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hidePivotFieldList="1" defaultThemeVersion="124226"/>
  <mc:AlternateContent xmlns:mc="http://schemas.openxmlformats.org/markup-compatibility/2006">
    <mc:Choice Requires="x15">
      <x15ac:absPath xmlns:x15ac="http://schemas.microsoft.com/office/spreadsheetml/2010/11/ac" url="/Users/rolanastoriano/Documents/MAKISUSHI/EXCEL FILES/"/>
    </mc:Choice>
  </mc:AlternateContent>
  <xr:revisionPtr revIDLastSave="0" documentId="13_ncr:1_{BB24B1FF-DF0B-5248-A145-88AAD6107E65}" xr6:coauthVersionLast="47" xr6:coauthVersionMax="47" xr10:uidLastSave="{00000000-0000-0000-0000-000000000000}"/>
  <bookViews>
    <workbookView xWindow="820" yWindow="500" windowWidth="26820" windowHeight="16080" activeTab="2" xr2:uid="{00000000-000D-0000-FFFF-FFFF00000000}"/>
  </bookViews>
  <sheets>
    <sheet name="MENU2" sheetId="4" r:id="rId1"/>
    <sheet name="SUPPLY-UR" sheetId="6" state="hidden" r:id="rId2"/>
    <sheet name="SUM-SALES25" sheetId="10" r:id="rId3"/>
    <sheet name="SALES'26" sheetId="9" r:id="rId4"/>
    <sheet name="PMTT SUM" sheetId="29" state="hidden" r:id="rId5"/>
    <sheet name="PMT TYPE" sheetId="28" state="hidden" r:id="rId6"/>
    <sheet name="EGG+VEG" sheetId="27" state="hidden" r:id="rId7"/>
    <sheet name="COSTING" sheetId="16" state="hidden" r:id="rId8"/>
    <sheet name="LINKS" sheetId="25" state="hidden" r:id="rId9"/>
    <sheet name="REFERENCES" sheetId="24" state="hidden" r:id="rId10"/>
    <sheet name="PMNTS BRKDWN" sheetId="26" state="hidden" r:id="rId11"/>
  </sheets>
  <definedNames>
    <definedName name="_xlnm._FilterDatabase" localSheetId="7" hidden="1">COSTING!$A$1:$G$680</definedName>
    <definedName name="_xlnm._FilterDatabase" localSheetId="0" hidden="1">MENU2!$A$3:$E$1012</definedName>
    <definedName name="_xlnm._FilterDatabase" localSheetId="3" hidden="1">'SALES''26'!$A$1:$N$1</definedName>
    <definedName name="_xlnm._FilterDatabase" localSheetId="2" hidden="1">'SUM-SALES25'!#REF!</definedName>
    <definedName name="_xlnm._FilterDatabase" localSheetId="1" hidden="1">'SUPPLY-UR'!$A$5:$I$90</definedName>
    <definedName name="C_VAL">COSTING!$M$4:$M$17</definedName>
    <definedName name="CODE_ING">COSTING!$L$4:$L$17</definedName>
    <definedName name="CUM_URG">'SUPPLY-UR'!$M:$M</definedName>
    <definedName name="MEN_COD">MENU2!$A:$A</definedName>
    <definedName name="MEN_DES">MENU2!$B:$B</definedName>
    <definedName name="MEN_GMS">MENU2!$E:$E</definedName>
    <definedName name="MEN_QTY">MENU2!#REF!</definedName>
    <definedName name="MISC_DATE">#REF!</definedName>
    <definedName name="NativeTimeline_DATE">#N/A</definedName>
    <definedName name="SAL_AMT">#REF!</definedName>
    <definedName name="SAL_CAT">#REF!</definedName>
    <definedName name="SAL_DATE">#REF!</definedName>
    <definedName name="Slicer_Category">#N/A</definedName>
    <definedName name="SUM_DIS">'SALES''26'!$H:$H</definedName>
    <definedName name="SUM_GRO">'SALES''26'!$K:$K</definedName>
    <definedName name="SUM_GRS">'SALES''26'!$E:$E</definedName>
    <definedName name="SUM_MISC">#REF!</definedName>
    <definedName name="SUM_NET">'SALES''26'!$I:$I</definedName>
    <definedName name="SUM_PER">'SALES''26'!$N:$N</definedName>
    <definedName name="SUM_PRO">'SALES''26'!$A:$A</definedName>
    <definedName name="SUM_QTY">'SALES''26'!$D:$D</definedName>
    <definedName name="SUP_AMT">#REF!</definedName>
    <definedName name="SUP_DATE">#REF!</definedName>
    <definedName name="SUP_NAME">#REF!</definedName>
    <definedName name="SUP_QTY">#REF!</definedName>
  </definedNames>
  <calcPr calcId="191029" calcMode="manual" iterateDelta="1E-4"/>
  <pivotCaches>
    <pivotCache cacheId="1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29" l="1"/>
  <c r="H72" i="29" s="1"/>
  <c r="C72" i="29"/>
  <c r="D72" i="29"/>
  <c r="E72" i="29"/>
  <c r="F72" i="29"/>
  <c r="G72" i="29"/>
  <c r="I72" i="29"/>
  <c r="B73" i="29"/>
  <c r="H73" i="29" s="1"/>
  <c r="C73" i="29"/>
  <c r="D73" i="29"/>
  <c r="E73" i="29"/>
  <c r="F73" i="29"/>
  <c r="G73" i="29"/>
  <c r="I73" i="29"/>
  <c r="B74" i="29"/>
  <c r="H74" i="29" s="1"/>
  <c r="C74" i="29"/>
  <c r="D74" i="29"/>
  <c r="E74" i="29"/>
  <c r="F74" i="29"/>
  <c r="G74" i="29"/>
  <c r="I74" i="29"/>
  <c r="B75" i="29"/>
  <c r="H75" i="29" s="1"/>
  <c r="C75" i="29"/>
  <c r="D75" i="29"/>
  <c r="E75" i="29"/>
  <c r="F75" i="29"/>
  <c r="G75" i="29"/>
  <c r="I75" i="29"/>
  <c r="B76" i="29"/>
  <c r="H76" i="29" s="1"/>
  <c r="C76" i="29"/>
  <c r="D76" i="29"/>
  <c r="E76" i="29"/>
  <c r="F76" i="29"/>
  <c r="G76" i="29"/>
  <c r="I76" i="29"/>
  <c r="B77" i="29"/>
  <c r="H77" i="29" s="1"/>
  <c r="C77" i="29"/>
  <c r="D77" i="29"/>
  <c r="E77" i="29"/>
  <c r="F77" i="29"/>
  <c r="G77" i="29"/>
  <c r="I77" i="29"/>
  <c r="B78" i="29"/>
  <c r="H78" i="29" s="1"/>
  <c r="C78" i="29"/>
  <c r="D78" i="29"/>
  <c r="E78" i="29"/>
  <c r="F78" i="29"/>
  <c r="G78" i="29"/>
  <c r="I78" i="29"/>
  <c r="B79" i="29"/>
  <c r="H79" i="29" s="1"/>
  <c r="C79" i="29"/>
  <c r="D79" i="29"/>
  <c r="E79" i="29"/>
  <c r="F79" i="29"/>
  <c r="G79" i="29"/>
  <c r="I79" i="29"/>
  <c r="B80" i="29"/>
  <c r="H80" i="29" s="1"/>
  <c r="C80" i="29"/>
  <c r="D80" i="29"/>
  <c r="E80" i="29"/>
  <c r="F80" i="29"/>
  <c r="G80" i="29"/>
  <c r="I80" i="29"/>
  <c r="B81" i="29"/>
  <c r="H81" i="29" s="1"/>
  <c r="C81" i="29"/>
  <c r="D81" i="29"/>
  <c r="E81" i="29"/>
  <c r="F81" i="29"/>
  <c r="G81" i="29"/>
  <c r="I81" i="29"/>
  <c r="B82" i="29"/>
  <c r="H82" i="29" s="1"/>
  <c r="C82" i="29"/>
  <c r="D82" i="29"/>
  <c r="E82" i="29"/>
  <c r="F82" i="29"/>
  <c r="G82" i="29"/>
  <c r="I82" i="29"/>
  <c r="B83" i="29"/>
  <c r="H83" i="29" s="1"/>
  <c r="C83" i="29"/>
  <c r="D83" i="29"/>
  <c r="E83" i="29"/>
  <c r="F83" i="29"/>
  <c r="G83" i="29"/>
  <c r="I83" i="29"/>
  <c r="B84" i="29"/>
  <c r="H84" i="29" s="1"/>
  <c r="C84" i="29"/>
  <c r="D84" i="29"/>
  <c r="E84" i="29"/>
  <c r="F84" i="29"/>
  <c r="G84" i="29"/>
  <c r="I84" i="29"/>
  <c r="B85" i="29"/>
  <c r="H85" i="29" s="1"/>
  <c r="C85" i="29"/>
  <c r="D85" i="29"/>
  <c r="E85" i="29"/>
  <c r="F85" i="29"/>
  <c r="G85" i="29"/>
  <c r="I85" i="29"/>
  <c r="B86" i="29"/>
  <c r="H86" i="29" s="1"/>
  <c r="C86" i="29"/>
  <c r="D86" i="29"/>
  <c r="E86" i="29"/>
  <c r="F86" i="29"/>
  <c r="G86" i="29"/>
  <c r="I86" i="29"/>
  <c r="D699" i="16"/>
  <c r="F699" i="16" s="1"/>
  <c r="D698" i="16"/>
  <c r="F698" i="16" s="1"/>
  <c r="D697" i="16"/>
  <c r="F697" i="16" s="1"/>
  <c r="F700" i="16" s="1"/>
  <c r="F701" i="16" s="1"/>
  <c r="D701" i="16" s="1"/>
  <c r="F695" i="16"/>
  <c r="F693" i="16"/>
  <c r="F691" i="16"/>
  <c r="F690" i="16"/>
  <c r="F689" i="16"/>
  <c r="F688" i="16"/>
  <c r="F687" i="16"/>
  <c r="E686" i="16"/>
  <c r="F686" i="16" s="1"/>
  <c r="E685" i="16"/>
  <c r="F685" i="16" s="1"/>
  <c r="B68" i="29"/>
  <c r="C68" i="29"/>
  <c r="D68" i="29"/>
  <c r="E68" i="29"/>
  <c r="F68" i="29"/>
  <c r="G68" i="29"/>
  <c r="I68" i="29"/>
  <c r="B69" i="29"/>
  <c r="C69" i="29"/>
  <c r="D69" i="29"/>
  <c r="E69" i="29"/>
  <c r="F69" i="29"/>
  <c r="G69" i="29"/>
  <c r="I69" i="29"/>
  <c r="B70" i="29"/>
  <c r="C70" i="29"/>
  <c r="D70" i="29"/>
  <c r="E70" i="29"/>
  <c r="F70" i="29"/>
  <c r="G70" i="29"/>
  <c r="I70" i="29"/>
  <c r="B71" i="29"/>
  <c r="C71" i="29"/>
  <c r="D71" i="29"/>
  <c r="E71" i="29"/>
  <c r="F71" i="29"/>
  <c r="G71" i="29"/>
  <c r="I71" i="29"/>
  <c r="B52" i="29"/>
  <c r="C52" i="29"/>
  <c r="D52" i="29"/>
  <c r="E52" i="29"/>
  <c r="F52" i="29"/>
  <c r="G52" i="29"/>
  <c r="I52" i="29"/>
  <c r="B53" i="29"/>
  <c r="C53" i="29"/>
  <c r="D53" i="29"/>
  <c r="E53" i="29"/>
  <c r="F53" i="29"/>
  <c r="G53" i="29"/>
  <c r="I53" i="29"/>
  <c r="B54" i="29"/>
  <c r="C54" i="29"/>
  <c r="D54" i="29"/>
  <c r="E54" i="29"/>
  <c r="F54" i="29"/>
  <c r="G54" i="29"/>
  <c r="I54" i="29"/>
  <c r="B55" i="29"/>
  <c r="C55" i="29"/>
  <c r="D55" i="29"/>
  <c r="E55" i="29"/>
  <c r="F55" i="29"/>
  <c r="G55" i="29"/>
  <c r="I55" i="29"/>
  <c r="B56" i="29"/>
  <c r="C56" i="29"/>
  <c r="D56" i="29"/>
  <c r="E56" i="29"/>
  <c r="F56" i="29"/>
  <c r="G56" i="29"/>
  <c r="I56" i="29"/>
  <c r="B57" i="29"/>
  <c r="C57" i="29"/>
  <c r="D57" i="29"/>
  <c r="E57" i="29"/>
  <c r="F57" i="29"/>
  <c r="G57" i="29"/>
  <c r="I57" i="29"/>
  <c r="B58" i="29"/>
  <c r="C58" i="29"/>
  <c r="D58" i="29"/>
  <c r="E58" i="29"/>
  <c r="F58" i="29"/>
  <c r="G58" i="29"/>
  <c r="I58" i="29"/>
  <c r="B59" i="29"/>
  <c r="C59" i="29"/>
  <c r="D59" i="29"/>
  <c r="E59" i="29"/>
  <c r="F59" i="29"/>
  <c r="G59" i="29"/>
  <c r="I59" i="29"/>
  <c r="B60" i="29"/>
  <c r="C60" i="29"/>
  <c r="D60" i="29"/>
  <c r="E60" i="29"/>
  <c r="F60" i="29"/>
  <c r="G60" i="29"/>
  <c r="I60" i="29"/>
  <c r="B61" i="29"/>
  <c r="C61" i="29"/>
  <c r="D61" i="29"/>
  <c r="E61" i="29"/>
  <c r="F61" i="29"/>
  <c r="G61" i="29"/>
  <c r="I61" i="29"/>
  <c r="B62" i="29"/>
  <c r="C62" i="29"/>
  <c r="D62" i="29"/>
  <c r="E62" i="29"/>
  <c r="F62" i="29"/>
  <c r="G62" i="29"/>
  <c r="I62" i="29"/>
  <c r="B63" i="29"/>
  <c r="C63" i="29"/>
  <c r="D63" i="29"/>
  <c r="E63" i="29"/>
  <c r="F63" i="29"/>
  <c r="G63" i="29"/>
  <c r="I63" i="29"/>
  <c r="B64" i="29"/>
  <c r="C64" i="29"/>
  <c r="D64" i="29"/>
  <c r="E64" i="29"/>
  <c r="F64" i="29"/>
  <c r="G64" i="29"/>
  <c r="I64" i="29"/>
  <c r="B65" i="29"/>
  <c r="C65" i="29"/>
  <c r="D65" i="29"/>
  <c r="E65" i="29"/>
  <c r="F65" i="29"/>
  <c r="G65" i="29"/>
  <c r="I65" i="29"/>
  <c r="B66" i="29"/>
  <c r="C66" i="29"/>
  <c r="D66" i="29"/>
  <c r="E66" i="29"/>
  <c r="F66" i="29"/>
  <c r="G66" i="29"/>
  <c r="I66" i="29"/>
  <c r="B67" i="29"/>
  <c r="C67" i="29"/>
  <c r="D67" i="29"/>
  <c r="E67" i="29"/>
  <c r="F67" i="29"/>
  <c r="G67" i="29"/>
  <c r="I67" i="29"/>
  <c r="D678" i="16"/>
  <c r="D676" i="16"/>
  <c r="E673" i="16"/>
  <c r="F673" i="16" s="1"/>
  <c r="E672" i="16"/>
  <c r="F672" i="16" s="1"/>
  <c r="E671" i="16"/>
  <c r="F671" i="16" s="1"/>
  <c r="D662" i="16"/>
  <c r="D660" i="16"/>
  <c r="I74" i="6"/>
  <c r="L74" i="6"/>
  <c r="M74" i="6" s="1"/>
  <c r="E656" i="16" s="1"/>
  <c r="F656" i="16" s="1"/>
  <c r="H76" i="6"/>
  <c r="I6" i="6"/>
  <c r="I5" i="29"/>
  <c r="I6" i="29"/>
  <c r="I7" i="29"/>
  <c r="I8" i="29"/>
  <c r="I9" i="29"/>
  <c r="I10" i="29"/>
  <c r="I11" i="29"/>
  <c r="I12" i="29"/>
  <c r="I13" i="29"/>
  <c r="I14" i="29"/>
  <c r="I15" i="29"/>
  <c r="I16" i="29"/>
  <c r="I17" i="29"/>
  <c r="I18" i="29"/>
  <c r="I19" i="29"/>
  <c r="I20" i="29"/>
  <c r="I21" i="29"/>
  <c r="I22" i="29"/>
  <c r="I23" i="29"/>
  <c r="I24" i="29"/>
  <c r="I25" i="29"/>
  <c r="I26" i="29"/>
  <c r="I27" i="29"/>
  <c r="I28" i="29"/>
  <c r="I29" i="29"/>
  <c r="I30" i="29"/>
  <c r="I31" i="29"/>
  <c r="I32" i="29"/>
  <c r="I33" i="29"/>
  <c r="I34" i="29"/>
  <c r="I35" i="29"/>
  <c r="I36" i="29"/>
  <c r="I37" i="29"/>
  <c r="I38" i="29"/>
  <c r="I39" i="29"/>
  <c r="I40" i="29"/>
  <c r="I41" i="29"/>
  <c r="I42" i="29"/>
  <c r="I43" i="29"/>
  <c r="I44" i="29"/>
  <c r="I45" i="29"/>
  <c r="I46" i="29"/>
  <c r="I47" i="29"/>
  <c r="I48" i="29"/>
  <c r="I49" i="29"/>
  <c r="I50" i="29"/>
  <c r="I51" i="29"/>
  <c r="I4" i="29"/>
  <c r="B4" i="29"/>
  <c r="C4" i="29"/>
  <c r="D4" i="29"/>
  <c r="E4" i="29"/>
  <c r="F4" i="29"/>
  <c r="G4" i="29"/>
  <c r="B5" i="29"/>
  <c r="C5" i="29"/>
  <c r="D5" i="29"/>
  <c r="E5" i="29"/>
  <c r="F5" i="29"/>
  <c r="G5" i="29"/>
  <c r="B6" i="29"/>
  <c r="C6" i="29"/>
  <c r="D6" i="29"/>
  <c r="E6" i="29"/>
  <c r="F6" i="29"/>
  <c r="G6" i="29"/>
  <c r="B7" i="29"/>
  <c r="C7" i="29"/>
  <c r="D7" i="29"/>
  <c r="E7" i="29"/>
  <c r="F7" i="29"/>
  <c r="G7" i="29"/>
  <c r="B8" i="29"/>
  <c r="C8" i="29"/>
  <c r="D8" i="29"/>
  <c r="E8" i="29"/>
  <c r="F8" i="29"/>
  <c r="G8" i="29"/>
  <c r="B9" i="29"/>
  <c r="C9" i="29"/>
  <c r="D9" i="29"/>
  <c r="E9" i="29"/>
  <c r="F9" i="29"/>
  <c r="G9" i="29"/>
  <c r="B10" i="29"/>
  <c r="C10" i="29"/>
  <c r="D10" i="29"/>
  <c r="E10" i="29"/>
  <c r="F10" i="29"/>
  <c r="G10" i="29"/>
  <c r="B11" i="29"/>
  <c r="C11" i="29"/>
  <c r="D11" i="29"/>
  <c r="E11" i="29"/>
  <c r="F11" i="29"/>
  <c r="G11" i="29"/>
  <c r="B12" i="29"/>
  <c r="C12" i="29"/>
  <c r="D12" i="29"/>
  <c r="E12" i="29"/>
  <c r="F12" i="29"/>
  <c r="G12" i="29"/>
  <c r="B13" i="29"/>
  <c r="C13" i="29"/>
  <c r="D13" i="29"/>
  <c r="E13" i="29"/>
  <c r="F13" i="29"/>
  <c r="G13" i="29"/>
  <c r="B14" i="29"/>
  <c r="C14" i="29"/>
  <c r="D14" i="29"/>
  <c r="E14" i="29"/>
  <c r="F14" i="29"/>
  <c r="G14" i="29"/>
  <c r="B15" i="29"/>
  <c r="C15" i="29"/>
  <c r="D15" i="29"/>
  <c r="E15" i="29"/>
  <c r="F15" i="29"/>
  <c r="G15" i="29"/>
  <c r="B16" i="29"/>
  <c r="C16" i="29"/>
  <c r="D16" i="29"/>
  <c r="E16" i="29"/>
  <c r="F16" i="29"/>
  <c r="G16" i="29"/>
  <c r="B17" i="29"/>
  <c r="C17" i="29"/>
  <c r="D17" i="29"/>
  <c r="E17" i="29"/>
  <c r="F17" i="29"/>
  <c r="G17" i="29"/>
  <c r="B18" i="29"/>
  <c r="C18" i="29"/>
  <c r="D18" i="29"/>
  <c r="E18" i="29"/>
  <c r="F18" i="29"/>
  <c r="G18" i="29"/>
  <c r="B19" i="29"/>
  <c r="C19" i="29"/>
  <c r="D19" i="29"/>
  <c r="E19" i="29"/>
  <c r="F19" i="29"/>
  <c r="G19" i="29"/>
  <c r="B20" i="29"/>
  <c r="C20" i="29"/>
  <c r="D20" i="29"/>
  <c r="E20" i="29"/>
  <c r="F20" i="29"/>
  <c r="G20" i="29"/>
  <c r="B21" i="29"/>
  <c r="C21" i="29"/>
  <c r="D21" i="29"/>
  <c r="E21" i="29"/>
  <c r="F21" i="29"/>
  <c r="G21" i="29"/>
  <c r="B22" i="29"/>
  <c r="C22" i="29"/>
  <c r="D22" i="29"/>
  <c r="E22" i="29"/>
  <c r="F22" i="29"/>
  <c r="G22" i="29"/>
  <c r="B23" i="29"/>
  <c r="C23" i="29"/>
  <c r="D23" i="29"/>
  <c r="E23" i="29"/>
  <c r="F23" i="29"/>
  <c r="G23" i="29"/>
  <c r="B24" i="29"/>
  <c r="C24" i="29"/>
  <c r="D24" i="29"/>
  <c r="E24" i="29"/>
  <c r="F24" i="29"/>
  <c r="G24" i="29"/>
  <c r="B25" i="29"/>
  <c r="C25" i="29"/>
  <c r="D25" i="29"/>
  <c r="E25" i="29"/>
  <c r="F25" i="29"/>
  <c r="G25" i="29"/>
  <c r="B26" i="29"/>
  <c r="C26" i="29"/>
  <c r="D26" i="29"/>
  <c r="E26" i="29"/>
  <c r="F26" i="29"/>
  <c r="G26" i="29"/>
  <c r="B27" i="29"/>
  <c r="C27" i="29"/>
  <c r="D27" i="29"/>
  <c r="E27" i="29"/>
  <c r="F27" i="29"/>
  <c r="G27" i="29"/>
  <c r="B28" i="29"/>
  <c r="C28" i="29"/>
  <c r="D28" i="29"/>
  <c r="E28" i="29"/>
  <c r="F28" i="29"/>
  <c r="G28" i="29"/>
  <c r="B29" i="29"/>
  <c r="C29" i="29"/>
  <c r="D29" i="29"/>
  <c r="E29" i="29"/>
  <c r="F29" i="29"/>
  <c r="G29" i="29"/>
  <c r="T36" i="29"/>
  <c r="T37" i="29"/>
  <c r="T38" i="29"/>
  <c r="T43" i="29"/>
  <c r="T44" i="29"/>
  <c r="T45" i="29"/>
  <c r="T46" i="29"/>
  <c r="T47" i="29"/>
  <c r="T34" i="29"/>
  <c r="T35" i="29"/>
  <c r="P34" i="29"/>
  <c r="P35" i="29"/>
  <c r="P36" i="29"/>
  <c r="P37" i="29"/>
  <c r="P38" i="29"/>
  <c r="P39" i="29"/>
  <c r="P40" i="29"/>
  <c r="P41" i="29"/>
  <c r="P42" i="29"/>
  <c r="P43" i="29"/>
  <c r="P44" i="29"/>
  <c r="P45" i="29"/>
  <c r="P46" i="29"/>
  <c r="P47" i="29"/>
  <c r="G30" i="29"/>
  <c r="G31" i="29"/>
  <c r="G32" i="29"/>
  <c r="G33" i="29"/>
  <c r="G34" i="29"/>
  <c r="G35" i="29"/>
  <c r="G36" i="29"/>
  <c r="G37" i="29"/>
  <c r="G38" i="29"/>
  <c r="G39" i="29"/>
  <c r="G40" i="29"/>
  <c r="G41" i="29"/>
  <c r="G42" i="29"/>
  <c r="G43" i="29"/>
  <c r="G44" i="29"/>
  <c r="G45" i="29"/>
  <c r="G46" i="29"/>
  <c r="G47" i="29"/>
  <c r="G48" i="29"/>
  <c r="G49" i="29"/>
  <c r="G50" i="29"/>
  <c r="G51" i="29"/>
  <c r="B30" i="29"/>
  <c r="C30" i="29"/>
  <c r="D30" i="29"/>
  <c r="E30" i="29"/>
  <c r="F30" i="29"/>
  <c r="B31" i="29"/>
  <c r="C31" i="29"/>
  <c r="D31" i="29"/>
  <c r="E31" i="29"/>
  <c r="F31" i="29"/>
  <c r="B32" i="29"/>
  <c r="C32" i="29"/>
  <c r="D32" i="29"/>
  <c r="E32" i="29"/>
  <c r="F32" i="29"/>
  <c r="B33" i="29"/>
  <c r="C33" i="29"/>
  <c r="D33" i="29"/>
  <c r="E33" i="29"/>
  <c r="F33" i="29"/>
  <c r="B34" i="29"/>
  <c r="C34" i="29"/>
  <c r="D34" i="29"/>
  <c r="E34" i="29"/>
  <c r="F34" i="29"/>
  <c r="B35" i="29"/>
  <c r="C35" i="29"/>
  <c r="D35" i="29"/>
  <c r="E35" i="29"/>
  <c r="F35" i="29"/>
  <c r="B36" i="29"/>
  <c r="C36" i="29"/>
  <c r="D36" i="29"/>
  <c r="E36" i="29"/>
  <c r="F36" i="29"/>
  <c r="B37" i="29"/>
  <c r="C37" i="29"/>
  <c r="D37" i="29"/>
  <c r="E37" i="29"/>
  <c r="F37" i="29"/>
  <c r="B38" i="29"/>
  <c r="C38" i="29"/>
  <c r="D38" i="29"/>
  <c r="E38" i="29"/>
  <c r="F38" i="29"/>
  <c r="B39" i="29"/>
  <c r="C39" i="29"/>
  <c r="D39" i="29"/>
  <c r="E39" i="29"/>
  <c r="F39" i="29"/>
  <c r="B40" i="29"/>
  <c r="C40" i="29"/>
  <c r="D40" i="29"/>
  <c r="E40" i="29"/>
  <c r="F40" i="29"/>
  <c r="L34" i="29"/>
  <c r="M34" i="29"/>
  <c r="N34" i="29"/>
  <c r="O34" i="29"/>
  <c r="Q34" i="29"/>
  <c r="L35" i="29"/>
  <c r="M35" i="29"/>
  <c r="N35" i="29"/>
  <c r="O35" i="29"/>
  <c r="Q35" i="29"/>
  <c r="L36" i="29"/>
  <c r="M36" i="29"/>
  <c r="N36" i="29"/>
  <c r="O36" i="29"/>
  <c r="Q36" i="29"/>
  <c r="L37" i="29"/>
  <c r="M37" i="29"/>
  <c r="N37" i="29"/>
  <c r="O37" i="29"/>
  <c r="Q37" i="29"/>
  <c r="L38" i="29"/>
  <c r="M38" i="29"/>
  <c r="N38" i="29"/>
  <c r="O38" i="29"/>
  <c r="Q38" i="29"/>
  <c r="L39" i="29"/>
  <c r="M39" i="29"/>
  <c r="N39" i="29"/>
  <c r="O39" i="29"/>
  <c r="Q39" i="29"/>
  <c r="L40" i="29"/>
  <c r="M40" i="29"/>
  <c r="N40" i="29"/>
  <c r="O40" i="29"/>
  <c r="Q40" i="29"/>
  <c r="O41" i="29"/>
  <c r="O42" i="29"/>
  <c r="O43" i="29"/>
  <c r="O44" i="29"/>
  <c r="O45" i="29"/>
  <c r="O46" i="29"/>
  <c r="O47" i="29"/>
  <c r="E41" i="29"/>
  <c r="E42" i="29"/>
  <c r="E43" i="29"/>
  <c r="E44" i="29"/>
  <c r="E45" i="29"/>
  <c r="E46" i="29"/>
  <c r="E47" i="29"/>
  <c r="E48" i="29"/>
  <c r="E49" i="29"/>
  <c r="E50" i="29"/>
  <c r="E51" i="29"/>
  <c r="M41" i="29"/>
  <c r="N41" i="29"/>
  <c r="Q41" i="29"/>
  <c r="M42" i="29"/>
  <c r="N42" i="29"/>
  <c r="Q42" i="29"/>
  <c r="M43" i="29"/>
  <c r="N43" i="29"/>
  <c r="Q43" i="29"/>
  <c r="M44" i="29"/>
  <c r="N44" i="29"/>
  <c r="Q44" i="29"/>
  <c r="M45" i="29"/>
  <c r="N45" i="29"/>
  <c r="Q45" i="29"/>
  <c r="M46" i="29"/>
  <c r="N46" i="29"/>
  <c r="Q46" i="29"/>
  <c r="M47" i="29"/>
  <c r="N47" i="29"/>
  <c r="Q47" i="29"/>
  <c r="L42" i="29"/>
  <c r="L43" i="29"/>
  <c r="L44" i="29"/>
  <c r="L45" i="29"/>
  <c r="L46" i="29"/>
  <c r="L47" i="29"/>
  <c r="L41" i="29"/>
  <c r="C41" i="29"/>
  <c r="D41" i="29"/>
  <c r="F41" i="29"/>
  <c r="C42" i="29"/>
  <c r="D42" i="29"/>
  <c r="F42" i="29"/>
  <c r="C43" i="29"/>
  <c r="D43" i="29"/>
  <c r="F43" i="29"/>
  <c r="C44" i="29"/>
  <c r="D44" i="29"/>
  <c r="F44" i="29"/>
  <c r="C45" i="29"/>
  <c r="D45" i="29"/>
  <c r="F45" i="29"/>
  <c r="C46" i="29"/>
  <c r="D46" i="29"/>
  <c r="F46" i="29"/>
  <c r="C47" i="29"/>
  <c r="D47" i="29"/>
  <c r="F47" i="29"/>
  <c r="C48" i="29"/>
  <c r="D48" i="29"/>
  <c r="F48" i="29"/>
  <c r="C49" i="29"/>
  <c r="D49" i="29"/>
  <c r="F49" i="29"/>
  <c r="C50" i="29"/>
  <c r="D50" i="29"/>
  <c r="F50" i="29"/>
  <c r="C51" i="29"/>
  <c r="D51" i="29"/>
  <c r="F51" i="29"/>
  <c r="B42" i="29"/>
  <c r="B43" i="29"/>
  <c r="B44" i="29"/>
  <c r="B45" i="29"/>
  <c r="B46" i="29"/>
  <c r="B47" i="29"/>
  <c r="B48" i="29"/>
  <c r="B49" i="29"/>
  <c r="B50" i="29"/>
  <c r="B51" i="29"/>
  <c r="B41" i="29"/>
  <c r="R128" i="10" a="1"/>
  <c r="R128" i="10" s="1"/>
  <c r="S128" i="10" a="1"/>
  <c r="S128" i="10" s="1"/>
  <c r="T128" i="10" a="1"/>
  <c r="T128" i="10" s="1"/>
  <c r="U128" i="10" a="1"/>
  <c r="U128" i="10" s="1"/>
  <c r="V128" i="10" a="1"/>
  <c r="V128" i="10" s="1"/>
  <c r="W128" i="10" a="1"/>
  <c r="W128" i="10" s="1"/>
  <c r="X128" i="10" a="1"/>
  <c r="X128" i="10" s="1"/>
  <c r="Y128" i="10" a="1"/>
  <c r="Y128" i="10" s="1"/>
  <c r="Z128" i="10" a="1"/>
  <c r="Z128" i="10" s="1"/>
  <c r="AA128" i="10" a="1"/>
  <c r="AA128" i="10" s="1"/>
  <c r="AB128" i="10" a="1"/>
  <c r="AB128" i="10" s="1"/>
  <c r="AC128" i="10" a="1"/>
  <c r="AC128" i="10" s="1"/>
  <c r="AD128" i="10" a="1"/>
  <c r="AD128" i="10" s="1"/>
  <c r="AE128" i="10" a="1"/>
  <c r="AE128" i="10" s="1"/>
  <c r="AG128" i="10" a="1"/>
  <c r="AG128" i="10" s="1"/>
  <c r="AH128" i="10" a="1"/>
  <c r="AH128" i="10" s="1"/>
  <c r="AI128" i="10" a="1"/>
  <c r="AI128" i="10" s="1"/>
  <c r="AJ128" i="10" a="1"/>
  <c r="AJ128" i="10" s="1"/>
  <c r="AK128" i="10" a="1"/>
  <c r="AK128" i="10" s="1"/>
  <c r="AL128" i="10" a="1"/>
  <c r="AL128" i="10" s="1"/>
  <c r="AM128" i="10" a="1"/>
  <c r="AM128" i="10" s="1"/>
  <c r="AN128" i="10" a="1"/>
  <c r="AN128" i="10" s="1"/>
  <c r="AO128" i="10" a="1"/>
  <c r="AO128" i="10" s="1"/>
  <c r="AP128" i="10" a="1"/>
  <c r="AP128" i="10" s="1"/>
  <c r="AQ128" i="10" a="1"/>
  <c r="AQ128" i="10" s="1"/>
  <c r="AR128" i="10" a="1"/>
  <c r="AR128" i="10" s="1"/>
  <c r="AS128" i="10" a="1"/>
  <c r="AS128" i="10" s="1"/>
  <c r="AT128" i="10" a="1"/>
  <c r="AT128" i="10" s="1"/>
  <c r="AU128" i="10" a="1"/>
  <c r="AU128" i="10" s="1"/>
  <c r="AV128" i="10" a="1"/>
  <c r="AV128" i="10" s="1"/>
  <c r="AW128" i="10" a="1"/>
  <c r="AW128" i="10" s="1"/>
  <c r="AX128" i="10" a="1"/>
  <c r="AX128" i="10" s="1"/>
  <c r="AY128" i="10" a="1"/>
  <c r="AY128" i="10" s="1"/>
  <c r="AZ128" i="10" a="1"/>
  <c r="AZ128" i="10" s="1"/>
  <c r="BA128" i="10" a="1"/>
  <c r="BA128" i="10" s="1"/>
  <c r="BB128" i="10" a="1"/>
  <c r="BB128" i="10" s="1"/>
  <c r="BC128" i="10" a="1"/>
  <c r="BC128" i="10" s="1"/>
  <c r="BD128" i="10" a="1"/>
  <c r="BD128" i="10" s="1"/>
  <c r="BE128" i="10" a="1"/>
  <c r="BE128" i="10" s="1"/>
  <c r="BF128" i="10" a="1"/>
  <c r="BF128" i="10" s="1"/>
  <c r="BG128" i="10" a="1"/>
  <c r="BG128" i="10" s="1"/>
  <c r="BH128" i="10" a="1"/>
  <c r="BH128" i="10" s="1"/>
  <c r="BI128" i="10" a="1"/>
  <c r="BI128" i="10" s="1"/>
  <c r="BJ128" i="10" a="1"/>
  <c r="BJ128" i="10" s="1"/>
  <c r="BK128" i="10" a="1"/>
  <c r="BK128" i="10" s="1"/>
  <c r="BL128" i="10" a="1"/>
  <c r="BL128" i="10" s="1"/>
  <c r="BM128" i="10" a="1"/>
  <c r="BM128" i="10" s="1"/>
  <c r="BN128" i="10" a="1"/>
  <c r="BN128" i="10" s="1"/>
  <c r="R129" i="10" a="1"/>
  <c r="R129" i="10" s="1"/>
  <c r="S129" i="10" a="1"/>
  <c r="S129" i="10" s="1"/>
  <c r="T129" i="10" a="1"/>
  <c r="T129" i="10" s="1"/>
  <c r="U129" i="10" a="1"/>
  <c r="U129" i="10" s="1"/>
  <c r="V129" i="10" a="1"/>
  <c r="V129" i="10" s="1"/>
  <c r="W129" i="10" a="1"/>
  <c r="W129" i="10" s="1"/>
  <c r="X129" i="10" a="1"/>
  <c r="X129" i="10" s="1"/>
  <c r="Y129" i="10" a="1"/>
  <c r="Y129" i="10" s="1"/>
  <c r="Z129" i="10" a="1"/>
  <c r="Z129" i="10" s="1"/>
  <c r="AA129" i="10" a="1"/>
  <c r="AA129" i="10" s="1"/>
  <c r="AB129" i="10" a="1"/>
  <c r="AB129" i="10" s="1"/>
  <c r="AC129" i="10" a="1"/>
  <c r="AC129" i="10" s="1"/>
  <c r="AD129" i="10" a="1"/>
  <c r="AD129" i="10" s="1"/>
  <c r="AE129" i="10" a="1"/>
  <c r="AE129" i="10" s="1"/>
  <c r="AG129" i="10" a="1"/>
  <c r="AG129" i="10" s="1"/>
  <c r="AH129" i="10" a="1"/>
  <c r="AH129" i="10" s="1"/>
  <c r="AI129" i="10" a="1"/>
  <c r="AI129" i="10" s="1"/>
  <c r="AJ129" i="10" a="1"/>
  <c r="AJ129" i="10" s="1"/>
  <c r="AK129" i="10" a="1"/>
  <c r="AK129" i="10" s="1"/>
  <c r="AL129" i="10" a="1"/>
  <c r="AL129" i="10" s="1"/>
  <c r="AM129" i="10" a="1"/>
  <c r="AM129" i="10" s="1"/>
  <c r="AN129" i="10" a="1"/>
  <c r="AN129" i="10" s="1"/>
  <c r="AO129" i="10" a="1"/>
  <c r="AO129" i="10" s="1"/>
  <c r="AP129" i="10" a="1"/>
  <c r="AP129" i="10" s="1"/>
  <c r="AQ129" i="10" a="1"/>
  <c r="AQ129" i="10" s="1"/>
  <c r="AR129" i="10" a="1"/>
  <c r="AR129" i="10" s="1"/>
  <c r="AS129" i="10" a="1"/>
  <c r="AS129" i="10" s="1"/>
  <c r="AT129" i="10" a="1"/>
  <c r="AT129" i="10" s="1"/>
  <c r="AU129" i="10" a="1"/>
  <c r="AU129" i="10" s="1"/>
  <c r="AV129" i="10" a="1"/>
  <c r="AV129" i="10" s="1"/>
  <c r="AW129" i="10" a="1"/>
  <c r="AW129" i="10" s="1"/>
  <c r="AX129" i="10" a="1"/>
  <c r="AX129" i="10" s="1"/>
  <c r="AY129" i="10" a="1"/>
  <c r="AY129" i="10" s="1"/>
  <c r="AZ129" i="10" a="1"/>
  <c r="AZ129" i="10" s="1"/>
  <c r="BA129" i="10" a="1"/>
  <c r="BA129" i="10" s="1"/>
  <c r="BB129" i="10" a="1"/>
  <c r="BB129" i="10" s="1"/>
  <c r="BC129" i="10" a="1"/>
  <c r="BC129" i="10" s="1"/>
  <c r="BD129" i="10" a="1"/>
  <c r="BD129" i="10" s="1"/>
  <c r="BE129" i="10" a="1"/>
  <c r="BE129" i="10" s="1"/>
  <c r="BF129" i="10" a="1"/>
  <c r="BF129" i="10" s="1"/>
  <c r="BG129" i="10" a="1"/>
  <c r="BG129" i="10" s="1"/>
  <c r="BH129" i="10" a="1"/>
  <c r="BH129" i="10" s="1"/>
  <c r="BI129" i="10" a="1"/>
  <c r="BI129" i="10" s="1"/>
  <c r="BJ129" i="10" a="1"/>
  <c r="BJ129" i="10" s="1"/>
  <c r="BK129" i="10" a="1"/>
  <c r="BK129" i="10" s="1"/>
  <c r="BL129" i="10" a="1"/>
  <c r="BL129" i="10" s="1"/>
  <c r="BM129" i="10" a="1"/>
  <c r="BM129" i="10" s="1"/>
  <c r="BN129" i="10" a="1"/>
  <c r="BN129" i="10" s="1"/>
  <c r="R130" i="10" a="1"/>
  <c r="R130" i="10" s="1"/>
  <c r="S130" i="10" a="1"/>
  <c r="S130" i="10" s="1"/>
  <c r="T130" i="10" a="1"/>
  <c r="T130" i="10" s="1"/>
  <c r="U130" i="10" a="1"/>
  <c r="U130" i="10" s="1"/>
  <c r="V130" i="10" a="1"/>
  <c r="V130" i="10" s="1"/>
  <c r="W130" i="10" a="1"/>
  <c r="W130" i="10" s="1"/>
  <c r="X130" i="10" a="1"/>
  <c r="X130" i="10" s="1"/>
  <c r="Y130" i="10" a="1"/>
  <c r="Y130" i="10" s="1"/>
  <c r="Z130" i="10" a="1"/>
  <c r="Z130" i="10" s="1"/>
  <c r="AA130" i="10" a="1"/>
  <c r="AA130" i="10" s="1"/>
  <c r="AB130" i="10" a="1"/>
  <c r="AB130" i="10" s="1"/>
  <c r="AC130" i="10" a="1"/>
  <c r="AC130" i="10" s="1"/>
  <c r="AD130" i="10" a="1"/>
  <c r="AD130" i="10" s="1"/>
  <c r="AE130" i="10" a="1"/>
  <c r="AE130" i="10" s="1"/>
  <c r="AG130" i="10" a="1"/>
  <c r="AG130" i="10" s="1"/>
  <c r="AH130" i="10" a="1"/>
  <c r="AH130" i="10" s="1"/>
  <c r="AI130" i="10" a="1"/>
  <c r="AI130" i="10" s="1"/>
  <c r="AJ130" i="10" a="1"/>
  <c r="AJ130" i="10" s="1"/>
  <c r="AK130" i="10" a="1"/>
  <c r="AK130" i="10" s="1"/>
  <c r="AL130" i="10" a="1"/>
  <c r="AL130" i="10" s="1"/>
  <c r="AM130" i="10" a="1"/>
  <c r="AM130" i="10" s="1"/>
  <c r="AN130" i="10" a="1"/>
  <c r="AN130" i="10" s="1"/>
  <c r="AO130" i="10" a="1"/>
  <c r="AO130" i="10" s="1"/>
  <c r="AP130" i="10" a="1"/>
  <c r="AP130" i="10" s="1"/>
  <c r="AQ130" i="10" a="1"/>
  <c r="AQ130" i="10" s="1"/>
  <c r="AR130" i="10" a="1"/>
  <c r="AR130" i="10" s="1"/>
  <c r="AS130" i="10" a="1"/>
  <c r="AS130" i="10" s="1"/>
  <c r="AT130" i="10" a="1"/>
  <c r="AT130" i="10" s="1"/>
  <c r="AU130" i="10" a="1"/>
  <c r="AU130" i="10" s="1"/>
  <c r="AV130" i="10" a="1"/>
  <c r="AV130" i="10" s="1"/>
  <c r="AW130" i="10" a="1"/>
  <c r="AW130" i="10" s="1"/>
  <c r="AX130" i="10" a="1"/>
  <c r="AX130" i="10" s="1"/>
  <c r="AY130" i="10" a="1"/>
  <c r="AY130" i="10" s="1"/>
  <c r="AZ130" i="10" a="1"/>
  <c r="AZ130" i="10" s="1"/>
  <c r="BA130" i="10" a="1"/>
  <c r="BA130" i="10" s="1"/>
  <c r="BB130" i="10" a="1"/>
  <c r="BB130" i="10" s="1"/>
  <c r="BC130" i="10" a="1"/>
  <c r="BC130" i="10" s="1"/>
  <c r="BD130" i="10" a="1"/>
  <c r="BD130" i="10" s="1"/>
  <c r="BE130" i="10" a="1"/>
  <c r="BE130" i="10" s="1"/>
  <c r="BF130" i="10" a="1"/>
  <c r="BF130" i="10" s="1"/>
  <c r="BG130" i="10" a="1"/>
  <c r="BG130" i="10" s="1"/>
  <c r="BH130" i="10" a="1"/>
  <c r="BH130" i="10" s="1"/>
  <c r="BI130" i="10" a="1"/>
  <c r="BI130" i="10" s="1"/>
  <c r="BJ130" i="10" a="1"/>
  <c r="BJ130" i="10" s="1"/>
  <c r="BK130" i="10" a="1"/>
  <c r="BK130" i="10" s="1"/>
  <c r="BL130" i="10" a="1"/>
  <c r="BL130" i="10" s="1"/>
  <c r="BM130" i="10" a="1"/>
  <c r="BM130" i="10" s="1"/>
  <c r="BN130" i="10" a="1"/>
  <c r="BN130" i="10" s="1"/>
  <c r="R131" i="10" a="1"/>
  <c r="R131" i="10" s="1"/>
  <c r="S131" i="10" a="1"/>
  <c r="S131" i="10" s="1"/>
  <c r="T131" i="10" a="1"/>
  <c r="T131" i="10" s="1"/>
  <c r="U131" i="10" a="1"/>
  <c r="U131" i="10" s="1"/>
  <c r="V131" i="10" a="1"/>
  <c r="V131" i="10" s="1"/>
  <c r="W131" i="10" a="1"/>
  <c r="W131" i="10" s="1"/>
  <c r="X131" i="10" a="1"/>
  <c r="X131" i="10" s="1"/>
  <c r="Y131" i="10" a="1"/>
  <c r="Y131" i="10" s="1"/>
  <c r="Z131" i="10" a="1"/>
  <c r="Z131" i="10" s="1"/>
  <c r="AA131" i="10" a="1"/>
  <c r="AA131" i="10" s="1"/>
  <c r="AB131" i="10" a="1"/>
  <c r="AB131" i="10" s="1"/>
  <c r="AC131" i="10" a="1"/>
  <c r="AC131" i="10" s="1"/>
  <c r="AD131" i="10" a="1"/>
  <c r="AD131" i="10" s="1"/>
  <c r="AE131" i="10" a="1"/>
  <c r="AE131" i="10" s="1"/>
  <c r="AG131" i="10" a="1"/>
  <c r="AG131" i="10" s="1"/>
  <c r="AH131" i="10" a="1"/>
  <c r="AH131" i="10" s="1"/>
  <c r="AI131" i="10" a="1"/>
  <c r="AI131" i="10" s="1"/>
  <c r="AJ131" i="10" a="1"/>
  <c r="AJ131" i="10" s="1"/>
  <c r="AK131" i="10" a="1"/>
  <c r="AK131" i="10" s="1"/>
  <c r="AL131" i="10" a="1"/>
  <c r="AL131" i="10" s="1"/>
  <c r="AM131" i="10" a="1"/>
  <c r="AM131" i="10" s="1"/>
  <c r="AN131" i="10" a="1"/>
  <c r="AN131" i="10" s="1"/>
  <c r="AO131" i="10" a="1"/>
  <c r="AO131" i="10" s="1"/>
  <c r="AP131" i="10" a="1"/>
  <c r="AP131" i="10" s="1"/>
  <c r="AQ131" i="10" a="1"/>
  <c r="AQ131" i="10" s="1"/>
  <c r="AR131" i="10" a="1"/>
  <c r="AR131" i="10" s="1"/>
  <c r="AS131" i="10" a="1"/>
  <c r="AS131" i="10" s="1"/>
  <c r="AT131" i="10" a="1"/>
  <c r="AT131" i="10" s="1"/>
  <c r="AU131" i="10" a="1"/>
  <c r="AU131" i="10" s="1"/>
  <c r="AV131" i="10" a="1"/>
  <c r="AV131" i="10" s="1"/>
  <c r="AW131" i="10" a="1"/>
  <c r="AW131" i="10" s="1"/>
  <c r="AX131" i="10" a="1"/>
  <c r="AX131" i="10" s="1"/>
  <c r="AY131" i="10" a="1"/>
  <c r="AY131" i="10" s="1"/>
  <c r="AZ131" i="10" a="1"/>
  <c r="AZ131" i="10" s="1"/>
  <c r="BA131" i="10" a="1"/>
  <c r="BA131" i="10" s="1"/>
  <c r="BB131" i="10" a="1"/>
  <c r="BB131" i="10" s="1"/>
  <c r="BC131" i="10" a="1"/>
  <c r="BC131" i="10" s="1"/>
  <c r="BD131" i="10" a="1"/>
  <c r="BD131" i="10" s="1"/>
  <c r="BE131" i="10" a="1"/>
  <c r="BE131" i="10" s="1"/>
  <c r="BF131" i="10" a="1"/>
  <c r="BF131" i="10" s="1"/>
  <c r="BG131" i="10" a="1"/>
  <c r="BG131" i="10" s="1"/>
  <c r="BH131" i="10" a="1"/>
  <c r="BH131" i="10" s="1"/>
  <c r="BI131" i="10" a="1"/>
  <c r="BI131" i="10" s="1"/>
  <c r="BJ131" i="10" a="1"/>
  <c r="BJ131" i="10" s="1"/>
  <c r="BK131" i="10" a="1"/>
  <c r="BK131" i="10" s="1"/>
  <c r="BL131" i="10" a="1"/>
  <c r="BL131" i="10" s="1"/>
  <c r="BM131" i="10" a="1"/>
  <c r="BM131" i="10" s="1"/>
  <c r="BN131" i="10" a="1"/>
  <c r="BN131" i="10" s="1"/>
  <c r="R132" i="10" a="1"/>
  <c r="R132" i="10" s="1"/>
  <c r="S132" i="10" a="1"/>
  <c r="S132" i="10" s="1"/>
  <c r="T132" i="10" a="1"/>
  <c r="T132" i="10" s="1"/>
  <c r="U132" i="10" a="1"/>
  <c r="U132" i="10" s="1"/>
  <c r="V132" i="10" a="1"/>
  <c r="V132" i="10" s="1"/>
  <c r="W132" i="10" a="1"/>
  <c r="W132" i="10" s="1"/>
  <c r="X132" i="10" a="1"/>
  <c r="X132" i="10" s="1"/>
  <c r="Y132" i="10" a="1"/>
  <c r="Y132" i="10" s="1"/>
  <c r="Z132" i="10" a="1"/>
  <c r="Z132" i="10" s="1"/>
  <c r="AA132" i="10" a="1"/>
  <c r="AA132" i="10" s="1"/>
  <c r="AB132" i="10" a="1"/>
  <c r="AB132" i="10" s="1"/>
  <c r="AC132" i="10" a="1"/>
  <c r="AC132" i="10" s="1"/>
  <c r="AD132" i="10" a="1"/>
  <c r="AD132" i="10" s="1"/>
  <c r="AE132" i="10" a="1"/>
  <c r="AE132" i="10" s="1"/>
  <c r="AG132" i="10" a="1"/>
  <c r="AG132" i="10" s="1"/>
  <c r="AH132" i="10" a="1"/>
  <c r="AH132" i="10" s="1"/>
  <c r="AI132" i="10" a="1"/>
  <c r="AI132" i="10" s="1"/>
  <c r="AJ132" i="10" a="1"/>
  <c r="AJ132" i="10" s="1"/>
  <c r="AK132" i="10" a="1"/>
  <c r="AK132" i="10" s="1"/>
  <c r="AL132" i="10" a="1"/>
  <c r="AL132" i="10" s="1"/>
  <c r="AM132" i="10" a="1"/>
  <c r="AM132" i="10" s="1"/>
  <c r="AN132" i="10" a="1"/>
  <c r="AN132" i="10" s="1"/>
  <c r="AO132" i="10" a="1"/>
  <c r="AO132" i="10" s="1"/>
  <c r="AP132" i="10" a="1"/>
  <c r="AP132" i="10" s="1"/>
  <c r="AQ132" i="10" a="1"/>
  <c r="AQ132" i="10" s="1"/>
  <c r="AR132" i="10" a="1"/>
  <c r="AR132" i="10" s="1"/>
  <c r="AS132" i="10" a="1"/>
  <c r="AS132" i="10" s="1"/>
  <c r="AT132" i="10" a="1"/>
  <c r="AT132" i="10" s="1"/>
  <c r="AU132" i="10" a="1"/>
  <c r="AU132" i="10" s="1"/>
  <c r="AV132" i="10" a="1"/>
  <c r="AV132" i="10" s="1"/>
  <c r="AW132" i="10" a="1"/>
  <c r="AW132" i="10" s="1"/>
  <c r="AX132" i="10" a="1"/>
  <c r="AX132" i="10" s="1"/>
  <c r="AY132" i="10" a="1"/>
  <c r="AY132" i="10" s="1"/>
  <c r="AZ132" i="10" a="1"/>
  <c r="AZ132" i="10" s="1"/>
  <c r="BA132" i="10" a="1"/>
  <c r="BA132" i="10" s="1"/>
  <c r="BB132" i="10" a="1"/>
  <c r="BB132" i="10" s="1"/>
  <c r="BC132" i="10" a="1"/>
  <c r="BC132" i="10" s="1"/>
  <c r="BD132" i="10" a="1"/>
  <c r="BD132" i="10" s="1"/>
  <c r="BE132" i="10" a="1"/>
  <c r="BE132" i="10" s="1"/>
  <c r="BF132" i="10" a="1"/>
  <c r="BF132" i="10" s="1"/>
  <c r="BG132" i="10" a="1"/>
  <c r="BG132" i="10" s="1"/>
  <c r="BH132" i="10" a="1"/>
  <c r="BH132" i="10" s="1"/>
  <c r="BI132" i="10" a="1"/>
  <c r="BI132" i="10" s="1"/>
  <c r="BJ132" i="10" a="1"/>
  <c r="BJ132" i="10" s="1"/>
  <c r="BK132" i="10" a="1"/>
  <c r="BK132" i="10" s="1"/>
  <c r="BL132" i="10" a="1"/>
  <c r="BL132" i="10" s="1"/>
  <c r="BM132" i="10" a="1"/>
  <c r="BM132" i="10" s="1"/>
  <c r="BN132" i="10" a="1"/>
  <c r="BN132" i="10" s="1"/>
  <c r="R133" i="10" a="1"/>
  <c r="R133" i="10" s="1"/>
  <c r="S133" i="10" a="1"/>
  <c r="S133" i="10" s="1"/>
  <c r="T133" i="10" a="1"/>
  <c r="T133" i="10" s="1"/>
  <c r="U133" i="10" a="1"/>
  <c r="U133" i="10" s="1"/>
  <c r="V133" i="10" a="1"/>
  <c r="V133" i="10" s="1"/>
  <c r="W133" i="10" a="1"/>
  <c r="W133" i="10" s="1"/>
  <c r="X133" i="10" a="1"/>
  <c r="X133" i="10" s="1"/>
  <c r="Y133" i="10" a="1"/>
  <c r="Y133" i="10" s="1"/>
  <c r="Z133" i="10" a="1"/>
  <c r="Z133" i="10" s="1"/>
  <c r="AA133" i="10" a="1"/>
  <c r="AA133" i="10" s="1"/>
  <c r="AB133" i="10" a="1"/>
  <c r="AB133" i="10" s="1"/>
  <c r="AC133" i="10" a="1"/>
  <c r="AC133" i="10" s="1"/>
  <c r="AD133" i="10" a="1"/>
  <c r="AD133" i="10" s="1"/>
  <c r="AE133" i="10" a="1"/>
  <c r="AE133" i="10" s="1"/>
  <c r="AG133" i="10" a="1"/>
  <c r="AG133" i="10" s="1"/>
  <c r="AH133" i="10" a="1"/>
  <c r="AH133" i="10" s="1"/>
  <c r="AI133" i="10" a="1"/>
  <c r="AI133" i="10" s="1"/>
  <c r="AJ133" i="10" a="1"/>
  <c r="AJ133" i="10" s="1"/>
  <c r="AK133" i="10" a="1"/>
  <c r="AK133" i="10" s="1"/>
  <c r="AL133" i="10" a="1"/>
  <c r="AL133" i="10" s="1"/>
  <c r="AM133" i="10" a="1"/>
  <c r="AM133" i="10" s="1"/>
  <c r="AN133" i="10" a="1"/>
  <c r="AN133" i="10" s="1"/>
  <c r="AO133" i="10" a="1"/>
  <c r="AO133" i="10" s="1"/>
  <c r="AP133" i="10" a="1"/>
  <c r="AP133" i="10" s="1"/>
  <c r="AQ133" i="10" a="1"/>
  <c r="AQ133" i="10" s="1"/>
  <c r="AR133" i="10" a="1"/>
  <c r="AR133" i="10" s="1"/>
  <c r="AS133" i="10" a="1"/>
  <c r="AS133" i="10" s="1"/>
  <c r="AT133" i="10" a="1"/>
  <c r="AT133" i="10" s="1"/>
  <c r="AU133" i="10" a="1"/>
  <c r="AU133" i="10" s="1"/>
  <c r="AV133" i="10" a="1"/>
  <c r="AV133" i="10" s="1"/>
  <c r="AW133" i="10" a="1"/>
  <c r="AW133" i="10" s="1"/>
  <c r="AX133" i="10" a="1"/>
  <c r="AX133" i="10" s="1"/>
  <c r="AY133" i="10" a="1"/>
  <c r="AY133" i="10" s="1"/>
  <c r="AZ133" i="10" a="1"/>
  <c r="AZ133" i="10" s="1"/>
  <c r="BA133" i="10" a="1"/>
  <c r="BA133" i="10" s="1"/>
  <c r="BB133" i="10" a="1"/>
  <c r="BB133" i="10" s="1"/>
  <c r="BC133" i="10" a="1"/>
  <c r="BC133" i="10" s="1"/>
  <c r="BD133" i="10" a="1"/>
  <c r="BD133" i="10" s="1"/>
  <c r="BE133" i="10" a="1"/>
  <c r="BE133" i="10" s="1"/>
  <c r="BF133" i="10" a="1"/>
  <c r="BF133" i="10" s="1"/>
  <c r="BG133" i="10" a="1"/>
  <c r="BG133" i="10" s="1"/>
  <c r="BH133" i="10" a="1"/>
  <c r="BH133" i="10" s="1"/>
  <c r="BI133" i="10" a="1"/>
  <c r="BI133" i="10" s="1"/>
  <c r="BJ133" i="10" a="1"/>
  <c r="BJ133" i="10" s="1"/>
  <c r="BK133" i="10" a="1"/>
  <c r="BK133" i="10" s="1"/>
  <c r="BL133" i="10" a="1"/>
  <c r="BL133" i="10" s="1"/>
  <c r="BM133" i="10" a="1"/>
  <c r="BM133" i="10" s="1"/>
  <c r="BN133" i="10" a="1"/>
  <c r="BN133" i="10" s="1"/>
  <c r="R134" i="10" a="1"/>
  <c r="R134" i="10" s="1"/>
  <c r="S134" i="10" a="1"/>
  <c r="S134" i="10" s="1"/>
  <c r="T134" i="10" a="1"/>
  <c r="T134" i="10" s="1"/>
  <c r="U134" i="10" a="1"/>
  <c r="U134" i="10" s="1"/>
  <c r="V134" i="10" a="1"/>
  <c r="V134" i="10" s="1"/>
  <c r="W134" i="10" a="1"/>
  <c r="W134" i="10" s="1"/>
  <c r="X134" i="10" a="1"/>
  <c r="X134" i="10" s="1"/>
  <c r="Y134" i="10" a="1"/>
  <c r="Y134" i="10" s="1"/>
  <c r="Z134" i="10" a="1"/>
  <c r="Z134" i="10" s="1"/>
  <c r="AA134" i="10" a="1"/>
  <c r="AA134" i="10" s="1"/>
  <c r="AB134" i="10" a="1"/>
  <c r="AB134" i="10" s="1"/>
  <c r="AC134" i="10" a="1"/>
  <c r="AC134" i="10" s="1"/>
  <c r="AD134" i="10" a="1"/>
  <c r="AD134" i="10" s="1"/>
  <c r="AE134" i="10" a="1"/>
  <c r="AE134" i="10" s="1"/>
  <c r="AG134" i="10" a="1"/>
  <c r="AG134" i="10" s="1"/>
  <c r="AH134" i="10" a="1"/>
  <c r="AH134" i="10" s="1"/>
  <c r="AI134" i="10" a="1"/>
  <c r="AI134" i="10" s="1"/>
  <c r="AJ134" i="10" a="1"/>
  <c r="AJ134" i="10" s="1"/>
  <c r="AK134" i="10" a="1"/>
  <c r="AK134" i="10" s="1"/>
  <c r="AL134" i="10" a="1"/>
  <c r="AL134" i="10" s="1"/>
  <c r="AM134" i="10" a="1"/>
  <c r="AM134" i="10" s="1"/>
  <c r="AN134" i="10" a="1"/>
  <c r="AN134" i="10" s="1"/>
  <c r="AO134" i="10" a="1"/>
  <c r="AO134" i="10" s="1"/>
  <c r="AP134" i="10" a="1"/>
  <c r="AP134" i="10" s="1"/>
  <c r="AQ134" i="10" a="1"/>
  <c r="AQ134" i="10" s="1"/>
  <c r="AR134" i="10" a="1"/>
  <c r="AR134" i="10" s="1"/>
  <c r="AS134" i="10" a="1"/>
  <c r="AS134" i="10" s="1"/>
  <c r="AT134" i="10" a="1"/>
  <c r="AT134" i="10" s="1"/>
  <c r="AU134" i="10" a="1"/>
  <c r="AU134" i="10" s="1"/>
  <c r="AV134" i="10" a="1"/>
  <c r="AV134" i="10" s="1"/>
  <c r="AW134" i="10" a="1"/>
  <c r="AW134" i="10" s="1"/>
  <c r="AX134" i="10" a="1"/>
  <c r="AX134" i="10" s="1"/>
  <c r="AY134" i="10" a="1"/>
  <c r="AY134" i="10" s="1"/>
  <c r="AZ134" i="10" a="1"/>
  <c r="AZ134" i="10" s="1"/>
  <c r="BA134" i="10" a="1"/>
  <c r="BA134" i="10" s="1"/>
  <c r="BB134" i="10" a="1"/>
  <c r="BB134" i="10" s="1"/>
  <c r="BC134" i="10" a="1"/>
  <c r="BC134" i="10" s="1"/>
  <c r="BD134" i="10" a="1"/>
  <c r="BD134" i="10" s="1"/>
  <c r="BE134" i="10" a="1"/>
  <c r="BE134" i="10" s="1"/>
  <c r="BF134" i="10" a="1"/>
  <c r="BF134" i="10" s="1"/>
  <c r="BG134" i="10" a="1"/>
  <c r="BG134" i="10" s="1"/>
  <c r="BH134" i="10" a="1"/>
  <c r="BH134" i="10" s="1"/>
  <c r="BI134" i="10" a="1"/>
  <c r="BI134" i="10" s="1"/>
  <c r="BJ134" i="10" a="1"/>
  <c r="BJ134" i="10" s="1"/>
  <c r="BK134" i="10" a="1"/>
  <c r="BK134" i="10" s="1"/>
  <c r="BL134" i="10" a="1"/>
  <c r="BL134" i="10" s="1"/>
  <c r="BM134" i="10" a="1"/>
  <c r="BM134" i="10" s="1"/>
  <c r="BN134" i="10" a="1"/>
  <c r="BN134" i="10" s="1"/>
  <c r="R135" i="10" a="1"/>
  <c r="R135" i="10" s="1"/>
  <c r="S135" i="10" a="1"/>
  <c r="S135" i="10" s="1"/>
  <c r="T135" i="10" a="1"/>
  <c r="T135" i="10" s="1"/>
  <c r="U135" i="10" a="1"/>
  <c r="U135" i="10" s="1"/>
  <c r="V135" i="10" a="1"/>
  <c r="V135" i="10" s="1"/>
  <c r="W135" i="10" a="1"/>
  <c r="W135" i="10" s="1"/>
  <c r="X135" i="10" a="1"/>
  <c r="X135" i="10" s="1"/>
  <c r="Y135" i="10" a="1"/>
  <c r="Y135" i="10" s="1"/>
  <c r="Z135" i="10" a="1"/>
  <c r="Z135" i="10" s="1"/>
  <c r="AA135" i="10" a="1"/>
  <c r="AA135" i="10" s="1"/>
  <c r="AB135" i="10" a="1"/>
  <c r="AB135" i="10" s="1"/>
  <c r="AC135" i="10" a="1"/>
  <c r="AC135" i="10" s="1"/>
  <c r="AD135" i="10" a="1"/>
  <c r="AD135" i="10" s="1"/>
  <c r="AE135" i="10" a="1"/>
  <c r="AE135" i="10" s="1"/>
  <c r="AG135" i="10" a="1"/>
  <c r="AG135" i="10" s="1"/>
  <c r="AH135" i="10" a="1"/>
  <c r="AH135" i="10" s="1"/>
  <c r="AI135" i="10" a="1"/>
  <c r="AI135" i="10" s="1"/>
  <c r="AJ135" i="10" a="1"/>
  <c r="AJ135" i="10" s="1"/>
  <c r="AK135" i="10" a="1"/>
  <c r="AK135" i="10" s="1"/>
  <c r="AL135" i="10" a="1"/>
  <c r="AL135" i="10" s="1"/>
  <c r="AM135" i="10" a="1"/>
  <c r="AM135" i="10" s="1"/>
  <c r="AN135" i="10" a="1"/>
  <c r="AN135" i="10" s="1"/>
  <c r="AO135" i="10" a="1"/>
  <c r="AO135" i="10" s="1"/>
  <c r="AP135" i="10" a="1"/>
  <c r="AP135" i="10" s="1"/>
  <c r="AQ135" i="10" a="1"/>
  <c r="AQ135" i="10" s="1"/>
  <c r="AR135" i="10" a="1"/>
  <c r="AR135" i="10" s="1"/>
  <c r="AS135" i="10" a="1"/>
  <c r="AS135" i="10" s="1"/>
  <c r="AT135" i="10" a="1"/>
  <c r="AT135" i="10" s="1"/>
  <c r="AU135" i="10" a="1"/>
  <c r="AU135" i="10" s="1"/>
  <c r="AV135" i="10" a="1"/>
  <c r="AV135" i="10" s="1"/>
  <c r="AW135" i="10" a="1"/>
  <c r="AW135" i="10" s="1"/>
  <c r="AX135" i="10" a="1"/>
  <c r="AX135" i="10" s="1"/>
  <c r="AY135" i="10" a="1"/>
  <c r="AY135" i="10" s="1"/>
  <c r="AZ135" i="10" a="1"/>
  <c r="AZ135" i="10" s="1"/>
  <c r="BA135" i="10" a="1"/>
  <c r="BA135" i="10" s="1"/>
  <c r="BB135" i="10" a="1"/>
  <c r="BB135" i="10" s="1"/>
  <c r="BC135" i="10" a="1"/>
  <c r="BC135" i="10" s="1"/>
  <c r="BD135" i="10" a="1"/>
  <c r="BD135" i="10" s="1"/>
  <c r="BE135" i="10" a="1"/>
  <c r="BE135" i="10" s="1"/>
  <c r="BF135" i="10" a="1"/>
  <c r="BF135" i="10" s="1"/>
  <c r="BG135" i="10" a="1"/>
  <c r="BG135" i="10" s="1"/>
  <c r="BH135" i="10" a="1"/>
  <c r="BH135" i="10" s="1"/>
  <c r="BI135" i="10" a="1"/>
  <c r="BI135" i="10" s="1"/>
  <c r="BJ135" i="10" a="1"/>
  <c r="BJ135" i="10" s="1"/>
  <c r="BK135" i="10" a="1"/>
  <c r="BK135" i="10" s="1"/>
  <c r="BL135" i="10" a="1"/>
  <c r="BL135" i="10" s="1"/>
  <c r="BM135" i="10" a="1"/>
  <c r="BM135" i="10" s="1"/>
  <c r="BN135" i="10" a="1"/>
  <c r="BN135" i="10" s="1"/>
  <c r="R136" i="10" a="1"/>
  <c r="R136" i="10" s="1"/>
  <c r="S136" i="10" a="1"/>
  <c r="S136" i="10" s="1"/>
  <c r="T136" i="10" a="1"/>
  <c r="T136" i="10" s="1"/>
  <c r="U136" i="10" a="1"/>
  <c r="U136" i="10" s="1"/>
  <c r="V136" i="10" a="1"/>
  <c r="V136" i="10" s="1"/>
  <c r="W136" i="10" a="1"/>
  <c r="W136" i="10" s="1"/>
  <c r="X136" i="10" a="1"/>
  <c r="X136" i="10" s="1"/>
  <c r="Y136" i="10" a="1"/>
  <c r="Y136" i="10" s="1"/>
  <c r="Z136" i="10" a="1"/>
  <c r="Z136" i="10" s="1"/>
  <c r="AA136" i="10" a="1"/>
  <c r="AA136" i="10" s="1"/>
  <c r="AB136" i="10" a="1"/>
  <c r="AB136" i="10" s="1"/>
  <c r="AC136" i="10" a="1"/>
  <c r="AC136" i="10" s="1"/>
  <c r="AD136" i="10" a="1"/>
  <c r="AD136" i="10" s="1"/>
  <c r="AE136" i="10" a="1"/>
  <c r="AE136" i="10" s="1"/>
  <c r="AG136" i="10" a="1"/>
  <c r="AG136" i="10" s="1"/>
  <c r="AH136" i="10" a="1"/>
  <c r="AH136" i="10" s="1"/>
  <c r="AI136" i="10" a="1"/>
  <c r="AI136" i="10" s="1"/>
  <c r="AJ136" i="10" a="1"/>
  <c r="AJ136" i="10" s="1"/>
  <c r="AK136" i="10" a="1"/>
  <c r="AK136" i="10" s="1"/>
  <c r="AL136" i="10" a="1"/>
  <c r="AL136" i="10" s="1"/>
  <c r="AM136" i="10" a="1"/>
  <c r="AM136" i="10" s="1"/>
  <c r="AN136" i="10" a="1"/>
  <c r="AN136" i="10" s="1"/>
  <c r="AO136" i="10" a="1"/>
  <c r="AO136" i="10" s="1"/>
  <c r="AP136" i="10" a="1"/>
  <c r="AP136" i="10" s="1"/>
  <c r="AQ136" i="10" a="1"/>
  <c r="AQ136" i="10" s="1"/>
  <c r="AR136" i="10" a="1"/>
  <c r="AR136" i="10" s="1"/>
  <c r="AS136" i="10" a="1"/>
  <c r="AS136" i="10" s="1"/>
  <c r="AT136" i="10" a="1"/>
  <c r="AT136" i="10" s="1"/>
  <c r="AU136" i="10" a="1"/>
  <c r="AU136" i="10" s="1"/>
  <c r="AV136" i="10" a="1"/>
  <c r="AV136" i="10" s="1"/>
  <c r="AW136" i="10" a="1"/>
  <c r="AW136" i="10" s="1"/>
  <c r="AX136" i="10" a="1"/>
  <c r="AX136" i="10" s="1"/>
  <c r="AY136" i="10" a="1"/>
  <c r="AY136" i="10" s="1"/>
  <c r="AZ136" i="10" a="1"/>
  <c r="AZ136" i="10" s="1"/>
  <c r="BA136" i="10" a="1"/>
  <c r="BA136" i="10" s="1"/>
  <c r="BB136" i="10" a="1"/>
  <c r="BB136" i="10" s="1"/>
  <c r="BC136" i="10" a="1"/>
  <c r="BC136" i="10" s="1"/>
  <c r="BD136" i="10" a="1"/>
  <c r="BD136" i="10" s="1"/>
  <c r="BE136" i="10" a="1"/>
  <c r="BE136" i="10" s="1"/>
  <c r="BF136" i="10" a="1"/>
  <c r="BF136" i="10" s="1"/>
  <c r="BG136" i="10" a="1"/>
  <c r="BG136" i="10" s="1"/>
  <c r="BH136" i="10" a="1"/>
  <c r="BH136" i="10" s="1"/>
  <c r="BI136" i="10" a="1"/>
  <c r="BI136" i="10" s="1"/>
  <c r="BJ136" i="10" a="1"/>
  <c r="BJ136" i="10" s="1"/>
  <c r="BK136" i="10" a="1"/>
  <c r="BK136" i="10" s="1"/>
  <c r="BL136" i="10" a="1"/>
  <c r="BL136" i="10" s="1"/>
  <c r="BM136" i="10" a="1"/>
  <c r="BM136" i="10" s="1"/>
  <c r="BN136" i="10" a="1"/>
  <c r="BN136" i="10" s="1"/>
  <c r="R137" i="10" a="1"/>
  <c r="R137" i="10" s="1"/>
  <c r="S137" i="10" a="1"/>
  <c r="S137" i="10" s="1"/>
  <c r="T137" i="10" a="1"/>
  <c r="T137" i="10" s="1"/>
  <c r="U137" i="10" a="1"/>
  <c r="U137" i="10" s="1"/>
  <c r="V137" i="10" a="1"/>
  <c r="V137" i="10" s="1"/>
  <c r="W137" i="10" a="1"/>
  <c r="W137" i="10" s="1"/>
  <c r="X137" i="10" a="1"/>
  <c r="X137" i="10" s="1"/>
  <c r="Y137" i="10" a="1"/>
  <c r="Y137" i="10" s="1"/>
  <c r="Z137" i="10" a="1"/>
  <c r="Z137" i="10" s="1"/>
  <c r="AA137" i="10" a="1"/>
  <c r="AA137" i="10" s="1"/>
  <c r="AB137" i="10" a="1"/>
  <c r="AB137" i="10" s="1"/>
  <c r="AC137" i="10" a="1"/>
  <c r="AC137" i="10" s="1"/>
  <c r="AD137" i="10" a="1"/>
  <c r="AD137" i="10" s="1"/>
  <c r="AE137" i="10" a="1"/>
  <c r="AE137" i="10" s="1"/>
  <c r="AG137" i="10" a="1"/>
  <c r="AG137" i="10" s="1"/>
  <c r="AH137" i="10" a="1"/>
  <c r="AH137" i="10" s="1"/>
  <c r="AI137" i="10" a="1"/>
  <c r="AI137" i="10" s="1"/>
  <c r="AJ137" i="10" a="1"/>
  <c r="AJ137" i="10" s="1"/>
  <c r="AK137" i="10" a="1"/>
  <c r="AK137" i="10" s="1"/>
  <c r="AL137" i="10" a="1"/>
  <c r="AL137" i="10" s="1"/>
  <c r="AM137" i="10" a="1"/>
  <c r="AM137" i="10" s="1"/>
  <c r="AN137" i="10" a="1"/>
  <c r="AN137" i="10" s="1"/>
  <c r="AO137" i="10" a="1"/>
  <c r="AO137" i="10" s="1"/>
  <c r="AP137" i="10" a="1"/>
  <c r="AP137" i="10" s="1"/>
  <c r="AQ137" i="10" a="1"/>
  <c r="AQ137" i="10" s="1"/>
  <c r="AR137" i="10" a="1"/>
  <c r="AR137" i="10" s="1"/>
  <c r="AS137" i="10" a="1"/>
  <c r="AS137" i="10" s="1"/>
  <c r="AT137" i="10" a="1"/>
  <c r="AT137" i="10" s="1"/>
  <c r="AU137" i="10" a="1"/>
  <c r="AU137" i="10" s="1"/>
  <c r="AV137" i="10" a="1"/>
  <c r="AV137" i="10" s="1"/>
  <c r="AW137" i="10" a="1"/>
  <c r="AW137" i="10" s="1"/>
  <c r="AX137" i="10" a="1"/>
  <c r="AX137" i="10" s="1"/>
  <c r="AY137" i="10" a="1"/>
  <c r="AY137" i="10" s="1"/>
  <c r="AZ137" i="10" a="1"/>
  <c r="AZ137" i="10" s="1"/>
  <c r="BA137" i="10" a="1"/>
  <c r="BA137" i="10" s="1"/>
  <c r="BB137" i="10" a="1"/>
  <c r="BB137" i="10" s="1"/>
  <c r="BC137" i="10" a="1"/>
  <c r="BC137" i="10" s="1"/>
  <c r="BD137" i="10" a="1"/>
  <c r="BD137" i="10" s="1"/>
  <c r="BE137" i="10" a="1"/>
  <c r="BE137" i="10" s="1"/>
  <c r="BF137" i="10" a="1"/>
  <c r="BF137" i="10" s="1"/>
  <c r="BG137" i="10" a="1"/>
  <c r="BG137" i="10" s="1"/>
  <c r="BH137" i="10" a="1"/>
  <c r="BH137" i="10" s="1"/>
  <c r="BI137" i="10" a="1"/>
  <c r="BI137" i="10" s="1"/>
  <c r="BJ137" i="10" a="1"/>
  <c r="BJ137" i="10" s="1"/>
  <c r="BK137" i="10" a="1"/>
  <c r="BK137" i="10" s="1"/>
  <c r="BL137" i="10" a="1"/>
  <c r="BL137" i="10" s="1"/>
  <c r="BM137" i="10" a="1"/>
  <c r="BM137" i="10" s="1"/>
  <c r="BN137" i="10" a="1"/>
  <c r="BN137" i="10" s="1"/>
  <c r="R138" i="10" a="1"/>
  <c r="R138" i="10" s="1"/>
  <c r="S138" i="10" a="1"/>
  <c r="S138" i="10" s="1"/>
  <c r="T138" i="10" a="1"/>
  <c r="T138" i="10" s="1"/>
  <c r="U138" i="10" a="1"/>
  <c r="U138" i="10" s="1"/>
  <c r="V138" i="10" a="1"/>
  <c r="V138" i="10" s="1"/>
  <c r="W138" i="10" a="1"/>
  <c r="W138" i="10" s="1"/>
  <c r="X138" i="10" a="1"/>
  <c r="X138" i="10" s="1"/>
  <c r="Y138" i="10" a="1"/>
  <c r="Y138" i="10" s="1"/>
  <c r="Z138" i="10" a="1"/>
  <c r="Z138" i="10" s="1"/>
  <c r="AA138" i="10" a="1"/>
  <c r="AA138" i="10" s="1"/>
  <c r="AB138" i="10" a="1"/>
  <c r="AB138" i="10" s="1"/>
  <c r="AC138" i="10" a="1"/>
  <c r="AC138" i="10" s="1"/>
  <c r="AD138" i="10" a="1"/>
  <c r="AD138" i="10" s="1"/>
  <c r="AE138" i="10" a="1"/>
  <c r="AE138" i="10" s="1"/>
  <c r="AG138" i="10" a="1"/>
  <c r="AG138" i="10" s="1"/>
  <c r="AH138" i="10" a="1"/>
  <c r="AH138" i="10" s="1"/>
  <c r="AI138" i="10" a="1"/>
  <c r="AI138" i="10" s="1"/>
  <c r="AJ138" i="10" a="1"/>
  <c r="AJ138" i="10" s="1"/>
  <c r="AK138" i="10" a="1"/>
  <c r="AK138" i="10" s="1"/>
  <c r="AL138" i="10" a="1"/>
  <c r="AL138" i="10" s="1"/>
  <c r="AM138" i="10" a="1"/>
  <c r="AM138" i="10" s="1"/>
  <c r="AN138" i="10" a="1"/>
  <c r="AN138" i="10" s="1"/>
  <c r="AO138" i="10" a="1"/>
  <c r="AO138" i="10" s="1"/>
  <c r="AP138" i="10" a="1"/>
  <c r="AP138" i="10" s="1"/>
  <c r="AQ138" i="10" a="1"/>
  <c r="AQ138" i="10" s="1"/>
  <c r="AR138" i="10" a="1"/>
  <c r="AR138" i="10" s="1"/>
  <c r="AS138" i="10" a="1"/>
  <c r="AS138" i="10" s="1"/>
  <c r="AT138" i="10" a="1"/>
  <c r="AT138" i="10" s="1"/>
  <c r="AU138" i="10" a="1"/>
  <c r="AU138" i="10" s="1"/>
  <c r="AV138" i="10" a="1"/>
  <c r="AV138" i="10" s="1"/>
  <c r="AW138" i="10" a="1"/>
  <c r="AW138" i="10" s="1"/>
  <c r="AX138" i="10" a="1"/>
  <c r="AX138" i="10" s="1"/>
  <c r="AY138" i="10" a="1"/>
  <c r="AY138" i="10" s="1"/>
  <c r="AZ138" i="10" a="1"/>
  <c r="AZ138" i="10" s="1"/>
  <c r="BA138" i="10" a="1"/>
  <c r="BA138" i="10" s="1"/>
  <c r="BB138" i="10" a="1"/>
  <c r="BB138" i="10" s="1"/>
  <c r="BC138" i="10" a="1"/>
  <c r="BC138" i="10" s="1"/>
  <c r="BD138" i="10" a="1"/>
  <c r="BD138" i="10" s="1"/>
  <c r="BE138" i="10" a="1"/>
  <c r="BE138" i="10" s="1"/>
  <c r="BF138" i="10" a="1"/>
  <c r="BF138" i="10" s="1"/>
  <c r="BG138" i="10" a="1"/>
  <c r="BG138" i="10" s="1"/>
  <c r="BH138" i="10" a="1"/>
  <c r="BH138" i="10" s="1"/>
  <c r="BI138" i="10" a="1"/>
  <c r="BI138" i="10" s="1"/>
  <c r="BJ138" i="10" a="1"/>
  <c r="BJ138" i="10" s="1"/>
  <c r="BK138" i="10" a="1"/>
  <c r="BK138" i="10" s="1"/>
  <c r="BL138" i="10" a="1"/>
  <c r="BL138" i="10" s="1"/>
  <c r="BM138" i="10" a="1"/>
  <c r="BM138" i="10" s="1"/>
  <c r="BN138" i="10" a="1"/>
  <c r="BN138" i="10" s="1"/>
  <c r="R139" i="10" a="1"/>
  <c r="R139" i="10" s="1"/>
  <c r="S139" i="10" a="1"/>
  <c r="S139" i="10" s="1"/>
  <c r="T139" i="10" a="1"/>
  <c r="T139" i="10" s="1"/>
  <c r="U139" i="10" a="1"/>
  <c r="U139" i="10" s="1"/>
  <c r="V139" i="10" a="1"/>
  <c r="V139" i="10" s="1"/>
  <c r="W139" i="10" a="1"/>
  <c r="W139" i="10" s="1"/>
  <c r="X139" i="10" a="1"/>
  <c r="X139" i="10" s="1"/>
  <c r="Y139" i="10" a="1"/>
  <c r="Y139" i="10" s="1"/>
  <c r="Z139" i="10" a="1"/>
  <c r="Z139" i="10" s="1"/>
  <c r="AA139" i="10" a="1"/>
  <c r="AA139" i="10" s="1"/>
  <c r="AB139" i="10" a="1"/>
  <c r="AB139" i="10" s="1"/>
  <c r="AC139" i="10" a="1"/>
  <c r="AC139" i="10" s="1"/>
  <c r="AD139" i="10" a="1"/>
  <c r="AD139" i="10" s="1"/>
  <c r="AE139" i="10" a="1"/>
  <c r="AE139" i="10" s="1"/>
  <c r="AG139" i="10" a="1"/>
  <c r="AG139" i="10" s="1"/>
  <c r="AH139" i="10" a="1"/>
  <c r="AH139" i="10" s="1"/>
  <c r="AI139" i="10" a="1"/>
  <c r="AI139" i="10" s="1"/>
  <c r="AJ139" i="10" a="1"/>
  <c r="AJ139" i="10" s="1"/>
  <c r="AK139" i="10" a="1"/>
  <c r="AK139" i="10" s="1"/>
  <c r="AL139" i="10" a="1"/>
  <c r="AL139" i="10" s="1"/>
  <c r="AM139" i="10" a="1"/>
  <c r="AM139" i="10" s="1"/>
  <c r="AN139" i="10" a="1"/>
  <c r="AN139" i="10" s="1"/>
  <c r="AO139" i="10" a="1"/>
  <c r="AO139" i="10" s="1"/>
  <c r="AP139" i="10" a="1"/>
  <c r="AP139" i="10" s="1"/>
  <c r="AQ139" i="10" a="1"/>
  <c r="AQ139" i="10" s="1"/>
  <c r="AR139" i="10" a="1"/>
  <c r="AR139" i="10" s="1"/>
  <c r="AS139" i="10" a="1"/>
  <c r="AS139" i="10" s="1"/>
  <c r="AT139" i="10" a="1"/>
  <c r="AT139" i="10" s="1"/>
  <c r="AU139" i="10" a="1"/>
  <c r="AU139" i="10" s="1"/>
  <c r="AV139" i="10" a="1"/>
  <c r="AV139" i="10" s="1"/>
  <c r="AW139" i="10" a="1"/>
  <c r="AW139" i="10" s="1"/>
  <c r="AX139" i="10" a="1"/>
  <c r="AX139" i="10" s="1"/>
  <c r="AY139" i="10" a="1"/>
  <c r="AY139" i="10" s="1"/>
  <c r="AZ139" i="10" a="1"/>
  <c r="AZ139" i="10" s="1"/>
  <c r="BA139" i="10" a="1"/>
  <c r="BA139" i="10" s="1"/>
  <c r="BB139" i="10" a="1"/>
  <c r="BB139" i="10" s="1"/>
  <c r="BC139" i="10" a="1"/>
  <c r="BC139" i="10" s="1"/>
  <c r="BD139" i="10" a="1"/>
  <c r="BD139" i="10" s="1"/>
  <c r="BE139" i="10" a="1"/>
  <c r="BE139" i="10" s="1"/>
  <c r="BF139" i="10" a="1"/>
  <c r="BF139" i="10" s="1"/>
  <c r="BG139" i="10" a="1"/>
  <c r="BG139" i="10" s="1"/>
  <c r="BH139" i="10" a="1"/>
  <c r="BH139" i="10" s="1"/>
  <c r="BI139" i="10" a="1"/>
  <c r="BI139" i="10" s="1"/>
  <c r="BJ139" i="10" a="1"/>
  <c r="BJ139" i="10" s="1"/>
  <c r="BK139" i="10" a="1"/>
  <c r="BK139" i="10" s="1"/>
  <c r="BL139" i="10" a="1"/>
  <c r="BL139" i="10" s="1"/>
  <c r="BM139" i="10" a="1"/>
  <c r="BM139" i="10" s="1"/>
  <c r="BN139" i="10" a="1"/>
  <c r="BN139" i="10" s="1"/>
  <c r="R140" i="10" a="1"/>
  <c r="R140" i="10" s="1"/>
  <c r="S140" i="10" a="1"/>
  <c r="S140" i="10" s="1"/>
  <c r="T140" i="10" a="1"/>
  <c r="T140" i="10" s="1"/>
  <c r="U140" i="10" a="1"/>
  <c r="U140" i="10" s="1"/>
  <c r="V140" i="10" a="1"/>
  <c r="V140" i="10" s="1"/>
  <c r="W140" i="10" a="1"/>
  <c r="W140" i="10" s="1"/>
  <c r="X140" i="10" a="1"/>
  <c r="X140" i="10" s="1"/>
  <c r="Y140" i="10" a="1"/>
  <c r="Y140" i="10" s="1"/>
  <c r="Z140" i="10" a="1"/>
  <c r="Z140" i="10" s="1"/>
  <c r="AA140" i="10" a="1"/>
  <c r="AA140" i="10" s="1"/>
  <c r="AB140" i="10" a="1"/>
  <c r="AB140" i="10" s="1"/>
  <c r="AC140" i="10" a="1"/>
  <c r="AC140" i="10" s="1"/>
  <c r="AD140" i="10" a="1"/>
  <c r="AD140" i="10" s="1"/>
  <c r="AE140" i="10" a="1"/>
  <c r="AE140" i="10" s="1"/>
  <c r="AG140" i="10" a="1"/>
  <c r="AG140" i="10" s="1"/>
  <c r="AH140" i="10" a="1"/>
  <c r="AH140" i="10" s="1"/>
  <c r="AI140" i="10" a="1"/>
  <c r="AI140" i="10" s="1"/>
  <c r="AJ140" i="10" a="1"/>
  <c r="AJ140" i="10" s="1"/>
  <c r="AK140" i="10" a="1"/>
  <c r="AK140" i="10" s="1"/>
  <c r="AL140" i="10" a="1"/>
  <c r="AL140" i="10" s="1"/>
  <c r="AM140" i="10" a="1"/>
  <c r="AM140" i="10" s="1"/>
  <c r="AN140" i="10" a="1"/>
  <c r="AN140" i="10" s="1"/>
  <c r="AO140" i="10" a="1"/>
  <c r="AO140" i="10" s="1"/>
  <c r="AP140" i="10" a="1"/>
  <c r="AP140" i="10" s="1"/>
  <c r="AQ140" i="10" a="1"/>
  <c r="AQ140" i="10" s="1"/>
  <c r="AR140" i="10" a="1"/>
  <c r="AR140" i="10" s="1"/>
  <c r="AS140" i="10" a="1"/>
  <c r="AS140" i="10" s="1"/>
  <c r="AT140" i="10" a="1"/>
  <c r="AT140" i="10" s="1"/>
  <c r="AU140" i="10" a="1"/>
  <c r="AU140" i="10" s="1"/>
  <c r="AV140" i="10" a="1"/>
  <c r="AV140" i="10" s="1"/>
  <c r="AW140" i="10" a="1"/>
  <c r="AW140" i="10" s="1"/>
  <c r="AX140" i="10" a="1"/>
  <c r="AX140" i="10" s="1"/>
  <c r="AY140" i="10" a="1"/>
  <c r="AY140" i="10" s="1"/>
  <c r="AZ140" i="10" a="1"/>
  <c r="AZ140" i="10" s="1"/>
  <c r="BA140" i="10" a="1"/>
  <c r="BA140" i="10" s="1"/>
  <c r="BB140" i="10" a="1"/>
  <c r="BB140" i="10" s="1"/>
  <c r="BC140" i="10" a="1"/>
  <c r="BC140" i="10" s="1"/>
  <c r="BD140" i="10" a="1"/>
  <c r="BD140" i="10" s="1"/>
  <c r="BE140" i="10" a="1"/>
  <c r="BE140" i="10" s="1"/>
  <c r="BF140" i="10" a="1"/>
  <c r="BF140" i="10" s="1"/>
  <c r="BG140" i="10" a="1"/>
  <c r="BG140" i="10" s="1"/>
  <c r="BH140" i="10" a="1"/>
  <c r="BH140" i="10" s="1"/>
  <c r="BI140" i="10" a="1"/>
  <c r="BI140" i="10" s="1"/>
  <c r="BJ140" i="10" a="1"/>
  <c r="BJ140" i="10" s="1"/>
  <c r="BK140" i="10" a="1"/>
  <c r="BK140" i="10" s="1"/>
  <c r="BL140" i="10" a="1"/>
  <c r="BL140" i="10" s="1"/>
  <c r="BM140" i="10" a="1"/>
  <c r="BM140" i="10" s="1"/>
  <c r="BN140" i="10" a="1"/>
  <c r="BN140" i="10" s="1"/>
  <c r="R141" i="10" a="1"/>
  <c r="R141" i="10" s="1"/>
  <c r="S141" i="10" a="1"/>
  <c r="S141" i="10" s="1"/>
  <c r="T141" i="10" a="1"/>
  <c r="T141" i="10" s="1"/>
  <c r="U141" i="10" a="1"/>
  <c r="U141" i="10" s="1"/>
  <c r="V141" i="10" a="1"/>
  <c r="V141" i="10" s="1"/>
  <c r="W141" i="10" a="1"/>
  <c r="W141" i="10" s="1"/>
  <c r="X141" i="10" a="1"/>
  <c r="X141" i="10" s="1"/>
  <c r="Y141" i="10" a="1"/>
  <c r="Y141" i="10" s="1"/>
  <c r="Z141" i="10" a="1"/>
  <c r="Z141" i="10" s="1"/>
  <c r="AA141" i="10" a="1"/>
  <c r="AA141" i="10" s="1"/>
  <c r="AB141" i="10" a="1"/>
  <c r="AB141" i="10" s="1"/>
  <c r="AC141" i="10" a="1"/>
  <c r="AC141" i="10" s="1"/>
  <c r="AD141" i="10" a="1"/>
  <c r="AD141" i="10" s="1"/>
  <c r="AE141" i="10" a="1"/>
  <c r="AE141" i="10" s="1"/>
  <c r="AG141" i="10" a="1"/>
  <c r="AG141" i="10" s="1"/>
  <c r="AH141" i="10" a="1"/>
  <c r="AH141" i="10" s="1"/>
  <c r="AI141" i="10" a="1"/>
  <c r="AI141" i="10" s="1"/>
  <c r="AJ141" i="10" a="1"/>
  <c r="AJ141" i="10" s="1"/>
  <c r="AK141" i="10" a="1"/>
  <c r="AK141" i="10" s="1"/>
  <c r="AL141" i="10" a="1"/>
  <c r="AL141" i="10" s="1"/>
  <c r="AM141" i="10" a="1"/>
  <c r="AM141" i="10" s="1"/>
  <c r="AN141" i="10" a="1"/>
  <c r="AN141" i="10" s="1"/>
  <c r="AO141" i="10" a="1"/>
  <c r="AO141" i="10" s="1"/>
  <c r="AP141" i="10" a="1"/>
  <c r="AP141" i="10" s="1"/>
  <c r="AQ141" i="10" a="1"/>
  <c r="AQ141" i="10" s="1"/>
  <c r="AR141" i="10" a="1"/>
  <c r="AR141" i="10" s="1"/>
  <c r="AS141" i="10" a="1"/>
  <c r="AS141" i="10" s="1"/>
  <c r="AT141" i="10" a="1"/>
  <c r="AT141" i="10" s="1"/>
  <c r="AU141" i="10" a="1"/>
  <c r="AU141" i="10" s="1"/>
  <c r="AV141" i="10" a="1"/>
  <c r="AV141" i="10" s="1"/>
  <c r="AW141" i="10" a="1"/>
  <c r="AW141" i="10" s="1"/>
  <c r="AX141" i="10" a="1"/>
  <c r="AX141" i="10" s="1"/>
  <c r="AY141" i="10" a="1"/>
  <c r="AY141" i="10" s="1"/>
  <c r="AZ141" i="10" a="1"/>
  <c r="AZ141" i="10" s="1"/>
  <c r="BA141" i="10" a="1"/>
  <c r="BA141" i="10" s="1"/>
  <c r="BB141" i="10" a="1"/>
  <c r="BB141" i="10" s="1"/>
  <c r="BC141" i="10" a="1"/>
  <c r="BC141" i="10" s="1"/>
  <c r="BD141" i="10" a="1"/>
  <c r="BD141" i="10" s="1"/>
  <c r="BE141" i="10" a="1"/>
  <c r="BE141" i="10" s="1"/>
  <c r="BF141" i="10" a="1"/>
  <c r="BF141" i="10" s="1"/>
  <c r="BG141" i="10" a="1"/>
  <c r="BG141" i="10" s="1"/>
  <c r="BH141" i="10" a="1"/>
  <c r="BH141" i="10" s="1"/>
  <c r="BI141" i="10" a="1"/>
  <c r="BI141" i="10" s="1"/>
  <c r="BJ141" i="10" a="1"/>
  <c r="BJ141" i="10" s="1"/>
  <c r="BK141" i="10" a="1"/>
  <c r="BK141" i="10" s="1"/>
  <c r="BL141" i="10" a="1"/>
  <c r="BL141" i="10" s="1"/>
  <c r="BM141" i="10" a="1"/>
  <c r="BM141" i="10" s="1"/>
  <c r="BN141" i="10" a="1"/>
  <c r="BN141" i="10" s="1"/>
  <c r="R142" i="10" a="1"/>
  <c r="R142" i="10" s="1"/>
  <c r="S142" i="10" a="1"/>
  <c r="S142" i="10" s="1"/>
  <c r="T142" i="10" a="1"/>
  <c r="T142" i="10" s="1"/>
  <c r="U142" i="10" a="1"/>
  <c r="U142" i="10" s="1"/>
  <c r="V142" i="10" a="1"/>
  <c r="V142" i="10" s="1"/>
  <c r="W142" i="10" a="1"/>
  <c r="W142" i="10" s="1"/>
  <c r="X142" i="10" a="1"/>
  <c r="X142" i="10" s="1"/>
  <c r="Y142" i="10" a="1"/>
  <c r="Y142" i="10" s="1"/>
  <c r="Z142" i="10" a="1"/>
  <c r="Z142" i="10" s="1"/>
  <c r="AA142" i="10" a="1"/>
  <c r="AA142" i="10" s="1"/>
  <c r="AB142" i="10" a="1"/>
  <c r="AB142" i="10" s="1"/>
  <c r="AC142" i="10" a="1"/>
  <c r="AC142" i="10" s="1"/>
  <c r="AD142" i="10" a="1"/>
  <c r="AD142" i="10" s="1"/>
  <c r="AE142" i="10" a="1"/>
  <c r="AE142" i="10" s="1"/>
  <c r="AG142" i="10" a="1"/>
  <c r="AG142" i="10" s="1"/>
  <c r="AH142" i="10" a="1"/>
  <c r="AH142" i="10" s="1"/>
  <c r="AI142" i="10" a="1"/>
  <c r="AI142" i="10" s="1"/>
  <c r="AJ142" i="10" a="1"/>
  <c r="AJ142" i="10" s="1"/>
  <c r="AK142" i="10" a="1"/>
  <c r="AK142" i="10" s="1"/>
  <c r="AL142" i="10" a="1"/>
  <c r="AL142" i="10" s="1"/>
  <c r="AM142" i="10" a="1"/>
  <c r="AM142" i="10" s="1"/>
  <c r="AN142" i="10" a="1"/>
  <c r="AN142" i="10" s="1"/>
  <c r="AO142" i="10" a="1"/>
  <c r="AO142" i="10" s="1"/>
  <c r="AP142" i="10" a="1"/>
  <c r="AP142" i="10" s="1"/>
  <c r="AQ142" i="10" a="1"/>
  <c r="AQ142" i="10" s="1"/>
  <c r="AR142" i="10" a="1"/>
  <c r="AR142" i="10" s="1"/>
  <c r="AS142" i="10" a="1"/>
  <c r="AS142" i="10" s="1"/>
  <c r="AT142" i="10" a="1"/>
  <c r="AT142" i="10" s="1"/>
  <c r="AU142" i="10" a="1"/>
  <c r="AU142" i="10" s="1"/>
  <c r="AV142" i="10" a="1"/>
  <c r="AV142" i="10" s="1"/>
  <c r="AW142" i="10" a="1"/>
  <c r="AW142" i="10" s="1"/>
  <c r="AX142" i="10" a="1"/>
  <c r="AX142" i="10" s="1"/>
  <c r="AY142" i="10" a="1"/>
  <c r="AY142" i="10" s="1"/>
  <c r="AZ142" i="10" a="1"/>
  <c r="AZ142" i="10" s="1"/>
  <c r="BA142" i="10" a="1"/>
  <c r="BA142" i="10" s="1"/>
  <c r="BB142" i="10" a="1"/>
  <c r="BB142" i="10" s="1"/>
  <c r="BC142" i="10" a="1"/>
  <c r="BC142" i="10" s="1"/>
  <c r="BD142" i="10" a="1"/>
  <c r="BD142" i="10" s="1"/>
  <c r="BE142" i="10" a="1"/>
  <c r="BE142" i="10" s="1"/>
  <c r="BF142" i="10" a="1"/>
  <c r="BF142" i="10" s="1"/>
  <c r="BG142" i="10" a="1"/>
  <c r="BG142" i="10" s="1"/>
  <c r="BH142" i="10" a="1"/>
  <c r="BH142" i="10" s="1"/>
  <c r="BI142" i="10" a="1"/>
  <c r="BI142" i="10" s="1"/>
  <c r="BJ142" i="10" a="1"/>
  <c r="BJ142" i="10" s="1"/>
  <c r="BK142" i="10" a="1"/>
  <c r="BK142" i="10" s="1"/>
  <c r="BL142" i="10" a="1"/>
  <c r="BL142" i="10" s="1"/>
  <c r="BM142" i="10" a="1"/>
  <c r="BM142" i="10" s="1"/>
  <c r="BN142" i="10" a="1"/>
  <c r="BN142" i="10" s="1"/>
  <c r="R143" i="10" a="1"/>
  <c r="R143" i="10" s="1"/>
  <c r="S143" i="10" a="1"/>
  <c r="S143" i="10" s="1"/>
  <c r="T143" i="10" a="1"/>
  <c r="T143" i="10" s="1"/>
  <c r="U143" i="10" a="1"/>
  <c r="U143" i="10" s="1"/>
  <c r="V143" i="10" a="1"/>
  <c r="V143" i="10" s="1"/>
  <c r="W143" i="10" a="1"/>
  <c r="W143" i="10" s="1"/>
  <c r="X143" i="10" a="1"/>
  <c r="X143" i="10" s="1"/>
  <c r="Y143" i="10" a="1"/>
  <c r="Y143" i="10" s="1"/>
  <c r="Z143" i="10" a="1"/>
  <c r="Z143" i="10" s="1"/>
  <c r="AA143" i="10" a="1"/>
  <c r="AA143" i="10" s="1"/>
  <c r="AB143" i="10" a="1"/>
  <c r="AB143" i="10" s="1"/>
  <c r="AC143" i="10" a="1"/>
  <c r="AC143" i="10" s="1"/>
  <c r="AD143" i="10" a="1"/>
  <c r="AD143" i="10" s="1"/>
  <c r="AE143" i="10" a="1"/>
  <c r="AE143" i="10" s="1"/>
  <c r="AG143" i="10" a="1"/>
  <c r="AG143" i="10" s="1"/>
  <c r="AH143" i="10" a="1"/>
  <c r="AH143" i="10" s="1"/>
  <c r="AI143" i="10" a="1"/>
  <c r="AI143" i="10" s="1"/>
  <c r="AJ143" i="10" a="1"/>
  <c r="AJ143" i="10" s="1"/>
  <c r="AK143" i="10" a="1"/>
  <c r="AK143" i="10" s="1"/>
  <c r="AL143" i="10" a="1"/>
  <c r="AL143" i="10" s="1"/>
  <c r="AM143" i="10" a="1"/>
  <c r="AM143" i="10" s="1"/>
  <c r="AN143" i="10" a="1"/>
  <c r="AN143" i="10" s="1"/>
  <c r="AO143" i="10" a="1"/>
  <c r="AO143" i="10" s="1"/>
  <c r="AP143" i="10" a="1"/>
  <c r="AP143" i="10" s="1"/>
  <c r="AQ143" i="10" a="1"/>
  <c r="AQ143" i="10" s="1"/>
  <c r="AR143" i="10" a="1"/>
  <c r="AR143" i="10" s="1"/>
  <c r="AS143" i="10" a="1"/>
  <c r="AS143" i="10" s="1"/>
  <c r="AT143" i="10" a="1"/>
  <c r="AT143" i="10" s="1"/>
  <c r="AU143" i="10" a="1"/>
  <c r="AU143" i="10" s="1"/>
  <c r="AV143" i="10" a="1"/>
  <c r="AV143" i="10" s="1"/>
  <c r="AW143" i="10" a="1"/>
  <c r="AW143" i="10" s="1"/>
  <c r="AX143" i="10" a="1"/>
  <c r="AX143" i="10" s="1"/>
  <c r="AY143" i="10" a="1"/>
  <c r="AY143" i="10" s="1"/>
  <c r="AZ143" i="10" a="1"/>
  <c r="AZ143" i="10" s="1"/>
  <c r="BA143" i="10" a="1"/>
  <c r="BA143" i="10" s="1"/>
  <c r="BB143" i="10" a="1"/>
  <c r="BB143" i="10" s="1"/>
  <c r="BC143" i="10" a="1"/>
  <c r="BC143" i="10" s="1"/>
  <c r="BD143" i="10" a="1"/>
  <c r="BD143" i="10" s="1"/>
  <c r="BE143" i="10" a="1"/>
  <c r="BE143" i="10" s="1"/>
  <c r="BF143" i="10" a="1"/>
  <c r="BF143" i="10" s="1"/>
  <c r="BG143" i="10" a="1"/>
  <c r="BG143" i="10" s="1"/>
  <c r="BH143" i="10" a="1"/>
  <c r="BH143" i="10" s="1"/>
  <c r="BI143" i="10" a="1"/>
  <c r="BI143" i="10" s="1"/>
  <c r="BJ143" i="10" a="1"/>
  <c r="BJ143" i="10" s="1"/>
  <c r="BK143" i="10" a="1"/>
  <c r="BK143" i="10" s="1"/>
  <c r="BL143" i="10" a="1"/>
  <c r="BL143" i="10" s="1"/>
  <c r="BM143" i="10" a="1"/>
  <c r="BM143" i="10" s="1"/>
  <c r="BN143" i="10" a="1"/>
  <c r="BN143" i="10" s="1"/>
  <c r="R144" i="10" a="1"/>
  <c r="R144" i="10" s="1"/>
  <c r="S144" i="10" a="1"/>
  <c r="S144" i="10" s="1"/>
  <c r="T144" i="10" a="1"/>
  <c r="T144" i="10" s="1"/>
  <c r="U144" i="10" a="1"/>
  <c r="U144" i="10" s="1"/>
  <c r="V144" i="10" a="1"/>
  <c r="V144" i="10" s="1"/>
  <c r="W144" i="10" a="1"/>
  <c r="W144" i="10" s="1"/>
  <c r="X144" i="10" a="1"/>
  <c r="X144" i="10" s="1"/>
  <c r="Y144" i="10" a="1"/>
  <c r="Y144" i="10" s="1"/>
  <c r="Z144" i="10" a="1"/>
  <c r="Z144" i="10" s="1"/>
  <c r="AA144" i="10" a="1"/>
  <c r="AA144" i="10" s="1"/>
  <c r="AB144" i="10" a="1"/>
  <c r="AB144" i="10" s="1"/>
  <c r="AC144" i="10" a="1"/>
  <c r="AC144" i="10" s="1"/>
  <c r="AD144" i="10" a="1"/>
  <c r="AD144" i="10" s="1"/>
  <c r="AE144" i="10" a="1"/>
  <c r="AE144" i="10" s="1"/>
  <c r="AG144" i="10" a="1"/>
  <c r="AG144" i="10" s="1"/>
  <c r="AH144" i="10" a="1"/>
  <c r="AH144" i="10" s="1"/>
  <c r="AI144" i="10" a="1"/>
  <c r="AI144" i="10" s="1"/>
  <c r="AJ144" i="10" a="1"/>
  <c r="AJ144" i="10" s="1"/>
  <c r="AK144" i="10" a="1"/>
  <c r="AK144" i="10" s="1"/>
  <c r="AL144" i="10" a="1"/>
  <c r="AL144" i="10" s="1"/>
  <c r="AM144" i="10" a="1"/>
  <c r="AM144" i="10" s="1"/>
  <c r="AN144" i="10" a="1"/>
  <c r="AN144" i="10" s="1"/>
  <c r="AO144" i="10" a="1"/>
  <c r="AO144" i="10" s="1"/>
  <c r="AP144" i="10" a="1"/>
  <c r="AP144" i="10" s="1"/>
  <c r="AQ144" i="10" a="1"/>
  <c r="AQ144" i="10" s="1"/>
  <c r="AR144" i="10" a="1"/>
  <c r="AR144" i="10" s="1"/>
  <c r="AS144" i="10" a="1"/>
  <c r="AS144" i="10" s="1"/>
  <c r="AT144" i="10" a="1"/>
  <c r="AT144" i="10" s="1"/>
  <c r="AU144" i="10" a="1"/>
  <c r="AU144" i="10" s="1"/>
  <c r="AV144" i="10" a="1"/>
  <c r="AV144" i="10" s="1"/>
  <c r="AW144" i="10" a="1"/>
  <c r="AW144" i="10" s="1"/>
  <c r="AX144" i="10" a="1"/>
  <c r="AX144" i="10" s="1"/>
  <c r="AY144" i="10" a="1"/>
  <c r="AY144" i="10" s="1"/>
  <c r="AZ144" i="10" a="1"/>
  <c r="AZ144" i="10" s="1"/>
  <c r="BA144" i="10" a="1"/>
  <c r="BA144" i="10" s="1"/>
  <c r="BB144" i="10" a="1"/>
  <c r="BB144" i="10" s="1"/>
  <c r="BC144" i="10" a="1"/>
  <c r="BC144" i="10" s="1"/>
  <c r="BD144" i="10" a="1"/>
  <c r="BD144" i="10" s="1"/>
  <c r="BE144" i="10" a="1"/>
  <c r="BE144" i="10" s="1"/>
  <c r="BF144" i="10" a="1"/>
  <c r="BF144" i="10" s="1"/>
  <c r="BG144" i="10" a="1"/>
  <c r="BG144" i="10" s="1"/>
  <c r="BH144" i="10" a="1"/>
  <c r="BH144" i="10" s="1"/>
  <c r="BI144" i="10" a="1"/>
  <c r="BI144" i="10" s="1"/>
  <c r="BJ144" i="10" a="1"/>
  <c r="BJ144" i="10" s="1"/>
  <c r="BK144" i="10" a="1"/>
  <c r="BK144" i="10" s="1"/>
  <c r="BL144" i="10" a="1"/>
  <c r="BL144" i="10" s="1"/>
  <c r="BM144" i="10" a="1"/>
  <c r="BM144" i="10" s="1"/>
  <c r="BN144" i="10" a="1"/>
  <c r="BN144" i="10" s="1"/>
  <c r="R145" i="10" a="1"/>
  <c r="R145" i="10" s="1"/>
  <c r="S145" i="10" a="1"/>
  <c r="S145" i="10" s="1"/>
  <c r="T145" i="10" a="1"/>
  <c r="T145" i="10" s="1"/>
  <c r="U145" i="10" a="1"/>
  <c r="U145" i="10" s="1"/>
  <c r="V145" i="10" a="1"/>
  <c r="V145" i="10" s="1"/>
  <c r="W145" i="10" a="1"/>
  <c r="W145" i="10" s="1"/>
  <c r="X145" i="10" a="1"/>
  <c r="X145" i="10" s="1"/>
  <c r="Y145" i="10" a="1"/>
  <c r="Y145" i="10" s="1"/>
  <c r="Z145" i="10" a="1"/>
  <c r="Z145" i="10" s="1"/>
  <c r="AA145" i="10" a="1"/>
  <c r="AA145" i="10" s="1"/>
  <c r="AB145" i="10" a="1"/>
  <c r="AB145" i="10" s="1"/>
  <c r="AC145" i="10" a="1"/>
  <c r="AC145" i="10" s="1"/>
  <c r="AD145" i="10" a="1"/>
  <c r="AD145" i="10" s="1"/>
  <c r="AE145" i="10" a="1"/>
  <c r="AE145" i="10" s="1"/>
  <c r="AG145" i="10" a="1"/>
  <c r="AG145" i="10" s="1"/>
  <c r="AH145" i="10" a="1"/>
  <c r="AH145" i="10" s="1"/>
  <c r="AI145" i="10" a="1"/>
  <c r="AI145" i="10" s="1"/>
  <c r="AJ145" i="10" a="1"/>
  <c r="AJ145" i="10" s="1"/>
  <c r="AK145" i="10" a="1"/>
  <c r="AK145" i="10" s="1"/>
  <c r="AL145" i="10" a="1"/>
  <c r="AL145" i="10" s="1"/>
  <c r="AM145" i="10" a="1"/>
  <c r="AM145" i="10" s="1"/>
  <c r="AN145" i="10" a="1"/>
  <c r="AN145" i="10" s="1"/>
  <c r="AO145" i="10" a="1"/>
  <c r="AO145" i="10" s="1"/>
  <c r="AP145" i="10" a="1"/>
  <c r="AP145" i="10" s="1"/>
  <c r="AQ145" i="10" a="1"/>
  <c r="AQ145" i="10" s="1"/>
  <c r="AR145" i="10" a="1"/>
  <c r="AR145" i="10" s="1"/>
  <c r="AS145" i="10" a="1"/>
  <c r="AS145" i="10" s="1"/>
  <c r="AT145" i="10" a="1"/>
  <c r="AT145" i="10" s="1"/>
  <c r="AU145" i="10" a="1"/>
  <c r="AU145" i="10" s="1"/>
  <c r="AV145" i="10" a="1"/>
  <c r="AV145" i="10" s="1"/>
  <c r="AW145" i="10" a="1"/>
  <c r="AW145" i="10" s="1"/>
  <c r="AX145" i="10" a="1"/>
  <c r="AX145" i="10" s="1"/>
  <c r="AY145" i="10" a="1"/>
  <c r="AY145" i="10" s="1"/>
  <c r="AZ145" i="10" a="1"/>
  <c r="AZ145" i="10" s="1"/>
  <c r="BA145" i="10" a="1"/>
  <c r="BA145" i="10" s="1"/>
  <c r="BB145" i="10" a="1"/>
  <c r="BB145" i="10" s="1"/>
  <c r="BC145" i="10" a="1"/>
  <c r="BC145" i="10" s="1"/>
  <c r="BD145" i="10" a="1"/>
  <c r="BD145" i="10" s="1"/>
  <c r="BE145" i="10" a="1"/>
  <c r="BE145" i="10" s="1"/>
  <c r="BF145" i="10" a="1"/>
  <c r="BF145" i="10" s="1"/>
  <c r="BG145" i="10" a="1"/>
  <c r="BG145" i="10" s="1"/>
  <c r="BH145" i="10" a="1"/>
  <c r="BH145" i="10" s="1"/>
  <c r="BI145" i="10" a="1"/>
  <c r="BI145" i="10" s="1"/>
  <c r="BJ145" i="10" a="1"/>
  <c r="BJ145" i="10" s="1"/>
  <c r="BK145" i="10" a="1"/>
  <c r="BK145" i="10" s="1"/>
  <c r="BL145" i="10" a="1"/>
  <c r="BL145" i="10" s="1"/>
  <c r="BM145" i="10" a="1"/>
  <c r="BM145" i="10" s="1"/>
  <c r="BN145" i="10" a="1"/>
  <c r="BN145" i="10" s="1"/>
  <c r="R146" i="10" a="1"/>
  <c r="R146" i="10" s="1"/>
  <c r="S146" i="10" a="1"/>
  <c r="S146" i="10" s="1"/>
  <c r="T146" i="10" a="1"/>
  <c r="T146" i="10" s="1"/>
  <c r="U146" i="10" a="1"/>
  <c r="U146" i="10" s="1"/>
  <c r="V146" i="10" a="1"/>
  <c r="V146" i="10" s="1"/>
  <c r="W146" i="10" a="1"/>
  <c r="W146" i="10" s="1"/>
  <c r="X146" i="10" a="1"/>
  <c r="X146" i="10" s="1"/>
  <c r="Y146" i="10" a="1"/>
  <c r="Y146" i="10" s="1"/>
  <c r="Z146" i="10" a="1"/>
  <c r="Z146" i="10" s="1"/>
  <c r="AA146" i="10" a="1"/>
  <c r="AA146" i="10" s="1"/>
  <c r="AB146" i="10" a="1"/>
  <c r="AB146" i="10" s="1"/>
  <c r="AC146" i="10" a="1"/>
  <c r="AC146" i="10" s="1"/>
  <c r="AD146" i="10" a="1"/>
  <c r="AD146" i="10" s="1"/>
  <c r="AE146" i="10" a="1"/>
  <c r="AE146" i="10" s="1"/>
  <c r="AG146" i="10" a="1"/>
  <c r="AG146" i="10" s="1"/>
  <c r="AH146" i="10" a="1"/>
  <c r="AH146" i="10" s="1"/>
  <c r="AI146" i="10" a="1"/>
  <c r="AI146" i="10" s="1"/>
  <c r="AJ146" i="10" a="1"/>
  <c r="AJ146" i="10" s="1"/>
  <c r="AK146" i="10" a="1"/>
  <c r="AK146" i="10" s="1"/>
  <c r="AL146" i="10" a="1"/>
  <c r="AL146" i="10" s="1"/>
  <c r="AM146" i="10" a="1"/>
  <c r="AM146" i="10" s="1"/>
  <c r="AN146" i="10" a="1"/>
  <c r="AN146" i="10" s="1"/>
  <c r="AO146" i="10" a="1"/>
  <c r="AO146" i="10" s="1"/>
  <c r="AP146" i="10" a="1"/>
  <c r="AP146" i="10" s="1"/>
  <c r="AQ146" i="10" a="1"/>
  <c r="AQ146" i="10" s="1"/>
  <c r="AR146" i="10" a="1"/>
  <c r="AR146" i="10" s="1"/>
  <c r="AS146" i="10" a="1"/>
  <c r="AS146" i="10" s="1"/>
  <c r="AT146" i="10" a="1"/>
  <c r="AT146" i="10" s="1"/>
  <c r="AU146" i="10" a="1"/>
  <c r="AU146" i="10" s="1"/>
  <c r="AV146" i="10" a="1"/>
  <c r="AV146" i="10" s="1"/>
  <c r="AW146" i="10" a="1"/>
  <c r="AW146" i="10" s="1"/>
  <c r="AX146" i="10" a="1"/>
  <c r="AX146" i="10" s="1"/>
  <c r="AY146" i="10" a="1"/>
  <c r="AY146" i="10" s="1"/>
  <c r="AZ146" i="10" a="1"/>
  <c r="AZ146" i="10" s="1"/>
  <c r="BA146" i="10" a="1"/>
  <c r="BA146" i="10" s="1"/>
  <c r="BB146" i="10" a="1"/>
  <c r="BB146" i="10" s="1"/>
  <c r="BC146" i="10" a="1"/>
  <c r="BC146" i="10" s="1"/>
  <c r="BD146" i="10" a="1"/>
  <c r="BD146" i="10" s="1"/>
  <c r="BE146" i="10" a="1"/>
  <c r="BE146" i="10" s="1"/>
  <c r="BF146" i="10" a="1"/>
  <c r="BF146" i="10" s="1"/>
  <c r="BG146" i="10" a="1"/>
  <c r="BG146" i="10" s="1"/>
  <c r="BH146" i="10" a="1"/>
  <c r="BH146" i="10" s="1"/>
  <c r="BI146" i="10" a="1"/>
  <c r="BI146" i="10" s="1"/>
  <c r="BJ146" i="10" a="1"/>
  <c r="BJ146" i="10" s="1"/>
  <c r="BK146" i="10" a="1"/>
  <c r="BK146" i="10" s="1"/>
  <c r="BL146" i="10" a="1"/>
  <c r="BL146" i="10" s="1"/>
  <c r="BM146" i="10" a="1"/>
  <c r="BM146" i="10" s="1"/>
  <c r="BN146" i="10" a="1"/>
  <c r="BN146" i="10" s="1"/>
  <c r="R147" i="10" a="1"/>
  <c r="R147" i="10" s="1"/>
  <c r="S147" i="10" a="1"/>
  <c r="S147" i="10" s="1"/>
  <c r="T147" i="10" a="1"/>
  <c r="T147" i="10" s="1"/>
  <c r="U147" i="10" a="1"/>
  <c r="U147" i="10" s="1"/>
  <c r="V147" i="10" a="1"/>
  <c r="V147" i="10" s="1"/>
  <c r="W147" i="10" a="1"/>
  <c r="W147" i="10" s="1"/>
  <c r="X147" i="10" a="1"/>
  <c r="X147" i="10" s="1"/>
  <c r="Y147" i="10" a="1"/>
  <c r="Y147" i="10" s="1"/>
  <c r="Z147" i="10" a="1"/>
  <c r="Z147" i="10" s="1"/>
  <c r="AA147" i="10" a="1"/>
  <c r="AA147" i="10" s="1"/>
  <c r="AB147" i="10" a="1"/>
  <c r="AB147" i="10" s="1"/>
  <c r="AC147" i="10" a="1"/>
  <c r="AC147" i="10" s="1"/>
  <c r="AD147" i="10" a="1"/>
  <c r="AD147" i="10" s="1"/>
  <c r="AE147" i="10" a="1"/>
  <c r="AE147" i="10" s="1"/>
  <c r="AG147" i="10" a="1"/>
  <c r="AG147" i="10" s="1"/>
  <c r="AH147" i="10" a="1"/>
  <c r="AH147" i="10" s="1"/>
  <c r="AI147" i="10" a="1"/>
  <c r="AI147" i="10" s="1"/>
  <c r="AJ147" i="10" a="1"/>
  <c r="AJ147" i="10" s="1"/>
  <c r="AK147" i="10" a="1"/>
  <c r="AK147" i="10" s="1"/>
  <c r="AL147" i="10" a="1"/>
  <c r="AL147" i="10" s="1"/>
  <c r="AM147" i="10" a="1"/>
  <c r="AM147" i="10" s="1"/>
  <c r="AN147" i="10" a="1"/>
  <c r="AN147" i="10" s="1"/>
  <c r="AO147" i="10" a="1"/>
  <c r="AO147" i="10" s="1"/>
  <c r="AP147" i="10" a="1"/>
  <c r="AP147" i="10" s="1"/>
  <c r="AQ147" i="10" a="1"/>
  <c r="AQ147" i="10" s="1"/>
  <c r="AR147" i="10" a="1"/>
  <c r="AR147" i="10" s="1"/>
  <c r="AS147" i="10" a="1"/>
  <c r="AS147" i="10" s="1"/>
  <c r="AT147" i="10" a="1"/>
  <c r="AT147" i="10" s="1"/>
  <c r="AU147" i="10" a="1"/>
  <c r="AU147" i="10" s="1"/>
  <c r="AV147" i="10" a="1"/>
  <c r="AV147" i="10" s="1"/>
  <c r="AW147" i="10" a="1"/>
  <c r="AW147" i="10" s="1"/>
  <c r="AX147" i="10" a="1"/>
  <c r="AX147" i="10" s="1"/>
  <c r="AY147" i="10" a="1"/>
  <c r="AY147" i="10" s="1"/>
  <c r="AZ147" i="10" a="1"/>
  <c r="AZ147" i="10" s="1"/>
  <c r="BA147" i="10" a="1"/>
  <c r="BA147" i="10" s="1"/>
  <c r="BB147" i="10" a="1"/>
  <c r="BB147" i="10" s="1"/>
  <c r="BC147" i="10" a="1"/>
  <c r="BC147" i="10" s="1"/>
  <c r="BD147" i="10" a="1"/>
  <c r="BD147" i="10" s="1"/>
  <c r="BE147" i="10" a="1"/>
  <c r="BE147" i="10" s="1"/>
  <c r="BF147" i="10" a="1"/>
  <c r="BF147" i="10" s="1"/>
  <c r="BG147" i="10" a="1"/>
  <c r="BG147" i="10" s="1"/>
  <c r="BH147" i="10" a="1"/>
  <c r="BH147" i="10" s="1"/>
  <c r="BI147" i="10" a="1"/>
  <c r="BI147" i="10" s="1"/>
  <c r="BJ147" i="10" a="1"/>
  <c r="BJ147" i="10" s="1"/>
  <c r="BK147" i="10" a="1"/>
  <c r="BK147" i="10" s="1"/>
  <c r="BL147" i="10" a="1"/>
  <c r="BL147" i="10" s="1"/>
  <c r="BM147" i="10" a="1"/>
  <c r="BM147" i="10" s="1"/>
  <c r="BN147" i="10" a="1"/>
  <c r="BN147" i="10" s="1"/>
  <c r="R148" i="10" a="1"/>
  <c r="R148" i="10" s="1"/>
  <c r="S148" i="10" a="1"/>
  <c r="S148" i="10" s="1"/>
  <c r="T148" i="10" a="1"/>
  <c r="T148" i="10" s="1"/>
  <c r="U148" i="10" a="1"/>
  <c r="U148" i="10" s="1"/>
  <c r="V148" i="10" a="1"/>
  <c r="V148" i="10" s="1"/>
  <c r="W148" i="10" a="1"/>
  <c r="W148" i="10" s="1"/>
  <c r="X148" i="10" a="1"/>
  <c r="X148" i="10" s="1"/>
  <c r="Y148" i="10" a="1"/>
  <c r="Y148" i="10" s="1"/>
  <c r="Z148" i="10" a="1"/>
  <c r="Z148" i="10" s="1"/>
  <c r="AA148" i="10" a="1"/>
  <c r="AA148" i="10" s="1"/>
  <c r="AB148" i="10" a="1"/>
  <c r="AB148" i="10" s="1"/>
  <c r="AC148" i="10" a="1"/>
  <c r="AC148" i="10" s="1"/>
  <c r="AD148" i="10" a="1"/>
  <c r="AD148" i="10" s="1"/>
  <c r="AE148" i="10" a="1"/>
  <c r="AE148" i="10" s="1"/>
  <c r="AG148" i="10" a="1"/>
  <c r="AG148" i="10" s="1"/>
  <c r="AH148" i="10" a="1"/>
  <c r="AH148" i="10" s="1"/>
  <c r="AI148" i="10" a="1"/>
  <c r="AI148" i="10" s="1"/>
  <c r="AJ148" i="10" a="1"/>
  <c r="AJ148" i="10" s="1"/>
  <c r="AK148" i="10" a="1"/>
  <c r="AK148" i="10" s="1"/>
  <c r="AL148" i="10" a="1"/>
  <c r="AL148" i="10" s="1"/>
  <c r="AM148" i="10" a="1"/>
  <c r="AM148" i="10" s="1"/>
  <c r="AN148" i="10" a="1"/>
  <c r="AN148" i="10" s="1"/>
  <c r="AO148" i="10" a="1"/>
  <c r="AO148" i="10" s="1"/>
  <c r="AP148" i="10" a="1"/>
  <c r="AP148" i="10" s="1"/>
  <c r="AQ148" i="10" a="1"/>
  <c r="AQ148" i="10" s="1"/>
  <c r="AR148" i="10" a="1"/>
  <c r="AR148" i="10" s="1"/>
  <c r="AS148" i="10" a="1"/>
  <c r="AS148" i="10" s="1"/>
  <c r="AT148" i="10" a="1"/>
  <c r="AT148" i="10" s="1"/>
  <c r="AU148" i="10" a="1"/>
  <c r="AU148" i="10" s="1"/>
  <c r="AV148" i="10" a="1"/>
  <c r="AV148" i="10" s="1"/>
  <c r="AW148" i="10" a="1"/>
  <c r="AW148" i="10" s="1"/>
  <c r="AX148" i="10" a="1"/>
  <c r="AX148" i="10" s="1"/>
  <c r="AY148" i="10" a="1"/>
  <c r="AY148" i="10" s="1"/>
  <c r="AZ148" i="10" a="1"/>
  <c r="AZ148" i="10" s="1"/>
  <c r="BA148" i="10" a="1"/>
  <c r="BA148" i="10" s="1"/>
  <c r="BB148" i="10" a="1"/>
  <c r="BB148" i="10" s="1"/>
  <c r="BC148" i="10" a="1"/>
  <c r="BC148" i="10" s="1"/>
  <c r="BD148" i="10" a="1"/>
  <c r="BD148" i="10" s="1"/>
  <c r="BE148" i="10" a="1"/>
  <c r="BE148" i="10" s="1"/>
  <c r="BF148" i="10" a="1"/>
  <c r="BF148" i="10" s="1"/>
  <c r="BG148" i="10" a="1"/>
  <c r="BG148" i="10" s="1"/>
  <c r="BH148" i="10" a="1"/>
  <c r="BH148" i="10" s="1"/>
  <c r="BI148" i="10" a="1"/>
  <c r="BI148" i="10" s="1"/>
  <c r="BJ148" i="10" a="1"/>
  <c r="BJ148" i="10" s="1"/>
  <c r="BK148" i="10" a="1"/>
  <c r="BK148" i="10" s="1"/>
  <c r="BL148" i="10" a="1"/>
  <c r="BL148" i="10" s="1"/>
  <c r="BM148" i="10" a="1"/>
  <c r="BM148" i="10" s="1"/>
  <c r="BN148" i="10" a="1"/>
  <c r="BN148" i="10" s="1"/>
  <c r="R149" i="10" a="1"/>
  <c r="R149" i="10" s="1"/>
  <c r="S149" i="10" a="1"/>
  <c r="S149" i="10" s="1"/>
  <c r="T149" i="10" a="1"/>
  <c r="T149" i="10" s="1"/>
  <c r="U149" i="10" a="1"/>
  <c r="U149" i="10" s="1"/>
  <c r="V149" i="10" a="1"/>
  <c r="V149" i="10" s="1"/>
  <c r="W149" i="10" a="1"/>
  <c r="W149" i="10" s="1"/>
  <c r="X149" i="10" a="1"/>
  <c r="X149" i="10" s="1"/>
  <c r="Y149" i="10" a="1"/>
  <c r="Y149" i="10" s="1"/>
  <c r="Z149" i="10" a="1"/>
  <c r="Z149" i="10" s="1"/>
  <c r="AA149" i="10" a="1"/>
  <c r="AA149" i="10" s="1"/>
  <c r="AB149" i="10" a="1"/>
  <c r="AB149" i="10" s="1"/>
  <c r="AC149" i="10" a="1"/>
  <c r="AC149" i="10" s="1"/>
  <c r="AD149" i="10" a="1"/>
  <c r="AD149" i="10" s="1"/>
  <c r="AE149" i="10" a="1"/>
  <c r="AE149" i="10" s="1"/>
  <c r="AG149" i="10" a="1"/>
  <c r="AG149" i="10" s="1"/>
  <c r="AH149" i="10" a="1"/>
  <c r="AH149" i="10" s="1"/>
  <c r="AI149" i="10" a="1"/>
  <c r="AI149" i="10" s="1"/>
  <c r="AJ149" i="10" a="1"/>
  <c r="AJ149" i="10" s="1"/>
  <c r="AK149" i="10" a="1"/>
  <c r="AK149" i="10" s="1"/>
  <c r="AL149" i="10" a="1"/>
  <c r="AL149" i="10" s="1"/>
  <c r="AM149" i="10" a="1"/>
  <c r="AM149" i="10" s="1"/>
  <c r="AN149" i="10" a="1"/>
  <c r="AN149" i="10" s="1"/>
  <c r="AO149" i="10" a="1"/>
  <c r="AO149" i="10" s="1"/>
  <c r="AP149" i="10" a="1"/>
  <c r="AP149" i="10" s="1"/>
  <c r="AQ149" i="10" a="1"/>
  <c r="AQ149" i="10" s="1"/>
  <c r="AR149" i="10" a="1"/>
  <c r="AR149" i="10" s="1"/>
  <c r="AS149" i="10" a="1"/>
  <c r="AS149" i="10" s="1"/>
  <c r="AT149" i="10" a="1"/>
  <c r="AT149" i="10" s="1"/>
  <c r="AU149" i="10" a="1"/>
  <c r="AU149" i="10" s="1"/>
  <c r="AV149" i="10" a="1"/>
  <c r="AV149" i="10" s="1"/>
  <c r="AW149" i="10" a="1"/>
  <c r="AW149" i="10" s="1"/>
  <c r="AX149" i="10" a="1"/>
  <c r="AX149" i="10" s="1"/>
  <c r="AY149" i="10" a="1"/>
  <c r="AY149" i="10" s="1"/>
  <c r="AZ149" i="10" a="1"/>
  <c r="AZ149" i="10" s="1"/>
  <c r="BA149" i="10" a="1"/>
  <c r="BA149" i="10" s="1"/>
  <c r="BB149" i="10" a="1"/>
  <c r="BB149" i="10" s="1"/>
  <c r="BC149" i="10" a="1"/>
  <c r="BC149" i="10" s="1"/>
  <c r="BD149" i="10" a="1"/>
  <c r="BD149" i="10" s="1"/>
  <c r="BE149" i="10" a="1"/>
  <c r="BE149" i="10" s="1"/>
  <c r="BF149" i="10" a="1"/>
  <c r="BF149" i="10" s="1"/>
  <c r="BG149" i="10" a="1"/>
  <c r="BG149" i="10" s="1"/>
  <c r="BH149" i="10" a="1"/>
  <c r="BH149" i="10" s="1"/>
  <c r="BI149" i="10" a="1"/>
  <c r="BI149" i="10" s="1"/>
  <c r="BJ149" i="10" a="1"/>
  <c r="BJ149" i="10" s="1"/>
  <c r="BK149" i="10" a="1"/>
  <c r="BK149" i="10" s="1"/>
  <c r="BL149" i="10" a="1"/>
  <c r="BL149" i="10" s="1"/>
  <c r="BM149" i="10" a="1"/>
  <c r="BM149" i="10" s="1"/>
  <c r="BN149" i="10" a="1"/>
  <c r="BN149" i="10" s="1"/>
  <c r="R150" i="10" a="1"/>
  <c r="R150" i="10" s="1"/>
  <c r="S150" i="10" a="1"/>
  <c r="S150" i="10" s="1"/>
  <c r="T150" i="10" a="1"/>
  <c r="T150" i="10" s="1"/>
  <c r="U150" i="10" a="1"/>
  <c r="U150" i="10" s="1"/>
  <c r="V150" i="10" a="1"/>
  <c r="V150" i="10" s="1"/>
  <c r="W150" i="10" a="1"/>
  <c r="W150" i="10" s="1"/>
  <c r="X150" i="10" a="1"/>
  <c r="X150" i="10" s="1"/>
  <c r="Y150" i="10" a="1"/>
  <c r="Y150" i="10" s="1"/>
  <c r="Z150" i="10" a="1"/>
  <c r="Z150" i="10" s="1"/>
  <c r="AA150" i="10" a="1"/>
  <c r="AA150" i="10" s="1"/>
  <c r="AB150" i="10" a="1"/>
  <c r="AB150" i="10" s="1"/>
  <c r="AC150" i="10" a="1"/>
  <c r="AC150" i="10" s="1"/>
  <c r="AD150" i="10" a="1"/>
  <c r="AD150" i="10" s="1"/>
  <c r="AE150" i="10" a="1"/>
  <c r="AE150" i="10" s="1"/>
  <c r="AG150" i="10" a="1"/>
  <c r="AG150" i="10" s="1"/>
  <c r="AH150" i="10" a="1"/>
  <c r="AH150" i="10" s="1"/>
  <c r="AI150" i="10" a="1"/>
  <c r="AI150" i="10" s="1"/>
  <c r="AJ150" i="10" a="1"/>
  <c r="AJ150" i="10" s="1"/>
  <c r="AK150" i="10" a="1"/>
  <c r="AK150" i="10" s="1"/>
  <c r="AL150" i="10" a="1"/>
  <c r="AL150" i="10" s="1"/>
  <c r="AM150" i="10" a="1"/>
  <c r="AM150" i="10" s="1"/>
  <c r="AN150" i="10" a="1"/>
  <c r="AN150" i="10" s="1"/>
  <c r="AO150" i="10" a="1"/>
  <c r="AO150" i="10" s="1"/>
  <c r="AP150" i="10" a="1"/>
  <c r="AP150" i="10" s="1"/>
  <c r="AQ150" i="10" a="1"/>
  <c r="AQ150" i="10" s="1"/>
  <c r="AR150" i="10" a="1"/>
  <c r="AR150" i="10" s="1"/>
  <c r="AS150" i="10" a="1"/>
  <c r="AS150" i="10" s="1"/>
  <c r="AT150" i="10" a="1"/>
  <c r="AT150" i="10" s="1"/>
  <c r="AU150" i="10" a="1"/>
  <c r="AU150" i="10" s="1"/>
  <c r="AV150" i="10" a="1"/>
  <c r="AV150" i="10" s="1"/>
  <c r="AW150" i="10" a="1"/>
  <c r="AW150" i="10" s="1"/>
  <c r="AX150" i="10" a="1"/>
  <c r="AX150" i="10" s="1"/>
  <c r="AY150" i="10" a="1"/>
  <c r="AY150" i="10" s="1"/>
  <c r="AZ150" i="10" a="1"/>
  <c r="AZ150" i="10" s="1"/>
  <c r="BA150" i="10" a="1"/>
  <c r="BA150" i="10" s="1"/>
  <c r="BB150" i="10" a="1"/>
  <c r="BB150" i="10" s="1"/>
  <c r="BC150" i="10" a="1"/>
  <c r="BC150" i="10" s="1"/>
  <c r="BD150" i="10" a="1"/>
  <c r="BD150" i="10" s="1"/>
  <c r="BE150" i="10" a="1"/>
  <c r="BE150" i="10" s="1"/>
  <c r="BF150" i="10" a="1"/>
  <c r="BF150" i="10" s="1"/>
  <c r="BG150" i="10" a="1"/>
  <c r="BG150" i="10" s="1"/>
  <c r="BH150" i="10" a="1"/>
  <c r="BH150" i="10" s="1"/>
  <c r="BI150" i="10" a="1"/>
  <c r="BI150" i="10" s="1"/>
  <c r="BJ150" i="10" a="1"/>
  <c r="BJ150" i="10" s="1"/>
  <c r="BK150" i="10" a="1"/>
  <c r="BK150" i="10" s="1"/>
  <c r="BL150" i="10" a="1"/>
  <c r="BL150" i="10" s="1"/>
  <c r="BM150" i="10" a="1"/>
  <c r="BM150" i="10" s="1"/>
  <c r="BN150" i="10" a="1"/>
  <c r="BN150" i="10" s="1"/>
  <c r="R151" i="10" a="1"/>
  <c r="R151" i="10" s="1"/>
  <c r="S151" i="10" a="1"/>
  <c r="S151" i="10" s="1"/>
  <c r="T151" i="10" a="1"/>
  <c r="T151" i="10" s="1"/>
  <c r="U151" i="10" a="1"/>
  <c r="U151" i="10" s="1"/>
  <c r="V151" i="10" a="1"/>
  <c r="V151" i="10" s="1"/>
  <c r="W151" i="10" a="1"/>
  <c r="W151" i="10" s="1"/>
  <c r="X151" i="10" a="1"/>
  <c r="X151" i="10" s="1"/>
  <c r="Y151" i="10" a="1"/>
  <c r="Y151" i="10" s="1"/>
  <c r="Z151" i="10" a="1"/>
  <c r="Z151" i="10" s="1"/>
  <c r="AA151" i="10" a="1"/>
  <c r="AA151" i="10" s="1"/>
  <c r="AB151" i="10" a="1"/>
  <c r="AB151" i="10" s="1"/>
  <c r="AC151" i="10" a="1"/>
  <c r="AC151" i="10" s="1"/>
  <c r="AD151" i="10" a="1"/>
  <c r="AD151" i="10" s="1"/>
  <c r="AE151" i="10" a="1"/>
  <c r="AE151" i="10" s="1"/>
  <c r="AG151" i="10" a="1"/>
  <c r="AG151" i="10" s="1"/>
  <c r="AH151" i="10" a="1"/>
  <c r="AH151" i="10" s="1"/>
  <c r="AI151" i="10" a="1"/>
  <c r="AI151" i="10" s="1"/>
  <c r="AJ151" i="10" a="1"/>
  <c r="AJ151" i="10" s="1"/>
  <c r="AK151" i="10" a="1"/>
  <c r="AK151" i="10" s="1"/>
  <c r="AL151" i="10" a="1"/>
  <c r="AL151" i="10" s="1"/>
  <c r="AM151" i="10" a="1"/>
  <c r="AM151" i="10" s="1"/>
  <c r="AN151" i="10" a="1"/>
  <c r="AN151" i="10" s="1"/>
  <c r="AO151" i="10" a="1"/>
  <c r="AO151" i="10" s="1"/>
  <c r="AP151" i="10" a="1"/>
  <c r="AP151" i="10" s="1"/>
  <c r="AQ151" i="10" a="1"/>
  <c r="AQ151" i="10" s="1"/>
  <c r="AR151" i="10" a="1"/>
  <c r="AR151" i="10" s="1"/>
  <c r="AS151" i="10" a="1"/>
  <c r="AS151" i="10" s="1"/>
  <c r="AT151" i="10" a="1"/>
  <c r="AT151" i="10" s="1"/>
  <c r="AU151" i="10" a="1"/>
  <c r="AU151" i="10" s="1"/>
  <c r="AV151" i="10" a="1"/>
  <c r="AV151" i="10" s="1"/>
  <c r="AW151" i="10" a="1"/>
  <c r="AW151" i="10" s="1"/>
  <c r="AX151" i="10" a="1"/>
  <c r="AX151" i="10" s="1"/>
  <c r="AY151" i="10" a="1"/>
  <c r="AY151" i="10" s="1"/>
  <c r="AZ151" i="10" a="1"/>
  <c r="AZ151" i="10" s="1"/>
  <c r="BA151" i="10" a="1"/>
  <c r="BA151" i="10" s="1"/>
  <c r="BB151" i="10" a="1"/>
  <c r="BB151" i="10" s="1"/>
  <c r="BC151" i="10" a="1"/>
  <c r="BC151" i="10" s="1"/>
  <c r="BD151" i="10" a="1"/>
  <c r="BD151" i="10" s="1"/>
  <c r="BE151" i="10" a="1"/>
  <c r="BE151" i="10" s="1"/>
  <c r="BF151" i="10" a="1"/>
  <c r="BF151" i="10" s="1"/>
  <c r="BG151" i="10" a="1"/>
  <c r="BG151" i="10" s="1"/>
  <c r="BH151" i="10" a="1"/>
  <c r="BH151" i="10" s="1"/>
  <c r="BI151" i="10" a="1"/>
  <c r="BI151" i="10" s="1"/>
  <c r="BJ151" i="10" a="1"/>
  <c r="BJ151" i="10" s="1"/>
  <c r="BK151" i="10" a="1"/>
  <c r="BK151" i="10" s="1"/>
  <c r="BL151" i="10" a="1"/>
  <c r="BL151" i="10" s="1"/>
  <c r="BM151" i="10" a="1"/>
  <c r="BM151" i="10" s="1"/>
  <c r="BN151" i="10" a="1"/>
  <c r="BN151" i="10" s="1"/>
  <c r="R152" i="10" a="1"/>
  <c r="R152" i="10" s="1"/>
  <c r="S152" i="10" a="1"/>
  <c r="S152" i="10" s="1"/>
  <c r="T152" i="10" a="1"/>
  <c r="T152" i="10" s="1"/>
  <c r="U152" i="10" a="1"/>
  <c r="U152" i="10" s="1"/>
  <c r="V152" i="10" a="1"/>
  <c r="V152" i="10" s="1"/>
  <c r="W152" i="10" a="1"/>
  <c r="W152" i="10" s="1"/>
  <c r="X152" i="10" a="1"/>
  <c r="X152" i="10" s="1"/>
  <c r="Y152" i="10" a="1"/>
  <c r="Y152" i="10" s="1"/>
  <c r="Z152" i="10" a="1"/>
  <c r="Z152" i="10" s="1"/>
  <c r="AA152" i="10" a="1"/>
  <c r="AA152" i="10" s="1"/>
  <c r="AB152" i="10" a="1"/>
  <c r="AB152" i="10" s="1"/>
  <c r="AC152" i="10" a="1"/>
  <c r="AC152" i="10" s="1"/>
  <c r="AD152" i="10" a="1"/>
  <c r="AD152" i="10" s="1"/>
  <c r="AE152" i="10" a="1"/>
  <c r="AE152" i="10" s="1"/>
  <c r="AG152" i="10" a="1"/>
  <c r="AG152" i="10" s="1"/>
  <c r="AH152" i="10" a="1"/>
  <c r="AH152" i="10" s="1"/>
  <c r="AI152" i="10" a="1"/>
  <c r="AI152" i="10" s="1"/>
  <c r="AJ152" i="10" a="1"/>
  <c r="AJ152" i="10" s="1"/>
  <c r="AK152" i="10" a="1"/>
  <c r="AK152" i="10" s="1"/>
  <c r="AL152" i="10" a="1"/>
  <c r="AL152" i="10" s="1"/>
  <c r="AM152" i="10" a="1"/>
  <c r="AM152" i="10" s="1"/>
  <c r="AN152" i="10" a="1"/>
  <c r="AN152" i="10" s="1"/>
  <c r="AO152" i="10" a="1"/>
  <c r="AO152" i="10" s="1"/>
  <c r="AP152" i="10" a="1"/>
  <c r="AP152" i="10" s="1"/>
  <c r="AQ152" i="10" a="1"/>
  <c r="AQ152" i="10" s="1"/>
  <c r="AR152" i="10" a="1"/>
  <c r="AR152" i="10" s="1"/>
  <c r="AS152" i="10" a="1"/>
  <c r="AS152" i="10" s="1"/>
  <c r="AT152" i="10" a="1"/>
  <c r="AT152" i="10" s="1"/>
  <c r="AU152" i="10" a="1"/>
  <c r="AU152" i="10" s="1"/>
  <c r="AV152" i="10" a="1"/>
  <c r="AV152" i="10" s="1"/>
  <c r="AW152" i="10" a="1"/>
  <c r="AW152" i="10" s="1"/>
  <c r="AX152" i="10" a="1"/>
  <c r="AX152" i="10" s="1"/>
  <c r="AY152" i="10" a="1"/>
  <c r="AY152" i="10" s="1"/>
  <c r="AZ152" i="10" a="1"/>
  <c r="AZ152" i="10" s="1"/>
  <c r="BA152" i="10" a="1"/>
  <c r="BA152" i="10" s="1"/>
  <c r="BB152" i="10" a="1"/>
  <c r="BB152" i="10" s="1"/>
  <c r="BC152" i="10" a="1"/>
  <c r="BC152" i="10" s="1"/>
  <c r="BD152" i="10" a="1"/>
  <c r="BD152" i="10" s="1"/>
  <c r="BE152" i="10" a="1"/>
  <c r="BE152" i="10" s="1"/>
  <c r="BF152" i="10" a="1"/>
  <c r="BF152" i="10" s="1"/>
  <c r="BG152" i="10" a="1"/>
  <c r="BG152" i="10" s="1"/>
  <c r="BH152" i="10" a="1"/>
  <c r="BH152" i="10" s="1"/>
  <c r="BI152" i="10" a="1"/>
  <c r="BI152" i="10" s="1"/>
  <c r="BJ152" i="10" a="1"/>
  <c r="BJ152" i="10" s="1"/>
  <c r="BK152" i="10" a="1"/>
  <c r="BK152" i="10" s="1"/>
  <c r="BL152" i="10" a="1"/>
  <c r="BL152" i="10" s="1"/>
  <c r="BM152" i="10" a="1"/>
  <c r="BM152" i="10" s="1"/>
  <c r="BN152" i="10" a="1"/>
  <c r="BN152" i="10" s="1"/>
  <c r="R153" i="10" a="1"/>
  <c r="R153" i="10" s="1"/>
  <c r="S153" i="10" a="1"/>
  <c r="S153" i="10" s="1"/>
  <c r="T153" i="10" a="1"/>
  <c r="T153" i="10" s="1"/>
  <c r="U153" i="10" a="1"/>
  <c r="U153" i="10" s="1"/>
  <c r="V153" i="10" a="1"/>
  <c r="V153" i="10" s="1"/>
  <c r="W153" i="10" a="1"/>
  <c r="W153" i="10" s="1"/>
  <c r="X153" i="10" a="1"/>
  <c r="X153" i="10" s="1"/>
  <c r="Y153" i="10" a="1"/>
  <c r="Y153" i="10" s="1"/>
  <c r="Z153" i="10" a="1"/>
  <c r="Z153" i="10" s="1"/>
  <c r="AA153" i="10" a="1"/>
  <c r="AA153" i="10" s="1"/>
  <c r="AB153" i="10" a="1"/>
  <c r="AB153" i="10" s="1"/>
  <c r="AC153" i="10" a="1"/>
  <c r="AC153" i="10" s="1"/>
  <c r="AD153" i="10" a="1"/>
  <c r="AD153" i="10" s="1"/>
  <c r="AE153" i="10" a="1"/>
  <c r="AE153" i="10" s="1"/>
  <c r="AG153" i="10" a="1"/>
  <c r="AG153" i="10" s="1"/>
  <c r="AH153" i="10" a="1"/>
  <c r="AH153" i="10" s="1"/>
  <c r="AI153" i="10" a="1"/>
  <c r="AI153" i="10" s="1"/>
  <c r="AJ153" i="10" a="1"/>
  <c r="AJ153" i="10" s="1"/>
  <c r="AK153" i="10" a="1"/>
  <c r="AK153" i="10" s="1"/>
  <c r="AL153" i="10" a="1"/>
  <c r="AL153" i="10" s="1"/>
  <c r="AM153" i="10" a="1"/>
  <c r="AM153" i="10" s="1"/>
  <c r="AN153" i="10" a="1"/>
  <c r="AN153" i="10" s="1"/>
  <c r="AO153" i="10" a="1"/>
  <c r="AO153" i="10" s="1"/>
  <c r="AP153" i="10" a="1"/>
  <c r="AP153" i="10" s="1"/>
  <c r="AQ153" i="10" a="1"/>
  <c r="AQ153" i="10" s="1"/>
  <c r="AR153" i="10" a="1"/>
  <c r="AR153" i="10" s="1"/>
  <c r="AS153" i="10" a="1"/>
  <c r="AS153" i="10" s="1"/>
  <c r="AT153" i="10" a="1"/>
  <c r="AT153" i="10" s="1"/>
  <c r="AU153" i="10" a="1"/>
  <c r="AU153" i="10" s="1"/>
  <c r="AV153" i="10" a="1"/>
  <c r="AV153" i="10" s="1"/>
  <c r="AW153" i="10" a="1"/>
  <c r="AW153" i="10" s="1"/>
  <c r="AX153" i="10" a="1"/>
  <c r="AX153" i="10" s="1"/>
  <c r="AY153" i="10" a="1"/>
  <c r="AY153" i="10" s="1"/>
  <c r="AZ153" i="10" a="1"/>
  <c r="AZ153" i="10" s="1"/>
  <c r="BA153" i="10" a="1"/>
  <c r="BA153" i="10" s="1"/>
  <c r="BB153" i="10" a="1"/>
  <c r="BB153" i="10" s="1"/>
  <c r="BC153" i="10" a="1"/>
  <c r="BC153" i="10" s="1"/>
  <c r="BD153" i="10" a="1"/>
  <c r="BD153" i="10" s="1"/>
  <c r="BE153" i="10" a="1"/>
  <c r="BE153" i="10"/>
  <c r="BF153" i="10" a="1"/>
  <c r="BF153" i="10" s="1"/>
  <c r="BG153" i="10" a="1"/>
  <c r="BG153" i="10" s="1"/>
  <c r="BH153" i="10" a="1"/>
  <c r="BH153" i="10" s="1"/>
  <c r="BI153" i="10" a="1"/>
  <c r="BI153" i="10" s="1"/>
  <c r="BJ153" i="10" a="1"/>
  <c r="BJ153" i="10" s="1"/>
  <c r="BK153" i="10" a="1"/>
  <c r="BK153" i="10" s="1"/>
  <c r="BL153" i="10" a="1"/>
  <c r="BL153" i="10" s="1"/>
  <c r="BM153" i="10" a="1"/>
  <c r="BM153" i="10" s="1"/>
  <c r="BN153" i="10" a="1"/>
  <c r="BN153" i="10" s="1"/>
  <c r="R154" i="10" a="1"/>
  <c r="R154" i="10" s="1"/>
  <c r="S154" i="10" a="1"/>
  <c r="S154" i="10" s="1"/>
  <c r="T154" i="10" a="1"/>
  <c r="T154" i="10" s="1"/>
  <c r="U154" i="10" a="1"/>
  <c r="U154" i="10" s="1"/>
  <c r="V154" i="10" a="1"/>
  <c r="V154" i="10" s="1"/>
  <c r="W154" i="10" a="1"/>
  <c r="W154" i="10" s="1"/>
  <c r="X154" i="10" a="1"/>
  <c r="X154" i="10" s="1"/>
  <c r="Y154" i="10" a="1"/>
  <c r="Y154" i="10" s="1"/>
  <c r="Z154" i="10" a="1"/>
  <c r="Z154" i="10" s="1"/>
  <c r="AA154" i="10" a="1"/>
  <c r="AA154" i="10" s="1"/>
  <c r="AB154" i="10" a="1"/>
  <c r="AB154" i="10" s="1"/>
  <c r="AC154" i="10" a="1"/>
  <c r="AC154" i="10" s="1"/>
  <c r="AD154" i="10" a="1"/>
  <c r="AD154" i="10" s="1"/>
  <c r="AE154" i="10" a="1"/>
  <c r="AE154" i="10" s="1"/>
  <c r="AG154" i="10" a="1"/>
  <c r="AG154" i="10" s="1"/>
  <c r="AH154" i="10" a="1"/>
  <c r="AH154" i="10" s="1"/>
  <c r="AI154" i="10" a="1"/>
  <c r="AI154" i="10" s="1"/>
  <c r="AJ154" i="10" a="1"/>
  <c r="AJ154" i="10" s="1"/>
  <c r="AK154" i="10" a="1"/>
  <c r="AK154" i="10" s="1"/>
  <c r="AL154" i="10" a="1"/>
  <c r="AL154" i="10" s="1"/>
  <c r="AM154" i="10" a="1"/>
  <c r="AM154" i="10" s="1"/>
  <c r="AN154" i="10" a="1"/>
  <c r="AN154" i="10" s="1"/>
  <c r="AO154" i="10" a="1"/>
  <c r="AO154" i="10" s="1"/>
  <c r="AP154" i="10" a="1"/>
  <c r="AP154" i="10" s="1"/>
  <c r="AQ154" i="10" a="1"/>
  <c r="AQ154" i="10" s="1"/>
  <c r="AR154" i="10" a="1"/>
  <c r="AR154" i="10" s="1"/>
  <c r="AS154" i="10" a="1"/>
  <c r="AS154" i="10" s="1"/>
  <c r="AT154" i="10" a="1"/>
  <c r="AT154" i="10" s="1"/>
  <c r="AU154" i="10" a="1"/>
  <c r="AU154" i="10" s="1"/>
  <c r="AV154" i="10" a="1"/>
  <c r="AV154" i="10" s="1"/>
  <c r="AW154" i="10" a="1"/>
  <c r="AW154" i="10" s="1"/>
  <c r="AX154" i="10" a="1"/>
  <c r="AX154" i="10" s="1"/>
  <c r="AY154" i="10" a="1"/>
  <c r="AY154" i="10" s="1"/>
  <c r="AZ154" i="10" a="1"/>
  <c r="AZ154" i="10" s="1"/>
  <c r="BA154" i="10" a="1"/>
  <c r="BA154" i="10" s="1"/>
  <c r="BB154" i="10" a="1"/>
  <c r="BB154" i="10" s="1"/>
  <c r="BC154" i="10" a="1"/>
  <c r="BC154" i="10" s="1"/>
  <c r="BD154" i="10" a="1"/>
  <c r="BD154" i="10" s="1"/>
  <c r="BE154" i="10" a="1"/>
  <c r="BE154" i="10" s="1"/>
  <c r="BF154" i="10" a="1"/>
  <c r="BF154" i="10" s="1"/>
  <c r="BG154" i="10" a="1"/>
  <c r="BG154" i="10" s="1"/>
  <c r="BH154" i="10" a="1"/>
  <c r="BH154" i="10" s="1"/>
  <c r="BI154" i="10" a="1"/>
  <c r="BI154" i="10" s="1"/>
  <c r="BJ154" i="10" a="1"/>
  <c r="BJ154" i="10" s="1"/>
  <c r="BK154" i="10" a="1"/>
  <c r="BK154" i="10" s="1"/>
  <c r="BL154" i="10" a="1"/>
  <c r="BL154" i="10" s="1"/>
  <c r="BM154" i="10" a="1"/>
  <c r="BM154" i="10" s="1"/>
  <c r="BN154" i="10" a="1"/>
  <c r="BN154" i="10" s="1"/>
  <c r="R155" i="10" a="1"/>
  <c r="R155" i="10" s="1"/>
  <c r="S155" i="10" a="1"/>
  <c r="S155" i="10" s="1"/>
  <c r="T155" i="10" a="1"/>
  <c r="T155" i="10" s="1"/>
  <c r="U155" i="10" a="1"/>
  <c r="U155" i="10" s="1"/>
  <c r="V155" i="10" a="1"/>
  <c r="V155" i="10" s="1"/>
  <c r="W155" i="10" a="1"/>
  <c r="W155" i="10" s="1"/>
  <c r="X155" i="10" a="1"/>
  <c r="X155" i="10" s="1"/>
  <c r="Y155" i="10" a="1"/>
  <c r="Y155" i="10" s="1"/>
  <c r="Z155" i="10" a="1"/>
  <c r="Z155" i="10" s="1"/>
  <c r="AA155" i="10" a="1"/>
  <c r="AA155" i="10" s="1"/>
  <c r="AB155" i="10" a="1"/>
  <c r="AB155" i="10" s="1"/>
  <c r="AC155" i="10" a="1"/>
  <c r="AC155" i="10" s="1"/>
  <c r="AD155" i="10" a="1"/>
  <c r="AD155" i="10" s="1"/>
  <c r="AE155" i="10" a="1"/>
  <c r="AE155" i="10" s="1"/>
  <c r="AG155" i="10" a="1"/>
  <c r="AG155" i="10" s="1"/>
  <c r="AH155" i="10" a="1"/>
  <c r="AH155" i="10" s="1"/>
  <c r="AI155" i="10" a="1"/>
  <c r="AI155" i="10" s="1"/>
  <c r="AJ155" i="10" a="1"/>
  <c r="AJ155" i="10" s="1"/>
  <c r="AK155" i="10" a="1"/>
  <c r="AK155" i="10" s="1"/>
  <c r="AL155" i="10" a="1"/>
  <c r="AL155" i="10" s="1"/>
  <c r="AM155" i="10" a="1"/>
  <c r="AM155" i="10" s="1"/>
  <c r="AN155" i="10" a="1"/>
  <c r="AN155" i="10" s="1"/>
  <c r="AO155" i="10" a="1"/>
  <c r="AO155" i="10" s="1"/>
  <c r="AP155" i="10" a="1"/>
  <c r="AP155" i="10" s="1"/>
  <c r="AQ155" i="10" a="1"/>
  <c r="AQ155" i="10" s="1"/>
  <c r="AR155" i="10" a="1"/>
  <c r="AR155" i="10" s="1"/>
  <c r="AS155" i="10" a="1"/>
  <c r="AS155" i="10" s="1"/>
  <c r="AT155" i="10" a="1"/>
  <c r="AT155" i="10" s="1"/>
  <c r="AU155" i="10" a="1"/>
  <c r="AU155" i="10" s="1"/>
  <c r="AV155" i="10" a="1"/>
  <c r="AV155" i="10" s="1"/>
  <c r="AW155" i="10" a="1"/>
  <c r="AW155" i="10" s="1"/>
  <c r="AX155" i="10" a="1"/>
  <c r="AX155" i="10" s="1"/>
  <c r="AY155" i="10" a="1"/>
  <c r="AY155" i="10" s="1"/>
  <c r="AZ155" i="10" a="1"/>
  <c r="AZ155" i="10" s="1"/>
  <c r="BA155" i="10" a="1"/>
  <c r="BA155" i="10" s="1"/>
  <c r="BB155" i="10" a="1"/>
  <c r="BB155" i="10" s="1"/>
  <c r="BC155" i="10" a="1"/>
  <c r="BC155" i="10" s="1"/>
  <c r="BD155" i="10" a="1"/>
  <c r="BD155" i="10" s="1"/>
  <c r="BE155" i="10" a="1"/>
  <c r="BE155" i="10" s="1"/>
  <c r="BF155" i="10" a="1"/>
  <c r="BF155" i="10" s="1"/>
  <c r="BG155" i="10" a="1"/>
  <c r="BG155" i="10" s="1"/>
  <c r="BH155" i="10" a="1"/>
  <c r="BH155" i="10" s="1"/>
  <c r="BI155" i="10" a="1"/>
  <c r="BI155" i="10" s="1"/>
  <c r="BJ155" i="10" a="1"/>
  <c r="BJ155" i="10" s="1"/>
  <c r="BK155" i="10" a="1"/>
  <c r="BK155" i="10" s="1"/>
  <c r="BL155" i="10" a="1"/>
  <c r="BL155" i="10" s="1"/>
  <c r="BM155" i="10" a="1"/>
  <c r="BM155" i="10" s="1"/>
  <c r="BN155" i="10" a="1"/>
  <c r="BN155" i="10" s="1"/>
  <c r="R156" i="10" a="1"/>
  <c r="R156" i="10" s="1"/>
  <c r="S156" i="10" a="1"/>
  <c r="S156" i="10" s="1"/>
  <c r="T156" i="10" a="1"/>
  <c r="T156" i="10" s="1"/>
  <c r="U156" i="10" a="1"/>
  <c r="U156" i="10" s="1"/>
  <c r="V156" i="10" a="1"/>
  <c r="V156" i="10" s="1"/>
  <c r="W156" i="10" a="1"/>
  <c r="W156" i="10" s="1"/>
  <c r="X156" i="10" a="1"/>
  <c r="X156" i="10" s="1"/>
  <c r="Y156" i="10" a="1"/>
  <c r="Y156" i="10" s="1"/>
  <c r="Z156" i="10" a="1"/>
  <c r="Z156" i="10" s="1"/>
  <c r="AA156" i="10" a="1"/>
  <c r="AA156" i="10" s="1"/>
  <c r="AB156" i="10" a="1"/>
  <c r="AB156" i="10" s="1"/>
  <c r="AC156" i="10" a="1"/>
  <c r="AC156" i="10" s="1"/>
  <c r="AD156" i="10" a="1"/>
  <c r="AD156" i="10" s="1"/>
  <c r="AE156" i="10" a="1"/>
  <c r="AE156" i="10" s="1"/>
  <c r="AG156" i="10" a="1"/>
  <c r="AG156" i="10" s="1"/>
  <c r="AH156" i="10" a="1"/>
  <c r="AH156" i="10" s="1"/>
  <c r="AI156" i="10" a="1"/>
  <c r="AI156" i="10" s="1"/>
  <c r="AJ156" i="10" a="1"/>
  <c r="AJ156" i="10" s="1"/>
  <c r="AK156" i="10" a="1"/>
  <c r="AK156" i="10" s="1"/>
  <c r="AL156" i="10" a="1"/>
  <c r="AL156" i="10" s="1"/>
  <c r="AM156" i="10" a="1"/>
  <c r="AM156" i="10" s="1"/>
  <c r="AN156" i="10" a="1"/>
  <c r="AN156" i="10" s="1"/>
  <c r="AO156" i="10" a="1"/>
  <c r="AO156" i="10" s="1"/>
  <c r="AP156" i="10" a="1"/>
  <c r="AP156" i="10" s="1"/>
  <c r="AQ156" i="10" a="1"/>
  <c r="AQ156" i="10" s="1"/>
  <c r="AR156" i="10" a="1"/>
  <c r="AR156" i="10" s="1"/>
  <c r="AS156" i="10" a="1"/>
  <c r="AS156" i="10" s="1"/>
  <c r="AT156" i="10" a="1"/>
  <c r="AT156" i="10" s="1"/>
  <c r="AU156" i="10" a="1"/>
  <c r="AU156" i="10" s="1"/>
  <c r="AV156" i="10" a="1"/>
  <c r="AV156" i="10" s="1"/>
  <c r="AW156" i="10" a="1"/>
  <c r="AW156" i="10" s="1"/>
  <c r="AX156" i="10" a="1"/>
  <c r="AX156" i="10" s="1"/>
  <c r="AY156" i="10" a="1"/>
  <c r="AY156" i="10" s="1"/>
  <c r="AZ156" i="10" a="1"/>
  <c r="AZ156" i="10" s="1"/>
  <c r="BA156" i="10" a="1"/>
  <c r="BA156" i="10" s="1"/>
  <c r="BB156" i="10" a="1"/>
  <c r="BB156" i="10" s="1"/>
  <c r="BC156" i="10" a="1"/>
  <c r="BC156" i="10" s="1"/>
  <c r="BD156" i="10" a="1"/>
  <c r="BD156" i="10" s="1"/>
  <c r="BE156" i="10" a="1"/>
  <c r="BE156" i="10" s="1"/>
  <c r="BF156" i="10" a="1"/>
  <c r="BF156" i="10" s="1"/>
  <c r="BG156" i="10" a="1"/>
  <c r="BG156" i="10" s="1"/>
  <c r="BH156" i="10" a="1"/>
  <c r="BH156" i="10" s="1"/>
  <c r="BI156" i="10" a="1"/>
  <c r="BI156" i="10" s="1"/>
  <c r="BJ156" i="10" a="1"/>
  <c r="BJ156" i="10" s="1"/>
  <c r="BK156" i="10" a="1"/>
  <c r="BK156" i="10" s="1"/>
  <c r="BL156" i="10" a="1"/>
  <c r="BL156" i="10" s="1"/>
  <c r="BM156" i="10" a="1"/>
  <c r="BM156" i="10" s="1"/>
  <c r="BN156" i="10" a="1"/>
  <c r="BN156" i="10" s="1"/>
  <c r="R157" i="10" a="1"/>
  <c r="R157" i="10" s="1"/>
  <c r="S157" i="10" a="1"/>
  <c r="S157" i="10" s="1"/>
  <c r="T157" i="10" a="1"/>
  <c r="T157" i="10" s="1"/>
  <c r="U157" i="10" a="1"/>
  <c r="U157" i="10" s="1"/>
  <c r="V157" i="10" a="1"/>
  <c r="V157" i="10" s="1"/>
  <c r="W157" i="10" a="1"/>
  <c r="W157" i="10" s="1"/>
  <c r="X157" i="10" a="1"/>
  <c r="X157" i="10" s="1"/>
  <c r="Y157" i="10" a="1"/>
  <c r="Y157" i="10" s="1"/>
  <c r="Z157" i="10" a="1"/>
  <c r="Z157" i="10" s="1"/>
  <c r="AA157" i="10" a="1"/>
  <c r="AA157" i="10" s="1"/>
  <c r="AB157" i="10" a="1"/>
  <c r="AB157" i="10" s="1"/>
  <c r="AC157" i="10" a="1"/>
  <c r="AC157" i="10" s="1"/>
  <c r="AD157" i="10" a="1"/>
  <c r="AD157" i="10" s="1"/>
  <c r="AE157" i="10" a="1"/>
  <c r="AE157" i="10" s="1"/>
  <c r="AG157" i="10" a="1"/>
  <c r="AG157" i="10" s="1"/>
  <c r="AH157" i="10" a="1"/>
  <c r="AH157" i="10" s="1"/>
  <c r="AI157" i="10" a="1"/>
  <c r="AI157" i="10" s="1"/>
  <c r="AJ157" i="10" a="1"/>
  <c r="AJ157" i="10" s="1"/>
  <c r="AK157" i="10" a="1"/>
  <c r="AK157" i="10" s="1"/>
  <c r="AL157" i="10" a="1"/>
  <c r="AL157" i="10" s="1"/>
  <c r="AM157" i="10" a="1"/>
  <c r="AM157" i="10" s="1"/>
  <c r="AN157" i="10" a="1"/>
  <c r="AN157" i="10" s="1"/>
  <c r="AO157" i="10" a="1"/>
  <c r="AO157" i="10" s="1"/>
  <c r="AP157" i="10" a="1"/>
  <c r="AP157" i="10" s="1"/>
  <c r="AQ157" i="10" a="1"/>
  <c r="AQ157" i="10" s="1"/>
  <c r="AR157" i="10" a="1"/>
  <c r="AR157" i="10" s="1"/>
  <c r="AS157" i="10" a="1"/>
  <c r="AS157" i="10" s="1"/>
  <c r="AT157" i="10" a="1"/>
  <c r="AT157" i="10" s="1"/>
  <c r="AU157" i="10" a="1"/>
  <c r="AU157" i="10" s="1"/>
  <c r="AV157" i="10" a="1"/>
  <c r="AV157" i="10" s="1"/>
  <c r="AW157" i="10" a="1"/>
  <c r="AW157" i="10" s="1"/>
  <c r="AX157" i="10" a="1"/>
  <c r="AX157" i="10" s="1"/>
  <c r="AY157" i="10" a="1"/>
  <c r="AY157" i="10" s="1"/>
  <c r="AZ157" i="10" a="1"/>
  <c r="AZ157" i="10" s="1"/>
  <c r="BA157" i="10" a="1"/>
  <c r="BA157" i="10" s="1"/>
  <c r="BB157" i="10" a="1"/>
  <c r="BB157" i="10" s="1"/>
  <c r="BC157" i="10" a="1"/>
  <c r="BC157" i="10" s="1"/>
  <c r="BD157" i="10" a="1"/>
  <c r="BD157" i="10" s="1"/>
  <c r="BE157" i="10" a="1"/>
  <c r="BE157" i="10" s="1"/>
  <c r="BF157" i="10" a="1"/>
  <c r="BF157" i="10" s="1"/>
  <c r="BG157" i="10" a="1"/>
  <c r="BG157" i="10" s="1"/>
  <c r="BH157" i="10" a="1"/>
  <c r="BH157" i="10" s="1"/>
  <c r="BI157" i="10" a="1"/>
  <c r="BI157" i="10" s="1"/>
  <c r="BJ157" i="10" a="1"/>
  <c r="BJ157" i="10" s="1"/>
  <c r="BK157" i="10" a="1"/>
  <c r="BK157" i="10" s="1"/>
  <c r="BL157" i="10" a="1"/>
  <c r="BL157" i="10" s="1"/>
  <c r="BM157" i="10" a="1"/>
  <c r="BM157" i="10" s="1"/>
  <c r="BN157" i="10" a="1"/>
  <c r="BN157" i="10" s="1"/>
  <c r="R158" i="10" a="1"/>
  <c r="R158" i="10" s="1"/>
  <c r="S158" i="10" a="1"/>
  <c r="S158" i="10" s="1"/>
  <c r="T158" i="10" a="1"/>
  <c r="T158" i="10" s="1"/>
  <c r="U158" i="10" a="1"/>
  <c r="U158" i="10" s="1"/>
  <c r="V158" i="10" a="1"/>
  <c r="V158" i="10" s="1"/>
  <c r="W158" i="10" a="1"/>
  <c r="W158" i="10" s="1"/>
  <c r="X158" i="10" a="1"/>
  <c r="X158" i="10" s="1"/>
  <c r="Y158" i="10" a="1"/>
  <c r="Y158" i="10" s="1"/>
  <c r="Z158" i="10" a="1"/>
  <c r="Z158" i="10" s="1"/>
  <c r="AA158" i="10" a="1"/>
  <c r="AA158" i="10" s="1"/>
  <c r="AB158" i="10" a="1"/>
  <c r="AB158" i="10" s="1"/>
  <c r="AC158" i="10" a="1"/>
  <c r="AC158" i="10" s="1"/>
  <c r="AD158" i="10" a="1"/>
  <c r="AD158" i="10" s="1"/>
  <c r="AE158" i="10" a="1"/>
  <c r="AE158" i="10" s="1"/>
  <c r="AG158" i="10" a="1"/>
  <c r="AG158" i="10" s="1"/>
  <c r="AH158" i="10" a="1"/>
  <c r="AH158" i="10" s="1"/>
  <c r="AI158" i="10" a="1"/>
  <c r="AI158" i="10" s="1"/>
  <c r="AJ158" i="10" a="1"/>
  <c r="AJ158" i="10" s="1"/>
  <c r="AK158" i="10" a="1"/>
  <c r="AK158" i="10" s="1"/>
  <c r="AL158" i="10" a="1"/>
  <c r="AL158" i="10" s="1"/>
  <c r="AM158" i="10" a="1"/>
  <c r="AM158" i="10" s="1"/>
  <c r="AN158" i="10" a="1"/>
  <c r="AN158" i="10" s="1"/>
  <c r="AO158" i="10" a="1"/>
  <c r="AO158" i="10" s="1"/>
  <c r="AP158" i="10" a="1"/>
  <c r="AP158" i="10" s="1"/>
  <c r="AQ158" i="10" a="1"/>
  <c r="AQ158" i="10" s="1"/>
  <c r="AR158" i="10" a="1"/>
  <c r="AR158" i="10" s="1"/>
  <c r="AS158" i="10" a="1"/>
  <c r="AS158" i="10" s="1"/>
  <c r="AT158" i="10" a="1"/>
  <c r="AT158" i="10" s="1"/>
  <c r="AU158" i="10" a="1"/>
  <c r="AU158" i="10" s="1"/>
  <c r="AV158" i="10" a="1"/>
  <c r="AV158" i="10" s="1"/>
  <c r="AW158" i="10" a="1"/>
  <c r="AW158" i="10" s="1"/>
  <c r="AX158" i="10" a="1"/>
  <c r="AX158" i="10" s="1"/>
  <c r="AY158" i="10" a="1"/>
  <c r="AY158" i="10" s="1"/>
  <c r="AZ158" i="10" a="1"/>
  <c r="AZ158" i="10" s="1"/>
  <c r="BA158" i="10" a="1"/>
  <c r="BA158" i="10" s="1"/>
  <c r="BB158" i="10" a="1"/>
  <c r="BB158" i="10" s="1"/>
  <c r="BC158" i="10" a="1"/>
  <c r="BC158" i="10" s="1"/>
  <c r="BD158" i="10" a="1"/>
  <c r="BD158" i="10" s="1"/>
  <c r="BE158" i="10" a="1"/>
  <c r="BE158" i="10" s="1"/>
  <c r="BF158" i="10" a="1"/>
  <c r="BF158" i="10" s="1"/>
  <c r="BG158" i="10" a="1"/>
  <c r="BG158" i="10" s="1"/>
  <c r="BH158" i="10" a="1"/>
  <c r="BH158" i="10" s="1"/>
  <c r="BI158" i="10" a="1"/>
  <c r="BI158" i="10" s="1"/>
  <c r="BJ158" i="10" a="1"/>
  <c r="BJ158" i="10" s="1"/>
  <c r="BK158" i="10" a="1"/>
  <c r="BK158" i="10" s="1"/>
  <c r="BL158" i="10" a="1"/>
  <c r="BL158" i="10" s="1"/>
  <c r="BM158" i="10" a="1"/>
  <c r="BM158" i="10" s="1"/>
  <c r="BN158" i="10" a="1"/>
  <c r="BN158" i="10" s="1"/>
  <c r="R159" i="10" a="1"/>
  <c r="R159" i="10" s="1"/>
  <c r="S159" i="10" a="1"/>
  <c r="S159" i="10" s="1"/>
  <c r="T159" i="10" a="1"/>
  <c r="T159" i="10" s="1"/>
  <c r="U159" i="10" a="1"/>
  <c r="U159" i="10" s="1"/>
  <c r="V159" i="10" a="1"/>
  <c r="V159" i="10" s="1"/>
  <c r="W159" i="10" a="1"/>
  <c r="W159" i="10" s="1"/>
  <c r="X159" i="10" a="1"/>
  <c r="X159" i="10" s="1"/>
  <c r="Y159" i="10" a="1"/>
  <c r="Y159" i="10" s="1"/>
  <c r="Z159" i="10" a="1"/>
  <c r="Z159" i="10" s="1"/>
  <c r="AA159" i="10" a="1"/>
  <c r="AA159" i="10" s="1"/>
  <c r="AB159" i="10" a="1"/>
  <c r="AB159" i="10" s="1"/>
  <c r="AC159" i="10" a="1"/>
  <c r="AC159" i="10" s="1"/>
  <c r="AD159" i="10" a="1"/>
  <c r="AD159" i="10" s="1"/>
  <c r="AE159" i="10" a="1"/>
  <c r="AE159" i="10" s="1"/>
  <c r="AG159" i="10" a="1"/>
  <c r="AG159" i="10" s="1"/>
  <c r="AH159" i="10" a="1"/>
  <c r="AH159" i="10" s="1"/>
  <c r="AI159" i="10" a="1"/>
  <c r="AI159" i="10" s="1"/>
  <c r="AJ159" i="10" a="1"/>
  <c r="AJ159" i="10" s="1"/>
  <c r="AK159" i="10" a="1"/>
  <c r="AK159" i="10" s="1"/>
  <c r="AL159" i="10" a="1"/>
  <c r="AL159" i="10" s="1"/>
  <c r="AM159" i="10" a="1"/>
  <c r="AM159" i="10" s="1"/>
  <c r="AN159" i="10" a="1"/>
  <c r="AN159" i="10" s="1"/>
  <c r="AO159" i="10" a="1"/>
  <c r="AO159" i="10" s="1"/>
  <c r="AP159" i="10" a="1"/>
  <c r="AP159" i="10" s="1"/>
  <c r="AQ159" i="10" a="1"/>
  <c r="AQ159" i="10" s="1"/>
  <c r="AR159" i="10" a="1"/>
  <c r="AR159" i="10" s="1"/>
  <c r="AS159" i="10" a="1"/>
  <c r="AS159" i="10" s="1"/>
  <c r="AT159" i="10" a="1"/>
  <c r="AT159" i="10" s="1"/>
  <c r="AU159" i="10" a="1"/>
  <c r="AU159" i="10" s="1"/>
  <c r="AV159" i="10" a="1"/>
  <c r="AV159" i="10" s="1"/>
  <c r="AW159" i="10" a="1"/>
  <c r="AW159" i="10" s="1"/>
  <c r="AX159" i="10" a="1"/>
  <c r="AX159" i="10" s="1"/>
  <c r="AY159" i="10" a="1"/>
  <c r="AY159" i="10" s="1"/>
  <c r="AZ159" i="10" a="1"/>
  <c r="AZ159" i="10" s="1"/>
  <c r="BA159" i="10" a="1"/>
  <c r="BA159" i="10" s="1"/>
  <c r="BB159" i="10" a="1"/>
  <c r="BB159" i="10" s="1"/>
  <c r="BC159" i="10" a="1"/>
  <c r="BC159" i="10" s="1"/>
  <c r="BD159" i="10" a="1"/>
  <c r="BD159" i="10" s="1"/>
  <c r="BE159" i="10" a="1"/>
  <c r="BE159" i="10" s="1"/>
  <c r="BF159" i="10" a="1"/>
  <c r="BF159" i="10" s="1"/>
  <c r="BG159" i="10" a="1"/>
  <c r="BG159" i="10" s="1"/>
  <c r="BH159" i="10" a="1"/>
  <c r="BH159" i="10" s="1"/>
  <c r="BI159" i="10" a="1"/>
  <c r="BI159" i="10" s="1"/>
  <c r="BJ159" i="10" a="1"/>
  <c r="BJ159" i="10" s="1"/>
  <c r="BK159" i="10" a="1"/>
  <c r="BK159" i="10" s="1"/>
  <c r="BL159" i="10" a="1"/>
  <c r="BL159" i="10" s="1"/>
  <c r="BM159" i="10" a="1"/>
  <c r="BM159" i="10" s="1"/>
  <c r="BN159" i="10" a="1"/>
  <c r="BN159" i="10" s="1"/>
  <c r="R160" i="10" a="1"/>
  <c r="R160" i="10" s="1"/>
  <c r="S160" i="10" a="1"/>
  <c r="S160" i="10" s="1"/>
  <c r="T160" i="10" a="1"/>
  <c r="T160" i="10" s="1"/>
  <c r="U160" i="10" a="1"/>
  <c r="U160" i="10" s="1"/>
  <c r="V160" i="10" a="1"/>
  <c r="V160" i="10" s="1"/>
  <c r="W160" i="10" a="1"/>
  <c r="W160" i="10" s="1"/>
  <c r="X160" i="10" a="1"/>
  <c r="X160" i="10" s="1"/>
  <c r="Y160" i="10" a="1"/>
  <c r="Y160" i="10" s="1"/>
  <c r="Z160" i="10" a="1"/>
  <c r="Z160" i="10" s="1"/>
  <c r="AA160" i="10" a="1"/>
  <c r="AA160" i="10" s="1"/>
  <c r="AB160" i="10" a="1"/>
  <c r="AB160" i="10" s="1"/>
  <c r="AC160" i="10" a="1"/>
  <c r="AC160" i="10" s="1"/>
  <c r="AD160" i="10" a="1"/>
  <c r="AD160" i="10" s="1"/>
  <c r="AE160" i="10" a="1"/>
  <c r="AE160" i="10" s="1"/>
  <c r="AG160" i="10" a="1"/>
  <c r="AG160" i="10" s="1"/>
  <c r="AH160" i="10" a="1"/>
  <c r="AH160" i="10" s="1"/>
  <c r="AI160" i="10" a="1"/>
  <c r="AI160" i="10" s="1"/>
  <c r="AJ160" i="10" a="1"/>
  <c r="AJ160" i="10" s="1"/>
  <c r="AK160" i="10" a="1"/>
  <c r="AK160" i="10" s="1"/>
  <c r="AL160" i="10" a="1"/>
  <c r="AL160" i="10" s="1"/>
  <c r="AM160" i="10" a="1"/>
  <c r="AM160" i="10" s="1"/>
  <c r="AN160" i="10" a="1"/>
  <c r="AN160" i="10" s="1"/>
  <c r="AO160" i="10" a="1"/>
  <c r="AO160" i="10" s="1"/>
  <c r="AP160" i="10" a="1"/>
  <c r="AP160" i="10" s="1"/>
  <c r="AQ160" i="10" a="1"/>
  <c r="AQ160" i="10" s="1"/>
  <c r="AR160" i="10" a="1"/>
  <c r="AR160" i="10" s="1"/>
  <c r="AS160" i="10" a="1"/>
  <c r="AS160" i="10" s="1"/>
  <c r="AT160" i="10" a="1"/>
  <c r="AT160" i="10" s="1"/>
  <c r="AU160" i="10" a="1"/>
  <c r="AU160" i="10" s="1"/>
  <c r="AV160" i="10" a="1"/>
  <c r="AV160" i="10" s="1"/>
  <c r="AW160" i="10" a="1"/>
  <c r="AW160" i="10" s="1"/>
  <c r="AX160" i="10" a="1"/>
  <c r="AX160" i="10" s="1"/>
  <c r="AY160" i="10" a="1"/>
  <c r="AY160" i="10" s="1"/>
  <c r="AZ160" i="10" a="1"/>
  <c r="AZ160" i="10" s="1"/>
  <c r="BA160" i="10" a="1"/>
  <c r="BA160" i="10" s="1"/>
  <c r="BB160" i="10" a="1"/>
  <c r="BB160" i="10" s="1"/>
  <c r="BC160" i="10" a="1"/>
  <c r="BC160" i="10" s="1"/>
  <c r="BD160" i="10" a="1"/>
  <c r="BD160" i="10" s="1"/>
  <c r="BE160" i="10" a="1"/>
  <c r="BE160" i="10" s="1"/>
  <c r="BF160" i="10" a="1"/>
  <c r="BF160" i="10" s="1"/>
  <c r="BG160" i="10" a="1"/>
  <c r="BG160" i="10" s="1"/>
  <c r="BH160" i="10" a="1"/>
  <c r="BH160" i="10" s="1"/>
  <c r="BI160" i="10" a="1"/>
  <c r="BI160" i="10" s="1"/>
  <c r="BJ160" i="10" a="1"/>
  <c r="BJ160" i="10" s="1"/>
  <c r="BK160" i="10" a="1"/>
  <c r="BK160" i="10" s="1"/>
  <c r="BL160" i="10" a="1"/>
  <c r="BL160" i="10" s="1"/>
  <c r="BM160" i="10" a="1"/>
  <c r="BM160" i="10" s="1"/>
  <c r="BN160" i="10" a="1"/>
  <c r="BN160" i="10" s="1"/>
  <c r="R161" i="10" a="1"/>
  <c r="R161" i="10" s="1"/>
  <c r="S161" i="10" a="1"/>
  <c r="S161" i="10" s="1"/>
  <c r="T161" i="10" a="1"/>
  <c r="T161" i="10" s="1"/>
  <c r="U161" i="10" a="1"/>
  <c r="U161" i="10" s="1"/>
  <c r="V161" i="10" a="1"/>
  <c r="V161" i="10" s="1"/>
  <c r="W161" i="10" a="1"/>
  <c r="W161" i="10" s="1"/>
  <c r="X161" i="10" a="1"/>
  <c r="X161" i="10" s="1"/>
  <c r="Y161" i="10" a="1"/>
  <c r="Y161" i="10" s="1"/>
  <c r="Z161" i="10" a="1"/>
  <c r="Z161" i="10" s="1"/>
  <c r="AA161" i="10" a="1"/>
  <c r="AA161" i="10" s="1"/>
  <c r="AB161" i="10" a="1"/>
  <c r="AB161" i="10" s="1"/>
  <c r="AC161" i="10" a="1"/>
  <c r="AC161" i="10" s="1"/>
  <c r="AD161" i="10" a="1"/>
  <c r="AD161" i="10" s="1"/>
  <c r="AE161" i="10" a="1"/>
  <c r="AE161" i="10" s="1"/>
  <c r="AG161" i="10" a="1"/>
  <c r="AG161" i="10" s="1"/>
  <c r="AH161" i="10" a="1"/>
  <c r="AH161" i="10" s="1"/>
  <c r="AI161" i="10" a="1"/>
  <c r="AI161" i="10" s="1"/>
  <c r="AJ161" i="10" a="1"/>
  <c r="AJ161" i="10" s="1"/>
  <c r="AK161" i="10" a="1"/>
  <c r="AK161" i="10" s="1"/>
  <c r="AL161" i="10" a="1"/>
  <c r="AL161" i="10" s="1"/>
  <c r="AM161" i="10" a="1"/>
  <c r="AM161" i="10" s="1"/>
  <c r="AN161" i="10" a="1"/>
  <c r="AN161" i="10" s="1"/>
  <c r="AO161" i="10" a="1"/>
  <c r="AO161" i="10" s="1"/>
  <c r="AP161" i="10" a="1"/>
  <c r="AP161" i="10" s="1"/>
  <c r="AQ161" i="10" a="1"/>
  <c r="AQ161" i="10" s="1"/>
  <c r="AR161" i="10" a="1"/>
  <c r="AR161" i="10" s="1"/>
  <c r="AS161" i="10" a="1"/>
  <c r="AS161" i="10" s="1"/>
  <c r="AT161" i="10" a="1"/>
  <c r="AT161" i="10" s="1"/>
  <c r="AU161" i="10" a="1"/>
  <c r="AU161" i="10" s="1"/>
  <c r="AV161" i="10" a="1"/>
  <c r="AV161" i="10" s="1"/>
  <c r="AW161" i="10" a="1"/>
  <c r="AW161" i="10" s="1"/>
  <c r="AX161" i="10" a="1"/>
  <c r="AX161" i="10" s="1"/>
  <c r="AY161" i="10" a="1"/>
  <c r="AY161" i="10" s="1"/>
  <c r="AZ161" i="10" a="1"/>
  <c r="AZ161" i="10" s="1"/>
  <c r="BA161" i="10" a="1"/>
  <c r="BA161" i="10" s="1"/>
  <c r="BB161" i="10" a="1"/>
  <c r="BB161" i="10" s="1"/>
  <c r="BC161" i="10" a="1"/>
  <c r="BC161" i="10" s="1"/>
  <c r="BD161" i="10" a="1"/>
  <c r="BD161" i="10" s="1"/>
  <c r="BE161" i="10" a="1"/>
  <c r="BE161" i="10" s="1"/>
  <c r="BF161" i="10" a="1"/>
  <c r="BF161" i="10" s="1"/>
  <c r="BG161" i="10" a="1"/>
  <c r="BG161" i="10" s="1"/>
  <c r="BH161" i="10" a="1"/>
  <c r="BH161" i="10" s="1"/>
  <c r="BI161" i="10" a="1"/>
  <c r="BI161" i="10" s="1"/>
  <c r="BJ161" i="10" a="1"/>
  <c r="BJ161" i="10" s="1"/>
  <c r="BK161" i="10" a="1"/>
  <c r="BK161" i="10" s="1"/>
  <c r="BL161" i="10" a="1"/>
  <c r="BL161" i="10" s="1"/>
  <c r="BM161" i="10" a="1"/>
  <c r="BM161" i="10" s="1"/>
  <c r="BN161" i="10" a="1"/>
  <c r="BN161" i="10" s="1"/>
  <c r="R162" i="10" a="1"/>
  <c r="R162" i="10" s="1"/>
  <c r="S162" i="10" a="1"/>
  <c r="S162" i="10" s="1"/>
  <c r="T162" i="10" a="1"/>
  <c r="T162" i="10" s="1"/>
  <c r="U162" i="10" a="1"/>
  <c r="U162" i="10" s="1"/>
  <c r="V162" i="10" a="1"/>
  <c r="V162" i="10" s="1"/>
  <c r="W162" i="10" a="1"/>
  <c r="W162" i="10" s="1"/>
  <c r="X162" i="10" a="1"/>
  <c r="X162" i="10" s="1"/>
  <c r="Y162" i="10" a="1"/>
  <c r="Y162" i="10" s="1"/>
  <c r="Z162" i="10" a="1"/>
  <c r="Z162" i="10" s="1"/>
  <c r="AA162" i="10" a="1"/>
  <c r="AA162" i="10" s="1"/>
  <c r="AB162" i="10" a="1"/>
  <c r="AB162" i="10" s="1"/>
  <c r="AC162" i="10" a="1"/>
  <c r="AC162" i="10" s="1"/>
  <c r="AD162" i="10" a="1"/>
  <c r="AD162" i="10" s="1"/>
  <c r="AE162" i="10" a="1"/>
  <c r="AE162" i="10" s="1"/>
  <c r="AG162" i="10" a="1"/>
  <c r="AG162" i="10" s="1"/>
  <c r="AH162" i="10" a="1"/>
  <c r="AH162" i="10" s="1"/>
  <c r="AI162" i="10" a="1"/>
  <c r="AI162" i="10" s="1"/>
  <c r="AJ162" i="10" a="1"/>
  <c r="AJ162" i="10" s="1"/>
  <c r="AK162" i="10" a="1"/>
  <c r="AK162" i="10" s="1"/>
  <c r="AL162" i="10" a="1"/>
  <c r="AL162" i="10" s="1"/>
  <c r="AM162" i="10" a="1"/>
  <c r="AM162" i="10" s="1"/>
  <c r="AN162" i="10" a="1"/>
  <c r="AN162" i="10" s="1"/>
  <c r="AO162" i="10" a="1"/>
  <c r="AO162" i="10" s="1"/>
  <c r="AP162" i="10" a="1"/>
  <c r="AP162" i="10" s="1"/>
  <c r="AQ162" i="10" a="1"/>
  <c r="AQ162" i="10" s="1"/>
  <c r="AR162" i="10" a="1"/>
  <c r="AR162" i="10" s="1"/>
  <c r="AS162" i="10" a="1"/>
  <c r="AS162" i="10" s="1"/>
  <c r="AT162" i="10" a="1"/>
  <c r="AT162" i="10" s="1"/>
  <c r="AU162" i="10" a="1"/>
  <c r="AU162" i="10" s="1"/>
  <c r="AV162" i="10" a="1"/>
  <c r="AV162" i="10" s="1"/>
  <c r="AW162" i="10" a="1"/>
  <c r="AW162" i="10" s="1"/>
  <c r="AX162" i="10" a="1"/>
  <c r="AX162" i="10" s="1"/>
  <c r="AY162" i="10" a="1"/>
  <c r="AY162" i="10" s="1"/>
  <c r="AZ162" i="10" a="1"/>
  <c r="AZ162" i="10" s="1"/>
  <c r="BA162" i="10" a="1"/>
  <c r="BA162" i="10" s="1"/>
  <c r="BB162" i="10" a="1"/>
  <c r="BB162" i="10" s="1"/>
  <c r="BC162" i="10" a="1"/>
  <c r="BC162" i="10" s="1"/>
  <c r="BD162" i="10" a="1"/>
  <c r="BD162" i="10" s="1"/>
  <c r="BE162" i="10" a="1"/>
  <c r="BE162" i="10" s="1"/>
  <c r="BF162" i="10" a="1"/>
  <c r="BF162" i="10" s="1"/>
  <c r="BG162" i="10" a="1"/>
  <c r="BG162" i="10" s="1"/>
  <c r="BH162" i="10" a="1"/>
  <c r="BH162" i="10" s="1"/>
  <c r="BI162" i="10" a="1"/>
  <c r="BI162" i="10" s="1"/>
  <c r="BJ162" i="10" a="1"/>
  <c r="BJ162" i="10" s="1"/>
  <c r="BK162" i="10" a="1"/>
  <c r="BK162" i="10" s="1"/>
  <c r="BL162" i="10" a="1"/>
  <c r="BL162" i="10" s="1"/>
  <c r="BM162" i="10" a="1"/>
  <c r="BM162" i="10" s="1"/>
  <c r="BN162" i="10" a="1"/>
  <c r="BN162" i="10" s="1"/>
  <c r="R163" i="10" a="1"/>
  <c r="R163" i="10" s="1"/>
  <c r="S163" i="10" a="1"/>
  <c r="S163" i="10" s="1"/>
  <c r="T163" i="10" a="1"/>
  <c r="T163" i="10" s="1"/>
  <c r="U163" i="10" a="1"/>
  <c r="U163" i="10" s="1"/>
  <c r="V163" i="10" a="1"/>
  <c r="V163" i="10" s="1"/>
  <c r="W163" i="10" a="1"/>
  <c r="W163" i="10" s="1"/>
  <c r="X163" i="10" a="1"/>
  <c r="X163" i="10" s="1"/>
  <c r="Y163" i="10" a="1"/>
  <c r="Y163" i="10" s="1"/>
  <c r="Z163" i="10" a="1"/>
  <c r="Z163" i="10" s="1"/>
  <c r="AA163" i="10" a="1"/>
  <c r="AA163" i="10" s="1"/>
  <c r="AB163" i="10" a="1"/>
  <c r="AB163" i="10" s="1"/>
  <c r="AC163" i="10" a="1"/>
  <c r="AC163" i="10" s="1"/>
  <c r="AD163" i="10" a="1"/>
  <c r="AD163" i="10" s="1"/>
  <c r="AE163" i="10" a="1"/>
  <c r="AE163" i="10" s="1"/>
  <c r="AG163" i="10" a="1"/>
  <c r="AG163" i="10" s="1"/>
  <c r="AH163" i="10" a="1"/>
  <c r="AH163" i="10" s="1"/>
  <c r="AI163" i="10" a="1"/>
  <c r="AI163" i="10" s="1"/>
  <c r="AJ163" i="10" a="1"/>
  <c r="AJ163" i="10" s="1"/>
  <c r="AK163" i="10" a="1"/>
  <c r="AK163" i="10" s="1"/>
  <c r="AL163" i="10" a="1"/>
  <c r="AL163" i="10" s="1"/>
  <c r="AM163" i="10" a="1"/>
  <c r="AM163" i="10" s="1"/>
  <c r="AN163" i="10" a="1"/>
  <c r="AN163" i="10" s="1"/>
  <c r="AO163" i="10" a="1"/>
  <c r="AO163" i="10" s="1"/>
  <c r="AP163" i="10" a="1"/>
  <c r="AP163" i="10" s="1"/>
  <c r="AQ163" i="10" a="1"/>
  <c r="AQ163" i="10" s="1"/>
  <c r="AR163" i="10" a="1"/>
  <c r="AR163" i="10" s="1"/>
  <c r="AS163" i="10" a="1"/>
  <c r="AS163" i="10" s="1"/>
  <c r="AT163" i="10" a="1"/>
  <c r="AT163" i="10" s="1"/>
  <c r="AU163" i="10" a="1"/>
  <c r="AU163" i="10" s="1"/>
  <c r="AV163" i="10" a="1"/>
  <c r="AV163" i="10" s="1"/>
  <c r="AW163" i="10" a="1"/>
  <c r="AW163" i="10" s="1"/>
  <c r="AX163" i="10" a="1"/>
  <c r="AX163" i="10" s="1"/>
  <c r="AY163" i="10" a="1"/>
  <c r="AY163" i="10" s="1"/>
  <c r="AZ163" i="10" a="1"/>
  <c r="AZ163" i="10" s="1"/>
  <c r="BA163" i="10" a="1"/>
  <c r="BA163" i="10" s="1"/>
  <c r="BB163" i="10" a="1"/>
  <c r="BB163" i="10" s="1"/>
  <c r="BC163" i="10" a="1"/>
  <c r="BC163" i="10" s="1"/>
  <c r="BD163" i="10" a="1"/>
  <c r="BD163" i="10" s="1"/>
  <c r="BE163" i="10" a="1"/>
  <c r="BE163" i="10" s="1"/>
  <c r="BF163" i="10" a="1"/>
  <c r="BF163" i="10" s="1"/>
  <c r="BG163" i="10" a="1"/>
  <c r="BG163" i="10" s="1"/>
  <c r="BH163" i="10" a="1"/>
  <c r="BH163" i="10" s="1"/>
  <c r="BI163" i="10" a="1"/>
  <c r="BI163" i="10" s="1"/>
  <c r="BJ163" i="10" a="1"/>
  <c r="BJ163" i="10" s="1"/>
  <c r="BK163" i="10" a="1"/>
  <c r="BK163" i="10" s="1"/>
  <c r="BL163" i="10" a="1"/>
  <c r="BL163" i="10" s="1"/>
  <c r="BM163" i="10" a="1"/>
  <c r="BM163" i="10" s="1"/>
  <c r="BN163" i="10" a="1"/>
  <c r="BN163" i="10" s="1"/>
  <c r="R164" i="10" a="1"/>
  <c r="R164" i="10" s="1"/>
  <c r="S164" i="10" a="1"/>
  <c r="S164" i="10" s="1"/>
  <c r="T164" i="10" a="1"/>
  <c r="T164" i="10" s="1"/>
  <c r="U164" i="10" a="1"/>
  <c r="U164" i="10" s="1"/>
  <c r="V164" i="10" a="1"/>
  <c r="V164" i="10" s="1"/>
  <c r="W164" i="10" a="1"/>
  <c r="W164" i="10" s="1"/>
  <c r="X164" i="10" a="1"/>
  <c r="X164" i="10" s="1"/>
  <c r="Y164" i="10" a="1"/>
  <c r="Y164" i="10" s="1"/>
  <c r="Z164" i="10" a="1"/>
  <c r="Z164" i="10" s="1"/>
  <c r="AA164" i="10" a="1"/>
  <c r="AA164" i="10" s="1"/>
  <c r="AB164" i="10" a="1"/>
  <c r="AB164" i="10" s="1"/>
  <c r="AC164" i="10" a="1"/>
  <c r="AC164" i="10" s="1"/>
  <c r="AD164" i="10" a="1"/>
  <c r="AD164" i="10" s="1"/>
  <c r="AE164" i="10" a="1"/>
  <c r="AE164" i="10" s="1"/>
  <c r="AG164" i="10" a="1"/>
  <c r="AG164" i="10" s="1"/>
  <c r="AH164" i="10" a="1"/>
  <c r="AH164" i="10" s="1"/>
  <c r="AI164" i="10" a="1"/>
  <c r="AI164" i="10" s="1"/>
  <c r="AJ164" i="10" a="1"/>
  <c r="AJ164" i="10" s="1"/>
  <c r="AK164" i="10" a="1"/>
  <c r="AK164" i="10" s="1"/>
  <c r="AL164" i="10" a="1"/>
  <c r="AL164" i="10" s="1"/>
  <c r="AM164" i="10" a="1"/>
  <c r="AM164" i="10" s="1"/>
  <c r="AN164" i="10" a="1"/>
  <c r="AN164" i="10" s="1"/>
  <c r="AO164" i="10" a="1"/>
  <c r="AO164" i="10" s="1"/>
  <c r="AP164" i="10" a="1"/>
  <c r="AP164" i="10" s="1"/>
  <c r="AQ164" i="10" a="1"/>
  <c r="AQ164" i="10" s="1"/>
  <c r="AR164" i="10" a="1"/>
  <c r="AR164" i="10" s="1"/>
  <c r="AS164" i="10" a="1"/>
  <c r="AS164" i="10" s="1"/>
  <c r="AT164" i="10" a="1"/>
  <c r="AT164" i="10" s="1"/>
  <c r="AU164" i="10" a="1"/>
  <c r="AU164" i="10" s="1"/>
  <c r="AV164" i="10" a="1"/>
  <c r="AV164" i="10" s="1"/>
  <c r="AW164" i="10" a="1"/>
  <c r="AW164" i="10" s="1"/>
  <c r="AX164" i="10" a="1"/>
  <c r="AX164" i="10" s="1"/>
  <c r="AY164" i="10" a="1"/>
  <c r="AY164" i="10" s="1"/>
  <c r="AZ164" i="10" a="1"/>
  <c r="AZ164" i="10" s="1"/>
  <c r="BA164" i="10" a="1"/>
  <c r="BA164" i="10" s="1"/>
  <c r="BB164" i="10" a="1"/>
  <c r="BB164" i="10" s="1"/>
  <c r="BC164" i="10" a="1"/>
  <c r="BC164" i="10" s="1"/>
  <c r="BD164" i="10" a="1"/>
  <c r="BD164" i="10" s="1"/>
  <c r="BE164" i="10" a="1"/>
  <c r="BE164" i="10" s="1"/>
  <c r="BF164" i="10" a="1"/>
  <c r="BF164" i="10" s="1"/>
  <c r="BG164" i="10" a="1"/>
  <c r="BG164" i="10" s="1"/>
  <c r="BH164" i="10" a="1"/>
  <c r="BH164" i="10" s="1"/>
  <c r="BI164" i="10" a="1"/>
  <c r="BI164" i="10" s="1"/>
  <c r="BJ164" i="10" a="1"/>
  <c r="BJ164" i="10" s="1"/>
  <c r="BK164" i="10" a="1"/>
  <c r="BK164" i="10" s="1"/>
  <c r="BL164" i="10" a="1"/>
  <c r="BL164" i="10" s="1"/>
  <c r="BM164" i="10" a="1"/>
  <c r="BM164" i="10" s="1"/>
  <c r="BN164" i="10" a="1"/>
  <c r="BN164" i="10" s="1"/>
  <c r="R165" i="10" a="1"/>
  <c r="R165" i="10" s="1"/>
  <c r="S165" i="10" a="1"/>
  <c r="S165" i="10" s="1"/>
  <c r="T165" i="10" a="1"/>
  <c r="T165" i="10" s="1"/>
  <c r="U165" i="10" a="1"/>
  <c r="U165" i="10" s="1"/>
  <c r="V165" i="10" a="1"/>
  <c r="V165" i="10" s="1"/>
  <c r="W165" i="10" a="1"/>
  <c r="W165" i="10" s="1"/>
  <c r="X165" i="10" a="1"/>
  <c r="X165" i="10" s="1"/>
  <c r="Y165" i="10" a="1"/>
  <c r="Y165" i="10" s="1"/>
  <c r="Z165" i="10" a="1"/>
  <c r="Z165" i="10" s="1"/>
  <c r="AA165" i="10" a="1"/>
  <c r="AA165" i="10" s="1"/>
  <c r="AB165" i="10" a="1"/>
  <c r="AB165" i="10" s="1"/>
  <c r="AC165" i="10" a="1"/>
  <c r="AC165" i="10" s="1"/>
  <c r="AD165" i="10" a="1"/>
  <c r="AD165" i="10" s="1"/>
  <c r="AE165" i="10" a="1"/>
  <c r="AE165" i="10" s="1"/>
  <c r="AG165" i="10" a="1"/>
  <c r="AG165" i="10" s="1"/>
  <c r="AH165" i="10" a="1"/>
  <c r="AH165" i="10" s="1"/>
  <c r="AI165" i="10" a="1"/>
  <c r="AI165" i="10" s="1"/>
  <c r="AJ165" i="10" a="1"/>
  <c r="AJ165" i="10" s="1"/>
  <c r="AK165" i="10" a="1"/>
  <c r="AK165" i="10" s="1"/>
  <c r="AL165" i="10" a="1"/>
  <c r="AL165" i="10" s="1"/>
  <c r="AM165" i="10" a="1"/>
  <c r="AM165" i="10" s="1"/>
  <c r="AN165" i="10" a="1"/>
  <c r="AN165" i="10" s="1"/>
  <c r="AO165" i="10" a="1"/>
  <c r="AO165" i="10" s="1"/>
  <c r="AP165" i="10" a="1"/>
  <c r="AP165" i="10" s="1"/>
  <c r="AQ165" i="10" a="1"/>
  <c r="AQ165" i="10" s="1"/>
  <c r="AR165" i="10" a="1"/>
  <c r="AR165" i="10" s="1"/>
  <c r="AS165" i="10" a="1"/>
  <c r="AS165" i="10" s="1"/>
  <c r="AT165" i="10" a="1"/>
  <c r="AT165" i="10" s="1"/>
  <c r="AU165" i="10" a="1"/>
  <c r="AU165" i="10" s="1"/>
  <c r="AV165" i="10" a="1"/>
  <c r="AV165" i="10" s="1"/>
  <c r="AW165" i="10" a="1"/>
  <c r="AW165" i="10" s="1"/>
  <c r="AX165" i="10" a="1"/>
  <c r="AX165" i="10" s="1"/>
  <c r="AY165" i="10" a="1"/>
  <c r="AY165" i="10" s="1"/>
  <c r="AZ165" i="10" a="1"/>
  <c r="AZ165" i="10" s="1"/>
  <c r="BA165" i="10" a="1"/>
  <c r="BA165" i="10" s="1"/>
  <c r="BB165" i="10" a="1"/>
  <c r="BB165" i="10" s="1"/>
  <c r="BC165" i="10" a="1"/>
  <c r="BC165" i="10" s="1"/>
  <c r="BD165" i="10" a="1"/>
  <c r="BD165" i="10" s="1"/>
  <c r="BE165" i="10" a="1"/>
  <c r="BE165" i="10" s="1"/>
  <c r="BF165" i="10" a="1"/>
  <c r="BF165" i="10" s="1"/>
  <c r="BG165" i="10" a="1"/>
  <c r="BG165" i="10" s="1"/>
  <c r="BH165" i="10" a="1"/>
  <c r="BH165" i="10" s="1"/>
  <c r="BI165" i="10" a="1"/>
  <c r="BI165" i="10" s="1"/>
  <c r="BJ165" i="10" a="1"/>
  <c r="BJ165" i="10" s="1"/>
  <c r="BK165" i="10" a="1"/>
  <c r="BK165" i="10" s="1"/>
  <c r="BL165" i="10" a="1"/>
  <c r="BL165" i="10" s="1"/>
  <c r="BM165" i="10" a="1"/>
  <c r="BM165" i="10" s="1"/>
  <c r="BN165" i="10" a="1"/>
  <c r="BN165" i="10" s="1"/>
  <c r="R166" i="10" a="1"/>
  <c r="R166" i="10" s="1"/>
  <c r="S166" i="10" a="1"/>
  <c r="S166" i="10" s="1"/>
  <c r="T166" i="10" a="1"/>
  <c r="T166" i="10" s="1"/>
  <c r="U166" i="10" a="1"/>
  <c r="U166" i="10" s="1"/>
  <c r="V166" i="10" a="1"/>
  <c r="V166" i="10" s="1"/>
  <c r="W166" i="10" a="1"/>
  <c r="W166" i="10" s="1"/>
  <c r="X166" i="10" a="1"/>
  <c r="X166" i="10" s="1"/>
  <c r="Y166" i="10" a="1"/>
  <c r="Y166" i="10" s="1"/>
  <c r="Z166" i="10" a="1"/>
  <c r="Z166" i="10" s="1"/>
  <c r="AA166" i="10" a="1"/>
  <c r="AA166" i="10" s="1"/>
  <c r="AB166" i="10" a="1"/>
  <c r="AB166" i="10" s="1"/>
  <c r="AC166" i="10" a="1"/>
  <c r="AC166" i="10" s="1"/>
  <c r="AD166" i="10" a="1"/>
  <c r="AD166" i="10" s="1"/>
  <c r="AE166" i="10" a="1"/>
  <c r="AE166" i="10" s="1"/>
  <c r="AG166" i="10" a="1"/>
  <c r="AG166" i="10" s="1"/>
  <c r="AH166" i="10" a="1"/>
  <c r="AH166" i="10" s="1"/>
  <c r="AI166" i="10" a="1"/>
  <c r="AI166" i="10" s="1"/>
  <c r="AJ166" i="10" a="1"/>
  <c r="AJ166" i="10" s="1"/>
  <c r="AK166" i="10" a="1"/>
  <c r="AK166" i="10" s="1"/>
  <c r="AL166" i="10" a="1"/>
  <c r="AL166" i="10" s="1"/>
  <c r="AM166" i="10" a="1"/>
  <c r="AM166" i="10" s="1"/>
  <c r="AN166" i="10" a="1"/>
  <c r="AN166" i="10" s="1"/>
  <c r="AO166" i="10" a="1"/>
  <c r="AO166" i="10" s="1"/>
  <c r="AP166" i="10" a="1"/>
  <c r="AP166" i="10" s="1"/>
  <c r="AQ166" i="10" a="1"/>
  <c r="AQ166" i="10" s="1"/>
  <c r="AR166" i="10" a="1"/>
  <c r="AR166" i="10" s="1"/>
  <c r="AS166" i="10" a="1"/>
  <c r="AS166" i="10" s="1"/>
  <c r="AT166" i="10" a="1"/>
  <c r="AT166" i="10" s="1"/>
  <c r="AU166" i="10" a="1"/>
  <c r="AU166" i="10" s="1"/>
  <c r="AV166" i="10" a="1"/>
  <c r="AV166" i="10" s="1"/>
  <c r="AW166" i="10" a="1"/>
  <c r="AW166" i="10" s="1"/>
  <c r="AX166" i="10" a="1"/>
  <c r="AX166" i="10" s="1"/>
  <c r="AY166" i="10" a="1"/>
  <c r="AY166" i="10" s="1"/>
  <c r="AZ166" i="10" a="1"/>
  <c r="AZ166" i="10" s="1"/>
  <c r="BA166" i="10" a="1"/>
  <c r="BA166" i="10" s="1"/>
  <c r="BB166" i="10" a="1"/>
  <c r="BB166" i="10" s="1"/>
  <c r="BC166" i="10" a="1"/>
  <c r="BC166" i="10" s="1"/>
  <c r="BD166" i="10" a="1"/>
  <c r="BD166" i="10" s="1"/>
  <c r="BE166" i="10" a="1"/>
  <c r="BE166" i="10" s="1"/>
  <c r="BF166" i="10" a="1"/>
  <c r="BF166" i="10" s="1"/>
  <c r="BG166" i="10" a="1"/>
  <c r="BG166" i="10" s="1"/>
  <c r="BH166" i="10" a="1"/>
  <c r="BH166" i="10" s="1"/>
  <c r="BI166" i="10" a="1"/>
  <c r="BI166" i="10" s="1"/>
  <c r="BJ166" i="10" a="1"/>
  <c r="BJ166" i="10" s="1"/>
  <c r="BK166" i="10" a="1"/>
  <c r="BK166" i="10" s="1"/>
  <c r="BL166" i="10" a="1"/>
  <c r="BL166" i="10" s="1"/>
  <c r="BM166" i="10" a="1"/>
  <c r="BM166" i="10" s="1"/>
  <c r="BN166" i="10" a="1"/>
  <c r="BN166" i="10" s="1"/>
  <c r="R167" i="10" a="1"/>
  <c r="R167" i="10" s="1"/>
  <c r="S167" i="10" a="1"/>
  <c r="S167" i="10" s="1"/>
  <c r="T167" i="10" a="1"/>
  <c r="T167" i="10" s="1"/>
  <c r="U167" i="10" a="1"/>
  <c r="U167" i="10" s="1"/>
  <c r="V167" i="10" a="1"/>
  <c r="V167" i="10" s="1"/>
  <c r="W167" i="10" a="1"/>
  <c r="W167" i="10" s="1"/>
  <c r="X167" i="10" a="1"/>
  <c r="X167" i="10" s="1"/>
  <c r="Y167" i="10" a="1"/>
  <c r="Y167" i="10" s="1"/>
  <c r="Z167" i="10" a="1"/>
  <c r="Z167" i="10" s="1"/>
  <c r="AA167" i="10" a="1"/>
  <c r="AA167" i="10" s="1"/>
  <c r="AB167" i="10" a="1"/>
  <c r="AB167" i="10" s="1"/>
  <c r="AC167" i="10" a="1"/>
  <c r="AC167" i="10" s="1"/>
  <c r="AD167" i="10" a="1"/>
  <c r="AD167" i="10" s="1"/>
  <c r="AE167" i="10" a="1"/>
  <c r="AE167" i="10" s="1"/>
  <c r="AG167" i="10" a="1"/>
  <c r="AG167" i="10" s="1"/>
  <c r="AH167" i="10" a="1"/>
  <c r="AH167" i="10" s="1"/>
  <c r="AI167" i="10" a="1"/>
  <c r="AI167" i="10" s="1"/>
  <c r="AJ167" i="10" a="1"/>
  <c r="AJ167" i="10" s="1"/>
  <c r="AK167" i="10" a="1"/>
  <c r="AK167" i="10" s="1"/>
  <c r="AL167" i="10" a="1"/>
  <c r="AL167" i="10" s="1"/>
  <c r="AM167" i="10" a="1"/>
  <c r="AM167" i="10" s="1"/>
  <c r="AN167" i="10" a="1"/>
  <c r="AN167" i="10" s="1"/>
  <c r="AO167" i="10" a="1"/>
  <c r="AO167" i="10" s="1"/>
  <c r="AP167" i="10" a="1"/>
  <c r="AP167" i="10" s="1"/>
  <c r="AQ167" i="10" a="1"/>
  <c r="AQ167" i="10" s="1"/>
  <c r="AR167" i="10" a="1"/>
  <c r="AR167" i="10" s="1"/>
  <c r="AS167" i="10" a="1"/>
  <c r="AS167" i="10" s="1"/>
  <c r="AT167" i="10" a="1"/>
  <c r="AT167" i="10" s="1"/>
  <c r="AU167" i="10" a="1"/>
  <c r="AU167" i="10" s="1"/>
  <c r="AV167" i="10" a="1"/>
  <c r="AV167" i="10" s="1"/>
  <c r="AW167" i="10" a="1"/>
  <c r="AW167" i="10" s="1"/>
  <c r="AX167" i="10" a="1"/>
  <c r="AX167" i="10" s="1"/>
  <c r="AY167" i="10" a="1"/>
  <c r="AY167" i="10" s="1"/>
  <c r="AZ167" i="10" a="1"/>
  <c r="AZ167" i="10" s="1"/>
  <c r="BA167" i="10" a="1"/>
  <c r="BA167" i="10" s="1"/>
  <c r="BB167" i="10" a="1"/>
  <c r="BB167" i="10" s="1"/>
  <c r="BC167" i="10" a="1"/>
  <c r="BC167" i="10" s="1"/>
  <c r="BD167" i="10" a="1"/>
  <c r="BD167" i="10" s="1"/>
  <c r="BE167" i="10" a="1"/>
  <c r="BE167" i="10" s="1"/>
  <c r="BF167" i="10" a="1"/>
  <c r="BF167" i="10" s="1"/>
  <c r="BG167" i="10" a="1"/>
  <c r="BG167" i="10" s="1"/>
  <c r="BH167" i="10" a="1"/>
  <c r="BH167" i="10" s="1"/>
  <c r="BI167" i="10" a="1"/>
  <c r="BI167" i="10" s="1"/>
  <c r="BJ167" i="10" a="1"/>
  <c r="BJ167" i="10" s="1"/>
  <c r="BK167" i="10" a="1"/>
  <c r="BK167" i="10" s="1"/>
  <c r="BL167" i="10" a="1"/>
  <c r="BL167" i="10" s="1"/>
  <c r="BM167" i="10" a="1"/>
  <c r="BM167" i="10" s="1"/>
  <c r="BN167" i="10" a="1"/>
  <c r="BN167" i="10" s="1"/>
  <c r="R168" i="10" a="1"/>
  <c r="R168" i="10" s="1"/>
  <c r="S168" i="10" a="1"/>
  <c r="S168" i="10" s="1"/>
  <c r="T168" i="10" a="1"/>
  <c r="T168" i="10" s="1"/>
  <c r="U168" i="10" a="1"/>
  <c r="U168" i="10" s="1"/>
  <c r="V168" i="10" a="1"/>
  <c r="V168" i="10" s="1"/>
  <c r="W168" i="10" a="1"/>
  <c r="W168" i="10" s="1"/>
  <c r="X168" i="10" a="1"/>
  <c r="X168" i="10" s="1"/>
  <c r="Y168" i="10" a="1"/>
  <c r="Y168" i="10" s="1"/>
  <c r="Z168" i="10" a="1"/>
  <c r="Z168" i="10" s="1"/>
  <c r="AA168" i="10" a="1"/>
  <c r="AA168" i="10" s="1"/>
  <c r="AB168" i="10" a="1"/>
  <c r="AB168" i="10" s="1"/>
  <c r="AC168" i="10" a="1"/>
  <c r="AC168" i="10" s="1"/>
  <c r="AD168" i="10" a="1"/>
  <c r="AD168" i="10" s="1"/>
  <c r="AE168" i="10" a="1"/>
  <c r="AE168" i="10" s="1"/>
  <c r="AG168" i="10" a="1"/>
  <c r="AG168" i="10" s="1"/>
  <c r="AH168" i="10" a="1"/>
  <c r="AH168" i="10" s="1"/>
  <c r="AI168" i="10" a="1"/>
  <c r="AI168" i="10" s="1"/>
  <c r="AJ168" i="10" a="1"/>
  <c r="AJ168" i="10" s="1"/>
  <c r="AK168" i="10" a="1"/>
  <c r="AK168" i="10" s="1"/>
  <c r="AL168" i="10" a="1"/>
  <c r="AL168" i="10" s="1"/>
  <c r="AM168" i="10" a="1"/>
  <c r="AM168" i="10" s="1"/>
  <c r="AN168" i="10" a="1"/>
  <c r="AN168" i="10" s="1"/>
  <c r="AO168" i="10" a="1"/>
  <c r="AO168" i="10" s="1"/>
  <c r="AP168" i="10" a="1"/>
  <c r="AP168" i="10" s="1"/>
  <c r="AQ168" i="10" a="1"/>
  <c r="AQ168" i="10" s="1"/>
  <c r="AR168" i="10" a="1"/>
  <c r="AR168" i="10" s="1"/>
  <c r="AS168" i="10" a="1"/>
  <c r="AS168" i="10" s="1"/>
  <c r="AT168" i="10" a="1"/>
  <c r="AT168" i="10" s="1"/>
  <c r="AU168" i="10" a="1"/>
  <c r="AU168" i="10" s="1"/>
  <c r="AV168" i="10" a="1"/>
  <c r="AV168" i="10" s="1"/>
  <c r="AW168" i="10" a="1"/>
  <c r="AW168" i="10" s="1"/>
  <c r="AX168" i="10" a="1"/>
  <c r="AX168" i="10" s="1"/>
  <c r="AY168" i="10" a="1"/>
  <c r="AY168" i="10" s="1"/>
  <c r="AZ168" i="10" a="1"/>
  <c r="AZ168" i="10" s="1"/>
  <c r="BA168" i="10" a="1"/>
  <c r="BA168" i="10" s="1"/>
  <c r="BB168" i="10" a="1"/>
  <c r="BB168" i="10" s="1"/>
  <c r="BC168" i="10" a="1"/>
  <c r="BC168" i="10" s="1"/>
  <c r="BD168" i="10" a="1"/>
  <c r="BD168" i="10" s="1"/>
  <c r="BE168" i="10" a="1"/>
  <c r="BE168" i="10" s="1"/>
  <c r="BF168" i="10" a="1"/>
  <c r="BF168" i="10" s="1"/>
  <c r="BG168" i="10" a="1"/>
  <c r="BG168" i="10" s="1"/>
  <c r="BH168" i="10" a="1"/>
  <c r="BH168" i="10" s="1"/>
  <c r="BI168" i="10" a="1"/>
  <c r="BI168" i="10" s="1"/>
  <c r="BJ168" i="10" a="1"/>
  <c r="BJ168" i="10" s="1"/>
  <c r="BK168" i="10" a="1"/>
  <c r="BK168" i="10" s="1"/>
  <c r="BL168" i="10" a="1"/>
  <c r="BL168" i="10" s="1"/>
  <c r="BM168" i="10" a="1"/>
  <c r="BM168" i="10" s="1"/>
  <c r="BN168" i="10" a="1"/>
  <c r="BN168" i="10" s="1"/>
  <c r="R169" i="10" a="1"/>
  <c r="R169" i="10" s="1"/>
  <c r="S169" i="10" a="1"/>
  <c r="S169" i="10" s="1"/>
  <c r="T169" i="10" a="1"/>
  <c r="T169" i="10" s="1"/>
  <c r="U169" i="10" a="1"/>
  <c r="U169" i="10" s="1"/>
  <c r="V169" i="10" a="1"/>
  <c r="V169" i="10" s="1"/>
  <c r="W169" i="10" a="1"/>
  <c r="W169" i="10" s="1"/>
  <c r="X169" i="10" a="1"/>
  <c r="X169" i="10" s="1"/>
  <c r="Y169" i="10" a="1"/>
  <c r="Y169" i="10" s="1"/>
  <c r="Z169" i="10" a="1"/>
  <c r="Z169" i="10" s="1"/>
  <c r="AA169" i="10" a="1"/>
  <c r="AA169" i="10" s="1"/>
  <c r="AB169" i="10" a="1"/>
  <c r="AB169" i="10" s="1"/>
  <c r="AC169" i="10" a="1"/>
  <c r="AC169" i="10" s="1"/>
  <c r="AD169" i="10" a="1"/>
  <c r="AD169" i="10" s="1"/>
  <c r="AE169" i="10" a="1"/>
  <c r="AE169" i="10" s="1"/>
  <c r="AG169" i="10" a="1"/>
  <c r="AG169" i="10" s="1"/>
  <c r="AH169" i="10" a="1"/>
  <c r="AH169" i="10" s="1"/>
  <c r="AI169" i="10" a="1"/>
  <c r="AI169" i="10" s="1"/>
  <c r="AJ169" i="10" a="1"/>
  <c r="AJ169" i="10" s="1"/>
  <c r="AK169" i="10" a="1"/>
  <c r="AK169" i="10" s="1"/>
  <c r="AL169" i="10" a="1"/>
  <c r="AL169" i="10" s="1"/>
  <c r="AM169" i="10" a="1"/>
  <c r="AM169" i="10" s="1"/>
  <c r="AN169" i="10" a="1"/>
  <c r="AN169" i="10" s="1"/>
  <c r="AO169" i="10" a="1"/>
  <c r="AO169" i="10" s="1"/>
  <c r="AP169" i="10" a="1"/>
  <c r="AP169" i="10" s="1"/>
  <c r="AQ169" i="10" a="1"/>
  <c r="AQ169" i="10" s="1"/>
  <c r="AR169" i="10" a="1"/>
  <c r="AR169" i="10" s="1"/>
  <c r="AS169" i="10" a="1"/>
  <c r="AS169" i="10" s="1"/>
  <c r="AT169" i="10" a="1"/>
  <c r="AT169" i="10" s="1"/>
  <c r="AU169" i="10" a="1"/>
  <c r="AU169" i="10" s="1"/>
  <c r="AV169" i="10" a="1"/>
  <c r="AV169" i="10" s="1"/>
  <c r="AW169" i="10" a="1"/>
  <c r="AW169" i="10" s="1"/>
  <c r="AX169" i="10" a="1"/>
  <c r="AX169" i="10" s="1"/>
  <c r="AY169" i="10" a="1"/>
  <c r="AY169" i="10" s="1"/>
  <c r="AZ169" i="10" a="1"/>
  <c r="AZ169" i="10" s="1"/>
  <c r="BA169" i="10" a="1"/>
  <c r="BA169" i="10" s="1"/>
  <c r="BB169" i="10" a="1"/>
  <c r="BB169" i="10" s="1"/>
  <c r="BC169" i="10" a="1"/>
  <c r="BC169" i="10" s="1"/>
  <c r="BD169" i="10" a="1"/>
  <c r="BD169" i="10" s="1"/>
  <c r="BE169" i="10" a="1"/>
  <c r="BE169" i="10" s="1"/>
  <c r="BF169" i="10" a="1"/>
  <c r="BF169" i="10" s="1"/>
  <c r="BG169" i="10" a="1"/>
  <c r="BG169" i="10" s="1"/>
  <c r="BH169" i="10" a="1"/>
  <c r="BH169" i="10" s="1"/>
  <c r="BI169" i="10" a="1"/>
  <c r="BI169" i="10" s="1"/>
  <c r="BJ169" i="10" a="1"/>
  <c r="BJ169" i="10" s="1"/>
  <c r="BK169" i="10" a="1"/>
  <c r="BK169" i="10" s="1"/>
  <c r="BL169" i="10" a="1"/>
  <c r="BL169" i="10" s="1"/>
  <c r="BM169" i="10" a="1"/>
  <c r="BM169" i="10" s="1"/>
  <c r="BN169" i="10" a="1"/>
  <c r="BN169" i="10" s="1"/>
  <c r="R170" i="10" a="1"/>
  <c r="R170" i="10" s="1"/>
  <c r="S170" i="10" a="1"/>
  <c r="S170" i="10" s="1"/>
  <c r="T170" i="10" a="1"/>
  <c r="T170" i="10" s="1"/>
  <c r="U170" i="10" a="1"/>
  <c r="U170" i="10" s="1"/>
  <c r="V170" i="10" a="1"/>
  <c r="V170" i="10" s="1"/>
  <c r="W170" i="10" a="1"/>
  <c r="W170" i="10" s="1"/>
  <c r="X170" i="10" a="1"/>
  <c r="X170" i="10" s="1"/>
  <c r="Y170" i="10" a="1"/>
  <c r="Y170" i="10" s="1"/>
  <c r="Z170" i="10" a="1"/>
  <c r="Z170" i="10" s="1"/>
  <c r="AA170" i="10" a="1"/>
  <c r="AA170" i="10" s="1"/>
  <c r="AB170" i="10" a="1"/>
  <c r="AB170" i="10" s="1"/>
  <c r="AC170" i="10" a="1"/>
  <c r="AC170" i="10" s="1"/>
  <c r="AD170" i="10" a="1"/>
  <c r="AD170" i="10" s="1"/>
  <c r="AE170" i="10" a="1"/>
  <c r="AE170" i="10" s="1"/>
  <c r="AG170" i="10" a="1"/>
  <c r="AG170" i="10" s="1"/>
  <c r="AH170" i="10" a="1"/>
  <c r="AH170" i="10" s="1"/>
  <c r="AI170" i="10" a="1"/>
  <c r="AI170" i="10" s="1"/>
  <c r="AJ170" i="10" a="1"/>
  <c r="AJ170" i="10" s="1"/>
  <c r="AK170" i="10" a="1"/>
  <c r="AK170" i="10" s="1"/>
  <c r="AL170" i="10" a="1"/>
  <c r="AL170" i="10" s="1"/>
  <c r="AM170" i="10" a="1"/>
  <c r="AM170" i="10" s="1"/>
  <c r="AN170" i="10" a="1"/>
  <c r="AN170" i="10" s="1"/>
  <c r="AO170" i="10" a="1"/>
  <c r="AO170" i="10" s="1"/>
  <c r="AP170" i="10" a="1"/>
  <c r="AP170" i="10" s="1"/>
  <c r="AQ170" i="10" a="1"/>
  <c r="AQ170" i="10" s="1"/>
  <c r="AR170" i="10" a="1"/>
  <c r="AR170" i="10" s="1"/>
  <c r="AS170" i="10" a="1"/>
  <c r="AS170" i="10" s="1"/>
  <c r="AT170" i="10" a="1"/>
  <c r="AT170" i="10" s="1"/>
  <c r="AU170" i="10" a="1"/>
  <c r="AU170" i="10" s="1"/>
  <c r="AV170" i="10" a="1"/>
  <c r="AV170" i="10" s="1"/>
  <c r="AW170" i="10" a="1"/>
  <c r="AW170" i="10" s="1"/>
  <c r="AX170" i="10" a="1"/>
  <c r="AX170" i="10" s="1"/>
  <c r="AY170" i="10" a="1"/>
  <c r="AY170" i="10" s="1"/>
  <c r="AZ170" i="10" a="1"/>
  <c r="AZ170" i="10" s="1"/>
  <c r="BA170" i="10" a="1"/>
  <c r="BA170" i="10" s="1"/>
  <c r="BB170" i="10" a="1"/>
  <c r="BB170" i="10" s="1"/>
  <c r="BC170" i="10" a="1"/>
  <c r="BC170" i="10" s="1"/>
  <c r="BD170" i="10" a="1"/>
  <c r="BD170" i="10" s="1"/>
  <c r="BE170" i="10" a="1"/>
  <c r="BE170" i="10" s="1"/>
  <c r="BF170" i="10" a="1"/>
  <c r="BF170" i="10" s="1"/>
  <c r="BG170" i="10" a="1"/>
  <c r="BG170" i="10" s="1"/>
  <c r="BH170" i="10" a="1"/>
  <c r="BH170" i="10" s="1"/>
  <c r="BI170" i="10" a="1"/>
  <c r="BI170" i="10" s="1"/>
  <c r="BJ170" i="10" a="1"/>
  <c r="BJ170" i="10" s="1"/>
  <c r="BK170" i="10" a="1"/>
  <c r="BK170" i="10" s="1"/>
  <c r="BL170" i="10" a="1"/>
  <c r="BL170" i="10" s="1"/>
  <c r="BM170" i="10" a="1"/>
  <c r="BM170" i="10" s="1"/>
  <c r="BN170" i="10" a="1"/>
  <c r="BN170" i="10" s="1"/>
  <c r="R171" i="10" a="1"/>
  <c r="R171" i="10" s="1"/>
  <c r="S171" i="10" a="1"/>
  <c r="S171" i="10" s="1"/>
  <c r="T171" i="10" a="1"/>
  <c r="T171" i="10" s="1"/>
  <c r="U171" i="10" a="1"/>
  <c r="U171" i="10" s="1"/>
  <c r="V171" i="10" a="1"/>
  <c r="V171" i="10" s="1"/>
  <c r="W171" i="10" a="1"/>
  <c r="W171" i="10" s="1"/>
  <c r="X171" i="10" a="1"/>
  <c r="X171" i="10" s="1"/>
  <c r="Y171" i="10" a="1"/>
  <c r="Y171" i="10" s="1"/>
  <c r="Z171" i="10" a="1"/>
  <c r="Z171" i="10" s="1"/>
  <c r="AA171" i="10" a="1"/>
  <c r="AA171" i="10" s="1"/>
  <c r="AB171" i="10" a="1"/>
  <c r="AB171" i="10" s="1"/>
  <c r="AC171" i="10" a="1"/>
  <c r="AC171" i="10" s="1"/>
  <c r="AD171" i="10" a="1"/>
  <c r="AD171" i="10" s="1"/>
  <c r="AE171" i="10" a="1"/>
  <c r="AE171" i="10" s="1"/>
  <c r="AG171" i="10" a="1"/>
  <c r="AG171" i="10" s="1"/>
  <c r="AH171" i="10" a="1"/>
  <c r="AH171" i="10" s="1"/>
  <c r="AI171" i="10" a="1"/>
  <c r="AI171" i="10" s="1"/>
  <c r="AJ171" i="10" a="1"/>
  <c r="AJ171" i="10" s="1"/>
  <c r="AK171" i="10" a="1"/>
  <c r="AK171" i="10" s="1"/>
  <c r="AL171" i="10" a="1"/>
  <c r="AL171" i="10" s="1"/>
  <c r="AM171" i="10" a="1"/>
  <c r="AM171" i="10" s="1"/>
  <c r="AN171" i="10" a="1"/>
  <c r="AN171" i="10" s="1"/>
  <c r="AO171" i="10" a="1"/>
  <c r="AO171" i="10" s="1"/>
  <c r="AP171" i="10" a="1"/>
  <c r="AP171" i="10" s="1"/>
  <c r="AQ171" i="10" a="1"/>
  <c r="AQ171" i="10" s="1"/>
  <c r="AR171" i="10" a="1"/>
  <c r="AR171" i="10" s="1"/>
  <c r="AS171" i="10" a="1"/>
  <c r="AS171" i="10" s="1"/>
  <c r="AT171" i="10" a="1"/>
  <c r="AT171" i="10" s="1"/>
  <c r="AU171" i="10" a="1"/>
  <c r="AU171" i="10" s="1"/>
  <c r="AV171" i="10" a="1"/>
  <c r="AV171" i="10" s="1"/>
  <c r="AW171" i="10" a="1"/>
  <c r="AW171" i="10" s="1"/>
  <c r="AX171" i="10" a="1"/>
  <c r="AX171" i="10" s="1"/>
  <c r="AY171" i="10" a="1"/>
  <c r="AY171" i="10" s="1"/>
  <c r="AZ171" i="10" a="1"/>
  <c r="AZ171" i="10" s="1"/>
  <c r="BA171" i="10" a="1"/>
  <c r="BA171" i="10" s="1"/>
  <c r="BB171" i="10" a="1"/>
  <c r="BB171" i="10" s="1"/>
  <c r="BC171" i="10" a="1"/>
  <c r="BC171" i="10" s="1"/>
  <c r="BD171" i="10" a="1"/>
  <c r="BD171" i="10" s="1"/>
  <c r="BE171" i="10" a="1"/>
  <c r="BE171" i="10" s="1"/>
  <c r="BF171" i="10" a="1"/>
  <c r="BF171" i="10" s="1"/>
  <c r="BG171" i="10" a="1"/>
  <c r="BG171" i="10" s="1"/>
  <c r="BH171" i="10" a="1"/>
  <c r="BH171" i="10" s="1"/>
  <c r="BI171" i="10" a="1"/>
  <c r="BI171" i="10" s="1"/>
  <c r="BJ171" i="10" a="1"/>
  <c r="BJ171" i="10" s="1"/>
  <c r="BK171" i="10" a="1"/>
  <c r="BK171" i="10" s="1"/>
  <c r="BL171" i="10" a="1"/>
  <c r="BL171" i="10" s="1"/>
  <c r="BM171" i="10" a="1"/>
  <c r="BM171" i="10" s="1"/>
  <c r="BN171" i="10" a="1"/>
  <c r="BN171" i="10" s="1"/>
  <c r="R172" i="10" a="1"/>
  <c r="R172" i="10" s="1"/>
  <c r="S172" i="10" a="1"/>
  <c r="S172" i="10" s="1"/>
  <c r="T172" i="10" a="1"/>
  <c r="T172" i="10" s="1"/>
  <c r="U172" i="10" a="1"/>
  <c r="U172" i="10" s="1"/>
  <c r="V172" i="10" a="1"/>
  <c r="V172" i="10" s="1"/>
  <c r="W172" i="10" a="1"/>
  <c r="W172" i="10" s="1"/>
  <c r="X172" i="10" a="1"/>
  <c r="X172" i="10" s="1"/>
  <c r="Y172" i="10" a="1"/>
  <c r="Y172" i="10" s="1"/>
  <c r="Z172" i="10" a="1"/>
  <c r="Z172" i="10" s="1"/>
  <c r="AA172" i="10" a="1"/>
  <c r="AA172" i="10" s="1"/>
  <c r="AB172" i="10" a="1"/>
  <c r="AB172" i="10" s="1"/>
  <c r="AC172" i="10" a="1"/>
  <c r="AC172" i="10" s="1"/>
  <c r="AD172" i="10" a="1"/>
  <c r="AD172" i="10" s="1"/>
  <c r="AE172" i="10" a="1"/>
  <c r="AE172" i="10" s="1"/>
  <c r="AG172" i="10" a="1"/>
  <c r="AG172" i="10" s="1"/>
  <c r="AH172" i="10" a="1"/>
  <c r="AH172" i="10" s="1"/>
  <c r="AI172" i="10" a="1"/>
  <c r="AI172" i="10" s="1"/>
  <c r="AJ172" i="10" a="1"/>
  <c r="AJ172" i="10" s="1"/>
  <c r="AK172" i="10" a="1"/>
  <c r="AK172" i="10" s="1"/>
  <c r="AL172" i="10" a="1"/>
  <c r="AL172" i="10" s="1"/>
  <c r="AM172" i="10" a="1"/>
  <c r="AM172" i="10" s="1"/>
  <c r="AN172" i="10" a="1"/>
  <c r="AN172" i="10" s="1"/>
  <c r="AO172" i="10" a="1"/>
  <c r="AO172" i="10" s="1"/>
  <c r="AP172" i="10" a="1"/>
  <c r="AP172" i="10" s="1"/>
  <c r="AQ172" i="10" a="1"/>
  <c r="AQ172" i="10" s="1"/>
  <c r="AR172" i="10" a="1"/>
  <c r="AR172" i="10" s="1"/>
  <c r="AS172" i="10" a="1"/>
  <c r="AS172" i="10" s="1"/>
  <c r="AT172" i="10" a="1"/>
  <c r="AT172" i="10" s="1"/>
  <c r="AU172" i="10" a="1"/>
  <c r="AU172" i="10" s="1"/>
  <c r="AV172" i="10" a="1"/>
  <c r="AV172" i="10" s="1"/>
  <c r="AW172" i="10" a="1"/>
  <c r="AW172" i="10" s="1"/>
  <c r="AX172" i="10" a="1"/>
  <c r="AX172" i="10" s="1"/>
  <c r="AY172" i="10" a="1"/>
  <c r="AY172" i="10" s="1"/>
  <c r="AZ172" i="10" a="1"/>
  <c r="AZ172" i="10" s="1"/>
  <c r="BA172" i="10" a="1"/>
  <c r="BA172" i="10" s="1"/>
  <c r="BB172" i="10" a="1"/>
  <c r="BB172" i="10" s="1"/>
  <c r="BC172" i="10" a="1"/>
  <c r="BC172" i="10" s="1"/>
  <c r="BD172" i="10" a="1"/>
  <c r="BD172" i="10" s="1"/>
  <c r="BE172" i="10" a="1"/>
  <c r="BE172" i="10" s="1"/>
  <c r="BF172" i="10" a="1"/>
  <c r="BF172" i="10" s="1"/>
  <c r="BG172" i="10" a="1"/>
  <c r="BG172" i="10" s="1"/>
  <c r="BH172" i="10" a="1"/>
  <c r="BH172" i="10" s="1"/>
  <c r="BI172" i="10" a="1"/>
  <c r="BI172" i="10" s="1"/>
  <c r="BJ172" i="10" a="1"/>
  <c r="BJ172" i="10" s="1"/>
  <c r="BK172" i="10" a="1"/>
  <c r="BK172" i="10" s="1"/>
  <c r="BL172" i="10" a="1"/>
  <c r="BL172" i="10" s="1"/>
  <c r="BM172" i="10" a="1"/>
  <c r="BM172" i="10" s="1"/>
  <c r="BN172" i="10" a="1"/>
  <c r="BN172" i="10" s="1"/>
  <c r="R173" i="10" a="1"/>
  <c r="R173" i="10" s="1"/>
  <c r="S173" i="10" a="1"/>
  <c r="S173" i="10" s="1"/>
  <c r="T173" i="10" a="1"/>
  <c r="T173" i="10" s="1"/>
  <c r="U173" i="10" a="1"/>
  <c r="U173" i="10" s="1"/>
  <c r="V173" i="10" a="1"/>
  <c r="V173" i="10" s="1"/>
  <c r="W173" i="10" a="1"/>
  <c r="W173" i="10" s="1"/>
  <c r="X173" i="10" a="1"/>
  <c r="X173" i="10" s="1"/>
  <c r="Y173" i="10" a="1"/>
  <c r="Y173" i="10" s="1"/>
  <c r="Z173" i="10" a="1"/>
  <c r="Z173" i="10" s="1"/>
  <c r="AA173" i="10" a="1"/>
  <c r="AA173" i="10" s="1"/>
  <c r="AB173" i="10" a="1"/>
  <c r="AB173" i="10" s="1"/>
  <c r="AC173" i="10" a="1"/>
  <c r="AC173" i="10" s="1"/>
  <c r="AD173" i="10" a="1"/>
  <c r="AD173" i="10" s="1"/>
  <c r="AE173" i="10" a="1"/>
  <c r="AE173" i="10" s="1"/>
  <c r="AG173" i="10" a="1"/>
  <c r="AG173" i="10" s="1"/>
  <c r="AH173" i="10" a="1"/>
  <c r="AH173" i="10" s="1"/>
  <c r="AI173" i="10" a="1"/>
  <c r="AI173" i="10" s="1"/>
  <c r="AJ173" i="10" a="1"/>
  <c r="AJ173" i="10" s="1"/>
  <c r="AK173" i="10" a="1"/>
  <c r="AK173" i="10" s="1"/>
  <c r="AL173" i="10" a="1"/>
  <c r="AL173" i="10" s="1"/>
  <c r="AM173" i="10" a="1"/>
  <c r="AM173" i="10" s="1"/>
  <c r="AN173" i="10" a="1"/>
  <c r="AN173" i="10" s="1"/>
  <c r="AO173" i="10" a="1"/>
  <c r="AO173" i="10" s="1"/>
  <c r="AP173" i="10" a="1"/>
  <c r="AP173" i="10" s="1"/>
  <c r="AQ173" i="10" a="1"/>
  <c r="AQ173" i="10" s="1"/>
  <c r="AR173" i="10" a="1"/>
  <c r="AR173" i="10" s="1"/>
  <c r="AS173" i="10" a="1"/>
  <c r="AS173" i="10" s="1"/>
  <c r="AT173" i="10" a="1"/>
  <c r="AT173" i="10" s="1"/>
  <c r="AU173" i="10" a="1"/>
  <c r="AU173" i="10" s="1"/>
  <c r="AV173" i="10" a="1"/>
  <c r="AV173" i="10" s="1"/>
  <c r="AW173" i="10" a="1"/>
  <c r="AW173" i="10" s="1"/>
  <c r="AX173" i="10" a="1"/>
  <c r="AX173" i="10" s="1"/>
  <c r="AY173" i="10" a="1"/>
  <c r="AY173" i="10" s="1"/>
  <c r="AZ173" i="10" a="1"/>
  <c r="AZ173" i="10" s="1"/>
  <c r="BA173" i="10" a="1"/>
  <c r="BA173" i="10" s="1"/>
  <c r="BB173" i="10" a="1"/>
  <c r="BB173" i="10" s="1"/>
  <c r="BC173" i="10" a="1"/>
  <c r="BC173" i="10" s="1"/>
  <c r="BD173" i="10" a="1"/>
  <c r="BD173" i="10" s="1"/>
  <c r="BE173" i="10" a="1"/>
  <c r="BE173" i="10" s="1"/>
  <c r="BF173" i="10" a="1"/>
  <c r="BF173" i="10" s="1"/>
  <c r="BG173" i="10" a="1"/>
  <c r="BG173" i="10" s="1"/>
  <c r="BH173" i="10" a="1"/>
  <c r="BH173" i="10" s="1"/>
  <c r="BI173" i="10" a="1"/>
  <c r="BI173" i="10" s="1"/>
  <c r="BJ173" i="10" a="1"/>
  <c r="BJ173" i="10" s="1"/>
  <c r="BK173" i="10" a="1"/>
  <c r="BK173" i="10" s="1"/>
  <c r="BL173" i="10" a="1"/>
  <c r="BL173" i="10" s="1"/>
  <c r="BM173" i="10" a="1"/>
  <c r="BM173" i="10" s="1"/>
  <c r="BN173" i="10" a="1"/>
  <c r="BN173" i="10" s="1"/>
  <c r="R174" i="10" a="1"/>
  <c r="R174" i="10" s="1"/>
  <c r="S174" i="10" a="1"/>
  <c r="S174" i="10" s="1"/>
  <c r="T174" i="10" a="1"/>
  <c r="T174" i="10" s="1"/>
  <c r="U174" i="10" a="1"/>
  <c r="U174" i="10" s="1"/>
  <c r="V174" i="10" a="1"/>
  <c r="V174" i="10" s="1"/>
  <c r="W174" i="10" a="1"/>
  <c r="W174" i="10" s="1"/>
  <c r="X174" i="10" a="1"/>
  <c r="X174" i="10" s="1"/>
  <c r="Y174" i="10" a="1"/>
  <c r="Y174" i="10" s="1"/>
  <c r="Z174" i="10" a="1"/>
  <c r="Z174" i="10" s="1"/>
  <c r="AA174" i="10" a="1"/>
  <c r="AA174" i="10" s="1"/>
  <c r="AB174" i="10" a="1"/>
  <c r="AB174" i="10" s="1"/>
  <c r="AC174" i="10" a="1"/>
  <c r="AC174" i="10" s="1"/>
  <c r="AD174" i="10" a="1"/>
  <c r="AD174" i="10" s="1"/>
  <c r="AE174" i="10" a="1"/>
  <c r="AE174" i="10" s="1"/>
  <c r="AG174" i="10" a="1"/>
  <c r="AG174" i="10" s="1"/>
  <c r="AH174" i="10" a="1"/>
  <c r="AH174" i="10" s="1"/>
  <c r="AI174" i="10" a="1"/>
  <c r="AI174" i="10" s="1"/>
  <c r="AJ174" i="10" a="1"/>
  <c r="AJ174" i="10" s="1"/>
  <c r="AK174" i="10" a="1"/>
  <c r="AK174" i="10" s="1"/>
  <c r="AL174" i="10" a="1"/>
  <c r="AL174" i="10" s="1"/>
  <c r="AM174" i="10" a="1"/>
  <c r="AM174" i="10" s="1"/>
  <c r="AN174" i="10" a="1"/>
  <c r="AN174" i="10" s="1"/>
  <c r="AO174" i="10" a="1"/>
  <c r="AO174" i="10" s="1"/>
  <c r="AP174" i="10" a="1"/>
  <c r="AP174" i="10" s="1"/>
  <c r="AQ174" i="10" a="1"/>
  <c r="AQ174" i="10" s="1"/>
  <c r="AR174" i="10" a="1"/>
  <c r="AR174" i="10" s="1"/>
  <c r="AS174" i="10" a="1"/>
  <c r="AS174" i="10" s="1"/>
  <c r="AT174" i="10" a="1"/>
  <c r="AT174" i="10" s="1"/>
  <c r="AU174" i="10" a="1"/>
  <c r="AU174" i="10" s="1"/>
  <c r="AV174" i="10" a="1"/>
  <c r="AV174" i="10" s="1"/>
  <c r="AW174" i="10" a="1"/>
  <c r="AW174" i="10" s="1"/>
  <c r="AX174" i="10" a="1"/>
  <c r="AX174" i="10" s="1"/>
  <c r="AY174" i="10" a="1"/>
  <c r="AY174" i="10" s="1"/>
  <c r="AZ174" i="10" a="1"/>
  <c r="AZ174" i="10" s="1"/>
  <c r="BA174" i="10" a="1"/>
  <c r="BA174" i="10" s="1"/>
  <c r="BB174" i="10" a="1"/>
  <c r="BB174" i="10" s="1"/>
  <c r="BC174" i="10" a="1"/>
  <c r="BC174" i="10" s="1"/>
  <c r="BD174" i="10" a="1"/>
  <c r="BD174" i="10" s="1"/>
  <c r="BE174" i="10" a="1"/>
  <c r="BE174" i="10" s="1"/>
  <c r="BF174" i="10" a="1"/>
  <c r="BF174" i="10" s="1"/>
  <c r="BG174" i="10" a="1"/>
  <c r="BG174" i="10" s="1"/>
  <c r="BH174" i="10" a="1"/>
  <c r="BH174" i="10" s="1"/>
  <c r="BI174" i="10" a="1"/>
  <c r="BI174" i="10" s="1"/>
  <c r="BJ174" i="10" a="1"/>
  <c r="BJ174" i="10" s="1"/>
  <c r="BK174" i="10" a="1"/>
  <c r="BK174" i="10" s="1"/>
  <c r="BL174" i="10" a="1"/>
  <c r="BL174" i="10" s="1"/>
  <c r="BM174" i="10" a="1"/>
  <c r="BM174" i="10" s="1"/>
  <c r="BN174" i="10" a="1"/>
  <c r="BN174" i="10" s="1"/>
  <c r="R175" i="10" a="1"/>
  <c r="R175" i="10" s="1"/>
  <c r="S175" i="10" a="1"/>
  <c r="S175" i="10" s="1"/>
  <c r="T175" i="10" a="1"/>
  <c r="T175" i="10" s="1"/>
  <c r="U175" i="10" a="1"/>
  <c r="U175" i="10" s="1"/>
  <c r="V175" i="10" a="1"/>
  <c r="V175" i="10" s="1"/>
  <c r="W175" i="10" a="1"/>
  <c r="W175" i="10" s="1"/>
  <c r="X175" i="10" a="1"/>
  <c r="X175" i="10" s="1"/>
  <c r="Y175" i="10" a="1"/>
  <c r="Y175" i="10" s="1"/>
  <c r="Z175" i="10" a="1"/>
  <c r="Z175" i="10" s="1"/>
  <c r="AA175" i="10" a="1"/>
  <c r="AA175" i="10" s="1"/>
  <c r="AB175" i="10" a="1"/>
  <c r="AB175" i="10" s="1"/>
  <c r="AC175" i="10" a="1"/>
  <c r="AC175" i="10" s="1"/>
  <c r="AD175" i="10" a="1"/>
  <c r="AD175" i="10" s="1"/>
  <c r="AE175" i="10" a="1"/>
  <c r="AE175" i="10" s="1"/>
  <c r="AG175" i="10" a="1"/>
  <c r="AG175" i="10" s="1"/>
  <c r="AH175" i="10" a="1"/>
  <c r="AH175" i="10" s="1"/>
  <c r="AI175" i="10" a="1"/>
  <c r="AI175" i="10" s="1"/>
  <c r="AJ175" i="10" a="1"/>
  <c r="AJ175" i="10" s="1"/>
  <c r="AK175" i="10" a="1"/>
  <c r="AK175" i="10" s="1"/>
  <c r="AL175" i="10" a="1"/>
  <c r="AL175" i="10" s="1"/>
  <c r="AM175" i="10" a="1"/>
  <c r="AM175" i="10" s="1"/>
  <c r="AN175" i="10" a="1"/>
  <c r="AN175" i="10" s="1"/>
  <c r="AO175" i="10" a="1"/>
  <c r="AO175" i="10" s="1"/>
  <c r="AP175" i="10" a="1"/>
  <c r="AP175" i="10" s="1"/>
  <c r="AQ175" i="10" a="1"/>
  <c r="AQ175" i="10" s="1"/>
  <c r="AR175" i="10" a="1"/>
  <c r="AR175" i="10" s="1"/>
  <c r="AS175" i="10" a="1"/>
  <c r="AS175" i="10" s="1"/>
  <c r="AT175" i="10" a="1"/>
  <c r="AT175" i="10" s="1"/>
  <c r="AU175" i="10" a="1"/>
  <c r="AU175" i="10" s="1"/>
  <c r="AV175" i="10" a="1"/>
  <c r="AV175" i="10" s="1"/>
  <c r="AW175" i="10" a="1"/>
  <c r="AW175" i="10" s="1"/>
  <c r="AX175" i="10" a="1"/>
  <c r="AX175" i="10" s="1"/>
  <c r="AY175" i="10" a="1"/>
  <c r="AY175" i="10" s="1"/>
  <c r="AZ175" i="10" a="1"/>
  <c r="AZ175" i="10" s="1"/>
  <c r="BA175" i="10" a="1"/>
  <c r="BA175" i="10" s="1"/>
  <c r="BB175" i="10" a="1"/>
  <c r="BB175" i="10" s="1"/>
  <c r="BC175" i="10" a="1"/>
  <c r="BC175" i="10" s="1"/>
  <c r="BD175" i="10" a="1"/>
  <c r="BD175" i="10" s="1"/>
  <c r="BE175" i="10" a="1"/>
  <c r="BE175" i="10" s="1"/>
  <c r="BF175" i="10" a="1"/>
  <c r="BF175" i="10" s="1"/>
  <c r="BG175" i="10" a="1"/>
  <c r="BG175" i="10" s="1"/>
  <c r="BH175" i="10" a="1"/>
  <c r="BH175" i="10" s="1"/>
  <c r="BI175" i="10" a="1"/>
  <c r="BI175" i="10" s="1"/>
  <c r="BJ175" i="10" a="1"/>
  <c r="BJ175" i="10" s="1"/>
  <c r="BK175" i="10" a="1"/>
  <c r="BK175" i="10" s="1"/>
  <c r="BL175" i="10" a="1"/>
  <c r="BL175" i="10" s="1"/>
  <c r="BM175" i="10" a="1"/>
  <c r="BM175" i="10" s="1"/>
  <c r="BN175" i="10" a="1"/>
  <c r="BN175" i="10" s="1"/>
  <c r="R176" i="10" a="1"/>
  <c r="R176" i="10" s="1"/>
  <c r="S176" i="10" a="1"/>
  <c r="S176" i="10" s="1"/>
  <c r="T176" i="10" a="1"/>
  <c r="T176" i="10" s="1"/>
  <c r="U176" i="10" a="1"/>
  <c r="U176" i="10" s="1"/>
  <c r="V176" i="10" a="1"/>
  <c r="V176" i="10" s="1"/>
  <c r="W176" i="10" a="1"/>
  <c r="W176" i="10" s="1"/>
  <c r="X176" i="10" a="1"/>
  <c r="X176" i="10" s="1"/>
  <c r="Y176" i="10" a="1"/>
  <c r="Y176" i="10" s="1"/>
  <c r="Z176" i="10" a="1"/>
  <c r="Z176" i="10" s="1"/>
  <c r="AA176" i="10" a="1"/>
  <c r="AA176" i="10" s="1"/>
  <c r="AB176" i="10" a="1"/>
  <c r="AB176" i="10" s="1"/>
  <c r="AC176" i="10" a="1"/>
  <c r="AC176" i="10" s="1"/>
  <c r="AD176" i="10" a="1"/>
  <c r="AD176" i="10" s="1"/>
  <c r="AE176" i="10" a="1"/>
  <c r="AE176" i="10" s="1"/>
  <c r="AG176" i="10" a="1"/>
  <c r="AG176" i="10" s="1"/>
  <c r="AH176" i="10" a="1"/>
  <c r="AH176" i="10" s="1"/>
  <c r="AI176" i="10" a="1"/>
  <c r="AI176" i="10" s="1"/>
  <c r="AJ176" i="10" a="1"/>
  <c r="AJ176" i="10" s="1"/>
  <c r="AK176" i="10" a="1"/>
  <c r="AK176" i="10" s="1"/>
  <c r="AL176" i="10" a="1"/>
  <c r="AL176" i="10" s="1"/>
  <c r="AM176" i="10" a="1"/>
  <c r="AM176" i="10" s="1"/>
  <c r="AN176" i="10" a="1"/>
  <c r="AN176" i="10" s="1"/>
  <c r="AO176" i="10" a="1"/>
  <c r="AO176" i="10" s="1"/>
  <c r="AP176" i="10" a="1"/>
  <c r="AP176" i="10" s="1"/>
  <c r="AQ176" i="10" a="1"/>
  <c r="AQ176" i="10" s="1"/>
  <c r="AR176" i="10" a="1"/>
  <c r="AR176" i="10" s="1"/>
  <c r="AS176" i="10" a="1"/>
  <c r="AS176" i="10" s="1"/>
  <c r="AT176" i="10" a="1"/>
  <c r="AT176" i="10" s="1"/>
  <c r="AU176" i="10" a="1"/>
  <c r="AU176" i="10" s="1"/>
  <c r="AV176" i="10" a="1"/>
  <c r="AV176" i="10" s="1"/>
  <c r="AW176" i="10" a="1"/>
  <c r="AW176" i="10" s="1"/>
  <c r="AX176" i="10" a="1"/>
  <c r="AX176" i="10" s="1"/>
  <c r="AY176" i="10" a="1"/>
  <c r="AY176" i="10" s="1"/>
  <c r="AZ176" i="10" a="1"/>
  <c r="AZ176" i="10" s="1"/>
  <c r="BA176" i="10" a="1"/>
  <c r="BA176" i="10" s="1"/>
  <c r="BB176" i="10" a="1"/>
  <c r="BB176" i="10" s="1"/>
  <c r="BC176" i="10" a="1"/>
  <c r="BC176" i="10" s="1"/>
  <c r="BD176" i="10" a="1"/>
  <c r="BD176" i="10" s="1"/>
  <c r="BE176" i="10" a="1"/>
  <c r="BE176" i="10" s="1"/>
  <c r="BF176" i="10" a="1"/>
  <c r="BF176" i="10" s="1"/>
  <c r="BG176" i="10" a="1"/>
  <c r="BG176" i="10" s="1"/>
  <c r="BH176" i="10" a="1"/>
  <c r="BH176" i="10" s="1"/>
  <c r="BI176" i="10" a="1"/>
  <c r="BI176" i="10" s="1"/>
  <c r="BJ176" i="10" a="1"/>
  <c r="BJ176" i="10" s="1"/>
  <c r="BK176" i="10" a="1"/>
  <c r="BK176" i="10" s="1"/>
  <c r="BL176" i="10" a="1"/>
  <c r="BL176" i="10" s="1"/>
  <c r="BM176" i="10" a="1"/>
  <c r="BM176" i="10" s="1"/>
  <c r="BN176" i="10" a="1"/>
  <c r="BN176" i="10" s="1"/>
  <c r="R177" i="10" a="1"/>
  <c r="R177" i="10" s="1"/>
  <c r="S177" i="10" a="1"/>
  <c r="S177" i="10" s="1"/>
  <c r="T177" i="10" a="1"/>
  <c r="T177" i="10" s="1"/>
  <c r="U177" i="10" a="1"/>
  <c r="U177" i="10" s="1"/>
  <c r="V177" i="10" a="1"/>
  <c r="V177" i="10" s="1"/>
  <c r="W177" i="10" a="1"/>
  <c r="W177" i="10" s="1"/>
  <c r="X177" i="10" a="1"/>
  <c r="X177" i="10" s="1"/>
  <c r="Y177" i="10" a="1"/>
  <c r="Y177" i="10" s="1"/>
  <c r="Z177" i="10" a="1"/>
  <c r="Z177" i="10" s="1"/>
  <c r="AA177" i="10" a="1"/>
  <c r="AA177" i="10" s="1"/>
  <c r="AB177" i="10" a="1"/>
  <c r="AB177" i="10" s="1"/>
  <c r="AC177" i="10" a="1"/>
  <c r="AC177" i="10" s="1"/>
  <c r="AD177" i="10" a="1"/>
  <c r="AD177" i="10" s="1"/>
  <c r="AE177" i="10" a="1"/>
  <c r="AE177" i="10" s="1"/>
  <c r="AG177" i="10" a="1"/>
  <c r="AG177" i="10" s="1"/>
  <c r="AH177" i="10" a="1"/>
  <c r="AH177" i="10" s="1"/>
  <c r="AI177" i="10" a="1"/>
  <c r="AI177" i="10" s="1"/>
  <c r="AJ177" i="10" a="1"/>
  <c r="AJ177" i="10" s="1"/>
  <c r="AK177" i="10" a="1"/>
  <c r="AK177" i="10" s="1"/>
  <c r="AL177" i="10" a="1"/>
  <c r="AL177" i="10" s="1"/>
  <c r="AM177" i="10" a="1"/>
  <c r="AM177" i="10" s="1"/>
  <c r="AN177" i="10" a="1"/>
  <c r="AN177" i="10" s="1"/>
  <c r="AO177" i="10" a="1"/>
  <c r="AO177" i="10" s="1"/>
  <c r="AP177" i="10" a="1"/>
  <c r="AP177" i="10" s="1"/>
  <c r="AQ177" i="10" a="1"/>
  <c r="AQ177" i="10" s="1"/>
  <c r="AR177" i="10" a="1"/>
  <c r="AR177" i="10" s="1"/>
  <c r="AS177" i="10" a="1"/>
  <c r="AS177" i="10" s="1"/>
  <c r="AT177" i="10" a="1"/>
  <c r="AT177" i="10" s="1"/>
  <c r="AU177" i="10" a="1"/>
  <c r="AU177" i="10" s="1"/>
  <c r="AV177" i="10" a="1"/>
  <c r="AV177" i="10" s="1"/>
  <c r="AW177" i="10" a="1"/>
  <c r="AW177" i="10" s="1"/>
  <c r="AX177" i="10" a="1"/>
  <c r="AX177" i="10" s="1"/>
  <c r="AY177" i="10" a="1"/>
  <c r="AY177" i="10" s="1"/>
  <c r="AZ177" i="10" a="1"/>
  <c r="AZ177" i="10" s="1"/>
  <c r="BA177" i="10" a="1"/>
  <c r="BA177" i="10" s="1"/>
  <c r="BB177" i="10" a="1"/>
  <c r="BB177" i="10" s="1"/>
  <c r="BC177" i="10" a="1"/>
  <c r="BC177" i="10" s="1"/>
  <c r="BD177" i="10" a="1"/>
  <c r="BD177" i="10" s="1"/>
  <c r="BE177" i="10" a="1"/>
  <c r="BE177" i="10" s="1"/>
  <c r="BF177" i="10" a="1"/>
  <c r="BF177" i="10" s="1"/>
  <c r="BG177" i="10" a="1"/>
  <c r="BG177" i="10" s="1"/>
  <c r="BH177" i="10" a="1"/>
  <c r="BH177" i="10" s="1"/>
  <c r="BI177" i="10" a="1"/>
  <c r="BI177" i="10" s="1"/>
  <c r="BJ177" i="10" a="1"/>
  <c r="BJ177" i="10" s="1"/>
  <c r="BK177" i="10" a="1"/>
  <c r="BK177" i="10" s="1"/>
  <c r="BL177" i="10" a="1"/>
  <c r="BL177" i="10" s="1"/>
  <c r="BM177" i="10" a="1"/>
  <c r="BM177" i="10" s="1"/>
  <c r="BN177" i="10" a="1"/>
  <c r="BN177" i="10" s="1"/>
  <c r="R178" i="10" a="1"/>
  <c r="R178" i="10" s="1"/>
  <c r="S178" i="10" a="1"/>
  <c r="S178" i="10" s="1"/>
  <c r="T178" i="10" a="1"/>
  <c r="T178" i="10" s="1"/>
  <c r="U178" i="10" a="1"/>
  <c r="U178" i="10" s="1"/>
  <c r="V178" i="10" a="1"/>
  <c r="V178" i="10" s="1"/>
  <c r="W178" i="10" a="1"/>
  <c r="W178" i="10" s="1"/>
  <c r="X178" i="10" a="1"/>
  <c r="X178" i="10" s="1"/>
  <c r="Y178" i="10" a="1"/>
  <c r="Y178" i="10" s="1"/>
  <c r="Z178" i="10" a="1"/>
  <c r="Z178" i="10" s="1"/>
  <c r="AA178" i="10" a="1"/>
  <c r="AA178" i="10" s="1"/>
  <c r="AB178" i="10" a="1"/>
  <c r="AB178" i="10" s="1"/>
  <c r="AC178" i="10" a="1"/>
  <c r="AC178" i="10" s="1"/>
  <c r="AD178" i="10" a="1"/>
  <c r="AD178" i="10" s="1"/>
  <c r="AE178" i="10" a="1"/>
  <c r="AE178" i="10" s="1"/>
  <c r="AG178" i="10" a="1"/>
  <c r="AG178" i="10" s="1"/>
  <c r="AH178" i="10" a="1"/>
  <c r="AH178" i="10" s="1"/>
  <c r="AI178" i="10" a="1"/>
  <c r="AI178" i="10" s="1"/>
  <c r="AJ178" i="10" a="1"/>
  <c r="AJ178" i="10" s="1"/>
  <c r="AK178" i="10" a="1"/>
  <c r="AK178" i="10" s="1"/>
  <c r="AL178" i="10" a="1"/>
  <c r="AL178" i="10" s="1"/>
  <c r="AM178" i="10" a="1"/>
  <c r="AM178" i="10" s="1"/>
  <c r="AN178" i="10" a="1"/>
  <c r="AN178" i="10" s="1"/>
  <c r="AO178" i="10" a="1"/>
  <c r="AO178" i="10" s="1"/>
  <c r="AP178" i="10" a="1"/>
  <c r="AP178" i="10" s="1"/>
  <c r="AQ178" i="10" a="1"/>
  <c r="AQ178" i="10" s="1"/>
  <c r="AR178" i="10" a="1"/>
  <c r="AR178" i="10" s="1"/>
  <c r="AS178" i="10" a="1"/>
  <c r="AS178" i="10" s="1"/>
  <c r="AT178" i="10" a="1"/>
  <c r="AT178" i="10" s="1"/>
  <c r="AU178" i="10" a="1"/>
  <c r="AU178" i="10" s="1"/>
  <c r="AV178" i="10" a="1"/>
  <c r="AV178" i="10" s="1"/>
  <c r="AW178" i="10" a="1"/>
  <c r="AW178" i="10" s="1"/>
  <c r="AX178" i="10" a="1"/>
  <c r="AX178" i="10" s="1"/>
  <c r="AY178" i="10" a="1"/>
  <c r="AY178" i="10" s="1"/>
  <c r="AZ178" i="10" a="1"/>
  <c r="AZ178" i="10" s="1"/>
  <c r="BA178" i="10" a="1"/>
  <c r="BA178" i="10" s="1"/>
  <c r="BB178" i="10" a="1"/>
  <c r="BB178" i="10" s="1"/>
  <c r="BC178" i="10" a="1"/>
  <c r="BC178" i="10" s="1"/>
  <c r="BD178" i="10" a="1"/>
  <c r="BD178" i="10" s="1"/>
  <c r="BE178" i="10" a="1"/>
  <c r="BE178" i="10" s="1"/>
  <c r="BF178" i="10" a="1"/>
  <c r="BF178" i="10" s="1"/>
  <c r="BG178" i="10" a="1"/>
  <c r="BG178" i="10" s="1"/>
  <c r="BH178" i="10" a="1"/>
  <c r="BH178" i="10" s="1"/>
  <c r="BI178" i="10" a="1"/>
  <c r="BI178" i="10" s="1"/>
  <c r="BJ178" i="10" a="1"/>
  <c r="BJ178" i="10" s="1"/>
  <c r="BK178" i="10" a="1"/>
  <c r="BK178" i="10" s="1"/>
  <c r="BL178" i="10" a="1"/>
  <c r="BL178" i="10" s="1"/>
  <c r="BM178" i="10" a="1"/>
  <c r="BM178" i="10" s="1"/>
  <c r="BN178" i="10" a="1"/>
  <c r="BN178" i="10" s="1"/>
  <c r="R179" i="10" a="1"/>
  <c r="R179" i="10" s="1"/>
  <c r="S179" i="10" a="1"/>
  <c r="S179" i="10" s="1"/>
  <c r="T179" i="10" a="1"/>
  <c r="T179" i="10" s="1"/>
  <c r="U179" i="10" a="1"/>
  <c r="U179" i="10" s="1"/>
  <c r="V179" i="10" a="1"/>
  <c r="V179" i="10" s="1"/>
  <c r="W179" i="10" a="1"/>
  <c r="W179" i="10" s="1"/>
  <c r="X179" i="10" a="1"/>
  <c r="X179" i="10" s="1"/>
  <c r="Y179" i="10" a="1"/>
  <c r="Y179" i="10" s="1"/>
  <c r="Z179" i="10" a="1"/>
  <c r="Z179" i="10" s="1"/>
  <c r="AA179" i="10" a="1"/>
  <c r="AA179" i="10" s="1"/>
  <c r="AB179" i="10" a="1"/>
  <c r="AB179" i="10" s="1"/>
  <c r="AC179" i="10" a="1"/>
  <c r="AC179" i="10" s="1"/>
  <c r="AD179" i="10" a="1"/>
  <c r="AD179" i="10" s="1"/>
  <c r="AE179" i="10" a="1"/>
  <c r="AE179" i="10" s="1"/>
  <c r="AG179" i="10" a="1"/>
  <c r="AG179" i="10" s="1"/>
  <c r="AH179" i="10" a="1"/>
  <c r="AH179" i="10" s="1"/>
  <c r="AI179" i="10" a="1"/>
  <c r="AI179" i="10" s="1"/>
  <c r="AJ179" i="10" a="1"/>
  <c r="AJ179" i="10" s="1"/>
  <c r="AK179" i="10" a="1"/>
  <c r="AK179" i="10" s="1"/>
  <c r="AL179" i="10" a="1"/>
  <c r="AL179" i="10" s="1"/>
  <c r="AM179" i="10" a="1"/>
  <c r="AM179" i="10" s="1"/>
  <c r="AN179" i="10" a="1"/>
  <c r="AN179" i="10" s="1"/>
  <c r="AO179" i="10" a="1"/>
  <c r="AO179" i="10" s="1"/>
  <c r="AP179" i="10" a="1"/>
  <c r="AP179" i="10" s="1"/>
  <c r="AQ179" i="10" a="1"/>
  <c r="AQ179" i="10" s="1"/>
  <c r="AR179" i="10" a="1"/>
  <c r="AR179" i="10" s="1"/>
  <c r="AS179" i="10" a="1"/>
  <c r="AS179" i="10" s="1"/>
  <c r="AT179" i="10" a="1"/>
  <c r="AT179" i="10" s="1"/>
  <c r="AU179" i="10" a="1"/>
  <c r="AU179" i="10" s="1"/>
  <c r="AV179" i="10" a="1"/>
  <c r="AV179" i="10" s="1"/>
  <c r="AW179" i="10" a="1"/>
  <c r="AW179" i="10" s="1"/>
  <c r="AX179" i="10" a="1"/>
  <c r="AX179" i="10" s="1"/>
  <c r="AY179" i="10" a="1"/>
  <c r="AY179" i="10" s="1"/>
  <c r="AZ179" i="10" a="1"/>
  <c r="AZ179" i="10" s="1"/>
  <c r="BA179" i="10" a="1"/>
  <c r="BA179" i="10" s="1"/>
  <c r="BB179" i="10" a="1"/>
  <c r="BB179" i="10" s="1"/>
  <c r="BC179" i="10" a="1"/>
  <c r="BC179" i="10" s="1"/>
  <c r="BD179" i="10" a="1"/>
  <c r="BD179" i="10" s="1"/>
  <c r="BE179" i="10" a="1"/>
  <c r="BE179" i="10" s="1"/>
  <c r="BF179" i="10" a="1"/>
  <c r="BF179" i="10" s="1"/>
  <c r="BG179" i="10" a="1"/>
  <c r="BG179" i="10" s="1"/>
  <c r="BH179" i="10" a="1"/>
  <c r="BH179" i="10" s="1"/>
  <c r="BI179" i="10" a="1"/>
  <c r="BI179" i="10" s="1"/>
  <c r="BJ179" i="10" a="1"/>
  <c r="BJ179" i="10" s="1"/>
  <c r="BK179" i="10" a="1"/>
  <c r="BK179" i="10" s="1"/>
  <c r="BL179" i="10" a="1"/>
  <c r="BL179" i="10" s="1"/>
  <c r="BM179" i="10" a="1"/>
  <c r="BM179" i="10" s="1"/>
  <c r="BN179" i="10" a="1"/>
  <c r="BN179" i="10" s="1"/>
  <c r="R180" i="10" a="1"/>
  <c r="R180" i="10" s="1"/>
  <c r="S180" i="10" a="1"/>
  <c r="S180" i="10" s="1"/>
  <c r="T180" i="10" a="1"/>
  <c r="T180" i="10" s="1"/>
  <c r="U180" i="10" a="1"/>
  <c r="U180" i="10" s="1"/>
  <c r="V180" i="10" a="1"/>
  <c r="V180" i="10" s="1"/>
  <c r="W180" i="10" a="1"/>
  <c r="W180" i="10" s="1"/>
  <c r="X180" i="10" a="1"/>
  <c r="X180" i="10" s="1"/>
  <c r="Y180" i="10" a="1"/>
  <c r="Y180" i="10" s="1"/>
  <c r="Z180" i="10" a="1"/>
  <c r="Z180" i="10" s="1"/>
  <c r="AA180" i="10" a="1"/>
  <c r="AA180" i="10" s="1"/>
  <c r="AB180" i="10" a="1"/>
  <c r="AB180" i="10" s="1"/>
  <c r="AC180" i="10" a="1"/>
  <c r="AC180" i="10" s="1"/>
  <c r="AD180" i="10" a="1"/>
  <c r="AD180" i="10" s="1"/>
  <c r="AE180" i="10" a="1"/>
  <c r="AE180" i="10" s="1"/>
  <c r="AG180" i="10" a="1"/>
  <c r="AG180" i="10" s="1"/>
  <c r="AH180" i="10" a="1"/>
  <c r="AH180" i="10" s="1"/>
  <c r="AI180" i="10" a="1"/>
  <c r="AI180" i="10" s="1"/>
  <c r="AJ180" i="10" a="1"/>
  <c r="AJ180" i="10" s="1"/>
  <c r="AK180" i="10" a="1"/>
  <c r="AK180" i="10" s="1"/>
  <c r="AL180" i="10" a="1"/>
  <c r="AL180" i="10" s="1"/>
  <c r="AM180" i="10" a="1"/>
  <c r="AM180" i="10" s="1"/>
  <c r="AN180" i="10" a="1"/>
  <c r="AN180" i="10" s="1"/>
  <c r="AO180" i="10" a="1"/>
  <c r="AO180" i="10" s="1"/>
  <c r="AP180" i="10" a="1"/>
  <c r="AP180" i="10" s="1"/>
  <c r="AQ180" i="10" a="1"/>
  <c r="AQ180" i="10" s="1"/>
  <c r="AR180" i="10" a="1"/>
  <c r="AR180" i="10" s="1"/>
  <c r="AS180" i="10" a="1"/>
  <c r="AS180" i="10" s="1"/>
  <c r="AT180" i="10" a="1"/>
  <c r="AT180" i="10" s="1"/>
  <c r="AU180" i="10" a="1"/>
  <c r="AU180" i="10" s="1"/>
  <c r="AV180" i="10" a="1"/>
  <c r="AV180" i="10" s="1"/>
  <c r="AW180" i="10" a="1"/>
  <c r="AW180" i="10" s="1"/>
  <c r="AX180" i="10" a="1"/>
  <c r="AX180" i="10" s="1"/>
  <c r="AY180" i="10" a="1"/>
  <c r="AY180" i="10" s="1"/>
  <c r="AZ180" i="10" a="1"/>
  <c r="AZ180" i="10" s="1"/>
  <c r="BA180" i="10" a="1"/>
  <c r="BA180" i="10" s="1"/>
  <c r="BB180" i="10" a="1"/>
  <c r="BB180" i="10" s="1"/>
  <c r="BC180" i="10" a="1"/>
  <c r="BC180" i="10" s="1"/>
  <c r="BD180" i="10" a="1"/>
  <c r="BD180" i="10" s="1"/>
  <c r="BE180" i="10" a="1"/>
  <c r="BE180" i="10" s="1"/>
  <c r="BF180" i="10" a="1"/>
  <c r="BF180" i="10" s="1"/>
  <c r="BG180" i="10" a="1"/>
  <c r="BG180" i="10" s="1"/>
  <c r="BH180" i="10" a="1"/>
  <c r="BH180" i="10" s="1"/>
  <c r="BI180" i="10" a="1"/>
  <c r="BI180" i="10" s="1"/>
  <c r="BJ180" i="10" a="1"/>
  <c r="BJ180" i="10" s="1"/>
  <c r="BK180" i="10" a="1"/>
  <c r="BK180" i="10" s="1"/>
  <c r="BL180" i="10" a="1"/>
  <c r="BL180" i="10" s="1"/>
  <c r="BM180" i="10" a="1"/>
  <c r="BM180" i="10" s="1"/>
  <c r="BN180" i="10" a="1"/>
  <c r="BN180" i="10" s="1"/>
  <c r="R181" i="10" a="1"/>
  <c r="R181" i="10" s="1"/>
  <c r="S181" i="10" a="1"/>
  <c r="S181" i="10" s="1"/>
  <c r="T181" i="10" a="1"/>
  <c r="T181" i="10" s="1"/>
  <c r="U181" i="10" a="1"/>
  <c r="U181" i="10" s="1"/>
  <c r="V181" i="10" a="1"/>
  <c r="V181" i="10" s="1"/>
  <c r="W181" i="10" a="1"/>
  <c r="W181" i="10" s="1"/>
  <c r="X181" i="10" a="1"/>
  <c r="X181" i="10" s="1"/>
  <c r="Y181" i="10" a="1"/>
  <c r="Y181" i="10" s="1"/>
  <c r="Z181" i="10" a="1"/>
  <c r="Z181" i="10" s="1"/>
  <c r="AA181" i="10" a="1"/>
  <c r="AA181" i="10" s="1"/>
  <c r="AB181" i="10" a="1"/>
  <c r="AB181" i="10" s="1"/>
  <c r="AC181" i="10" a="1"/>
  <c r="AC181" i="10" s="1"/>
  <c r="AD181" i="10" a="1"/>
  <c r="AD181" i="10" s="1"/>
  <c r="AE181" i="10" a="1"/>
  <c r="AE181" i="10" s="1"/>
  <c r="AG181" i="10" a="1"/>
  <c r="AG181" i="10" s="1"/>
  <c r="AH181" i="10" a="1"/>
  <c r="AH181" i="10" s="1"/>
  <c r="AI181" i="10" a="1"/>
  <c r="AI181" i="10" s="1"/>
  <c r="AJ181" i="10" a="1"/>
  <c r="AJ181" i="10" s="1"/>
  <c r="AK181" i="10" a="1"/>
  <c r="AK181" i="10" s="1"/>
  <c r="AL181" i="10" a="1"/>
  <c r="AL181" i="10" s="1"/>
  <c r="AM181" i="10" a="1"/>
  <c r="AM181" i="10" s="1"/>
  <c r="AN181" i="10" a="1"/>
  <c r="AN181" i="10" s="1"/>
  <c r="AO181" i="10" a="1"/>
  <c r="AO181" i="10" s="1"/>
  <c r="AP181" i="10" a="1"/>
  <c r="AP181" i="10" s="1"/>
  <c r="AQ181" i="10" a="1"/>
  <c r="AQ181" i="10" s="1"/>
  <c r="AR181" i="10" a="1"/>
  <c r="AR181" i="10" s="1"/>
  <c r="AS181" i="10" a="1"/>
  <c r="AS181" i="10" s="1"/>
  <c r="AT181" i="10" a="1"/>
  <c r="AT181" i="10" s="1"/>
  <c r="AU181" i="10" a="1"/>
  <c r="AU181" i="10" s="1"/>
  <c r="AV181" i="10" a="1"/>
  <c r="AV181" i="10" s="1"/>
  <c r="AW181" i="10" a="1"/>
  <c r="AW181" i="10" s="1"/>
  <c r="AX181" i="10" a="1"/>
  <c r="AX181" i="10" s="1"/>
  <c r="AY181" i="10" a="1"/>
  <c r="AY181" i="10" s="1"/>
  <c r="AZ181" i="10" a="1"/>
  <c r="AZ181" i="10" s="1"/>
  <c r="BA181" i="10" a="1"/>
  <c r="BA181" i="10" s="1"/>
  <c r="BB181" i="10" a="1"/>
  <c r="BB181" i="10" s="1"/>
  <c r="BC181" i="10" a="1"/>
  <c r="BC181" i="10" s="1"/>
  <c r="BD181" i="10" a="1"/>
  <c r="BD181" i="10" s="1"/>
  <c r="BE181" i="10" a="1"/>
  <c r="BE181" i="10" s="1"/>
  <c r="BF181" i="10" a="1"/>
  <c r="BF181" i="10" s="1"/>
  <c r="BG181" i="10" a="1"/>
  <c r="BG181" i="10" s="1"/>
  <c r="BH181" i="10" a="1"/>
  <c r="BH181" i="10" s="1"/>
  <c r="BI181" i="10" a="1"/>
  <c r="BI181" i="10" s="1"/>
  <c r="BJ181" i="10" a="1"/>
  <c r="BJ181" i="10" s="1"/>
  <c r="BK181" i="10" a="1"/>
  <c r="BK181" i="10" s="1"/>
  <c r="BL181" i="10" a="1"/>
  <c r="BL181" i="10" s="1"/>
  <c r="BM181" i="10" a="1"/>
  <c r="BM181" i="10" s="1"/>
  <c r="BN181" i="10" a="1"/>
  <c r="BN181" i="10" s="1"/>
  <c r="R182" i="10" a="1"/>
  <c r="R182" i="10" s="1"/>
  <c r="S182" i="10" a="1"/>
  <c r="S182" i="10" s="1"/>
  <c r="T182" i="10" a="1"/>
  <c r="T182" i="10" s="1"/>
  <c r="U182" i="10" a="1"/>
  <c r="U182" i="10" s="1"/>
  <c r="V182" i="10" a="1"/>
  <c r="V182" i="10" s="1"/>
  <c r="W182" i="10" a="1"/>
  <c r="W182" i="10" s="1"/>
  <c r="X182" i="10" a="1"/>
  <c r="X182" i="10" s="1"/>
  <c r="Y182" i="10" a="1"/>
  <c r="Y182" i="10" s="1"/>
  <c r="Z182" i="10" a="1"/>
  <c r="Z182" i="10" s="1"/>
  <c r="AA182" i="10" a="1"/>
  <c r="AA182" i="10" s="1"/>
  <c r="AB182" i="10" a="1"/>
  <c r="AB182" i="10" s="1"/>
  <c r="AC182" i="10" a="1"/>
  <c r="AC182" i="10" s="1"/>
  <c r="AD182" i="10" a="1"/>
  <c r="AD182" i="10" s="1"/>
  <c r="AE182" i="10" a="1"/>
  <c r="AE182" i="10" s="1"/>
  <c r="AG182" i="10" a="1"/>
  <c r="AG182" i="10" s="1"/>
  <c r="AH182" i="10" a="1"/>
  <c r="AH182" i="10" s="1"/>
  <c r="AI182" i="10" a="1"/>
  <c r="AI182" i="10" s="1"/>
  <c r="AJ182" i="10" a="1"/>
  <c r="AJ182" i="10" s="1"/>
  <c r="AK182" i="10" a="1"/>
  <c r="AK182" i="10" s="1"/>
  <c r="AL182" i="10" a="1"/>
  <c r="AL182" i="10" s="1"/>
  <c r="AM182" i="10" a="1"/>
  <c r="AM182" i="10" s="1"/>
  <c r="AN182" i="10" a="1"/>
  <c r="AN182" i="10" s="1"/>
  <c r="AO182" i="10" a="1"/>
  <c r="AO182" i="10" s="1"/>
  <c r="AP182" i="10" a="1"/>
  <c r="AP182" i="10" s="1"/>
  <c r="AQ182" i="10" a="1"/>
  <c r="AQ182" i="10" s="1"/>
  <c r="AR182" i="10" a="1"/>
  <c r="AR182" i="10" s="1"/>
  <c r="AS182" i="10" a="1"/>
  <c r="AS182" i="10" s="1"/>
  <c r="AT182" i="10" a="1"/>
  <c r="AT182" i="10" s="1"/>
  <c r="AU182" i="10" a="1"/>
  <c r="AU182" i="10" s="1"/>
  <c r="AV182" i="10" a="1"/>
  <c r="AV182" i="10" s="1"/>
  <c r="AW182" i="10" a="1"/>
  <c r="AW182" i="10" s="1"/>
  <c r="AX182" i="10" a="1"/>
  <c r="AX182" i="10" s="1"/>
  <c r="AY182" i="10" a="1"/>
  <c r="AY182" i="10" s="1"/>
  <c r="AZ182" i="10" a="1"/>
  <c r="AZ182" i="10" s="1"/>
  <c r="BA182" i="10" a="1"/>
  <c r="BA182" i="10" s="1"/>
  <c r="BB182" i="10" a="1"/>
  <c r="BB182" i="10" s="1"/>
  <c r="BC182" i="10" a="1"/>
  <c r="BC182" i="10" s="1"/>
  <c r="BD182" i="10" a="1"/>
  <c r="BD182" i="10" s="1"/>
  <c r="BE182" i="10" a="1"/>
  <c r="BE182" i="10" s="1"/>
  <c r="BF182" i="10" a="1"/>
  <c r="BF182" i="10" s="1"/>
  <c r="BG182" i="10" a="1"/>
  <c r="BG182" i="10" s="1"/>
  <c r="BH182" i="10" a="1"/>
  <c r="BH182" i="10" s="1"/>
  <c r="BI182" i="10" a="1"/>
  <c r="BI182" i="10" s="1"/>
  <c r="BJ182" i="10" a="1"/>
  <c r="BJ182" i="10" s="1"/>
  <c r="BK182" i="10" a="1"/>
  <c r="BK182" i="10" s="1"/>
  <c r="BL182" i="10" a="1"/>
  <c r="BL182" i="10" s="1"/>
  <c r="BM182" i="10" a="1"/>
  <c r="BM182" i="10" s="1"/>
  <c r="BN182" i="10" a="1"/>
  <c r="BN182" i="10" s="1"/>
  <c r="R183" i="10" a="1"/>
  <c r="R183" i="10" s="1"/>
  <c r="S183" i="10" a="1"/>
  <c r="S183" i="10" s="1"/>
  <c r="T183" i="10" a="1"/>
  <c r="T183" i="10" s="1"/>
  <c r="U183" i="10" a="1"/>
  <c r="U183" i="10" s="1"/>
  <c r="V183" i="10" a="1"/>
  <c r="V183" i="10" s="1"/>
  <c r="W183" i="10" a="1"/>
  <c r="W183" i="10" s="1"/>
  <c r="X183" i="10" a="1"/>
  <c r="X183" i="10" s="1"/>
  <c r="Y183" i="10" a="1"/>
  <c r="Y183" i="10" s="1"/>
  <c r="Z183" i="10" a="1"/>
  <c r="Z183" i="10" s="1"/>
  <c r="AA183" i="10" a="1"/>
  <c r="AA183" i="10" s="1"/>
  <c r="AB183" i="10" a="1"/>
  <c r="AB183" i="10" s="1"/>
  <c r="AC183" i="10" a="1"/>
  <c r="AC183" i="10" s="1"/>
  <c r="AD183" i="10" a="1"/>
  <c r="AD183" i="10" s="1"/>
  <c r="AE183" i="10" a="1"/>
  <c r="AE183" i="10" s="1"/>
  <c r="AG183" i="10" a="1"/>
  <c r="AG183" i="10" s="1"/>
  <c r="AH183" i="10" a="1"/>
  <c r="AH183" i="10" s="1"/>
  <c r="AI183" i="10" a="1"/>
  <c r="AI183" i="10" s="1"/>
  <c r="AJ183" i="10" a="1"/>
  <c r="AJ183" i="10" s="1"/>
  <c r="AK183" i="10" a="1"/>
  <c r="AK183" i="10" s="1"/>
  <c r="AL183" i="10" a="1"/>
  <c r="AL183" i="10" s="1"/>
  <c r="AM183" i="10" a="1"/>
  <c r="AM183" i="10" s="1"/>
  <c r="AN183" i="10" a="1"/>
  <c r="AN183" i="10" s="1"/>
  <c r="AO183" i="10" a="1"/>
  <c r="AO183" i="10" s="1"/>
  <c r="AP183" i="10" a="1"/>
  <c r="AP183" i="10" s="1"/>
  <c r="AQ183" i="10" a="1"/>
  <c r="AQ183" i="10" s="1"/>
  <c r="AR183" i="10" a="1"/>
  <c r="AR183" i="10" s="1"/>
  <c r="AS183" i="10" a="1"/>
  <c r="AS183" i="10" s="1"/>
  <c r="AT183" i="10" a="1"/>
  <c r="AT183" i="10" s="1"/>
  <c r="AU183" i="10" a="1"/>
  <c r="AU183" i="10" s="1"/>
  <c r="AV183" i="10" a="1"/>
  <c r="AV183" i="10" s="1"/>
  <c r="AW183" i="10" a="1"/>
  <c r="AW183" i="10" s="1"/>
  <c r="AX183" i="10" a="1"/>
  <c r="AX183" i="10" s="1"/>
  <c r="AY183" i="10" a="1"/>
  <c r="AY183" i="10" s="1"/>
  <c r="AZ183" i="10" a="1"/>
  <c r="AZ183" i="10" s="1"/>
  <c r="BA183" i="10" a="1"/>
  <c r="BA183" i="10" s="1"/>
  <c r="BB183" i="10" a="1"/>
  <c r="BB183" i="10" s="1"/>
  <c r="BC183" i="10" a="1"/>
  <c r="BC183" i="10" s="1"/>
  <c r="BD183" i="10" a="1"/>
  <c r="BD183" i="10" s="1"/>
  <c r="BE183" i="10" a="1"/>
  <c r="BE183" i="10" s="1"/>
  <c r="BF183" i="10" a="1"/>
  <c r="BF183" i="10" s="1"/>
  <c r="BG183" i="10" a="1"/>
  <c r="BG183" i="10" s="1"/>
  <c r="BH183" i="10" a="1"/>
  <c r="BH183" i="10" s="1"/>
  <c r="BI183" i="10" a="1"/>
  <c r="BI183" i="10" s="1"/>
  <c r="BJ183" i="10" a="1"/>
  <c r="BJ183" i="10" s="1"/>
  <c r="BK183" i="10" a="1"/>
  <c r="BK183" i="10" s="1"/>
  <c r="BL183" i="10" a="1"/>
  <c r="BL183" i="10" s="1"/>
  <c r="BM183" i="10" a="1"/>
  <c r="BM183" i="10" s="1"/>
  <c r="BN183" i="10" a="1"/>
  <c r="BN183" i="10" s="1"/>
  <c r="R184" i="10" a="1"/>
  <c r="R184" i="10" s="1"/>
  <c r="S184" i="10" a="1"/>
  <c r="S184" i="10" s="1"/>
  <c r="T184" i="10" a="1"/>
  <c r="T184" i="10" s="1"/>
  <c r="U184" i="10" a="1"/>
  <c r="U184" i="10" s="1"/>
  <c r="V184" i="10" a="1"/>
  <c r="V184" i="10" s="1"/>
  <c r="W184" i="10" a="1"/>
  <c r="W184" i="10" s="1"/>
  <c r="X184" i="10" a="1"/>
  <c r="X184" i="10" s="1"/>
  <c r="Y184" i="10" a="1"/>
  <c r="Y184" i="10" s="1"/>
  <c r="Z184" i="10" a="1"/>
  <c r="Z184" i="10" s="1"/>
  <c r="AA184" i="10" a="1"/>
  <c r="AA184" i="10" s="1"/>
  <c r="AB184" i="10" a="1"/>
  <c r="AB184" i="10" s="1"/>
  <c r="AC184" i="10" a="1"/>
  <c r="AC184" i="10" s="1"/>
  <c r="AD184" i="10" a="1"/>
  <c r="AD184" i="10" s="1"/>
  <c r="AE184" i="10" a="1"/>
  <c r="AE184" i="10" s="1"/>
  <c r="AG184" i="10" a="1"/>
  <c r="AG184" i="10" s="1"/>
  <c r="AH184" i="10" a="1"/>
  <c r="AH184" i="10" s="1"/>
  <c r="AI184" i="10" a="1"/>
  <c r="AI184" i="10" s="1"/>
  <c r="AJ184" i="10" a="1"/>
  <c r="AJ184" i="10" s="1"/>
  <c r="AK184" i="10" a="1"/>
  <c r="AK184" i="10" s="1"/>
  <c r="AL184" i="10" a="1"/>
  <c r="AL184" i="10" s="1"/>
  <c r="AM184" i="10" a="1"/>
  <c r="AM184" i="10" s="1"/>
  <c r="AN184" i="10" a="1"/>
  <c r="AN184" i="10" s="1"/>
  <c r="AO184" i="10" a="1"/>
  <c r="AO184" i="10" s="1"/>
  <c r="AP184" i="10" a="1"/>
  <c r="AP184" i="10" s="1"/>
  <c r="AQ184" i="10" a="1"/>
  <c r="AQ184" i="10" s="1"/>
  <c r="AR184" i="10" a="1"/>
  <c r="AR184" i="10" s="1"/>
  <c r="AS184" i="10" a="1"/>
  <c r="AS184" i="10" s="1"/>
  <c r="AT184" i="10" a="1"/>
  <c r="AT184" i="10" s="1"/>
  <c r="AU184" i="10" a="1"/>
  <c r="AU184" i="10" s="1"/>
  <c r="AV184" i="10" a="1"/>
  <c r="AV184" i="10" s="1"/>
  <c r="AW184" i="10" a="1"/>
  <c r="AW184" i="10" s="1"/>
  <c r="AX184" i="10" a="1"/>
  <c r="AX184" i="10" s="1"/>
  <c r="AY184" i="10" a="1"/>
  <c r="AY184" i="10" s="1"/>
  <c r="AZ184" i="10" a="1"/>
  <c r="AZ184" i="10" s="1"/>
  <c r="BA184" i="10" a="1"/>
  <c r="BA184" i="10" s="1"/>
  <c r="BB184" i="10" a="1"/>
  <c r="BB184" i="10" s="1"/>
  <c r="BC184" i="10" a="1"/>
  <c r="BC184" i="10" s="1"/>
  <c r="BD184" i="10" a="1"/>
  <c r="BD184" i="10" s="1"/>
  <c r="BE184" i="10" a="1"/>
  <c r="BE184" i="10" s="1"/>
  <c r="BF184" i="10" a="1"/>
  <c r="BF184" i="10" s="1"/>
  <c r="BG184" i="10" a="1"/>
  <c r="BG184" i="10" s="1"/>
  <c r="BH184" i="10" a="1"/>
  <c r="BH184" i="10" s="1"/>
  <c r="BI184" i="10" a="1"/>
  <c r="BI184" i="10" s="1"/>
  <c r="BJ184" i="10" a="1"/>
  <c r="BJ184" i="10" s="1"/>
  <c r="BK184" i="10" a="1"/>
  <c r="BK184" i="10" s="1"/>
  <c r="BL184" i="10" a="1"/>
  <c r="BL184" i="10" s="1"/>
  <c r="BM184" i="10" a="1"/>
  <c r="BM184" i="10" s="1"/>
  <c r="BN184" i="10" a="1"/>
  <c r="BN184" i="10" s="1"/>
  <c r="R185" i="10" a="1"/>
  <c r="R185" i="10" s="1"/>
  <c r="S185" i="10" a="1"/>
  <c r="S185" i="10" s="1"/>
  <c r="T185" i="10" a="1"/>
  <c r="T185" i="10" s="1"/>
  <c r="U185" i="10" a="1"/>
  <c r="U185" i="10" s="1"/>
  <c r="V185" i="10" a="1"/>
  <c r="V185" i="10" s="1"/>
  <c r="W185" i="10" a="1"/>
  <c r="W185" i="10" s="1"/>
  <c r="X185" i="10" a="1"/>
  <c r="X185" i="10" s="1"/>
  <c r="Y185" i="10" a="1"/>
  <c r="Y185" i="10" s="1"/>
  <c r="Z185" i="10" a="1"/>
  <c r="Z185" i="10" s="1"/>
  <c r="AA185" i="10" a="1"/>
  <c r="AA185" i="10" s="1"/>
  <c r="AB185" i="10" a="1"/>
  <c r="AB185" i="10" s="1"/>
  <c r="AC185" i="10" a="1"/>
  <c r="AC185" i="10" s="1"/>
  <c r="AD185" i="10" a="1"/>
  <c r="AD185" i="10" s="1"/>
  <c r="AE185" i="10" a="1"/>
  <c r="AE185" i="10" s="1"/>
  <c r="AG185" i="10" a="1"/>
  <c r="AG185" i="10" s="1"/>
  <c r="AH185" i="10" a="1"/>
  <c r="AH185" i="10" s="1"/>
  <c r="AI185" i="10" a="1"/>
  <c r="AI185" i="10" s="1"/>
  <c r="AJ185" i="10" a="1"/>
  <c r="AJ185" i="10" s="1"/>
  <c r="AK185" i="10" a="1"/>
  <c r="AK185" i="10" s="1"/>
  <c r="AL185" i="10" a="1"/>
  <c r="AL185" i="10" s="1"/>
  <c r="AM185" i="10" a="1"/>
  <c r="AM185" i="10" s="1"/>
  <c r="AN185" i="10" a="1"/>
  <c r="AN185" i="10" s="1"/>
  <c r="AO185" i="10" a="1"/>
  <c r="AO185" i="10" s="1"/>
  <c r="AP185" i="10" a="1"/>
  <c r="AP185" i="10" s="1"/>
  <c r="AQ185" i="10" a="1"/>
  <c r="AQ185" i="10" s="1"/>
  <c r="AR185" i="10" a="1"/>
  <c r="AR185" i="10" s="1"/>
  <c r="AS185" i="10" a="1"/>
  <c r="AS185" i="10" s="1"/>
  <c r="AT185" i="10" a="1"/>
  <c r="AT185" i="10" s="1"/>
  <c r="AU185" i="10" a="1"/>
  <c r="AU185" i="10" s="1"/>
  <c r="AV185" i="10" a="1"/>
  <c r="AV185" i="10" s="1"/>
  <c r="AW185" i="10" a="1"/>
  <c r="AW185" i="10" s="1"/>
  <c r="AX185" i="10" a="1"/>
  <c r="AX185" i="10" s="1"/>
  <c r="AY185" i="10" a="1"/>
  <c r="AY185" i="10" s="1"/>
  <c r="AZ185" i="10" a="1"/>
  <c r="AZ185" i="10" s="1"/>
  <c r="BA185" i="10" a="1"/>
  <c r="BA185" i="10" s="1"/>
  <c r="BB185" i="10" a="1"/>
  <c r="BB185" i="10" s="1"/>
  <c r="BC185" i="10" a="1"/>
  <c r="BC185" i="10" s="1"/>
  <c r="BD185" i="10" a="1"/>
  <c r="BD185" i="10" s="1"/>
  <c r="BE185" i="10" a="1"/>
  <c r="BE185" i="10" s="1"/>
  <c r="BF185" i="10" a="1"/>
  <c r="BF185" i="10" s="1"/>
  <c r="BG185" i="10" a="1"/>
  <c r="BG185" i="10" s="1"/>
  <c r="BH185" i="10" a="1"/>
  <c r="BH185" i="10" s="1"/>
  <c r="BI185" i="10" a="1"/>
  <c r="BI185" i="10" s="1"/>
  <c r="BJ185" i="10" a="1"/>
  <c r="BJ185" i="10" s="1"/>
  <c r="BK185" i="10" a="1"/>
  <c r="BK185" i="10" s="1"/>
  <c r="BL185" i="10" a="1"/>
  <c r="BL185" i="10" s="1"/>
  <c r="BM185" i="10" a="1"/>
  <c r="BM185" i="10" s="1"/>
  <c r="BN185" i="10" a="1"/>
  <c r="BN185" i="10" s="1"/>
  <c r="R186" i="10" a="1"/>
  <c r="R186" i="10" s="1"/>
  <c r="S186" i="10" a="1"/>
  <c r="S186" i="10" s="1"/>
  <c r="T186" i="10" a="1"/>
  <c r="T186" i="10" s="1"/>
  <c r="U186" i="10" a="1"/>
  <c r="U186" i="10" s="1"/>
  <c r="V186" i="10" a="1"/>
  <c r="V186" i="10" s="1"/>
  <c r="W186" i="10" a="1"/>
  <c r="W186" i="10" s="1"/>
  <c r="X186" i="10" a="1"/>
  <c r="X186" i="10" s="1"/>
  <c r="Y186" i="10" a="1"/>
  <c r="Y186" i="10" s="1"/>
  <c r="Z186" i="10" a="1"/>
  <c r="Z186" i="10" s="1"/>
  <c r="AA186" i="10" a="1"/>
  <c r="AA186" i="10" s="1"/>
  <c r="AB186" i="10" a="1"/>
  <c r="AB186" i="10" s="1"/>
  <c r="AC186" i="10" a="1"/>
  <c r="AC186" i="10" s="1"/>
  <c r="AD186" i="10" a="1"/>
  <c r="AD186" i="10" s="1"/>
  <c r="AE186" i="10" a="1"/>
  <c r="AE186" i="10" s="1"/>
  <c r="AG186" i="10" a="1"/>
  <c r="AG186" i="10" s="1"/>
  <c r="AH186" i="10" a="1"/>
  <c r="AH186" i="10" s="1"/>
  <c r="AI186" i="10" a="1"/>
  <c r="AI186" i="10" s="1"/>
  <c r="AJ186" i="10" a="1"/>
  <c r="AJ186" i="10" s="1"/>
  <c r="AK186" i="10" a="1"/>
  <c r="AK186" i="10" s="1"/>
  <c r="AL186" i="10" a="1"/>
  <c r="AL186" i="10" s="1"/>
  <c r="AM186" i="10" a="1"/>
  <c r="AM186" i="10" s="1"/>
  <c r="AN186" i="10" a="1"/>
  <c r="AN186" i="10" s="1"/>
  <c r="AO186" i="10" a="1"/>
  <c r="AO186" i="10" s="1"/>
  <c r="AP186" i="10" a="1"/>
  <c r="AP186" i="10" s="1"/>
  <c r="AQ186" i="10" a="1"/>
  <c r="AQ186" i="10" s="1"/>
  <c r="AR186" i="10" a="1"/>
  <c r="AR186" i="10" s="1"/>
  <c r="AS186" i="10" a="1"/>
  <c r="AS186" i="10" s="1"/>
  <c r="AT186" i="10" a="1"/>
  <c r="AT186" i="10" s="1"/>
  <c r="AU186" i="10" a="1"/>
  <c r="AU186" i="10" s="1"/>
  <c r="AV186" i="10" a="1"/>
  <c r="AV186" i="10" s="1"/>
  <c r="AW186" i="10" a="1"/>
  <c r="AW186" i="10" s="1"/>
  <c r="AX186" i="10" a="1"/>
  <c r="AX186" i="10" s="1"/>
  <c r="AY186" i="10" a="1"/>
  <c r="AY186" i="10" s="1"/>
  <c r="AZ186" i="10" a="1"/>
  <c r="AZ186" i="10" s="1"/>
  <c r="BA186" i="10" a="1"/>
  <c r="BA186" i="10" s="1"/>
  <c r="BB186" i="10" a="1"/>
  <c r="BB186" i="10" s="1"/>
  <c r="BC186" i="10" a="1"/>
  <c r="BC186" i="10" s="1"/>
  <c r="BD186" i="10" a="1"/>
  <c r="BD186" i="10" s="1"/>
  <c r="BE186" i="10" a="1"/>
  <c r="BE186" i="10" s="1"/>
  <c r="BF186" i="10" a="1"/>
  <c r="BF186" i="10" s="1"/>
  <c r="BG186" i="10" a="1"/>
  <c r="BG186" i="10" s="1"/>
  <c r="BH186" i="10" a="1"/>
  <c r="BH186" i="10" s="1"/>
  <c r="BI186" i="10" a="1"/>
  <c r="BI186" i="10" s="1"/>
  <c r="BJ186" i="10" a="1"/>
  <c r="BJ186" i="10" s="1"/>
  <c r="BK186" i="10" a="1"/>
  <c r="BK186" i="10" s="1"/>
  <c r="BL186" i="10" a="1"/>
  <c r="BL186" i="10" s="1"/>
  <c r="BM186" i="10" a="1"/>
  <c r="BM186" i="10" s="1"/>
  <c r="BN186" i="10" a="1"/>
  <c r="BN186" i="10" s="1"/>
  <c r="R187" i="10" a="1"/>
  <c r="R187" i="10" s="1"/>
  <c r="S187" i="10" a="1"/>
  <c r="S187" i="10" s="1"/>
  <c r="T187" i="10" a="1"/>
  <c r="T187" i="10" s="1"/>
  <c r="U187" i="10" a="1"/>
  <c r="U187" i="10" s="1"/>
  <c r="V187" i="10" a="1"/>
  <c r="V187" i="10" s="1"/>
  <c r="W187" i="10" a="1"/>
  <c r="W187" i="10" s="1"/>
  <c r="X187" i="10" a="1"/>
  <c r="X187" i="10" s="1"/>
  <c r="Y187" i="10" a="1"/>
  <c r="Y187" i="10" s="1"/>
  <c r="Z187" i="10" a="1"/>
  <c r="Z187" i="10" s="1"/>
  <c r="AA187" i="10" a="1"/>
  <c r="AA187" i="10" s="1"/>
  <c r="AB187" i="10" a="1"/>
  <c r="AB187" i="10" s="1"/>
  <c r="AC187" i="10" a="1"/>
  <c r="AC187" i="10" s="1"/>
  <c r="AD187" i="10" a="1"/>
  <c r="AD187" i="10" s="1"/>
  <c r="AE187" i="10" a="1"/>
  <c r="AE187" i="10" s="1"/>
  <c r="AG187" i="10" a="1"/>
  <c r="AG187" i="10" s="1"/>
  <c r="AH187" i="10" a="1"/>
  <c r="AH187" i="10" s="1"/>
  <c r="AI187" i="10" a="1"/>
  <c r="AI187" i="10" s="1"/>
  <c r="AJ187" i="10" a="1"/>
  <c r="AJ187" i="10" s="1"/>
  <c r="AK187" i="10" a="1"/>
  <c r="AK187" i="10" s="1"/>
  <c r="AL187" i="10" a="1"/>
  <c r="AL187" i="10" s="1"/>
  <c r="AM187" i="10" a="1"/>
  <c r="AM187" i="10" s="1"/>
  <c r="AN187" i="10" a="1"/>
  <c r="AN187" i="10" s="1"/>
  <c r="AO187" i="10" a="1"/>
  <c r="AO187" i="10" s="1"/>
  <c r="AP187" i="10" a="1"/>
  <c r="AP187" i="10" s="1"/>
  <c r="AQ187" i="10" a="1"/>
  <c r="AQ187" i="10" s="1"/>
  <c r="AR187" i="10" a="1"/>
  <c r="AR187" i="10" s="1"/>
  <c r="AS187" i="10" a="1"/>
  <c r="AS187" i="10" s="1"/>
  <c r="AT187" i="10" a="1"/>
  <c r="AT187" i="10" s="1"/>
  <c r="AU187" i="10" a="1"/>
  <c r="AU187" i="10" s="1"/>
  <c r="AV187" i="10" a="1"/>
  <c r="AV187" i="10" s="1"/>
  <c r="AW187" i="10" a="1"/>
  <c r="AW187" i="10" s="1"/>
  <c r="AX187" i="10" a="1"/>
  <c r="AX187" i="10" s="1"/>
  <c r="AY187" i="10" a="1"/>
  <c r="AY187" i="10" s="1"/>
  <c r="AZ187" i="10" a="1"/>
  <c r="AZ187" i="10" s="1"/>
  <c r="BA187" i="10" a="1"/>
  <c r="BA187" i="10" s="1"/>
  <c r="BB187" i="10" a="1"/>
  <c r="BB187" i="10" s="1"/>
  <c r="BC187" i="10" a="1"/>
  <c r="BC187" i="10" s="1"/>
  <c r="BD187" i="10" a="1"/>
  <c r="BD187" i="10" s="1"/>
  <c r="BE187" i="10" a="1"/>
  <c r="BE187" i="10" s="1"/>
  <c r="BF187" i="10" a="1"/>
  <c r="BF187" i="10" s="1"/>
  <c r="BG187" i="10" a="1"/>
  <c r="BG187" i="10" s="1"/>
  <c r="BH187" i="10" a="1"/>
  <c r="BH187" i="10" s="1"/>
  <c r="BI187" i="10" a="1"/>
  <c r="BI187" i="10" s="1"/>
  <c r="BJ187" i="10" a="1"/>
  <c r="BJ187" i="10" s="1"/>
  <c r="BK187" i="10" a="1"/>
  <c r="BK187" i="10" s="1"/>
  <c r="BL187" i="10" a="1"/>
  <c r="BL187" i="10" s="1"/>
  <c r="BM187" i="10" a="1"/>
  <c r="BM187" i="10" s="1"/>
  <c r="BN187" i="10" a="1"/>
  <c r="BN187" i="10" s="1"/>
  <c r="R188" i="10" a="1"/>
  <c r="R188" i="10" s="1"/>
  <c r="S188" i="10" a="1"/>
  <c r="S188" i="10" s="1"/>
  <c r="T188" i="10" a="1"/>
  <c r="T188" i="10" s="1"/>
  <c r="U188" i="10" a="1"/>
  <c r="U188" i="10" s="1"/>
  <c r="V188" i="10" a="1"/>
  <c r="V188" i="10" s="1"/>
  <c r="W188" i="10" a="1"/>
  <c r="W188" i="10" s="1"/>
  <c r="X188" i="10" a="1"/>
  <c r="X188" i="10" s="1"/>
  <c r="Y188" i="10" a="1"/>
  <c r="Y188" i="10" s="1"/>
  <c r="Z188" i="10" a="1"/>
  <c r="Z188" i="10" s="1"/>
  <c r="AA188" i="10" a="1"/>
  <c r="AA188" i="10" s="1"/>
  <c r="AB188" i="10" a="1"/>
  <c r="AB188" i="10" s="1"/>
  <c r="AC188" i="10" a="1"/>
  <c r="AC188" i="10" s="1"/>
  <c r="AD188" i="10" a="1"/>
  <c r="AD188" i="10" s="1"/>
  <c r="AE188" i="10" a="1"/>
  <c r="AE188" i="10" s="1"/>
  <c r="AG188" i="10" a="1"/>
  <c r="AG188" i="10" s="1"/>
  <c r="AH188" i="10" a="1"/>
  <c r="AH188" i="10" s="1"/>
  <c r="AI188" i="10" a="1"/>
  <c r="AI188" i="10" s="1"/>
  <c r="AJ188" i="10" a="1"/>
  <c r="AJ188" i="10" s="1"/>
  <c r="AK188" i="10" a="1"/>
  <c r="AK188" i="10" s="1"/>
  <c r="AL188" i="10" a="1"/>
  <c r="AL188" i="10" s="1"/>
  <c r="AM188" i="10" a="1"/>
  <c r="AM188" i="10" s="1"/>
  <c r="AN188" i="10" a="1"/>
  <c r="AN188" i="10" s="1"/>
  <c r="AO188" i="10" a="1"/>
  <c r="AO188" i="10" s="1"/>
  <c r="AP188" i="10" a="1"/>
  <c r="AP188" i="10" s="1"/>
  <c r="AQ188" i="10" a="1"/>
  <c r="AQ188" i="10" s="1"/>
  <c r="AR188" i="10" a="1"/>
  <c r="AR188" i="10" s="1"/>
  <c r="AS188" i="10" a="1"/>
  <c r="AS188" i="10" s="1"/>
  <c r="AT188" i="10" a="1"/>
  <c r="AT188" i="10" s="1"/>
  <c r="AU188" i="10" a="1"/>
  <c r="AU188" i="10" s="1"/>
  <c r="AV188" i="10" a="1"/>
  <c r="AV188" i="10" s="1"/>
  <c r="AW188" i="10" a="1"/>
  <c r="AW188" i="10" s="1"/>
  <c r="AX188" i="10" a="1"/>
  <c r="AX188" i="10" s="1"/>
  <c r="AY188" i="10" a="1"/>
  <c r="AY188" i="10" s="1"/>
  <c r="AZ188" i="10" a="1"/>
  <c r="AZ188" i="10" s="1"/>
  <c r="BA188" i="10" a="1"/>
  <c r="BA188" i="10" s="1"/>
  <c r="BB188" i="10" a="1"/>
  <c r="BB188" i="10" s="1"/>
  <c r="BC188" i="10" a="1"/>
  <c r="BC188" i="10" s="1"/>
  <c r="BD188" i="10" a="1"/>
  <c r="BD188" i="10" s="1"/>
  <c r="BE188" i="10" a="1"/>
  <c r="BE188" i="10" s="1"/>
  <c r="BF188" i="10" a="1"/>
  <c r="BF188" i="10" s="1"/>
  <c r="BG188" i="10" a="1"/>
  <c r="BG188" i="10" s="1"/>
  <c r="BH188" i="10" a="1"/>
  <c r="BH188" i="10" s="1"/>
  <c r="BI188" i="10" a="1"/>
  <c r="BI188" i="10" s="1"/>
  <c r="BJ188" i="10" a="1"/>
  <c r="BJ188" i="10" s="1"/>
  <c r="BK188" i="10" a="1"/>
  <c r="BK188" i="10" s="1"/>
  <c r="BL188" i="10" a="1"/>
  <c r="BL188" i="10" s="1"/>
  <c r="BM188" i="10" a="1"/>
  <c r="BM188" i="10" s="1"/>
  <c r="BN188" i="10" a="1"/>
  <c r="BN188" i="10" s="1"/>
  <c r="R189" i="10" a="1"/>
  <c r="R189" i="10" s="1"/>
  <c r="S189" i="10" a="1"/>
  <c r="S189" i="10" s="1"/>
  <c r="T189" i="10" a="1"/>
  <c r="T189" i="10" s="1"/>
  <c r="U189" i="10" a="1"/>
  <c r="U189" i="10" s="1"/>
  <c r="V189" i="10" a="1"/>
  <c r="V189" i="10" s="1"/>
  <c r="W189" i="10" a="1"/>
  <c r="W189" i="10" s="1"/>
  <c r="X189" i="10" a="1"/>
  <c r="X189" i="10" s="1"/>
  <c r="Y189" i="10" a="1"/>
  <c r="Y189" i="10" s="1"/>
  <c r="Z189" i="10" a="1"/>
  <c r="Z189" i="10" s="1"/>
  <c r="AA189" i="10" a="1"/>
  <c r="AA189" i="10" s="1"/>
  <c r="AB189" i="10" a="1"/>
  <c r="AB189" i="10" s="1"/>
  <c r="AC189" i="10" a="1"/>
  <c r="AC189" i="10" s="1"/>
  <c r="AD189" i="10" a="1"/>
  <c r="AD189" i="10" s="1"/>
  <c r="AE189" i="10" a="1"/>
  <c r="AE189" i="10" s="1"/>
  <c r="AG189" i="10" a="1"/>
  <c r="AG189" i="10" s="1"/>
  <c r="AH189" i="10" a="1"/>
  <c r="AH189" i="10" s="1"/>
  <c r="AI189" i="10" a="1"/>
  <c r="AI189" i="10" s="1"/>
  <c r="AJ189" i="10" a="1"/>
  <c r="AJ189" i="10" s="1"/>
  <c r="AK189" i="10" a="1"/>
  <c r="AK189" i="10" s="1"/>
  <c r="AL189" i="10" a="1"/>
  <c r="AL189" i="10" s="1"/>
  <c r="AM189" i="10" a="1"/>
  <c r="AM189" i="10" s="1"/>
  <c r="AN189" i="10" a="1"/>
  <c r="AN189" i="10" s="1"/>
  <c r="AO189" i="10" a="1"/>
  <c r="AO189" i="10" s="1"/>
  <c r="AP189" i="10" a="1"/>
  <c r="AP189" i="10" s="1"/>
  <c r="AQ189" i="10" a="1"/>
  <c r="AQ189" i="10" s="1"/>
  <c r="AR189" i="10" a="1"/>
  <c r="AR189" i="10" s="1"/>
  <c r="AS189" i="10" a="1"/>
  <c r="AS189" i="10" s="1"/>
  <c r="AT189" i="10" a="1"/>
  <c r="AT189" i="10" s="1"/>
  <c r="AU189" i="10" a="1"/>
  <c r="AU189" i="10" s="1"/>
  <c r="AV189" i="10" a="1"/>
  <c r="AV189" i="10" s="1"/>
  <c r="AW189" i="10" a="1"/>
  <c r="AW189" i="10" s="1"/>
  <c r="AX189" i="10" a="1"/>
  <c r="AX189" i="10" s="1"/>
  <c r="AY189" i="10" a="1"/>
  <c r="AY189" i="10" s="1"/>
  <c r="AZ189" i="10" a="1"/>
  <c r="AZ189" i="10" s="1"/>
  <c r="BA189" i="10" a="1"/>
  <c r="BA189" i="10" s="1"/>
  <c r="BB189" i="10" a="1"/>
  <c r="BB189" i="10" s="1"/>
  <c r="BC189" i="10" a="1"/>
  <c r="BC189" i="10" s="1"/>
  <c r="BD189" i="10" a="1"/>
  <c r="BD189" i="10" s="1"/>
  <c r="BE189" i="10" a="1"/>
  <c r="BE189" i="10" s="1"/>
  <c r="BF189" i="10" a="1"/>
  <c r="BF189" i="10" s="1"/>
  <c r="BG189" i="10" a="1"/>
  <c r="BG189" i="10" s="1"/>
  <c r="BH189" i="10" a="1"/>
  <c r="BH189" i="10" s="1"/>
  <c r="BI189" i="10" a="1"/>
  <c r="BI189" i="10" s="1"/>
  <c r="BJ189" i="10" a="1"/>
  <c r="BJ189" i="10" s="1"/>
  <c r="BK189" i="10" a="1"/>
  <c r="BK189" i="10" s="1"/>
  <c r="BL189" i="10" a="1"/>
  <c r="BL189" i="10" s="1"/>
  <c r="BM189" i="10" a="1"/>
  <c r="BM189" i="10" s="1"/>
  <c r="BN189" i="10" a="1"/>
  <c r="BN189" i="10" s="1"/>
  <c r="R190" i="10" a="1"/>
  <c r="R190" i="10" s="1"/>
  <c r="S190" i="10" a="1"/>
  <c r="S190" i="10" s="1"/>
  <c r="T190" i="10" a="1"/>
  <c r="T190" i="10" s="1"/>
  <c r="U190" i="10" a="1"/>
  <c r="U190" i="10" s="1"/>
  <c r="V190" i="10" a="1"/>
  <c r="V190" i="10" s="1"/>
  <c r="W190" i="10" a="1"/>
  <c r="W190" i="10" s="1"/>
  <c r="X190" i="10" a="1"/>
  <c r="X190" i="10" s="1"/>
  <c r="Y190" i="10" a="1"/>
  <c r="Y190" i="10" s="1"/>
  <c r="Z190" i="10" a="1"/>
  <c r="Z190" i="10" s="1"/>
  <c r="AA190" i="10" a="1"/>
  <c r="AA190" i="10" s="1"/>
  <c r="AB190" i="10" a="1"/>
  <c r="AB190" i="10" s="1"/>
  <c r="AC190" i="10" a="1"/>
  <c r="AC190" i="10" s="1"/>
  <c r="AD190" i="10" a="1"/>
  <c r="AD190" i="10" s="1"/>
  <c r="AE190" i="10" a="1"/>
  <c r="AE190" i="10" s="1"/>
  <c r="AG190" i="10" a="1"/>
  <c r="AG190" i="10" s="1"/>
  <c r="AH190" i="10" a="1"/>
  <c r="AH190" i="10" s="1"/>
  <c r="AI190" i="10" a="1"/>
  <c r="AI190" i="10" s="1"/>
  <c r="AJ190" i="10" a="1"/>
  <c r="AJ190" i="10" s="1"/>
  <c r="AK190" i="10" a="1"/>
  <c r="AK190" i="10" s="1"/>
  <c r="AL190" i="10" a="1"/>
  <c r="AL190" i="10" s="1"/>
  <c r="AM190" i="10" a="1"/>
  <c r="AM190" i="10" s="1"/>
  <c r="AN190" i="10" a="1"/>
  <c r="AN190" i="10" s="1"/>
  <c r="AO190" i="10" a="1"/>
  <c r="AO190" i="10" s="1"/>
  <c r="AP190" i="10" a="1"/>
  <c r="AP190" i="10" s="1"/>
  <c r="AQ190" i="10" a="1"/>
  <c r="AQ190" i="10" s="1"/>
  <c r="AR190" i="10" a="1"/>
  <c r="AR190" i="10" s="1"/>
  <c r="AS190" i="10" a="1"/>
  <c r="AS190" i="10" s="1"/>
  <c r="AT190" i="10" a="1"/>
  <c r="AT190" i="10" s="1"/>
  <c r="AU190" i="10" a="1"/>
  <c r="AU190" i="10" s="1"/>
  <c r="AV190" i="10" a="1"/>
  <c r="AV190" i="10" s="1"/>
  <c r="AW190" i="10" a="1"/>
  <c r="AW190" i="10" s="1"/>
  <c r="AX190" i="10" a="1"/>
  <c r="AX190" i="10" s="1"/>
  <c r="AY190" i="10" a="1"/>
  <c r="AY190" i="10" s="1"/>
  <c r="AZ190" i="10" a="1"/>
  <c r="AZ190" i="10" s="1"/>
  <c r="BA190" i="10" a="1"/>
  <c r="BA190" i="10" s="1"/>
  <c r="BB190" i="10" a="1"/>
  <c r="BB190" i="10" s="1"/>
  <c r="BC190" i="10" a="1"/>
  <c r="BC190" i="10" s="1"/>
  <c r="BD190" i="10" a="1"/>
  <c r="BD190" i="10" s="1"/>
  <c r="BE190" i="10" a="1"/>
  <c r="BE190" i="10" s="1"/>
  <c r="BF190" i="10" a="1"/>
  <c r="BF190" i="10" s="1"/>
  <c r="BG190" i="10" a="1"/>
  <c r="BG190" i="10" s="1"/>
  <c r="BH190" i="10" a="1"/>
  <c r="BH190" i="10" s="1"/>
  <c r="BI190" i="10" a="1"/>
  <c r="BI190" i="10" s="1"/>
  <c r="BJ190" i="10" a="1"/>
  <c r="BJ190" i="10" s="1"/>
  <c r="BK190" i="10" a="1"/>
  <c r="BK190" i="10" s="1"/>
  <c r="BL190" i="10" a="1"/>
  <c r="BL190" i="10" s="1"/>
  <c r="BM190" i="10" a="1"/>
  <c r="BM190" i="10" s="1"/>
  <c r="BN190" i="10" a="1"/>
  <c r="BN190" i="10" s="1"/>
  <c r="R191" i="10" a="1"/>
  <c r="R191" i="10" s="1"/>
  <c r="S191" i="10" a="1"/>
  <c r="S191" i="10" s="1"/>
  <c r="T191" i="10" a="1"/>
  <c r="T191" i="10" s="1"/>
  <c r="U191" i="10" a="1"/>
  <c r="U191" i="10" s="1"/>
  <c r="V191" i="10" a="1"/>
  <c r="V191" i="10" s="1"/>
  <c r="W191" i="10" a="1"/>
  <c r="W191" i="10" s="1"/>
  <c r="X191" i="10" a="1"/>
  <c r="X191" i="10" s="1"/>
  <c r="Y191" i="10" a="1"/>
  <c r="Y191" i="10" s="1"/>
  <c r="Z191" i="10" a="1"/>
  <c r="Z191" i="10" s="1"/>
  <c r="AA191" i="10" a="1"/>
  <c r="AA191" i="10" s="1"/>
  <c r="AB191" i="10" a="1"/>
  <c r="AB191" i="10" s="1"/>
  <c r="AC191" i="10" a="1"/>
  <c r="AC191" i="10" s="1"/>
  <c r="AD191" i="10" a="1"/>
  <c r="AD191" i="10" s="1"/>
  <c r="AE191" i="10" a="1"/>
  <c r="AE191" i="10" s="1"/>
  <c r="AG191" i="10" a="1"/>
  <c r="AG191" i="10" s="1"/>
  <c r="AH191" i="10" a="1"/>
  <c r="AH191" i="10" s="1"/>
  <c r="AI191" i="10" a="1"/>
  <c r="AI191" i="10" s="1"/>
  <c r="AJ191" i="10" a="1"/>
  <c r="AJ191" i="10" s="1"/>
  <c r="AK191" i="10" a="1"/>
  <c r="AK191" i="10" s="1"/>
  <c r="AL191" i="10" a="1"/>
  <c r="AL191" i="10" s="1"/>
  <c r="AM191" i="10" a="1"/>
  <c r="AM191" i="10" s="1"/>
  <c r="AN191" i="10" a="1"/>
  <c r="AN191" i="10" s="1"/>
  <c r="AO191" i="10" a="1"/>
  <c r="AO191" i="10" s="1"/>
  <c r="AP191" i="10" a="1"/>
  <c r="AP191" i="10" s="1"/>
  <c r="AQ191" i="10" a="1"/>
  <c r="AQ191" i="10" s="1"/>
  <c r="AR191" i="10" a="1"/>
  <c r="AR191" i="10" s="1"/>
  <c r="AS191" i="10" a="1"/>
  <c r="AS191" i="10" s="1"/>
  <c r="AT191" i="10" a="1"/>
  <c r="AT191" i="10" s="1"/>
  <c r="AU191" i="10" a="1"/>
  <c r="AU191" i="10" s="1"/>
  <c r="AV191" i="10" a="1"/>
  <c r="AV191" i="10" s="1"/>
  <c r="AW191" i="10" a="1"/>
  <c r="AW191" i="10" s="1"/>
  <c r="AX191" i="10" a="1"/>
  <c r="AX191" i="10" s="1"/>
  <c r="AY191" i="10" a="1"/>
  <c r="AY191" i="10" s="1"/>
  <c r="AZ191" i="10" a="1"/>
  <c r="AZ191" i="10" s="1"/>
  <c r="BA191" i="10" a="1"/>
  <c r="BA191" i="10" s="1"/>
  <c r="BB191" i="10" a="1"/>
  <c r="BB191" i="10" s="1"/>
  <c r="BC191" i="10" a="1"/>
  <c r="BC191" i="10" s="1"/>
  <c r="BD191" i="10" a="1"/>
  <c r="BD191" i="10" s="1"/>
  <c r="BE191" i="10" a="1"/>
  <c r="BE191" i="10" s="1"/>
  <c r="BF191" i="10" a="1"/>
  <c r="BF191" i="10" s="1"/>
  <c r="BG191" i="10" a="1"/>
  <c r="BG191" i="10" s="1"/>
  <c r="BH191" i="10" a="1"/>
  <c r="BH191" i="10" s="1"/>
  <c r="BI191" i="10" a="1"/>
  <c r="BI191" i="10" s="1"/>
  <c r="BJ191" i="10" a="1"/>
  <c r="BJ191" i="10" s="1"/>
  <c r="BK191" i="10" a="1"/>
  <c r="BK191" i="10" s="1"/>
  <c r="BL191" i="10" a="1"/>
  <c r="BL191" i="10" s="1"/>
  <c r="BM191" i="10" a="1"/>
  <c r="BM191" i="10" s="1"/>
  <c r="BN191" i="10" a="1"/>
  <c r="BN191" i="10" s="1"/>
  <c r="R192" i="10" a="1"/>
  <c r="R192" i="10" s="1"/>
  <c r="S192" i="10" a="1"/>
  <c r="S192" i="10" s="1"/>
  <c r="T192" i="10" a="1"/>
  <c r="T192" i="10" s="1"/>
  <c r="U192" i="10" a="1"/>
  <c r="U192" i="10" s="1"/>
  <c r="V192" i="10" a="1"/>
  <c r="V192" i="10" s="1"/>
  <c r="W192" i="10" a="1"/>
  <c r="W192" i="10" s="1"/>
  <c r="X192" i="10" a="1"/>
  <c r="X192" i="10" s="1"/>
  <c r="Y192" i="10" a="1"/>
  <c r="Y192" i="10" s="1"/>
  <c r="Z192" i="10" a="1"/>
  <c r="Z192" i="10" s="1"/>
  <c r="AA192" i="10" a="1"/>
  <c r="AA192" i="10" s="1"/>
  <c r="AB192" i="10" a="1"/>
  <c r="AB192" i="10" s="1"/>
  <c r="AC192" i="10" a="1"/>
  <c r="AC192" i="10" s="1"/>
  <c r="AD192" i="10" a="1"/>
  <c r="AD192" i="10" s="1"/>
  <c r="AE192" i="10" a="1"/>
  <c r="AE192" i="10" s="1"/>
  <c r="AG192" i="10" a="1"/>
  <c r="AG192" i="10" s="1"/>
  <c r="AH192" i="10" a="1"/>
  <c r="AH192" i="10" s="1"/>
  <c r="AI192" i="10" a="1"/>
  <c r="AI192" i="10" s="1"/>
  <c r="AJ192" i="10" a="1"/>
  <c r="AJ192" i="10" s="1"/>
  <c r="AK192" i="10" a="1"/>
  <c r="AK192" i="10" s="1"/>
  <c r="AL192" i="10" a="1"/>
  <c r="AL192" i="10" s="1"/>
  <c r="AM192" i="10" a="1"/>
  <c r="AM192" i="10" s="1"/>
  <c r="AN192" i="10" a="1"/>
  <c r="AN192" i="10" s="1"/>
  <c r="AO192" i="10" a="1"/>
  <c r="AO192" i="10" s="1"/>
  <c r="AP192" i="10" a="1"/>
  <c r="AP192" i="10" s="1"/>
  <c r="AQ192" i="10" a="1"/>
  <c r="AQ192" i="10" s="1"/>
  <c r="AR192" i="10" a="1"/>
  <c r="AR192" i="10" s="1"/>
  <c r="AS192" i="10" a="1"/>
  <c r="AS192" i="10" s="1"/>
  <c r="AT192" i="10" a="1"/>
  <c r="AT192" i="10" s="1"/>
  <c r="AU192" i="10" a="1"/>
  <c r="AU192" i="10" s="1"/>
  <c r="AV192" i="10" a="1"/>
  <c r="AV192" i="10" s="1"/>
  <c r="AW192" i="10" a="1"/>
  <c r="AW192" i="10" s="1"/>
  <c r="AX192" i="10" a="1"/>
  <c r="AX192" i="10" s="1"/>
  <c r="AY192" i="10" a="1"/>
  <c r="AY192" i="10" s="1"/>
  <c r="AZ192" i="10" a="1"/>
  <c r="AZ192" i="10" s="1"/>
  <c r="BA192" i="10" a="1"/>
  <c r="BA192" i="10" s="1"/>
  <c r="BB192" i="10" a="1"/>
  <c r="BB192" i="10" s="1"/>
  <c r="BC192" i="10" a="1"/>
  <c r="BC192" i="10" s="1"/>
  <c r="BD192" i="10" a="1"/>
  <c r="BD192" i="10" s="1"/>
  <c r="BE192" i="10" a="1"/>
  <c r="BE192" i="10" s="1"/>
  <c r="BF192" i="10" a="1"/>
  <c r="BF192" i="10" s="1"/>
  <c r="BG192" i="10" a="1"/>
  <c r="BG192" i="10" s="1"/>
  <c r="BH192" i="10" a="1"/>
  <c r="BH192" i="10" s="1"/>
  <c r="BI192" i="10" a="1"/>
  <c r="BI192" i="10" s="1"/>
  <c r="BJ192" i="10" a="1"/>
  <c r="BJ192" i="10" s="1"/>
  <c r="BK192" i="10" a="1"/>
  <c r="BK192" i="10" s="1"/>
  <c r="BL192" i="10" a="1"/>
  <c r="BL192" i="10" s="1"/>
  <c r="BM192" i="10" a="1"/>
  <c r="BM192" i="10" s="1"/>
  <c r="BN192" i="10" a="1"/>
  <c r="BN192" i="10" s="1"/>
  <c r="R193" i="10" a="1"/>
  <c r="R193" i="10" s="1"/>
  <c r="S193" i="10" a="1"/>
  <c r="S193" i="10" s="1"/>
  <c r="T193" i="10" a="1"/>
  <c r="T193" i="10" s="1"/>
  <c r="U193" i="10" a="1"/>
  <c r="U193" i="10" s="1"/>
  <c r="V193" i="10" a="1"/>
  <c r="V193" i="10" s="1"/>
  <c r="W193" i="10" a="1"/>
  <c r="W193" i="10" s="1"/>
  <c r="X193" i="10" a="1"/>
  <c r="X193" i="10" s="1"/>
  <c r="Y193" i="10" a="1"/>
  <c r="Y193" i="10" s="1"/>
  <c r="Z193" i="10" a="1"/>
  <c r="Z193" i="10" s="1"/>
  <c r="AA193" i="10" a="1"/>
  <c r="AA193" i="10" s="1"/>
  <c r="AB193" i="10" a="1"/>
  <c r="AB193" i="10" s="1"/>
  <c r="AC193" i="10" a="1"/>
  <c r="AC193" i="10" s="1"/>
  <c r="AD193" i="10" a="1"/>
  <c r="AD193" i="10" s="1"/>
  <c r="AE193" i="10" a="1"/>
  <c r="AE193" i="10" s="1"/>
  <c r="AG193" i="10" a="1"/>
  <c r="AG193" i="10" s="1"/>
  <c r="AH193" i="10" a="1"/>
  <c r="AH193" i="10" s="1"/>
  <c r="AI193" i="10" a="1"/>
  <c r="AI193" i="10" s="1"/>
  <c r="AJ193" i="10" a="1"/>
  <c r="AJ193" i="10" s="1"/>
  <c r="AK193" i="10" a="1"/>
  <c r="AK193" i="10" s="1"/>
  <c r="AL193" i="10" a="1"/>
  <c r="AL193" i="10" s="1"/>
  <c r="AM193" i="10" a="1"/>
  <c r="AM193" i="10" s="1"/>
  <c r="AN193" i="10" a="1"/>
  <c r="AN193" i="10" s="1"/>
  <c r="AO193" i="10" a="1"/>
  <c r="AO193" i="10" s="1"/>
  <c r="AP193" i="10" a="1"/>
  <c r="AP193" i="10" s="1"/>
  <c r="AQ193" i="10" a="1"/>
  <c r="AQ193" i="10" s="1"/>
  <c r="AR193" i="10" a="1"/>
  <c r="AR193" i="10" s="1"/>
  <c r="AS193" i="10" a="1"/>
  <c r="AS193" i="10" s="1"/>
  <c r="AT193" i="10" a="1"/>
  <c r="AT193" i="10" s="1"/>
  <c r="AU193" i="10" a="1"/>
  <c r="AU193" i="10" s="1"/>
  <c r="AV193" i="10" a="1"/>
  <c r="AV193" i="10" s="1"/>
  <c r="AW193" i="10" a="1"/>
  <c r="AW193" i="10" s="1"/>
  <c r="AX193" i="10" a="1"/>
  <c r="AX193" i="10" s="1"/>
  <c r="AY193" i="10" a="1"/>
  <c r="AY193" i="10" s="1"/>
  <c r="AZ193" i="10" a="1"/>
  <c r="AZ193" i="10" s="1"/>
  <c r="BA193" i="10" a="1"/>
  <c r="BA193" i="10" s="1"/>
  <c r="BB193" i="10" a="1"/>
  <c r="BB193" i="10" s="1"/>
  <c r="BC193" i="10" a="1"/>
  <c r="BC193" i="10" s="1"/>
  <c r="BD193" i="10" a="1"/>
  <c r="BD193" i="10" s="1"/>
  <c r="BE193" i="10" a="1"/>
  <c r="BE193" i="10" s="1"/>
  <c r="BF193" i="10" a="1"/>
  <c r="BF193" i="10" s="1"/>
  <c r="BG193" i="10" a="1"/>
  <c r="BG193" i="10" s="1"/>
  <c r="BH193" i="10" a="1"/>
  <c r="BH193" i="10" s="1"/>
  <c r="BI193" i="10" a="1"/>
  <c r="BI193" i="10" s="1"/>
  <c r="BJ193" i="10" a="1"/>
  <c r="BJ193" i="10" s="1"/>
  <c r="BK193" i="10" a="1"/>
  <c r="BK193" i="10" s="1"/>
  <c r="BL193" i="10" a="1"/>
  <c r="BL193" i="10" s="1"/>
  <c r="BM193" i="10" a="1"/>
  <c r="BM193" i="10" s="1"/>
  <c r="BN193" i="10" a="1"/>
  <c r="BN193" i="10" s="1"/>
  <c r="R194" i="10" a="1"/>
  <c r="R194" i="10" s="1"/>
  <c r="S194" i="10" a="1"/>
  <c r="S194" i="10" s="1"/>
  <c r="T194" i="10" a="1"/>
  <c r="T194" i="10" s="1"/>
  <c r="U194" i="10" a="1"/>
  <c r="U194" i="10" s="1"/>
  <c r="V194" i="10" a="1"/>
  <c r="V194" i="10" s="1"/>
  <c r="W194" i="10" a="1"/>
  <c r="W194" i="10" s="1"/>
  <c r="X194" i="10" a="1"/>
  <c r="X194" i="10" s="1"/>
  <c r="Y194" i="10" a="1"/>
  <c r="Y194" i="10" s="1"/>
  <c r="Z194" i="10" a="1"/>
  <c r="Z194" i="10" s="1"/>
  <c r="AA194" i="10" a="1"/>
  <c r="AA194" i="10" s="1"/>
  <c r="AB194" i="10" a="1"/>
  <c r="AB194" i="10" s="1"/>
  <c r="AC194" i="10" a="1"/>
  <c r="AC194" i="10" s="1"/>
  <c r="AD194" i="10" a="1"/>
  <c r="AD194" i="10" s="1"/>
  <c r="AE194" i="10" a="1"/>
  <c r="AE194" i="10" s="1"/>
  <c r="AG194" i="10" a="1"/>
  <c r="AG194" i="10" s="1"/>
  <c r="AH194" i="10" a="1"/>
  <c r="AH194" i="10" s="1"/>
  <c r="AI194" i="10" a="1"/>
  <c r="AI194" i="10" s="1"/>
  <c r="AJ194" i="10" a="1"/>
  <c r="AJ194" i="10" s="1"/>
  <c r="AK194" i="10" a="1"/>
  <c r="AK194" i="10" s="1"/>
  <c r="AL194" i="10" a="1"/>
  <c r="AL194" i="10" s="1"/>
  <c r="AM194" i="10" a="1"/>
  <c r="AM194" i="10" s="1"/>
  <c r="AN194" i="10" a="1"/>
  <c r="AN194" i="10" s="1"/>
  <c r="AO194" i="10" a="1"/>
  <c r="AO194" i="10" s="1"/>
  <c r="AP194" i="10" a="1"/>
  <c r="AP194" i="10" s="1"/>
  <c r="AQ194" i="10" a="1"/>
  <c r="AQ194" i="10" s="1"/>
  <c r="AR194" i="10" a="1"/>
  <c r="AR194" i="10" s="1"/>
  <c r="AS194" i="10" a="1"/>
  <c r="AS194" i="10" s="1"/>
  <c r="AT194" i="10" a="1"/>
  <c r="AT194" i="10" s="1"/>
  <c r="AU194" i="10" a="1"/>
  <c r="AU194" i="10" s="1"/>
  <c r="AV194" i="10" a="1"/>
  <c r="AV194" i="10" s="1"/>
  <c r="AW194" i="10" a="1"/>
  <c r="AW194" i="10" s="1"/>
  <c r="AX194" i="10" a="1"/>
  <c r="AX194" i="10" s="1"/>
  <c r="AY194" i="10" a="1"/>
  <c r="AY194" i="10" s="1"/>
  <c r="AZ194" i="10" a="1"/>
  <c r="AZ194" i="10" s="1"/>
  <c r="BA194" i="10" a="1"/>
  <c r="BA194" i="10" s="1"/>
  <c r="BB194" i="10" a="1"/>
  <c r="BB194" i="10" s="1"/>
  <c r="BC194" i="10" a="1"/>
  <c r="BC194" i="10" s="1"/>
  <c r="BD194" i="10" a="1"/>
  <c r="BD194" i="10" s="1"/>
  <c r="BE194" i="10" a="1"/>
  <c r="BE194" i="10" s="1"/>
  <c r="BF194" i="10" a="1"/>
  <c r="BF194" i="10" s="1"/>
  <c r="BG194" i="10" a="1"/>
  <c r="BG194" i="10" s="1"/>
  <c r="BH194" i="10" a="1"/>
  <c r="BH194" i="10" s="1"/>
  <c r="BI194" i="10" a="1"/>
  <c r="BI194" i="10" s="1"/>
  <c r="BJ194" i="10" a="1"/>
  <c r="BJ194" i="10" s="1"/>
  <c r="BK194" i="10" a="1"/>
  <c r="BK194" i="10" s="1"/>
  <c r="BL194" i="10" a="1"/>
  <c r="BL194" i="10" s="1"/>
  <c r="BM194" i="10" a="1"/>
  <c r="BM194" i="10" s="1"/>
  <c r="BN194" i="10" a="1"/>
  <c r="BN194" i="10" s="1"/>
  <c r="R195" i="10" a="1"/>
  <c r="R195" i="10" s="1"/>
  <c r="S195" i="10" a="1"/>
  <c r="S195" i="10" s="1"/>
  <c r="T195" i="10" a="1"/>
  <c r="T195" i="10" s="1"/>
  <c r="U195" i="10" a="1"/>
  <c r="U195" i="10" s="1"/>
  <c r="V195" i="10" a="1"/>
  <c r="V195" i="10" s="1"/>
  <c r="W195" i="10" a="1"/>
  <c r="W195" i="10" s="1"/>
  <c r="X195" i="10" a="1"/>
  <c r="X195" i="10" s="1"/>
  <c r="Y195" i="10" a="1"/>
  <c r="Y195" i="10" s="1"/>
  <c r="Z195" i="10" a="1"/>
  <c r="Z195" i="10" s="1"/>
  <c r="AA195" i="10" a="1"/>
  <c r="AA195" i="10" s="1"/>
  <c r="AB195" i="10" a="1"/>
  <c r="AB195" i="10" s="1"/>
  <c r="AC195" i="10" a="1"/>
  <c r="AC195" i="10" s="1"/>
  <c r="AD195" i="10" a="1"/>
  <c r="AD195" i="10" s="1"/>
  <c r="AE195" i="10" a="1"/>
  <c r="AE195" i="10" s="1"/>
  <c r="AG195" i="10" a="1"/>
  <c r="AG195" i="10" s="1"/>
  <c r="AH195" i="10" a="1"/>
  <c r="AH195" i="10" s="1"/>
  <c r="AI195" i="10" a="1"/>
  <c r="AI195" i="10" s="1"/>
  <c r="AJ195" i="10" a="1"/>
  <c r="AJ195" i="10" s="1"/>
  <c r="AK195" i="10" a="1"/>
  <c r="AK195" i="10" s="1"/>
  <c r="AL195" i="10" a="1"/>
  <c r="AL195" i="10" s="1"/>
  <c r="AM195" i="10" a="1"/>
  <c r="AM195" i="10" s="1"/>
  <c r="AN195" i="10" a="1"/>
  <c r="AN195" i="10" s="1"/>
  <c r="AO195" i="10" a="1"/>
  <c r="AO195" i="10" s="1"/>
  <c r="AP195" i="10" a="1"/>
  <c r="AP195" i="10" s="1"/>
  <c r="AQ195" i="10" a="1"/>
  <c r="AQ195" i="10" s="1"/>
  <c r="AR195" i="10" a="1"/>
  <c r="AR195" i="10" s="1"/>
  <c r="AS195" i="10" a="1"/>
  <c r="AS195" i="10" s="1"/>
  <c r="AT195" i="10" a="1"/>
  <c r="AT195" i="10" s="1"/>
  <c r="AU195" i="10" a="1"/>
  <c r="AU195" i="10" s="1"/>
  <c r="AV195" i="10" a="1"/>
  <c r="AV195" i="10" s="1"/>
  <c r="AW195" i="10" a="1"/>
  <c r="AW195" i="10" s="1"/>
  <c r="AX195" i="10" a="1"/>
  <c r="AX195" i="10" s="1"/>
  <c r="AY195" i="10" a="1"/>
  <c r="AY195" i="10" s="1"/>
  <c r="AZ195" i="10" a="1"/>
  <c r="AZ195" i="10" s="1"/>
  <c r="BA195" i="10" a="1"/>
  <c r="BA195" i="10" s="1"/>
  <c r="BB195" i="10" a="1"/>
  <c r="BB195" i="10" s="1"/>
  <c r="BC195" i="10" a="1"/>
  <c r="BC195" i="10" s="1"/>
  <c r="BD195" i="10" a="1"/>
  <c r="BD195" i="10" s="1"/>
  <c r="BE195" i="10" a="1"/>
  <c r="BE195" i="10" s="1"/>
  <c r="BF195" i="10" a="1"/>
  <c r="BF195" i="10" s="1"/>
  <c r="BG195" i="10" a="1"/>
  <c r="BG195" i="10" s="1"/>
  <c r="BH195" i="10" a="1"/>
  <c r="BH195" i="10" s="1"/>
  <c r="BI195" i="10" a="1"/>
  <c r="BI195" i="10" s="1"/>
  <c r="BJ195" i="10" a="1"/>
  <c r="BJ195" i="10" s="1"/>
  <c r="BK195" i="10" a="1"/>
  <c r="BK195" i="10" s="1"/>
  <c r="BL195" i="10" a="1"/>
  <c r="BL195" i="10" s="1"/>
  <c r="BM195" i="10" a="1"/>
  <c r="BM195" i="10" s="1"/>
  <c r="BN195" i="10" a="1"/>
  <c r="BN195" i="10" s="1"/>
  <c r="R196" i="10" a="1"/>
  <c r="R196" i="10" s="1"/>
  <c r="S196" i="10" a="1"/>
  <c r="S196" i="10" s="1"/>
  <c r="T196" i="10" a="1"/>
  <c r="T196" i="10" s="1"/>
  <c r="U196" i="10" a="1"/>
  <c r="U196" i="10" s="1"/>
  <c r="V196" i="10" a="1"/>
  <c r="V196" i="10" s="1"/>
  <c r="W196" i="10" a="1"/>
  <c r="W196" i="10" s="1"/>
  <c r="X196" i="10" a="1"/>
  <c r="X196" i="10" s="1"/>
  <c r="Y196" i="10" a="1"/>
  <c r="Y196" i="10" s="1"/>
  <c r="Z196" i="10" a="1"/>
  <c r="Z196" i="10" s="1"/>
  <c r="AA196" i="10" a="1"/>
  <c r="AA196" i="10" s="1"/>
  <c r="AB196" i="10" a="1"/>
  <c r="AB196" i="10" s="1"/>
  <c r="AC196" i="10" a="1"/>
  <c r="AC196" i="10" s="1"/>
  <c r="AD196" i="10" a="1"/>
  <c r="AD196" i="10" s="1"/>
  <c r="AE196" i="10" a="1"/>
  <c r="AE196" i="10" s="1"/>
  <c r="AG196" i="10" a="1"/>
  <c r="AG196" i="10" s="1"/>
  <c r="AH196" i="10" a="1"/>
  <c r="AH196" i="10" s="1"/>
  <c r="AI196" i="10" a="1"/>
  <c r="AI196" i="10" s="1"/>
  <c r="AJ196" i="10" a="1"/>
  <c r="AJ196" i="10" s="1"/>
  <c r="AK196" i="10" a="1"/>
  <c r="AK196" i="10" s="1"/>
  <c r="AL196" i="10" a="1"/>
  <c r="AL196" i="10" s="1"/>
  <c r="AM196" i="10" a="1"/>
  <c r="AM196" i="10" s="1"/>
  <c r="AN196" i="10" a="1"/>
  <c r="AN196" i="10" s="1"/>
  <c r="AO196" i="10" a="1"/>
  <c r="AO196" i="10" s="1"/>
  <c r="AP196" i="10" a="1"/>
  <c r="AP196" i="10" s="1"/>
  <c r="AQ196" i="10" a="1"/>
  <c r="AQ196" i="10" s="1"/>
  <c r="AR196" i="10" a="1"/>
  <c r="AR196" i="10" s="1"/>
  <c r="AS196" i="10" a="1"/>
  <c r="AS196" i="10" s="1"/>
  <c r="AT196" i="10" a="1"/>
  <c r="AT196" i="10" s="1"/>
  <c r="AU196" i="10" a="1"/>
  <c r="AU196" i="10" s="1"/>
  <c r="AV196" i="10" a="1"/>
  <c r="AV196" i="10" s="1"/>
  <c r="AW196" i="10" a="1"/>
  <c r="AW196" i="10" s="1"/>
  <c r="AX196" i="10" a="1"/>
  <c r="AX196" i="10" s="1"/>
  <c r="AY196" i="10" a="1"/>
  <c r="AY196" i="10" s="1"/>
  <c r="AZ196" i="10" a="1"/>
  <c r="AZ196" i="10" s="1"/>
  <c r="BA196" i="10" a="1"/>
  <c r="BA196" i="10" s="1"/>
  <c r="BB196" i="10" a="1"/>
  <c r="BB196" i="10" s="1"/>
  <c r="BC196" i="10" a="1"/>
  <c r="BC196" i="10" s="1"/>
  <c r="BD196" i="10" a="1"/>
  <c r="BD196" i="10" s="1"/>
  <c r="BE196" i="10" a="1"/>
  <c r="BE196" i="10" s="1"/>
  <c r="BF196" i="10" a="1"/>
  <c r="BF196" i="10" s="1"/>
  <c r="BG196" i="10" a="1"/>
  <c r="BG196" i="10" s="1"/>
  <c r="BH196" i="10" a="1"/>
  <c r="BH196" i="10" s="1"/>
  <c r="BI196" i="10" a="1"/>
  <c r="BI196" i="10" s="1"/>
  <c r="BJ196" i="10" a="1"/>
  <c r="BJ196" i="10" s="1"/>
  <c r="BK196" i="10" a="1"/>
  <c r="BK196" i="10" s="1"/>
  <c r="BL196" i="10" a="1"/>
  <c r="BL196" i="10" s="1"/>
  <c r="BM196" i="10" a="1"/>
  <c r="BM196" i="10" s="1"/>
  <c r="BN196" i="10" a="1"/>
  <c r="BN196" i="10" s="1"/>
  <c r="R197" i="10" a="1"/>
  <c r="R197" i="10" s="1"/>
  <c r="S197" i="10" a="1"/>
  <c r="S197" i="10" s="1"/>
  <c r="T197" i="10" a="1"/>
  <c r="T197" i="10" s="1"/>
  <c r="U197" i="10" a="1"/>
  <c r="U197" i="10" s="1"/>
  <c r="V197" i="10" a="1"/>
  <c r="V197" i="10" s="1"/>
  <c r="W197" i="10" a="1"/>
  <c r="W197" i="10" s="1"/>
  <c r="X197" i="10" a="1"/>
  <c r="X197" i="10" s="1"/>
  <c r="Y197" i="10" a="1"/>
  <c r="Y197" i="10" s="1"/>
  <c r="Z197" i="10" a="1"/>
  <c r="Z197" i="10" s="1"/>
  <c r="AA197" i="10" a="1"/>
  <c r="AA197" i="10" s="1"/>
  <c r="AB197" i="10" a="1"/>
  <c r="AB197" i="10" s="1"/>
  <c r="AC197" i="10" a="1"/>
  <c r="AC197" i="10" s="1"/>
  <c r="AD197" i="10" a="1"/>
  <c r="AD197" i="10" s="1"/>
  <c r="AE197" i="10" a="1"/>
  <c r="AE197" i="10" s="1"/>
  <c r="AG197" i="10" a="1"/>
  <c r="AG197" i="10" s="1"/>
  <c r="AH197" i="10" a="1"/>
  <c r="AH197" i="10" s="1"/>
  <c r="AI197" i="10" a="1"/>
  <c r="AI197" i="10" s="1"/>
  <c r="AJ197" i="10" a="1"/>
  <c r="AJ197" i="10" s="1"/>
  <c r="AK197" i="10" a="1"/>
  <c r="AK197" i="10" s="1"/>
  <c r="AL197" i="10" a="1"/>
  <c r="AL197" i="10" s="1"/>
  <c r="AM197" i="10" a="1"/>
  <c r="AM197" i="10" s="1"/>
  <c r="AN197" i="10" a="1"/>
  <c r="AN197" i="10" s="1"/>
  <c r="AO197" i="10" a="1"/>
  <c r="AO197" i="10" s="1"/>
  <c r="AP197" i="10" a="1"/>
  <c r="AP197" i="10" s="1"/>
  <c r="AQ197" i="10" a="1"/>
  <c r="AQ197" i="10" s="1"/>
  <c r="AR197" i="10" a="1"/>
  <c r="AR197" i="10" s="1"/>
  <c r="AS197" i="10" a="1"/>
  <c r="AS197" i="10" s="1"/>
  <c r="AT197" i="10" a="1"/>
  <c r="AT197" i="10" s="1"/>
  <c r="AU197" i="10" a="1"/>
  <c r="AU197" i="10" s="1"/>
  <c r="AV197" i="10" a="1"/>
  <c r="AV197" i="10" s="1"/>
  <c r="AW197" i="10" a="1"/>
  <c r="AW197" i="10" s="1"/>
  <c r="AX197" i="10" a="1"/>
  <c r="AX197" i="10" s="1"/>
  <c r="AY197" i="10" a="1"/>
  <c r="AY197" i="10" s="1"/>
  <c r="AZ197" i="10" a="1"/>
  <c r="AZ197" i="10" s="1"/>
  <c r="BA197" i="10" a="1"/>
  <c r="BA197" i="10" s="1"/>
  <c r="BB197" i="10" a="1"/>
  <c r="BB197" i="10" s="1"/>
  <c r="BC197" i="10" a="1"/>
  <c r="BC197" i="10" s="1"/>
  <c r="BD197" i="10" a="1"/>
  <c r="BD197" i="10" s="1"/>
  <c r="BE197" i="10" a="1"/>
  <c r="BE197" i="10" s="1"/>
  <c r="BF197" i="10" a="1"/>
  <c r="BF197" i="10" s="1"/>
  <c r="BG197" i="10" a="1"/>
  <c r="BG197" i="10" s="1"/>
  <c r="BH197" i="10" a="1"/>
  <c r="BH197" i="10" s="1"/>
  <c r="BI197" i="10" a="1"/>
  <c r="BI197" i="10" s="1"/>
  <c r="BJ197" i="10" a="1"/>
  <c r="BJ197" i="10" s="1"/>
  <c r="BK197" i="10" a="1"/>
  <c r="BK197" i="10" s="1"/>
  <c r="BL197" i="10" a="1"/>
  <c r="BL197" i="10" s="1"/>
  <c r="BM197" i="10" a="1"/>
  <c r="BM197" i="10" s="1"/>
  <c r="BN197" i="10" a="1"/>
  <c r="BN197" i="10" s="1"/>
  <c r="R198" i="10" a="1"/>
  <c r="R198" i="10" s="1"/>
  <c r="S198" i="10" a="1"/>
  <c r="S198" i="10" s="1"/>
  <c r="T198" i="10" a="1"/>
  <c r="T198" i="10" s="1"/>
  <c r="U198" i="10" a="1"/>
  <c r="U198" i="10" s="1"/>
  <c r="V198" i="10" a="1"/>
  <c r="V198" i="10" s="1"/>
  <c r="W198" i="10" a="1"/>
  <c r="W198" i="10" s="1"/>
  <c r="X198" i="10" a="1"/>
  <c r="X198" i="10" s="1"/>
  <c r="Y198" i="10" a="1"/>
  <c r="Y198" i="10" s="1"/>
  <c r="Z198" i="10" a="1"/>
  <c r="Z198" i="10" s="1"/>
  <c r="AA198" i="10" a="1"/>
  <c r="AA198" i="10" s="1"/>
  <c r="AB198" i="10" a="1"/>
  <c r="AB198" i="10" s="1"/>
  <c r="AC198" i="10" a="1"/>
  <c r="AC198" i="10" s="1"/>
  <c r="AD198" i="10" a="1"/>
  <c r="AD198" i="10" s="1"/>
  <c r="AE198" i="10" a="1"/>
  <c r="AE198" i="10" s="1"/>
  <c r="AG198" i="10" a="1"/>
  <c r="AG198" i="10" s="1"/>
  <c r="AH198" i="10" a="1"/>
  <c r="AH198" i="10" s="1"/>
  <c r="AI198" i="10" a="1"/>
  <c r="AI198" i="10" s="1"/>
  <c r="AJ198" i="10" a="1"/>
  <c r="AJ198" i="10" s="1"/>
  <c r="AK198" i="10" a="1"/>
  <c r="AK198" i="10" s="1"/>
  <c r="AL198" i="10" a="1"/>
  <c r="AL198" i="10" s="1"/>
  <c r="AM198" i="10" a="1"/>
  <c r="AM198" i="10" s="1"/>
  <c r="AN198" i="10" a="1"/>
  <c r="AN198" i="10" s="1"/>
  <c r="AO198" i="10" a="1"/>
  <c r="AO198" i="10" s="1"/>
  <c r="AP198" i="10" a="1"/>
  <c r="AP198" i="10" s="1"/>
  <c r="AQ198" i="10" a="1"/>
  <c r="AQ198" i="10" s="1"/>
  <c r="AR198" i="10" a="1"/>
  <c r="AR198" i="10" s="1"/>
  <c r="AS198" i="10" a="1"/>
  <c r="AS198" i="10" s="1"/>
  <c r="AT198" i="10" a="1"/>
  <c r="AT198" i="10" s="1"/>
  <c r="AU198" i="10" a="1"/>
  <c r="AU198" i="10" s="1"/>
  <c r="AV198" i="10" a="1"/>
  <c r="AV198" i="10" s="1"/>
  <c r="AW198" i="10" a="1"/>
  <c r="AW198" i="10" s="1"/>
  <c r="AX198" i="10" a="1"/>
  <c r="AX198" i="10" s="1"/>
  <c r="AY198" i="10" a="1"/>
  <c r="AY198" i="10" s="1"/>
  <c r="AZ198" i="10" a="1"/>
  <c r="AZ198" i="10" s="1"/>
  <c r="BA198" i="10" a="1"/>
  <c r="BA198" i="10" s="1"/>
  <c r="BB198" i="10" a="1"/>
  <c r="BB198" i="10" s="1"/>
  <c r="BC198" i="10" a="1"/>
  <c r="BC198" i="10" s="1"/>
  <c r="BD198" i="10" a="1"/>
  <c r="BD198" i="10" s="1"/>
  <c r="BE198" i="10" a="1"/>
  <c r="BE198" i="10" s="1"/>
  <c r="BF198" i="10" a="1"/>
  <c r="BF198" i="10" s="1"/>
  <c r="BG198" i="10" a="1"/>
  <c r="BG198" i="10" s="1"/>
  <c r="BH198" i="10" a="1"/>
  <c r="BH198" i="10" s="1"/>
  <c r="BI198" i="10" a="1"/>
  <c r="BI198" i="10" s="1"/>
  <c r="BJ198" i="10" a="1"/>
  <c r="BJ198" i="10" s="1"/>
  <c r="BK198" i="10" a="1"/>
  <c r="BK198" i="10" s="1"/>
  <c r="BL198" i="10" a="1"/>
  <c r="BL198" i="10" s="1"/>
  <c r="BM198" i="10" a="1"/>
  <c r="BM198" i="10" s="1"/>
  <c r="BN198" i="10" a="1"/>
  <c r="BN198" i="10" s="1"/>
  <c r="R199" i="10" a="1"/>
  <c r="R199" i="10" s="1"/>
  <c r="S199" i="10" a="1"/>
  <c r="S199" i="10" s="1"/>
  <c r="T199" i="10" a="1"/>
  <c r="T199" i="10" s="1"/>
  <c r="U199" i="10" a="1"/>
  <c r="U199" i="10" s="1"/>
  <c r="V199" i="10" a="1"/>
  <c r="V199" i="10" s="1"/>
  <c r="W199" i="10" a="1"/>
  <c r="W199" i="10" s="1"/>
  <c r="X199" i="10" a="1"/>
  <c r="X199" i="10" s="1"/>
  <c r="Y199" i="10" a="1"/>
  <c r="Y199" i="10" s="1"/>
  <c r="Z199" i="10" a="1"/>
  <c r="Z199" i="10" s="1"/>
  <c r="AA199" i="10" a="1"/>
  <c r="AA199" i="10" s="1"/>
  <c r="AB199" i="10" a="1"/>
  <c r="AB199" i="10" s="1"/>
  <c r="AC199" i="10" a="1"/>
  <c r="AC199" i="10" s="1"/>
  <c r="AD199" i="10" a="1"/>
  <c r="AD199" i="10" s="1"/>
  <c r="AE199" i="10" a="1"/>
  <c r="AE199" i="10" s="1"/>
  <c r="AG199" i="10" a="1"/>
  <c r="AG199" i="10" s="1"/>
  <c r="AH199" i="10" a="1"/>
  <c r="AH199" i="10" s="1"/>
  <c r="AI199" i="10" a="1"/>
  <c r="AI199" i="10" s="1"/>
  <c r="AJ199" i="10" a="1"/>
  <c r="AJ199" i="10" s="1"/>
  <c r="AK199" i="10" a="1"/>
  <c r="AK199" i="10" s="1"/>
  <c r="AL199" i="10" a="1"/>
  <c r="AL199" i="10" s="1"/>
  <c r="AM199" i="10" a="1"/>
  <c r="AM199" i="10" s="1"/>
  <c r="AN199" i="10" a="1"/>
  <c r="AN199" i="10" s="1"/>
  <c r="AO199" i="10" a="1"/>
  <c r="AO199" i="10" s="1"/>
  <c r="AP199" i="10" a="1"/>
  <c r="AP199" i="10" s="1"/>
  <c r="AQ199" i="10" a="1"/>
  <c r="AQ199" i="10" s="1"/>
  <c r="AR199" i="10" a="1"/>
  <c r="AR199" i="10" s="1"/>
  <c r="AS199" i="10" a="1"/>
  <c r="AS199" i="10" s="1"/>
  <c r="AT199" i="10" a="1"/>
  <c r="AT199" i="10" s="1"/>
  <c r="AU199" i="10" a="1"/>
  <c r="AU199" i="10" s="1"/>
  <c r="AV199" i="10" a="1"/>
  <c r="AV199" i="10" s="1"/>
  <c r="AW199" i="10" a="1"/>
  <c r="AW199" i="10" s="1"/>
  <c r="AX199" i="10" a="1"/>
  <c r="AX199" i="10" s="1"/>
  <c r="AY199" i="10" a="1"/>
  <c r="AY199" i="10" s="1"/>
  <c r="AZ199" i="10" a="1"/>
  <c r="AZ199" i="10" s="1"/>
  <c r="BA199" i="10" a="1"/>
  <c r="BA199" i="10" s="1"/>
  <c r="BB199" i="10" a="1"/>
  <c r="BB199" i="10" s="1"/>
  <c r="BC199" i="10" a="1"/>
  <c r="BC199" i="10" s="1"/>
  <c r="BD199" i="10" a="1"/>
  <c r="BD199" i="10" s="1"/>
  <c r="BE199" i="10" a="1"/>
  <c r="BE199" i="10" s="1"/>
  <c r="BF199" i="10" a="1"/>
  <c r="BF199" i="10" s="1"/>
  <c r="BG199" i="10" a="1"/>
  <c r="BG199" i="10" s="1"/>
  <c r="BH199" i="10" a="1"/>
  <c r="BH199" i="10" s="1"/>
  <c r="BI199" i="10" a="1"/>
  <c r="BI199" i="10" s="1"/>
  <c r="BJ199" i="10" a="1"/>
  <c r="BJ199" i="10" s="1"/>
  <c r="BK199" i="10" a="1"/>
  <c r="BK199" i="10" s="1"/>
  <c r="BL199" i="10" a="1"/>
  <c r="BL199" i="10" s="1"/>
  <c r="BM199" i="10" a="1"/>
  <c r="BM199" i="10" s="1"/>
  <c r="BN199" i="10" a="1"/>
  <c r="BN199" i="10" s="1"/>
  <c r="R200" i="10" a="1"/>
  <c r="R200" i="10" s="1"/>
  <c r="S200" i="10" a="1"/>
  <c r="S200" i="10" s="1"/>
  <c r="T200" i="10" a="1"/>
  <c r="T200" i="10" s="1"/>
  <c r="U200" i="10" a="1"/>
  <c r="U200" i="10" s="1"/>
  <c r="V200" i="10" a="1"/>
  <c r="V200" i="10" s="1"/>
  <c r="W200" i="10" a="1"/>
  <c r="W200" i="10" s="1"/>
  <c r="X200" i="10" a="1"/>
  <c r="X200" i="10" s="1"/>
  <c r="Y200" i="10" a="1"/>
  <c r="Y200" i="10" s="1"/>
  <c r="Z200" i="10" a="1"/>
  <c r="Z200" i="10" s="1"/>
  <c r="AA200" i="10" a="1"/>
  <c r="AA200" i="10" s="1"/>
  <c r="AB200" i="10" a="1"/>
  <c r="AB200" i="10" s="1"/>
  <c r="AC200" i="10" a="1"/>
  <c r="AC200" i="10" s="1"/>
  <c r="AD200" i="10" a="1"/>
  <c r="AD200" i="10" s="1"/>
  <c r="AE200" i="10" a="1"/>
  <c r="AE200" i="10" s="1"/>
  <c r="AG200" i="10" a="1"/>
  <c r="AG200" i="10" s="1"/>
  <c r="AH200" i="10" a="1"/>
  <c r="AH200" i="10" s="1"/>
  <c r="AI200" i="10" a="1"/>
  <c r="AI200" i="10" s="1"/>
  <c r="AJ200" i="10" a="1"/>
  <c r="AJ200" i="10" s="1"/>
  <c r="AK200" i="10" a="1"/>
  <c r="AK200" i="10" s="1"/>
  <c r="AL200" i="10" a="1"/>
  <c r="AL200" i="10" s="1"/>
  <c r="AM200" i="10" a="1"/>
  <c r="AM200" i="10" s="1"/>
  <c r="AN200" i="10" a="1"/>
  <c r="AN200" i="10" s="1"/>
  <c r="AO200" i="10" a="1"/>
  <c r="AO200" i="10" s="1"/>
  <c r="AP200" i="10" a="1"/>
  <c r="AP200" i="10" s="1"/>
  <c r="AQ200" i="10" a="1"/>
  <c r="AQ200" i="10" s="1"/>
  <c r="AR200" i="10" a="1"/>
  <c r="AR200" i="10" s="1"/>
  <c r="AS200" i="10" a="1"/>
  <c r="AS200" i="10" s="1"/>
  <c r="AT200" i="10" a="1"/>
  <c r="AT200" i="10" s="1"/>
  <c r="AU200" i="10" a="1"/>
  <c r="AU200" i="10" s="1"/>
  <c r="AV200" i="10" a="1"/>
  <c r="AV200" i="10" s="1"/>
  <c r="AW200" i="10" a="1"/>
  <c r="AW200" i="10" s="1"/>
  <c r="AX200" i="10" a="1"/>
  <c r="AX200" i="10" s="1"/>
  <c r="AY200" i="10" a="1"/>
  <c r="AY200" i="10" s="1"/>
  <c r="AZ200" i="10" a="1"/>
  <c r="AZ200" i="10" s="1"/>
  <c r="BA200" i="10" a="1"/>
  <c r="BA200" i="10" s="1"/>
  <c r="BB200" i="10" a="1"/>
  <c r="BB200" i="10" s="1"/>
  <c r="BC200" i="10" a="1"/>
  <c r="BC200" i="10" s="1"/>
  <c r="BD200" i="10" a="1"/>
  <c r="BD200" i="10" s="1"/>
  <c r="BE200" i="10" a="1"/>
  <c r="BE200" i="10" s="1"/>
  <c r="BF200" i="10" a="1"/>
  <c r="BF200" i="10" s="1"/>
  <c r="BG200" i="10" a="1"/>
  <c r="BG200" i="10" s="1"/>
  <c r="BH200" i="10" a="1"/>
  <c r="BH200" i="10" s="1"/>
  <c r="BI200" i="10" a="1"/>
  <c r="BI200" i="10" s="1"/>
  <c r="BJ200" i="10" a="1"/>
  <c r="BJ200" i="10" s="1"/>
  <c r="BK200" i="10" a="1"/>
  <c r="BK200" i="10" s="1"/>
  <c r="BL200" i="10" a="1"/>
  <c r="BL200" i="10" s="1"/>
  <c r="BM200" i="10" a="1"/>
  <c r="BM200" i="10" s="1"/>
  <c r="BN200" i="10" a="1"/>
  <c r="BN200" i="10" s="1"/>
  <c r="R201" i="10" a="1"/>
  <c r="R201" i="10" s="1"/>
  <c r="S201" i="10" a="1"/>
  <c r="S201" i="10" s="1"/>
  <c r="T201" i="10" a="1"/>
  <c r="T201" i="10" s="1"/>
  <c r="U201" i="10" a="1"/>
  <c r="U201" i="10" s="1"/>
  <c r="V201" i="10" a="1"/>
  <c r="V201" i="10" s="1"/>
  <c r="W201" i="10" a="1"/>
  <c r="W201" i="10" s="1"/>
  <c r="X201" i="10" a="1"/>
  <c r="X201" i="10" s="1"/>
  <c r="Y201" i="10" a="1"/>
  <c r="Y201" i="10" s="1"/>
  <c r="Z201" i="10" a="1"/>
  <c r="Z201" i="10" s="1"/>
  <c r="AA201" i="10" a="1"/>
  <c r="AA201" i="10" s="1"/>
  <c r="AB201" i="10" a="1"/>
  <c r="AB201" i="10" s="1"/>
  <c r="AC201" i="10" a="1"/>
  <c r="AC201" i="10" s="1"/>
  <c r="AD201" i="10" a="1"/>
  <c r="AD201" i="10" s="1"/>
  <c r="AE201" i="10" a="1"/>
  <c r="AE201" i="10" s="1"/>
  <c r="AG201" i="10" a="1"/>
  <c r="AG201" i="10" s="1"/>
  <c r="AH201" i="10" a="1"/>
  <c r="AH201" i="10" s="1"/>
  <c r="AI201" i="10" a="1"/>
  <c r="AI201" i="10" s="1"/>
  <c r="AJ201" i="10" a="1"/>
  <c r="AJ201" i="10" s="1"/>
  <c r="AK201" i="10" a="1"/>
  <c r="AK201" i="10" s="1"/>
  <c r="AL201" i="10" a="1"/>
  <c r="AL201" i="10" s="1"/>
  <c r="AM201" i="10" a="1"/>
  <c r="AM201" i="10" s="1"/>
  <c r="AN201" i="10" a="1"/>
  <c r="AN201" i="10" s="1"/>
  <c r="AO201" i="10" a="1"/>
  <c r="AO201" i="10" s="1"/>
  <c r="AP201" i="10" a="1"/>
  <c r="AP201" i="10" s="1"/>
  <c r="AQ201" i="10" a="1"/>
  <c r="AQ201" i="10" s="1"/>
  <c r="AR201" i="10" a="1"/>
  <c r="AR201" i="10" s="1"/>
  <c r="AS201" i="10" a="1"/>
  <c r="AS201" i="10" s="1"/>
  <c r="AT201" i="10" a="1"/>
  <c r="AT201" i="10" s="1"/>
  <c r="AU201" i="10" a="1"/>
  <c r="AU201" i="10" s="1"/>
  <c r="AV201" i="10" a="1"/>
  <c r="AV201" i="10" s="1"/>
  <c r="AW201" i="10" a="1"/>
  <c r="AW201" i="10" s="1"/>
  <c r="AX201" i="10" a="1"/>
  <c r="AX201" i="10" s="1"/>
  <c r="AY201" i="10" a="1"/>
  <c r="AY201" i="10" s="1"/>
  <c r="AZ201" i="10" a="1"/>
  <c r="AZ201" i="10" s="1"/>
  <c r="BA201" i="10" a="1"/>
  <c r="BA201" i="10" s="1"/>
  <c r="BB201" i="10" a="1"/>
  <c r="BB201" i="10" s="1"/>
  <c r="BC201" i="10" a="1"/>
  <c r="BC201" i="10" s="1"/>
  <c r="BD201" i="10" a="1"/>
  <c r="BD201" i="10" s="1"/>
  <c r="BE201" i="10" a="1"/>
  <c r="BE201" i="10" s="1"/>
  <c r="BF201" i="10" a="1"/>
  <c r="BF201" i="10" s="1"/>
  <c r="BG201" i="10" a="1"/>
  <c r="BG201" i="10" s="1"/>
  <c r="BH201" i="10" a="1"/>
  <c r="BH201" i="10" s="1"/>
  <c r="BI201" i="10" a="1"/>
  <c r="BI201" i="10" s="1"/>
  <c r="BJ201" i="10" a="1"/>
  <c r="BJ201" i="10" s="1"/>
  <c r="BK201" i="10" a="1"/>
  <c r="BK201" i="10" s="1"/>
  <c r="BL201" i="10" a="1"/>
  <c r="BL201" i="10" s="1"/>
  <c r="BM201" i="10" a="1"/>
  <c r="BM201" i="10" s="1"/>
  <c r="BN201" i="10" a="1"/>
  <c r="BN201" i="10" s="1"/>
  <c r="R202" i="10" a="1"/>
  <c r="R202" i="10" s="1"/>
  <c r="S202" i="10" a="1"/>
  <c r="S202" i="10" s="1"/>
  <c r="T202" i="10" a="1"/>
  <c r="T202" i="10" s="1"/>
  <c r="U202" i="10" a="1"/>
  <c r="U202" i="10" s="1"/>
  <c r="V202" i="10" a="1"/>
  <c r="V202" i="10" s="1"/>
  <c r="W202" i="10" a="1"/>
  <c r="W202" i="10" s="1"/>
  <c r="X202" i="10" a="1"/>
  <c r="X202" i="10" s="1"/>
  <c r="Y202" i="10" a="1"/>
  <c r="Y202" i="10" s="1"/>
  <c r="Z202" i="10" a="1"/>
  <c r="Z202" i="10" s="1"/>
  <c r="AA202" i="10" a="1"/>
  <c r="AA202" i="10" s="1"/>
  <c r="AB202" i="10" a="1"/>
  <c r="AB202" i="10" s="1"/>
  <c r="AC202" i="10" a="1"/>
  <c r="AC202" i="10" s="1"/>
  <c r="AD202" i="10" a="1"/>
  <c r="AD202" i="10" s="1"/>
  <c r="AE202" i="10" a="1"/>
  <c r="AE202" i="10" s="1"/>
  <c r="AG202" i="10" a="1"/>
  <c r="AG202" i="10" s="1"/>
  <c r="AH202" i="10" a="1"/>
  <c r="AH202" i="10" s="1"/>
  <c r="AI202" i="10" a="1"/>
  <c r="AI202" i="10" s="1"/>
  <c r="AJ202" i="10" a="1"/>
  <c r="AJ202" i="10" s="1"/>
  <c r="AK202" i="10" a="1"/>
  <c r="AK202" i="10" s="1"/>
  <c r="AL202" i="10" a="1"/>
  <c r="AL202" i="10" s="1"/>
  <c r="AM202" i="10" a="1"/>
  <c r="AM202" i="10" s="1"/>
  <c r="AN202" i="10" a="1"/>
  <c r="AN202" i="10" s="1"/>
  <c r="AO202" i="10" a="1"/>
  <c r="AO202" i="10" s="1"/>
  <c r="AP202" i="10" a="1"/>
  <c r="AP202" i="10" s="1"/>
  <c r="AQ202" i="10" a="1"/>
  <c r="AQ202" i="10" s="1"/>
  <c r="AR202" i="10" a="1"/>
  <c r="AR202" i="10" s="1"/>
  <c r="AS202" i="10" a="1"/>
  <c r="AS202" i="10" s="1"/>
  <c r="AT202" i="10" a="1"/>
  <c r="AT202" i="10" s="1"/>
  <c r="AU202" i="10" a="1"/>
  <c r="AU202" i="10" s="1"/>
  <c r="AV202" i="10" a="1"/>
  <c r="AV202" i="10" s="1"/>
  <c r="AW202" i="10" a="1"/>
  <c r="AW202" i="10" s="1"/>
  <c r="AX202" i="10" a="1"/>
  <c r="AX202" i="10" s="1"/>
  <c r="AY202" i="10" a="1"/>
  <c r="AY202" i="10" s="1"/>
  <c r="AZ202" i="10" a="1"/>
  <c r="AZ202" i="10" s="1"/>
  <c r="BA202" i="10" a="1"/>
  <c r="BA202" i="10" s="1"/>
  <c r="BB202" i="10" a="1"/>
  <c r="BB202" i="10" s="1"/>
  <c r="BC202" i="10" a="1"/>
  <c r="BC202" i="10" s="1"/>
  <c r="BD202" i="10" a="1"/>
  <c r="BD202" i="10" s="1"/>
  <c r="BE202" i="10" a="1"/>
  <c r="BE202" i="10" s="1"/>
  <c r="BF202" i="10" a="1"/>
  <c r="BF202" i="10" s="1"/>
  <c r="BG202" i="10" a="1"/>
  <c r="BG202" i="10" s="1"/>
  <c r="BH202" i="10" a="1"/>
  <c r="BH202" i="10" s="1"/>
  <c r="BI202" i="10" a="1"/>
  <c r="BI202" i="10" s="1"/>
  <c r="BJ202" i="10" a="1"/>
  <c r="BJ202" i="10" s="1"/>
  <c r="BK202" i="10" a="1"/>
  <c r="BK202" i="10" s="1"/>
  <c r="BL202" i="10" a="1"/>
  <c r="BL202" i="10" s="1"/>
  <c r="BM202" i="10" a="1"/>
  <c r="BM202" i="10" s="1"/>
  <c r="BN202" i="10" a="1"/>
  <c r="BN202" i="10" s="1"/>
  <c r="R203" i="10" a="1"/>
  <c r="R203" i="10" s="1"/>
  <c r="S203" i="10" a="1"/>
  <c r="S203" i="10" s="1"/>
  <c r="T203" i="10" a="1"/>
  <c r="T203" i="10" s="1"/>
  <c r="U203" i="10" a="1"/>
  <c r="U203" i="10" s="1"/>
  <c r="V203" i="10" a="1"/>
  <c r="V203" i="10" s="1"/>
  <c r="W203" i="10" a="1"/>
  <c r="W203" i="10" s="1"/>
  <c r="X203" i="10" a="1"/>
  <c r="X203" i="10" s="1"/>
  <c r="Y203" i="10" a="1"/>
  <c r="Y203" i="10" s="1"/>
  <c r="Z203" i="10" a="1"/>
  <c r="Z203" i="10" s="1"/>
  <c r="AA203" i="10" a="1"/>
  <c r="AA203" i="10" s="1"/>
  <c r="AB203" i="10" a="1"/>
  <c r="AB203" i="10" s="1"/>
  <c r="AC203" i="10" a="1"/>
  <c r="AC203" i="10" s="1"/>
  <c r="AD203" i="10" a="1"/>
  <c r="AD203" i="10" s="1"/>
  <c r="AE203" i="10" a="1"/>
  <c r="AE203" i="10" s="1"/>
  <c r="AG203" i="10" a="1"/>
  <c r="AG203" i="10" s="1"/>
  <c r="AH203" i="10" a="1"/>
  <c r="AH203" i="10" s="1"/>
  <c r="AI203" i="10" a="1"/>
  <c r="AI203" i="10" s="1"/>
  <c r="AJ203" i="10" a="1"/>
  <c r="AJ203" i="10" s="1"/>
  <c r="AK203" i="10" a="1"/>
  <c r="AK203" i="10" s="1"/>
  <c r="AL203" i="10" a="1"/>
  <c r="AL203" i="10" s="1"/>
  <c r="AM203" i="10" a="1"/>
  <c r="AM203" i="10" s="1"/>
  <c r="AN203" i="10" a="1"/>
  <c r="AN203" i="10" s="1"/>
  <c r="AO203" i="10" a="1"/>
  <c r="AO203" i="10" s="1"/>
  <c r="AP203" i="10" a="1"/>
  <c r="AP203" i="10" s="1"/>
  <c r="AQ203" i="10" a="1"/>
  <c r="AQ203" i="10" s="1"/>
  <c r="AR203" i="10" a="1"/>
  <c r="AR203" i="10" s="1"/>
  <c r="AS203" i="10" a="1"/>
  <c r="AS203" i="10" s="1"/>
  <c r="AT203" i="10" a="1"/>
  <c r="AT203" i="10" s="1"/>
  <c r="AU203" i="10" a="1"/>
  <c r="AU203" i="10" s="1"/>
  <c r="AV203" i="10" a="1"/>
  <c r="AV203" i="10" s="1"/>
  <c r="AW203" i="10" a="1"/>
  <c r="AW203" i="10" s="1"/>
  <c r="AX203" i="10" a="1"/>
  <c r="AX203" i="10" s="1"/>
  <c r="AY203" i="10" a="1"/>
  <c r="AY203" i="10" s="1"/>
  <c r="AZ203" i="10" a="1"/>
  <c r="AZ203" i="10" s="1"/>
  <c r="BA203" i="10" a="1"/>
  <c r="BA203" i="10" s="1"/>
  <c r="BB203" i="10" a="1"/>
  <c r="BB203" i="10" s="1"/>
  <c r="BC203" i="10" a="1"/>
  <c r="BC203" i="10" s="1"/>
  <c r="BD203" i="10" a="1"/>
  <c r="BD203" i="10" s="1"/>
  <c r="BE203" i="10" a="1"/>
  <c r="BE203" i="10" s="1"/>
  <c r="BF203" i="10" a="1"/>
  <c r="BF203" i="10" s="1"/>
  <c r="BG203" i="10" a="1"/>
  <c r="BG203" i="10" s="1"/>
  <c r="BH203" i="10" a="1"/>
  <c r="BH203" i="10" s="1"/>
  <c r="BI203" i="10" a="1"/>
  <c r="BI203" i="10" s="1"/>
  <c r="BJ203" i="10" a="1"/>
  <c r="BJ203" i="10" s="1"/>
  <c r="BK203" i="10" a="1"/>
  <c r="BK203" i="10" s="1"/>
  <c r="BL203" i="10" a="1"/>
  <c r="BL203" i="10" s="1"/>
  <c r="BM203" i="10" a="1"/>
  <c r="BM203" i="10" s="1"/>
  <c r="BN203" i="10" a="1"/>
  <c r="BN203" i="10" s="1"/>
  <c r="R204" i="10" a="1"/>
  <c r="R204" i="10" s="1"/>
  <c r="S204" i="10" a="1"/>
  <c r="S204" i="10" s="1"/>
  <c r="T204" i="10" a="1"/>
  <c r="T204" i="10" s="1"/>
  <c r="U204" i="10" a="1"/>
  <c r="U204" i="10" s="1"/>
  <c r="V204" i="10" a="1"/>
  <c r="V204" i="10" s="1"/>
  <c r="W204" i="10" a="1"/>
  <c r="W204" i="10" s="1"/>
  <c r="X204" i="10" a="1"/>
  <c r="X204" i="10" s="1"/>
  <c r="Y204" i="10" a="1"/>
  <c r="Y204" i="10" s="1"/>
  <c r="Z204" i="10" a="1"/>
  <c r="Z204" i="10" s="1"/>
  <c r="AA204" i="10" a="1"/>
  <c r="AA204" i="10" s="1"/>
  <c r="AB204" i="10" a="1"/>
  <c r="AB204" i="10" s="1"/>
  <c r="AC204" i="10" a="1"/>
  <c r="AC204" i="10" s="1"/>
  <c r="AD204" i="10" a="1"/>
  <c r="AD204" i="10" s="1"/>
  <c r="AE204" i="10" a="1"/>
  <c r="AE204" i="10" s="1"/>
  <c r="AG204" i="10" a="1"/>
  <c r="AG204" i="10" s="1"/>
  <c r="AH204" i="10" a="1"/>
  <c r="AH204" i="10" s="1"/>
  <c r="AI204" i="10" a="1"/>
  <c r="AI204" i="10" s="1"/>
  <c r="AJ204" i="10" a="1"/>
  <c r="AJ204" i="10" s="1"/>
  <c r="AK204" i="10" a="1"/>
  <c r="AK204" i="10" s="1"/>
  <c r="AL204" i="10" a="1"/>
  <c r="AL204" i="10" s="1"/>
  <c r="AM204" i="10" a="1"/>
  <c r="AM204" i="10" s="1"/>
  <c r="AN204" i="10" a="1"/>
  <c r="AN204" i="10" s="1"/>
  <c r="AO204" i="10" a="1"/>
  <c r="AO204" i="10" s="1"/>
  <c r="AP204" i="10" a="1"/>
  <c r="AP204" i="10" s="1"/>
  <c r="AQ204" i="10" a="1"/>
  <c r="AQ204" i="10" s="1"/>
  <c r="AR204" i="10" a="1"/>
  <c r="AR204" i="10" s="1"/>
  <c r="AS204" i="10" a="1"/>
  <c r="AS204" i="10" s="1"/>
  <c r="AT204" i="10" a="1"/>
  <c r="AT204" i="10" s="1"/>
  <c r="AU204" i="10" a="1"/>
  <c r="AU204" i="10" s="1"/>
  <c r="AV204" i="10" a="1"/>
  <c r="AV204" i="10" s="1"/>
  <c r="AW204" i="10" a="1"/>
  <c r="AW204" i="10" s="1"/>
  <c r="AX204" i="10" a="1"/>
  <c r="AX204" i="10" s="1"/>
  <c r="AY204" i="10" a="1"/>
  <c r="AY204" i="10" s="1"/>
  <c r="AZ204" i="10" a="1"/>
  <c r="AZ204" i="10" s="1"/>
  <c r="BA204" i="10" a="1"/>
  <c r="BA204" i="10" s="1"/>
  <c r="BB204" i="10" a="1"/>
  <c r="BB204" i="10" s="1"/>
  <c r="BC204" i="10" a="1"/>
  <c r="BC204" i="10" s="1"/>
  <c r="BD204" i="10" a="1"/>
  <c r="BD204" i="10" s="1"/>
  <c r="BE204" i="10" a="1"/>
  <c r="BE204" i="10" s="1"/>
  <c r="BF204" i="10" a="1"/>
  <c r="BF204" i="10" s="1"/>
  <c r="BG204" i="10" a="1"/>
  <c r="BG204" i="10" s="1"/>
  <c r="BH204" i="10" a="1"/>
  <c r="BH204" i="10" s="1"/>
  <c r="BI204" i="10" a="1"/>
  <c r="BI204" i="10" s="1"/>
  <c r="BJ204" i="10" a="1"/>
  <c r="BJ204" i="10" s="1"/>
  <c r="BK204" i="10" a="1"/>
  <c r="BK204" i="10" s="1"/>
  <c r="BL204" i="10" a="1"/>
  <c r="BL204" i="10" s="1"/>
  <c r="BM204" i="10" a="1"/>
  <c r="BM204" i="10" s="1"/>
  <c r="BN204" i="10" a="1"/>
  <c r="BN204" i="10" s="1"/>
  <c r="R205" i="10" a="1"/>
  <c r="R205" i="10" s="1"/>
  <c r="S205" i="10" a="1"/>
  <c r="S205" i="10" s="1"/>
  <c r="T205" i="10" a="1"/>
  <c r="T205" i="10" s="1"/>
  <c r="U205" i="10" a="1"/>
  <c r="U205" i="10" s="1"/>
  <c r="V205" i="10" a="1"/>
  <c r="V205" i="10" s="1"/>
  <c r="W205" i="10" a="1"/>
  <c r="W205" i="10" s="1"/>
  <c r="X205" i="10" a="1"/>
  <c r="X205" i="10" s="1"/>
  <c r="Y205" i="10" a="1"/>
  <c r="Y205" i="10" s="1"/>
  <c r="Z205" i="10" a="1"/>
  <c r="Z205" i="10" s="1"/>
  <c r="AA205" i="10" a="1"/>
  <c r="AA205" i="10" s="1"/>
  <c r="AB205" i="10" a="1"/>
  <c r="AB205" i="10" s="1"/>
  <c r="AC205" i="10" a="1"/>
  <c r="AC205" i="10" s="1"/>
  <c r="AD205" i="10" a="1"/>
  <c r="AD205" i="10" s="1"/>
  <c r="AE205" i="10" a="1"/>
  <c r="AE205" i="10" s="1"/>
  <c r="AG205" i="10" a="1"/>
  <c r="AG205" i="10" s="1"/>
  <c r="AH205" i="10" a="1"/>
  <c r="AH205" i="10" s="1"/>
  <c r="AI205" i="10" a="1"/>
  <c r="AI205" i="10" s="1"/>
  <c r="AJ205" i="10" a="1"/>
  <c r="AJ205" i="10" s="1"/>
  <c r="AK205" i="10" a="1"/>
  <c r="AK205" i="10" s="1"/>
  <c r="AL205" i="10" a="1"/>
  <c r="AL205" i="10" s="1"/>
  <c r="AM205" i="10" a="1"/>
  <c r="AM205" i="10" s="1"/>
  <c r="AN205" i="10" a="1"/>
  <c r="AN205" i="10" s="1"/>
  <c r="AO205" i="10" a="1"/>
  <c r="AO205" i="10" s="1"/>
  <c r="AP205" i="10" a="1"/>
  <c r="AP205" i="10" s="1"/>
  <c r="AQ205" i="10" a="1"/>
  <c r="AQ205" i="10" s="1"/>
  <c r="AR205" i="10" a="1"/>
  <c r="AR205" i="10" s="1"/>
  <c r="AS205" i="10" a="1"/>
  <c r="AS205" i="10" s="1"/>
  <c r="AT205" i="10" a="1"/>
  <c r="AT205" i="10" s="1"/>
  <c r="AU205" i="10" a="1"/>
  <c r="AU205" i="10" s="1"/>
  <c r="AV205" i="10" a="1"/>
  <c r="AV205" i="10" s="1"/>
  <c r="AW205" i="10" a="1"/>
  <c r="AW205" i="10" s="1"/>
  <c r="AX205" i="10" a="1"/>
  <c r="AX205" i="10" s="1"/>
  <c r="AY205" i="10" a="1"/>
  <c r="AY205" i="10" s="1"/>
  <c r="AZ205" i="10" a="1"/>
  <c r="AZ205" i="10" s="1"/>
  <c r="BA205" i="10" a="1"/>
  <c r="BA205" i="10" s="1"/>
  <c r="BB205" i="10" a="1"/>
  <c r="BB205" i="10" s="1"/>
  <c r="BC205" i="10" a="1"/>
  <c r="BC205" i="10" s="1"/>
  <c r="BD205" i="10" a="1"/>
  <c r="BD205" i="10" s="1"/>
  <c r="BE205" i="10" a="1"/>
  <c r="BE205" i="10" s="1"/>
  <c r="BF205" i="10" a="1"/>
  <c r="BF205" i="10" s="1"/>
  <c r="BG205" i="10" a="1"/>
  <c r="BG205" i="10" s="1"/>
  <c r="BH205" i="10" a="1"/>
  <c r="BH205" i="10" s="1"/>
  <c r="BI205" i="10" a="1"/>
  <c r="BI205" i="10" s="1"/>
  <c r="BJ205" i="10" a="1"/>
  <c r="BJ205" i="10" s="1"/>
  <c r="BK205" i="10" a="1"/>
  <c r="BK205" i="10" s="1"/>
  <c r="BL205" i="10" a="1"/>
  <c r="BL205" i="10" s="1"/>
  <c r="BM205" i="10" a="1"/>
  <c r="BM205" i="10" s="1"/>
  <c r="BN205" i="10" a="1"/>
  <c r="BN205" i="10" s="1"/>
  <c r="R206" i="10" a="1"/>
  <c r="R206" i="10" s="1"/>
  <c r="S206" i="10" a="1"/>
  <c r="S206" i="10" s="1"/>
  <c r="T206" i="10" a="1"/>
  <c r="T206" i="10" s="1"/>
  <c r="U206" i="10" a="1"/>
  <c r="U206" i="10" s="1"/>
  <c r="V206" i="10" a="1"/>
  <c r="V206" i="10" s="1"/>
  <c r="W206" i="10" a="1"/>
  <c r="W206" i="10" s="1"/>
  <c r="X206" i="10" a="1"/>
  <c r="X206" i="10" s="1"/>
  <c r="Y206" i="10" a="1"/>
  <c r="Y206" i="10" s="1"/>
  <c r="Z206" i="10" a="1"/>
  <c r="Z206" i="10" s="1"/>
  <c r="AA206" i="10" a="1"/>
  <c r="AA206" i="10" s="1"/>
  <c r="AB206" i="10" a="1"/>
  <c r="AB206" i="10" s="1"/>
  <c r="AC206" i="10" a="1"/>
  <c r="AC206" i="10" s="1"/>
  <c r="AD206" i="10" a="1"/>
  <c r="AD206" i="10" s="1"/>
  <c r="AE206" i="10" a="1"/>
  <c r="AE206" i="10" s="1"/>
  <c r="AG206" i="10" a="1"/>
  <c r="AG206" i="10" s="1"/>
  <c r="AH206" i="10" a="1"/>
  <c r="AH206" i="10" s="1"/>
  <c r="AI206" i="10" a="1"/>
  <c r="AI206" i="10" s="1"/>
  <c r="AJ206" i="10" a="1"/>
  <c r="AJ206" i="10" s="1"/>
  <c r="AK206" i="10" a="1"/>
  <c r="AK206" i="10" s="1"/>
  <c r="AL206" i="10" a="1"/>
  <c r="AL206" i="10" s="1"/>
  <c r="AM206" i="10" a="1"/>
  <c r="AM206" i="10" s="1"/>
  <c r="AN206" i="10" a="1"/>
  <c r="AN206" i="10" s="1"/>
  <c r="AO206" i="10" a="1"/>
  <c r="AO206" i="10" s="1"/>
  <c r="AP206" i="10" a="1"/>
  <c r="AP206" i="10" s="1"/>
  <c r="AQ206" i="10" a="1"/>
  <c r="AQ206" i="10" s="1"/>
  <c r="AR206" i="10" a="1"/>
  <c r="AR206" i="10" s="1"/>
  <c r="AS206" i="10" a="1"/>
  <c r="AS206" i="10" s="1"/>
  <c r="AT206" i="10" a="1"/>
  <c r="AT206" i="10" s="1"/>
  <c r="AU206" i="10" a="1"/>
  <c r="AU206" i="10" s="1"/>
  <c r="AV206" i="10" a="1"/>
  <c r="AV206" i="10" s="1"/>
  <c r="AW206" i="10" a="1"/>
  <c r="AW206" i="10" s="1"/>
  <c r="AX206" i="10" a="1"/>
  <c r="AX206" i="10" s="1"/>
  <c r="AY206" i="10" a="1"/>
  <c r="AY206" i="10" s="1"/>
  <c r="AZ206" i="10" a="1"/>
  <c r="AZ206" i="10" s="1"/>
  <c r="BA206" i="10" a="1"/>
  <c r="BA206" i="10" s="1"/>
  <c r="BB206" i="10" a="1"/>
  <c r="BB206" i="10" s="1"/>
  <c r="BC206" i="10" a="1"/>
  <c r="BC206" i="10" s="1"/>
  <c r="BD206" i="10" a="1"/>
  <c r="BD206" i="10" s="1"/>
  <c r="BE206" i="10" a="1"/>
  <c r="BE206" i="10" s="1"/>
  <c r="BF206" i="10" a="1"/>
  <c r="BF206" i="10" s="1"/>
  <c r="BG206" i="10" a="1"/>
  <c r="BG206" i="10" s="1"/>
  <c r="BH206" i="10" a="1"/>
  <c r="BH206" i="10" s="1"/>
  <c r="BI206" i="10" a="1"/>
  <c r="BI206" i="10" s="1"/>
  <c r="BJ206" i="10" a="1"/>
  <c r="BJ206" i="10" s="1"/>
  <c r="BK206" i="10" a="1"/>
  <c r="BK206" i="10" s="1"/>
  <c r="BL206" i="10" a="1"/>
  <c r="BL206" i="10" s="1"/>
  <c r="BM206" i="10" a="1"/>
  <c r="BM206" i="10" s="1"/>
  <c r="BN206" i="10" a="1"/>
  <c r="BN206" i="10" s="1"/>
  <c r="R207" i="10" a="1"/>
  <c r="R207" i="10" s="1"/>
  <c r="S207" i="10" a="1"/>
  <c r="S207" i="10" s="1"/>
  <c r="T207" i="10" a="1"/>
  <c r="T207" i="10" s="1"/>
  <c r="U207" i="10" a="1"/>
  <c r="U207" i="10" s="1"/>
  <c r="V207" i="10" a="1"/>
  <c r="V207" i="10" s="1"/>
  <c r="W207" i="10" a="1"/>
  <c r="W207" i="10" s="1"/>
  <c r="X207" i="10" a="1"/>
  <c r="X207" i="10" s="1"/>
  <c r="Y207" i="10" a="1"/>
  <c r="Y207" i="10" s="1"/>
  <c r="Z207" i="10" a="1"/>
  <c r="Z207" i="10" s="1"/>
  <c r="AA207" i="10" a="1"/>
  <c r="AA207" i="10" s="1"/>
  <c r="AB207" i="10" a="1"/>
  <c r="AB207" i="10" s="1"/>
  <c r="AC207" i="10" a="1"/>
  <c r="AC207" i="10" s="1"/>
  <c r="AD207" i="10" a="1"/>
  <c r="AD207" i="10" s="1"/>
  <c r="AE207" i="10" a="1"/>
  <c r="AE207" i="10" s="1"/>
  <c r="AG207" i="10" a="1"/>
  <c r="AG207" i="10" s="1"/>
  <c r="AH207" i="10" a="1"/>
  <c r="AH207" i="10" s="1"/>
  <c r="AI207" i="10" a="1"/>
  <c r="AI207" i="10" s="1"/>
  <c r="AJ207" i="10" a="1"/>
  <c r="AJ207" i="10" s="1"/>
  <c r="AK207" i="10" a="1"/>
  <c r="AK207" i="10" s="1"/>
  <c r="AL207" i="10" a="1"/>
  <c r="AL207" i="10" s="1"/>
  <c r="AM207" i="10" a="1"/>
  <c r="AM207" i="10" s="1"/>
  <c r="AN207" i="10" a="1"/>
  <c r="AN207" i="10" s="1"/>
  <c r="AO207" i="10" a="1"/>
  <c r="AO207" i="10" s="1"/>
  <c r="AP207" i="10" a="1"/>
  <c r="AP207" i="10" s="1"/>
  <c r="AQ207" i="10" a="1"/>
  <c r="AQ207" i="10" s="1"/>
  <c r="AR207" i="10" a="1"/>
  <c r="AR207" i="10" s="1"/>
  <c r="AS207" i="10" a="1"/>
  <c r="AS207" i="10" s="1"/>
  <c r="AT207" i="10" a="1"/>
  <c r="AT207" i="10" s="1"/>
  <c r="AU207" i="10" a="1"/>
  <c r="AU207" i="10" s="1"/>
  <c r="AV207" i="10" a="1"/>
  <c r="AV207" i="10" s="1"/>
  <c r="AW207" i="10" a="1"/>
  <c r="AW207" i="10" s="1"/>
  <c r="AX207" i="10" a="1"/>
  <c r="AX207" i="10" s="1"/>
  <c r="AY207" i="10" a="1"/>
  <c r="AY207" i="10" s="1"/>
  <c r="AZ207" i="10" a="1"/>
  <c r="AZ207" i="10" s="1"/>
  <c r="BA207" i="10" a="1"/>
  <c r="BA207" i="10" s="1"/>
  <c r="BB207" i="10" a="1"/>
  <c r="BB207" i="10" s="1"/>
  <c r="BC207" i="10" a="1"/>
  <c r="BC207" i="10" s="1"/>
  <c r="BD207" i="10" a="1"/>
  <c r="BD207" i="10" s="1"/>
  <c r="BE207" i="10" a="1"/>
  <c r="BE207" i="10" s="1"/>
  <c r="BF207" i="10" a="1"/>
  <c r="BF207" i="10" s="1"/>
  <c r="BG207" i="10" a="1"/>
  <c r="BG207" i="10" s="1"/>
  <c r="BH207" i="10" a="1"/>
  <c r="BH207" i="10" s="1"/>
  <c r="BI207" i="10" a="1"/>
  <c r="BI207" i="10" s="1"/>
  <c r="BJ207" i="10" a="1"/>
  <c r="BJ207" i="10" s="1"/>
  <c r="BK207" i="10" a="1"/>
  <c r="BK207" i="10" s="1"/>
  <c r="BL207" i="10" a="1"/>
  <c r="BL207" i="10" s="1"/>
  <c r="BM207" i="10" a="1"/>
  <c r="BM207" i="10" s="1"/>
  <c r="BN207" i="10" a="1"/>
  <c r="BN207" i="10" s="1"/>
  <c r="R208" i="10" a="1"/>
  <c r="R208" i="10" s="1"/>
  <c r="S208" i="10" a="1"/>
  <c r="S208" i="10" s="1"/>
  <c r="T208" i="10" a="1"/>
  <c r="T208" i="10" s="1"/>
  <c r="U208" i="10" a="1"/>
  <c r="U208" i="10" s="1"/>
  <c r="V208" i="10" a="1"/>
  <c r="V208" i="10" s="1"/>
  <c r="W208" i="10" a="1"/>
  <c r="W208" i="10" s="1"/>
  <c r="X208" i="10" a="1"/>
  <c r="X208" i="10" s="1"/>
  <c r="Y208" i="10" a="1"/>
  <c r="Y208" i="10" s="1"/>
  <c r="Z208" i="10" a="1"/>
  <c r="Z208" i="10" s="1"/>
  <c r="AA208" i="10" a="1"/>
  <c r="AA208" i="10" s="1"/>
  <c r="AB208" i="10" a="1"/>
  <c r="AB208" i="10" s="1"/>
  <c r="AC208" i="10" a="1"/>
  <c r="AC208" i="10" s="1"/>
  <c r="AD208" i="10" a="1"/>
  <c r="AD208" i="10" s="1"/>
  <c r="AE208" i="10" a="1"/>
  <c r="AE208" i="10" s="1"/>
  <c r="AG208" i="10" a="1"/>
  <c r="AG208" i="10" s="1"/>
  <c r="AH208" i="10" a="1"/>
  <c r="AH208" i="10" s="1"/>
  <c r="AI208" i="10" a="1"/>
  <c r="AI208" i="10" s="1"/>
  <c r="AJ208" i="10" a="1"/>
  <c r="AJ208" i="10" s="1"/>
  <c r="AK208" i="10" a="1"/>
  <c r="AK208" i="10" s="1"/>
  <c r="AL208" i="10" a="1"/>
  <c r="AL208" i="10" s="1"/>
  <c r="AM208" i="10" a="1"/>
  <c r="AM208" i="10" s="1"/>
  <c r="AN208" i="10" a="1"/>
  <c r="AN208" i="10" s="1"/>
  <c r="AO208" i="10" a="1"/>
  <c r="AO208" i="10" s="1"/>
  <c r="AP208" i="10" a="1"/>
  <c r="AP208" i="10" s="1"/>
  <c r="AQ208" i="10" a="1"/>
  <c r="AQ208" i="10" s="1"/>
  <c r="AR208" i="10" a="1"/>
  <c r="AR208" i="10" s="1"/>
  <c r="AS208" i="10" a="1"/>
  <c r="AS208" i="10" s="1"/>
  <c r="AT208" i="10" a="1"/>
  <c r="AT208" i="10" s="1"/>
  <c r="AU208" i="10" a="1"/>
  <c r="AU208" i="10" s="1"/>
  <c r="AV208" i="10" a="1"/>
  <c r="AV208" i="10" s="1"/>
  <c r="AW208" i="10" a="1"/>
  <c r="AW208" i="10" s="1"/>
  <c r="AX208" i="10" a="1"/>
  <c r="AX208" i="10" s="1"/>
  <c r="AY208" i="10" a="1"/>
  <c r="AY208" i="10" s="1"/>
  <c r="AZ208" i="10" a="1"/>
  <c r="AZ208" i="10" s="1"/>
  <c r="BA208" i="10" a="1"/>
  <c r="BA208" i="10" s="1"/>
  <c r="BB208" i="10" a="1"/>
  <c r="BB208" i="10" s="1"/>
  <c r="BC208" i="10" a="1"/>
  <c r="BC208" i="10" s="1"/>
  <c r="BD208" i="10" a="1"/>
  <c r="BD208" i="10" s="1"/>
  <c r="BE208" i="10" a="1"/>
  <c r="BE208" i="10" s="1"/>
  <c r="BF208" i="10" a="1"/>
  <c r="BF208" i="10" s="1"/>
  <c r="BG208" i="10" a="1"/>
  <c r="BG208" i="10" s="1"/>
  <c r="BH208" i="10" a="1"/>
  <c r="BH208" i="10" s="1"/>
  <c r="BI208" i="10" a="1"/>
  <c r="BI208" i="10" s="1"/>
  <c r="BJ208" i="10" a="1"/>
  <c r="BJ208" i="10" s="1"/>
  <c r="BK208" i="10" a="1"/>
  <c r="BK208" i="10" s="1"/>
  <c r="BL208" i="10" a="1"/>
  <c r="BL208" i="10" s="1"/>
  <c r="BM208" i="10" a="1"/>
  <c r="BM208" i="10" s="1"/>
  <c r="BN208" i="10" a="1"/>
  <c r="BN208" i="10" s="1"/>
  <c r="R209" i="10" a="1"/>
  <c r="R209" i="10" s="1"/>
  <c r="S209" i="10" a="1"/>
  <c r="S209" i="10" s="1"/>
  <c r="T209" i="10" a="1"/>
  <c r="T209" i="10" s="1"/>
  <c r="U209" i="10" a="1"/>
  <c r="U209" i="10" s="1"/>
  <c r="V209" i="10" a="1"/>
  <c r="V209" i="10" s="1"/>
  <c r="W209" i="10" a="1"/>
  <c r="W209" i="10" s="1"/>
  <c r="X209" i="10" a="1"/>
  <c r="X209" i="10" s="1"/>
  <c r="Y209" i="10" a="1"/>
  <c r="Y209" i="10" s="1"/>
  <c r="Z209" i="10" a="1"/>
  <c r="Z209" i="10" s="1"/>
  <c r="AA209" i="10" a="1"/>
  <c r="AA209" i="10" s="1"/>
  <c r="AB209" i="10" a="1"/>
  <c r="AB209" i="10" s="1"/>
  <c r="AC209" i="10" a="1"/>
  <c r="AC209" i="10" s="1"/>
  <c r="AD209" i="10" a="1"/>
  <c r="AD209" i="10" s="1"/>
  <c r="AE209" i="10" a="1"/>
  <c r="AE209" i="10" s="1"/>
  <c r="AG209" i="10" a="1"/>
  <c r="AG209" i="10" s="1"/>
  <c r="AH209" i="10" a="1"/>
  <c r="AH209" i="10" s="1"/>
  <c r="AI209" i="10" a="1"/>
  <c r="AI209" i="10" s="1"/>
  <c r="AJ209" i="10" a="1"/>
  <c r="AJ209" i="10" s="1"/>
  <c r="AK209" i="10" a="1"/>
  <c r="AK209" i="10" s="1"/>
  <c r="AL209" i="10" a="1"/>
  <c r="AL209" i="10" s="1"/>
  <c r="AM209" i="10" a="1"/>
  <c r="AM209" i="10" s="1"/>
  <c r="AN209" i="10" a="1"/>
  <c r="AN209" i="10" s="1"/>
  <c r="AO209" i="10" a="1"/>
  <c r="AO209" i="10" s="1"/>
  <c r="AP209" i="10" a="1"/>
  <c r="AP209" i="10" s="1"/>
  <c r="AQ209" i="10" a="1"/>
  <c r="AQ209" i="10" s="1"/>
  <c r="AR209" i="10" a="1"/>
  <c r="AR209" i="10" s="1"/>
  <c r="AS209" i="10" a="1"/>
  <c r="AS209" i="10" s="1"/>
  <c r="AT209" i="10" a="1"/>
  <c r="AT209" i="10" s="1"/>
  <c r="AU209" i="10" a="1"/>
  <c r="AU209" i="10" s="1"/>
  <c r="AV209" i="10" a="1"/>
  <c r="AV209" i="10" s="1"/>
  <c r="AW209" i="10" a="1"/>
  <c r="AW209" i="10" s="1"/>
  <c r="AX209" i="10" a="1"/>
  <c r="AX209" i="10" s="1"/>
  <c r="AY209" i="10" a="1"/>
  <c r="AY209" i="10" s="1"/>
  <c r="AZ209" i="10" a="1"/>
  <c r="AZ209" i="10" s="1"/>
  <c r="BA209" i="10" a="1"/>
  <c r="BA209" i="10" s="1"/>
  <c r="BB209" i="10" a="1"/>
  <c r="BB209" i="10" s="1"/>
  <c r="BC209" i="10" a="1"/>
  <c r="BC209" i="10" s="1"/>
  <c r="BD209" i="10" a="1"/>
  <c r="BD209" i="10" s="1"/>
  <c r="BE209" i="10" a="1"/>
  <c r="BE209" i="10" s="1"/>
  <c r="BF209" i="10" a="1"/>
  <c r="BF209" i="10" s="1"/>
  <c r="BG209" i="10" a="1"/>
  <c r="BG209" i="10" s="1"/>
  <c r="BH209" i="10" a="1"/>
  <c r="BH209" i="10" s="1"/>
  <c r="BI209" i="10" a="1"/>
  <c r="BI209" i="10" s="1"/>
  <c r="BJ209" i="10" a="1"/>
  <c r="BJ209" i="10" s="1"/>
  <c r="BK209" i="10" a="1"/>
  <c r="BK209" i="10" s="1"/>
  <c r="BL209" i="10" a="1"/>
  <c r="BL209" i="10" s="1"/>
  <c r="BM209" i="10" a="1"/>
  <c r="BM209" i="10" s="1"/>
  <c r="BN209" i="10" a="1"/>
  <c r="BN209" i="10" s="1"/>
  <c r="R210" i="10" a="1"/>
  <c r="R210" i="10" s="1"/>
  <c r="S210" i="10" a="1"/>
  <c r="S210" i="10" s="1"/>
  <c r="T210" i="10" a="1"/>
  <c r="T210" i="10" s="1"/>
  <c r="U210" i="10" a="1"/>
  <c r="U210" i="10" s="1"/>
  <c r="V210" i="10" a="1"/>
  <c r="V210" i="10" s="1"/>
  <c r="W210" i="10" a="1"/>
  <c r="W210" i="10" s="1"/>
  <c r="X210" i="10" a="1"/>
  <c r="X210" i="10" s="1"/>
  <c r="Y210" i="10" a="1"/>
  <c r="Y210" i="10" s="1"/>
  <c r="Z210" i="10" a="1"/>
  <c r="Z210" i="10" s="1"/>
  <c r="AA210" i="10" a="1"/>
  <c r="AA210" i="10" s="1"/>
  <c r="AB210" i="10" a="1"/>
  <c r="AB210" i="10" s="1"/>
  <c r="AC210" i="10" a="1"/>
  <c r="AC210" i="10" s="1"/>
  <c r="AD210" i="10" a="1"/>
  <c r="AD210" i="10" s="1"/>
  <c r="AE210" i="10" a="1"/>
  <c r="AE210" i="10" s="1"/>
  <c r="AG210" i="10" a="1"/>
  <c r="AG210" i="10" s="1"/>
  <c r="AH210" i="10" a="1"/>
  <c r="AH210" i="10" s="1"/>
  <c r="AI210" i="10" a="1"/>
  <c r="AI210" i="10" s="1"/>
  <c r="AJ210" i="10" a="1"/>
  <c r="AJ210" i="10" s="1"/>
  <c r="AK210" i="10" a="1"/>
  <c r="AK210" i="10" s="1"/>
  <c r="AL210" i="10" a="1"/>
  <c r="AL210" i="10" s="1"/>
  <c r="AM210" i="10" a="1"/>
  <c r="AM210" i="10" s="1"/>
  <c r="AN210" i="10" a="1"/>
  <c r="AN210" i="10" s="1"/>
  <c r="AO210" i="10" a="1"/>
  <c r="AO210" i="10" s="1"/>
  <c r="AP210" i="10" a="1"/>
  <c r="AP210" i="10" s="1"/>
  <c r="AQ210" i="10" a="1"/>
  <c r="AQ210" i="10" s="1"/>
  <c r="AR210" i="10" a="1"/>
  <c r="AR210" i="10" s="1"/>
  <c r="AS210" i="10" a="1"/>
  <c r="AS210" i="10" s="1"/>
  <c r="AT210" i="10" a="1"/>
  <c r="AT210" i="10" s="1"/>
  <c r="AU210" i="10" a="1"/>
  <c r="AU210" i="10" s="1"/>
  <c r="AV210" i="10" a="1"/>
  <c r="AV210" i="10" s="1"/>
  <c r="AW210" i="10" a="1"/>
  <c r="AW210" i="10" s="1"/>
  <c r="AX210" i="10" a="1"/>
  <c r="AX210" i="10" s="1"/>
  <c r="AY210" i="10" a="1"/>
  <c r="AY210" i="10" s="1"/>
  <c r="AZ210" i="10" a="1"/>
  <c r="AZ210" i="10" s="1"/>
  <c r="BA210" i="10" a="1"/>
  <c r="BA210" i="10" s="1"/>
  <c r="BB210" i="10" a="1"/>
  <c r="BB210" i="10" s="1"/>
  <c r="BC210" i="10" a="1"/>
  <c r="BC210" i="10" s="1"/>
  <c r="BD210" i="10" a="1"/>
  <c r="BD210" i="10" s="1"/>
  <c r="BE210" i="10" a="1"/>
  <c r="BE210" i="10" s="1"/>
  <c r="BF210" i="10" a="1"/>
  <c r="BF210" i="10" s="1"/>
  <c r="BG210" i="10" a="1"/>
  <c r="BG210" i="10" s="1"/>
  <c r="BH210" i="10" a="1"/>
  <c r="BH210" i="10" s="1"/>
  <c r="BI210" i="10" a="1"/>
  <c r="BI210" i="10" s="1"/>
  <c r="BJ210" i="10" a="1"/>
  <c r="BJ210" i="10" s="1"/>
  <c r="BK210" i="10" a="1"/>
  <c r="BK210" i="10" s="1"/>
  <c r="BL210" i="10" a="1"/>
  <c r="BL210" i="10" s="1"/>
  <c r="BM210" i="10" a="1"/>
  <c r="BM210" i="10" s="1"/>
  <c r="BN210" i="10" a="1"/>
  <c r="BN210" i="10" s="1"/>
  <c r="R211" i="10" a="1"/>
  <c r="R211" i="10" s="1"/>
  <c r="S211" i="10" a="1"/>
  <c r="S211" i="10" s="1"/>
  <c r="T211" i="10" a="1"/>
  <c r="T211" i="10" s="1"/>
  <c r="U211" i="10" a="1"/>
  <c r="U211" i="10" s="1"/>
  <c r="V211" i="10" a="1"/>
  <c r="V211" i="10" s="1"/>
  <c r="W211" i="10" a="1"/>
  <c r="W211" i="10" s="1"/>
  <c r="X211" i="10" a="1"/>
  <c r="X211" i="10" s="1"/>
  <c r="Y211" i="10" a="1"/>
  <c r="Y211" i="10" s="1"/>
  <c r="Z211" i="10" a="1"/>
  <c r="Z211" i="10" s="1"/>
  <c r="AA211" i="10" a="1"/>
  <c r="AA211" i="10" s="1"/>
  <c r="AB211" i="10" a="1"/>
  <c r="AB211" i="10" s="1"/>
  <c r="AC211" i="10" a="1"/>
  <c r="AC211" i="10" s="1"/>
  <c r="AD211" i="10" a="1"/>
  <c r="AD211" i="10" s="1"/>
  <c r="AE211" i="10" a="1"/>
  <c r="AE211" i="10" s="1"/>
  <c r="AG211" i="10" a="1"/>
  <c r="AG211" i="10" s="1"/>
  <c r="AH211" i="10" a="1"/>
  <c r="AH211" i="10" s="1"/>
  <c r="AI211" i="10" a="1"/>
  <c r="AI211" i="10" s="1"/>
  <c r="AJ211" i="10" a="1"/>
  <c r="AJ211" i="10" s="1"/>
  <c r="AK211" i="10" a="1"/>
  <c r="AK211" i="10" s="1"/>
  <c r="AL211" i="10" a="1"/>
  <c r="AL211" i="10" s="1"/>
  <c r="AM211" i="10" a="1"/>
  <c r="AM211" i="10" s="1"/>
  <c r="AN211" i="10" a="1"/>
  <c r="AN211" i="10" s="1"/>
  <c r="AO211" i="10" a="1"/>
  <c r="AO211" i="10" s="1"/>
  <c r="AP211" i="10" a="1"/>
  <c r="AP211" i="10" s="1"/>
  <c r="AQ211" i="10" a="1"/>
  <c r="AQ211" i="10" s="1"/>
  <c r="AR211" i="10" a="1"/>
  <c r="AR211" i="10" s="1"/>
  <c r="AS211" i="10" a="1"/>
  <c r="AS211" i="10" s="1"/>
  <c r="AT211" i="10" a="1"/>
  <c r="AT211" i="10" s="1"/>
  <c r="AU211" i="10" a="1"/>
  <c r="AU211" i="10" s="1"/>
  <c r="AV211" i="10" a="1"/>
  <c r="AV211" i="10" s="1"/>
  <c r="AW211" i="10" a="1"/>
  <c r="AW211" i="10" s="1"/>
  <c r="AX211" i="10" a="1"/>
  <c r="AX211" i="10" s="1"/>
  <c r="AY211" i="10" a="1"/>
  <c r="AY211" i="10" s="1"/>
  <c r="AZ211" i="10" a="1"/>
  <c r="AZ211" i="10" s="1"/>
  <c r="BA211" i="10" a="1"/>
  <c r="BA211" i="10" s="1"/>
  <c r="BB211" i="10" a="1"/>
  <c r="BB211" i="10" s="1"/>
  <c r="BC211" i="10" a="1"/>
  <c r="BC211" i="10" s="1"/>
  <c r="BD211" i="10" a="1"/>
  <c r="BD211" i="10" s="1"/>
  <c r="BE211" i="10" a="1"/>
  <c r="BE211" i="10" s="1"/>
  <c r="BF211" i="10" a="1"/>
  <c r="BF211" i="10" s="1"/>
  <c r="BG211" i="10" a="1"/>
  <c r="BG211" i="10" s="1"/>
  <c r="BH211" i="10" a="1"/>
  <c r="BH211" i="10" s="1"/>
  <c r="BI211" i="10" a="1"/>
  <c r="BI211" i="10" s="1"/>
  <c r="BJ211" i="10" a="1"/>
  <c r="BJ211" i="10" s="1"/>
  <c r="BK211" i="10" a="1"/>
  <c r="BK211" i="10" s="1"/>
  <c r="BL211" i="10" a="1"/>
  <c r="BL211" i="10" s="1"/>
  <c r="BM211" i="10" a="1"/>
  <c r="BM211" i="10" s="1"/>
  <c r="BN211" i="10" a="1"/>
  <c r="BN211" i="10" s="1"/>
  <c r="R212" i="10" a="1"/>
  <c r="R212" i="10" s="1"/>
  <c r="S212" i="10" a="1"/>
  <c r="S212" i="10" s="1"/>
  <c r="T212" i="10" a="1"/>
  <c r="T212" i="10" s="1"/>
  <c r="U212" i="10" a="1"/>
  <c r="U212" i="10" s="1"/>
  <c r="V212" i="10" a="1"/>
  <c r="V212" i="10" s="1"/>
  <c r="W212" i="10" a="1"/>
  <c r="W212" i="10" s="1"/>
  <c r="X212" i="10" a="1"/>
  <c r="X212" i="10" s="1"/>
  <c r="Y212" i="10" a="1"/>
  <c r="Y212" i="10" s="1"/>
  <c r="Z212" i="10" a="1"/>
  <c r="Z212" i="10" s="1"/>
  <c r="AA212" i="10" a="1"/>
  <c r="AA212" i="10" s="1"/>
  <c r="AB212" i="10" a="1"/>
  <c r="AB212" i="10" s="1"/>
  <c r="AC212" i="10" a="1"/>
  <c r="AC212" i="10" s="1"/>
  <c r="AD212" i="10" a="1"/>
  <c r="AD212" i="10" s="1"/>
  <c r="AE212" i="10" a="1"/>
  <c r="AE212" i="10" s="1"/>
  <c r="AG212" i="10" a="1"/>
  <c r="AG212" i="10" s="1"/>
  <c r="AH212" i="10" a="1"/>
  <c r="AH212" i="10" s="1"/>
  <c r="AI212" i="10" a="1"/>
  <c r="AI212" i="10" s="1"/>
  <c r="AJ212" i="10" a="1"/>
  <c r="AJ212" i="10" s="1"/>
  <c r="AK212" i="10" a="1"/>
  <c r="AK212" i="10" s="1"/>
  <c r="AL212" i="10" a="1"/>
  <c r="AL212" i="10" s="1"/>
  <c r="AM212" i="10" a="1"/>
  <c r="AM212" i="10" s="1"/>
  <c r="AN212" i="10" a="1"/>
  <c r="AN212" i="10" s="1"/>
  <c r="AO212" i="10" a="1"/>
  <c r="AO212" i="10" s="1"/>
  <c r="AP212" i="10" a="1"/>
  <c r="AP212" i="10" s="1"/>
  <c r="AQ212" i="10" a="1"/>
  <c r="AQ212" i="10" s="1"/>
  <c r="AR212" i="10" a="1"/>
  <c r="AR212" i="10" s="1"/>
  <c r="AS212" i="10" a="1"/>
  <c r="AS212" i="10" s="1"/>
  <c r="AT212" i="10" a="1"/>
  <c r="AT212" i="10" s="1"/>
  <c r="AU212" i="10" a="1"/>
  <c r="AU212" i="10" s="1"/>
  <c r="AV212" i="10" a="1"/>
  <c r="AV212" i="10" s="1"/>
  <c r="AW212" i="10" a="1"/>
  <c r="AW212" i="10" s="1"/>
  <c r="AX212" i="10" a="1"/>
  <c r="AX212" i="10" s="1"/>
  <c r="AY212" i="10" a="1"/>
  <c r="AY212" i="10" s="1"/>
  <c r="AZ212" i="10" a="1"/>
  <c r="AZ212" i="10" s="1"/>
  <c r="BA212" i="10" a="1"/>
  <c r="BA212" i="10" s="1"/>
  <c r="BB212" i="10" a="1"/>
  <c r="BB212" i="10" s="1"/>
  <c r="BC212" i="10" a="1"/>
  <c r="BC212" i="10" s="1"/>
  <c r="BD212" i="10" a="1"/>
  <c r="BD212" i="10" s="1"/>
  <c r="BE212" i="10" a="1"/>
  <c r="BE212" i="10" s="1"/>
  <c r="BF212" i="10" a="1"/>
  <c r="BF212" i="10" s="1"/>
  <c r="BG212" i="10" a="1"/>
  <c r="BG212" i="10" s="1"/>
  <c r="BH212" i="10" a="1"/>
  <c r="BH212" i="10" s="1"/>
  <c r="BI212" i="10" a="1"/>
  <c r="BI212" i="10" s="1"/>
  <c r="BJ212" i="10" a="1"/>
  <c r="BJ212" i="10" s="1"/>
  <c r="BK212" i="10" a="1"/>
  <c r="BK212" i="10" s="1"/>
  <c r="BL212" i="10" a="1"/>
  <c r="BL212" i="10" s="1"/>
  <c r="BM212" i="10" a="1"/>
  <c r="BM212" i="10" s="1"/>
  <c r="BN212" i="10" a="1"/>
  <c r="BN212" i="10" s="1"/>
  <c r="R213" i="10" a="1"/>
  <c r="R213" i="10" s="1"/>
  <c r="S213" i="10" a="1"/>
  <c r="S213" i="10" s="1"/>
  <c r="T213" i="10" a="1"/>
  <c r="T213" i="10" s="1"/>
  <c r="U213" i="10" a="1"/>
  <c r="U213" i="10" s="1"/>
  <c r="V213" i="10" a="1"/>
  <c r="V213" i="10" s="1"/>
  <c r="W213" i="10" a="1"/>
  <c r="W213" i="10" s="1"/>
  <c r="X213" i="10" a="1"/>
  <c r="X213" i="10" s="1"/>
  <c r="Y213" i="10" a="1"/>
  <c r="Y213" i="10" s="1"/>
  <c r="Z213" i="10" a="1"/>
  <c r="Z213" i="10" s="1"/>
  <c r="AA213" i="10" a="1"/>
  <c r="AA213" i="10" s="1"/>
  <c r="AB213" i="10" a="1"/>
  <c r="AB213" i="10" s="1"/>
  <c r="AC213" i="10" a="1"/>
  <c r="AC213" i="10" s="1"/>
  <c r="AD213" i="10" a="1"/>
  <c r="AD213" i="10" s="1"/>
  <c r="AE213" i="10" a="1"/>
  <c r="AE213" i="10" s="1"/>
  <c r="AG213" i="10" a="1"/>
  <c r="AG213" i="10" s="1"/>
  <c r="AH213" i="10" a="1"/>
  <c r="AH213" i="10" s="1"/>
  <c r="AI213" i="10" a="1"/>
  <c r="AI213" i="10" s="1"/>
  <c r="AJ213" i="10" a="1"/>
  <c r="AJ213" i="10" s="1"/>
  <c r="AK213" i="10" a="1"/>
  <c r="AK213" i="10" s="1"/>
  <c r="AL213" i="10" a="1"/>
  <c r="AL213" i="10" s="1"/>
  <c r="AM213" i="10" a="1"/>
  <c r="AM213" i="10" s="1"/>
  <c r="AN213" i="10" a="1"/>
  <c r="AN213" i="10" s="1"/>
  <c r="AO213" i="10" a="1"/>
  <c r="AO213" i="10" s="1"/>
  <c r="AP213" i="10" a="1"/>
  <c r="AP213" i="10" s="1"/>
  <c r="AQ213" i="10" a="1"/>
  <c r="AQ213" i="10" s="1"/>
  <c r="AR213" i="10" a="1"/>
  <c r="AR213" i="10" s="1"/>
  <c r="AS213" i="10" a="1"/>
  <c r="AS213" i="10" s="1"/>
  <c r="AT213" i="10" a="1"/>
  <c r="AT213" i="10" s="1"/>
  <c r="AU213" i="10" a="1"/>
  <c r="AU213" i="10" s="1"/>
  <c r="AV213" i="10" a="1"/>
  <c r="AV213" i="10" s="1"/>
  <c r="AW213" i="10" a="1"/>
  <c r="AW213" i="10" s="1"/>
  <c r="AX213" i="10" a="1"/>
  <c r="AX213" i="10" s="1"/>
  <c r="AY213" i="10" a="1"/>
  <c r="AY213" i="10" s="1"/>
  <c r="AZ213" i="10" a="1"/>
  <c r="AZ213" i="10" s="1"/>
  <c r="BA213" i="10" a="1"/>
  <c r="BA213" i="10" s="1"/>
  <c r="BB213" i="10" a="1"/>
  <c r="BB213" i="10" s="1"/>
  <c r="BC213" i="10" a="1"/>
  <c r="BC213" i="10" s="1"/>
  <c r="BD213" i="10" a="1"/>
  <c r="BD213" i="10" s="1"/>
  <c r="BE213" i="10" a="1"/>
  <c r="BE213" i="10" s="1"/>
  <c r="BF213" i="10" a="1"/>
  <c r="BF213" i="10" s="1"/>
  <c r="BG213" i="10" a="1"/>
  <c r="BG213" i="10" s="1"/>
  <c r="BH213" i="10" a="1"/>
  <c r="BH213" i="10" s="1"/>
  <c r="BI213" i="10" a="1"/>
  <c r="BI213" i="10" s="1"/>
  <c r="BJ213" i="10" a="1"/>
  <c r="BJ213" i="10" s="1"/>
  <c r="BK213" i="10" a="1"/>
  <c r="BK213" i="10" s="1"/>
  <c r="BL213" i="10" a="1"/>
  <c r="BL213" i="10" s="1"/>
  <c r="BM213" i="10" a="1"/>
  <c r="BM213" i="10" s="1"/>
  <c r="BN213" i="10" a="1"/>
  <c r="BN213" i="10" s="1"/>
  <c r="R214" i="10" a="1"/>
  <c r="R214" i="10" s="1"/>
  <c r="S214" i="10" a="1"/>
  <c r="S214" i="10" s="1"/>
  <c r="T214" i="10" a="1"/>
  <c r="T214" i="10" s="1"/>
  <c r="U214" i="10" a="1"/>
  <c r="U214" i="10" s="1"/>
  <c r="V214" i="10" a="1"/>
  <c r="V214" i="10" s="1"/>
  <c r="W214" i="10" a="1"/>
  <c r="W214" i="10" s="1"/>
  <c r="X214" i="10" a="1"/>
  <c r="X214" i="10" s="1"/>
  <c r="Y214" i="10" a="1"/>
  <c r="Y214" i="10" s="1"/>
  <c r="Z214" i="10" a="1"/>
  <c r="Z214" i="10" s="1"/>
  <c r="AA214" i="10" a="1"/>
  <c r="AA214" i="10" s="1"/>
  <c r="AB214" i="10" a="1"/>
  <c r="AB214" i="10" s="1"/>
  <c r="AC214" i="10" a="1"/>
  <c r="AC214" i="10" s="1"/>
  <c r="AD214" i="10" a="1"/>
  <c r="AD214" i="10" s="1"/>
  <c r="AE214" i="10" a="1"/>
  <c r="AE214" i="10" s="1"/>
  <c r="AG214" i="10" a="1"/>
  <c r="AG214" i="10" s="1"/>
  <c r="AH214" i="10" a="1"/>
  <c r="AH214" i="10" s="1"/>
  <c r="AI214" i="10" a="1"/>
  <c r="AI214" i="10" s="1"/>
  <c r="AJ214" i="10" a="1"/>
  <c r="AJ214" i="10" s="1"/>
  <c r="AK214" i="10" a="1"/>
  <c r="AK214" i="10" s="1"/>
  <c r="AL214" i="10" a="1"/>
  <c r="AL214" i="10" s="1"/>
  <c r="AM214" i="10" a="1"/>
  <c r="AM214" i="10" s="1"/>
  <c r="AN214" i="10" a="1"/>
  <c r="AN214" i="10" s="1"/>
  <c r="AO214" i="10" a="1"/>
  <c r="AO214" i="10" s="1"/>
  <c r="AP214" i="10" a="1"/>
  <c r="AP214" i="10" s="1"/>
  <c r="AQ214" i="10" a="1"/>
  <c r="AQ214" i="10" s="1"/>
  <c r="AR214" i="10" a="1"/>
  <c r="AR214" i="10" s="1"/>
  <c r="AS214" i="10" a="1"/>
  <c r="AS214" i="10" s="1"/>
  <c r="AT214" i="10" a="1"/>
  <c r="AT214" i="10" s="1"/>
  <c r="AU214" i="10" a="1"/>
  <c r="AU214" i="10" s="1"/>
  <c r="AV214" i="10" a="1"/>
  <c r="AV214" i="10" s="1"/>
  <c r="AW214" i="10" a="1"/>
  <c r="AW214" i="10" s="1"/>
  <c r="AX214" i="10" a="1"/>
  <c r="AX214" i="10" s="1"/>
  <c r="AY214" i="10" a="1"/>
  <c r="AY214" i="10" s="1"/>
  <c r="AZ214" i="10" a="1"/>
  <c r="AZ214" i="10" s="1"/>
  <c r="BA214" i="10" a="1"/>
  <c r="BA214" i="10" s="1"/>
  <c r="BB214" i="10" a="1"/>
  <c r="BB214" i="10" s="1"/>
  <c r="BC214" i="10" a="1"/>
  <c r="BC214" i="10" s="1"/>
  <c r="BD214" i="10" a="1"/>
  <c r="BD214" i="10" s="1"/>
  <c r="BE214" i="10" a="1"/>
  <c r="BE214" i="10" s="1"/>
  <c r="BF214" i="10" a="1"/>
  <c r="BF214" i="10" s="1"/>
  <c r="BG214" i="10" a="1"/>
  <c r="BG214" i="10" s="1"/>
  <c r="BH214" i="10" a="1"/>
  <c r="BH214" i="10" s="1"/>
  <c r="BI214" i="10" a="1"/>
  <c r="BI214" i="10" s="1"/>
  <c r="BJ214" i="10" a="1"/>
  <c r="BJ214" i="10" s="1"/>
  <c r="BK214" i="10" a="1"/>
  <c r="BK214" i="10" s="1"/>
  <c r="BL214" i="10" a="1"/>
  <c r="BL214" i="10" s="1"/>
  <c r="BM214" i="10" a="1"/>
  <c r="BM214" i="10" s="1"/>
  <c r="BN214" i="10" a="1"/>
  <c r="BN214" i="10" s="1"/>
  <c r="R215" i="10" a="1"/>
  <c r="R215" i="10" s="1"/>
  <c r="S215" i="10" a="1"/>
  <c r="S215" i="10" s="1"/>
  <c r="T215" i="10" a="1"/>
  <c r="T215" i="10" s="1"/>
  <c r="U215" i="10" a="1"/>
  <c r="U215" i="10" s="1"/>
  <c r="V215" i="10" a="1"/>
  <c r="V215" i="10" s="1"/>
  <c r="W215" i="10" a="1"/>
  <c r="W215" i="10" s="1"/>
  <c r="X215" i="10" a="1"/>
  <c r="X215" i="10" s="1"/>
  <c r="Y215" i="10" a="1"/>
  <c r="Y215" i="10" s="1"/>
  <c r="Z215" i="10" a="1"/>
  <c r="Z215" i="10" s="1"/>
  <c r="AA215" i="10" a="1"/>
  <c r="AA215" i="10" s="1"/>
  <c r="AB215" i="10" a="1"/>
  <c r="AB215" i="10" s="1"/>
  <c r="AC215" i="10" a="1"/>
  <c r="AC215" i="10" s="1"/>
  <c r="AD215" i="10" a="1"/>
  <c r="AD215" i="10" s="1"/>
  <c r="AE215" i="10" a="1"/>
  <c r="AE215" i="10" s="1"/>
  <c r="AG215" i="10" a="1"/>
  <c r="AG215" i="10" s="1"/>
  <c r="AH215" i="10" a="1"/>
  <c r="AH215" i="10" s="1"/>
  <c r="AI215" i="10" a="1"/>
  <c r="AI215" i="10" s="1"/>
  <c r="AJ215" i="10" a="1"/>
  <c r="AJ215" i="10" s="1"/>
  <c r="AK215" i="10" a="1"/>
  <c r="AK215" i="10" s="1"/>
  <c r="AL215" i="10" a="1"/>
  <c r="AL215" i="10" s="1"/>
  <c r="AM215" i="10" a="1"/>
  <c r="AM215" i="10" s="1"/>
  <c r="AN215" i="10" a="1"/>
  <c r="AN215" i="10" s="1"/>
  <c r="AO215" i="10" a="1"/>
  <c r="AO215" i="10" s="1"/>
  <c r="AP215" i="10" a="1"/>
  <c r="AP215" i="10" s="1"/>
  <c r="AQ215" i="10" a="1"/>
  <c r="AQ215" i="10" s="1"/>
  <c r="AR215" i="10" a="1"/>
  <c r="AR215" i="10" s="1"/>
  <c r="AS215" i="10" a="1"/>
  <c r="AS215" i="10" s="1"/>
  <c r="AT215" i="10" a="1"/>
  <c r="AT215" i="10" s="1"/>
  <c r="AU215" i="10" a="1"/>
  <c r="AU215" i="10" s="1"/>
  <c r="AV215" i="10" a="1"/>
  <c r="AV215" i="10" s="1"/>
  <c r="AW215" i="10" a="1"/>
  <c r="AW215" i="10" s="1"/>
  <c r="AX215" i="10" a="1"/>
  <c r="AX215" i="10" s="1"/>
  <c r="AY215" i="10" a="1"/>
  <c r="AY215" i="10" s="1"/>
  <c r="AZ215" i="10" a="1"/>
  <c r="AZ215" i="10" s="1"/>
  <c r="BA215" i="10" a="1"/>
  <c r="BA215" i="10" s="1"/>
  <c r="BB215" i="10" a="1"/>
  <c r="BB215" i="10" s="1"/>
  <c r="BC215" i="10" a="1"/>
  <c r="BC215" i="10" s="1"/>
  <c r="BD215" i="10" a="1"/>
  <c r="BD215" i="10" s="1"/>
  <c r="BE215" i="10" a="1"/>
  <c r="BE215" i="10" s="1"/>
  <c r="BF215" i="10" a="1"/>
  <c r="BF215" i="10" s="1"/>
  <c r="BG215" i="10" a="1"/>
  <c r="BG215" i="10" s="1"/>
  <c r="BH215" i="10" a="1"/>
  <c r="BH215" i="10" s="1"/>
  <c r="BI215" i="10" a="1"/>
  <c r="BI215" i="10" s="1"/>
  <c r="BJ215" i="10" a="1"/>
  <c r="BJ215" i="10" s="1"/>
  <c r="BK215" i="10" a="1"/>
  <c r="BK215" i="10" s="1"/>
  <c r="BL215" i="10" a="1"/>
  <c r="BL215" i="10" s="1"/>
  <c r="BM215" i="10" a="1"/>
  <c r="BM215" i="10" s="1"/>
  <c r="BN215" i="10" a="1"/>
  <c r="BN215" i="10" s="1"/>
  <c r="R216" i="10" a="1"/>
  <c r="R216" i="10" s="1"/>
  <c r="S216" i="10" a="1"/>
  <c r="S216" i="10" s="1"/>
  <c r="T216" i="10" a="1"/>
  <c r="T216" i="10" s="1"/>
  <c r="U216" i="10" a="1"/>
  <c r="U216" i="10" s="1"/>
  <c r="V216" i="10" a="1"/>
  <c r="V216" i="10" s="1"/>
  <c r="W216" i="10" a="1"/>
  <c r="W216" i="10" s="1"/>
  <c r="X216" i="10" a="1"/>
  <c r="X216" i="10" s="1"/>
  <c r="Y216" i="10" a="1"/>
  <c r="Y216" i="10" s="1"/>
  <c r="Z216" i="10" a="1"/>
  <c r="Z216" i="10" s="1"/>
  <c r="AA216" i="10" a="1"/>
  <c r="AA216" i="10" s="1"/>
  <c r="AB216" i="10" a="1"/>
  <c r="AB216" i="10" s="1"/>
  <c r="AC216" i="10" a="1"/>
  <c r="AC216" i="10" s="1"/>
  <c r="AD216" i="10" a="1"/>
  <c r="AD216" i="10" s="1"/>
  <c r="AE216" i="10" a="1"/>
  <c r="AE216" i="10" s="1"/>
  <c r="AG216" i="10" a="1"/>
  <c r="AG216" i="10" s="1"/>
  <c r="AH216" i="10" a="1"/>
  <c r="AH216" i="10" s="1"/>
  <c r="AI216" i="10" a="1"/>
  <c r="AI216" i="10" s="1"/>
  <c r="AJ216" i="10" a="1"/>
  <c r="AJ216" i="10" s="1"/>
  <c r="AK216" i="10" a="1"/>
  <c r="AK216" i="10" s="1"/>
  <c r="AL216" i="10" a="1"/>
  <c r="AL216" i="10" s="1"/>
  <c r="AM216" i="10" a="1"/>
  <c r="AM216" i="10" s="1"/>
  <c r="AN216" i="10" a="1"/>
  <c r="AN216" i="10" s="1"/>
  <c r="AO216" i="10" a="1"/>
  <c r="AO216" i="10" s="1"/>
  <c r="AP216" i="10" a="1"/>
  <c r="AP216" i="10" s="1"/>
  <c r="AQ216" i="10" a="1"/>
  <c r="AQ216" i="10" s="1"/>
  <c r="AR216" i="10" a="1"/>
  <c r="AR216" i="10" s="1"/>
  <c r="AS216" i="10" a="1"/>
  <c r="AS216" i="10" s="1"/>
  <c r="AT216" i="10" a="1"/>
  <c r="AT216" i="10" s="1"/>
  <c r="AU216" i="10" a="1"/>
  <c r="AU216" i="10" s="1"/>
  <c r="AV216" i="10" a="1"/>
  <c r="AV216" i="10" s="1"/>
  <c r="AW216" i="10" a="1"/>
  <c r="AW216" i="10" s="1"/>
  <c r="AX216" i="10" a="1"/>
  <c r="AX216" i="10" s="1"/>
  <c r="AY216" i="10" a="1"/>
  <c r="AY216" i="10" s="1"/>
  <c r="AZ216" i="10" a="1"/>
  <c r="AZ216" i="10" s="1"/>
  <c r="BA216" i="10" a="1"/>
  <c r="BA216" i="10" s="1"/>
  <c r="BB216" i="10" a="1"/>
  <c r="BB216" i="10" s="1"/>
  <c r="BC216" i="10" a="1"/>
  <c r="BC216" i="10" s="1"/>
  <c r="BD216" i="10" a="1"/>
  <c r="BD216" i="10" s="1"/>
  <c r="BE216" i="10" a="1"/>
  <c r="BE216" i="10" s="1"/>
  <c r="BF216" i="10" a="1"/>
  <c r="BF216" i="10" s="1"/>
  <c r="BG216" i="10" a="1"/>
  <c r="BG216" i="10" s="1"/>
  <c r="BH216" i="10" a="1"/>
  <c r="BH216" i="10" s="1"/>
  <c r="BI216" i="10" a="1"/>
  <c r="BI216" i="10" s="1"/>
  <c r="BJ216" i="10" a="1"/>
  <c r="BJ216" i="10" s="1"/>
  <c r="BK216" i="10" a="1"/>
  <c r="BK216" i="10" s="1"/>
  <c r="BL216" i="10" a="1"/>
  <c r="BL216" i="10" s="1"/>
  <c r="BM216" i="10" a="1"/>
  <c r="BM216" i="10" s="1"/>
  <c r="BN216" i="10" a="1"/>
  <c r="BN216" i="10" s="1"/>
  <c r="R217" i="10" a="1"/>
  <c r="R217" i="10" s="1"/>
  <c r="S217" i="10" a="1"/>
  <c r="S217" i="10" s="1"/>
  <c r="T217" i="10" a="1"/>
  <c r="T217" i="10" s="1"/>
  <c r="U217" i="10" a="1"/>
  <c r="U217" i="10" s="1"/>
  <c r="V217" i="10" a="1"/>
  <c r="V217" i="10" s="1"/>
  <c r="W217" i="10" a="1"/>
  <c r="W217" i="10" s="1"/>
  <c r="X217" i="10" a="1"/>
  <c r="X217" i="10" s="1"/>
  <c r="Y217" i="10" a="1"/>
  <c r="Y217" i="10" s="1"/>
  <c r="Z217" i="10" a="1"/>
  <c r="Z217" i="10" s="1"/>
  <c r="AA217" i="10" a="1"/>
  <c r="AA217" i="10" s="1"/>
  <c r="AB217" i="10" a="1"/>
  <c r="AB217" i="10" s="1"/>
  <c r="AC217" i="10" a="1"/>
  <c r="AC217" i="10" s="1"/>
  <c r="AD217" i="10" a="1"/>
  <c r="AD217" i="10" s="1"/>
  <c r="AE217" i="10" a="1"/>
  <c r="AE217" i="10" s="1"/>
  <c r="AG217" i="10" a="1"/>
  <c r="AG217" i="10" s="1"/>
  <c r="AH217" i="10" a="1"/>
  <c r="AH217" i="10" s="1"/>
  <c r="AI217" i="10" a="1"/>
  <c r="AI217" i="10" s="1"/>
  <c r="AJ217" i="10" a="1"/>
  <c r="AJ217" i="10" s="1"/>
  <c r="AK217" i="10" a="1"/>
  <c r="AK217" i="10" s="1"/>
  <c r="AL217" i="10" a="1"/>
  <c r="AL217" i="10" s="1"/>
  <c r="AM217" i="10" a="1"/>
  <c r="AM217" i="10" s="1"/>
  <c r="AN217" i="10" a="1"/>
  <c r="AN217" i="10" s="1"/>
  <c r="AO217" i="10" a="1"/>
  <c r="AO217" i="10" s="1"/>
  <c r="AP217" i="10" a="1"/>
  <c r="AP217" i="10" s="1"/>
  <c r="AQ217" i="10" a="1"/>
  <c r="AQ217" i="10" s="1"/>
  <c r="AR217" i="10" a="1"/>
  <c r="AR217" i="10" s="1"/>
  <c r="AS217" i="10" a="1"/>
  <c r="AS217" i="10" s="1"/>
  <c r="AT217" i="10" a="1"/>
  <c r="AT217" i="10" s="1"/>
  <c r="AU217" i="10" a="1"/>
  <c r="AU217" i="10" s="1"/>
  <c r="AV217" i="10" a="1"/>
  <c r="AV217" i="10" s="1"/>
  <c r="AW217" i="10" a="1"/>
  <c r="AW217" i="10" s="1"/>
  <c r="AX217" i="10" a="1"/>
  <c r="AX217" i="10" s="1"/>
  <c r="AY217" i="10" a="1"/>
  <c r="AY217" i="10" s="1"/>
  <c r="AZ217" i="10" a="1"/>
  <c r="AZ217" i="10" s="1"/>
  <c r="BA217" i="10" a="1"/>
  <c r="BA217" i="10" s="1"/>
  <c r="BB217" i="10" a="1"/>
  <c r="BB217" i="10" s="1"/>
  <c r="BC217" i="10" a="1"/>
  <c r="BC217" i="10" s="1"/>
  <c r="BD217" i="10" a="1"/>
  <c r="BD217" i="10" s="1"/>
  <c r="BE217" i="10" a="1"/>
  <c r="BE217" i="10" s="1"/>
  <c r="BF217" i="10" a="1"/>
  <c r="BF217" i="10" s="1"/>
  <c r="BG217" i="10" a="1"/>
  <c r="BG217" i="10" s="1"/>
  <c r="BH217" i="10" a="1"/>
  <c r="BH217" i="10" s="1"/>
  <c r="BI217" i="10" a="1"/>
  <c r="BI217" i="10" s="1"/>
  <c r="BJ217" i="10" a="1"/>
  <c r="BJ217" i="10" s="1"/>
  <c r="BK217" i="10" a="1"/>
  <c r="BK217" i="10" s="1"/>
  <c r="BL217" i="10" a="1"/>
  <c r="BL217" i="10" s="1"/>
  <c r="BM217" i="10" a="1"/>
  <c r="BM217" i="10" s="1"/>
  <c r="BN217" i="10" a="1"/>
  <c r="BN217" i="10" s="1"/>
  <c r="R218" i="10" a="1"/>
  <c r="R218" i="10" s="1"/>
  <c r="S218" i="10" a="1"/>
  <c r="S218" i="10" s="1"/>
  <c r="T218" i="10" a="1"/>
  <c r="T218" i="10" s="1"/>
  <c r="U218" i="10" a="1"/>
  <c r="U218" i="10" s="1"/>
  <c r="V218" i="10" a="1"/>
  <c r="V218" i="10" s="1"/>
  <c r="W218" i="10" a="1"/>
  <c r="W218" i="10" s="1"/>
  <c r="X218" i="10" a="1"/>
  <c r="X218" i="10" s="1"/>
  <c r="Y218" i="10" a="1"/>
  <c r="Y218" i="10" s="1"/>
  <c r="Z218" i="10" a="1"/>
  <c r="Z218" i="10" s="1"/>
  <c r="AA218" i="10" a="1"/>
  <c r="AA218" i="10" s="1"/>
  <c r="AB218" i="10" a="1"/>
  <c r="AB218" i="10" s="1"/>
  <c r="AC218" i="10" a="1"/>
  <c r="AC218" i="10" s="1"/>
  <c r="AD218" i="10" a="1"/>
  <c r="AD218" i="10" s="1"/>
  <c r="AE218" i="10" a="1"/>
  <c r="AE218" i="10" s="1"/>
  <c r="AG218" i="10" a="1"/>
  <c r="AG218" i="10" s="1"/>
  <c r="AH218" i="10" a="1"/>
  <c r="AH218" i="10" s="1"/>
  <c r="AI218" i="10" a="1"/>
  <c r="AI218" i="10" s="1"/>
  <c r="AJ218" i="10" a="1"/>
  <c r="AJ218" i="10" s="1"/>
  <c r="AK218" i="10" a="1"/>
  <c r="AK218" i="10" s="1"/>
  <c r="AL218" i="10" a="1"/>
  <c r="AL218" i="10" s="1"/>
  <c r="AM218" i="10" a="1"/>
  <c r="AM218" i="10" s="1"/>
  <c r="AN218" i="10" a="1"/>
  <c r="AN218" i="10" s="1"/>
  <c r="AO218" i="10" a="1"/>
  <c r="AO218" i="10" s="1"/>
  <c r="AP218" i="10" a="1"/>
  <c r="AP218" i="10" s="1"/>
  <c r="AQ218" i="10" a="1"/>
  <c r="AQ218" i="10" s="1"/>
  <c r="AR218" i="10" a="1"/>
  <c r="AR218" i="10" s="1"/>
  <c r="AS218" i="10" a="1"/>
  <c r="AS218" i="10" s="1"/>
  <c r="AT218" i="10" a="1"/>
  <c r="AT218" i="10" s="1"/>
  <c r="AU218" i="10" a="1"/>
  <c r="AU218" i="10" s="1"/>
  <c r="AV218" i="10" a="1"/>
  <c r="AV218" i="10" s="1"/>
  <c r="AW218" i="10" a="1"/>
  <c r="AW218" i="10" s="1"/>
  <c r="AX218" i="10" a="1"/>
  <c r="AX218" i="10" s="1"/>
  <c r="AY218" i="10" a="1"/>
  <c r="AY218" i="10" s="1"/>
  <c r="AZ218" i="10" a="1"/>
  <c r="AZ218" i="10" s="1"/>
  <c r="BA218" i="10" a="1"/>
  <c r="BA218" i="10" s="1"/>
  <c r="BB218" i="10" a="1"/>
  <c r="BB218" i="10" s="1"/>
  <c r="BC218" i="10" a="1"/>
  <c r="BC218" i="10" s="1"/>
  <c r="BD218" i="10" a="1"/>
  <c r="BD218" i="10" s="1"/>
  <c r="BE218" i="10" a="1"/>
  <c r="BE218" i="10" s="1"/>
  <c r="BF218" i="10" a="1"/>
  <c r="BF218" i="10" s="1"/>
  <c r="BG218" i="10" a="1"/>
  <c r="BG218" i="10" s="1"/>
  <c r="BH218" i="10" a="1"/>
  <c r="BH218" i="10" s="1"/>
  <c r="BI218" i="10" a="1"/>
  <c r="BI218" i="10" s="1"/>
  <c r="BJ218" i="10" a="1"/>
  <c r="BJ218" i="10" s="1"/>
  <c r="BK218" i="10" a="1"/>
  <c r="BK218" i="10" s="1"/>
  <c r="BL218" i="10" a="1"/>
  <c r="BL218" i="10" s="1"/>
  <c r="BM218" i="10" a="1"/>
  <c r="BM218" i="10" s="1"/>
  <c r="BN218" i="10" a="1"/>
  <c r="BN218" i="10" s="1"/>
  <c r="R219" i="10" a="1"/>
  <c r="R219" i="10" s="1"/>
  <c r="S219" i="10" a="1"/>
  <c r="S219" i="10" s="1"/>
  <c r="T219" i="10" a="1"/>
  <c r="T219" i="10" s="1"/>
  <c r="U219" i="10" a="1"/>
  <c r="U219" i="10" s="1"/>
  <c r="V219" i="10" a="1"/>
  <c r="V219" i="10" s="1"/>
  <c r="W219" i="10" a="1"/>
  <c r="W219" i="10" s="1"/>
  <c r="X219" i="10" a="1"/>
  <c r="X219" i="10" s="1"/>
  <c r="Y219" i="10" a="1"/>
  <c r="Y219" i="10" s="1"/>
  <c r="Z219" i="10" a="1"/>
  <c r="Z219" i="10" s="1"/>
  <c r="AA219" i="10" a="1"/>
  <c r="AA219" i="10" s="1"/>
  <c r="AB219" i="10" a="1"/>
  <c r="AB219" i="10" s="1"/>
  <c r="AC219" i="10" a="1"/>
  <c r="AC219" i="10" s="1"/>
  <c r="AD219" i="10" a="1"/>
  <c r="AD219" i="10" s="1"/>
  <c r="AE219" i="10" a="1"/>
  <c r="AE219" i="10" s="1"/>
  <c r="AG219" i="10" a="1"/>
  <c r="AG219" i="10" s="1"/>
  <c r="AH219" i="10" a="1"/>
  <c r="AH219" i="10" s="1"/>
  <c r="AI219" i="10" a="1"/>
  <c r="AI219" i="10" s="1"/>
  <c r="AJ219" i="10" a="1"/>
  <c r="AJ219" i="10" s="1"/>
  <c r="AK219" i="10" a="1"/>
  <c r="AK219" i="10" s="1"/>
  <c r="AL219" i="10" a="1"/>
  <c r="AL219" i="10" s="1"/>
  <c r="AM219" i="10" a="1"/>
  <c r="AM219" i="10" s="1"/>
  <c r="AN219" i="10" a="1"/>
  <c r="AN219" i="10" s="1"/>
  <c r="AO219" i="10" a="1"/>
  <c r="AO219" i="10" s="1"/>
  <c r="AP219" i="10" a="1"/>
  <c r="AP219" i="10" s="1"/>
  <c r="AQ219" i="10" a="1"/>
  <c r="AQ219" i="10" s="1"/>
  <c r="AR219" i="10" a="1"/>
  <c r="AR219" i="10" s="1"/>
  <c r="AS219" i="10" a="1"/>
  <c r="AS219" i="10" s="1"/>
  <c r="AT219" i="10" a="1"/>
  <c r="AT219" i="10" s="1"/>
  <c r="AU219" i="10" a="1"/>
  <c r="AU219" i="10" s="1"/>
  <c r="AV219" i="10" a="1"/>
  <c r="AV219" i="10" s="1"/>
  <c r="AW219" i="10" a="1"/>
  <c r="AW219" i="10" s="1"/>
  <c r="AX219" i="10" a="1"/>
  <c r="AX219" i="10" s="1"/>
  <c r="AY219" i="10" a="1"/>
  <c r="AY219" i="10" s="1"/>
  <c r="AZ219" i="10" a="1"/>
  <c r="AZ219" i="10" s="1"/>
  <c r="BA219" i="10" a="1"/>
  <c r="BA219" i="10" s="1"/>
  <c r="BB219" i="10" a="1"/>
  <c r="BB219" i="10" s="1"/>
  <c r="BC219" i="10" a="1"/>
  <c r="BC219" i="10" s="1"/>
  <c r="BD219" i="10" a="1"/>
  <c r="BD219" i="10" s="1"/>
  <c r="BE219" i="10" a="1"/>
  <c r="BE219" i="10" s="1"/>
  <c r="BF219" i="10" a="1"/>
  <c r="BF219" i="10" s="1"/>
  <c r="BG219" i="10" a="1"/>
  <c r="BG219" i="10" s="1"/>
  <c r="BH219" i="10" a="1"/>
  <c r="BH219" i="10" s="1"/>
  <c r="BI219" i="10" a="1"/>
  <c r="BI219" i="10" s="1"/>
  <c r="BJ219" i="10" a="1"/>
  <c r="BJ219" i="10" s="1"/>
  <c r="BK219" i="10" a="1"/>
  <c r="BK219" i="10" s="1"/>
  <c r="BL219" i="10" a="1"/>
  <c r="BL219" i="10" s="1"/>
  <c r="BM219" i="10" a="1"/>
  <c r="BM219" i="10" s="1"/>
  <c r="BN219" i="10" a="1"/>
  <c r="BN219" i="10" s="1"/>
  <c r="R220" i="10" a="1"/>
  <c r="R220" i="10" s="1"/>
  <c r="S220" i="10" a="1"/>
  <c r="S220" i="10" s="1"/>
  <c r="T220" i="10" a="1"/>
  <c r="T220" i="10" s="1"/>
  <c r="U220" i="10" a="1"/>
  <c r="U220" i="10" s="1"/>
  <c r="V220" i="10" a="1"/>
  <c r="V220" i="10" s="1"/>
  <c r="W220" i="10" a="1"/>
  <c r="W220" i="10" s="1"/>
  <c r="X220" i="10" a="1"/>
  <c r="X220" i="10" s="1"/>
  <c r="Y220" i="10" a="1"/>
  <c r="Y220" i="10" s="1"/>
  <c r="Z220" i="10" a="1"/>
  <c r="Z220" i="10" s="1"/>
  <c r="AA220" i="10" a="1"/>
  <c r="AA220" i="10" s="1"/>
  <c r="AB220" i="10" a="1"/>
  <c r="AB220" i="10" s="1"/>
  <c r="AC220" i="10" a="1"/>
  <c r="AC220" i="10" s="1"/>
  <c r="AD220" i="10" a="1"/>
  <c r="AD220" i="10" s="1"/>
  <c r="AE220" i="10" a="1"/>
  <c r="AE220" i="10" s="1"/>
  <c r="AG220" i="10" a="1"/>
  <c r="AG220" i="10" s="1"/>
  <c r="AH220" i="10" a="1"/>
  <c r="AH220" i="10" s="1"/>
  <c r="AI220" i="10" a="1"/>
  <c r="AI220" i="10" s="1"/>
  <c r="AJ220" i="10" a="1"/>
  <c r="AJ220" i="10" s="1"/>
  <c r="AK220" i="10" a="1"/>
  <c r="AK220" i="10" s="1"/>
  <c r="AL220" i="10" a="1"/>
  <c r="AL220" i="10" s="1"/>
  <c r="AM220" i="10" a="1"/>
  <c r="AM220" i="10" s="1"/>
  <c r="AN220" i="10" a="1"/>
  <c r="AN220" i="10" s="1"/>
  <c r="AO220" i="10" a="1"/>
  <c r="AO220" i="10" s="1"/>
  <c r="AP220" i="10" a="1"/>
  <c r="AP220" i="10" s="1"/>
  <c r="AQ220" i="10" a="1"/>
  <c r="AQ220" i="10" s="1"/>
  <c r="AR220" i="10" a="1"/>
  <c r="AR220" i="10" s="1"/>
  <c r="AS220" i="10" a="1"/>
  <c r="AS220" i="10" s="1"/>
  <c r="AT220" i="10" a="1"/>
  <c r="AT220" i="10" s="1"/>
  <c r="AU220" i="10" a="1"/>
  <c r="AU220" i="10" s="1"/>
  <c r="AV220" i="10" a="1"/>
  <c r="AV220" i="10" s="1"/>
  <c r="AW220" i="10" a="1"/>
  <c r="AW220" i="10" s="1"/>
  <c r="AX220" i="10" a="1"/>
  <c r="AX220" i="10" s="1"/>
  <c r="AY220" i="10" a="1"/>
  <c r="AY220" i="10" s="1"/>
  <c r="AZ220" i="10" a="1"/>
  <c r="AZ220" i="10" s="1"/>
  <c r="BA220" i="10" a="1"/>
  <c r="BA220" i="10" s="1"/>
  <c r="BB220" i="10" a="1"/>
  <c r="BB220" i="10" s="1"/>
  <c r="BC220" i="10" a="1"/>
  <c r="BC220" i="10" s="1"/>
  <c r="BD220" i="10" a="1"/>
  <c r="BD220" i="10" s="1"/>
  <c r="BE220" i="10" a="1"/>
  <c r="BE220" i="10" s="1"/>
  <c r="BF220" i="10" a="1"/>
  <c r="BF220" i="10" s="1"/>
  <c r="BG220" i="10" a="1"/>
  <c r="BG220" i="10" s="1"/>
  <c r="BH220" i="10" a="1"/>
  <c r="BH220" i="10" s="1"/>
  <c r="BI220" i="10" a="1"/>
  <c r="BI220" i="10" s="1"/>
  <c r="BJ220" i="10" a="1"/>
  <c r="BJ220" i="10" s="1"/>
  <c r="BK220" i="10" a="1"/>
  <c r="BK220" i="10" s="1"/>
  <c r="BL220" i="10" a="1"/>
  <c r="BL220" i="10" s="1"/>
  <c r="BM220" i="10" a="1"/>
  <c r="BM220" i="10" s="1"/>
  <c r="BN220" i="10" a="1"/>
  <c r="BN220" i="10" s="1"/>
  <c r="R221" i="10" a="1"/>
  <c r="R221" i="10" s="1"/>
  <c r="S221" i="10" a="1"/>
  <c r="S221" i="10" s="1"/>
  <c r="T221" i="10" a="1"/>
  <c r="T221" i="10" s="1"/>
  <c r="U221" i="10" a="1"/>
  <c r="U221" i="10" s="1"/>
  <c r="V221" i="10" a="1"/>
  <c r="V221" i="10" s="1"/>
  <c r="W221" i="10" a="1"/>
  <c r="W221" i="10" s="1"/>
  <c r="X221" i="10" a="1"/>
  <c r="X221" i="10" s="1"/>
  <c r="Y221" i="10" a="1"/>
  <c r="Y221" i="10" s="1"/>
  <c r="Z221" i="10" a="1"/>
  <c r="Z221" i="10" s="1"/>
  <c r="AA221" i="10" a="1"/>
  <c r="AA221" i="10" s="1"/>
  <c r="AB221" i="10" a="1"/>
  <c r="AB221" i="10" s="1"/>
  <c r="AC221" i="10" a="1"/>
  <c r="AC221" i="10" s="1"/>
  <c r="AD221" i="10" a="1"/>
  <c r="AD221" i="10" s="1"/>
  <c r="AE221" i="10" a="1"/>
  <c r="AE221" i="10" s="1"/>
  <c r="AG221" i="10" a="1"/>
  <c r="AG221" i="10" s="1"/>
  <c r="AH221" i="10" a="1"/>
  <c r="AH221" i="10" s="1"/>
  <c r="AI221" i="10" a="1"/>
  <c r="AI221" i="10" s="1"/>
  <c r="AJ221" i="10" a="1"/>
  <c r="AJ221" i="10" s="1"/>
  <c r="AK221" i="10" a="1"/>
  <c r="AK221" i="10" s="1"/>
  <c r="AL221" i="10" a="1"/>
  <c r="AL221" i="10" s="1"/>
  <c r="AM221" i="10" a="1"/>
  <c r="AM221" i="10" s="1"/>
  <c r="AN221" i="10" a="1"/>
  <c r="AN221" i="10" s="1"/>
  <c r="AO221" i="10" a="1"/>
  <c r="AO221" i="10" s="1"/>
  <c r="AP221" i="10" a="1"/>
  <c r="AP221" i="10" s="1"/>
  <c r="AQ221" i="10" a="1"/>
  <c r="AQ221" i="10" s="1"/>
  <c r="AR221" i="10" a="1"/>
  <c r="AR221" i="10" s="1"/>
  <c r="AS221" i="10" a="1"/>
  <c r="AS221" i="10" s="1"/>
  <c r="AT221" i="10" a="1"/>
  <c r="AT221" i="10" s="1"/>
  <c r="AU221" i="10" a="1"/>
  <c r="AU221" i="10" s="1"/>
  <c r="AV221" i="10" a="1"/>
  <c r="AV221" i="10" s="1"/>
  <c r="AW221" i="10" a="1"/>
  <c r="AW221" i="10" s="1"/>
  <c r="AX221" i="10" a="1"/>
  <c r="AX221" i="10" s="1"/>
  <c r="AY221" i="10" a="1"/>
  <c r="AY221" i="10" s="1"/>
  <c r="AZ221" i="10" a="1"/>
  <c r="AZ221" i="10" s="1"/>
  <c r="BA221" i="10" a="1"/>
  <c r="BA221" i="10" s="1"/>
  <c r="BB221" i="10" a="1"/>
  <c r="BB221" i="10" s="1"/>
  <c r="BC221" i="10" a="1"/>
  <c r="BC221" i="10" s="1"/>
  <c r="BD221" i="10" a="1"/>
  <c r="BD221" i="10" s="1"/>
  <c r="BE221" i="10" a="1"/>
  <c r="BE221" i="10" s="1"/>
  <c r="BF221" i="10" a="1"/>
  <c r="BF221" i="10" s="1"/>
  <c r="BG221" i="10" a="1"/>
  <c r="BG221" i="10" s="1"/>
  <c r="BH221" i="10" a="1"/>
  <c r="BH221" i="10" s="1"/>
  <c r="BI221" i="10" a="1"/>
  <c r="BI221" i="10" s="1"/>
  <c r="BJ221" i="10" a="1"/>
  <c r="BJ221" i="10" s="1"/>
  <c r="BK221" i="10" a="1"/>
  <c r="BK221" i="10" s="1"/>
  <c r="BL221" i="10" a="1"/>
  <c r="BL221" i="10" s="1"/>
  <c r="BM221" i="10" a="1"/>
  <c r="BM221" i="10" s="1"/>
  <c r="BN221" i="10" a="1"/>
  <c r="BN221" i="10" s="1"/>
  <c r="R222" i="10" a="1"/>
  <c r="R222" i="10" s="1"/>
  <c r="S222" i="10" a="1"/>
  <c r="S222" i="10" s="1"/>
  <c r="T222" i="10" a="1"/>
  <c r="T222" i="10" s="1"/>
  <c r="U222" i="10" a="1"/>
  <c r="U222" i="10" s="1"/>
  <c r="V222" i="10" a="1"/>
  <c r="V222" i="10" s="1"/>
  <c r="W222" i="10" a="1"/>
  <c r="W222" i="10" s="1"/>
  <c r="X222" i="10" a="1"/>
  <c r="X222" i="10" s="1"/>
  <c r="Y222" i="10" a="1"/>
  <c r="Y222" i="10" s="1"/>
  <c r="Z222" i="10" a="1"/>
  <c r="Z222" i="10" s="1"/>
  <c r="AA222" i="10" a="1"/>
  <c r="AA222" i="10" s="1"/>
  <c r="AB222" i="10" a="1"/>
  <c r="AB222" i="10" s="1"/>
  <c r="AC222" i="10" a="1"/>
  <c r="AC222" i="10" s="1"/>
  <c r="AD222" i="10" a="1"/>
  <c r="AD222" i="10" s="1"/>
  <c r="AE222" i="10" a="1"/>
  <c r="AE222" i="10" s="1"/>
  <c r="AG222" i="10" a="1"/>
  <c r="AG222" i="10" s="1"/>
  <c r="AH222" i="10" a="1"/>
  <c r="AH222" i="10" s="1"/>
  <c r="AI222" i="10" a="1"/>
  <c r="AI222" i="10" s="1"/>
  <c r="AJ222" i="10" a="1"/>
  <c r="AJ222" i="10" s="1"/>
  <c r="AK222" i="10" a="1"/>
  <c r="AK222" i="10" s="1"/>
  <c r="AL222" i="10" a="1"/>
  <c r="AL222" i="10" s="1"/>
  <c r="AM222" i="10" a="1"/>
  <c r="AM222" i="10" s="1"/>
  <c r="AN222" i="10" a="1"/>
  <c r="AN222" i="10" s="1"/>
  <c r="AO222" i="10" a="1"/>
  <c r="AO222" i="10" s="1"/>
  <c r="AP222" i="10" a="1"/>
  <c r="AP222" i="10" s="1"/>
  <c r="AQ222" i="10" a="1"/>
  <c r="AQ222" i="10" s="1"/>
  <c r="AR222" i="10" a="1"/>
  <c r="AR222" i="10" s="1"/>
  <c r="AS222" i="10" a="1"/>
  <c r="AS222" i="10" s="1"/>
  <c r="AT222" i="10" a="1"/>
  <c r="AT222" i="10" s="1"/>
  <c r="AU222" i="10" a="1"/>
  <c r="AU222" i="10" s="1"/>
  <c r="AV222" i="10" a="1"/>
  <c r="AV222" i="10" s="1"/>
  <c r="AW222" i="10" a="1"/>
  <c r="AW222" i="10" s="1"/>
  <c r="AX222" i="10" a="1"/>
  <c r="AX222" i="10" s="1"/>
  <c r="AY222" i="10" a="1"/>
  <c r="AY222" i="10" s="1"/>
  <c r="AZ222" i="10" a="1"/>
  <c r="AZ222" i="10" s="1"/>
  <c r="BA222" i="10" a="1"/>
  <c r="BA222" i="10" s="1"/>
  <c r="BB222" i="10" a="1"/>
  <c r="BB222" i="10" s="1"/>
  <c r="BC222" i="10" a="1"/>
  <c r="BC222" i="10" s="1"/>
  <c r="BD222" i="10" a="1"/>
  <c r="BD222" i="10" s="1"/>
  <c r="BE222" i="10" a="1"/>
  <c r="BE222" i="10" s="1"/>
  <c r="BF222" i="10" a="1"/>
  <c r="BF222" i="10" s="1"/>
  <c r="BG222" i="10" a="1"/>
  <c r="BG222" i="10" s="1"/>
  <c r="BH222" i="10" a="1"/>
  <c r="BH222" i="10" s="1"/>
  <c r="BI222" i="10" a="1"/>
  <c r="BI222" i="10" s="1"/>
  <c r="BJ222" i="10" a="1"/>
  <c r="BJ222" i="10" s="1"/>
  <c r="BK222" i="10" a="1"/>
  <c r="BK222" i="10" s="1"/>
  <c r="BL222" i="10" a="1"/>
  <c r="BL222" i="10" s="1"/>
  <c r="BM222" i="10" a="1"/>
  <c r="BM222" i="10" s="1"/>
  <c r="BN222" i="10" a="1"/>
  <c r="BN222" i="10" s="1"/>
  <c r="R223" i="10" a="1"/>
  <c r="R223" i="10" s="1"/>
  <c r="S223" i="10" a="1"/>
  <c r="S223" i="10" s="1"/>
  <c r="T223" i="10" a="1"/>
  <c r="T223" i="10" s="1"/>
  <c r="U223" i="10" a="1"/>
  <c r="U223" i="10" s="1"/>
  <c r="V223" i="10" a="1"/>
  <c r="V223" i="10" s="1"/>
  <c r="W223" i="10" a="1"/>
  <c r="W223" i="10" s="1"/>
  <c r="X223" i="10" a="1"/>
  <c r="X223" i="10" s="1"/>
  <c r="Y223" i="10" a="1"/>
  <c r="Y223" i="10" s="1"/>
  <c r="Z223" i="10" a="1"/>
  <c r="Z223" i="10" s="1"/>
  <c r="AA223" i="10" a="1"/>
  <c r="AA223" i="10" s="1"/>
  <c r="AB223" i="10" a="1"/>
  <c r="AB223" i="10" s="1"/>
  <c r="AC223" i="10" a="1"/>
  <c r="AC223" i="10" s="1"/>
  <c r="AD223" i="10" a="1"/>
  <c r="AD223" i="10" s="1"/>
  <c r="AE223" i="10" a="1"/>
  <c r="AE223" i="10" s="1"/>
  <c r="AG223" i="10" a="1"/>
  <c r="AG223" i="10" s="1"/>
  <c r="AH223" i="10" a="1"/>
  <c r="AH223" i="10" s="1"/>
  <c r="AI223" i="10" a="1"/>
  <c r="AI223" i="10" s="1"/>
  <c r="AJ223" i="10" a="1"/>
  <c r="AJ223" i="10" s="1"/>
  <c r="AK223" i="10" a="1"/>
  <c r="AK223" i="10" s="1"/>
  <c r="AL223" i="10" a="1"/>
  <c r="AL223" i="10" s="1"/>
  <c r="AM223" i="10" a="1"/>
  <c r="AM223" i="10" s="1"/>
  <c r="AN223" i="10" a="1"/>
  <c r="AN223" i="10" s="1"/>
  <c r="AO223" i="10" a="1"/>
  <c r="AO223" i="10" s="1"/>
  <c r="AP223" i="10" a="1"/>
  <c r="AP223" i="10" s="1"/>
  <c r="AQ223" i="10" a="1"/>
  <c r="AQ223" i="10" s="1"/>
  <c r="AR223" i="10" a="1"/>
  <c r="AR223" i="10" s="1"/>
  <c r="AS223" i="10" a="1"/>
  <c r="AS223" i="10" s="1"/>
  <c r="AT223" i="10" a="1"/>
  <c r="AT223" i="10" s="1"/>
  <c r="AU223" i="10" a="1"/>
  <c r="AU223" i="10" s="1"/>
  <c r="AV223" i="10" a="1"/>
  <c r="AV223" i="10" s="1"/>
  <c r="AW223" i="10" a="1"/>
  <c r="AW223" i="10" s="1"/>
  <c r="AX223" i="10" a="1"/>
  <c r="AX223" i="10" s="1"/>
  <c r="AY223" i="10" a="1"/>
  <c r="AY223" i="10" s="1"/>
  <c r="AZ223" i="10" a="1"/>
  <c r="AZ223" i="10" s="1"/>
  <c r="BA223" i="10" a="1"/>
  <c r="BA223" i="10" s="1"/>
  <c r="BB223" i="10" a="1"/>
  <c r="BB223" i="10" s="1"/>
  <c r="BC223" i="10" a="1"/>
  <c r="BC223" i="10" s="1"/>
  <c r="BD223" i="10" a="1"/>
  <c r="BD223" i="10" s="1"/>
  <c r="BE223" i="10" a="1"/>
  <c r="BE223" i="10" s="1"/>
  <c r="BF223" i="10" a="1"/>
  <c r="BF223" i="10" s="1"/>
  <c r="BG223" i="10" a="1"/>
  <c r="BG223" i="10" s="1"/>
  <c r="BH223" i="10" a="1"/>
  <c r="BH223" i="10" s="1"/>
  <c r="BI223" i="10" a="1"/>
  <c r="BI223" i="10" s="1"/>
  <c r="BJ223" i="10" a="1"/>
  <c r="BJ223" i="10" s="1"/>
  <c r="BK223" i="10" a="1"/>
  <c r="BK223" i="10" s="1"/>
  <c r="BL223" i="10" a="1"/>
  <c r="BL223" i="10" s="1"/>
  <c r="BM223" i="10" a="1"/>
  <c r="BM223" i="10" s="1"/>
  <c r="BN223" i="10" a="1"/>
  <c r="BN223" i="10" s="1"/>
  <c r="K23" i="16"/>
  <c r="J5" i="16" s="1"/>
  <c r="D661" i="16" s="1"/>
  <c r="J3" i="16"/>
  <c r="K390" i="16"/>
  <c r="K392" i="16" s="1"/>
  <c r="W47" i="10" a="1"/>
  <c r="W47" i="10" s="1"/>
  <c r="U21" i="10" a="1"/>
  <c r="U21" i="10" s="1"/>
  <c r="AG10" i="10" a="1"/>
  <c r="AG10" i="10" s="1"/>
  <c r="AH10" i="10" a="1"/>
  <c r="AH10" i="10" s="1"/>
  <c r="AI10" i="10" a="1"/>
  <c r="AI10" i="10" s="1"/>
  <c r="AJ10" i="10" a="1"/>
  <c r="AJ10" i="10" s="1"/>
  <c r="AK10" i="10" a="1"/>
  <c r="AK10" i="10" s="1"/>
  <c r="AL10" i="10" a="1"/>
  <c r="AL10" i="10" s="1"/>
  <c r="AM10" i="10" a="1"/>
  <c r="AM10" i="10" s="1"/>
  <c r="AN10" i="10" a="1"/>
  <c r="AN10" i="10" s="1"/>
  <c r="AO10" i="10" a="1"/>
  <c r="AO10" i="10" s="1"/>
  <c r="AP10" i="10" a="1"/>
  <c r="AP10" i="10" s="1"/>
  <c r="AQ10" i="10" a="1"/>
  <c r="AQ10" i="10" s="1"/>
  <c r="AR10" i="10" a="1"/>
  <c r="AR10" i="10" s="1"/>
  <c r="AS10" i="10" a="1"/>
  <c r="AS10" i="10" s="1"/>
  <c r="AT10" i="10" a="1"/>
  <c r="AT10" i="10" s="1"/>
  <c r="AU10" i="10" a="1"/>
  <c r="AU10" i="10" s="1"/>
  <c r="AV10" i="10" a="1"/>
  <c r="AV10" i="10" s="1"/>
  <c r="AW10" i="10" a="1"/>
  <c r="AW10" i="10" s="1"/>
  <c r="AX10" i="10" a="1"/>
  <c r="AX10" i="10" s="1"/>
  <c r="AY10" i="10" a="1"/>
  <c r="AY10" i="10" s="1"/>
  <c r="AZ10" i="10" a="1"/>
  <c r="AZ10" i="10" s="1"/>
  <c r="BA10" i="10" a="1"/>
  <c r="BA10" i="10" s="1"/>
  <c r="BB10" i="10" a="1"/>
  <c r="BB10" i="10" s="1"/>
  <c r="BC10" i="10" a="1"/>
  <c r="BC10" i="10" s="1"/>
  <c r="BD10" i="10" a="1"/>
  <c r="BD10" i="10" s="1"/>
  <c r="BE10" i="10" a="1"/>
  <c r="BE10" i="10" s="1"/>
  <c r="BF10" i="10" a="1"/>
  <c r="BF10" i="10" s="1"/>
  <c r="BG10" i="10" a="1"/>
  <c r="BG10" i="10" s="1"/>
  <c r="BH10" i="10" a="1"/>
  <c r="BH10" i="10" s="1"/>
  <c r="BI10" i="10" a="1"/>
  <c r="BI10" i="10" s="1"/>
  <c r="BJ10" i="10" a="1"/>
  <c r="BJ10" i="10" s="1"/>
  <c r="BK10" i="10" a="1"/>
  <c r="BK10" i="10" s="1"/>
  <c r="BL10" i="10" a="1"/>
  <c r="BL10" i="10" s="1"/>
  <c r="BM10" i="10" a="1"/>
  <c r="BM10" i="10" s="1"/>
  <c r="BN10" i="10" a="1"/>
  <c r="BN10" i="10" s="1"/>
  <c r="R10" i="10" a="1"/>
  <c r="R10" i="10" s="1"/>
  <c r="S10" i="10" a="1"/>
  <c r="S10" i="10" s="1"/>
  <c r="T10" i="10" a="1"/>
  <c r="T10" i="10" s="1"/>
  <c r="U10" i="10" a="1"/>
  <c r="U10" i="10" s="1"/>
  <c r="V10" i="10" a="1"/>
  <c r="V10" i="10" s="1"/>
  <c r="W10" i="10" a="1"/>
  <c r="W10" i="10" s="1"/>
  <c r="X10" i="10" a="1"/>
  <c r="X10" i="10" s="1"/>
  <c r="Y10" i="10" a="1"/>
  <c r="Y10" i="10" s="1"/>
  <c r="Z10" i="10" a="1"/>
  <c r="Z10" i="10" s="1"/>
  <c r="AA10" i="10" a="1"/>
  <c r="AA10" i="10" s="1"/>
  <c r="AB10" i="10" a="1"/>
  <c r="AB10" i="10" s="1"/>
  <c r="AC10" i="10" a="1"/>
  <c r="AC10" i="10" s="1"/>
  <c r="AD10" i="10" a="1"/>
  <c r="AD10" i="10" s="1"/>
  <c r="AE10" i="10" a="1"/>
  <c r="AE10" i="10" s="1"/>
  <c r="E685" i="4"/>
  <c r="E684" i="4"/>
  <c r="E683" i="4"/>
  <c r="E682" i="4"/>
  <c r="E681" i="4"/>
  <c r="E680" i="4"/>
  <c r="E679" i="4"/>
  <c r="E678" i="4"/>
  <c r="E677" i="4"/>
  <c r="E676" i="4"/>
  <c r="AF3" i="10"/>
  <c r="S6" i="10" a="1"/>
  <c r="S6" i="10" s="1"/>
  <c r="T6" i="10" a="1"/>
  <c r="T6" i="10" s="1"/>
  <c r="U6" i="10" a="1"/>
  <c r="U6" i="10" s="1"/>
  <c r="V6" i="10" a="1"/>
  <c r="V6" i="10" s="1"/>
  <c r="W6" i="10" a="1"/>
  <c r="W6" i="10" s="1"/>
  <c r="Y6" i="10" a="1"/>
  <c r="Y6" i="10" s="1"/>
  <c r="Z6" i="10" a="1"/>
  <c r="Z6" i="10" s="1"/>
  <c r="AA6" i="10" a="1"/>
  <c r="AA6" i="10" s="1"/>
  <c r="AB6" i="10" a="1"/>
  <c r="AB6" i="10" s="1"/>
  <c r="AC6" i="10" a="1"/>
  <c r="AC6" i="10" s="1"/>
  <c r="AD6" i="10" a="1"/>
  <c r="AD6" i="10" s="1"/>
  <c r="AE6" i="10" a="1"/>
  <c r="AE6" i="10" s="1"/>
  <c r="AG6" i="10" a="1"/>
  <c r="AG6" i="10" s="1"/>
  <c r="AH6" i="10" a="1"/>
  <c r="AH6" i="10" s="1"/>
  <c r="AI6" i="10" a="1"/>
  <c r="AI6" i="10" s="1"/>
  <c r="AJ6" i="10" a="1"/>
  <c r="AJ6" i="10" s="1"/>
  <c r="AK6" i="10" a="1"/>
  <c r="AK6" i="10" s="1"/>
  <c r="AL6" i="10" a="1"/>
  <c r="AL6" i="10" s="1"/>
  <c r="AM6" i="10" a="1"/>
  <c r="AM6" i="10" s="1"/>
  <c r="AN6" i="10" a="1"/>
  <c r="AN6" i="10" s="1"/>
  <c r="AO6" i="10" a="1"/>
  <c r="AO6" i="10" s="1"/>
  <c r="AP6" i="10" a="1"/>
  <c r="AP6" i="10" s="1"/>
  <c r="AQ6" i="10" a="1"/>
  <c r="AQ6" i="10" s="1"/>
  <c r="AR6" i="10" a="1"/>
  <c r="AR6" i="10" s="1"/>
  <c r="AS6" i="10" a="1"/>
  <c r="AS6" i="10" s="1"/>
  <c r="AT6" i="10" a="1"/>
  <c r="AT6" i="10" s="1"/>
  <c r="AU6" i="10" a="1"/>
  <c r="AU6" i="10" s="1"/>
  <c r="AV6" i="10" a="1"/>
  <c r="AV6" i="10" s="1"/>
  <c r="AW6" i="10" a="1"/>
  <c r="AW6" i="10" s="1"/>
  <c r="AX6" i="10" a="1"/>
  <c r="AX6" i="10" s="1"/>
  <c r="AY6" i="10" a="1"/>
  <c r="AY6" i="10" s="1"/>
  <c r="AZ6" i="10" a="1"/>
  <c r="AZ6" i="10" s="1"/>
  <c r="BA6" i="10" a="1"/>
  <c r="BA6" i="10" s="1"/>
  <c r="BB6" i="10" a="1"/>
  <c r="BB6" i="10" s="1"/>
  <c r="BC6" i="10" a="1"/>
  <c r="BC6" i="10" s="1"/>
  <c r="BD6" i="10" a="1"/>
  <c r="BD6" i="10" s="1"/>
  <c r="BE6" i="10" a="1"/>
  <c r="BE6" i="10" s="1"/>
  <c r="BF6" i="10" a="1"/>
  <c r="BF6" i="10" s="1"/>
  <c r="BG6" i="10" a="1"/>
  <c r="BG6" i="10" s="1"/>
  <c r="BH6" i="10" a="1"/>
  <c r="BH6" i="10" s="1"/>
  <c r="BI6" i="10" a="1"/>
  <c r="BI6" i="10" s="1"/>
  <c r="BJ6" i="10" a="1"/>
  <c r="BJ6" i="10" s="1"/>
  <c r="BK6" i="10" a="1"/>
  <c r="BK6" i="10" s="1"/>
  <c r="BL6" i="10" a="1"/>
  <c r="BL6" i="10" s="1"/>
  <c r="BM6" i="10" a="1"/>
  <c r="BM6" i="10" s="1"/>
  <c r="BN6" i="10" a="1"/>
  <c r="BN6" i="10" s="1"/>
  <c r="R86" i="10" a="1"/>
  <c r="R86" i="10" s="1"/>
  <c r="S86" i="10" a="1"/>
  <c r="S86" i="10" s="1"/>
  <c r="T86" i="10" a="1"/>
  <c r="T86" i="10" s="1"/>
  <c r="U86" i="10" a="1"/>
  <c r="U86" i="10" s="1"/>
  <c r="V86" i="10" a="1"/>
  <c r="V86" i="10" s="1"/>
  <c r="W86" i="10" a="1"/>
  <c r="W86" i="10" s="1"/>
  <c r="X86" i="10" a="1"/>
  <c r="X86" i="10" s="1"/>
  <c r="Y86" i="10" a="1"/>
  <c r="Y86" i="10" s="1"/>
  <c r="Z86" i="10" a="1"/>
  <c r="Z86" i="10" s="1"/>
  <c r="AA86" i="10" a="1"/>
  <c r="AA86" i="10" s="1"/>
  <c r="AB86" i="10" a="1"/>
  <c r="AB86" i="10" s="1"/>
  <c r="AC86" i="10" a="1"/>
  <c r="AC86" i="10" s="1"/>
  <c r="AD86" i="10" a="1"/>
  <c r="AD86" i="10" s="1"/>
  <c r="AE86" i="10" a="1"/>
  <c r="AE86" i="10" s="1"/>
  <c r="AG86" i="10" a="1"/>
  <c r="AG86" i="10" s="1"/>
  <c r="AH86" i="10" a="1"/>
  <c r="AH86" i="10" s="1"/>
  <c r="AI86" i="10" a="1"/>
  <c r="AI86" i="10" s="1"/>
  <c r="AJ86" i="10" a="1"/>
  <c r="AJ86" i="10" s="1"/>
  <c r="AK86" i="10" a="1"/>
  <c r="AK86" i="10" s="1"/>
  <c r="AL86" i="10" a="1"/>
  <c r="AL86" i="10" s="1"/>
  <c r="AM86" i="10" a="1"/>
  <c r="AM86" i="10" s="1"/>
  <c r="AN86" i="10" a="1"/>
  <c r="AN86" i="10" s="1"/>
  <c r="AO86" i="10" a="1"/>
  <c r="AO86" i="10" s="1"/>
  <c r="AP86" i="10" a="1"/>
  <c r="AP86" i="10" s="1"/>
  <c r="AQ86" i="10" a="1"/>
  <c r="AQ86" i="10" s="1"/>
  <c r="AR86" i="10" a="1"/>
  <c r="AR86" i="10" s="1"/>
  <c r="AS86" i="10" a="1"/>
  <c r="AS86" i="10" s="1"/>
  <c r="AT86" i="10" a="1"/>
  <c r="AT86" i="10" s="1"/>
  <c r="AU86" i="10" a="1"/>
  <c r="AU86" i="10" s="1"/>
  <c r="AV86" i="10" a="1"/>
  <c r="AV86" i="10" s="1"/>
  <c r="AW86" i="10" a="1"/>
  <c r="AW86" i="10" s="1"/>
  <c r="AX86" i="10" a="1"/>
  <c r="AX86" i="10" s="1"/>
  <c r="AY86" i="10" a="1"/>
  <c r="AY86" i="10" s="1"/>
  <c r="AZ86" i="10" a="1"/>
  <c r="AZ86" i="10" s="1"/>
  <c r="BA86" i="10" a="1"/>
  <c r="BA86" i="10" s="1"/>
  <c r="BB86" i="10" a="1"/>
  <c r="BB86" i="10" s="1"/>
  <c r="BC86" i="10" a="1"/>
  <c r="BC86" i="10" s="1"/>
  <c r="BD86" i="10" a="1"/>
  <c r="BD86" i="10" s="1"/>
  <c r="BE86" i="10" a="1"/>
  <c r="BE86" i="10" s="1"/>
  <c r="BF86" i="10" a="1"/>
  <c r="BF86" i="10" s="1"/>
  <c r="BG86" i="10" a="1"/>
  <c r="BG86" i="10" s="1"/>
  <c r="BH86" i="10" a="1"/>
  <c r="BH86" i="10" s="1"/>
  <c r="BI86" i="10" a="1"/>
  <c r="BI86" i="10" s="1"/>
  <c r="BJ86" i="10" a="1"/>
  <c r="BJ86" i="10" s="1"/>
  <c r="BK86" i="10" a="1"/>
  <c r="BK86" i="10" s="1"/>
  <c r="BL86" i="10" a="1"/>
  <c r="BL86" i="10" s="1"/>
  <c r="BM86" i="10" a="1"/>
  <c r="BM86" i="10" s="1"/>
  <c r="BN86" i="10" a="1"/>
  <c r="BN86" i="10" s="1"/>
  <c r="R87" i="10" a="1"/>
  <c r="R87" i="10" s="1"/>
  <c r="S87" i="10" a="1"/>
  <c r="S87" i="10" s="1"/>
  <c r="T87" i="10" a="1"/>
  <c r="T87" i="10" s="1"/>
  <c r="U87" i="10" a="1"/>
  <c r="U87" i="10" s="1"/>
  <c r="V87" i="10" a="1"/>
  <c r="V87" i="10" s="1"/>
  <c r="W87" i="10" a="1"/>
  <c r="W87" i="10" s="1"/>
  <c r="X87" i="10" a="1"/>
  <c r="X87" i="10" s="1"/>
  <c r="Y87" i="10" a="1"/>
  <c r="Y87" i="10" s="1"/>
  <c r="Z87" i="10" a="1"/>
  <c r="Z87" i="10" s="1"/>
  <c r="AA87" i="10" a="1"/>
  <c r="AA87" i="10" s="1"/>
  <c r="AB87" i="10" a="1"/>
  <c r="AB87" i="10" s="1"/>
  <c r="AD87" i="10" a="1"/>
  <c r="AD87" i="10" s="1"/>
  <c r="AE87" i="10" a="1"/>
  <c r="AE87" i="10" s="1"/>
  <c r="AG87" i="10" a="1"/>
  <c r="AG87" i="10" s="1"/>
  <c r="AH87" i="10" a="1"/>
  <c r="AH87" i="10" s="1"/>
  <c r="AI87" i="10" a="1"/>
  <c r="AI87" i="10" s="1"/>
  <c r="AJ87" i="10" a="1"/>
  <c r="AJ87" i="10" s="1"/>
  <c r="AK87" i="10" a="1"/>
  <c r="AK87" i="10" s="1"/>
  <c r="AL87" i="10" a="1"/>
  <c r="AL87" i="10" s="1"/>
  <c r="AM87" i="10" a="1"/>
  <c r="AM87" i="10" s="1"/>
  <c r="AN87" i="10" a="1"/>
  <c r="AN87" i="10" s="1"/>
  <c r="AO87" i="10" a="1"/>
  <c r="AO87" i="10" s="1"/>
  <c r="AP87" i="10" a="1"/>
  <c r="AP87" i="10" s="1"/>
  <c r="AQ87" i="10" a="1"/>
  <c r="AQ87" i="10" s="1"/>
  <c r="AR87" i="10" a="1"/>
  <c r="AR87" i="10" s="1"/>
  <c r="AS87" i="10" a="1"/>
  <c r="AS87" i="10" s="1"/>
  <c r="AT87" i="10" a="1"/>
  <c r="AT87" i="10" s="1"/>
  <c r="AU87" i="10" a="1"/>
  <c r="AU87" i="10" s="1"/>
  <c r="AV87" i="10" a="1"/>
  <c r="AV87" i="10" s="1"/>
  <c r="AW87" i="10" a="1"/>
  <c r="AW87" i="10" s="1"/>
  <c r="AX87" i="10" a="1"/>
  <c r="AX87" i="10" s="1"/>
  <c r="AY87" i="10" a="1"/>
  <c r="AY87" i="10" s="1"/>
  <c r="AZ87" i="10" a="1"/>
  <c r="AZ87" i="10" s="1"/>
  <c r="BA87" i="10" a="1"/>
  <c r="BA87" i="10" s="1"/>
  <c r="BB87" i="10" a="1"/>
  <c r="BB87" i="10" s="1"/>
  <c r="BC87" i="10" a="1"/>
  <c r="BC87" i="10" s="1"/>
  <c r="BD87" i="10" a="1"/>
  <c r="BD87" i="10" s="1"/>
  <c r="BE87" i="10" a="1"/>
  <c r="BE87" i="10" s="1"/>
  <c r="BF87" i="10" a="1"/>
  <c r="BF87" i="10" s="1"/>
  <c r="BG87" i="10" a="1"/>
  <c r="BG87" i="10" s="1"/>
  <c r="BH87" i="10" a="1"/>
  <c r="BH87" i="10" s="1"/>
  <c r="BI87" i="10" a="1"/>
  <c r="BI87" i="10" s="1"/>
  <c r="BJ87" i="10" a="1"/>
  <c r="BJ87" i="10" s="1"/>
  <c r="BK87" i="10" a="1"/>
  <c r="BK87" i="10" s="1"/>
  <c r="BL87" i="10" a="1"/>
  <c r="BL87" i="10" s="1"/>
  <c r="BM87" i="10" a="1"/>
  <c r="BM87" i="10" s="1"/>
  <c r="BN87" i="10" a="1"/>
  <c r="BN87" i="10" s="1"/>
  <c r="R88" i="10" a="1"/>
  <c r="R88" i="10" s="1"/>
  <c r="S88" i="10" a="1"/>
  <c r="S88" i="10" s="1"/>
  <c r="T88" i="10" a="1"/>
  <c r="T88" i="10" s="1"/>
  <c r="U88" i="10" a="1"/>
  <c r="U88" i="10" s="1"/>
  <c r="V88" i="10" a="1"/>
  <c r="V88" i="10" s="1"/>
  <c r="W88" i="10" a="1"/>
  <c r="W88" i="10" s="1"/>
  <c r="X88" i="10" a="1"/>
  <c r="X88" i="10" s="1"/>
  <c r="Y88" i="10" a="1"/>
  <c r="Y88" i="10" s="1"/>
  <c r="Z88" i="10" a="1"/>
  <c r="Z88" i="10" s="1"/>
  <c r="AA88" i="10" a="1"/>
  <c r="AA88" i="10" s="1"/>
  <c r="AB88" i="10" a="1"/>
  <c r="AB88" i="10" s="1"/>
  <c r="AD88" i="10" a="1"/>
  <c r="AD88" i="10" s="1"/>
  <c r="AE88" i="10" a="1"/>
  <c r="AE88" i="10" s="1"/>
  <c r="AG88" i="10" a="1"/>
  <c r="AG88" i="10" s="1"/>
  <c r="AH88" i="10" a="1"/>
  <c r="AH88" i="10" s="1"/>
  <c r="AI88" i="10" a="1"/>
  <c r="AI88" i="10" s="1"/>
  <c r="AJ88" i="10" a="1"/>
  <c r="AJ88" i="10" s="1"/>
  <c r="AK88" i="10" a="1"/>
  <c r="AK88" i="10" s="1"/>
  <c r="AL88" i="10" a="1"/>
  <c r="AL88" i="10" s="1"/>
  <c r="AM88" i="10" a="1"/>
  <c r="AM88" i="10" s="1"/>
  <c r="AN88" i="10" a="1"/>
  <c r="AN88" i="10" s="1"/>
  <c r="AO88" i="10" a="1"/>
  <c r="AO88" i="10" s="1"/>
  <c r="AP88" i="10" a="1"/>
  <c r="AP88" i="10" s="1"/>
  <c r="AQ88" i="10" a="1"/>
  <c r="AQ88" i="10" s="1"/>
  <c r="AR88" i="10" a="1"/>
  <c r="AR88" i="10" s="1"/>
  <c r="AS88" i="10" a="1"/>
  <c r="AS88" i="10" s="1"/>
  <c r="AT88" i="10" a="1"/>
  <c r="AT88" i="10" s="1"/>
  <c r="AU88" i="10" a="1"/>
  <c r="AU88" i="10" s="1"/>
  <c r="AV88" i="10" a="1"/>
  <c r="AV88" i="10" s="1"/>
  <c r="AW88" i="10" a="1"/>
  <c r="AW88" i="10" s="1"/>
  <c r="AX88" i="10" a="1"/>
  <c r="AX88" i="10" s="1"/>
  <c r="AY88" i="10" a="1"/>
  <c r="AY88" i="10" s="1"/>
  <c r="AZ88" i="10" a="1"/>
  <c r="AZ88" i="10" s="1"/>
  <c r="BA88" i="10" a="1"/>
  <c r="BA88" i="10" s="1"/>
  <c r="BB88" i="10" a="1"/>
  <c r="BB88" i="10" s="1"/>
  <c r="BC88" i="10" a="1"/>
  <c r="BC88" i="10" s="1"/>
  <c r="BD88" i="10" a="1"/>
  <c r="BD88" i="10" s="1"/>
  <c r="BE88" i="10" a="1"/>
  <c r="BE88" i="10" s="1"/>
  <c r="BF88" i="10" a="1"/>
  <c r="BF88" i="10" s="1"/>
  <c r="BG88" i="10" a="1"/>
  <c r="BG88" i="10" s="1"/>
  <c r="BH88" i="10" a="1"/>
  <c r="BH88" i="10" s="1"/>
  <c r="BI88" i="10" a="1"/>
  <c r="BI88" i="10" s="1"/>
  <c r="BJ88" i="10" a="1"/>
  <c r="BJ88" i="10" s="1"/>
  <c r="BK88" i="10" a="1"/>
  <c r="BK88" i="10" s="1"/>
  <c r="BL88" i="10" a="1"/>
  <c r="BL88" i="10" s="1"/>
  <c r="BM88" i="10" a="1"/>
  <c r="BM88" i="10" s="1"/>
  <c r="BN88" i="10" a="1"/>
  <c r="BN88" i="10" s="1"/>
  <c r="R89" i="10" a="1"/>
  <c r="R89" i="10" s="1"/>
  <c r="S89" i="10" a="1"/>
  <c r="S89" i="10" s="1"/>
  <c r="T89" i="10" a="1"/>
  <c r="T89" i="10" s="1"/>
  <c r="U89" i="10" a="1"/>
  <c r="U89" i="10" s="1"/>
  <c r="V89" i="10" a="1"/>
  <c r="V89" i="10" s="1"/>
  <c r="W89" i="10" a="1"/>
  <c r="W89" i="10" s="1"/>
  <c r="X89" i="10" a="1"/>
  <c r="X89" i="10" s="1"/>
  <c r="Y89" i="10" a="1"/>
  <c r="Y89" i="10" s="1"/>
  <c r="Z89" i="10" a="1"/>
  <c r="Z89" i="10" s="1"/>
  <c r="AA89" i="10" a="1"/>
  <c r="AA89" i="10" s="1"/>
  <c r="AB89" i="10" a="1"/>
  <c r="AB89" i="10" s="1"/>
  <c r="AC89" i="10" a="1"/>
  <c r="AC89" i="10" s="1"/>
  <c r="AD89" i="10" a="1"/>
  <c r="AD89" i="10" s="1"/>
  <c r="AE89" i="10" a="1"/>
  <c r="AE89" i="10" s="1"/>
  <c r="AG89" i="10" a="1"/>
  <c r="AG89" i="10" s="1"/>
  <c r="AH89" i="10" a="1"/>
  <c r="AH89" i="10" s="1"/>
  <c r="AI89" i="10" a="1"/>
  <c r="AI89" i="10" s="1"/>
  <c r="AJ89" i="10" a="1"/>
  <c r="AJ89" i="10" s="1"/>
  <c r="AK89" i="10" a="1"/>
  <c r="AK89" i="10" s="1"/>
  <c r="AL89" i="10" a="1"/>
  <c r="AL89" i="10" s="1"/>
  <c r="AM89" i="10" a="1"/>
  <c r="AM89" i="10" s="1"/>
  <c r="AN89" i="10" a="1"/>
  <c r="AN89" i="10" s="1"/>
  <c r="AO89" i="10" a="1"/>
  <c r="AO89" i="10" s="1"/>
  <c r="AP89" i="10" a="1"/>
  <c r="AP89" i="10" s="1"/>
  <c r="AQ89" i="10" a="1"/>
  <c r="AQ89" i="10" s="1"/>
  <c r="AR89" i="10" a="1"/>
  <c r="AR89" i="10" s="1"/>
  <c r="AS89" i="10" a="1"/>
  <c r="AS89" i="10" s="1"/>
  <c r="AT89" i="10" a="1"/>
  <c r="AT89" i="10" s="1"/>
  <c r="AU89" i="10" a="1"/>
  <c r="AU89" i="10" s="1"/>
  <c r="AV89" i="10" a="1"/>
  <c r="AV89" i="10" s="1"/>
  <c r="AW89" i="10" a="1"/>
  <c r="AW89" i="10" s="1"/>
  <c r="AX89" i="10" a="1"/>
  <c r="AX89" i="10" s="1"/>
  <c r="AY89" i="10" a="1"/>
  <c r="AY89" i="10" s="1"/>
  <c r="AZ89" i="10" a="1"/>
  <c r="AZ89" i="10" s="1"/>
  <c r="BA89" i="10" a="1"/>
  <c r="BA89" i="10" s="1"/>
  <c r="BB89" i="10" a="1"/>
  <c r="BB89" i="10" s="1"/>
  <c r="BC89" i="10" a="1"/>
  <c r="BC89" i="10" s="1"/>
  <c r="BD89" i="10" a="1"/>
  <c r="BD89" i="10" s="1"/>
  <c r="BE89" i="10" a="1"/>
  <c r="BE89" i="10" s="1"/>
  <c r="BF89" i="10" a="1"/>
  <c r="BF89" i="10" s="1"/>
  <c r="BG89" i="10" a="1"/>
  <c r="BG89" i="10" s="1"/>
  <c r="BH89" i="10" a="1"/>
  <c r="BH89" i="10" s="1"/>
  <c r="BI89" i="10" a="1"/>
  <c r="BI89" i="10" s="1"/>
  <c r="BJ89" i="10" a="1"/>
  <c r="BJ89" i="10" s="1"/>
  <c r="BK89" i="10" a="1"/>
  <c r="BK89" i="10" s="1"/>
  <c r="BL89" i="10" a="1"/>
  <c r="BL89" i="10" s="1"/>
  <c r="BM89" i="10" a="1"/>
  <c r="BM89" i="10" s="1"/>
  <c r="BN89" i="10" a="1"/>
  <c r="BN89" i="10" s="1"/>
  <c r="R90" i="10" a="1"/>
  <c r="R90" i="10" s="1"/>
  <c r="S90" i="10" a="1"/>
  <c r="S90" i="10" s="1"/>
  <c r="T90" i="10" a="1"/>
  <c r="T90" i="10" s="1"/>
  <c r="U90" i="10" a="1"/>
  <c r="U90" i="10" s="1"/>
  <c r="V90" i="10" a="1"/>
  <c r="V90" i="10" s="1"/>
  <c r="W90" i="10" a="1"/>
  <c r="W90" i="10" s="1"/>
  <c r="X90" i="10" a="1"/>
  <c r="X90" i="10" s="1"/>
  <c r="Y90" i="10" a="1"/>
  <c r="Y90" i="10" s="1"/>
  <c r="Z90" i="10" a="1"/>
  <c r="Z90" i="10" s="1"/>
  <c r="AA90" i="10" a="1"/>
  <c r="AA90" i="10" s="1"/>
  <c r="AB90" i="10" a="1"/>
  <c r="AB90" i="10" s="1"/>
  <c r="AC90" i="10" a="1"/>
  <c r="AC90" i="10" s="1"/>
  <c r="AD90" i="10" a="1"/>
  <c r="AD90" i="10" s="1"/>
  <c r="AE90" i="10" a="1"/>
  <c r="AE90" i="10" s="1"/>
  <c r="AG90" i="10" a="1"/>
  <c r="AG90" i="10" s="1"/>
  <c r="AH90" i="10" a="1"/>
  <c r="AH90" i="10" s="1"/>
  <c r="AI90" i="10" a="1"/>
  <c r="AI90" i="10" s="1"/>
  <c r="AJ90" i="10" a="1"/>
  <c r="AJ90" i="10" s="1"/>
  <c r="AK90" i="10" a="1"/>
  <c r="AK90" i="10" s="1"/>
  <c r="AL90" i="10" a="1"/>
  <c r="AL90" i="10" s="1"/>
  <c r="AM90" i="10" a="1"/>
  <c r="AM90" i="10" s="1"/>
  <c r="AN90" i="10" a="1"/>
  <c r="AN90" i="10" s="1"/>
  <c r="AO90" i="10" a="1"/>
  <c r="AO90" i="10" s="1"/>
  <c r="AP90" i="10" a="1"/>
  <c r="AP90" i="10" s="1"/>
  <c r="AQ90" i="10" a="1"/>
  <c r="AQ90" i="10" s="1"/>
  <c r="AR90" i="10" a="1"/>
  <c r="AR90" i="10" s="1"/>
  <c r="AS90" i="10" a="1"/>
  <c r="AS90" i="10" s="1"/>
  <c r="AT90" i="10" a="1"/>
  <c r="AT90" i="10" s="1"/>
  <c r="AU90" i="10" a="1"/>
  <c r="AU90" i="10" s="1"/>
  <c r="AV90" i="10" a="1"/>
  <c r="AV90" i="10" s="1"/>
  <c r="AW90" i="10" a="1"/>
  <c r="AW90" i="10" s="1"/>
  <c r="AX90" i="10" a="1"/>
  <c r="AX90" i="10" s="1"/>
  <c r="AY90" i="10" a="1"/>
  <c r="AY90" i="10" s="1"/>
  <c r="AZ90" i="10" a="1"/>
  <c r="AZ90" i="10" s="1"/>
  <c r="BA90" i="10" a="1"/>
  <c r="BA90" i="10" s="1"/>
  <c r="BB90" i="10" a="1"/>
  <c r="BB90" i="10" s="1"/>
  <c r="BC90" i="10" a="1"/>
  <c r="BC90" i="10" s="1"/>
  <c r="BD90" i="10" a="1"/>
  <c r="BD90" i="10" s="1"/>
  <c r="BE90" i="10" a="1"/>
  <c r="BE90" i="10" s="1"/>
  <c r="BF90" i="10" a="1"/>
  <c r="BF90" i="10" s="1"/>
  <c r="BG90" i="10" a="1"/>
  <c r="BG90" i="10" s="1"/>
  <c r="BH90" i="10" a="1"/>
  <c r="BH90" i="10" s="1"/>
  <c r="BI90" i="10" a="1"/>
  <c r="BI90" i="10" s="1"/>
  <c r="BJ90" i="10" a="1"/>
  <c r="BJ90" i="10" s="1"/>
  <c r="BK90" i="10" a="1"/>
  <c r="BK90" i="10" s="1"/>
  <c r="BL90" i="10" a="1"/>
  <c r="BL90" i="10" s="1"/>
  <c r="BM90" i="10" a="1"/>
  <c r="BM90" i="10" s="1"/>
  <c r="BN90" i="10" a="1"/>
  <c r="BN90" i="10" s="1"/>
  <c r="R91" i="10" a="1"/>
  <c r="R91" i="10" s="1"/>
  <c r="S91" i="10" a="1"/>
  <c r="S91" i="10" s="1"/>
  <c r="T91" i="10" a="1"/>
  <c r="T91" i="10" s="1"/>
  <c r="U91" i="10" a="1"/>
  <c r="U91" i="10" s="1"/>
  <c r="V91" i="10" a="1"/>
  <c r="V91" i="10" s="1"/>
  <c r="W91" i="10" a="1"/>
  <c r="W91" i="10" s="1"/>
  <c r="X91" i="10" a="1"/>
  <c r="X91" i="10" s="1"/>
  <c r="Y91" i="10" a="1"/>
  <c r="Y91" i="10" s="1"/>
  <c r="Z91" i="10" a="1"/>
  <c r="Z91" i="10" s="1"/>
  <c r="AA91" i="10" a="1"/>
  <c r="AA91" i="10" s="1"/>
  <c r="AB91" i="10" a="1"/>
  <c r="AB91" i="10" s="1"/>
  <c r="AD91" i="10" a="1"/>
  <c r="AD91" i="10" s="1"/>
  <c r="AE91" i="10" a="1"/>
  <c r="AE91" i="10" s="1"/>
  <c r="AG91" i="10" a="1"/>
  <c r="AG91" i="10" s="1"/>
  <c r="AH91" i="10" a="1"/>
  <c r="AH91" i="10" s="1"/>
  <c r="AI91" i="10" a="1"/>
  <c r="AI91" i="10" s="1"/>
  <c r="AJ91" i="10" a="1"/>
  <c r="AJ91" i="10" s="1"/>
  <c r="AK91" i="10" a="1"/>
  <c r="AK91" i="10" s="1"/>
  <c r="AL91" i="10" a="1"/>
  <c r="AL91" i="10" s="1"/>
  <c r="AM91" i="10" a="1"/>
  <c r="AM91" i="10" s="1"/>
  <c r="AN91" i="10" a="1"/>
  <c r="AN91" i="10" s="1"/>
  <c r="AO91" i="10" a="1"/>
  <c r="AO91" i="10" s="1"/>
  <c r="AP91" i="10" a="1"/>
  <c r="AP91" i="10" s="1"/>
  <c r="AQ91" i="10" a="1"/>
  <c r="AQ91" i="10" s="1"/>
  <c r="AR91" i="10" a="1"/>
  <c r="AR91" i="10" s="1"/>
  <c r="AS91" i="10" a="1"/>
  <c r="AS91" i="10" s="1"/>
  <c r="AT91" i="10" a="1"/>
  <c r="AT91" i="10" s="1"/>
  <c r="AU91" i="10" a="1"/>
  <c r="AU91" i="10" s="1"/>
  <c r="AV91" i="10" a="1"/>
  <c r="AV91" i="10" s="1"/>
  <c r="AW91" i="10" a="1"/>
  <c r="AW91" i="10" s="1"/>
  <c r="AX91" i="10" a="1"/>
  <c r="AX91" i="10" s="1"/>
  <c r="AY91" i="10" a="1"/>
  <c r="AY91" i="10" s="1"/>
  <c r="AZ91" i="10" a="1"/>
  <c r="AZ91" i="10" s="1"/>
  <c r="BA91" i="10" a="1"/>
  <c r="BA91" i="10" s="1"/>
  <c r="BB91" i="10" a="1"/>
  <c r="BB91" i="10" s="1"/>
  <c r="BC91" i="10" a="1"/>
  <c r="BC91" i="10" s="1"/>
  <c r="BD91" i="10" a="1"/>
  <c r="BD91" i="10" s="1"/>
  <c r="BE91" i="10" a="1"/>
  <c r="BE91" i="10" s="1"/>
  <c r="BF91" i="10" a="1"/>
  <c r="BF91" i="10" s="1"/>
  <c r="BG91" i="10" a="1"/>
  <c r="BG91" i="10" s="1"/>
  <c r="BH91" i="10" a="1"/>
  <c r="BH91" i="10" s="1"/>
  <c r="BI91" i="10" a="1"/>
  <c r="BI91" i="10" s="1"/>
  <c r="BJ91" i="10" a="1"/>
  <c r="BJ91" i="10" s="1"/>
  <c r="BK91" i="10" a="1"/>
  <c r="BK91" i="10" s="1"/>
  <c r="BL91" i="10" a="1"/>
  <c r="BL91" i="10" s="1"/>
  <c r="BM91" i="10" a="1"/>
  <c r="BM91" i="10" s="1"/>
  <c r="BN91" i="10" a="1"/>
  <c r="BN91" i="10" s="1"/>
  <c r="S92" i="10" a="1"/>
  <c r="S92" i="10" s="1"/>
  <c r="T92" i="10" a="1"/>
  <c r="T92" i="10" s="1"/>
  <c r="U92" i="10" a="1"/>
  <c r="U92" i="10" s="1"/>
  <c r="V92" i="10" a="1"/>
  <c r="V92" i="10" s="1"/>
  <c r="W92" i="10" a="1"/>
  <c r="W92" i="10" s="1"/>
  <c r="X92" i="10" a="1"/>
  <c r="X92" i="10" s="1"/>
  <c r="Y92" i="10" a="1"/>
  <c r="Y92" i="10" s="1"/>
  <c r="Z92" i="10" a="1"/>
  <c r="Z92" i="10" s="1"/>
  <c r="AA92" i="10" a="1"/>
  <c r="AA92" i="10" s="1"/>
  <c r="AB92" i="10" a="1"/>
  <c r="AB92" i="10" s="1"/>
  <c r="AC92" i="10" a="1"/>
  <c r="AC92" i="10" s="1"/>
  <c r="AD92" i="10" a="1"/>
  <c r="AD92" i="10" s="1"/>
  <c r="AE92" i="10" a="1"/>
  <c r="AE92" i="10" s="1"/>
  <c r="AG92" i="10" a="1"/>
  <c r="AG92" i="10" s="1"/>
  <c r="AH92" i="10" a="1"/>
  <c r="AH92" i="10" s="1"/>
  <c r="AI92" i="10" a="1"/>
  <c r="AI92" i="10" s="1"/>
  <c r="AJ92" i="10" a="1"/>
  <c r="AJ92" i="10" s="1"/>
  <c r="AK92" i="10" a="1"/>
  <c r="AK92" i="10" s="1"/>
  <c r="AL92" i="10" a="1"/>
  <c r="AL92" i="10" s="1"/>
  <c r="AM92" i="10" a="1"/>
  <c r="AM92" i="10" s="1"/>
  <c r="AN92" i="10" a="1"/>
  <c r="AN92" i="10" s="1"/>
  <c r="AO92" i="10" a="1"/>
  <c r="AO92" i="10" s="1"/>
  <c r="AP92" i="10" a="1"/>
  <c r="AP92" i="10" s="1"/>
  <c r="AQ92" i="10" a="1"/>
  <c r="AQ92" i="10" s="1"/>
  <c r="AR92" i="10" a="1"/>
  <c r="AR92" i="10" s="1"/>
  <c r="AS92" i="10" a="1"/>
  <c r="AS92" i="10" s="1"/>
  <c r="AT92" i="10" a="1"/>
  <c r="AT92" i="10" s="1"/>
  <c r="AU92" i="10" a="1"/>
  <c r="AU92" i="10" s="1"/>
  <c r="AV92" i="10" a="1"/>
  <c r="AV92" i="10" s="1"/>
  <c r="AW92" i="10" a="1"/>
  <c r="AW92" i="10" s="1"/>
  <c r="AX92" i="10" a="1"/>
  <c r="AX92" i="10" s="1"/>
  <c r="AY92" i="10" a="1"/>
  <c r="AY92" i="10" s="1"/>
  <c r="AZ92" i="10" a="1"/>
  <c r="AZ92" i="10" s="1"/>
  <c r="BA92" i="10" a="1"/>
  <c r="BA92" i="10" s="1"/>
  <c r="BB92" i="10" a="1"/>
  <c r="BB92" i="10" s="1"/>
  <c r="BC92" i="10" a="1"/>
  <c r="BC92" i="10" s="1"/>
  <c r="BD92" i="10" a="1"/>
  <c r="BD92" i="10" s="1"/>
  <c r="BE92" i="10" a="1"/>
  <c r="BE92" i="10" s="1"/>
  <c r="BF92" i="10" a="1"/>
  <c r="BF92" i="10" s="1"/>
  <c r="BG92" i="10" a="1"/>
  <c r="BG92" i="10" s="1"/>
  <c r="BH92" i="10" a="1"/>
  <c r="BH92" i="10" s="1"/>
  <c r="BI92" i="10" a="1"/>
  <c r="BI92" i="10" s="1"/>
  <c r="BJ92" i="10" a="1"/>
  <c r="BJ92" i="10" s="1"/>
  <c r="BK92" i="10" a="1"/>
  <c r="BK92" i="10" s="1"/>
  <c r="BL92" i="10" a="1"/>
  <c r="BL92" i="10" s="1"/>
  <c r="BM92" i="10" a="1"/>
  <c r="BM92" i="10" s="1"/>
  <c r="BN92" i="10" a="1"/>
  <c r="BN92" i="10" s="1"/>
  <c r="R93" i="10" a="1"/>
  <c r="R93" i="10" s="1"/>
  <c r="S93" i="10" a="1"/>
  <c r="S93" i="10" s="1"/>
  <c r="T93" i="10" a="1"/>
  <c r="T93" i="10" s="1"/>
  <c r="U93" i="10" a="1"/>
  <c r="U93" i="10" s="1"/>
  <c r="V93" i="10" a="1"/>
  <c r="V93" i="10" s="1"/>
  <c r="W93" i="10" a="1"/>
  <c r="W93" i="10" s="1"/>
  <c r="X93" i="10" a="1"/>
  <c r="X93" i="10" s="1"/>
  <c r="Y93" i="10" a="1"/>
  <c r="Y93" i="10" s="1"/>
  <c r="Z93" i="10" a="1"/>
  <c r="Z93" i="10" s="1"/>
  <c r="AA93" i="10" a="1"/>
  <c r="AA93" i="10" s="1"/>
  <c r="AB93" i="10" a="1"/>
  <c r="AB93" i="10" s="1"/>
  <c r="AC93" i="10" a="1"/>
  <c r="AC93" i="10" s="1"/>
  <c r="AD93" i="10" a="1"/>
  <c r="AD93" i="10" s="1"/>
  <c r="AE93" i="10" a="1"/>
  <c r="AE93" i="10" s="1"/>
  <c r="AG93" i="10" a="1"/>
  <c r="AG93" i="10" s="1"/>
  <c r="AH93" i="10" a="1"/>
  <c r="AH93" i="10" s="1"/>
  <c r="AI93" i="10" a="1"/>
  <c r="AI93" i="10" s="1"/>
  <c r="AJ93" i="10" a="1"/>
  <c r="AJ93" i="10" s="1"/>
  <c r="AK93" i="10" a="1"/>
  <c r="AK93" i="10" s="1"/>
  <c r="AL93" i="10" a="1"/>
  <c r="AL93" i="10" s="1"/>
  <c r="AM93" i="10" a="1"/>
  <c r="AM93" i="10" s="1"/>
  <c r="AN93" i="10" a="1"/>
  <c r="AN93" i="10" s="1"/>
  <c r="AO93" i="10" a="1"/>
  <c r="AO93" i="10" s="1"/>
  <c r="AP93" i="10" a="1"/>
  <c r="AP93" i="10" s="1"/>
  <c r="AQ93" i="10" a="1"/>
  <c r="AQ93" i="10" s="1"/>
  <c r="AR93" i="10" a="1"/>
  <c r="AR93" i="10" s="1"/>
  <c r="AS93" i="10" a="1"/>
  <c r="AS93" i="10" s="1"/>
  <c r="AT93" i="10" a="1"/>
  <c r="AT93" i="10" s="1"/>
  <c r="AU93" i="10" a="1"/>
  <c r="AU93" i="10" s="1"/>
  <c r="AV93" i="10" a="1"/>
  <c r="AV93" i="10" s="1"/>
  <c r="AW93" i="10" a="1"/>
  <c r="AW93" i="10" s="1"/>
  <c r="AX93" i="10" a="1"/>
  <c r="AX93" i="10" s="1"/>
  <c r="AY93" i="10" a="1"/>
  <c r="AY93" i="10" s="1"/>
  <c r="AZ93" i="10" a="1"/>
  <c r="AZ93" i="10" s="1"/>
  <c r="BA93" i="10" a="1"/>
  <c r="BA93" i="10" s="1"/>
  <c r="BB93" i="10" a="1"/>
  <c r="BB93" i="10" s="1"/>
  <c r="BC93" i="10" a="1"/>
  <c r="BC93" i="10" s="1"/>
  <c r="BD93" i="10" a="1"/>
  <c r="BD93" i="10" s="1"/>
  <c r="BE93" i="10" a="1"/>
  <c r="BE93" i="10" s="1"/>
  <c r="BF93" i="10" a="1"/>
  <c r="BF93" i="10" s="1"/>
  <c r="BG93" i="10" a="1"/>
  <c r="BG93" i="10" s="1"/>
  <c r="BH93" i="10" a="1"/>
  <c r="BH93" i="10" s="1"/>
  <c r="BI93" i="10" a="1"/>
  <c r="BI93" i="10" s="1"/>
  <c r="BJ93" i="10" a="1"/>
  <c r="BJ93" i="10" s="1"/>
  <c r="BK93" i="10" a="1"/>
  <c r="BK93" i="10" s="1"/>
  <c r="BL93" i="10" a="1"/>
  <c r="BL93" i="10" s="1"/>
  <c r="BM93" i="10" a="1"/>
  <c r="BM93" i="10" s="1"/>
  <c r="BN93" i="10" a="1"/>
  <c r="BN93" i="10" s="1"/>
  <c r="R94" i="10" a="1"/>
  <c r="R94" i="10" s="1"/>
  <c r="S94" i="10" a="1"/>
  <c r="S94" i="10" s="1"/>
  <c r="T94" i="10" a="1"/>
  <c r="T94" i="10" s="1"/>
  <c r="U94" i="10" a="1"/>
  <c r="U94" i="10" s="1"/>
  <c r="V94" i="10" a="1"/>
  <c r="V94" i="10" s="1"/>
  <c r="W94" i="10" a="1"/>
  <c r="W94" i="10" s="1"/>
  <c r="X94" i="10" a="1"/>
  <c r="X94" i="10" s="1"/>
  <c r="Y94" i="10" a="1"/>
  <c r="Y94" i="10" s="1"/>
  <c r="Z94" i="10" a="1"/>
  <c r="Z94" i="10" s="1"/>
  <c r="AA94" i="10" a="1"/>
  <c r="AA94" i="10" s="1"/>
  <c r="AB94" i="10" a="1"/>
  <c r="AB94" i="10" s="1"/>
  <c r="AC94" i="10" a="1"/>
  <c r="AC94" i="10" s="1"/>
  <c r="AD94" i="10" a="1"/>
  <c r="AD94" i="10" s="1"/>
  <c r="AE94" i="10" a="1"/>
  <c r="AE94" i="10" s="1"/>
  <c r="AG94" i="10" a="1"/>
  <c r="AG94" i="10" s="1"/>
  <c r="AH94" i="10" a="1"/>
  <c r="AH94" i="10" s="1"/>
  <c r="AI94" i="10" a="1"/>
  <c r="AI94" i="10" s="1"/>
  <c r="AJ94" i="10" a="1"/>
  <c r="AJ94" i="10" s="1"/>
  <c r="AK94" i="10" a="1"/>
  <c r="AK94" i="10" s="1"/>
  <c r="AL94" i="10" a="1"/>
  <c r="AL94" i="10" s="1"/>
  <c r="AM94" i="10" a="1"/>
  <c r="AM94" i="10" s="1"/>
  <c r="AN94" i="10" a="1"/>
  <c r="AN94" i="10" s="1"/>
  <c r="AO94" i="10" a="1"/>
  <c r="AO94" i="10" s="1"/>
  <c r="AP94" i="10" a="1"/>
  <c r="AP94" i="10" s="1"/>
  <c r="AQ94" i="10" a="1"/>
  <c r="AQ94" i="10" s="1"/>
  <c r="AR94" i="10" a="1"/>
  <c r="AR94" i="10" s="1"/>
  <c r="AS94" i="10" a="1"/>
  <c r="AS94" i="10" s="1"/>
  <c r="AT94" i="10" a="1"/>
  <c r="AT94" i="10" s="1"/>
  <c r="AU94" i="10" a="1"/>
  <c r="AU94" i="10" s="1"/>
  <c r="AV94" i="10" a="1"/>
  <c r="AV94" i="10" s="1"/>
  <c r="AW94" i="10" a="1"/>
  <c r="AW94" i="10" s="1"/>
  <c r="AX94" i="10" a="1"/>
  <c r="AX94" i="10" s="1"/>
  <c r="AY94" i="10" a="1"/>
  <c r="AY94" i="10" s="1"/>
  <c r="AZ94" i="10" a="1"/>
  <c r="AZ94" i="10" s="1"/>
  <c r="BA94" i="10" a="1"/>
  <c r="BA94" i="10" s="1"/>
  <c r="BB94" i="10" a="1"/>
  <c r="BB94" i="10" s="1"/>
  <c r="BC94" i="10" a="1"/>
  <c r="BC94" i="10" s="1"/>
  <c r="BD94" i="10" a="1"/>
  <c r="BD94" i="10" s="1"/>
  <c r="BE94" i="10" a="1"/>
  <c r="BE94" i="10" s="1"/>
  <c r="BF94" i="10" a="1"/>
  <c r="BF94" i="10" s="1"/>
  <c r="BG94" i="10" a="1"/>
  <c r="BG94" i="10" s="1"/>
  <c r="BH94" i="10" a="1"/>
  <c r="BH94" i="10" s="1"/>
  <c r="BI94" i="10" a="1"/>
  <c r="BI94" i="10" s="1"/>
  <c r="BJ94" i="10" a="1"/>
  <c r="BJ94" i="10" s="1"/>
  <c r="BK94" i="10" a="1"/>
  <c r="BK94" i="10" s="1"/>
  <c r="BL94" i="10" a="1"/>
  <c r="BL94" i="10" s="1"/>
  <c r="BM94" i="10" a="1"/>
  <c r="BM94" i="10" s="1"/>
  <c r="BN94" i="10" a="1"/>
  <c r="BN94" i="10" s="1"/>
  <c r="R95" i="10" a="1"/>
  <c r="R95" i="10" s="1"/>
  <c r="S95" i="10" a="1"/>
  <c r="S95" i="10" s="1"/>
  <c r="T95" i="10" a="1"/>
  <c r="T95" i="10" s="1"/>
  <c r="U95" i="10" a="1"/>
  <c r="U95" i="10" s="1"/>
  <c r="V95" i="10" a="1"/>
  <c r="V95" i="10" s="1"/>
  <c r="W95" i="10" a="1"/>
  <c r="W95" i="10" s="1"/>
  <c r="X95" i="10" a="1"/>
  <c r="X95" i="10" s="1"/>
  <c r="Y95" i="10" a="1"/>
  <c r="Y95" i="10" s="1"/>
  <c r="Z95" i="10" a="1"/>
  <c r="Z95" i="10" s="1"/>
  <c r="AA95" i="10" a="1"/>
  <c r="AA95" i="10" s="1"/>
  <c r="AB95" i="10" a="1"/>
  <c r="AB95" i="10" s="1"/>
  <c r="AC95" i="10" a="1"/>
  <c r="AC95" i="10" s="1"/>
  <c r="AD95" i="10" a="1"/>
  <c r="AD95" i="10" s="1"/>
  <c r="AE95" i="10" a="1"/>
  <c r="AE95" i="10" s="1"/>
  <c r="AG95" i="10" a="1"/>
  <c r="AG95" i="10" s="1"/>
  <c r="AH95" i="10" a="1"/>
  <c r="AH95" i="10" s="1"/>
  <c r="AI95" i="10" a="1"/>
  <c r="AI95" i="10" s="1"/>
  <c r="AJ95" i="10" a="1"/>
  <c r="AJ95" i="10" s="1"/>
  <c r="AK95" i="10" a="1"/>
  <c r="AK95" i="10" s="1"/>
  <c r="AL95" i="10" a="1"/>
  <c r="AL95" i="10" s="1"/>
  <c r="AM95" i="10" a="1"/>
  <c r="AM95" i="10" s="1"/>
  <c r="AN95" i="10" a="1"/>
  <c r="AN95" i="10" s="1"/>
  <c r="AO95" i="10" a="1"/>
  <c r="AO95" i="10" s="1"/>
  <c r="AP95" i="10" a="1"/>
  <c r="AP95" i="10" s="1"/>
  <c r="AQ95" i="10" a="1"/>
  <c r="AQ95" i="10" s="1"/>
  <c r="AR95" i="10" a="1"/>
  <c r="AR95" i="10" s="1"/>
  <c r="AS95" i="10" a="1"/>
  <c r="AS95" i="10" s="1"/>
  <c r="AT95" i="10" a="1"/>
  <c r="AT95" i="10" s="1"/>
  <c r="AU95" i="10" a="1"/>
  <c r="AU95" i="10" s="1"/>
  <c r="AV95" i="10" a="1"/>
  <c r="AV95" i="10" s="1"/>
  <c r="AW95" i="10" a="1"/>
  <c r="AW95" i="10" s="1"/>
  <c r="AX95" i="10" a="1"/>
  <c r="AX95" i="10" s="1"/>
  <c r="AY95" i="10" a="1"/>
  <c r="AY95" i="10" s="1"/>
  <c r="AZ95" i="10" a="1"/>
  <c r="AZ95" i="10" s="1"/>
  <c r="BA95" i="10" a="1"/>
  <c r="BA95" i="10" s="1"/>
  <c r="BB95" i="10" a="1"/>
  <c r="BB95" i="10" s="1"/>
  <c r="BC95" i="10" a="1"/>
  <c r="BC95" i="10" s="1"/>
  <c r="BD95" i="10" a="1"/>
  <c r="BD95" i="10" s="1"/>
  <c r="BE95" i="10" a="1"/>
  <c r="BE95" i="10" s="1"/>
  <c r="BF95" i="10" a="1"/>
  <c r="BF95" i="10" s="1"/>
  <c r="BG95" i="10" a="1"/>
  <c r="BG95" i="10" s="1"/>
  <c r="BH95" i="10" a="1"/>
  <c r="BH95" i="10" s="1"/>
  <c r="BI95" i="10" a="1"/>
  <c r="BI95" i="10" s="1"/>
  <c r="BJ95" i="10" a="1"/>
  <c r="BJ95" i="10" s="1"/>
  <c r="BK95" i="10" a="1"/>
  <c r="BK95" i="10" s="1"/>
  <c r="BL95" i="10" a="1"/>
  <c r="BL95" i="10" s="1"/>
  <c r="BM95" i="10" a="1"/>
  <c r="BM95" i="10" s="1"/>
  <c r="BN95" i="10" a="1"/>
  <c r="BN95" i="10" s="1"/>
  <c r="R96" i="10" a="1"/>
  <c r="R96" i="10" s="1"/>
  <c r="S96" i="10" a="1"/>
  <c r="S96" i="10" s="1"/>
  <c r="T96" i="10" a="1"/>
  <c r="T96" i="10" s="1"/>
  <c r="U96" i="10" a="1"/>
  <c r="U96" i="10" s="1"/>
  <c r="V96" i="10" a="1"/>
  <c r="V96" i="10" s="1"/>
  <c r="W96" i="10" a="1"/>
  <c r="W96" i="10" s="1"/>
  <c r="X96" i="10" a="1"/>
  <c r="X96" i="10" s="1"/>
  <c r="Y96" i="10" a="1"/>
  <c r="Y96" i="10" s="1"/>
  <c r="Z96" i="10" a="1"/>
  <c r="Z96" i="10" s="1"/>
  <c r="AA96" i="10" a="1"/>
  <c r="AA96" i="10" s="1"/>
  <c r="AB96" i="10" a="1"/>
  <c r="AB96" i="10" s="1"/>
  <c r="AC96" i="10" a="1"/>
  <c r="AC96" i="10" s="1"/>
  <c r="AD96" i="10" a="1"/>
  <c r="AD96" i="10" s="1"/>
  <c r="AE96" i="10" a="1"/>
  <c r="AE96" i="10" s="1"/>
  <c r="AG96" i="10" a="1"/>
  <c r="AG96" i="10" s="1"/>
  <c r="AH96" i="10" a="1"/>
  <c r="AH96" i="10" s="1"/>
  <c r="AI96" i="10" a="1"/>
  <c r="AI96" i="10" s="1"/>
  <c r="AJ96" i="10" a="1"/>
  <c r="AJ96" i="10" s="1"/>
  <c r="AK96" i="10" a="1"/>
  <c r="AK96" i="10" s="1"/>
  <c r="AL96" i="10" a="1"/>
  <c r="AL96" i="10" s="1"/>
  <c r="AM96" i="10" a="1"/>
  <c r="AM96" i="10" s="1"/>
  <c r="AN96" i="10" a="1"/>
  <c r="AN96" i="10" s="1"/>
  <c r="AO96" i="10" a="1"/>
  <c r="AO96" i="10" s="1"/>
  <c r="AP96" i="10" a="1"/>
  <c r="AP96" i="10" s="1"/>
  <c r="AQ96" i="10" a="1"/>
  <c r="AQ96" i="10" s="1"/>
  <c r="AR96" i="10" a="1"/>
  <c r="AR96" i="10" s="1"/>
  <c r="AS96" i="10" a="1"/>
  <c r="AS96" i="10" s="1"/>
  <c r="AT96" i="10" a="1"/>
  <c r="AT96" i="10" s="1"/>
  <c r="AU96" i="10" a="1"/>
  <c r="AU96" i="10" s="1"/>
  <c r="AV96" i="10" a="1"/>
  <c r="AV96" i="10" s="1"/>
  <c r="AW96" i="10" a="1"/>
  <c r="AW96" i="10" s="1"/>
  <c r="AX96" i="10" a="1"/>
  <c r="AX96" i="10" s="1"/>
  <c r="AY96" i="10" a="1"/>
  <c r="AY96" i="10" s="1"/>
  <c r="AZ96" i="10" a="1"/>
  <c r="AZ96" i="10" s="1"/>
  <c r="BA96" i="10" a="1"/>
  <c r="BA96" i="10" s="1"/>
  <c r="BB96" i="10" a="1"/>
  <c r="BB96" i="10" s="1"/>
  <c r="BC96" i="10" a="1"/>
  <c r="BC96" i="10" s="1"/>
  <c r="BD96" i="10" a="1"/>
  <c r="BD96" i="10" s="1"/>
  <c r="BE96" i="10" a="1"/>
  <c r="BE96" i="10" s="1"/>
  <c r="BF96" i="10" a="1"/>
  <c r="BF96" i="10" s="1"/>
  <c r="BG96" i="10" a="1"/>
  <c r="BG96" i="10" s="1"/>
  <c r="BH96" i="10" a="1"/>
  <c r="BH96" i="10" s="1"/>
  <c r="BI96" i="10" a="1"/>
  <c r="BI96" i="10" s="1"/>
  <c r="BJ96" i="10" a="1"/>
  <c r="BJ96" i="10" s="1"/>
  <c r="BK96" i="10" a="1"/>
  <c r="BK96" i="10" s="1"/>
  <c r="BL96" i="10" a="1"/>
  <c r="BL96" i="10" s="1"/>
  <c r="BM96" i="10" a="1"/>
  <c r="BM96" i="10" s="1"/>
  <c r="BN96" i="10" a="1"/>
  <c r="BN96" i="10" s="1"/>
  <c r="R97" i="10" a="1"/>
  <c r="R97" i="10" s="1"/>
  <c r="S97" i="10" a="1"/>
  <c r="S97" i="10" s="1"/>
  <c r="T97" i="10" a="1"/>
  <c r="T97" i="10" s="1"/>
  <c r="U97" i="10" a="1"/>
  <c r="U97" i="10" s="1"/>
  <c r="V97" i="10" a="1"/>
  <c r="V97" i="10" s="1"/>
  <c r="W97" i="10" a="1"/>
  <c r="W97" i="10" s="1"/>
  <c r="X97" i="10" a="1"/>
  <c r="X97" i="10" s="1"/>
  <c r="Y97" i="10" a="1"/>
  <c r="Y97" i="10" s="1"/>
  <c r="Z97" i="10" a="1"/>
  <c r="Z97" i="10" s="1"/>
  <c r="AA97" i="10" a="1"/>
  <c r="AA97" i="10" s="1"/>
  <c r="AB97" i="10" a="1"/>
  <c r="AB97" i="10" s="1"/>
  <c r="AC97" i="10" a="1"/>
  <c r="AC97" i="10" s="1"/>
  <c r="AD97" i="10" a="1"/>
  <c r="AD97" i="10" s="1"/>
  <c r="AE97" i="10" a="1"/>
  <c r="AE97" i="10" s="1"/>
  <c r="AG97" i="10" a="1"/>
  <c r="AG97" i="10" s="1"/>
  <c r="AH97" i="10" a="1"/>
  <c r="AH97" i="10" s="1"/>
  <c r="AI97" i="10" a="1"/>
  <c r="AI97" i="10" s="1"/>
  <c r="AJ97" i="10" a="1"/>
  <c r="AJ97" i="10" s="1"/>
  <c r="AK97" i="10" a="1"/>
  <c r="AK97" i="10" s="1"/>
  <c r="AL97" i="10" a="1"/>
  <c r="AL97" i="10" s="1"/>
  <c r="AM97" i="10" a="1"/>
  <c r="AM97" i="10" s="1"/>
  <c r="AN97" i="10" a="1"/>
  <c r="AN97" i="10" s="1"/>
  <c r="AO97" i="10" a="1"/>
  <c r="AO97" i="10" s="1"/>
  <c r="AP97" i="10" a="1"/>
  <c r="AP97" i="10" s="1"/>
  <c r="AQ97" i="10" a="1"/>
  <c r="AQ97" i="10" s="1"/>
  <c r="AR97" i="10" a="1"/>
  <c r="AR97" i="10" s="1"/>
  <c r="AS97" i="10" a="1"/>
  <c r="AS97" i="10" s="1"/>
  <c r="AT97" i="10" a="1"/>
  <c r="AT97" i="10" s="1"/>
  <c r="AU97" i="10" a="1"/>
  <c r="AU97" i="10" s="1"/>
  <c r="AV97" i="10" a="1"/>
  <c r="AV97" i="10" s="1"/>
  <c r="AW97" i="10" a="1"/>
  <c r="AW97" i="10" s="1"/>
  <c r="AX97" i="10" a="1"/>
  <c r="AX97" i="10" s="1"/>
  <c r="AY97" i="10" a="1"/>
  <c r="AY97" i="10" s="1"/>
  <c r="AZ97" i="10" a="1"/>
  <c r="AZ97" i="10" s="1"/>
  <c r="BA97" i="10" a="1"/>
  <c r="BA97" i="10" s="1"/>
  <c r="BB97" i="10" a="1"/>
  <c r="BB97" i="10" s="1"/>
  <c r="BC97" i="10" a="1"/>
  <c r="BC97" i="10" s="1"/>
  <c r="BD97" i="10" a="1"/>
  <c r="BD97" i="10" s="1"/>
  <c r="BE97" i="10" a="1"/>
  <c r="BE97" i="10" s="1"/>
  <c r="BF97" i="10" a="1"/>
  <c r="BF97" i="10" s="1"/>
  <c r="BG97" i="10" a="1"/>
  <c r="BG97" i="10" s="1"/>
  <c r="BH97" i="10" a="1"/>
  <c r="BH97" i="10" s="1"/>
  <c r="BI97" i="10" a="1"/>
  <c r="BI97" i="10" s="1"/>
  <c r="BJ97" i="10" a="1"/>
  <c r="BJ97" i="10" s="1"/>
  <c r="BK97" i="10" a="1"/>
  <c r="BK97" i="10" s="1"/>
  <c r="BL97" i="10" a="1"/>
  <c r="BL97" i="10" s="1"/>
  <c r="BM97" i="10" a="1"/>
  <c r="BM97" i="10" s="1"/>
  <c r="BN97" i="10" a="1"/>
  <c r="BN97" i="10" s="1"/>
  <c r="R98" i="10" a="1"/>
  <c r="R98" i="10" s="1"/>
  <c r="S98" i="10" a="1"/>
  <c r="S98" i="10" s="1"/>
  <c r="T98" i="10" a="1"/>
  <c r="T98" i="10" s="1"/>
  <c r="U98" i="10" a="1"/>
  <c r="U98" i="10" s="1"/>
  <c r="V98" i="10" a="1"/>
  <c r="V98" i="10" s="1"/>
  <c r="W98" i="10" a="1"/>
  <c r="W98" i="10" s="1"/>
  <c r="X98" i="10" a="1"/>
  <c r="X98" i="10" s="1"/>
  <c r="Y98" i="10" a="1"/>
  <c r="Y98" i="10" s="1"/>
  <c r="Z98" i="10" a="1"/>
  <c r="Z98" i="10" s="1"/>
  <c r="AA98" i="10" a="1"/>
  <c r="AA98" i="10" s="1"/>
  <c r="AB98" i="10" a="1"/>
  <c r="AB98" i="10" s="1"/>
  <c r="AC98" i="10" a="1"/>
  <c r="AC98" i="10" s="1"/>
  <c r="AD98" i="10" a="1"/>
  <c r="AD98" i="10" s="1"/>
  <c r="AE98" i="10" a="1"/>
  <c r="AE98" i="10" s="1"/>
  <c r="AG98" i="10" a="1"/>
  <c r="AG98" i="10" s="1"/>
  <c r="AH98" i="10" a="1"/>
  <c r="AH98" i="10" s="1"/>
  <c r="AI98" i="10" a="1"/>
  <c r="AI98" i="10" s="1"/>
  <c r="AJ98" i="10" a="1"/>
  <c r="AJ98" i="10" s="1"/>
  <c r="AK98" i="10" a="1"/>
  <c r="AK98" i="10" s="1"/>
  <c r="AL98" i="10" a="1"/>
  <c r="AL98" i="10" s="1"/>
  <c r="AM98" i="10" a="1"/>
  <c r="AM98" i="10" s="1"/>
  <c r="AN98" i="10" a="1"/>
  <c r="AN98" i="10" s="1"/>
  <c r="AO98" i="10" a="1"/>
  <c r="AO98" i="10" s="1"/>
  <c r="AP98" i="10" a="1"/>
  <c r="AP98" i="10" s="1"/>
  <c r="AQ98" i="10" a="1"/>
  <c r="AQ98" i="10" s="1"/>
  <c r="AR98" i="10" a="1"/>
  <c r="AR98" i="10" s="1"/>
  <c r="AS98" i="10" a="1"/>
  <c r="AS98" i="10" s="1"/>
  <c r="AT98" i="10" a="1"/>
  <c r="AT98" i="10" s="1"/>
  <c r="AU98" i="10" a="1"/>
  <c r="AU98" i="10" s="1"/>
  <c r="AV98" i="10" a="1"/>
  <c r="AV98" i="10" s="1"/>
  <c r="AW98" i="10" a="1"/>
  <c r="AW98" i="10" s="1"/>
  <c r="AX98" i="10" a="1"/>
  <c r="AX98" i="10" s="1"/>
  <c r="AY98" i="10" a="1"/>
  <c r="AY98" i="10" s="1"/>
  <c r="AZ98" i="10" a="1"/>
  <c r="AZ98" i="10" s="1"/>
  <c r="BA98" i="10" a="1"/>
  <c r="BA98" i="10" s="1"/>
  <c r="BB98" i="10" a="1"/>
  <c r="BB98" i="10" s="1"/>
  <c r="BC98" i="10" a="1"/>
  <c r="BC98" i="10" s="1"/>
  <c r="BD98" i="10" a="1"/>
  <c r="BD98" i="10" s="1"/>
  <c r="BE98" i="10" a="1"/>
  <c r="BE98" i="10" s="1"/>
  <c r="BF98" i="10" a="1"/>
  <c r="BF98" i="10" s="1"/>
  <c r="BG98" i="10" a="1"/>
  <c r="BG98" i="10" s="1"/>
  <c r="BH98" i="10" a="1"/>
  <c r="BH98" i="10" s="1"/>
  <c r="BI98" i="10" a="1"/>
  <c r="BI98" i="10" s="1"/>
  <c r="BJ98" i="10" a="1"/>
  <c r="BJ98" i="10" s="1"/>
  <c r="BK98" i="10" a="1"/>
  <c r="BK98" i="10" s="1"/>
  <c r="BL98" i="10" a="1"/>
  <c r="BL98" i="10" s="1"/>
  <c r="BM98" i="10" a="1"/>
  <c r="BM98" i="10" s="1"/>
  <c r="BN98" i="10" a="1"/>
  <c r="BN98" i="10" s="1"/>
  <c r="R99" i="10" a="1"/>
  <c r="R99" i="10" s="1"/>
  <c r="S99" i="10" a="1"/>
  <c r="S99" i="10" s="1"/>
  <c r="T99" i="10" a="1"/>
  <c r="T99" i="10" s="1"/>
  <c r="U99" i="10" a="1"/>
  <c r="U99" i="10" s="1"/>
  <c r="V99" i="10" a="1"/>
  <c r="V99" i="10" s="1"/>
  <c r="W99" i="10" a="1"/>
  <c r="W99" i="10" s="1"/>
  <c r="X99" i="10" a="1"/>
  <c r="X99" i="10" s="1"/>
  <c r="Y99" i="10" a="1"/>
  <c r="Y99" i="10" s="1"/>
  <c r="Z99" i="10" a="1"/>
  <c r="Z99" i="10" s="1"/>
  <c r="AA99" i="10" a="1"/>
  <c r="AA99" i="10" s="1"/>
  <c r="AB99" i="10" a="1"/>
  <c r="AB99" i="10" s="1"/>
  <c r="AC99" i="10" a="1"/>
  <c r="AC99" i="10" s="1"/>
  <c r="AE99" i="10" a="1"/>
  <c r="AE99" i="10" s="1"/>
  <c r="AG99" i="10" a="1"/>
  <c r="AG99" i="10" s="1"/>
  <c r="AH99" i="10" a="1"/>
  <c r="AH99" i="10" s="1"/>
  <c r="AI99" i="10" a="1"/>
  <c r="AI99" i="10" s="1"/>
  <c r="AJ99" i="10" a="1"/>
  <c r="AJ99" i="10" s="1"/>
  <c r="AK99" i="10" a="1"/>
  <c r="AK99" i="10" s="1"/>
  <c r="AL99" i="10" a="1"/>
  <c r="AL99" i="10" s="1"/>
  <c r="AM99" i="10" a="1"/>
  <c r="AM99" i="10" s="1"/>
  <c r="AN99" i="10" a="1"/>
  <c r="AN99" i="10" s="1"/>
  <c r="AO99" i="10" a="1"/>
  <c r="AO99" i="10" s="1"/>
  <c r="AP99" i="10" a="1"/>
  <c r="AP99" i="10" s="1"/>
  <c r="AQ99" i="10" a="1"/>
  <c r="AQ99" i="10" s="1"/>
  <c r="AR99" i="10" a="1"/>
  <c r="AR99" i="10" s="1"/>
  <c r="AS99" i="10" a="1"/>
  <c r="AS99" i="10" s="1"/>
  <c r="AT99" i="10" a="1"/>
  <c r="AT99" i="10" s="1"/>
  <c r="AU99" i="10" a="1"/>
  <c r="AU99" i="10" s="1"/>
  <c r="AV99" i="10" a="1"/>
  <c r="AV99" i="10" s="1"/>
  <c r="AW99" i="10" a="1"/>
  <c r="AW99" i="10" s="1"/>
  <c r="AX99" i="10" a="1"/>
  <c r="AX99" i="10" s="1"/>
  <c r="AY99" i="10" a="1"/>
  <c r="AY99" i="10" s="1"/>
  <c r="AZ99" i="10" a="1"/>
  <c r="AZ99" i="10" s="1"/>
  <c r="BA99" i="10" a="1"/>
  <c r="BA99" i="10" s="1"/>
  <c r="BB99" i="10" a="1"/>
  <c r="BB99" i="10" s="1"/>
  <c r="BC99" i="10" a="1"/>
  <c r="BC99" i="10" s="1"/>
  <c r="BD99" i="10" a="1"/>
  <c r="BD99" i="10" s="1"/>
  <c r="BE99" i="10" a="1"/>
  <c r="BE99" i="10" s="1"/>
  <c r="BF99" i="10" a="1"/>
  <c r="BF99" i="10" s="1"/>
  <c r="BG99" i="10" a="1"/>
  <c r="BG99" i="10" s="1"/>
  <c r="BH99" i="10" a="1"/>
  <c r="BH99" i="10" s="1"/>
  <c r="BI99" i="10" a="1"/>
  <c r="BI99" i="10" s="1"/>
  <c r="BJ99" i="10" a="1"/>
  <c r="BJ99" i="10" s="1"/>
  <c r="BK99" i="10" a="1"/>
  <c r="BK99" i="10" s="1"/>
  <c r="BL99" i="10" a="1"/>
  <c r="BL99" i="10" s="1"/>
  <c r="BM99" i="10" a="1"/>
  <c r="BM99" i="10" s="1"/>
  <c r="BN99" i="10" a="1"/>
  <c r="BN99" i="10" s="1"/>
  <c r="R100" i="10" a="1"/>
  <c r="R100" i="10" s="1"/>
  <c r="S100" i="10" a="1"/>
  <c r="S100" i="10" s="1"/>
  <c r="T100" i="10" a="1"/>
  <c r="T100" i="10" s="1"/>
  <c r="U100" i="10" a="1"/>
  <c r="U100" i="10" s="1"/>
  <c r="V100" i="10" a="1"/>
  <c r="V100" i="10" s="1"/>
  <c r="W100" i="10" a="1"/>
  <c r="W100" i="10" s="1"/>
  <c r="X100" i="10" a="1"/>
  <c r="X100" i="10" s="1"/>
  <c r="Y100" i="10" a="1"/>
  <c r="Y100" i="10" s="1"/>
  <c r="Z100" i="10" a="1"/>
  <c r="Z100" i="10" s="1"/>
  <c r="AA100" i="10" a="1"/>
  <c r="AA100" i="10" s="1"/>
  <c r="AB100" i="10" a="1"/>
  <c r="AB100" i="10" s="1"/>
  <c r="AC100" i="10" a="1"/>
  <c r="AC100" i="10" s="1"/>
  <c r="AE100" i="10" a="1"/>
  <c r="AE100" i="10" s="1"/>
  <c r="AG100" i="10" a="1"/>
  <c r="AG100" i="10" s="1"/>
  <c r="AH100" i="10" a="1"/>
  <c r="AH100" i="10" s="1"/>
  <c r="AI100" i="10" a="1"/>
  <c r="AI100" i="10" s="1"/>
  <c r="AJ100" i="10" a="1"/>
  <c r="AJ100" i="10" s="1"/>
  <c r="AK100" i="10" a="1"/>
  <c r="AK100" i="10" s="1"/>
  <c r="AL100" i="10" a="1"/>
  <c r="AL100" i="10" s="1"/>
  <c r="AM100" i="10" a="1"/>
  <c r="AM100" i="10" s="1"/>
  <c r="AN100" i="10" a="1"/>
  <c r="AN100" i="10" s="1"/>
  <c r="AO100" i="10" a="1"/>
  <c r="AO100" i="10" s="1"/>
  <c r="AP100" i="10" a="1"/>
  <c r="AP100" i="10" s="1"/>
  <c r="AQ100" i="10" a="1"/>
  <c r="AQ100" i="10" s="1"/>
  <c r="AR100" i="10" a="1"/>
  <c r="AR100" i="10" s="1"/>
  <c r="AS100" i="10" a="1"/>
  <c r="AS100" i="10" s="1"/>
  <c r="AT100" i="10" a="1"/>
  <c r="AT100" i="10" s="1"/>
  <c r="AU100" i="10" a="1"/>
  <c r="AU100" i="10" s="1"/>
  <c r="AV100" i="10" a="1"/>
  <c r="AV100" i="10" s="1"/>
  <c r="AW100" i="10" a="1"/>
  <c r="AW100" i="10" s="1"/>
  <c r="AX100" i="10" a="1"/>
  <c r="AX100" i="10" s="1"/>
  <c r="AY100" i="10" a="1"/>
  <c r="AY100" i="10" s="1"/>
  <c r="AZ100" i="10" a="1"/>
  <c r="AZ100" i="10" s="1"/>
  <c r="BA100" i="10" a="1"/>
  <c r="BA100" i="10" s="1"/>
  <c r="BB100" i="10" a="1"/>
  <c r="BB100" i="10" s="1"/>
  <c r="BC100" i="10" a="1"/>
  <c r="BC100" i="10" s="1"/>
  <c r="BD100" i="10" a="1"/>
  <c r="BD100" i="10" s="1"/>
  <c r="BE100" i="10" a="1"/>
  <c r="BE100" i="10" s="1"/>
  <c r="BF100" i="10" a="1"/>
  <c r="BF100" i="10" s="1"/>
  <c r="BG100" i="10" a="1"/>
  <c r="BG100" i="10" s="1"/>
  <c r="BH100" i="10" a="1"/>
  <c r="BH100" i="10" s="1"/>
  <c r="BI100" i="10" a="1"/>
  <c r="BI100" i="10" s="1"/>
  <c r="BJ100" i="10" a="1"/>
  <c r="BJ100" i="10" s="1"/>
  <c r="BK100" i="10" a="1"/>
  <c r="BK100" i="10" s="1"/>
  <c r="BL100" i="10" a="1"/>
  <c r="BL100" i="10" s="1"/>
  <c r="BM100" i="10" a="1"/>
  <c r="BM100" i="10" s="1"/>
  <c r="BN100" i="10" a="1"/>
  <c r="BN100" i="10" s="1"/>
  <c r="R101" i="10" a="1"/>
  <c r="R101" i="10" s="1"/>
  <c r="S101" i="10" a="1"/>
  <c r="S101" i="10" s="1"/>
  <c r="T101" i="10" a="1"/>
  <c r="T101" i="10" s="1"/>
  <c r="U101" i="10" a="1"/>
  <c r="U101" i="10" s="1"/>
  <c r="V101" i="10" a="1"/>
  <c r="V101" i="10" s="1"/>
  <c r="W101" i="10" a="1"/>
  <c r="W101" i="10" s="1"/>
  <c r="X101" i="10" a="1"/>
  <c r="X101" i="10" s="1"/>
  <c r="Y101" i="10" a="1"/>
  <c r="Y101" i="10" s="1"/>
  <c r="Z101" i="10" a="1"/>
  <c r="Z101" i="10" s="1"/>
  <c r="AA101" i="10" a="1"/>
  <c r="AA101" i="10" s="1"/>
  <c r="AB101" i="10" a="1"/>
  <c r="AB101" i="10" s="1"/>
  <c r="AC101" i="10" a="1"/>
  <c r="AC101" i="10" s="1"/>
  <c r="AD101" i="10" a="1"/>
  <c r="AD101" i="10" s="1"/>
  <c r="AE101" i="10" a="1"/>
  <c r="AE101" i="10" s="1"/>
  <c r="AG101" i="10" a="1"/>
  <c r="AG101" i="10" s="1"/>
  <c r="AH101" i="10" a="1"/>
  <c r="AH101" i="10" s="1"/>
  <c r="AI101" i="10" a="1"/>
  <c r="AI101" i="10" s="1"/>
  <c r="AJ101" i="10" a="1"/>
  <c r="AJ101" i="10" s="1"/>
  <c r="AK101" i="10" a="1"/>
  <c r="AK101" i="10" s="1"/>
  <c r="AL101" i="10" a="1"/>
  <c r="AL101" i="10" s="1"/>
  <c r="AM101" i="10" a="1"/>
  <c r="AM101" i="10" s="1"/>
  <c r="AN101" i="10" a="1"/>
  <c r="AN101" i="10" s="1"/>
  <c r="AO101" i="10" a="1"/>
  <c r="AO101" i="10" s="1"/>
  <c r="AP101" i="10" a="1"/>
  <c r="AP101" i="10" s="1"/>
  <c r="AQ101" i="10" a="1"/>
  <c r="AQ101" i="10" s="1"/>
  <c r="AR101" i="10" a="1"/>
  <c r="AR101" i="10" s="1"/>
  <c r="AS101" i="10" a="1"/>
  <c r="AS101" i="10" s="1"/>
  <c r="AT101" i="10" a="1"/>
  <c r="AT101" i="10" s="1"/>
  <c r="AU101" i="10" a="1"/>
  <c r="AU101" i="10" s="1"/>
  <c r="AV101" i="10" a="1"/>
  <c r="AV101" i="10" s="1"/>
  <c r="AW101" i="10" a="1"/>
  <c r="AW101" i="10" s="1"/>
  <c r="AX101" i="10" a="1"/>
  <c r="AX101" i="10" s="1"/>
  <c r="AY101" i="10" a="1"/>
  <c r="AY101" i="10" s="1"/>
  <c r="AZ101" i="10" a="1"/>
  <c r="AZ101" i="10" s="1"/>
  <c r="BA101" i="10" a="1"/>
  <c r="BA101" i="10" s="1"/>
  <c r="BB101" i="10" a="1"/>
  <c r="BB101" i="10" s="1"/>
  <c r="BC101" i="10" a="1"/>
  <c r="BC101" i="10" s="1"/>
  <c r="BD101" i="10" a="1"/>
  <c r="BD101" i="10" s="1"/>
  <c r="BE101" i="10" a="1"/>
  <c r="BE101" i="10" s="1"/>
  <c r="BF101" i="10" a="1"/>
  <c r="BF101" i="10" s="1"/>
  <c r="BG101" i="10" a="1"/>
  <c r="BG101" i="10" s="1"/>
  <c r="BH101" i="10" a="1"/>
  <c r="BH101" i="10" s="1"/>
  <c r="BI101" i="10" a="1"/>
  <c r="BI101" i="10" s="1"/>
  <c r="BJ101" i="10" a="1"/>
  <c r="BJ101" i="10" s="1"/>
  <c r="BK101" i="10" a="1"/>
  <c r="BK101" i="10" s="1"/>
  <c r="BL101" i="10" a="1"/>
  <c r="BL101" i="10" s="1"/>
  <c r="BM101" i="10" a="1"/>
  <c r="BM101" i="10" s="1"/>
  <c r="BN101" i="10" a="1"/>
  <c r="BN101" i="10" s="1"/>
  <c r="R102" i="10" a="1"/>
  <c r="R102" i="10" s="1"/>
  <c r="S102" i="10" a="1"/>
  <c r="S102" i="10" s="1"/>
  <c r="T102" i="10" a="1"/>
  <c r="T102" i="10" s="1"/>
  <c r="U102" i="10" a="1"/>
  <c r="U102" i="10" s="1"/>
  <c r="V102" i="10" a="1"/>
  <c r="V102" i="10" s="1"/>
  <c r="W102" i="10" a="1"/>
  <c r="W102" i="10" s="1"/>
  <c r="X102" i="10" a="1"/>
  <c r="X102" i="10" s="1"/>
  <c r="Y102" i="10" a="1"/>
  <c r="Y102" i="10" s="1"/>
  <c r="Z102" i="10" a="1"/>
  <c r="Z102" i="10" s="1"/>
  <c r="AA102" i="10" a="1"/>
  <c r="AA102" i="10" s="1"/>
  <c r="AB102" i="10" a="1"/>
  <c r="AB102" i="10" s="1"/>
  <c r="AC102" i="10" a="1"/>
  <c r="AC102" i="10" s="1"/>
  <c r="AD102" i="10" a="1"/>
  <c r="AD102" i="10" s="1"/>
  <c r="AE102" i="10" a="1"/>
  <c r="AE102" i="10" s="1"/>
  <c r="AG102" i="10" a="1"/>
  <c r="AG102" i="10" s="1"/>
  <c r="AH102" i="10" a="1"/>
  <c r="AH102" i="10" s="1"/>
  <c r="AI102" i="10" a="1"/>
  <c r="AI102" i="10" s="1"/>
  <c r="AJ102" i="10" a="1"/>
  <c r="AJ102" i="10" s="1"/>
  <c r="AK102" i="10" a="1"/>
  <c r="AK102" i="10" s="1"/>
  <c r="AL102" i="10" a="1"/>
  <c r="AL102" i="10" s="1"/>
  <c r="AM102" i="10" a="1"/>
  <c r="AM102" i="10" s="1"/>
  <c r="AN102" i="10" a="1"/>
  <c r="AN102" i="10" s="1"/>
  <c r="AO102" i="10" a="1"/>
  <c r="AO102" i="10" s="1"/>
  <c r="AP102" i="10" a="1"/>
  <c r="AP102" i="10" s="1"/>
  <c r="AQ102" i="10" a="1"/>
  <c r="AQ102" i="10" s="1"/>
  <c r="AR102" i="10" a="1"/>
  <c r="AR102" i="10" s="1"/>
  <c r="AS102" i="10" a="1"/>
  <c r="AS102" i="10" s="1"/>
  <c r="AT102" i="10" a="1"/>
  <c r="AT102" i="10" s="1"/>
  <c r="AU102" i="10" a="1"/>
  <c r="AU102" i="10" s="1"/>
  <c r="AV102" i="10" a="1"/>
  <c r="AV102" i="10" s="1"/>
  <c r="AW102" i="10" a="1"/>
  <c r="AW102" i="10" s="1"/>
  <c r="AX102" i="10" a="1"/>
  <c r="AX102" i="10" s="1"/>
  <c r="AY102" i="10" a="1"/>
  <c r="AY102" i="10" s="1"/>
  <c r="AZ102" i="10" a="1"/>
  <c r="AZ102" i="10" s="1"/>
  <c r="BA102" i="10" a="1"/>
  <c r="BA102" i="10" s="1"/>
  <c r="BB102" i="10" a="1"/>
  <c r="BB102" i="10" s="1"/>
  <c r="BC102" i="10" a="1"/>
  <c r="BC102" i="10" s="1"/>
  <c r="BD102" i="10" a="1"/>
  <c r="BD102" i="10" s="1"/>
  <c r="BE102" i="10" a="1"/>
  <c r="BE102" i="10" s="1"/>
  <c r="BF102" i="10" a="1"/>
  <c r="BF102" i="10" s="1"/>
  <c r="BG102" i="10" a="1"/>
  <c r="BG102" i="10" s="1"/>
  <c r="BH102" i="10" a="1"/>
  <c r="BH102" i="10" s="1"/>
  <c r="BI102" i="10" a="1"/>
  <c r="BI102" i="10" s="1"/>
  <c r="BJ102" i="10" a="1"/>
  <c r="BJ102" i="10" s="1"/>
  <c r="BK102" i="10" a="1"/>
  <c r="BK102" i="10" s="1"/>
  <c r="BL102" i="10" a="1"/>
  <c r="BL102" i="10" s="1"/>
  <c r="BM102" i="10" a="1"/>
  <c r="BM102" i="10" s="1"/>
  <c r="BN102" i="10" a="1"/>
  <c r="BN102" i="10" s="1"/>
  <c r="R103" i="10" a="1"/>
  <c r="R103" i="10" s="1"/>
  <c r="S103" i="10" a="1"/>
  <c r="S103" i="10" s="1"/>
  <c r="T103" i="10" a="1"/>
  <c r="T103" i="10" s="1"/>
  <c r="U103" i="10" a="1"/>
  <c r="U103" i="10" s="1"/>
  <c r="V103" i="10" a="1"/>
  <c r="V103" i="10" s="1"/>
  <c r="W103" i="10" a="1"/>
  <c r="W103" i="10" s="1"/>
  <c r="X103" i="10" a="1"/>
  <c r="X103" i="10" s="1"/>
  <c r="Y103" i="10" a="1"/>
  <c r="Y103" i="10" s="1"/>
  <c r="Z103" i="10" a="1"/>
  <c r="Z103" i="10" s="1"/>
  <c r="AA103" i="10" a="1"/>
  <c r="AA103" i="10" s="1"/>
  <c r="AB103" i="10" a="1"/>
  <c r="AB103" i="10" s="1"/>
  <c r="AC103" i="10" a="1"/>
  <c r="AC103" i="10" s="1"/>
  <c r="AD103" i="10" a="1"/>
  <c r="AD103" i="10" s="1"/>
  <c r="AE103" i="10" a="1"/>
  <c r="AE103" i="10" s="1"/>
  <c r="AG103" i="10" a="1"/>
  <c r="AG103" i="10" s="1"/>
  <c r="AH103" i="10" a="1"/>
  <c r="AH103" i="10" s="1"/>
  <c r="AI103" i="10" a="1"/>
  <c r="AI103" i="10" s="1"/>
  <c r="AJ103" i="10" a="1"/>
  <c r="AJ103" i="10" s="1"/>
  <c r="AK103" i="10" a="1"/>
  <c r="AK103" i="10" s="1"/>
  <c r="AL103" i="10" a="1"/>
  <c r="AL103" i="10" s="1"/>
  <c r="AM103" i="10" a="1"/>
  <c r="AM103" i="10" s="1"/>
  <c r="AN103" i="10" a="1"/>
  <c r="AN103" i="10" s="1"/>
  <c r="AO103" i="10" a="1"/>
  <c r="AO103" i="10" s="1"/>
  <c r="AP103" i="10" a="1"/>
  <c r="AP103" i="10" s="1"/>
  <c r="AQ103" i="10" a="1"/>
  <c r="AQ103" i="10" s="1"/>
  <c r="AR103" i="10" a="1"/>
  <c r="AR103" i="10" s="1"/>
  <c r="AS103" i="10" a="1"/>
  <c r="AS103" i="10" s="1"/>
  <c r="AT103" i="10" a="1"/>
  <c r="AT103" i="10" s="1"/>
  <c r="AU103" i="10" a="1"/>
  <c r="AU103" i="10" s="1"/>
  <c r="AV103" i="10" a="1"/>
  <c r="AV103" i="10" s="1"/>
  <c r="AW103" i="10" a="1"/>
  <c r="AW103" i="10" s="1"/>
  <c r="AX103" i="10" a="1"/>
  <c r="AX103" i="10" s="1"/>
  <c r="AY103" i="10" a="1"/>
  <c r="AY103" i="10" s="1"/>
  <c r="AZ103" i="10" a="1"/>
  <c r="AZ103" i="10" s="1"/>
  <c r="BA103" i="10" a="1"/>
  <c r="BA103" i="10" s="1"/>
  <c r="BB103" i="10" a="1"/>
  <c r="BB103" i="10" s="1"/>
  <c r="BC103" i="10" a="1"/>
  <c r="BC103" i="10" s="1"/>
  <c r="BD103" i="10" a="1"/>
  <c r="BD103" i="10" s="1"/>
  <c r="BE103" i="10" a="1"/>
  <c r="BE103" i="10" s="1"/>
  <c r="BF103" i="10" a="1"/>
  <c r="BF103" i="10" s="1"/>
  <c r="BG103" i="10" a="1"/>
  <c r="BG103" i="10" s="1"/>
  <c r="BH103" i="10" a="1"/>
  <c r="BH103" i="10" s="1"/>
  <c r="BI103" i="10" a="1"/>
  <c r="BI103" i="10" s="1"/>
  <c r="BJ103" i="10" a="1"/>
  <c r="BJ103" i="10" s="1"/>
  <c r="BK103" i="10" a="1"/>
  <c r="BK103" i="10" s="1"/>
  <c r="BL103" i="10" a="1"/>
  <c r="BL103" i="10" s="1"/>
  <c r="BM103" i="10" a="1"/>
  <c r="BM103" i="10" s="1"/>
  <c r="BN103" i="10" a="1"/>
  <c r="BN103" i="10" s="1"/>
  <c r="R104" i="10" a="1"/>
  <c r="R104" i="10" s="1"/>
  <c r="S104" i="10" a="1"/>
  <c r="S104" i="10" s="1"/>
  <c r="T104" i="10" a="1"/>
  <c r="T104" i="10" s="1"/>
  <c r="U104" i="10" a="1"/>
  <c r="U104" i="10" s="1"/>
  <c r="V104" i="10" a="1"/>
  <c r="V104" i="10" s="1"/>
  <c r="W104" i="10" a="1"/>
  <c r="W104" i="10" s="1"/>
  <c r="X104" i="10" a="1"/>
  <c r="X104" i="10" s="1"/>
  <c r="Y104" i="10" a="1"/>
  <c r="Y104" i="10" s="1"/>
  <c r="Z104" i="10" a="1"/>
  <c r="Z104" i="10" s="1"/>
  <c r="AA104" i="10" a="1"/>
  <c r="AA104" i="10" s="1"/>
  <c r="AB104" i="10" a="1"/>
  <c r="AB104" i="10" s="1"/>
  <c r="AC104" i="10" a="1"/>
  <c r="AC104" i="10" s="1"/>
  <c r="AD104" i="10" a="1"/>
  <c r="AD104" i="10" s="1"/>
  <c r="AE104" i="10" a="1"/>
  <c r="AE104" i="10" s="1"/>
  <c r="AG104" i="10" a="1"/>
  <c r="AG104" i="10" s="1"/>
  <c r="AH104" i="10" a="1"/>
  <c r="AH104" i="10" s="1"/>
  <c r="AI104" i="10" a="1"/>
  <c r="AI104" i="10" s="1"/>
  <c r="AJ104" i="10" a="1"/>
  <c r="AJ104" i="10" s="1"/>
  <c r="AK104" i="10" a="1"/>
  <c r="AK104" i="10" s="1"/>
  <c r="AL104" i="10" a="1"/>
  <c r="AL104" i="10" s="1"/>
  <c r="AM104" i="10" a="1"/>
  <c r="AM104" i="10" s="1"/>
  <c r="AN104" i="10" a="1"/>
  <c r="AN104" i="10" s="1"/>
  <c r="AO104" i="10" a="1"/>
  <c r="AO104" i="10" s="1"/>
  <c r="AP104" i="10" a="1"/>
  <c r="AP104" i="10" s="1"/>
  <c r="AQ104" i="10" a="1"/>
  <c r="AQ104" i="10" s="1"/>
  <c r="AR104" i="10" a="1"/>
  <c r="AR104" i="10" s="1"/>
  <c r="AS104" i="10" a="1"/>
  <c r="AS104" i="10" s="1"/>
  <c r="AT104" i="10" a="1"/>
  <c r="AT104" i="10" s="1"/>
  <c r="AU104" i="10" a="1"/>
  <c r="AU104" i="10" s="1"/>
  <c r="AV104" i="10" a="1"/>
  <c r="AV104" i="10" s="1"/>
  <c r="AW104" i="10" a="1"/>
  <c r="AW104" i="10" s="1"/>
  <c r="AX104" i="10" a="1"/>
  <c r="AX104" i="10" s="1"/>
  <c r="AY104" i="10" a="1"/>
  <c r="AY104" i="10" s="1"/>
  <c r="AZ104" i="10" a="1"/>
  <c r="AZ104" i="10" s="1"/>
  <c r="BA104" i="10" a="1"/>
  <c r="BA104" i="10" s="1"/>
  <c r="BB104" i="10" a="1"/>
  <c r="BB104" i="10" s="1"/>
  <c r="BC104" i="10" a="1"/>
  <c r="BC104" i="10" s="1"/>
  <c r="BD104" i="10" a="1"/>
  <c r="BD104" i="10" s="1"/>
  <c r="BE104" i="10" a="1"/>
  <c r="BE104" i="10" s="1"/>
  <c r="BF104" i="10" a="1"/>
  <c r="BF104" i="10" s="1"/>
  <c r="BG104" i="10" a="1"/>
  <c r="BG104" i="10" s="1"/>
  <c r="BH104" i="10" a="1"/>
  <c r="BH104" i="10" s="1"/>
  <c r="BI104" i="10" a="1"/>
  <c r="BI104" i="10" s="1"/>
  <c r="BJ104" i="10" a="1"/>
  <c r="BJ104" i="10" s="1"/>
  <c r="BK104" i="10" a="1"/>
  <c r="BK104" i="10" s="1"/>
  <c r="BL104" i="10" a="1"/>
  <c r="BL104" i="10" s="1"/>
  <c r="BM104" i="10" a="1"/>
  <c r="BM104" i="10" s="1"/>
  <c r="BN104" i="10" a="1"/>
  <c r="BN104" i="10" s="1"/>
  <c r="R105" i="10" a="1"/>
  <c r="R105" i="10" s="1"/>
  <c r="S105" i="10" a="1"/>
  <c r="S105" i="10" s="1"/>
  <c r="T105" i="10" a="1"/>
  <c r="T105" i="10" s="1"/>
  <c r="U105" i="10" a="1"/>
  <c r="U105" i="10" s="1"/>
  <c r="V105" i="10" a="1"/>
  <c r="V105" i="10" s="1"/>
  <c r="W105" i="10" a="1"/>
  <c r="W105" i="10" s="1"/>
  <c r="X105" i="10" a="1"/>
  <c r="X105" i="10" s="1"/>
  <c r="Y105" i="10" a="1"/>
  <c r="Y105" i="10" s="1"/>
  <c r="Z105" i="10" a="1"/>
  <c r="Z105" i="10" s="1"/>
  <c r="AA105" i="10" a="1"/>
  <c r="AA105" i="10" s="1"/>
  <c r="AB105" i="10" a="1"/>
  <c r="AB105" i="10" s="1"/>
  <c r="AC105" i="10" a="1"/>
  <c r="AC105" i="10" s="1"/>
  <c r="AD105" i="10" a="1"/>
  <c r="AD105" i="10" s="1"/>
  <c r="AE105" i="10" a="1"/>
  <c r="AE105" i="10" s="1"/>
  <c r="AG105" i="10" a="1"/>
  <c r="AG105" i="10" s="1"/>
  <c r="AH105" i="10" a="1"/>
  <c r="AH105" i="10" s="1"/>
  <c r="AI105" i="10" a="1"/>
  <c r="AI105" i="10" s="1"/>
  <c r="AJ105" i="10" a="1"/>
  <c r="AJ105" i="10" s="1"/>
  <c r="AK105" i="10" a="1"/>
  <c r="AK105" i="10" s="1"/>
  <c r="AL105" i="10" a="1"/>
  <c r="AL105" i="10" s="1"/>
  <c r="AM105" i="10" a="1"/>
  <c r="AM105" i="10" s="1"/>
  <c r="AN105" i="10" a="1"/>
  <c r="AN105" i="10" s="1"/>
  <c r="AO105" i="10" a="1"/>
  <c r="AO105" i="10" s="1"/>
  <c r="AP105" i="10" a="1"/>
  <c r="AP105" i="10" s="1"/>
  <c r="AQ105" i="10" a="1"/>
  <c r="AQ105" i="10" s="1"/>
  <c r="AR105" i="10" a="1"/>
  <c r="AR105" i="10" s="1"/>
  <c r="AS105" i="10" a="1"/>
  <c r="AS105" i="10" s="1"/>
  <c r="AT105" i="10" a="1"/>
  <c r="AT105" i="10" s="1"/>
  <c r="AU105" i="10" a="1"/>
  <c r="AU105" i="10" s="1"/>
  <c r="AV105" i="10" a="1"/>
  <c r="AV105" i="10" s="1"/>
  <c r="AW105" i="10" a="1"/>
  <c r="AW105" i="10" s="1"/>
  <c r="AX105" i="10" a="1"/>
  <c r="AX105" i="10" s="1"/>
  <c r="AY105" i="10" a="1"/>
  <c r="AY105" i="10" s="1"/>
  <c r="AZ105" i="10" a="1"/>
  <c r="AZ105" i="10" s="1"/>
  <c r="BA105" i="10" a="1"/>
  <c r="BA105" i="10" s="1"/>
  <c r="BB105" i="10" a="1"/>
  <c r="BB105" i="10" s="1"/>
  <c r="BC105" i="10" a="1"/>
  <c r="BC105" i="10" s="1"/>
  <c r="BD105" i="10" a="1"/>
  <c r="BD105" i="10" s="1"/>
  <c r="BE105" i="10" a="1"/>
  <c r="BE105" i="10" s="1"/>
  <c r="BF105" i="10" a="1"/>
  <c r="BF105" i="10" s="1"/>
  <c r="BG105" i="10" a="1"/>
  <c r="BG105" i="10" s="1"/>
  <c r="BH105" i="10" a="1"/>
  <c r="BH105" i="10" s="1"/>
  <c r="BI105" i="10" a="1"/>
  <c r="BI105" i="10" s="1"/>
  <c r="BJ105" i="10" a="1"/>
  <c r="BJ105" i="10" s="1"/>
  <c r="BK105" i="10" a="1"/>
  <c r="BK105" i="10" s="1"/>
  <c r="BL105" i="10" a="1"/>
  <c r="BL105" i="10" s="1"/>
  <c r="BM105" i="10" a="1"/>
  <c r="BM105" i="10" s="1"/>
  <c r="BN105" i="10" a="1"/>
  <c r="BN105" i="10" s="1"/>
  <c r="R106" i="10" a="1"/>
  <c r="R106" i="10" s="1"/>
  <c r="S106" i="10" a="1"/>
  <c r="S106" i="10" s="1"/>
  <c r="T106" i="10" a="1"/>
  <c r="T106" i="10" s="1"/>
  <c r="U106" i="10" a="1"/>
  <c r="U106" i="10" s="1"/>
  <c r="V106" i="10" a="1"/>
  <c r="V106" i="10" s="1"/>
  <c r="W106" i="10" a="1"/>
  <c r="W106" i="10" s="1"/>
  <c r="X106" i="10" a="1"/>
  <c r="X106" i="10" s="1"/>
  <c r="Y106" i="10" a="1"/>
  <c r="Y106" i="10" s="1"/>
  <c r="Z106" i="10" a="1"/>
  <c r="Z106" i="10" s="1"/>
  <c r="AA106" i="10" a="1"/>
  <c r="AA106" i="10" s="1"/>
  <c r="AB106" i="10" a="1"/>
  <c r="AB106" i="10" s="1"/>
  <c r="AC106" i="10" a="1"/>
  <c r="AC106" i="10" s="1"/>
  <c r="AD106" i="10" a="1"/>
  <c r="AD106" i="10" s="1"/>
  <c r="AE106" i="10" a="1"/>
  <c r="AE106" i="10" s="1"/>
  <c r="AG106" i="10" a="1"/>
  <c r="AG106" i="10" s="1"/>
  <c r="AH106" i="10" a="1"/>
  <c r="AH106" i="10" s="1"/>
  <c r="AI106" i="10" a="1"/>
  <c r="AI106" i="10" s="1"/>
  <c r="AJ106" i="10" a="1"/>
  <c r="AJ106" i="10" s="1"/>
  <c r="AK106" i="10" a="1"/>
  <c r="AK106" i="10" s="1"/>
  <c r="AL106" i="10" a="1"/>
  <c r="AL106" i="10" s="1"/>
  <c r="AM106" i="10" a="1"/>
  <c r="AM106" i="10" s="1"/>
  <c r="AN106" i="10" a="1"/>
  <c r="AN106" i="10" s="1"/>
  <c r="AO106" i="10" a="1"/>
  <c r="AO106" i="10" s="1"/>
  <c r="AP106" i="10" a="1"/>
  <c r="AP106" i="10" s="1"/>
  <c r="AQ106" i="10" a="1"/>
  <c r="AQ106" i="10" s="1"/>
  <c r="AR106" i="10" a="1"/>
  <c r="AR106" i="10" s="1"/>
  <c r="AS106" i="10" a="1"/>
  <c r="AS106" i="10" s="1"/>
  <c r="AT106" i="10" a="1"/>
  <c r="AT106" i="10" s="1"/>
  <c r="AU106" i="10" a="1"/>
  <c r="AU106" i="10" s="1"/>
  <c r="AV106" i="10" a="1"/>
  <c r="AV106" i="10" s="1"/>
  <c r="AW106" i="10" a="1"/>
  <c r="AW106" i="10" s="1"/>
  <c r="AX106" i="10" a="1"/>
  <c r="AX106" i="10" s="1"/>
  <c r="AY106" i="10" a="1"/>
  <c r="AY106" i="10" s="1"/>
  <c r="AZ106" i="10" a="1"/>
  <c r="AZ106" i="10" s="1"/>
  <c r="BA106" i="10" a="1"/>
  <c r="BA106" i="10" s="1"/>
  <c r="BB106" i="10" a="1"/>
  <c r="BB106" i="10" s="1"/>
  <c r="BC106" i="10" a="1"/>
  <c r="BC106" i="10" s="1"/>
  <c r="BD106" i="10" a="1"/>
  <c r="BD106" i="10" s="1"/>
  <c r="BE106" i="10" a="1"/>
  <c r="BE106" i="10" s="1"/>
  <c r="BF106" i="10" a="1"/>
  <c r="BF106" i="10" s="1"/>
  <c r="BG106" i="10" a="1"/>
  <c r="BG106" i="10" s="1"/>
  <c r="BH106" i="10" a="1"/>
  <c r="BH106" i="10" s="1"/>
  <c r="BI106" i="10" a="1"/>
  <c r="BI106" i="10" s="1"/>
  <c r="BJ106" i="10" a="1"/>
  <c r="BJ106" i="10" s="1"/>
  <c r="BK106" i="10" a="1"/>
  <c r="BK106" i="10" s="1"/>
  <c r="BL106" i="10" a="1"/>
  <c r="BL106" i="10" s="1"/>
  <c r="BM106" i="10" a="1"/>
  <c r="BM106" i="10" s="1"/>
  <c r="BN106" i="10" a="1"/>
  <c r="BN106" i="10" s="1"/>
  <c r="R107" i="10" a="1"/>
  <c r="R107" i="10" s="1"/>
  <c r="S107" i="10" a="1"/>
  <c r="S107" i="10" s="1"/>
  <c r="T107" i="10" a="1"/>
  <c r="T107" i="10" s="1"/>
  <c r="U107" i="10" a="1"/>
  <c r="U107" i="10" s="1"/>
  <c r="V107" i="10" a="1"/>
  <c r="V107" i="10" s="1"/>
  <c r="W107" i="10" a="1"/>
  <c r="W107" i="10" s="1"/>
  <c r="X107" i="10" a="1"/>
  <c r="X107" i="10" s="1"/>
  <c r="Y107" i="10" a="1"/>
  <c r="Y107" i="10" s="1"/>
  <c r="Z107" i="10" a="1"/>
  <c r="Z107" i="10" s="1"/>
  <c r="AA107" i="10" a="1"/>
  <c r="AA107" i="10" s="1"/>
  <c r="AB107" i="10" a="1"/>
  <c r="AB107" i="10" s="1"/>
  <c r="AC107" i="10" a="1"/>
  <c r="AC107" i="10" s="1"/>
  <c r="AD107" i="10" a="1"/>
  <c r="AD107" i="10" s="1"/>
  <c r="AE107" i="10" a="1"/>
  <c r="AE107" i="10" s="1"/>
  <c r="AG107" i="10" a="1"/>
  <c r="AG107" i="10" s="1"/>
  <c r="AH107" i="10" a="1"/>
  <c r="AH107" i="10" s="1"/>
  <c r="AI107" i="10" a="1"/>
  <c r="AI107" i="10" s="1"/>
  <c r="AJ107" i="10" a="1"/>
  <c r="AJ107" i="10" s="1"/>
  <c r="AK107" i="10" a="1"/>
  <c r="AK107" i="10" s="1"/>
  <c r="AL107" i="10" a="1"/>
  <c r="AL107" i="10" s="1"/>
  <c r="AM107" i="10" a="1"/>
  <c r="AM107" i="10" s="1"/>
  <c r="AN107" i="10" a="1"/>
  <c r="AN107" i="10" s="1"/>
  <c r="AO107" i="10" a="1"/>
  <c r="AO107" i="10" s="1"/>
  <c r="AP107" i="10" a="1"/>
  <c r="AP107" i="10" s="1"/>
  <c r="AQ107" i="10" a="1"/>
  <c r="AQ107" i="10" s="1"/>
  <c r="AR107" i="10" a="1"/>
  <c r="AR107" i="10" s="1"/>
  <c r="AS107" i="10" a="1"/>
  <c r="AS107" i="10" s="1"/>
  <c r="AT107" i="10" a="1"/>
  <c r="AT107" i="10" s="1"/>
  <c r="AU107" i="10" a="1"/>
  <c r="AU107" i="10" s="1"/>
  <c r="AV107" i="10" a="1"/>
  <c r="AV107" i="10" s="1"/>
  <c r="AW107" i="10" a="1"/>
  <c r="AW107" i="10" s="1"/>
  <c r="AX107" i="10" a="1"/>
  <c r="AX107" i="10" s="1"/>
  <c r="AY107" i="10" a="1"/>
  <c r="AY107" i="10" s="1"/>
  <c r="AZ107" i="10" a="1"/>
  <c r="AZ107" i="10" s="1"/>
  <c r="BA107" i="10" a="1"/>
  <c r="BA107" i="10" s="1"/>
  <c r="BB107" i="10" a="1"/>
  <c r="BB107" i="10" s="1"/>
  <c r="BC107" i="10" a="1"/>
  <c r="BC107" i="10" s="1"/>
  <c r="BD107" i="10" a="1"/>
  <c r="BD107" i="10" s="1"/>
  <c r="BE107" i="10" a="1"/>
  <c r="BE107" i="10" s="1"/>
  <c r="BF107" i="10" a="1"/>
  <c r="BF107" i="10" s="1"/>
  <c r="BG107" i="10" a="1"/>
  <c r="BG107" i="10" s="1"/>
  <c r="BH107" i="10" a="1"/>
  <c r="BH107" i="10" s="1"/>
  <c r="BI107" i="10" a="1"/>
  <c r="BI107" i="10" s="1"/>
  <c r="BJ107" i="10" a="1"/>
  <c r="BJ107" i="10" s="1"/>
  <c r="BK107" i="10" a="1"/>
  <c r="BK107" i="10" s="1"/>
  <c r="BL107" i="10" a="1"/>
  <c r="BL107" i="10" s="1"/>
  <c r="BM107" i="10" a="1"/>
  <c r="BM107" i="10" s="1"/>
  <c r="BN107" i="10" a="1"/>
  <c r="BN107" i="10" s="1"/>
  <c r="R108" i="10" a="1"/>
  <c r="R108" i="10" s="1"/>
  <c r="S108" i="10" a="1"/>
  <c r="S108" i="10" s="1"/>
  <c r="T108" i="10" a="1"/>
  <c r="T108" i="10" s="1"/>
  <c r="U108" i="10" a="1"/>
  <c r="U108" i="10" s="1"/>
  <c r="V108" i="10" a="1"/>
  <c r="V108" i="10" s="1"/>
  <c r="W108" i="10" a="1"/>
  <c r="W108" i="10" s="1"/>
  <c r="X108" i="10" a="1"/>
  <c r="X108" i="10" s="1"/>
  <c r="Y108" i="10" a="1"/>
  <c r="Y108" i="10" s="1"/>
  <c r="Z108" i="10" a="1"/>
  <c r="Z108" i="10" s="1"/>
  <c r="AA108" i="10" a="1"/>
  <c r="AA108" i="10" s="1"/>
  <c r="AB108" i="10" a="1"/>
  <c r="AB108" i="10" s="1"/>
  <c r="AC108" i="10" a="1"/>
  <c r="AC108" i="10" s="1"/>
  <c r="AD108" i="10" a="1"/>
  <c r="AD108" i="10" s="1"/>
  <c r="AE108" i="10" a="1"/>
  <c r="AE108" i="10" s="1"/>
  <c r="AG108" i="10" a="1"/>
  <c r="AG108" i="10" s="1"/>
  <c r="AH108" i="10" a="1"/>
  <c r="AH108" i="10" s="1"/>
  <c r="AI108" i="10" a="1"/>
  <c r="AI108" i="10" s="1"/>
  <c r="AJ108" i="10" a="1"/>
  <c r="AJ108" i="10" s="1"/>
  <c r="AK108" i="10" a="1"/>
  <c r="AK108" i="10" s="1"/>
  <c r="AL108" i="10" a="1"/>
  <c r="AL108" i="10" s="1"/>
  <c r="AM108" i="10" a="1"/>
  <c r="AM108" i="10" s="1"/>
  <c r="AN108" i="10" a="1"/>
  <c r="AN108" i="10" s="1"/>
  <c r="AO108" i="10" a="1"/>
  <c r="AO108" i="10" s="1"/>
  <c r="AP108" i="10" a="1"/>
  <c r="AP108" i="10" s="1"/>
  <c r="AQ108" i="10" a="1"/>
  <c r="AQ108" i="10" s="1"/>
  <c r="AR108" i="10" a="1"/>
  <c r="AR108" i="10" s="1"/>
  <c r="AS108" i="10" a="1"/>
  <c r="AS108" i="10" s="1"/>
  <c r="AT108" i="10" a="1"/>
  <c r="AT108" i="10" s="1"/>
  <c r="AU108" i="10" a="1"/>
  <c r="AU108" i="10" s="1"/>
  <c r="AV108" i="10" a="1"/>
  <c r="AV108" i="10" s="1"/>
  <c r="AW108" i="10" a="1"/>
  <c r="AW108" i="10" s="1"/>
  <c r="AX108" i="10" a="1"/>
  <c r="AX108" i="10" s="1"/>
  <c r="AY108" i="10" a="1"/>
  <c r="AY108" i="10" s="1"/>
  <c r="AZ108" i="10" a="1"/>
  <c r="AZ108" i="10" s="1"/>
  <c r="BA108" i="10" a="1"/>
  <c r="BA108" i="10" s="1"/>
  <c r="BB108" i="10" a="1"/>
  <c r="BB108" i="10" s="1"/>
  <c r="BC108" i="10" a="1"/>
  <c r="BC108" i="10" s="1"/>
  <c r="BD108" i="10" a="1"/>
  <c r="BD108" i="10" s="1"/>
  <c r="BE108" i="10" a="1"/>
  <c r="BE108" i="10" s="1"/>
  <c r="BF108" i="10" a="1"/>
  <c r="BF108" i="10" s="1"/>
  <c r="BG108" i="10" a="1"/>
  <c r="BG108" i="10" s="1"/>
  <c r="BH108" i="10" a="1"/>
  <c r="BH108" i="10" s="1"/>
  <c r="BI108" i="10" a="1"/>
  <c r="BI108" i="10" s="1"/>
  <c r="BJ108" i="10" a="1"/>
  <c r="BJ108" i="10" s="1"/>
  <c r="BK108" i="10" a="1"/>
  <c r="BK108" i="10" s="1"/>
  <c r="BL108" i="10" a="1"/>
  <c r="BL108" i="10" s="1"/>
  <c r="BM108" i="10" a="1"/>
  <c r="BM108" i="10" s="1"/>
  <c r="BN108" i="10" a="1"/>
  <c r="BN108" i="10" s="1"/>
  <c r="R109" i="10" a="1"/>
  <c r="R109" i="10" s="1"/>
  <c r="S109" i="10" a="1"/>
  <c r="S109" i="10" s="1"/>
  <c r="T109" i="10" a="1"/>
  <c r="T109" i="10" s="1"/>
  <c r="U109" i="10" a="1"/>
  <c r="U109" i="10" s="1"/>
  <c r="V109" i="10" a="1"/>
  <c r="V109" i="10" s="1"/>
  <c r="W109" i="10" a="1"/>
  <c r="W109" i="10" s="1"/>
  <c r="X109" i="10" a="1"/>
  <c r="X109" i="10" s="1"/>
  <c r="Y109" i="10" a="1"/>
  <c r="Y109" i="10" s="1"/>
  <c r="Z109" i="10" a="1"/>
  <c r="Z109" i="10" s="1"/>
  <c r="AA109" i="10" a="1"/>
  <c r="AA109" i="10" s="1"/>
  <c r="AB109" i="10" a="1"/>
  <c r="AB109" i="10" s="1"/>
  <c r="AC109" i="10" a="1"/>
  <c r="AC109" i="10" s="1"/>
  <c r="AD109" i="10" a="1"/>
  <c r="AD109" i="10" s="1"/>
  <c r="AE109" i="10" a="1"/>
  <c r="AE109" i="10" s="1"/>
  <c r="AG109" i="10" a="1"/>
  <c r="AG109" i="10" s="1"/>
  <c r="AH109" i="10" a="1"/>
  <c r="AH109" i="10" s="1"/>
  <c r="AI109" i="10" a="1"/>
  <c r="AI109" i="10" s="1"/>
  <c r="AJ109" i="10" a="1"/>
  <c r="AJ109" i="10" s="1"/>
  <c r="AK109" i="10" a="1"/>
  <c r="AK109" i="10" s="1"/>
  <c r="AL109" i="10" a="1"/>
  <c r="AL109" i="10" s="1"/>
  <c r="AM109" i="10" a="1"/>
  <c r="AM109" i="10" s="1"/>
  <c r="AN109" i="10" a="1"/>
  <c r="AN109" i="10" s="1"/>
  <c r="AO109" i="10" a="1"/>
  <c r="AO109" i="10" s="1"/>
  <c r="AP109" i="10" a="1"/>
  <c r="AP109" i="10" s="1"/>
  <c r="AQ109" i="10" a="1"/>
  <c r="AQ109" i="10" s="1"/>
  <c r="AR109" i="10" a="1"/>
  <c r="AR109" i="10" s="1"/>
  <c r="AS109" i="10" a="1"/>
  <c r="AS109" i="10" s="1"/>
  <c r="AT109" i="10" a="1"/>
  <c r="AT109" i="10" s="1"/>
  <c r="AU109" i="10" a="1"/>
  <c r="AU109" i="10" s="1"/>
  <c r="AV109" i="10" a="1"/>
  <c r="AV109" i="10" s="1"/>
  <c r="AW109" i="10" a="1"/>
  <c r="AW109" i="10" s="1"/>
  <c r="AX109" i="10" a="1"/>
  <c r="AX109" i="10" s="1"/>
  <c r="AY109" i="10" a="1"/>
  <c r="AY109" i="10" s="1"/>
  <c r="AZ109" i="10" a="1"/>
  <c r="AZ109" i="10" s="1"/>
  <c r="BA109" i="10" a="1"/>
  <c r="BA109" i="10" s="1"/>
  <c r="BB109" i="10" a="1"/>
  <c r="BB109" i="10" s="1"/>
  <c r="BC109" i="10" a="1"/>
  <c r="BC109" i="10" s="1"/>
  <c r="BD109" i="10" a="1"/>
  <c r="BD109" i="10" s="1"/>
  <c r="BE109" i="10" a="1"/>
  <c r="BE109" i="10" s="1"/>
  <c r="BF109" i="10" a="1"/>
  <c r="BF109" i="10" s="1"/>
  <c r="BG109" i="10" a="1"/>
  <c r="BG109" i="10" s="1"/>
  <c r="BH109" i="10" a="1"/>
  <c r="BH109" i="10" s="1"/>
  <c r="BI109" i="10" a="1"/>
  <c r="BI109" i="10" s="1"/>
  <c r="BJ109" i="10" a="1"/>
  <c r="BJ109" i="10" s="1"/>
  <c r="BK109" i="10" a="1"/>
  <c r="BK109" i="10" s="1"/>
  <c r="BL109" i="10" a="1"/>
  <c r="BL109" i="10" s="1"/>
  <c r="BM109" i="10" a="1"/>
  <c r="BM109" i="10" s="1"/>
  <c r="BN109" i="10" a="1"/>
  <c r="BN109" i="10" s="1"/>
  <c r="R110" i="10" a="1"/>
  <c r="R110" i="10" s="1"/>
  <c r="S110" i="10" a="1"/>
  <c r="S110" i="10" s="1"/>
  <c r="T110" i="10" a="1"/>
  <c r="T110" i="10" s="1"/>
  <c r="U110" i="10" a="1"/>
  <c r="U110" i="10" s="1"/>
  <c r="V110" i="10" a="1"/>
  <c r="V110" i="10" s="1"/>
  <c r="W110" i="10" a="1"/>
  <c r="W110" i="10" s="1"/>
  <c r="X110" i="10" a="1"/>
  <c r="X110" i="10" s="1"/>
  <c r="Y110" i="10" a="1"/>
  <c r="Y110" i="10" s="1"/>
  <c r="Z110" i="10" a="1"/>
  <c r="Z110" i="10" s="1"/>
  <c r="AA110" i="10" a="1"/>
  <c r="AA110" i="10" s="1"/>
  <c r="AB110" i="10" a="1"/>
  <c r="AB110" i="10" s="1"/>
  <c r="AC110" i="10" a="1"/>
  <c r="AC110" i="10" s="1"/>
  <c r="AD110" i="10" a="1"/>
  <c r="AD110" i="10" s="1"/>
  <c r="AE110" i="10" a="1"/>
  <c r="AE110" i="10" s="1"/>
  <c r="AG110" i="10" a="1"/>
  <c r="AG110" i="10" s="1"/>
  <c r="AH110" i="10" a="1"/>
  <c r="AH110" i="10" s="1"/>
  <c r="AI110" i="10" a="1"/>
  <c r="AI110" i="10" s="1"/>
  <c r="AJ110" i="10" a="1"/>
  <c r="AJ110" i="10" s="1"/>
  <c r="AK110" i="10" a="1"/>
  <c r="AK110" i="10" s="1"/>
  <c r="AL110" i="10" a="1"/>
  <c r="AL110" i="10" s="1"/>
  <c r="AM110" i="10" a="1"/>
  <c r="AM110" i="10" s="1"/>
  <c r="AN110" i="10" a="1"/>
  <c r="AN110" i="10" s="1"/>
  <c r="AO110" i="10" a="1"/>
  <c r="AO110" i="10" s="1"/>
  <c r="AP110" i="10" a="1"/>
  <c r="AP110" i="10" s="1"/>
  <c r="AQ110" i="10" a="1"/>
  <c r="AQ110" i="10" s="1"/>
  <c r="AR110" i="10" a="1"/>
  <c r="AR110" i="10" s="1"/>
  <c r="AS110" i="10" a="1"/>
  <c r="AS110" i="10" s="1"/>
  <c r="AT110" i="10" a="1"/>
  <c r="AT110" i="10" s="1"/>
  <c r="AU110" i="10" a="1"/>
  <c r="AU110" i="10" s="1"/>
  <c r="AV110" i="10" a="1"/>
  <c r="AV110" i="10" s="1"/>
  <c r="AW110" i="10" a="1"/>
  <c r="AW110" i="10" s="1"/>
  <c r="AX110" i="10" a="1"/>
  <c r="AX110" i="10" s="1"/>
  <c r="AY110" i="10" a="1"/>
  <c r="AY110" i="10" s="1"/>
  <c r="AZ110" i="10" a="1"/>
  <c r="AZ110" i="10" s="1"/>
  <c r="BA110" i="10" a="1"/>
  <c r="BA110" i="10" s="1"/>
  <c r="BB110" i="10" a="1"/>
  <c r="BB110" i="10" s="1"/>
  <c r="BC110" i="10" a="1"/>
  <c r="BC110" i="10" s="1"/>
  <c r="BD110" i="10" a="1"/>
  <c r="BD110" i="10" s="1"/>
  <c r="BE110" i="10" a="1"/>
  <c r="BE110" i="10" s="1"/>
  <c r="BF110" i="10" a="1"/>
  <c r="BF110" i="10" s="1"/>
  <c r="BG110" i="10" a="1"/>
  <c r="BG110" i="10" s="1"/>
  <c r="BH110" i="10" a="1"/>
  <c r="BH110" i="10" s="1"/>
  <c r="BI110" i="10" a="1"/>
  <c r="BI110" i="10" s="1"/>
  <c r="BJ110" i="10" a="1"/>
  <c r="BJ110" i="10" s="1"/>
  <c r="BK110" i="10" a="1"/>
  <c r="BK110" i="10" s="1"/>
  <c r="BL110" i="10" a="1"/>
  <c r="BL110" i="10" s="1"/>
  <c r="BM110" i="10" a="1"/>
  <c r="BM110" i="10" s="1"/>
  <c r="BN110" i="10" a="1"/>
  <c r="BN110" i="10" s="1"/>
  <c r="R111" i="10" a="1"/>
  <c r="R111" i="10" s="1"/>
  <c r="S111" i="10" a="1"/>
  <c r="S111" i="10" s="1"/>
  <c r="T111" i="10" a="1"/>
  <c r="T111" i="10" s="1"/>
  <c r="U111" i="10" a="1"/>
  <c r="U111" i="10" s="1"/>
  <c r="V111" i="10" a="1"/>
  <c r="V111" i="10" s="1"/>
  <c r="W111" i="10" a="1"/>
  <c r="W111" i="10" s="1"/>
  <c r="X111" i="10" a="1"/>
  <c r="X111" i="10" s="1"/>
  <c r="Y111" i="10" a="1"/>
  <c r="Y111" i="10" s="1"/>
  <c r="Z111" i="10" a="1"/>
  <c r="Z111" i="10" s="1"/>
  <c r="AA111" i="10" a="1"/>
  <c r="AA111" i="10" s="1"/>
  <c r="AB111" i="10" a="1"/>
  <c r="AB111" i="10" s="1"/>
  <c r="AC111" i="10" a="1"/>
  <c r="AC111" i="10" s="1"/>
  <c r="AD111" i="10" a="1"/>
  <c r="AD111" i="10" s="1"/>
  <c r="AE111" i="10" a="1"/>
  <c r="AE111" i="10" s="1"/>
  <c r="AG111" i="10" a="1"/>
  <c r="AG111" i="10" s="1"/>
  <c r="AH111" i="10" a="1"/>
  <c r="AH111" i="10" s="1"/>
  <c r="AI111" i="10" a="1"/>
  <c r="AI111" i="10" s="1"/>
  <c r="AJ111" i="10" a="1"/>
  <c r="AJ111" i="10" s="1"/>
  <c r="AK111" i="10" a="1"/>
  <c r="AK111" i="10" s="1"/>
  <c r="AL111" i="10" a="1"/>
  <c r="AL111" i="10" s="1"/>
  <c r="AM111" i="10" a="1"/>
  <c r="AM111" i="10" s="1"/>
  <c r="AN111" i="10" a="1"/>
  <c r="AN111" i="10" s="1"/>
  <c r="AO111" i="10" a="1"/>
  <c r="AO111" i="10" s="1"/>
  <c r="AP111" i="10" a="1"/>
  <c r="AP111" i="10" s="1"/>
  <c r="AQ111" i="10" a="1"/>
  <c r="AQ111" i="10" s="1"/>
  <c r="AR111" i="10" a="1"/>
  <c r="AR111" i="10" s="1"/>
  <c r="AS111" i="10" a="1"/>
  <c r="AS111" i="10" s="1"/>
  <c r="AT111" i="10" a="1"/>
  <c r="AT111" i="10" s="1"/>
  <c r="AU111" i="10" a="1"/>
  <c r="AU111" i="10" s="1"/>
  <c r="AV111" i="10" a="1"/>
  <c r="AV111" i="10" s="1"/>
  <c r="AW111" i="10" a="1"/>
  <c r="AW111" i="10" s="1"/>
  <c r="AX111" i="10" a="1"/>
  <c r="AX111" i="10" s="1"/>
  <c r="AY111" i="10" a="1"/>
  <c r="AY111" i="10" s="1"/>
  <c r="AZ111" i="10" a="1"/>
  <c r="AZ111" i="10" s="1"/>
  <c r="BA111" i="10" a="1"/>
  <c r="BA111" i="10" s="1"/>
  <c r="BB111" i="10" a="1"/>
  <c r="BB111" i="10" s="1"/>
  <c r="BC111" i="10" a="1"/>
  <c r="BC111" i="10" s="1"/>
  <c r="BD111" i="10" a="1"/>
  <c r="BD111" i="10" s="1"/>
  <c r="BE111" i="10" a="1"/>
  <c r="BE111" i="10" s="1"/>
  <c r="BF111" i="10" a="1"/>
  <c r="BF111" i="10" s="1"/>
  <c r="BG111" i="10" a="1"/>
  <c r="BG111" i="10" s="1"/>
  <c r="BH111" i="10" a="1"/>
  <c r="BH111" i="10" s="1"/>
  <c r="BI111" i="10" a="1"/>
  <c r="BI111" i="10" s="1"/>
  <c r="BJ111" i="10" a="1"/>
  <c r="BJ111" i="10" s="1"/>
  <c r="BK111" i="10" a="1"/>
  <c r="BK111" i="10" s="1"/>
  <c r="BL111" i="10" a="1"/>
  <c r="BL111" i="10" s="1"/>
  <c r="BM111" i="10" a="1"/>
  <c r="BM111" i="10" s="1"/>
  <c r="BN111" i="10" a="1"/>
  <c r="BN111" i="10" s="1"/>
  <c r="R112" i="10" a="1"/>
  <c r="R112" i="10" s="1"/>
  <c r="S112" i="10" a="1"/>
  <c r="S112" i="10" s="1"/>
  <c r="T112" i="10" a="1"/>
  <c r="T112" i="10" s="1"/>
  <c r="U112" i="10" a="1"/>
  <c r="U112" i="10" s="1"/>
  <c r="V112" i="10" a="1"/>
  <c r="V112" i="10" s="1"/>
  <c r="W112" i="10" a="1"/>
  <c r="W112" i="10" s="1"/>
  <c r="X112" i="10" a="1"/>
  <c r="X112" i="10" s="1"/>
  <c r="Y112" i="10" a="1"/>
  <c r="Y112" i="10" s="1"/>
  <c r="Z112" i="10" a="1"/>
  <c r="Z112" i="10" s="1"/>
  <c r="AA112" i="10" a="1"/>
  <c r="AA112" i="10" s="1"/>
  <c r="AB112" i="10" a="1"/>
  <c r="AB112" i="10" s="1"/>
  <c r="AC112" i="10" a="1"/>
  <c r="AC112" i="10" s="1"/>
  <c r="AD112" i="10" a="1"/>
  <c r="AD112" i="10" s="1"/>
  <c r="AE112" i="10" a="1"/>
  <c r="AE112" i="10" s="1"/>
  <c r="AG112" i="10" a="1"/>
  <c r="AG112" i="10" s="1"/>
  <c r="AH112" i="10" a="1"/>
  <c r="AH112" i="10" s="1"/>
  <c r="AI112" i="10" a="1"/>
  <c r="AI112" i="10" s="1"/>
  <c r="AJ112" i="10" a="1"/>
  <c r="AJ112" i="10" s="1"/>
  <c r="AK112" i="10" a="1"/>
  <c r="AK112" i="10" s="1"/>
  <c r="AL112" i="10" a="1"/>
  <c r="AL112" i="10" s="1"/>
  <c r="AM112" i="10" a="1"/>
  <c r="AM112" i="10" s="1"/>
  <c r="AN112" i="10" a="1"/>
  <c r="AN112" i="10" s="1"/>
  <c r="AO112" i="10" a="1"/>
  <c r="AO112" i="10" s="1"/>
  <c r="AP112" i="10" a="1"/>
  <c r="AP112" i="10" s="1"/>
  <c r="AQ112" i="10" a="1"/>
  <c r="AQ112" i="10" s="1"/>
  <c r="AR112" i="10" a="1"/>
  <c r="AR112" i="10" s="1"/>
  <c r="AS112" i="10" a="1"/>
  <c r="AS112" i="10" s="1"/>
  <c r="AT112" i="10" a="1"/>
  <c r="AT112" i="10" s="1"/>
  <c r="AU112" i="10" a="1"/>
  <c r="AU112" i="10" s="1"/>
  <c r="AV112" i="10" a="1"/>
  <c r="AV112" i="10" s="1"/>
  <c r="AW112" i="10" a="1"/>
  <c r="AW112" i="10" s="1"/>
  <c r="AX112" i="10" a="1"/>
  <c r="AX112" i="10" s="1"/>
  <c r="AY112" i="10" a="1"/>
  <c r="AY112" i="10" s="1"/>
  <c r="AZ112" i="10" a="1"/>
  <c r="AZ112" i="10" s="1"/>
  <c r="BA112" i="10" a="1"/>
  <c r="BA112" i="10" s="1"/>
  <c r="BB112" i="10" a="1"/>
  <c r="BB112" i="10" s="1"/>
  <c r="BC112" i="10" a="1"/>
  <c r="BC112" i="10" s="1"/>
  <c r="BD112" i="10" a="1"/>
  <c r="BD112" i="10" s="1"/>
  <c r="BE112" i="10" a="1"/>
  <c r="BE112" i="10" s="1"/>
  <c r="BF112" i="10" a="1"/>
  <c r="BF112" i="10" s="1"/>
  <c r="BG112" i="10" a="1"/>
  <c r="BG112" i="10" s="1"/>
  <c r="BH112" i="10" a="1"/>
  <c r="BH112" i="10" s="1"/>
  <c r="BI112" i="10" a="1"/>
  <c r="BI112" i="10" s="1"/>
  <c r="BJ112" i="10" a="1"/>
  <c r="BJ112" i="10" s="1"/>
  <c r="BK112" i="10" a="1"/>
  <c r="BK112" i="10" s="1"/>
  <c r="BL112" i="10" a="1"/>
  <c r="BL112" i="10" s="1"/>
  <c r="BM112" i="10" a="1"/>
  <c r="BM112" i="10" s="1"/>
  <c r="BN112" i="10" a="1"/>
  <c r="BN112" i="10" s="1"/>
  <c r="R113" i="10" a="1"/>
  <c r="R113" i="10" s="1"/>
  <c r="S113" i="10" a="1"/>
  <c r="S113" i="10" s="1"/>
  <c r="T113" i="10" a="1"/>
  <c r="T113" i="10" s="1"/>
  <c r="U113" i="10" a="1"/>
  <c r="U113" i="10" s="1"/>
  <c r="V113" i="10" a="1"/>
  <c r="V113" i="10" s="1"/>
  <c r="W113" i="10" a="1"/>
  <c r="W113" i="10" s="1"/>
  <c r="X113" i="10" a="1"/>
  <c r="X113" i="10" s="1"/>
  <c r="Y113" i="10" a="1"/>
  <c r="Y113" i="10" s="1"/>
  <c r="Z113" i="10" a="1"/>
  <c r="Z113" i="10" s="1"/>
  <c r="AA113" i="10" a="1"/>
  <c r="AA113" i="10" s="1"/>
  <c r="AB113" i="10" a="1"/>
  <c r="AB113" i="10" s="1"/>
  <c r="AC113" i="10" a="1"/>
  <c r="AC113" i="10" s="1"/>
  <c r="AD113" i="10" a="1"/>
  <c r="AD113" i="10" s="1"/>
  <c r="AE113" i="10" a="1"/>
  <c r="AE113" i="10" s="1"/>
  <c r="AG113" i="10" a="1"/>
  <c r="AG113" i="10" s="1"/>
  <c r="AH113" i="10" a="1"/>
  <c r="AH113" i="10" s="1"/>
  <c r="AI113" i="10" a="1"/>
  <c r="AI113" i="10" s="1"/>
  <c r="AJ113" i="10" a="1"/>
  <c r="AJ113" i="10" s="1"/>
  <c r="AK113" i="10" a="1"/>
  <c r="AK113" i="10" s="1"/>
  <c r="AL113" i="10" a="1"/>
  <c r="AL113" i="10" s="1"/>
  <c r="AM113" i="10" a="1"/>
  <c r="AM113" i="10" s="1"/>
  <c r="AN113" i="10" a="1"/>
  <c r="AN113" i="10" s="1"/>
  <c r="AO113" i="10" a="1"/>
  <c r="AO113" i="10" s="1"/>
  <c r="AP113" i="10" a="1"/>
  <c r="AP113" i="10" s="1"/>
  <c r="AQ113" i="10" a="1"/>
  <c r="AQ113" i="10" s="1"/>
  <c r="AR113" i="10" a="1"/>
  <c r="AR113" i="10" s="1"/>
  <c r="AS113" i="10" a="1"/>
  <c r="AS113" i="10" s="1"/>
  <c r="AT113" i="10" a="1"/>
  <c r="AT113" i="10" s="1"/>
  <c r="AU113" i="10" a="1"/>
  <c r="AU113" i="10" s="1"/>
  <c r="AV113" i="10" a="1"/>
  <c r="AV113" i="10" s="1"/>
  <c r="AW113" i="10" a="1"/>
  <c r="AW113" i="10" s="1"/>
  <c r="AX113" i="10" a="1"/>
  <c r="AX113" i="10" s="1"/>
  <c r="AY113" i="10" a="1"/>
  <c r="AY113" i="10" s="1"/>
  <c r="AZ113" i="10" a="1"/>
  <c r="AZ113" i="10" s="1"/>
  <c r="BA113" i="10" a="1"/>
  <c r="BA113" i="10" s="1"/>
  <c r="BB113" i="10" a="1"/>
  <c r="BB113" i="10" s="1"/>
  <c r="BC113" i="10" a="1"/>
  <c r="BC113" i="10" s="1"/>
  <c r="BD113" i="10" a="1"/>
  <c r="BD113" i="10" s="1"/>
  <c r="BE113" i="10" a="1"/>
  <c r="BE113" i="10" s="1"/>
  <c r="BF113" i="10" a="1"/>
  <c r="BF113" i="10" s="1"/>
  <c r="BG113" i="10" a="1"/>
  <c r="BG113" i="10" s="1"/>
  <c r="BH113" i="10" a="1"/>
  <c r="BH113" i="10" s="1"/>
  <c r="BI113" i="10" a="1"/>
  <c r="BI113" i="10" s="1"/>
  <c r="BJ113" i="10" a="1"/>
  <c r="BJ113" i="10" s="1"/>
  <c r="BK113" i="10" a="1"/>
  <c r="BK113" i="10" s="1"/>
  <c r="BL113" i="10" a="1"/>
  <c r="BL113" i="10" s="1"/>
  <c r="BM113" i="10" a="1"/>
  <c r="BM113" i="10" s="1"/>
  <c r="BN113" i="10" a="1"/>
  <c r="BN113" i="10" s="1"/>
  <c r="R114" i="10" a="1"/>
  <c r="R114" i="10" s="1"/>
  <c r="S114" i="10" a="1"/>
  <c r="S114" i="10" s="1"/>
  <c r="T114" i="10" a="1"/>
  <c r="T114" i="10" s="1"/>
  <c r="U114" i="10" a="1"/>
  <c r="U114" i="10" s="1"/>
  <c r="V114" i="10" a="1"/>
  <c r="V114" i="10" s="1"/>
  <c r="X114" i="10" a="1"/>
  <c r="X114" i="10" s="1"/>
  <c r="Y114" i="10" a="1"/>
  <c r="Y114" i="10" s="1"/>
  <c r="Z114" i="10" a="1"/>
  <c r="Z114" i="10" s="1"/>
  <c r="AA114" i="10" a="1"/>
  <c r="AA114" i="10" s="1"/>
  <c r="AB114" i="10" a="1"/>
  <c r="AB114" i="10" s="1"/>
  <c r="AC114" i="10" a="1"/>
  <c r="AC114" i="10" s="1"/>
  <c r="AD114" i="10" a="1"/>
  <c r="AD114" i="10" s="1"/>
  <c r="AE114" i="10" a="1"/>
  <c r="AE114" i="10" s="1"/>
  <c r="AG114" i="10" a="1"/>
  <c r="AG114" i="10" s="1"/>
  <c r="AH114" i="10" a="1"/>
  <c r="AH114" i="10" s="1"/>
  <c r="AI114" i="10" a="1"/>
  <c r="AI114" i="10" s="1"/>
  <c r="AJ114" i="10" a="1"/>
  <c r="AJ114" i="10" s="1"/>
  <c r="AK114" i="10" a="1"/>
  <c r="AK114" i="10" s="1"/>
  <c r="AL114" i="10" a="1"/>
  <c r="AL114" i="10" s="1"/>
  <c r="AM114" i="10" a="1"/>
  <c r="AM114" i="10" s="1"/>
  <c r="AN114" i="10" a="1"/>
  <c r="AN114" i="10" s="1"/>
  <c r="AO114" i="10" a="1"/>
  <c r="AO114" i="10" s="1"/>
  <c r="AP114" i="10" a="1"/>
  <c r="AP114" i="10" s="1"/>
  <c r="AQ114" i="10" a="1"/>
  <c r="AQ114" i="10" s="1"/>
  <c r="AR114" i="10" a="1"/>
  <c r="AR114" i="10" s="1"/>
  <c r="AS114" i="10" a="1"/>
  <c r="AS114" i="10" s="1"/>
  <c r="AT114" i="10" a="1"/>
  <c r="AT114" i="10" s="1"/>
  <c r="AU114" i="10" a="1"/>
  <c r="AU114" i="10" s="1"/>
  <c r="AV114" i="10" a="1"/>
  <c r="AV114" i="10" s="1"/>
  <c r="AW114" i="10" a="1"/>
  <c r="AW114" i="10" s="1"/>
  <c r="AX114" i="10" a="1"/>
  <c r="AX114" i="10" s="1"/>
  <c r="AY114" i="10" a="1"/>
  <c r="AY114" i="10" s="1"/>
  <c r="AZ114" i="10" a="1"/>
  <c r="AZ114" i="10" s="1"/>
  <c r="BA114" i="10" a="1"/>
  <c r="BA114" i="10" s="1"/>
  <c r="BB114" i="10" a="1"/>
  <c r="BB114" i="10" s="1"/>
  <c r="BC114" i="10" a="1"/>
  <c r="BC114" i="10" s="1"/>
  <c r="BD114" i="10" a="1"/>
  <c r="BD114" i="10" s="1"/>
  <c r="BE114" i="10" a="1"/>
  <c r="BE114" i="10" s="1"/>
  <c r="BF114" i="10" a="1"/>
  <c r="BF114" i="10" s="1"/>
  <c r="BG114" i="10" a="1"/>
  <c r="BG114" i="10" s="1"/>
  <c r="BH114" i="10" a="1"/>
  <c r="BH114" i="10" s="1"/>
  <c r="BI114" i="10" a="1"/>
  <c r="BI114" i="10" s="1"/>
  <c r="BJ114" i="10" a="1"/>
  <c r="BJ114" i="10" s="1"/>
  <c r="BK114" i="10" a="1"/>
  <c r="BK114" i="10" s="1"/>
  <c r="BL114" i="10" a="1"/>
  <c r="BL114" i="10" s="1"/>
  <c r="BM114" i="10" a="1"/>
  <c r="BM114" i="10" s="1"/>
  <c r="BN114" i="10" a="1"/>
  <c r="BN114" i="10" s="1"/>
  <c r="R115" i="10" a="1"/>
  <c r="R115" i="10" s="1"/>
  <c r="S115" i="10" a="1"/>
  <c r="S115" i="10" s="1"/>
  <c r="T115" i="10" a="1"/>
  <c r="T115" i="10" s="1"/>
  <c r="U115" i="10" a="1"/>
  <c r="U115" i="10" s="1"/>
  <c r="V115" i="10" a="1"/>
  <c r="V115" i="10" s="1"/>
  <c r="W115" i="10" a="1"/>
  <c r="W115" i="10" s="1"/>
  <c r="X115" i="10" a="1"/>
  <c r="X115" i="10" s="1"/>
  <c r="Y115" i="10" a="1"/>
  <c r="Y115" i="10" s="1"/>
  <c r="Z115" i="10" a="1"/>
  <c r="Z115" i="10" s="1"/>
  <c r="AA115" i="10" a="1"/>
  <c r="AA115" i="10" s="1"/>
  <c r="AB115" i="10" a="1"/>
  <c r="AB115" i="10" s="1"/>
  <c r="AD115" i="10" a="1"/>
  <c r="AD115" i="10" s="1"/>
  <c r="AE115" i="10" a="1"/>
  <c r="AE115" i="10" s="1"/>
  <c r="AG115" i="10" a="1"/>
  <c r="AG115" i="10" s="1"/>
  <c r="AH115" i="10" a="1"/>
  <c r="AH115" i="10" s="1"/>
  <c r="AI115" i="10" a="1"/>
  <c r="AI115" i="10" s="1"/>
  <c r="AJ115" i="10" a="1"/>
  <c r="AJ115" i="10" s="1"/>
  <c r="AK115" i="10" a="1"/>
  <c r="AK115" i="10" s="1"/>
  <c r="AL115" i="10" a="1"/>
  <c r="AL115" i="10" s="1"/>
  <c r="AM115" i="10" a="1"/>
  <c r="AM115" i="10" s="1"/>
  <c r="AN115" i="10" a="1"/>
  <c r="AN115" i="10" s="1"/>
  <c r="AO115" i="10" a="1"/>
  <c r="AO115" i="10" s="1"/>
  <c r="AP115" i="10" a="1"/>
  <c r="AP115" i="10" s="1"/>
  <c r="AQ115" i="10" a="1"/>
  <c r="AQ115" i="10" s="1"/>
  <c r="AR115" i="10" a="1"/>
  <c r="AR115" i="10" s="1"/>
  <c r="AS115" i="10" a="1"/>
  <c r="AS115" i="10" s="1"/>
  <c r="AT115" i="10" a="1"/>
  <c r="AT115" i="10" s="1"/>
  <c r="AU115" i="10" a="1"/>
  <c r="AU115" i="10" s="1"/>
  <c r="AV115" i="10" a="1"/>
  <c r="AV115" i="10" s="1"/>
  <c r="AW115" i="10" a="1"/>
  <c r="AW115" i="10" s="1"/>
  <c r="AX115" i="10" a="1"/>
  <c r="AX115" i="10" s="1"/>
  <c r="AY115" i="10" a="1"/>
  <c r="AY115" i="10" s="1"/>
  <c r="AZ115" i="10" a="1"/>
  <c r="AZ115" i="10" s="1"/>
  <c r="BA115" i="10" a="1"/>
  <c r="BA115" i="10" s="1"/>
  <c r="BB115" i="10" a="1"/>
  <c r="BB115" i="10" s="1"/>
  <c r="BC115" i="10" a="1"/>
  <c r="BC115" i="10" s="1"/>
  <c r="BD115" i="10" a="1"/>
  <c r="BD115" i="10" s="1"/>
  <c r="BE115" i="10" a="1"/>
  <c r="BE115" i="10" s="1"/>
  <c r="BF115" i="10" a="1"/>
  <c r="BF115" i="10" s="1"/>
  <c r="BG115" i="10" a="1"/>
  <c r="BG115" i="10" s="1"/>
  <c r="BH115" i="10" a="1"/>
  <c r="BH115" i="10" s="1"/>
  <c r="BI115" i="10" a="1"/>
  <c r="BI115" i="10" s="1"/>
  <c r="BJ115" i="10" a="1"/>
  <c r="BJ115" i="10" s="1"/>
  <c r="BK115" i="10" a="1"/>
  <c r="BK115" i="10" s="1"/>
  <c r="BL115" i="10" a="1"/>
  <c r="BL115" i="10" s="1"/>
  <c r="BM115" i="10" a="1"/>
  <c r="BM115" i="10" s="1"/>
  <c r="BN115" i="10" a="1"/>
  <c r="BN115" i="10" s="1"/>
  <c r="R116" i="10" a="1"/>
  <c r="R116" i="10" s="1"/>
  <c r="S116" i="10" a="1"/>
  <c r="S116" i="10" s="1"/>
  <c r="T116" i="10" a="1"/>
  <c r="T116" i="10" s="1"/>
  <c r="U116" i="10" a="1"/>
  <c r="U116" i="10" s="1"/>
  <c r="V116" i="10" a="1"/>
  <c r="V116" i="10" s="1"/>
  <c r="W116" i="10" a="1"/>
  <c r="W116" i="10" s="1"/>
  <c r="X116" i="10" a="1"/>
  <c r="X116" i="10" s="1"/>
  <c r="Y116" i="10" a="1"/>
  <c r="Y116" i="10" s="1"/>
  <c r="Z116" i="10" a="1"/>
  <c r="Z116" i="10" s="1"/>
  <c r="AA116" i="10" a="1"/>
  <c r="AA116" i="10" s="1"/>
  <c r="AB116" i="10" a="1"/>
  <c r="AB116" i="10" s="1"/>
  <c r="AD116" i="10" a="1"/>
  <c r="AD116" i="10" s="1"/>
  <c r="AE116" i="10" a="1"/>
  <c r="AE116" i="10" s="1"/>
  <c r="AG116" i="10" a="1"/>
  <c r="AG116" i="10" s="1"/>
  <c r="AH116" i="10" a="1"/>
  <c r="AH116" i="10" s="1"/>
  <c r="AI116" i="10" a="1"/>
  <c r="AI116" i="10" s="1"/>
  <c r="AJ116" i="10" a="1"/>
  <c r="AJ116" i="10" s="1"/>
  <c r="AK116" i="10" a="1"/>
  <c r="AK116" i="10" s="1"/>
  <c r="AL116" i="10" a="1"/>
  <c r="AL116" i="10" s="1"/>
  <c r="AM116" i="10" a="1"/>
  <c r="AM116" i="10" s="1"/>
  <c r="AN116" i="10" a="1"/>
  <c r="AN116" i="10" s="1"/>
  <c r="AO116" i="10" a="1"/>
  <c r="AO116" i="10" s="1"/>
  <c r="AP116" i="10" a="1"/>
  <c r="AP116" i="10" s="1"/>
  <c r="AQ116" i="10" a="1"/>
  <c r="AQ116" i="10" s="1"/>
  <c r="AR116" i="10" a="1"/>
  <c r="AR116" i="10" s="1"/>
  <c r="AS116" i="10" a="1"/>
  <c r="AS116" i="10" s="1"/>
  <c r="AT116" i="10" a="1"/>
  <c r="AT116" i="10" s="1"/>
  <c r="AU116" i="10" a="1"/>
  <c r="AU116" i="10" s="1"/>
  <c r="AV116" i="10" a="1"/>
  <c r="AV116" i="10" s="1"/>
  <c r="AW116" i="10" a="1"/>
  <c r="AW116" i="10" s="1"/>
  <c r="AX116" i="10" a="1"/>
  <c r="AX116" i="10" s="1"/>
  <c r="AY116" i="10" a="1"/>
  <c r="AY116" i="10" s="1"/>
  <c r="AZ116" i="10" a="1"/>
  <c r="AZ116" i="10" s="1"/>
  <c r="BA116" i="10" a="1"/>
  <c r="BA116" i="10" s="1"/>
  <c r="BB116" i="10" a="1"/>
  <c r="BB116" i="10" s="1"/>
  <c r="BC116" i="10" a="1"/>
  <c r="BC116" i="10" s="1"/>
  <c r="BD116" i="10" a="1"/>
  <c r="BD116" i="10" s="1"/>
  <c r="BE116" i="10" a="1"/>
  <c r="BE116" i="10" s="1"/>
  <c r="BF116" i="10" a="1"/>
  <c r="BF116" i="10" s="1"/>
  <c r="BG116" i="10" a="1"/>
  <c r="BG116" i="10" s="1"/>
  <c r="BH116" i="10" a="1"/>
  <c r="BH116" i="10" s="1"/>
  <c r="BI116" i="10" a="1"/>
  <c r="BI116" i="10" s="1"/>
  <c r="BJ116" i="10" a="1"/>
  <c r="BJ116" i="10" s="1"/>
  <c r="BK116" i="10" a="1"/>
  <c r="BK116" i="10" s="1"/>
  <c r="BL116" i="10" a="1"/>
  <c r="BL116" i="10" s="1"/>
  <c r="BM116" i="10" a="1"/>
  <c r="BM116" i="10" s="1"/>
  <c r="BN116" i="10" a="1"/>
  <c r="BN116" i="10" s="1"/>
  <c r="R117" i="10" a="1"/>
  <c r="R117" i="10" s="1"/>
  <c r="S117" i="10" a="1"/>
  <c r="S117" i="10" s="1"/>
  <c r="T117" i="10" a="1"/>
  <c r="T117" i="10" s="1"/>
  <c r="U117" i="10" a="1"/>
  <c r="U117" i="10" s="1"/>
  <c r="V117" i="10" a="1"/>
  <c r="V117" i="10" s="1"/>
  <c r="W117" i="10" a="1"/>
  <c r="W117" i="10" s="1"/>
  <c r="Y117" i="10" a="1"/>
  <c r="Y117" i="10" s="1"/>
  <c r="Z117" i="10" a="1"/>
  <c r="Z117" i="10" s="1"/>
  <c r="AA117" i="10" a="1"/>
  <c r="AA117" i="10" s="1"/>
  <c r="AB117" i="10" a="1"/>
  <c r="AB117" i="10" s="1"/>
  <c r="AC117" i="10" a="1"/>
  <c r="AC117" i="10" s="1"/>
  <c r="AD117" i="10" a="1"/>
  <c r="AD117" i="10" s="1"/>
  <c r="AE117" i="10" a="1"/>
  <c r="AE117" i="10" s="1"/>
  <c r="AG117" i="10" a="1"/>
  <c r="AG117" i="10" s="1"/>
  <c r="AH117" i="10" a="1"/>
  <c r="AH117" i="10" s="1"/>
  <c r="AI117" i="10" a="1"/>
  <c r="AI117" i="10" s="1"/>
  <c r="AJ117" i="10" a="1"/>
  <c r="AJ117" i="10" s="1"/>
  <c r="AK117" i="10" a="1"/>
  <c r="AK117" i="10" s="1"/>
  <c r="AL117" i="10" a="1"/>
  <c r="AL117" i="10" s="1"/>
  <c r="AM117" i="10" a="1"/>
  <c r="AM117" i="10" s="1"/>
  <c r="AN117" i="10" a="1"/>
  <c r="AN117" i="10" s="1"/>
  <c r="AO117" i="10" a="1"/>
  <c r="AO117" i="10" s="1"/>
  <c r="AP117" i="10" a="1"/>
  <c r="AP117" i="10" s="1"/>
  <c r="AQ117" i="10" a="1"/>
  <c r="AQ117" i="10" s="1"/>
  <c r="AR117" i="10" a="1"/>
  <c r="AR117" i="10" s="1"/>
  <c r="AS117" i="10" a="1"/>
  <c r="AS117" i="10" s="1"/>
  <c r="AT117" i="10" a="1"/>
  <c r="AT117" i="10" s="1"/>
  <c r="AU117" i="10" a="1"/>
  <c r="AU117" i="10" s="1"/>
  <c r="AV117" i="10" a="1"/>
  <c r="AV117" i="10" s="1"/>
  <c r="AW117" i="10" a="1"/>
  <c r="AW117" i="10" s="1"/>
  <c r="AX117" i="10" a="1"/>
  <c r="AX117" i="10" s="1"/>
  <c r="AY117" i="10" a="1"/>
  <c r="AY117" i="10" s="1"/>
  <c r="AZ117" i="10" a="1"/>
  <c r="AZ117" i="10" s="1"/>
  <c r="BA117" i="10" a="1"/>
  <c r="BA117" i="10" s="1"/>
  <c r="BB117" i="10" a="1"/>
  <c r="BB117" i="10" s="1"/>
  <c r="BC117" i="10" a="1"/>
  <c r="BC117" i="10" s="1"/>
  <c r="BD117" i="10" a="1"/>
  <c r="BD117" i="10" s="1"/>
  <c r="BE117" i="10" a="1"/>
  <c r="BE117" i="10" s="1"/>
  <c r="BF117" i="10" a="1"/>
  <c r="BF117" i="10" s="1"/>
  <c r="BG117" i="10" a="1"/>
  <c r="BG117" i="10" s="1"/>
  <c r="BH117" i="10" a="1"/>
  <c r="BH117" i="10" s="1"/>
  <c r="BI117" i="10" a="1"/>
  <c r="BI117" i="10" s="1"/>
  <c r="BJ117" i="10" a="1"/>
  <c r="BJ117" i="10" s="1"/>
  <c r="BK117" i="10" a="1"/>
  <c r="BK117" i="10" s="1"/>
  <c r="BL117" i="10" a="1"/>
  <c r="BL117" i="10" s="1"/>
  <c r="BM117" i="10" a="1"/>
  <c r="BM117" i="10" s="1"/>
  <c r="BN117" i="10" a="1"/>
  <c r="BN117" i="10" s="1"/>
  <c r="R118" i="10" a="1"/>
  <c r="R118" i="10" s="1"/>
  <c r="S118" i="10" a="1"/>
  <c r="S118" i="10" s="1"/>
  <c r="T118" i="10" a="1"/>
  <c r="T118" i="10" s="1"/>
  <c r="U118" i="10" a="1"/>
  <c r="U118" i="10" s="1"/>
  <c r="V118" i="10" a="1"/>
  <c r="V118" i="10" s="1"/>
  <c r="W118" i="10" a="1"/>
  <c r="W118" i="10" s="1"/>
  <c r="X118" i="10" a="1"/>
  <c r="X118" i="10" s="1"/>
  <c r="Y118" i="10" a="1"/>
  <c r="Y118" i="10" s="1"/>
  <c r="Z118" i="10" a="1"/>
  <c r="Z118" i="10" s="1"/>
  <c r="AB118" i="10" a="1"/>
  <c r="AB118" i="10" s="1"/>
  <c r="AC118" i="10" a="1"/>
  <c r="AC118" i="10" s="1"/>
  <c r="AD118" i="10" a="1"/>
  <c r="AD118" i="10" s="1"/>
  <c r="AE118" i="10" a="1"/>
  <c r="AE118" i="10" s="1"/>
  <c r="AG118" i="10" a="1"/>
  <c r="AG118" i="10" s="1"/>
  <c r="AH118" i="10" a="1"/>
  <c r="AH118" i="10" s="1"/>
  <c r="AI118" i="10" a="1"/>
  <c r="AI118" i="10" s="1"/>
  <c r="AJ118" i="10" a="1"/>
  <c r="AJ118" i="10" s="1"/>
  <c r="AK118" i="10" a="1"/>
  <c r="AK118" i="10" s="1"/>
  <c r="AL118" i="10" a="1"/>
  <c r="AL118" i="10" s="1"/>
  <c r="AM118" i="10" a="1"/>
  <c r="AM118" i="10" s="1"/>
  <c r="AN118" i="10" a="1"/>
  <c r="AN118" i="10" s="1"/>
  <c r="AO118" i="10" a="1"/>
  <c r="AO118" i="10" s="1"/>
  <c r="AP118" i="10" a="1"/>
  <c r="AP118" i="10" s="1"/>
  <c r="AQ118" i="10" a="1"/>
  <c r="AQ118" i="10" s="1"/>
  <c r="AR118" i="10" a="1"/>
  <c r="AR118" i="10" s="1"/>
  <c r="AS118" i="10" a="1"/>
  <c r="AS118" i="10" s="1"/>
  <c r="AT118" i="10" a="1"/>
  <c r="AT118" i="10" s="1"/>
  <c r="AU118" i="10" a="1"/>
  <c r="AU118" i="10" s="1"/>
  <c r="AV118" i="10" a="1"/>
  <c r="AV118" i="10" s="1"/>
  <c r="AW118" i="10" a="1"/>
  <c r="AW118" i="10" s="1"/>
  <c r="AX118" i="10" a="1"/>
  <c r="AX118" i="10" s="1"/>
  <c r="AY118" i="10" a="1"/>
  <c r="AY118" i="10" s="1"/>
  <c r="AZ118" i="10" a="1"/>
  <c r="AZ118" i="10" s="1"/>
  <c r="BA118" i="10" a="1"/>
  <c r="BA118" i="10" s="1"/>
  <c r="BB118" i="10" a="1"/>
  <c r="BB118" i="10" s="1"/>
  <c r="BC118" i="10" a="1"/>
  <c r="BC118" i="10" s="1"/>
  <c r="BD118" i="10" a="1"/>
  <c r="BD118" i="10" s="1"/>
  <c r="BE118" i="10" a="1"/>
  <c r="BE118" i="10" s="1"/>
  <c r="BF118" i="10" a="1"/>
  <c r="BF118" i="10" s="1"/>
  <c r="BG118" i="10" a="1"/>
  <c r="BG118" i="10" s="1"/>
  <c r="BH118" i="10" a="1"/>
  <c r="BH118" i="10" s="1"/>
  <c r="BI118" i="10" a="1"/>
  <c r="BI118" i="10" s="1"/>
  <c r="BJ118" i="10" a="1"/>
  <c r="BJ118" i="10" s="1"/>
  <c r="BK118" i="10" a="1"/>
  <c r="BK118" i="10" s="1"/>
  <c r="BL118" i="10" a="1"/>
  <c r="BL118" i="10" s="1"/>
  <c r="BM118" i="10" a="1"/>
  <c r="BM118" i="10" s="1"/>
  <c r="BN118" i="10" a="1"/>
  <c r="BN118" i="10" s="1"/>
  <c r="R119" i="10" a="1"/>
  <c r="R119" i="10" s="1"/>
  <c r="S119" i="10" a="1"/>
  <c r="S119" i="10" s="1"/>
  <c r="T119" i="10" a="1"/>
  <c r="T119" i="10" s="1"/>
  <c r="U119" i="10" a="1"/>
  <c r="U119" i="10" s="1"/>
  <c r="V119" i="10" a="1"/>
  <c r="V119" i="10" s="1"/>
  <c r="W119" i="10" a="1"/>
  <c r="W119" i="10" s="1"/>
  <c r="X119" i="10" a="1"/>
  <c r="X119" i="10" s="1"/>
  <c r="Y119" i="10" a="1"/>
  <c r="Y119" i="10" s="1"/>
  <c r="Z119" i="10" a="1"/>
  <c r="Z119" i="10" s="1"/>
  <c r="AA119" i="10" a="1"/>
  <c r="AA119" i="10" s="1"/>
  <c r="AB119" i="10" a="1"/>
  <c r="AB119" i="10" s="1"/>
  <c r="AC119" i="10" a="1"/>
  <c r="AC119" i="10" s="1"/>
  <c r="AD119" i="10" a="1"/>
  <c r="AD119" i="10" s="1"/>
  <c r="AE119" i="10" a="1"/>
  <c r="AE119" i="10" s="1"/>
  <c r="AG119" i="10" a="1"/>
  <c r="AG119" i="10" s="1"/>
  <c r="AH119" i="10" a="1"/>
  <c r="AH119" i="10" s="1"/>
  <c r="AI119" i="10" a="1"/>
  <c r="AI119" i="10" s="1"/>
  <c r="AJ119" i="10" a="1"/>
  <c r="AJ119" i="10" s="1"/>
  <c r="AK119" i="10" a="1"/>
  <c r="AK119" i="10" s="1"/>
  <c r="AL119" i="10" a="1"/>
  <c r="AL119" i="10" s="1"/>
  <c r="AM119" i="10" a="1"/>
  <c r="AM119" i="10" s="1"/>
  <c r="AN119" i="10" a="1"/>
  <c r="AN119" i="10" s="1"/>
  <c r="AO119" i="10" a="1"/>
  <c r="AO119" i="10" s="1"/>
  <c r="AP119" i="10" a="1"/>
  <c r="AP119" i="10" s="1"/>
  <c r="AQ119" i="10" a="1"/>
  <c r="AQ119" i="10" s="1"/>
  <c r="AR119" i="10" a="1"/>
  <c r="AR119" i="10" s="1"/>
  <c r="AS119" i="10" a="1"/>
  <c r="AS119" i="10" s="1"/>
  <c r="AT119" i="10" a="1"/>
  <c r="AT119" i="10" s="1"/>
  <c r="AU119" i="10" a="1"/>
  <c r="AU119" i="10" s="1"/>
  <c r="AV119" i="10" a="1"/>
  <c r="AV119" i="10" s="1"/>
  <c r="AW119" i="10" a="1"/>
  <c r="AW119" i="10" s="1"/>
  <c r="AX119" i="10" a="1"/>
  <c r="AX119" i="10" s="1"/>
  <c r="AY119" i="10" a="1"/>
  <c r="AY119" i="10" s="1"/>
  <c r="AZ119" i="10" a="1"/>
  <c r="AZ119" i="10" s="1"/>
  <c r="BA119" i="10" a="1"/>
  <c r="BA119" i="10" s="1"/>
  <c r="BB119" i="10" a="1"/>
  <c r="BB119" i="10" s="1"/>
  <c r="BC119" i="10" a="1"/>
  <c r="BC119" i="10" s="1"/>
  <c r="BD119" i="10" a="1"/>
  <c r="BD119" i="10" s="1"/>
  <c r="BE119" i="10" a="1"/>
  <c r="BE119" i="10" s="1"/>
  <c r="BF119" i="10" a="1"/>
  <c r="BF119" i="10" s="1"/>
  <c r="BG119" i="10" a="1"/>
  <c r="BG119" i="10" s="1"/>
  <c r="BH119" i="10" a="1"/>
  <c r="BH119" i="10" s="1"/>
  <c r="BI119" i="10" a="1"/>
  <c r="BI119" i="10" s="1"/>
  <c r="BJ119" i="10" a="1"/>
  <c r="BJ119" i="10" s="1"/>
  <c r="BK119" i="10" a="1"/>
  <c r="BK119" i="10" s="1"/>
  <c r="BL119" i="10" a="1"/>
  <c r="BL119" i="10" s="1"/>
  <c r="BM119" i="10" a="1"/>
  <c r="BM119" i="10" s="1"/>
  <c r="BN119" i="10" a="1"/>
  <c r="BN119" i="10" s="1"/>
  <c r="R120" i="10" a="1"/>
  <c r="R120" i="10" s="1"/>
  <c r="S120" i="10" a="1"/>
  <c r="S120" i="10" s="1"/>
  <c r="T120" i="10" a="1"/>
  <c r="T120" i="10" s="1"/>
  <c r="U120" i="10" a="1"/>
  <c r="U120" i="10" s="1"/>
  <c r="V120" i="10" a="1"/>
  <c r="V120" i="10" s="1"/>
  <c r="W120" i="10" a="1"/>
  <c r="W120" i="10" s="1"/>
  <c r="X120" i="10" a="1"/>
  <c r="X120" i="10" s="1"/>
  <c r="Y120" i="10" a="1"/>
  <c r="Y120" i="10" s="1"/>
  <c r="Z120" i="10" a="1"/>
  <c r="Z120" i="10" s="1"/>
  <c r="AA120" i="10" a="1"/>
  <c r="AA120" i="10" s="1"/>
  <c r="AB120" i="10" a="1"/>
  <c r="AB120" i="10" s="1"/>
  <c r="AC120" i="10" a="1"/>
  <c r="AC120" i="10" s="1"/>
  <c r="AD120" i="10" a="1"/>
  <c r="AD120" i="10" s="1"/>
  <c r="AE120" i="10" a="1"/>
  <c r="AE120" i="10" s="1"/>
  <c r="AG120" i="10" a="1"/>
  <c r="AG120" i="10" s="1"/>
  <c r="AH120" i="10" a="1"/>
  <c r="AH120" i="10" s="1"/>
  <c r="AI120" i="10" a="1"/>
  <c r="AI120" i="10" s="1"/>
  <c r="AJ120" i="10" a="1"/>
  <c r="AJ120" i="10" s="1"/>
  <c r="AK120" i="10" a="1"/>
  <c r="AK120" i="10" s="1"/>
  <c r="AL120" i="10" a="1"/>
  <c r="AL120" i="10" s="1"/>
  <c r="AM120" i="10" a="1"/>
  <c r="AM120" i="10" s="1"/>
  <c r="AN120" i="10" a="1"/>
  <c r="AN120" i="10" s="1"/>
  <c r="AO120" i="10" a="1"/>
  <c r="AO120" i="10" s="1"/>
  <c r="AP120" i="10" a="1"/>
  <c r="AP120" i="10" s="1"/>
  <c r="AQ120" i="10" a="1"/>
  <c r="AQ120" i="10" s="1"/>
  <c r="AR120" i="10" a="1"/>
  <c r="AR120" i="10" s="1"/>
  <c r="AS120" i="10" a="1"/>
  <c r="AS120" i="10" s="1"/>
  <c r="AT120" i="10" a="1"/>
  <c r="AT120" i="10" s="1"/>
  <c r="AU120" i="10" a="1"/>
  <c r="AU120" i="10" s="1"/>
  <c r="AV120" i="10" a="1"/>
  <c r="AV120" i="10" s="1"/>
  <c r="AW120" i="10" a="1"/>
  <c r="AW120" i="10" s="1"/>
  <c r="AX120" i="10" a="1"/>
  <c r="AX120" i="10" s="1"/>
  <c r="AY120" i="10" a="1"/>
  <c r="AY120" i="10" s="1"/>
  <c r="AZ120" i="10" a="1"/>
  <c r="AZ120" i="10" s="1"/>
  <c r="BA120" i="10" a="1"/>
  <c r="BA120" i="10" s="1"/>
  <c r="BB120" i="10" a="1"/>
  <c r="BB120" i="10" s="1"/>
  <c r="BC120" i="10" a="1"/>
  <c r="BC120" i="10" s="1"/>
  <c r="BD120" i="10" a="1"/>
  <c r="BD120" i="10" s="1"/>
  <c r="BE120" i="10" a="1"/>
  <c r="BE120" i="10" s="1"/>
  <c r="BF120" i="10" a="1"/>
  <c r="BF120" i="10" s="1"/>
  <c r="BG120" i="10" a="1"/>
  <c r="BG120" i="10" s="1"/>
  <c r="BH120" i="10" a="1"/>
  <c r="BH120" i="10" s="1"/>
  <c r="BI120" i="10" a="1"/>
  <c r="BI120" i="10" s="1"/>
  <c r="BJ120" i="10" a="1"/>
  <c r="BJ120" i="10" s="1"/>
  <c r="BK120" i="10" a="1"/>
  <c r="BK120" i="10" s="1"/>
  <c r="BL120" i="10" a="1"/>
  <c r="BL120" i="10" s="1"/>
  <c r="BM120" i="10" a="1"/>
  <c r="BM120" i="10" s="1"/>
  <c r="BN120" i="10" a="1"/>
  <c r="BN120" i="10" s="1"/>
  <c r="R121" i="10" a="1"/>
  <c r="R121" i="10" s="1"/>
  <c r="S121" i="10" a="1"/>
  <c r="S121" i="10" s="1"/>
  <c r="T121" i="10" a="1"/>
  <c r="T121" i="10" s="1"/>
  <c r="U121" i="10" a="1"/>
  <c r="U121" i="10" s="1"/>
  <c r="V121" i="10" a="1"/>
  <c r="V121" i="10" s="1"/>
  <c r="W121" i="10" a="1"/>
  <c r="W121" i="10" s="1"/>
  <c r="X121" i="10" a="1"/>
  <c r="X121" i="10" s="1"/>
  <c r="Y121" i="10" a="1"/>
  <c r="Y121" i="10" s="1"/>
  <c r="Z121" i="10" a="1"/>
  <c r="Z121" i="10" s="1"/>
  <c r="AA121" i="10" a="1"/>
  <c r="AA121" i="10" s="1"/>
  <c r="AB121" i="10" a="1"/>
  <c r="AB121" i="10" s="1"/>
  <c r="AC121" i="10" a="1"/>
  <c r="AC121" i="10" s="1"/>
  <c r="AD121" i="10" a="1"/>
  <c r="AD121" i="10" s="1"/>
  <c r="AE121" i="10" a="1"/>
  <c r="AE121" i="10" s="1"/>
  <c r="AG121" i="10" a="1"/>
  <c r="AG121" i="10" s="1"/>
  <c r="AH121" i="10" a="1"/>
  <c r="AH121" i="10" s="1"/>
  <c r="AI121" i="10" a="1"/>
  <c r="AI121" i="10" s="1"/>
  <c r="AJ121" i="10" a="1"/>
  <c r="AJ121" i="10" s="1"/>
  <c r="AK121" i="10" a="1"/>
  <c r="AK121" i="10" s="1"/>
  <c r="AL121" i="10" a="1"/>
  <c r="AL121" i="10" s="1"/>
  <c r="AM121" i="10" a="1"/>
  <c r="AM121" i="10" s="1"/>
  <c r="AN121" i="10" a="1"/>
  <c r="AN121" i="10" s="1"/>
  <c r="AO121" i="10" a="1"/>
  <c r="AO121" i="10" s="1"/>
  <c r="AP121" i="10" a="1"/>
  <c r="AP121" i="10" s="1"/>
  <c r="AQ121" i="10" a="1"/>
  <c r="AQ121" i="10" s="1"/>
  <c r="AR121" i="10" a="1"/>
  <c r="AR121" i="10" s="1"/>
  <c r="AS121" i="10" a="1"/>
  <c r="AS121" i="10" s="1"/>
  <c r="AT121" i="10" a="1"/>
  <c r="AT121" i="10" s="1"/>
  <c r="AU121" i="10" a="1"/>
  <c r="AU121" i="10" s="1"/>
  <c r="AV121" i="10" a="1"/>
  <c r="AV121" i="10" s="1"/>
  <c r="AW121" i="10" a="1"/>
  <c r="AW121" i="10" s="1"/>
  <c r="AX121" i="10" a="1"/>
  <c r="AX121" i="10" s="1"/>
  <c r="AY121" i="10" a="1"/>
  <c r="AY121" i="10" s="1"/>
  <c r="AZ121" i="10" a="1"/>
  <c r="AZ121" i="10" s="1"/>
  <c r="BA121" i="10" a="1"/>
  <c r="BA121" i="10" s="1"/>
  <c r="BB121" i="10" a="1"/>
  <c r="BB121" i="10" s="1"/>
  <c r="BC121" i="10" a="1"/>
  <c r="BC121" i="10" s="1"/>
  <c r="BD121" i="10" a="1"/>
  <c r="BD121" i="10" s="1"/>
  <c r="BE121" i="10" a="1"/>
  <c r="BE121" i="10" s="1"/>
  <c r="BF121" i="10" a="1"/>
  <c r="BF121" i="10" s="1"/>
  <c r="BG121" i="10" a="1"/>
  <c r="BG121" i="10" s="1"/>
  <c r="BH121" i="10" a="1"/>
  <c r="BH121" i="10" s="1"/>
  <c r="BI121" i="10" a="1"/>
  <c r="BI121" i="10" s="1"/>
  <c r="BJ121" i="10" a="1"/>
  <c r="BJ121" i="10" s="1"/>
  <c r="BK121" i="10" a="1"/>
  <c r="BK121" i="10" s="1"/>
  <c r="BL121" i="10" a="1"/>
  <c r="BL121" i="10" s="1"/>
  <c r="BM121" i="10" a="1"/>
  <c r="BM121" i="10" s="1"/>
  <c r="BN121" i="10" a="1"/>
  <c r="BN121" i="10" s="1"/>
  <c r="R122" i="10" a="1"/>
  <c r="R122" i="10" s="1"/>
  <c r="S122" i="10" a="1"/>
  <c r="S122" i="10" s="1"/>
  <c r="T122" i="10" a="1"/>
  <c r="T122" i="10" s="1"/>
  <c r="U122" i="10" a="1"/>
  <c r="U122" i="10" s="1"/>
  <c r="V122" i="10" a="1"/>
  <c r="V122" i="10" s="1"/>
  <c r="W122" i="10" a="1"/>
  <c r="W122" i="10" s="1"/>
  <c r="X122" i="10" a="1"/>
  <c r="X122" i="10" s="1"/>
  <c r="Y122" i="10" a="1"/>
  <c r="Y122" i="10" s="1"/>
  <c r="Z122" i="10" a="1"/>
  <c r="Z122" i="10" s="1"/>
  <c r="AA122" i="10" a="1"/>
  <c r="AA122" i="10" s="1"/>
  <c r="AB122" i="10" a="1"/>
  <c r="AB122" i="10" s="1"/>
  <c r="AC122" i="10" a="1"/>
  <c r="AC122" i="10" s="1"/>
  <c r="AD122" i="10" a="1"/>
  <c r="AD122" i="10" s="1"/>
  <c r="AE122" i="10" a="1"/>
  <c r="AE122" i="10" s="1"/>
  <c r="AG122" i="10" a="1"/>
  <c r="AG122" i="10" s="1"/>
  <c r="AH122" i="10" a="1"/>
  <c r="AH122" i="10" s="1"/>
  <c r="AI122" i="10" a="1"/>
  <c r="AI122" i="10" s="1"/>
  <c r="AJ122" i="10" a="1"/>
  <c r="AJ122" i="10" s="1"/>
  <c r="AK122" i="10" a="1"/>
  <c r="AK122" i="10" s="1"/>
  <c r="AL122" i="10" a="1"/>
  <c r="AL122" i="10" s="1"/>
  <c r="AM122" i="10" a="1"/>
  <c r="AM122" i="10" s="1"/>
  <c r="AN122" i="10" a="1"/>
  <c r="AN122" i="10" s="1"/>
  <c r="AO122" i="10" a="1"/>
  <c r="AO122" i="10" s="1"/>
  <c r="AP122" i="10" a="1"/>
  <c r="AP122" i="10" s="1"/>
  <c r="AQ122" i="10" a="1"/>
  <c r="AQ122" i="10" s="1"/>
  <c r="AR122" i="10" a="1"/>
  <c r="AR122" i="10" s="1"/>
  <c r="AS122" i="10" a="1"/>
  <c r="AS122" i="10" s="1"/>
  <c r="AT122" i="10" a="1"/>
  <c r="AT122" i="10" s="1"/>
  <c r="AU122" i="10" a="1"/>
  <c r="AU122" i="10" s="1"/>
  <c r="AV122" i="10" a="1"/>
  <c r="AV122" i="10" s="1"/>
  <c r="AW122" i="10" a="1"/>
  <c r="AW122" i="10" s="1"/>
  <c r="AX122" i="10" a="1"/>
  <c r="AX122" i="10" s="1"/>
  <c r="AY122" i="10" a="1"/>
  <c r="AY122" i="10" s="1"/>
  <c r="AZ122" i="10" a="1"/>
  <c r="AZ122" i="10" s="1"/>
  <c r="BA122" i="10" a="1"/>
  <c r="BA122" i="10" s="1"/>
  <c r="BB122" i="10" a="1"/>
  <c r="BB122" i="10" s="1"/>
  <c r="BC122" i="10" a="1"/>
  <c r="BC122" i="10" s="1"/>
  <c r="BD122" i="10" a="1"/>
  <c r="BD122" i="10" s="1"/>
  <c r="BE122" i="10" a="1"/>
  <c r="BE122" i="10" s="1"/>
  <c r="BF122" i="10" a="1"/>
  <c r="BF122" i="10" s="1"/>
  <c r="BG122" i="10" a="1"/>
  <c r="BG122" i="10" s="1"/>
  <c r="BH122" i="10" a="1"/>
  <c r="BH122" i="10" s="1"/>
  <c r="BI122" i="10" a="1"/>
  <c r="BI122" i="10" s="1"/>
  <c r="BJ122" i="10" a="1"/>
  <c r="BJ122" i="10" s="1"/>
  <c r="BK122" i="10" a="1"/>
  <c r="BK122" i="10" s="1"/>
  <c r="BL122" i="10" a="1"/>
  <c r="BL122" i="10" s="1"/>
  <c r="BM122" i="10" a="1"/>
  <c r="BM122" i="10" s="1"/>
  <c r="BN122" i="10" a="1"/>
  <c r="BN122" i="10" s="1"/>
  <c r="R123" i="10" a="1"/>
  <c r="R123" i="10" s="1"/>
  <c r="S123" i="10" a="1"/>
  <c r="S123" i="10" s="1"/>
  <c r="T123" i="10" a="1"/>
  <c r="T123" i="10" s="1"/>
  <c r="U123" i="10" a="1"/>
  <c r="U123" i="10" s="1"/>
  <c r="V123" i="10" a="1"/>
  <c r="V123" i="10" s="1"/>
  <c r="W123" i="10" a="1"/>
  <c r="W123" i="10" s="1"/>
  <c r="X123" i="10" a="1"/>
  <c r="X123" i="10" s="1"/>
  <c r="Y123" i="10" a="1"/>
  <c r="Y123" i="10" s="1"/>
  <c r="Z123" i="10" a="1"/>
  <c r="Z123" i="10" s="1"/>
  <c r="AA123" i="10" a="1"/>
  <c r="AA123" i="10" s="1"/>
  <c r="AB123" i="10" a="1"/>
  <c r="AB123" i="10" s="1"/>
  <c r="AC123" i="10" a="1"/>
  <c r="AC123" i="10" s="1"/>
  <c r="AD123" i="10" a="1"/>
  <c r="AD123" i="10" s="1"/>
  <c r="AE123" i="10" a="1"/>
  <c r="AE123" i="10" s="1"/>
  <c r="AG123" i="10" a="1"/>
  <c r="AG123" i="10" s="1"/>
  <c r="AH123" i="10" a="1"/>
  <c r="AH123" i="10" s="1"/>
  <c r="AI123" i="10" a="1"/>
  <c r="AI123" i="10" s="1"/>
  <c r="AJ123" i="10" a="1"/>
  <c r="AJ123" i="10" s="1"/>
  <c r="AK123" i="10" a="1"/>
  <c r="AK123" i="10" s="1"/>
  <c r="AL123" i="10" a="1"/>
  <c r="AL123" i="10" s="1"/>
  <c r="AM123" i="10" a="1"/>
  <c r="AM123" i="10" s="1"/>
  <c r="AN123" i="10" a="1"/>
  <c r="AN123" i="10" s="1"/>
  <c r="AO123" i="10" a="1"/>
  <c r="AO123" i="10" s="1"/>
  <c r="AP123" i="10" a="1"/>
  <c r="AP123" i="10" s="1"/>
  <c r="AQ123" i="10" a="1"/>
  <c r="AQ123" i="10" s="1"/>
  <c r="AR123" i="10" a="1"/>
  <c r="AR123" i="10" s="1"/>
  <c r="AS123" i="10" a="1"/>
  <c r="AS123" i="10" s="1"/>
  <c r="AT123" i="10" a="1"/>
  <c r="AT123" i="10" s="1"/>
  <c r="AU123" i="10" a="1"/>
  <c r="AU123" i="10" s="1"/>
  <c r="AV123" i="10" a="1"/>
  <c r="AV123" i="10" s="1"/>
  <c r="AW123" i="10" a="1"/>
  <c r="AW123" i="10" s="1"/>
  <c r="AX123" i="10" a="1"/>
  <c r="AX123" i="10" s="1"/>
  <c r="AY123" i="10" a="1"/>
  <c r="AY123" i="10" s="1"/>
  <c r="AZ123" i="10" a="1"/>
  <c r="AZ123" i="10" s="1"/>
  <c r="BA123" i="10" a="1"/>
  <c r="BA123" i="10" s="1"/>
  <c r="BB123" i="10" a="1"/>
  <c r="BB123" i="10" s="1"/>
  <c r="BC123" i="10" a="1"/>
  <c r="BC123" i="10" s="1"/>
  <c r="BD123" i="10" a="1"/>
  <c r="BD123" i="10" s="1"/>
  <c r="BE123" i="10" a="1"/>
  <c r="BE123" i="10" s="1"/>
  <c r="BF123" i="10" a="1"/>
  <c r="BF123" i="10" s="1"/>
  <c r="BG123" i="10" a="1"/>
  <c r="BG123" i="10" s="1"/>
  <c r="BH123" i="10" a="1"/>
  <c r="BH123" i="10" s="1"/>
  <c r="BI123" i="10" a="1"/>
  <c r="BI123" i="10" s="1"/>
  <c r="BJ123" i="10" a="1"/>
  <c r="BJ123" i="10" s="1"/>
  <c r="BK123" i="10" a="1"/>
  <c r="BK123" i="10" s="1"/>
  <c r="BL123" i="10" a="1"/>
  <c r="BL123" i="10" s="1"/>
  <c r="BM123" i="10" a="1"/>
  <c r="BM123" i="10" s="1"/>
  <c r="BN123" i="10" a="1"/>
  <c r="BN123" i="10" s="1"/>
  <c r="R124" i="10" a="1"/>
  <c r="R124" i="10" s="1"/>
  <c r="S124" i="10" a="1"/>
  <c r="S124" i="10" s="1"/>
  <c r="T124" i="10" a="1"/>
  <c r="T124" i="10" s="1"/>
  <c r="U124" i="10" a="1"/>
  <c r="U124" i="10" s="1"/>
  <c r="V124" i="10" a="1"/>
  <c r="V124" i="10" s="1"/>
  <c r="W124" i="10" a="1"/>
  <c r="W124" i="10" s="1"/>
  <c r="X124" i="10" a="1"/>
  <c r="X124" i="10" s="1"/>
  <c r="Y124" i="10" a="1"/>
  <c r="Y124" i="10" s="1"/>
  <c r="Z124" i="10" a="1"/>
  <c r="Z124" i="10" s="1"/>
  <c r="AA124" i="10" a="1"/>
  <c r="AA124" i="10" s="1"/>
  <c r="AB124" i="10" a="1"/>
  <c r="AB124" i="10" s="1"/>
  <c r="AC124" i="10" a="1"/>
  <c r="AC124" i="10" s="1"/>
  <c r="AD124" i="10" a="1"/>
  <c r="AD124" i="10" s="1"/>
  <c r="AE124" i="10" a="1"/>
  <c r="AE124" i="10" s="1"/>
  <c r="AG124" i="10" a="1"/>
  <c r="AG124" i="10" s="1"/>
  <c r="AH124" i="10" a="1"/>
  <c r="AH124" i="10" s="1"/>
  <c r="AI124" i="10" a="1"/>
  <c r="AI124" i="10" s="1"/>
  <c r="AJ124" i="10" a="1"/>
  <c r="AJ124" i="10" s="1"/>
  <c r="AK124" i="10" a="1"/>
  <c r="AK124" i="10" s="1"/>
  <c r="AL124" i="10" a="1"/>
  <c r="AL124" i="10" s="1"/>
  <c r="AM124" i="10" a="1"/>
  <c r="AM124" i="10" s="1"/>
  <c r="AN124" i="10" a="1"/>
  <c r="AN124" i="10" s="1"/>
  <c r="AO124" i="10" a="1"/>
  <c r="AO124" i="10" s="1"/>
  <c r="AP124" i="10" a="1"/>
  <c r="AP124" i="10" s="1"/>
  <c r="AQ124" i="10" a="1"/>
  <c r="AQ124" i="10" s="1"/>
  <c r="AR124" i="10" a="1"/>
  <c r="AR124" i="10" s="1"/>
  <c r="AS124" i="10" a="1"/>
  <c r="AS124" i="10" s="1"/>
  <c r="AT124" i="10" a="1"/>
  <c r="AT124" i="10" s="1"/>
  <c r="AU124" i="10" a="1"/>
  <c r="AU124" i="10" s="1"/>
  <c r="AV124" i="10" a="1"/>
  <c r="AV124" i="10" s="1"/>
  <c r="AW124" i="10" a="1"/>
  <c r="AW124" i="10" s="1"/>
  <c r="AX124" i="10" a="1"/>
  <c r="AX124" i="10" s="1"/>
  <c r="AY124" i="10" a="1"/>
  <c r="AY124" i="10" s="1"/>
  <c r="AZ124" i="10" a="1"/>
  <c r="AZ124" i="10" s="1"/>
  <c r="BA124" i="10" a="1"/>
  <c r="BA124" i="10" s="1"/>
  <c r="BB124" i="10" a="1"/>
  <c r="BB124" i="10" s="1"/>
  <c r="BC124" i="10" a="1"/>
  <c r="BC124" i="10" s="1"/>
  <c r="BD124" i="10" a="1"/>
  <c r="BD124" i="10" s="1"/>
  <c r="BE124" i="10" a="1"/>
  <c r="BE124" i="10" s="1"/>
  <c r="BF124" i="10" a="1"/>
  <c r="BF124" i="10" s="1"/>
  <c r="BG124" i="10" a="1"/>
  <c r="BG124" i="10" s="1"/>
  <c r="BH124" i="10" a="1"/>
  <c r="BH124" i="10" s="1"/>
  <c r="BI124" i="10" a="1"/>
  <c r="BI124" i="10" s="1"/>
  <c r="BJ124" i="10" a="1"/>
  <c r="BJ124" i="10" s="1"/>
  <c r="BK124" i="10" a="1"/>
  <c r="BK124" i="10" s="1"/>
  <c r="BL124" i="10" a="1"/>
  <c r="BL124" i="10" s="1"/>
  <c r="BM124" i="10" a="1"/>
  <c r="BM124" i="10" s="1"/>
  <c r="BN124" i="10" a="1"/>
  <c r="BN124" i="10" s="1"/>
  <c r="R125" i="10" a="1"/>
  <c r="R125" i="10" s="1"/>
  <c r="S125" i="10" a="1"/>
  <c r="S125" i="10" s="1"/>
  <c r="T125" i="10" a="1"/>
  <c r="T125" i="10" s="1"/>
  <c r="U125" i="10" a="1"/>
  <c r="U125" i="10" s="1"/>
  <c r="V125" i="10" a="1"/>
  <c r="V125" i="10" s="1"/>
  <c r="W125" i="10" a="1"/>
  <c r="W125" i="10" s="1"/>
  <c r="X125" i="10" a="1"/>
  <c r="X125" i="10" s="1"/>
  <c r="Y125" i="10" a="1"/>
  <c r="Y125" i="10" s="1"/>
  <c r="Z125" i="10" a="1"/>
  <c r="Z125" i="10" s="1"/>
  <c r="AA125" i="10" a="1"/>
  <c r="AA125" i="10" s="1"/>
  <c r="AB125" i="10" a="1"/>
  <c r="AB125" i="10" s="1"/>
  <c r="AC125" i="10" a="1"/>
  <c r="AC125" i="10" s="1"/>
  <c r="AD125" i="10" a="1"/>
  <c r="AD125" i="10" s="1"/>
  <c r="AE125" i="10" a="1"/>
  <c r="AE125" i="10" s="1"/>
  <c r="AG125" i="10" a="1"/>
  <c r="AG125" i="10" s="1"/>
  <c r="AH125" i="10" a="1"/>
  <c r="AH125" i="10" s="1"/>
  <c r="AI125" i="10" a="1"/>
  <c r="AI125" i="10" s="1"/>
  <c r="AJ125" i="10" a="1"/>
  <c r="AJ125" i="10" s="1"/>
  <c r="AK125" i="10" a="1"/>
  <c r="AK125" i="10" s="1"/>
  <c r="AL125" i="10" a="1"/>
  <c r="AL125" i="10" s="1"/>
  <c r="AM125" i="10" a="1"/>
  <c r="AM125" i="10" s="1"/>
  <c r="AN125" i="10" a="1"/>
  <c r="AN125" i="10" s="1"/>
  <c r="AO125" i="10" a="1"/>
  <c r="AO125" i="10" s="1"/>
  <c r="AP125" i="10" a="1"/>
  <c r="AP125" i="10" s="1"/>
  <c r="AQ125" i="10" a="1"/>
  <c r="AQ125" i="10" s="1"/>
  <c r="AR125" i="10" a="1"/>
  <c r="AR125" i="10" s="1"/>
  <c r="AS125" i="10" a="1"/>
  <c r="AS125" i="10" s="1"/>
  <c r="AT125" i="10" a="1"/>
  <c r="AT125" i="10" s="1"/>
  <c r="AU125" i="10" a="1"/>
  <c r="AU125" i="10" s="1"/>
  <c r="AV125" i="10" a="1"/>
  <c r="AV125" i="10" s="1"/>
  <c r="AW125" i="10" a="1"/>
  <c r="AW125" i="10" s="1"/>
  <c r="AX125" i="10" a="1"/>
  <c r="AX125" i="10" s="1"/>
  <c r="AY125" i="10" a="1"/>
  <c r="AY125" i="10" s="1"/>
  <c r="AZ125" i="10" a="1"/>
  <c r="AZ125" i="10" s="1"/>
  <c r="BA125" i="10" a="1"/>
  <c r="BA125" i="10" s="1"/>
  <c r="BB125" i="10" a="1"/>
  <c r="BB125" i="10" s="1"/>
  <c r="BC125" i="10" a="1"/>
  <c r="BC125" i="10" s="1"/>
  <c r="BD125" i="10" a="1"/>
  <c r="BD125" i="10" s="1"/>
  <c r="BE125" i="10" a="1"/>
  <c r="BE125" i="10" s="1"/>
  <c r="BF125" i="10" a="1"/>
  <c r="BF125" i="10" s="1"/>
  <c r="BG125" i="10" a="1"/>
  <c r="BG125" i="10" s="1"/>
  <c r="BH125" i="10" a="1"/>
  <c r="BH125" i="10" s="1"/>
  <c r="BI125" i="10" a="1"/>
  <c r="BI125" i="10" s="1"/>
  <c r="BJ125" i="10" a="1"/>
  <c r="BJ125" i="10" s="1"/>
  <c r="BK125" i="10" a="1"/>
  <c r="BK125" i="10" s="1"/>
  <c r="BL125" i="10" a="1"/>
  <c r="BL125" i="10" s="1"/>
  <c r="BM125" i="10" a="1"/>
  <c r="BM125" i="10" s="1"/>
  <c r="BN125" i="10" a="1"/>
  <c r="BN125" i="10" s="1"/>
  <c r="R126" i="10" a="1"/>
  <c r="R126" i="10" s="1"/>
  <c r="S126" i="10" a="1"/>
  <c r="S126" i="10" s="1"/>
  <c r="T126" i="10" a="1"/>
  <c r="T126" i="10" s="1"/>
  <c r="U126" i="10" a="1"/>
  <c r="U126" i="10" s="1"/>
  <c r="V126" i="10" a="1"/>
  <c r="V126" i="10" s="1"/>
  <c r="W126" i="10" a="1"/>
  <c r="W126" i="10" s="1"/>
  <c r="X126" i="10" a="1"/>
  <c r="X126" i="10" s="1"/>
  <c r="Y126" i="10" a="1"/>
  <c r="Y126" i="10" s="1"/>
  <c r="Z126" i="10" a="1"/>
  <c r="Z126" i="10" s="1"/>
  <c r="AA126" i="10" a="1"/>
  <c r="AA126" i="10" s="1"/>
  <c r="AB126" i="10" a="1"/>
  <c r="AB126" i="10" s="1"/>
  <c r="AC126" i="10" a="1"/>
  <c r="AC126" i="10" s="1"/>
  <c r="AD126" i="10" a="1"/>
  <c r="AD126" i="10" s="1"/>
  <c r="AE126" i="10" a="1"/>
  <c r="AE126" i="10" s="1"/>
  <c r="AG126" i="10" a="1"/>
  <c r="AG126" i="10" s="1"/>
  <c r="AH126" i="10" a="1"/>
  <c r="AH126" i="10" s="1"/>
  <c r="AI126" i="10" a="1"/>
  <c r="AI126" i="10" s="1"/>
  <c r="AJ126" i="10" a="1"/>
  <c r="AJ126" i="10" s="1"/>
  <c r="AK126" i="10" a="1"/>
  <c r="AK126" i="10" s="1"/>
  <c r="AL126" i="10" a="1"/>
  <c r="AL126" i="10" s="1"/>
  <c r="AM126" i="10" a="1"/>
  <c r="AM126" i="10" s="1"/>
  <c r="AN126" i="10" a="1"/>
  <c r="AN126" i="10" s="1"/>
  <c r="AO126" i="10" a="1"/>
  <c r="AO126" i="10" s="1"/>
  <c r="AP126" i="10" a="1"/>
  <c r="AP126" i="10" s="1"/>
  <c r="AQ126" i="10" a="1"/>
  <c r="AQ126" i="10" s="1"/>
  <c r="AR126" i="10" a="1"/>
  <c r="AR126" i="10" s="1"/>
  <c r="AS126" i="10" a="1"/>
  <c r="AS126" i="10" s="1"/>
  <c r="AT126" i="10" a="1"/>
  <c r="AT126" i="10" s="1"/>
  <c r="AU126" i="10" a="1"/>
  <c r="AU126" i="10" s="1"/>
  <c r="AV126" i="10" a="1"/>
  <c r="AV126" i="10" s="1"/>
  <c r="AW126" i="10" a="1"/>
  <c r="AW126" i="10" s="1"/>
  <c r="AX126" i="10" a="1"/>
  <c r="AX126" i="10" s="1"/>
  <c r="AY126" i="10" a="1"/>
  <c r="AY126" i="10" s="1"/>
  <c r="AZ126" i="10" a="1"/>
  <c r="AZ126" i="10" s="1"/>
  <c r="BA126" i="10" a="1"/>
  <c r="BA126" i="10" s="1"/>
  <c r="BB126" i="10" a="1"/>
  <c r="BB126" i="10" s="1"/>
  <c r="BC126" i="10" a="1"/>
  <c r="BC126" i="10" s="1"/>
  <c r="BD126" i="10" a="1"/>
  <c r="BD126" i="10" s="1"/>
  <c r="BE126" i="10" a="1"/>
  <c r="BE126" i="10" s="1"/>
  <c r="BF126" i="10" a="1"/>
  <c r="BF126" i="10" s="1"/>
  <c r="BG126" i="10" a="1"/>
  <c r="BG126" i="10" s="1"/>
  <c r="BH126" i="10" a="1"/>
  <c r="BH126" i="10" s="1"/>
  <c r="BI126" i="10" a="1"/>
  <c r="BI126" i="10" s="1"/>
  <c r="BJ126" i="10" a="1"/>
  <c r="BJ126" i="10" s="1"/>
  <c r="BK126" i="10" a="1"/>
  <c r="BK126" i="10" s="1"/>
  <c r="BL126" i="10" a="1"/>
  <c r="BL126" i="10" s="1"/>
  <c r="BM126" i="10" a="1"/>
  <c r="BM126" i="10" s="1"/>
  <c r="BN126" i="10" a="1"/>
  <c r="BN126" i="10" s="1"/>
  <c r="S127" i="10" a="1"/>
  <c r="S127" i="10" s="1"/>
  <c r="T127" i="10" a="1"/>
  <c r="T127" i="10" s="1"/>
  <c r="U127" i="10" a="1"/>
  <c r="U127" i="10" s="1"/>
  <c r="V127" i="10" a="1"/>
  <c r="V127" i="10" s="1"/>
  <c r="W127" i="10" a="1"/>
  <c r="W127" i="10" s="1"/>
  <c r="X127" i="10" a="1"/>
  <c r="X127" i="10" s="1"/>
  <c r="Y127" i="10" a="1"/>
  <c r="Y127" i="10" s="1"/>
  <c r="Z127" i="10" a="1"/>
  <c r="Z127" i="10" s="1"/>
  <c r="AA127" i="10" a="1"/>
  <c r="AA127" i="10" s="1"/>
  <c r="AB127" i="10" a="1"/>
  <c r="AB127" i="10" s="1"/>
  <c r="AC127" i="10" a="1"/>
  <c r="AC127" i="10" s="1"/>
  <c r="AD127" i="10" a="1"/>
  <c r="AD127" i="10" s="1"/>
  <c r="AE127" i="10" a="1"/>
  <c r="AE127" i="10" s="1"/>
  <c r="AG127" i="10" a="1"/>
  <c r="AG127" i="10" s="1"/>
  <c r="AH127" i="10" a="1"/>
  <c r="AH127" i="10" s="1"/>
  <c r="AI127" i="10" a="1"/>
  <c r="AI127" i="10" s="1"/>
  <c r="AJ127" i="10" a="1"/>
  <c r="AJ127" i="10" s="1"/>
  <c r="AK127" i="10" a="1"/>
  <c r="AK127" i="10" s="1"/>
  <c r="AL127" i="10" a="1"/>
  <c r="AL127" i="10" s="1"/>
  <c r="AM127" i="10" a="1"/>
  <c r="AM127" i="10" s="1"/>
  <c r="AN127" i="10" a="1"/>
  <c r="AN127" i="10" s="1"/>
  <c r="AO127" i="10" a="1"/>
  <c r="AO127" i="10" s="1"/>
  <c r="AP127" i="10" a="1"/>
  <c r="AP127" i="10" s="1"/>
  <c r="AQ127" i="10" a="1"/>
  <c r="AQ127" i="10" s="1"/>
  <c r="AR127" i="10" a="1"/>
  <c r="AR127" i="10" s="1"/>
  <c r="AS127" i="10" a="1"/>
  <c r="AS127" i="10" s="1"/>
  <c r="AT127" i="10" a="1"/>
  <c r="AT127" i="10" s="1"/>
  <c r="AU127" i="10" a="1"/>
  <c r="AU127" i="10" s="1"/>
  <c r="AV127" i="10" a="1"/>
  <c r="AV127" i="10" s="1"/>
  <c r="AW127" i="10" a="1"/>
  <c r="AW127" i="10" s="1"/>
  <c r="AX127" i="10" a="1"/>
  <c r="AX127" i="10" s="1"/>
  <c r="AY127" i="10" a="1"/>
  <c r="AY127" i="10" s="1"/>
  <c r="AZ127" i="10" a="1"/>
  <c r="AZ127" i="10" s="1"/>
  <c r="BA127" i="10" a="1"/>
  <c r="BA127" i="10" s="1"/>
  <c r="BB127" i="10" a="1"/>
  <c r="BB127" i="10" s="1"/>
  <c r="BC127" i="10" a="1"/>
  <c r="BC127" i="10" s="1"/>
  <c r="BD127" i="10" a="1"/>
  <c r="BD127" i="10" s="1"/>
  <c r="BE127" i="10" a="1"/>
  <c r="BE127" i="10" s="1"/>
  <c r="BF127" i="10" a="1"/>
  <c r="BF127" i="10" s="1"/>
  <c r="BG127" i="10" a="1"/>
  <c r="BG127" i="10" s="1"/>
  <c r="BH127" i="10" a="1"/>
  <c r="BH127" i="10" s="1"/>
  <c r="BI127" i="10" a="1"/>
  <c r="BI127" i="10" s="1"/>
  <c r="BJ127" i="10" a="1"/>
  <c r="BJ127" i="10" s="1"/>
  <c r="BK127" i="10" a="1"/>
  <c r="BK127" i="10" s="1"/>
  <c r="BL127" i="10" a="1"/>
  <c r="BL127" i="10" s="1"/>
  <c r="BM127" i="10" a="1"/>
  <c r="BM127" i="10" s="1"/>
  <c r="BN127" i="10" a="1"/>
  <c r="BN127" i="10" s="1"/>
  <c r="R127" i="10" a="1"/>
  <c r="R127" i="10" s="1"/>
  <c r="D646" i="16"/>
  <c r="T42" i="29" l="1"/>
  <c r="M54" i="29"/>
  <c r="P54" i="29"/>
  <c r="Q54" i="29"/>
  <c r="H65" i="29"/>
  <c r="H57" i="29"/>
  <c r="H69" i="29"/>
  <c r="D700" i="16"/>
  <c r="D663" i="16"/>
  <c r="D677" i="16"/>
  <c r="D679" i="16" s="1"/>
  <c r="H68" i="29"/>
  <c r="H66" i="29"/>
  <c r="H58" i="29"/>
  <c r="H70" i="29"/>
  <c r="H67" i="29"/>
  <c r="H59" i="29"/>
  <c r="H71" i="29"/>
  <c r="H60" i="29"/>
  <c r="H52" i="29"/>
  <c r="H61" i="29"/>
  <c r="H53" i="29"/>
  <c r="H62" i="29"/>
  <c r="H54" i="29"/>
  <c r="H63" i="29"/>
  <c r="H55" i="29"/>
  <c r="H64" i="29"/>
  <c r="H56" i="29"/>
  <c r="H5" i="29"/>
  <c r="H29" i="29"/>
  <c r="H21" i="29"/>
  <c r="H13" i="29"/>
  <c r="H27" i="29"/>
  <c r="H22" i="29"/>
  <c r="H19" i="29"/>
  <c r="H14" i="29"/>
  <c r="H11" i="29"/>
  <c r="H6" i="29"/>
  <c r="H23" i="29"/>
  <c r="H15" i="29"/>
  <c r="H7" i="29"/>
  <c r="H24" i="29"/>
  <c r="H16" i="29"/>
  <c r="H8" i="29"/>
  <c r="H25" i="29"/>
  <c r="H17" i="29"/>
  <c r="H9" i="29"/>
  <c r="H26" i="29"/>
  <c r="H18" i="29"/>
  <c r="H10" i="29"/>
  <c r="H28" i="29"/>
  <c r="H20" i="29"/>
  <c r="H12" i="29"/>
  <c r="H4" i="29"/>
  <c r="H32" i="29"/>
  <c r="R36" i="29"/>
  <c r="U36" i="29" s="1"/>
  <c r="R37" i="29"/>
  <c r="U37" i="29" s="1"/>
  <c r="R39" i="29"/>
  <c r="H46" i="29"/>
  <c r="H39" i="29"/>
  <c r="H31" i="29"/>
  <c r="H37" i="29"/>
  <c r="R35" i="29"/>
  <c r="U35" i="29" s="1"/>
  <c r="H38" i="29"/>
  <c r="H34" i="29"/>
  <c r="R38" i="29"/>
  <c r="U38" i="29" s="1"/>
  <c r="H49" i="29"/>
  <c r="R34" i="29"/>
  <c r="U34" i="29" s="1"/>
  <c r="H44" i="29"/>
  <c r="H51" i="29"/>
  <c r="H43" i="29"/>
  <c r="H40" i="29"/>
  <c r="H48" i="29"/>
  <c r="H35" i="29"/>
  <c r="R43" i="29"/>
  <c r="U43" i="29" s="1"/>
  <c r="H45" i="29"/>
  <c r="R47" i="29"/>
  <c r="U47" i="29" s="1"/>
  <c r="R44" i="29"/>
  <c r="U44" i="29" s="1"/>
  <c r="H30" i="29"/>
  <c r="H50" i="29"/>
  <c r="H42" i="29"/>
  <c r="R46" i="29"/>
  <c r="U46" i="29" s="1"/>
  <c r="H33" i="29"/>
  <c r="H41" i="29"/>
  <c r="H47" i="29"/>
  <c r="H36" i="29"/>
  <c r="R40" i="29"/>
  <c r="R45" i="29"/>
  <c r="U45" i="29" s="1"/>
  <c r="R41" i="29"/>
  <c r="R42" i="29"/>
  <c r="U42" i="29" s="1"/>
  <c r="BO221" i="10"/>
  <c r="BO176" i="10"/>
  <c r="BO196" i="10"/>
  <c r="BO178" i="10"/>
  <c r="BO181" i="10"/>
  <c r="BO138" i="10"/>
  <c r="BO137" i="10"/>
  <c r="BO153" i="10"/>
  <c r="BO223" i="10"/>
  <c r="BO222" i="10"/>
  <c r="BO210" i="10"/>
  <c r="BO197" i="10"/>
  <c r="BO203" i="10"/>
  <c r="BO217" i="10"/>
  <c r="BO214" i="10"/>
  <c r="BO209" i="10"/>
  <c r="BO208" i="10"/>
  <c r="BO206" i="10"/>
  <c r="BO199" i="10"/>
  <c r="BO219" i="10"/>
  <c r="BO216" i="10"/>
  <c r="BO211" i="10"/>
  <c r="BO205" i="10"/>
  <c r="BO204" i="10"/>
  <c r="BO202" i="10"/>
  <c r="BO220" i="10"/>
  <c r="BO213" i="10"/>
  <c r="BO200" i="10"/>
  <c r="BO198" i="10"/>
  <c r="BO212" i="10"/>
  <c r="BO201" i="10"/>
  <c r="BO218" i="10"/>
  <c r="BO215" i="10"/>
  <c r="BO207" i="10"/>
  <c r="BO192" i="10"/>
  <c r="BO190" i="10"/>
  <c r="BO185" i="10"/>
  <c r="BO195" i="10"/>
  <c r="BO186" i="10"/>
  <c r="BO193" i="10"/>
  <c r="BO187" i="10"/>
  <c r="BO184" i="10"/>
  <c r="BO189" i="10"/>
  <c r="BO188" i="10"/>
  <c r="BO194" i="10"/>
  <c r="BO183" i="10"/>
  <c r="BO191" i="10"/>
  <c r="BO171" i="10"/>
  <c r="BO177" i="10"/>
  <c r="BO174" i="10"/>
  <c r="BO182" i="10"/>
  <c r="BO173" i="10"/>
  <c r="BO180" i="10"/>
  <c r="BO175" i="10"/>
  <c r="BO179" i="10"/>
  <c r="BO172" i="10"/>
  <c r="BO170" i="10"/>
  <c r="BO168" i="10"/>
  <c r="BO169" i="10"/>
  <c r="BO167" i="10"/>
  <c r="BO162" i="10"/>
  <c r="BO161" i="10"/>
  <c r="BO159" i="10"/>
  <c r="BO155" i="10"/>
  <c r="BO166" i="10"/>
  <c r="BO160" i="10"/>
  <c r="BO157" i="10"/>
  <c r="BO165" i="10"/>
  <c r="BO158" i="10"/>
  <c r="BO164" i="10"/>
  <c r="BO163" i="10"/>
  <c r="BO156" i="10"/>
  <c r="BO154" i="10"/>
  <c r="BO152" i="10"/>
  <c r="BO151" i="10"/>
  <c r="BO144" i="10"/>
  <c r="BO141" i="10"/>
  <c r="BO150" i="10"/>
  <c r="BO143" i="10"/>
  <c r="BO142" i="10"/>
  <c r="BO149" i="10"/>
  <c r="BO145" i="10"/>
  <c r="BO139" i="10"/>
  <c r="BO148" i="10"/>
  <c r="BO147" i="10"/>
  <c r="BO146" i="10"/>
  <c r="BO140" i="10"/>
  <c r="BO135" i="10"/>
  <c r="BO130" i="10"/>
  <c r="BO136" i="10"/>
  <c r="BO133" i="10"/>
  <c r="BO132" i="10"/>
  <c r="BO134" i="10"/>
  <c r="BO129" i="10"/>
  <c r="BO131" i="10"/>
  <c r="BO128" i="10"/>
  <c r="BO109" i="10"/>
  <c r="BO108" i="10"/>
  <c r="BO106" i="10"/>
  <c r="BO104" i="10"/>
  <c r="BO112" i="10"/>
  <c r="BO96" i="10"/>
  <c r="BO102" i="10"/>
  <c r="BO126" i="10"/>
  <c r="BO125" i="10"/>
  <c r="BO127" i="10"/>
  <c r="BO122" i="10"/>
  <c r="BO124" i="10"/>
  <c r="BO123" i="10"/>
  <c r="BO113" i="10"/>
  <c r="BO119" i="10"/>
  <c r="BO121" i="10"/>
  <c r="BO120" i="10"/>
  <c r="BO111" i="10"/>
  <c r="BO110" i="10"/>
  <c r="BO97" i="10"/>
  <c r="BO107" i="10"/>
  <c r="BO105" i="10"/>
  <c r="BO103" i="10"/>
  <c r="BO101" i="10"/>
  <c r="BO98" i="10"/>
  <c r="BO94" i="10"/>
  <c r="BO90" i="10"/>
  <c r="BO93" i="10"/>
  <c r="BO95" i="10"/>
  <c r="BO89" i="10"/>
  <c r="BO86" i="10"/>
  <c r="D645" i="16"/>
  <c r="D644" i="16"/>
  <c r="F641" i="16"/>
  <c r="R71" i="10" a="1"/>
  <c r="R71" i="10" s="1"/>
  <c r="S71" i="10" a="1"/>
  <c r="S71" i="10" s="1"/>
  <c r="T71" i="10" a="1"/>
  <c r="T71" i="10" s="1"/>
  <c r="U71" i="10" a="1"/>
  <c r="U71" i="10" s="1"/>
  <c r="V71" i="10" a="1"/>
  <c r="V71" i="10" s="1"/>
  <c r="W71" i="10" a="1"/>
  <c r="W71" i="10" s="1"/>
  <c r="X71" i="10" a="1"/>
  <c r="X71" i="10" s="1"/>
  <c r="Y71" i="10" a="1"/>
  <c r="Y71" i="10" s="1"/>
  <c r="Z71" i="10" a="1"/>
  <c r="Z71" i="10" s="1"/>
  <c r="AA71" i="10" a="1"/>
  <c r="AA71" i="10" s="1"/>
  <c r="AB71" i="10" a="1"/>
  <c r="AB71" i="10" s="1"/>
  <c r="AC71" i="10" a="1"/>
  <c r="AC71" i="10" s="1"/>
  <c r="AE71" i="10" a="1"/>
  <c r="AE71" i="10" s="1"/>
  <c r="AG71" i="10" a="1"/>
  <c r="AG71" i="10" s="1"/>
  <c r="AH71" i="10" a="1"/>
  <c r="AH71" i="10" s="1"/>
  <c r="AI71" i="10" a="1"/>
  <c r="AI71" i="10" s="1"/>
  <c r="AJ71" i="10" a="1"/>
  <c r="AJ71" i="10" s="1"/>
  <c r="AK71" i="10" a="1"/>
  <c r="AK71" i="10" s="1"/>
  <c r="AL71" i="10" a="1"/>
  <c r="AL71" i="10" s="1"/>
  <c r="AM71" i="10" a="1"/>
  <c r="AM71" i="10" s="1"/>
  <c r="AN71" i="10" a="1"/>
  <c r="AN71" i="10" s="1"/>
  <c r="AO71" i="10" a="1"/>
  <c r="AO71" i="10" s="1"/>
  <c r="AP71" i="10" a="1"/>
  <c r="AP71" i="10" s="1"/>
  <c r="AQ71" i="10" a="1"/>
  <c r="AQ71" i="10" s="1"/>
  <c r="AR71" i="10" a="1"/>
  <c r="AR71" i="10" s="1"/>
  <c r="AS71" i="10" a="1"/>
  <c r="AS71" i="10" s="1"/>
  <c r="AT71" i="10" a="1"/>
  <c r="AT71" i="10" s="1"/>
  <c r="AU71" i="10" a="1"/>
  <c r="AU71" i="10" s="1"/>
  <c r="AV71" i="10" a="1"/>
  <c r="AV71" i="10" s="1"/>
  <c r="AW71" i="10" a="1"/>
  <c r="AW71" i="10" s="1"/>
  <c r="AX71" i="10" a="1"/>
  <c r="AX71" i="10" s="1"/>
  <c r="AY71" i="10" a="1"/>
  <c r="AY71" i="10" s="1"/>
  <c r="AZ71" i="10" a="1"/>
  <c r="AZ71" i="10" s="1"/>
  <c r="BA71" i="10" a="1"/>
  <c r="BA71" i="10" s="1"/>
  <c r="BB71" i="10" a="1"/>
  <c r="BB71" i="10" s="1"/>
  <c r="BC71" i="10" a="1"/>
  <c r="BC71" i="10" s="1"/>
  <c r="BD71" i="10" a="1"/>
  <c r="BD71" i="10" s="1"/>
  <c r="BE71" i="10" a="1"/>
  <c r="BE71" i="10" s="1"/>
  <c r="BF71" i="10" a="1"/>
  <c r="BF71" i="10" s="1"/>
  <c r="BG71" i="10" a="1"/>
  <c r="BG71" i="10" s="1"/>
  <c r="BH71" i="10" a="1"/>
  <c r="BH71" i="10" s="1"/>
  <c r="BI71" i="10" a="1"/>
  <c r="BI71" i="10" s="1"/>
  <c r="BJ71" i="10" a="1"/>
  <c r="BJ71" i="10" s="1"/>
  <c r="BK71" i="10" a="1"/>
  <c r="BK71" i="10" s="1"/>
  <c r="BL71" i="10" a="1"/>
  <c r="BL71" i="10" s="1"/>
  <c r="BM71" i="10" a="1"/>
  <c r="BM71" i="10" s="1"/>
  <c r="BN71" i="10" a="1"/>
  <c r="BN71" i="10" s="1"/>
  <c r="R72" i="10" a="1"/>
  <c r="R72" i="10" s="1"/>
  <c r="S72" i="10" a="1"/>
  <c r="S72" i="10" s="1"/>
  <c r="T72" i="10" a="1"/>
  <c r="T72" i="10" s="1"/>
  <c r="U72" i="10" a="1"/>
  <c r="U72" i="10" s="1"/>
  <c r="V72" i="10" a="1"/>
  <c r="V72" i="10" s="1"/>
  <c r="X72" i="10" a="1"/>
  <c r="X72" i="10" s="1"/>
  <c r="Y72" i="10" a="1"/>
  <c r="Y72" i="10" s="1"/>
  <c r="Z72" i="10" a="1"/>
  <c r="Z72" i="10" s="1"/>
  <c r="AA72" i="10" a="1"/>
  <c r="AA72" i="10" s="1"/>
  <c r="AB72" i="10" a="1"/>
  <c r="AB72" i="10" s="1"/>
  <c r="AC72" i="10" a="1"/>
  <c r="AC72" i="10" s="1"/>
  <c r="AD72" i="10" a="1"/>
  <c r="AD72" i="10" s="1"/>
  <c r="AE72" i="10" a="1"/>
  <c r="AE72" i="10" s="1"/>
  <c r="AG72" i="10" a="1"/>
  <c r="AG72" i="10" s="1"/>
  <c r="AH72" i="10" a="1"/>
  <c r="AH72" i="10" s="1"/>
  <c r="AI72" i="10" a="1"/>
  <c r="AI72" i="10" s="1"/>
  <c r="AJ72" i="10" a="1"/>
  <c r="AJ72" i="10" s="1"/>
  <c r="AK72" i="10" a="1"/>
  <c r="AK72" i="10" s="1"/>
  <c r="AL72" i="10" a="1"/>
  <c r="AL72" i="10" s="1"/>
  <c r="AM72" i="10" a="1"/>
  <c r="AM72" i="10" s="1"/>
  <c r="AN72" i="10" a="1"/>
  <c r="AN72" i="10" s="1"/>
  <c r="AO72" i="10" a="1"/>
  <c r="AO72" i="10" s="1"/>
  <c r="AP72" i="10" a="1"/>
  <c r="AP72" i="10" s="1"/>
  <c r="AQ72" i="10" a="1"/>
  <c r="AQ72" i="10" s="1"/>
  <c r="AR72" i="10" a="1"/>
  <c r="AR72" i="10" s="1"/>
  <c r="AS72" i="10" a="1"/>
  <c r="AS72" i="10" s="1"/>
  <c r="AT72" i="10" a="1"/>
  <c r="AT72" i="10" s="1"/>
  <c r="AU72" i="10" a="1"/>
  <c r="AU72" i="10" s="1"/>
  <c r="AV72" i="10" a="1"/>
  <c r="AV72" i="10" s="1"/>
  <c r="AW72" i="10" a="1"/>
  <c r="AW72" i="10" s="1"/>
  <c r="AX72" i="10" a="1"/>
  <c r="AX72" i="10" s="1"/>
  <c r="AY72" i="10" a="1"/>
  <c r="AY72" i="10" s="1"/>
  <c r="AZ72" i="10" a="1"/>
  <c r="AZ72" i="10" s="1"/>
  <c r="BA72" i="10" a="1"/>
  <c r="BA72" i="10" s="1"/>
  <c r="BB72" i="10" a="1"/>
  <c r="BB72" i="10" s="1"/>
  <c r="BC72" i="10" a="1"/>
  <c r="BC72" i="10" s="1"/>
  <c r="BD72" i="10" a="1"/>
  <c r="BD72" i="10" s="1"/>
  <c r="BE72" i="10" a="1"/>
  <c r="BE72" i="10" s="1"/>
  <c r="BF72" i="10" a="1"/>
  <c r="BF72" i="10" s="1"/>
  <c r="BG72" i="10" a="1"/>
  <c r="BG72" i="10" s="1"/>
  <c r="BH72" i="10" a="1"/>
  <c r="BH72" i="10" s="1"/>
  <c r="BI72" i="10" a="1"/>
  <c r="BI72" i="10" s="1"/>
  <c r="BJ72" i="10" a="1"/>
  <c r="BJ72" i="10" s="1"/>
  <c r="BK72" i="10" a="1"/>
  <c r="BK72" i="10" s="1"/>
  <c r="BL72" i="10" a="1"/>
  <c r="BL72" i="10" s="1"/>
  <c r="BM72" i="10" a="1"/>
  <c r="BM72" i="10" s="1"/>
  <c r="BN72" i="10" a="1"/>
  <c r="BN72" i="10" s="1"/>
  <c r="R73" i="10" a="1"/>
  <c r="R73" i="10" s="1"/>
  <c r="S73" i="10" a="1"/>
  <c r="S73" i="10" s="1"/>
  <c r="T73" i="10" a="1"/>
  <c r="T73" i="10" s="1"/>
  <c r="U73" i="10" a="1"/>
  <c r="U73" i="10" s="1"/>
  <c r="V73" i="10" a="1"/>
  <c r="V73" i="10" s="1"/>
  <c r="W73" i="10" a="1"/>
  <c r="W73" i="10" s="1"/>
  <c r="X73" i="10" a="1"/>
  <c r="X73" i="10" s="1"/>
  <c r="Y73" i="10" a="1"/>
  <c r="Y73" i="10" s="1"/>
  <c r="Z73" i="10" a="1"/>
  <c r="Z73" i="10" s="1"/>
  <c r="AA73" i="10" a="1"/>
  <c r="AA73" i="10" s="1"/>
  <c r="AB73" i="10" a="1"/>
  <c r="AB73" i="10" s="1"/>
  <c r="AC73" i="10" a="1"/>
  <c r="AC73" i="10" s="1"/>
  <c r="AD73" i="10" a="1"/>
  <c r="AD73" i="10" s="1"/>
  <c r="AE73" i="10" a="1"/>
  <c r="AE73" i="10" s="1"/>
  <c r="AG73" i="10" a="1"/>
  <c r="AG73" i="10" s="1"/>
  <c r="AH73" i="10" a="1"/>
  <c r="AH73" i="10" s="1"/>
  <c r="AI73" i="10" a="1"/>
  <c r="AI73" i="10" s="1"/>
  <c r="AJ73" i="10" a="1"/>
  <c r="AJ73" i="10" s="1"/>
  <c r="AK73" i="10" a="1"/>
  <c r="AK73" i="10" s="1"/>
  <c r="AL73" i="10" a="1"/>
  <c r="AL73" i="10" s="1"/>
  <c r="AM73" i="10" a="1"/>
  <c r="AM73" i="10" s="1"/>
  <c r="AN73" i="10" a="1"/>
  <c r="AN73" i="10" s="1"/>
  <c r="AO73" i="10" a="1"/>
  <c r="AO73" i="10" s="1"/>
  <c r="AP73" i="10" a="1"/>
  <c r="AP73" i="10" s="1"/>
  <c r="AQ73" i="10" a="1"/>
  <c r="AQ73" i="10" s="1"/>
  <c r="AR73" i="10" a="1"/>
  <c r="AR73" i="10" s="1"/>
  <c r="AS73" i="10" a="1"/>
  <c r="AS73" i="10" s="1"/>
  <c r="AT73" i="10" a="1"/>
  <c r="AT73" i="10" s="1"/>
  <c r="AU73" i="10" a="1"/>
  <c r="AU73" i="10" s="1"/>
  <c r="AV73" i="10" a="1"/>
  <c r="AV73" i="10" s="1"/>
  <c r="AW73" i="10" a="1"/>
  <c r="AW73" i="10" s="1"/>
  <c r="AX73" i="10" a="1"/>
  <c r="AX73" i="10" s="1"/>
  <c r="AY73" i="10" a="1"/>
  <c r="AY73" i="10" s="1"/>
  <c r="AZ73" i="10" a="1"/>
  <c r="AZ73" i="10" s="1"/>
  <c r="BA73" i="10" a="1"/>
  <c r="BA73" i="10" s="1"/>
  <c r="BB73" i="10" a="1"/>
  <c r="BB73" i="10" s="1"/>
  <c r="BC73" i="10" a="1"/>
  <c r="BC73" i="10" s="1"/>
  <c r="BD73" i="10" a="1"/>
  <c r="BD73" i="10" s="1"/>
  <c r="BE73" i="10" a="1"/>
  <c r="BE73" i="10" s="1"/>
  <c r="BF73" i="10" a="1"/>
  <c r="BF73" i="10" s="1"/>
  <c r="BG73" i="10" a="1"/>
  <c r="BG73" i="10" s="1"/>
  <c r="BH73" i="10" a="1"/>
  <c r="BH73" i="10" s="1"/>
  <c r="BI73" i="10" a="1"/>
  <c r="BI73" i="10" s="1"/>
  <c r="BJ73" i="10" a="1"/>
  <c r="BJ73" i="10" s="1"/>
  <c r="BK73" i="10" a="1"/>
  <c r="BK73" i="10" s="1"/>
  <c r="BL73" i="10" a="1"/>
  <c r="BL73" i="10" s="1"/>
  <c r="BM73" i="10" a="1"/>
  <c r="BM73" i="10" s="1"/>
  <c r="BN73" i="10" a="1"/>
  <c r="BN73" i="10" s="1"/>
  <c r="R74" i="10" a="1"/>
  <c r="R74" i="10" s="1"/>
  <c r="S74" i="10" a="1"/>
  <c r="S74" i="10" s="1"/>
  <c r="T74" i="10" a="1"/>
  <c r="T74" i="10" s="1"/>
  <c r="U74" i="10" a="1"/>
  <c r="U74" i="10" s="1"/>
  <c r="V74" i="10" a="1"/>
  <c r="V74" i="10" s="1"/>
  <c r="W74" i="10" a="1"/>
  <c r="W74" i="10" s="1"/>
  <c r="X74" i="10" a="1"/>
  <c r="X74" i="10" s="1"/>
  <c r="Y74" i="10" a="1"/>
  <c r="Y74" i="10" s="1"/>
  <c r="Z74" i="10" a="1"/>
  <c r="Z74" i="10" s="1"/>
  <c r="AA74" i="10" a="1"/>
  <c r="AA74" i="10" s="1"/>
  <c r="AB74" i="10" a="1"/>
  <c r="AB74" i="10" s="1"/>
  <c r="AC74" i="10" a="1"/>
  <c r="AC74" i="10" s="1"/>
  <c r="AD74" i="10" a="1"/>
  <c r="AD74" i="10" s="1"/>
  <c r="AE74" i="10" a="1"/>
  <c r="AE74" i="10" s="1"/>
  <c r="AG74" i="10" a="1"/>
  <c r="AG74" i="10" s="1"/>
  <c r="AH74" i="10" a="1"/>
  <c r="AH74" i="10" s="1"/>
  <c r="AI74" i="10" a="1"/>
  <c r="AI74" i="10" s="1"/>
  <c r="AJ74" i="10" a="1"/>
  <c r="AJ74" i="10" s="1"/>
  <c r="AK74" i="10" a="1"/>
  <c r="AK74" i="10" s="1"/>
  <c r="AL74" i="10" a="1"/>
  <c r="AL74" i="10" s="1"/>
  <c r="AM74" i="10" a="1"/>
  <c r="AM74" i="10" s="1"/>
  <c r="AN74" i="10" a="1"/>
  <c r="AN74" i="10" s="1"/>
  <c r="AO74" i="10" a="1"/>
  <c r="AO74" i="10" s="1"/>
  <c r="AP74" i="10" a="1"/>
  <c r="AP74" i="10" s="1"/>
  <c r="AQ74" i="10" a="1"/>
  <c r="AQ74" i="10" s="1"/>
  <c r="AR74" i="10" a="1"/>
  <c r="AR74" i="10" s="1"/>
  <c r="AS74" i="10" a="1"/>
  <c r="AS74" i="10" s="1"/>
  <c r="AT74" i="10" a="1"/>
  <c r="AT74" i="10" s="1"/>
  <c r="AU74" i="10" a="1"/>
  <c r="AU74" i="10" s="1"/>
  <c r="AV74" i="10" a="1"/>
  <c r="AV74" i="10" s="1"/>
  <c r="AW74" i="10" a="1"/>
  <c r="AW74" i="10" s="1"/>
  <c r="AX74" i="10" a="1"/>
  <c r="AX74" i="10" s="1"/>
  <c r="AY74" i="10" a="1"/>
  <c r="AY74" i="10" s="1"/>
  <c r="AZ74" i="10" a="1"/>
  <c r="AZ74" i="10" s="1"/>
  <c r="BA74" i="10" a="1"/>
  <c r="BA74" i="10" s="1"/>
  <c r="BB74" i="10" a="1"/>
  <c r="BB74" i="10" s="1"/>
  <c r="BC74" i="10" a="1"/>
  <c r="BC74" i="10" s="1"/>
  <c r="BD74" i="10" a="1"/>
  <c r="BD74" i="10" s="1"/>
  <c r="BE74" i="10" a="1"/>
  <c r="BE74" i="10" s="1"/>
  <c r="BF74" i="10" a="1"/>
  <c r="BF74" i="10" s="1"/>
  <c r="BG74" i="10" a="1"/>
  <c r="BG74" i="10" s="1"/>
  <c r="BH74" i="10" a="1"/>
  <c r="BH74" i="10" s="1"/>
  <c r="BI74" i="10" a="1"/>
  <c r="BI74" i="10" s="1"/>
  <c r="BJ74" i="10" a="1"/>
  <c r="BJ74" i="10" s="1"/>
  <c r="BK74" i="10" a="1"/>
  <c r="BK74" i="10" s="1"/>
  <c r="BL74" i="10" a="1"/>
  <c r="BL74" i="10" s="1"/>
  <c r="BM74" i="10" a="1"/>
  <c r="BM74" i="10" s="1"/>
  <c r="BN74" i="10" a="1"/>
  <c r="BN74" i="10" s="1"/>
  <c r="R75" i="10" a="1"/>
  <c r="R75" i="10" s="1"/>
  <c r="S75" i="10" a="1"/>
  <c r="S75" i="10" s="1"/>
  <c r="T75" i="10" a="1"/>
  <c r="T75" i="10" s="1"/>
  <c r="U75" i="10" a="1"/>
  <c r="U75" i="10" s="1"/>
  <c r="V75" i="10" a="1"/>
  <c r="V75" i="10" s="1"/>
  <c r="W75" i="10" a="1"/>
  <c r="W75" i="10" s="1"/>
  <c r="X75" i="10" a="1"/>
  <c r="X75" i="10" s="1"/>
  <c r="Y75" i="10" a="1"/>
  <c r="Y75" i="10" s="1"/>
  <c r="Z75" i="10" a="1"/>
  <c r="Z75" i="10" s="1"/>
  <c r="AA75" i="10" a="1"/>
  <c r="AA75" i="10" s="1"/>
  <c r="AB75" i="10" a="1"/>
  <c r="AB75" i="10" s="1"/>
  <c r="AC75" i="10" a="1"/>
  <c r="AC75" i="10" s="1"/>
  <c r="AD75" i="10" a="1"/>
  <c r="AD75" i="10" s="1"/>
  <c r="AE75" i="10" a="1"/>
  <c r="AE75" i="10" s="1"/>
  <c r="AG75" i="10" a="1"/>
  <c r="AG75" i="10" s="1"/>
  <c r="AH75" i="10" a="1"/>
  <c r="AH75" i="10" s="1"/>
  <c r="AI75" i="10" a="1"/>
  <c r="AI75" i="10" s="1"/>
  <c r="AJ75" i="10" a="1"/>
  <c r="AJ75" i="10" s="1"/>
  <c r="AK75" i="10" a="1"/>
  <c r="AK75" i="10" s="1"/>
  <c r="AL75" i="10" a="1"/>
  <c r="AL75" i="10" s="1"/>
  <c r="AM75" i="10" a="1"/>
  <c r="AM75" i="10" s="1"/>
  <c r="AN75" i="10" a="1"/>
  <c r="AN75" i="10" s="1"/>
  <c r="AO75" i="10" a="1"/>
  <c r="AO75" i="10" s="1"/>
  <c r="AP75" i="10" a="1"/>
  <c r="AP75" i="10" s="1"/>
  <c r="AQ75" i="10" a="1"/>
  <c r="AQ75" i="10" s="1"/>
  <c r="AR75" i="10" a="1"/>
  <c r="AR75" i="10" s="1"/>
  <c r="AS75" i="10" a="1"/>
  <c r="AS75" i="10" s="1"/>
  <c r="AT75" i="10" a="1"/>
  <c r="AT75" i="10" s="1"/>
  <c r="AU75" i="10" a="1"/>
  <c r="AU75" i="10" s="1"/>
  <c r="AV75" i="10" a="1"/>
  <c r="AV75" i="10" s="1"/>
  <c r="AW75" i="10" a="1"/>
  <c r="AW75" i="10" s="1"/>
  <c r="AX75" i="10" a="1"/>
  <c r="AX75" i="10" s="1"/>
  <c r="AY75" i="10" a="1"/>
  <c r="AY75" i="10" s="1"/>
  <c r="AZ75" i="10" a="1"/>
  <c r="AZ75" i="10" s="1"/>
  <c r="BA75" i="10" a="1"/>
  <c r="BA75" i="10" s="1"/>
  <c r="BB75" i="10" a="1"/>
  <c r="BB75" i="10" s="1"/>
  <c r="BC75" i="10" a="1"/>
  <c r="BC75" i="10" s="1"/>
  <c r="BD75" i="10" a="1"/>
  <c r="BD75" i="10" s="1"/>
  <c r="BE75" i="10" a="1"/>
  <c r="BE75" i="10" s="1"/>
  <c r="BF75" i="10" a="1"/>
  <c r="BF75" i="10" s="1"/>
  <c r="BG75" i="10" a="1"/>
  <c r="BG75" i="10" s="1"/>
  <c r="BH75" i="10" a="1"/>
  <c r="BH75" i="10" s="1"/>
  <c r="BI75" i="10" a="1"/>
  <c r="BI75" i="10" s="1"/>
  <c r="BJ75" i="10" a="1"/>
  <c r="BJ75" i="10" s="1"/>
  <c r="BK75" i="10" a="1"/>
  <c r="BK75" i="10" s="1"/>
  <c r="BL75" i="10" a="1"/>
  <c r="BL75" i="10" s="1"/>
  <c r="BM75" i="10" a="1"/>
  <c r="BM75" i="10" s="1"/>
  <c r="BN75" i="10" a="1"/>
  <c r="BN75" i="10" s="1"/>
  <c r="R76" i="10" a="1"/>
  <c r="R76" i="10" s="1"/>
  <c r="S76" i="10" a="1"/>
  <c r="S76" i="10" s="1"/>
  <c r="T76" i="10" a="1"/>
  <c r="T76" i="10" s="1"/>
  <c r="U76" i="10" a="1"/>
  <c r="U76" i="10" s="1"/>
  <c r="V76" i="10" a="1"/>
  <c r="V76" i="10" s="1"/>
  <c r="W76" i="10" a="1"/>
  <c r="W76" i="10" s="1"/>
  <c r="X76" i="10" a="1"/>
  <c r="X76" i="10" s="1"/>
  <c r="Y76" i="10" a="1"/>
  <c r="Y76" i="10" s="1"/>
  <c r="Z76" i="10" a="1"/>
  <c r="Z76" i="10" s="1"/>
  <c r="AA76" i="10" a="1"/>
  <c r="AA76" i="10" s="1"/>
  <c r="AB76" i="10" a="1"/>
  <c r="AB76" i="10" s="1"/>
  <c r="AC76" i="10" a="1"/>
  <c r="AC76" i="10" s="1"/>
  <c r="AD76" i="10" a="1"/>
  <c r="AD76" i="10" s="1"/>
  <c r="AE76" i="10" a="1"/>
  <c r="AE76" i="10" s="1"/>
  <c r="AG76" i="10" a="1"/>
  <c r="AG76" i="10" s="1"/>
  <c r="AH76" i="10" a="1"/>
  <c r="AH76" i="10" s="1"/>
  <c r="AI76" i="10" a="1"/>
  <c r="AI76" i="10" s="1"/>
  <c r="AJ76" i="10" a="1"/>
  <c r="AJ76" i="10" s="1"/>
  <c r="AK76" i="10" a="1"/>
  <c r="AK76" i="10" s="1"/>
  <c r="AL76" i="10" a="1"/>
  <c r="AL76" i="10" s="1"/>
  <c r="AM76" i="10" a="1"/>
  <c r="AM76" i="10" s="1"/>
  <c r="AN76" i="10" a="1"/>
  <c r="AN76" i="10" s="1"/>
  <c r="AO76" i="10" a="1"/>
  <c r="AO76" i="10" s="1"/>
  <c r="AP76" i="10" a="1"/>
  <c r="AP76" i="10" s="1"/>
  <c r="AQ76" i="10" a="1"/>
  <c r="AQ76" i="10" s="1"/>
  <c r="AR76" i="10" a="1"/>
  <c r="AR76" i="10" s="1"/>
  <c r="AS76" i="10" a="1"/>
  <c r="AS76" i="10" s="1"/>
  <c r="AT76" i="10" a="1"/>
  <c r="AT76" i="10" s="1"/>
  <c r="AU76" i="10" a="1"/>
  <c r="AU76" i="10" s="1"/>
  <c r="AV76" i="10" a="1"/>
  <c r="AV76" i="10" s="1"/>
  <c r="AW76" i="10" a="1"/>
  <c r="AW76" i="10" s="1"/>
  <c r="AX76" i="10" a="1"/>
  <c r="AX76" i="10" s="1"/>
  <c r="AY76" i="10" a="1"/>
  <c r="AY76" i="10" s="1"/>
  <c r="AZ76" i="10" a="1"/>
  <c r="AZ76" i="10" s="1"/>
  <c r="BA76" i="10" a="1"/>
  <c r="BA76" i="10" s="1"/>
  <c r="BB76" i="10" a="1"/>
  <c r="BB76" i="10" s="1"/>
  <c r="BC76" i="10" a="1"/>
  <c r="BC76" i="10" s="1"/>
  <c r="BD76" i="10" a="1"/>
  <c r="BD76" i="10" s="1"/>
  <c r="BE76" i="10" a="1"/>
  <c r="BE76" i="10" s="1"/>
  <c r="BF76" i="10" a="1"/>
  <c r="BF76" i="10" s="1"/>
  <c r="BG76" i="10" a="1"/>
  <c r="BG76" i="10" s="1"/>
  <c r="BH76" i="10" a="1"/>
  <c r="BH76" i="10" s="1"/>
  <c r="BI76" i="10" a="1"/>
  <c r="BI76" i="10" s="1"/>
  <c r="BJ76" i="10" a="1"/>
  <c r="BJ76" i="10" s="1"/>
  <c r="BK76" i="10" a="1"/>
  <c r="BK76" i="10" s="1"/>
  <c r="BL76" i="10" a="1"/>
  <c r="BL76" i="10" s="1"/>
  <c r="BM76" i="10" a="1"/>
  <c r="BM76" i="10" s="1"/>
  <c r="BN76" i="10" a="1"/>
  <c r="BN76" i="10" s="1"/>
  <c r="S77" i="10" a="1"/>
  <c r="S77" i="10" s="1"/>
  <c r="T77" i="10" a="1"/>
  <c r="T77" i="10" s="1"/>
  <c r="U77" i="10" a="1"/>
  <c r="U77" i="10" s="1"/>
  <c r="V77" i="10" a="1"/>
  <c r="V77" i="10" s="1"/>
  <c r="W77" i="10" a="1"/>
  <c r="W77" i="10" s="1"/>
  <c r="X77" i="10" a="1"/>
  <c r="X77" i="10" s="1"/>
  <c r="Y77" i="10" a="1"/>
  <c r="Y77" i="10" s="1"/>
  <c r="Z77" i="10" a="1"/>
  <c r="Z77" i="10" s="1"/>
  <c r="AA77" i="10" a="1"/>
  <c r="AA77" i="10" s="1"/>
  <c r="AB77" i="10" a="1"/>
  <c r="AB77" i="10" s="1"/>
  <c r="AC77" i="10" a="1"/>
  <c r="AC77" i="10" s="1"/>
  <c r="AD77" i="10" a="1"/>
  <c r="AD77" i="10" s="1"/>
  <c r="AE77" i="10" a="1"/>
  <c r="AE77" i="10" s="1"/>
  <c r="AG77" i="10" a="1"/>
  <c r="AG77" i="10" s="1"/>
  <c r="AH77" i="10" a="1"/>
  <c r="AH77" i="10" s="1"/>
  <c r="AI77" i="10" a="1"/>
  <c r="AI77" i="10" s="1"/>
  <c r="AJ77" i="10" a="1"/>
  <c r="AJ77" i="10" s="1"/>
  <c r="AK77" i="10" a="1"/>
  <c r="AK77" i="10" s="1"/>
  <c r="AL77" i="10" a="1"/>
  <c r="AL77" i="10" s="1"/>
  <c r="AM77" i="10" a="1"/>
  <c r="AM77" i="10" s="1"/>
  <c r="AN77" i="10" a="1"/>
  <c r="AN77" i="10" s="1"/>
  <c r="AO77" i="10" a="1"/>
  <c r="AO77" i="10" s="1"/>
  <c r="AP77" i="10" a="1"/>
  <c r="AP77" i="10" s="1"/>
  <c r="AQ77" i="10" a="1"/>
  <c r="AQ77" i="10" s="1"/>
  <c r="AR77" i="10" a="1"/>
  <c r="AR77" i="10" s="1"/>
  <c r="AS77" i="10" a="1"/>
  <c r="AS77" i="10" s="1"/>
  <c r="AT77" i="10" a="1"/>
  <c r="AT77" i="10" s="1"/>
  <c r="AU77" i="10" a="1"/>
  <c r="AU77" i="10" s="1"/>
  <c r="AV77" i="10" a="1"/>
  <c r="AV77" i="10" s="1"/>
  <c r="AW77" i="10" a="1"/>
  <c r="AW77" i="10" s="1"/>
  <c r="AX77" i="10" a="1"/>
  <c r="AX77" i="10" s="1"/>
  <c r="AY77" i="10" a="1"/>
  <c r="AY77" i="10" s="1"/>
  <c r="AZ77" i="10" a="1"/>
  <c r="AZ77" i="10" s="1"/>
  <c r="BA77" i="10" a="1"/>
  <c r="BA77" i="10" s="1"/>
  <c r="BB77" i="10" a="1"/>
  <c r="BB77" i="10" s="1"/>
  <c r="BC77" i="10" a="1"/>
  <c r="BC77" i="10" s="1"/>
  <c r="BD77" i="10" a="1"/>
  <c r="BD77" i="10" s="1"/>
  <c r="BE77" i="10" a="1"/>
  <c r="BE77" i="10" s="1"/>
  <c r="BF77" i="10" a="1"/>
  <c r="BF77" i="10" s="1"/>
  <c r="BG77" i="10" a="1"/>
  <c r="BG77" i="10" s="1"/>
  <c r="BH77" i="10" a="1"/>
  <c r="BH77" i="10" s="1"/>
  <c r="BI77" i="10" a="1"/>
  <c r="BI77" i="10" s="1"/>
  <c r="BJ77" i="10" a="1"/>
  <c r="BJ77" i="10" s="1"/>
  <c r="BK77" i="10" a="1"/>
  <c r="BK77" i="10" s="1"/>
  <c r="BL77" i="10" a="1"/>
  <c r="BL77" i="10" s="1"/>
  <c r="BM77" i="10" a="1"/>
  <c r="BM77" i="10" s="1"/>
  <c r="BN77" i="10" a="1"/>
  <c r="BN77" i="10" s="1"/>
  <c r="R78" i="10" a="1"/>
  <c r="R78" i="10" s="1"/>
  <c r="S78" i="10" a="1"/>
  <c r="S78" i="10" s="1"/>
  <c r="T78" i="10" a="1"/>
  <c r="T78" i="10" s="1"/>
  <c r="U78" i="10" a="1"/>
  <c r="U78" i="10" s="1"/>
  <c r="V78" i="10" a="1"/>
  <c r="V78" i="10" s="1"/>
  <c r="W78" i="10" a="1"/>
  <c r="W78" i="10" s="1"/>
  <c r="X78" i="10" a="1"/>
  <c r="X78" i="10" s="1"/>
  <c r="Y78" i="10" a="1"/>
  <c r="Y78" i="10" s="1"/>
  <c r="Z78" i="10" a="1"/>
  <c r="Z78" i="10" s="1"/>
  <c r="AA78" i="10" a="1"/>
  <c r="AA78" i="10" s="1"/>
  <c r="AB78" i="10" a="1"/>
  <c r="AB78" i="10" s="1"/>
  <c r="AC78" i="10" a="1"/>
  <c r="AC78" i="10" s="1"/>
  <c r="AD78" i="10" a="1"/>
  <c r="AD78" i="10" s="1"/>
  <c r="AE78" i="10" a="1"/>
  <c r="AE78" i="10" s="1"/>
  <c r="AG78" i="10" a="1"/>
  <c r="AG78" i="10" s="1"/>
  <c r="AH78" i="10" a="1"/>
  <c r="AH78" i="10" s="1"/>
  <c r="AI78" i="10" a="1"/>
  <c r="AI78" i="10" s="1"/>
  <c r="AJ78" i="10" a="1"/>
  <c r="AJ78" i="10" s="1"/>
  <c r="AK78" i="10" a="1"/>
  <c r="AK78" i="10" s="1"/>
  <c r="AL78" i="10" a="1"/>
  <c r="AL78" i="10" s="1"/>
  <c r="AM78" i="10" a="1"/>
  <c r="AM78" i="10" s="1"/>
  <c r="AN78" i="10" a="1"/>
  <c r="AN78" i="10" s="1"/>
  <c r="AO78" i="10" a="1"/>
  <c r="AO78" i="10" s="1"/>
  <c r="AP78" i="10" a="1"/>
  <c r="AP78" i="10" s="1"/>
  <c r="AQ78" i="10" a="1"/>
  <c r="AQ78" i="10" s="1"/>
  <c r="AR78" i="10" a="1"/>
  <c r="AR78" i="10" s="1"/>
  <c r="AS78" i="10" a="1"/>
  <c r="AS78" i="10" s="1"/>
  <c r="AT78" i="10" a="1"/>
  <c r="AT78" i="10" s="1"/>
  <c r="AU78" i="10" a="1"/>
  <c r="AU78" i="10" s="1"/>
  <c r="AV78" i="10" a="1"/>
  <c r="AV78" i="10" s="1"/>
  <c r="AW78" i="10" a="1"/>
  <c r="AW78" i="10" s="1"/>
  <c r="AX78" i="10" a="1"/>
  <c r="AX78" i="10" s="1"/>
  <c r="AY78" i="10" a="1"/>
  <c r="AY78" i="10" s="1"/>
  <c r="AZ78" i="10" a="1"/>
  <c r="AZ78" i="10" s="1"/>
  <c r="BA78" i="10" a="1"/>
  <c r="BA78" i="10" s="1"/>
  <c r="BB78" i="10" a="1"/>
  <c r="BB78" i="10" s="1"/>
  <c r="BC78" i="10" a="1"/>
  <c r="BC78" i="10" s="1"/>
  <c r="BD78" i="10" a="1"/>
  <c r="BD78" i="10" s="1"/>
  <c r="BE78" i="10" a="1"/>
  <c r="BE78" i="10" s="1"/>
  <c r="BF78" i="10" a="1"/>
  <c r="BF78" i="10" s="1"/>
  <c r="BG78" i="10" a="1"/>
  <c r="BG78" i="10" s="1"/>
  <c r="BH78" i="10" a="1"/>
  <c r="BH78" i="10" s="1"/>
  <c r="BI78" i="10" a="1"/>
  <c r="BI78" i="10" s="1"/>
  <c r="BJ78" i="10" a="1"/>
  <c r="BJ78" i="10" s="1"/>
  <c r="BK78" i="10" a="1"/>
  <c r="BK78" i="10" s="1"/>
  <c r="BL78" i="10" a="1"/>
  <c r="BL78" i="10" s="1"/>
  <c r="BM78" i="10" a="1"/>
  <c r="BM78" i="10" s="1"/>
  <c r="BN78" i="10" a="1"/>
  <c r="BN78" i="10" s="1"/>
  <c r="R79" i="10" a="1"/>
  <c r="R79" i="10" s="1"/>
  <c r="S79" i="10" a="1"/>
  <c r="S79" i="10" s="1"/>
  <c r="T79" i="10" a="1"/>
  <c r="T79" i="10" s="1"/>
  <c r="U79" i="10" a="1"/>
  <c r="U79" i="10" s="1"/>
  <c r="V79" i="10" a="1"/>
  <c r="V79" i="10" s="1"/>
  <c r="W79" i="10" a="1"/>
  <c r="W79" i="10" s="1"/>
  <c r="X79" i="10" a="1"/>
  <c r="X79" i="10" s="1"/>
  <c r="Z79" i="10" a="1"/>
  <c r="Z79" i="10" s="1"/>
  <c r="AA79" i="10" a="1"/>
  <c r="AA79" i="10" s="1"/>
  <c r="AB79" i="10" a="1"/>
  <c r="AB79" i="10" s="1"/>
  <c r="AD79" i="10" a="1"/>
  <c r="AD79" i="10" s="1"/>
  <c r="AE79" i="10" a="1"/>
  <c r="AE79" i="10" s="1"/>
  <c r="AG79" i="10" a="1"/>
  <c r="AG79" i="10" s="1"/>
  <c r="AH79" i="10" a="1"/>
  <c r="AH79" i="10" s="1"/>
  <c r="AI79" i="10" a="1"/>
  <c r="AI79" i="10" s="1"/>
  <c r="AJ79" i="10" a="1"/>
  <c r="AJ79" i="10" s="1"/>
  <c r="AK79" i="10" a="1"/>
  <c r="AK79" i="10" s="1"/>
  <c r="AL79" i="10" a="1"/>
  <c r="AL79" i="10" s="1"/>
  <c r="AM79" i="10" a="1"/>
  <c r="AM79" i="10" s="1"/>
  <c r="AN79" i="10" a="1"/>
  <c r="AN79" i="10" s="1"/>
  <c r="AO79" i="10" a="1"/>
  <c r="AO79" i="10" s="1"/>
  <c r="AP79" i="10" a="1"/>
  <c r="AP79" i="10" s="1"/>
  <c r="AQ79" i="10" a="1"/>
  <c r="AQ79" i="10" s="1"/>
  <c r="AR79" i="10" a="1"/>
  <c r="AR79" i="10" s="1"/>
  <c r="AS79" i="10" a="1"/>
  <c r="AS79" i="10" s="1"/>
  <c r="AT79" i="10" a="1"/>
  <c r="AT79" i="10" s="1"/>
  <c r="AU79" i="10" a="1"/>
  <c r="AU79" i="10" s="1"/>
  <c r="AV79" i="10" a="1"/>
  <c r="AV79" i="10" s="1"/>
  <c r="AW79" i="10" a="1"/>
  <c r="AW79" i="10" s="1"/>
  <c r="AX79" i="10" a="1"/>
  <c r="AX79" i="10" s="1"/>
  <c r="AY79" i="10" a="1"/>
  <c r="AY79" i="10" s="1"/>
  <c r="AZ79" i="10" a="1"/>
  <c r="AZ79" i="10" s="1"/>
  <c r="BA79" i="10" a="1"/>
  <c r="BA79" i="10" s="1"/>
  <c r="BB79" i="10" a="1"/>
  <c r="BB79" i="10" s="1"/>
  <c r="BC79" i="10" a="1"/>
  <c r="BC79" i="10" s="1"/>
  <c r="BD79" i="10" a="1"/>
  <c r="BD79" i="10" s="1"/>
  <c r="BE79" i="10" a="1"/>
  <c r="BE79" i="10" s="1"/>
  <c r="BF79" i="10" a="1"/>
  <c r="BF79" i="10" s="1"/>
  <c r="BG79" i="10" a="1"/>
  <c r="BG79" i="10" s="1"/>
  <c r="BH79" i="10" a="1"/>
  <c r="BH79" i="10" s="1"/>
  <c r="BI79" i="10" a="1"/>
  <c r="BI79" i="10" s="1"/>
  <c r="BJ79" i="10" a="1"/>
  <c r="BJ79" i="10" s="1"/>
  <c r="BK79" i="10" a="1"/>
  <c r="BK79" i="10" s="1"/>
  <c r="BL79" i="10" a="1"/>
  <c r="BL79" i="10" s="1"/>
  <c r="BM79" i="10" a="1"/>
  <c r="BM79" i="10" s="1"/>
  <c r="BN79" i="10" a="1"/>
  <c r="BN79" i="10" s="1"/>
  <c r="R80" i="10" a="1"/>
  <c r="R80" i="10" s="1"/>
  <c r="S80" i="10" a="1"/>
  <c r="S80" i="10" s="1"/>
  <c r="T80" i="10" a="1"/>
  <c r="T80" i="10" s="1"/>
  <c r="U80" i="10" a="1"/>
  <c r="U80" i="10" s="1"/>
  <c r="V80" i="10" a="1"/>
  <c r="V80" i="10" s="1"/>
  <c r="W80" i="10" a="1"/>
  <c r="W80" i="10" s="1"/>
  <c r="X80" i="10" a="1"/>
  <c r="X80" i="10" s="1"/>
  <c r="Y80" i="10" a="1"/>
  <c r="Y80" i="10" s="1"/>
  <c r="Z80" i="10" a="1"/>
  <c r="Z80" i="10" s="1"/>
  <c r="AA80" i="10" a="1"/>
  <c r="AA80" i="10" s="1"/>
  <c r="AB80" i="10" a="1"/>
  <c r="AB80" i="10" s="1"/>
  <c r="AD80" i="10" a="1"/>
  <c r="AD80" i="10" s="1"/>
  <c r="AE80" i="10" a="1"/>
  <c r="AE80" i="10" s="1"/>
  <c r="AG80" i="10" a="1"/>
  <c r="AG80" i="10" s="1"/>
  <c r="AH80" i="10" a="1"/>
  <c r="AH80" i="10" s="1"/>
  <c r="AI80" i="10" a="1"/>
  <c r="AI80" i="10" s="1"/>
  <c r="AJ80" i="10" a="1"/>
  <c r="AJ80" i="10" s="1"/>
  <c r="AK80" i="10" a="1"/>
  <c r="AK80" i="10" s="1"/>
  <c r="AL80" i="10" a="1"/>
  <c r="AL80" i="10" s="1"/>
  <c r="AM80" i="10" a="1"/>
  <c r="AM80" i="10" s="1"/>
  <c r="AN80" i="10" a="1"/>
  <c r="AN80" i="10" s="1"/>
  <c r="AO80" i="10" a="1"/>
  <c r="AO80" i="10" s="1"/>
  <c r="AP80" i="10" a="1"/>
  <c r="AP80" i="10" s="1"/>
  <c r="AQ80" i="10" a="1"/>
  <c r="AQ80" i="10" s="1"/>
  <c r="AR80" i="10" a="1"/>
  <c r="AR80" i="10" s="1"/>
  <c r="AS80" i="10" a="1"/>
  <c r="AS80" i="10" s="1"/>
  <c r="AT80" i="10" a="1"/>
  <c r="AT80" i="10" s="1"/>
  <c r="AU80" i="10" a="1"/>
  <c r="AU80" i="10" s="1"/>
  <c r="AV80" i="10" a="1"/>
  <c r="AV80" i="10" s="1"/>
  <c r="AW80" i="10" a="1"/>
  <c r="AW80" i="10" s="1"/>
  <c r="AX80" i="10" a="1"/>
  <c r="AX80" i="10" s="1"/>
  <c r="AY80" i="10" a="1"/>
  <c r="AY80" i="10" s="1"/>
  <c r="AZ80" i="10" a="1"/>
  <c r="AZ80" i="10" s="1"/>
  <c r="BA80" i="10" a="1"/>
  <c r="BA80" i="10" s="1"/>
  <c r="BB80" i="10" a="1"/>
  <c r="BB80" i="10" s="1"/>
  <c r="BC80" i="10" a="1"/>
  <c r="BC80" i="10" s="1"/>
  <c r="BD80" i="10" a="1"/>
  <c r="BD80" i="10" s="1"/>
  <c r="BE80" i="10" a="1"/>
  <c r="BE80" i="10" s="1"/>
  <c r="BF80" i="10" a="1"/>
  <c r="BF80" i="10" s="1"/>
  <c r="BG80" i="10" a="1"/>
  <c r="BG80" i="10" s="1"/>
  <c r="BH80" i="10" a="1"/>
  <c r="BH80" i="10" s="1"/>
  <c r="BI80" i="10" a="1"/>
  <c r="BI80" i="10" s="1"/>
  <c r="BJ80" i="10" a="1"/>
  <c r="BJ80" i="10" s="1"/>
  <c r="BK80" i="10" a="1"/>
  <c r="BK80" i="10" s="1"/>
  <c r="BL80" i="10" a="1"/>
  <c r="BL80" i="10" s="1"/>
  <c r="BM80" i="10" a="1"/>
  <c r="BM80" i="10" s="1"/>
  <c r="BN80" i="10" a="1"/>
  <c r="BN80" i="10" s="1"/>
  <c r="R81" i="10" a="1"/>
  <c r="R81" i="10" s="1"/>
  <c r="S81" i="10" a="1"/>
  <c r="S81" i="10" s="1"/>
  <c r="T81" i="10" a="1"/>
  <c r="T81" i="10" s="1"/>
  <c r="U81" i="10" a="1"/>
  <c r="U81" i="10" s="1"/>
  <c r="V81" i="10" a="1"/>
  <c r="V81" i="10" s="1"/>
  <c r="W81" i="10" a="1"/>
  <c r="W81" i="10" s="1"/>
  <c r="X81" i="10" a="1"/>
  <c r="X81" i="10" s="1"/>
  <c r="Z81" i="10" a="1"/>
  <c r="Z81" i="10" s="1"/>
  <c r="AB81" i="10" a="1"/>
  <c r="AB81" i="10" s="1"/>
  <c r="AC81" i="10" a="1"/>
  <c r="AC81" i="10" s="1"/>
  <c r="AD81" i="10" a="1"/>
  <c r="AD81" i="10" s="1"/>
  <c r="AE81" i="10" a="1"/>
  <c r="AE81" i="10" s="1"/>
  <c r="AG81" i="10" a="1"/>
  <c r="AG81" i="10" s="1"/>
  <c r="AH81" i="10" a="1"/>
  <c r="AH81" i="10" s="1"/>
  <c r="AI81" i="10" a="1"/>
  <c r="AI81" i="10" s="1"/>
  <c r="AJ81" i="10" a="1"/>
  <c r="AJ81" i="10" s="1"/>
  <c r="AK81" i="10" a="1"/>
  <c r="AK81" i="10" s="1"/>
  <c r="AL81" i="10" a="1"/>
  <c r="AL81" i="10" s="1"/>
  <c r="AM81" i="10" a="1"/>
  <c r="AM81" i="10" s="1"/>
  <c r="AN81" i="10" a="1"/>
  <c r="AN81" i="10" s="1"/>
  <c r="AO81" i="10" a="1"/>
  <c r="AO81" i="10" s="1"/>
  <c r="AP81" i="10" a="1"/>
  <c r="AP81" i="10" s="1"/>
  <c r="AQ81" i="10" a="1"/>
  <c r="AQ81" i="10" s="1"/>
  <c r="AR81" i="10" a="1"/>
  <c r="AR81" i="10" s="1"/>
  <c r="AS81" i="10" a="1"/>
  <c r="AS81" i="10" s="1"/>
  <c r="AT81" i="10" a="1"/>
  <c r="AT81" i="10" s="1"/>
  <c r="AU81" i="10" a="1"/>
  <c r="AU81" i="10" s="1"/>
  <c r="AV81" i="10" a="1"/>
  <c r="AV81" i="10" s="1"/>
  <c r="AW81" i="10" a="1"/>
  <c r="AW81" i="10" s="1"/>
  <c r="AX81" i="10" a="1"/>
  <c r="AX81" i="10" s="1"/>
  <c r="AY81" i="10" a="1"/>
  <c r="AY81" i="10" s="1"/>
  <c r="AZ81" i="10" a="1"/>
  <c r="AZ81" i="10" s="1"/>
  <c r="BA81" i="10" a="1"/>
  <c r="BA81" i="10" s="1"/>
  <c r="BB81" i="10" a="1"/>
  <c r="BB81" i="10" s="1"/>
  <c r="BC81" i="10" a="1"/>
  <c r="BC81" i="10" s="1"/>
  <c r="BD81" i="10" a="1"/>
  <c r="BD81" i="10" s="1"/>
  <c r="BE81" i="10" a="1"/>
  <c r="BE81" i="10" s="1"/>
  <c r="BF81" i="10" a="1"/>
  <c r="BF81" i="10" s="1"/>
  <c r="BG81" i="10" a="1"/>
  <c r="BG81" i="10" s="1"/>
  <c r="BH81" i="10" a="1"/>
  <c r="BH81" i="10" s="1"/>
  <c r="BI81" i="10" a="1"/>
  <c r="BI81" i="10" s="1"/>
  <c r="BJ81" i="10" a="1"/>
  <c r="BJ81" i="10" s="1"/>
  <c r="BK81" i="10" a="1"/>
  <c r="BK81" i="10" s="1"/>
  <c r="BL81" i="10" a="1"/>
  <c r="BL81" i="10" s="1"/>
  <c r="BM81" i="10" a="1"/>
  <c r="BM81" i="10" s="1"/>
  <c r="BN81" i="10" a="1"/>
  <c r="BN81" i="10" s="1"/>
  <c r="R82" i="10" a="1"/>
  <c r="R82" i="10" s="1"/>
  <c r="S82" i="10" a="1"/>
  <c r="S82" i="10" s="1"/>
  <c r="T82" i="10" a="1"/>
  <c r="T82" i="10" s="1"/>
  <c r="U82" i="10" a="1"/>
  <c r="U82" i="10" s="1"/>
  <c r="V82" i="10" a="1"/>
  <c r="V82" i="10" s="1"/>
  <c r="W82" i="10" a="1"/>
  <c r="W82" i="10" s="1"/>
  <c r="X82" i="10" a="1"/>
  <c r="X82" i="10" s="1"/>
  <c r="Y82" i="10" a="1"/>
  <c r="Y82" i="10" s="1"/>
  <c r="Z82" i="10" a="1"/>
  <c r="Z82" i="10" s="1"/>
  <c r="AA82" i="10" a="1"/>
  <c r="AA82" i="10" s="1"/>
  <c r="AB82" i="10" a="1"/>
  <c r="AB82" i="10" s="1"/>
  <c r="AC82" i="10" a="1"/>
  <c r="AC82" i="10" s="1"/>
  <c r="AD82" i="10" a="1"/>
  <c r="AD82" i="10" s="1"/>
  <c r="AE82" i="10" a="1"/>
  <c r="AE82" i="10" s="1"/>
  <c r="AG82" i="10" a="1"/>
  <c r="AG82" i="10" s="1"/>
  <c r="AH82" i="10" a="1"/>
  <c r="AH82" i="10" s="1"/>
  <c r="AI82" i="10" a="1"/>
  <c r="AI82" i="10" s="1"/>
  <c r="AJ82" i="10" a="1"/>
  <c r="AJ82" i="10" s="1"/>
  <c r="AK82" i="10" a="1"/>
  <c r="AK82" i="10" s="1"/>
  <c r="AL82" i="10" a="1"/>
  <c r="AL82" i="10" s="1"/>
  <c r="AM82" i="10" a="1"/>
  <c r="AM82" i="10" s="1"/>
  <c r="AN82" i="10" a="1"/>
  <c r="AN82" i="10" s="1"/>
  <c r="AO82" i="10" a="1"/>
  <c r="AO82" i="10" s="1"/>
  <c r="AP82" i="10" a="1"/>
  <c r="AP82" i="10" s="1"/>
  <c r="AQ82" i="10" a="1"/>
  <c r="AQ82" i="10" s="1"/>
  <c r="AR82" i="10" a="1"/>
  <c r="AR82" i="10" s="1"/>
  <c r="AS82" i="10" a="1"/>
  <c r="AS82" i="10" s="1"/>
  <c r="AT82" i="10" a="1"/>
  <c r="AT82" i="10" s="1"/>
  <c r="AU82" i="10" a="1"/>
  <c r="AU82" i="10" s="1"/>
  <c r="AV82" i="10" a="1"/>
  <c r="AV82" i="10" s="1"/>
  <c r="AW82" i="10" a="1"/>
  <c r="AW82" i="10" s="1"/>
  <c r="AX82" i="10" a="1"/>
  <c r="AX82" i="10" s="1"/>
  <c r="AY82" i="10" a="1"/>
  <c r="AY82" i="10" s="1"/>
  <c r="AZ82" i="10" a="1"/>
  <c r="AZ82" i="10" s="1"/>
  <c r="BA82" i="10" a="1"/>
  <c r="BA82" i="10" s="1"/>
  <c r="BB82" i="10" a="1"/>
  <c r="BB82" i="10" s="1"/>
  <c r="BC82" i="10" a="1"/>
  <c r="BC82" i="10" s="1"/>
  <c r="BD82" i="10" a="1"/>
  <c r="BD82" i="10" s="1"/>
  <c r="BE82" i="10" a="1"/>
  <c r="BE82" i="10" s="1"/>
  <c r="BF82" i="10" a="1"/>
  <c r="BF82" i="10" s="1"/>
  <c r="BG82" i="10" a="1"/>
  <c r="BG82" i="10" s="1"/>
  <c r="BH82" i="10" a="1"/>
  <c r="BH82" i="10" s="1"/>
  <c r="BI82" i="10" a="1"/>
  <c r="BI82" i="10" s="1"/>
  <c r="BJ82" i="10" a="1"/>
  <c r="BJ82" i="10" s="1"/>
  <c r="BK82" i="10" a="1"/>
  <c r="BK82" i="10" s="1"/>
  <c r="BL82" i="10" a="1"/>
  <c r="BL82" i="10" s="1"/>
  <c r="BM82" i="10" a="1"/>
  <c r="BM82" i="10" s="1"/>
  <c r="BN82" i="10" a="1"/>
  <c r="BN82" i="10" s="1"/>
  <c r="R83" i="10" a="1"/>
  <c r="R83" i="10" s="1"/>
  <c r="S83" i="10" a="1"/>
  <c r="S83" i="10" s="1"/>
  <c r="T83" i="10" a="1"/>
  <c r="T83" i="10" s="1"/>
  <c r="U83" i="10" a="1"/>
  <c r="U83" i="10" s="1"/>
  <c r="V83" i="10" a="1"/>
  <c r="V83" i="10" s="1"/>
  <c r="W83" i="10" a="1"/>
  <c r="W83" i="10" s="1"/>
  <c r="X83" i="10" a="1"/>
  <c r="X83" i="10" s="1"/>
  <c r="Y83" i="10" a="1"/>
  <c r="Y83" i="10" s="1"/>
  <c r="Z83" i="10" a="1"/>
  <c r="Z83" i="10" s="1"/>
  <c r="AA83" i="10" a="1"/>
  <c r="AA83" i="10" s="1"/>
  <c r="AB83" i="10" a="1"/>
  <c r="AB83" i="10" s="1"/>
  <c r="AC83" i="10" a="1"/>
  <c r="AC83" i="10" s="1"/>
  <c r="AD83" i="10" a="1"/>
  <c r="AD83" i="10" s="1"/>
  <c r="AE83" i="10" a="1"/>
  <c r="AE83" i="10" s="1"/>
  <c r="AG83" i="10" a="1"/>
  <c r="AG83" i="10" s="1"/>
  <c r="AH83" i="10" a="1"/>
  <c r="AH83" i="10" s="1"/>
  <c r="AI83" i="10" a="1"/>
  <c r="AI83" i="10" s="1"/>
  <c r="AJ83" i="10" a="1"/>
  <c r="AJ83" i="10" s="1"/>
  <c r="AK83" i="10" a="1"/>
  <c r="AK83" i="10" s="1"/>
  <c r="AL83" i="10" a="1"/>
  <c r="AL83" i="10" s="1"/>
  <c r="AM83" i="10" a="1"/>
  <c r="AM83" i="10" s="1"/>
  <c r="AN83" i="10" a="1"/>
  <c r="AN83" i="10" s="1"/>
  <c r="AO83" i="10" a="1"/>
  <c r="AO83" i="10" s="1"/>
  <c r="AP83" i="10" a="1"/>
  <c r="AP83" i="10" s="1"/>
  <c r="AQ83" i="10" a="1"/>
  <c r="AQ83" i="10" s="1"/>
  <c r="AR83" i="10" a="1"/>
  <c r="AR83" i="10" s="1"/>
  <c r="AS83" i="10" a="1"/>
  <c r="AS83" i="10" s="1"/>
  <c r="AT83" i="10" a="1"/>
  <c r="AT83" i="10" s="1"/>
  <c r="AU83" i="10" a="1"/>
  <c r="AU83" i="10" s="1"/>
  <c r="AV83" i="10" a="1"/>
  <c r="AV83" i="10" s="1"/>
  <c r="AW83" i="10" a="1"/>
  <c r="AW83" i="10" s="1"/>
  <c r="AX83" i="10" a="1"/>
  <c r="AX83" i="10" s="1"/>
  <c r="AY83" i="10" a="1"/>
  <c r="AY83" i="10" s="1"/>
  <c r="AZ83" i="10" a="1"/>
  <c r="AZ83" i="10" s="1"/>
  <c r="BA83" i="10" a="1"/>
  <c r="BA83" i="10" s="1"/>
  <c r="BB83" i="10" a="1"/>
  <c r="BB83" i="10" s="1"/>
  <c r="BC83" i="10" a="1"/>
  <c r="BC83" i="10" s="1"/>
  <c r="BD83" i="10" a="1"/>
  <c r="BD83" i="10" s="1"/>
  <c r="BE83" i="10" a="1"/>
  <c r="BE83" i="10" s="1"/>
  <c r="BF83" i="10" a="1"/>
  <c r="BF83" i="10" s="1"/>
  <c r="BG83" i="10" a="1"/>
  <c r="BG83" i="10" s="1"/>
  <c r="BH83" i="10" a="1"/>
  <c r="BH83" i="10" s="1"/>
  <c r="BI83" i="10" a="1"/>
  <c r="BI83" i="10" s="1"/>
  <c r="BJ83" i="10" a="1"/>
  <c r="BJ83" i="10" s="1"/>
  <c r="BK83" i="10" a="1"/>
  <c r="BK83" i="10" s="1"/>
  <c r="BL83" i="10" a="1"/>
  <c r="BL83" i="10" s="1"/>
  <c r="BM83" i="10" a="1"/>
  <c r="BM83" i="10" s="1"/>
  <c r="BN83" i="10" a="1"/>
  <c r="BN83" i="10" s="1"/>
  <c r="S84" i="10" a="1"/>
  <c r="S84" i="10" s="1"/>
  <c r="T84" i="10" a="1"/>
  <c r="T84" i="10" s="1"/>
  <c r="U84" i="10" a="1"/>
  <c r="U84" i="10" s="1"/>
  <c r="V84" i="10" a="1"/>
  <c r="V84" i="10" s="1"/>
  <c r="W84" i="10" a="1"/>
  <c r="W84" i="10" s="1"/>
  <c r="X84" i="10" a="1"/>
  <c r="X84" i="10" s="1"/>
  <c r="Y84" i="10" a="1"/>
  <c r="Y84" i="10" s="1"/>
  <c r="Z84" i="10" a="1"/>
  <c r="Z84" i="10" s="1"/>
  <c r="AA84" i="10" a="1"/>
  <c r="AA84" i="10" s="1"/>
  <c r="AB84" i="10" a="1"/>
  <c r="AB84" i="10" s="1"/>
  <c r="AC84" i="10" a="1"/>
  <c r="AC84" i="10" s="1"/>
  <c r="AD84" i="10" a="1"/>
  <c r="AD84" i="10" s="1"/>
  <c r="AE84" i="10" a="1"/>
  <c r="AE84" i="10" s="1"/>
  <c r="AG84" i="10" a="1"/>
  <c r="AG84" i="10" s="1"/>
  <c r="AH84" i="10" a="1"/>
  <c r="AH84" i="10" s="1"/>
  <c r="AI84" i="10" a="1"/>
  <c r="AI84" i="10" s="1"/>
  <c r="AJ84" i="10" a="1"/>
  <c r="AJ84" i="10" s="1"/>
  <c r="AK84" i="10" a="1"/>
  <c r="AK84" i="10" s="1"/>
  <c r="AL84" i="10" a="1"/>
  <c r="AL84" i="10" s="1"/>
  <c r="AM84" i="10" a="1"/>
  <c r="AM84" i="10" s="1"/>
  <c r="AN84" i="10" a="1"/>
  <c r="AN84" i="10" s="1"/>
  <c r="AO84" i="10" a="1"/>
  <c r="AO84" i="10" s="1"/>
  <c r="AP84" i="10" a="1"/>
  <c r="AP84" i="10" s="1"/>
  <c r="AQ84" i="10" a="1"/>
  <c r="AQ84" i="10" s="1"/>
  <c r="AR84" i="10" a="1"/>
  <c r="AR84" i="10" s="1"/>
  <c r="AS84" i="10" a="1"/>
  <c r="AS84" i="10" s="1"/>
  <c r="AT84" i="10" a="1"/>
  <c r="AT84" i="10" s="1"/>
  <c r="AU84" i="10" a="1"/>
  <c r="AU84" i="10" s="1"/>
  <c r="AV84" i="10" a="1"/>
  <c r="AV84" i="10" s="1"/>
  <c r="AW84" i="10" a="1"/>
  <c r="AW84" i="10" s="1"/>
  <c r="AX84" i="10" a="1"/>
  <c r="AX84" i="10" s="1"/>
  <c r="AY84" i="10" a="1"/>
  <c r="AY84" i="10" s="1"/>
  <c r="AZ84" i="10" a="1"/>
  <c r="AZ84" i="10" s="1"/>
  <c r="BA84" i="10" a="1"/>
  <c r="BA84" i="10" s="1"/>
  <c r="BB84" i="10" a="1"/>
  <c r="BB84" i="10" s="1"/>
  <c r="BC84" i="10" a="1"/>
  <c r="BC84" i="10" s="1"/>
  <c r="BD84" i="10" a="1"/>
  <c r="BD84" i="10" s="1"/>
  <c r="BE84" i="10" a="1"/>
  <c r="BE84" i="10" s="1"/>
  <c r="BF84" i="10" a="1"/>
  <c r="BF84" i="10" s="1"/>
  <c r="BG84" i="10" a="1"/>
  <c r="BG84" i="10" s="1"/>
  <c r="BH84" i="10" a="1"/>
  <c r="BH84" i="10" s="1"/>
  <c r="BI84" i="10" a="1"/>
  <c r="BI84" i="10" s="1"/>
  <c r="BJ84" i="10" a="1"/>
  <c r="BJ84" i="10" s="1"/>
  <c r="BK84" i="10" a="1"/>
  <c r="BK84" i="10" s="1"/>
  <c r="BL84" i="10" a="1"/>
  <c r="BL84" i="10" s="1"/>
  <c r="BM84" i="10" a="1"/>
  <c r="BM84" i="10" s="1"/>
  <c r="BN84" i="10" a="1"/>
  <c r="BN84" i="10" s="1"/>
  <c r="R85" i="10" a="1"/>
  <c r="R85" i="10" s="1"/>
  <c r="S85" i="10" a="1"/>
  <c r="S85" i="10" s="1"/>
  <c r="T85" i="10" a="1"/>
  <c r="T85" i="10" s="1"/>
  <c r="U85" i="10" a="1"/>
  <c r="U85" i="10" s="1"/>
  <c r="V85" i="10" a="1"/>
  <c r="V85" i="10" s="1"/>
  <c r="W85" i="10" a="1"/>
  <c r="W85" i="10" s="1"/>
  <c r="X85" i="10" a="1"/>
  <c r="X85" i="10" s="1"/>
  <c r="Y85" i="10" a="1"/>
  <c r="Y85" i="10" s="1"/>
  <c r="Z85" i="10" a="1"/>
  <c r="Z85" i="10" s="1"/>
  <c r="AA85" i="10" a="1"/>
  <c r="AA85" i="10" s="1"/>
  <c r="AB85" i="10" a="1"/>
  <c r="AB85" i="10" s="1"/>
  <c r="AC85" i="10" a="1"/>
  <c r="AC85" i="10" s="1"/>
  <c r="AD85" i="10" a="1"/>
  <c r="AD85" i="10" s="1"/>
  <c r="AE85" i="10" a="1"/>
  <c r="AE85" i="10" s="1"/>
  <c r="AG85" i="10" a="1"/>
  <c r="AG85" i="10" s="1"/>
  <c r="AH85" i="10" a="1"/>
  <c r="AH85" i="10" s="1"/>
  <c r="AI85" i="10" a="1"/>
  <c r="AI85" i="10" s="1"/>
  <c r="AJ85" i="10" a="1"/>
  <c r="AJ85" i="10" s="1"/>
  <c r="AK85" i="10" a="1"/>
  <c r="AK85" i="10" s="1"/>
  <c r="AL85" i="10" a="1"/>
  <c r="AL85" i="10" s="1"/>
  <c r="AM85" i="10" a="1"/>
  <c r="AM85" i="10" s="1"/>
  <c r="AN85" i="10" a="1"/>
  <c r="AN85" i="10" s="1"/>
  <c r="AO85" i="10" a="1"/>
  <c r="AO85" i="10" s="1"/>
  <c r="AP85" i="10" a="1"/>
  <c r="AP85" i="10" s="1"/>
  <c r="AQ85" i="10" a="1"/>
  <c r="AQ85" i="10" s="1"/>
  <c r="AR85" i="10" a="1"/>
  <c r="AR85" i="10" s="1"/>
  <c r="AS85" i="10" a="1"/>
  <c r="AS85" i="10" s="1"/>
  <c r="AT85" i="10" a="1"/>
  <c r="AT85" i="10" s="1"/>
  <c r="AU85" i="10" a="1"/>
  <c r="AU85" i="10" s="1"/>
  <c r="AV85" i="10" a="1"/>
  <c r="AV85" i="10" s="1"/>
  <c r="AW85" i="10" a="1"/>
  <c r="AW85" i="10" s="1"/>
  <c r="AX85" i="10" a="1"/>
  <c r="AX85" i="10" s="1"/>
  <c r="AY85" i="10" a="1"/>
  <c r="AY85" i="10" s="1"/>
  <c r="AZ85" i="10" a="1"/>
  <c r="AZ85" i="10" s="1"/>
  <c r="BA85" i="10" a="1"/>
  <c r="BA85" i="10" s="1"/>
  <c r="BB85" i="10" a="1"/>
  <c r="BB85" i="10" s="1"/>
  <c r="BC85" i="10" a="1"/>
  <c r="BC85" i="10" s="1"/>
  <c r="BD85" i="10" a="1"/>
  <c r="BD85" i="10" s="1"/>
  <c r="BE85" i="10" a="1"/>
  <c r="BE85" i="10" s="1"/>
  <c r="BF85" i="10" a="1"/>
  <c r="BF85" i="10" s="1"/>
  <c r="BG85" i="10" a="1"/>
  <c r="BG85" i="10" s="1"/>
  <c r="BH85" i="10" a="1"/>
  <c r="BH85" i="10" s="1"/>
  <c r="BI85" i="10" a="1"/>
  <c r="BI85" i="10" s="1"/>
  <c r="BJ85" i="10" a="1"/>
  <c r="BJ85" i="10" s="1"/>
  <c r="BK85" i="10" a="1"/>
  <c r="BK85" i="10" s="1"/>
  <c r="BL85" i="10" a="1"/>
  <c r="BL85" i="10" s="1"/>
  <c r="BM85" i="10" a="1"/>
  <c r="BM85" i="10" s="1"/>
  <c r="BN85" i="10" a="1"/>
  <c r="BN85" i="10" s="1"/>
  <c r="R27" i="10" a="1"/>
  <c r="R27" i="10" s="1"/>
  <c r="S27" i="10" a="1"/>
  <c r="S27" i="10" s="1"/>
  <c r="T27" i="10" a="1"/>
  <c r="T27" i="10" s="1"/>
  <c r="U27" i="10" a="1"/>
  <c r="U27" i="10" s="1"/>
  <c r="V27" i="10" a="1"/>
  <c r="V27" i="10" s="1"/>
  <c r="X27" i="10" a="1"/>
  <c r="X27" i="10" s="1"/>
  <c r="Y27" i="10" a="1"/>
  <c r="Y27" i="10" s="1"/>
  <c r="Z27" i="10" a="1"/>
  <c r="Z27" i="10" s="1"/>
  <c r="AA27" i="10" a="1"/>
  <c r="AA27" i="10" s="1"/>
  <c r="AB27" i="10" a="1"/>
  <c r="AB27" i="10" s="1"/>
  <c r="AC27" i="10" a="1"/>
  <c r="AC27" i="10" s="1"/>
  <c r="AD27" i="10" a="1"/>
  <c r="AD27" i="10" s="1"/>
  <c r="AE27" i="10" a="1"/>
  <c r="AE27" i="10" s="1"/>
  <c r="AG27" i="10" a="1"/>
  <c r="AG27" i="10" s="1"/>
  <c r="AH27" i="10" a="1"/>
  <c r="AH27" i="10" s="1"/>
  <c r="AI27" i="10" a="1"/>
  <c r="AI27" i="10" s="1"/>
  <c r="AJ27" i="10" a="1"/>
  <c r="AJ27" i="10" s="1"/>
  <c r="AK27" i="10" a="1"/>
  <c r="AK27" i="10" s="1"/>
  <c r="AL27" i="10" a="1"/>
  <c r="AL27" i="10" s="1"/>
  <c r="AM27" i="10" a="1"/>
  <c r="AM27" i="10" s="1"/>
  <c r="AN27" i="10" a="1"/>
  <c r="AN27" i="10" s="1"/>
  <c r="AO27" i="10" a="1"/>
  <c r="AO27" i="10" s="1"/>
  <c r="AP27" i="10" a="1"/>
  <c r="AP27" i="10" s="1"/>
  <c r="AQ27" i="10" a="1"/>
  <c r="AQ27" i="10" s="1"/>
  <c r="AR27" i="10" a="1"/>
  <c r="AR27" i="10" s="1"/>
  <c r="AS27" i="10" a="1"/>
  <c r="AS27" i="10" s="1"/>
  <c r="AT27" i="10" a="1"/>
  <c r="AT27" i="10" s="1"/>
  <c r="AU27" i="10" a="1"/>
  <c r="AU27" i="10" s="1"/>
  <c r="AV27" i="10" a="1"/>
  <c r="AV27" i="10" s="1"/>
  <c r="AW27" i="10" a="1"/>
  <c r="AW27" i="10" s="1"/>
  <c r="AX27" i="10" a="1"/>
  <c r="AX27" i="10" s="1"/>
  <c r="AY27" i="10" a="1"/>
  <c r="AY27" i="10" s="1"/>
  <c r="AZ27" i="10" a="1"/>
  <c r="AZ27" i="10" s="1"/>
  <c r="BA27" i="10" a="1"/>
  <c r="BA27" i="10" s="1"/>
  <c r="BB27" i="10" a="1"/>
  <c r="BB27" i="10" s="1"/>
  <c r="BC27" i="10" a="1"/>
  <c r="BC27" i="10" s="1"/>
  <c r="BD27" i="10" a="1"/>
  <c r="BD27" i="10" s="1"/>
  <c r="BE27" i="10" a="1"/>
  <c r="BE27" i="10" s="1"/>
  <c r="BF27" i="10" a="1"/>
  <c r="BF27" i="10" s="1"/>
  <c r="BG27" i="10" a="1"/>
  <c r="BG27" i="10" s="1"/>
  <c r="BH27" i="10" a="1"/>
  <c r="BH27" i="10" s="1"/>
  <c r="BI27" i="10" a="1"/>
  <c r="BI27" i="10" s="1"/>
  <c r="BJ27" i="10" a="1"/>
  <c r="BJ27" i="10" s="1"/>
  <c r="BK27" i="10" a="1"/>
  <c r="BK27" i="10" s="1"/>
  <c r="BL27" i="10" a="1"/>
  <c r="BL27" i="10" s="1"/>
  <c r="BM27" i="10" a="1"/>
  <c r="BM27" i="10" s="1"/>
  <c r="BN27" i="10" a="1"/>
  <c r="BN27" i="10" s="1"/>
  <c r="R28" i="10" a="1"/>
  <c r="R28" i="10" s="1"/>
  <c r="S28" i="10" a="1"/>
  <c r="S28" i="10" s="1"/>
  <c r="U28" i="10" a="1"/>
  <c r="U28" i="10" s="1"/>
  <c r="V28" i="10" a="1"/>
  <c r="V28" i="10" s="1"/>
  <c r="X28" i="10" a="1"/>
  <c r="X28" i="10" s="1"/>
  <c r="Z28" i="10" a="1"/>
  <c r="Z28" i="10" s="1"/>
  <c r="AA28" i="10" a="1"/>
  <c r="AA28" i="10" s="1"/>
  <c r="AB28" i="10" a="1"/>
  <c r="AB28" i="10" s="1"/>
  <c r="AD28" i="10" a="1"/>
  <c r="AD28" i="10" s="1"/>
  <c r="AE28" i="10" a="1"/>
  <c r="AE28" i="10" s="1"/>
  <c r="AG28" i="10" a="1"/>
  <c r="AG28" i="10" s="1"/>
  <c r="AH28" i="10" a="1"/>
  <c r="AH28" i="10" s="1"/>
  <c r="AI28" i="10" a="1"/>
  <c r="AI28" i="10" s="1"/>
  <c r="AJ28" i="10" a="1"/>
  <c r="AJ28" i="10" s="1"/>
  <c r="AK28" i="10" a="1"/>
  <c r="AK28" i="10" s="1"/>
  <c r="AL28" i="10" a="1"/>
  <c r="AL28" i="10" s="1"/>
  <c r="AM28" i="10" a="1"/>
  <c r="AM28" i="10" s="1"/>
  <c r="AN28" i="10" a="1"/>
  <c r="AN28" i="10" s="1"/>
  <c r="AO28" i="10" a="1"/>
  <c r="AO28" i="10" s="1"/>
  <c r="AP28" i="10" a="1"/>
  <c r="AP28" i="10" s="1"/>
  <c r="AQ28" i="10" a="1"/>
  <c r="AQ28" i="10" s="1"/>
  <c r="AR28" i="10" a="1"/>
  <c r="AR28" i="10" s="1"/>
  <c r="AS28" i="10" a="1"/>
  <c r="AS28" i="10" s="1"/>
  <c r="AT28" i="10" a="1"/>
  <c r="AT28" i="10" s="1"/>
  <c r="AU28" i="10" a="1"/>
  <c r="AU28" i="10" s="1"/>
  <c r="AV28" i="10" a="1"/>
  <c r="AV28" i="10" s="1"/>
  <c r="AW28" i="10" a="1"/>
  <c r="AW28" i="10" s="1"/>
  <c r="AX28" i="10" a="1"/>
  <c r="AX28" i="10" s="1"/>
  <c r="AY28" i="10" a="1"/>
  <c r="AY28" i="10" s="1"/>
  <c r="AZ28" i="10" a="1"/>
  <c r="AZ28" i="10" s="1"/>
  <c r="BA28" i="10" a="1"/>
  <c r="BA28" i="10" s="1"/>
  <c r="BB28" i="10" a="1"/>
  <c r="BB28" i="10" s="1"/>
  <c r="BC28" i="10" a="1"/>
  <c r="BC28" i="10" s="1"/>
  <c r="BD28" i="10" a="1"/>
  <c r="BD28" i="10" s="1"/>
  <c r="BE28" i="10" a="1"/>
  <c r="BE28" i="10" s="1"/>
  <c r="BF28" i="10" a="1"/>
  <c r="BF28" i="10" s="1"/>
  <c r="BG28" i="10" a="1"/>
  <c r="BG28" i="10" s="1"/>
  <c r="BH28" i="10" a="1"/>
  <c r="BH28" i="10" s="1"/>
  <c r="BI28" i="10" a="1"/>
  <c r="BI28" i="10" s="1"/>
  <c r="BJ28" i="10" a="1"/>
  <c r="BJ28" i="10" s="1"/>
  <c r="BK28" i="10" a="1"/>
  <c r="BK28" i="10" s="1"/>
  <c r="BL28" i="10" a="1"/>
  <c r="BL28" i="10" s="1"/>
  <c r="BM28" i="10" a="1"/>
  <c r="BM28" i="10" s="1"/>
  <c r="BN28" i="10" a="1"/>
  <c r="BN28" i="10" s="1"/>
  <c r="S29" i="10" a="1"/>
  <c r="S29" i="10" s="1"/>
  <c r="T29" i="10" a="1"/>
  <c r="T29" i="10" s="1"/>
  <c r="U29" i="10" a="1"/>
  <c r="U29" i="10" s="1"/>
  <c r="V29" i="10" a="1"/>
  <c r="V29" i="10" s="1"/>
  <c r="W29" i="10" a="1"/>
  <c r="W29" i="10" s="1"/>
  <c r="X29" i="10" a="1"/>
  <c r="X29" i="10" s="1"/>
  <c r="Y29" i="10" a="1"/>
  <c r="Y29" i="10" s="1"/>
  <c r="Z29" i="10" a="1"/>
  <c r="Z29" i="10" s="1"/>
  <c r="AB29" i="10" a="1"/>
  <c r="AB29" i="10" s="1"/>
  <c r="AD29" i="10" a="1"/>
  <c r="AD29" i="10" s="1"/>
  <c r="AE29" i="10" a="1"/>
  <c r="AE29" i="10" s="1"/>
  <c r="AG29" i="10" a="1"/>
  <c r="AG29" i="10" s="1"/>
  <c r="AH29" i="10" a="1"/>
  <c r="AH29" i="10" s="1"/>
  <c r="AI29" i="10" a="1"/>
  <c r="AI29" i="10" s="1"/>
  <c r="AJ29" i="10" a="1"/>
  <c r="AJ29" i="10" s="1"/>
  <c r="AK29" i="10" a="1"/>
  <c r="AK29" i="10" s="1"/>
  <c r="AL29" i="10" a="1"/>
  <c r="AL29" i="10" s="1"/>
  <c r="AM29" i="10" a="1"/>
  <c r="AM29" i="10" s="1"/>
  <c r="AN29" i="10" a="1"/>
  <c r="AN29" i="10" s="1"/>
  <c r="AO29" i="10" a="1"/>
  <c r="AO29" i="10" s="1"/>
  <c r="AP29" i="10" a="1"/>
  <c r="AP29" i="10" s="1"/>
  <c r="AQ29" i="10" a="1"/>
  <c r="AQ29" i="10" s="1"/>
  <c r="AR29" i="10" a="1"/>
  <c r="AR29" i="10" s="1"/>
  <c r="AS29" i="10" a="1"/>
  <c r="AS29" i="10" s="1"/>
  <c r="AT29" i="10" a="1"/>
  <c r="AT29" i="10" s="1"/>
  <c r="AU29" i="10" a="1"/>
  <c r="AU29" i="10" s="1"/>
  <c r="AV29" i="10" a="1"/>
  <c r="AV29" i="10" s="1"/>
  <c r="AW29" i="10" a="1"/>
  <c r="AW29" i="10" s="1"/>
  <c r="AX29" i="10" a="1"/>
  <c r="AX29" i="10" s="1"/>
  <c r="AY29" i="10" a="1"/>
  <c r="AY29" i="10" s="1"/>
  <c r="AZ29" i="10" a="1"/>
  <c r="AZ29" i="10" s="1"/>
  <c r="BA29" i="10" a="1"/>
  <c r="BA29" i="10" s="1"/>
  <c r="BB29" i="10" a="1"/>
  <c r="BB29" i="10" s="1"/>
  <c r="BC29" i="10" a="1"/>
  <c r="BC29" i="10" s="1"/>
  <c r="BD29" i="10" a="1"/>
  <c r="BD29" i="10" s="1"/>
  <c r="BE29" i="10" a="1"/>
  <c r="BE29" i="10" s="1"/>
  <c r="BF29" i="10" a="1"/>
  <c r="BF29" i="10" s="1"/>
  <c r="BG29" i="10" a="1"/>
  <c r="BG29" i="10" s="1"/>
  <c r="BH29" i="10" a="1"/>
  <c r="BH29" i="10" s="1"/>
  <c r="BI29" i="10" a="1"/>
  <c r="BI29" i="10" s="1"/>
  <c r="BJ29" i="10" a="1"/>
  <c r="BJ29" i="10" s="1"/>
  <c r="BK29" i="10" a="1"/>
  <c r="BK29" i="10" s="1"/>
  <c r="BL29" i="10" a="1"/>
  <c r="BL29" i="10" s="1"/>
  <c r="BM29" i="10" a="1"/>
  <c r="BM29" i="10" s="1"/>
  <c r="BN29" i="10" a="1"/>
  <c r="BN29" i="10" s="1"/>
  <c r="S30" i="10" a="1"/>
  <c r="S30" i="10" s="1"/>
  <c r="T30" i="10" a="1"/>
  <c r="T30" i="10" s="1"/>
  <c r="U30" i="10" a="1"/>
  <c r="U30" i="10" s="1"/>
  <c r="V30" i="10" a="1"/>
  <c r="V30" i="10" s="1"/>
  <c r="X30" i="10" a="1"/>
  <c r="X30" i="10" s="1"/>
  <c r="Z30" i="10" a="1"/>
  <c r="Z30" i="10" s="1"/>
  <c r="AB30" i="10" a="1"/>
  <c r="AB30" i="10" s="1"/>
  <c r="AC30" i="10" a="1"/>
  <c r="AC30" i="10" s="1"/>
  <c r="AD30" i="10" a="1"/>
  <c r="AD30" i="10" s="1"/>
  <c r="AE30" i="10" a="1"/>
  <c r="AE30" i="10" s="1"/>
  <c r="AG30" i="10" a="1"/>
  <c r="AG30" i="10" s="1"/>
  <c r="AH30" i="10" a="1"/>
  <c r="AH30" i="10" s="1"/>
  <c r="AI30" i="10" a="1"/>
  <c r="AI30" i="10" s="1"/>
  <c r="AJ30" i="10" a="1"/>
  <c r="AJ30" i="10" s="1"/>
  <c r="AK30" i="10" a="1"/>
  <c r="AK30" i="10" s="1"/>
  <c r="AL30" i="10" a="1"/>
  <c r="AL30" i="10" s="1"/>
  <c r="AM30" i="10" a="1"/>
  <c r="AM30" i="10" s="1"/>
  <c r="AN30" i="10" a="1"/>
  <c r="AN30" i="10" s="1"/>
  <c r="AO30" i="10" a="1"/>
  <c r="AO30" i="10" s="1"/>
  <c r="AP30" i="10" a="1"/>
  <c r="AP30" i="10" s="1"/>
  <c r="AQ30" i="10" a="1"/>
  <c r="AQ30" i="10" s="1"/>
  <c r="AR30" i="10" a="1"/>
  <c r="AR30" i="10" s="1"/>
  <c r="AS30" i="10" a="1"/>
  <c r="AS30" i="10" s="1"/>
  <c r="AT30" i="10" a="1"/>
  <c r="AT30" i="10" s="1"/>
  <c r="AU30" i="10" a="1"/>
  <c r="AU30" i="10" s="1"/>
  <c r="AV30" i="10" a="1"/>
  <c r="AV30" i="10" s="1"/>
  <c r="AW30" i="10" a="1"/>
  <c r="AW30" i="10" s="1"/>
  <c r="AX30" i="10" a="1"/>
  <c r="AX30" i="10" s="1"/>
  <c r="AY30" i="10" a="1"/>
  <c r="AY30" i="10" s="1"/>
  <c r="AZ30" i="10" a="1"/>
  <c r="AZ30" i="10" s="1"/>
  <c r="BA30" i="10" a="1"/>
  <c r="BA30" i="10" s="1"/>
  <c r="BB30" i="10" a="1"/>
  <c r="BB30" i="10" s="1"/>
  <c r="BC30" i="10" a="1"/>
  <c r="BC30" i="10" s="1"/>
  <c r="BD30" i="10" a="1"/>
  <c r="BD30" i="10" s="1"/>
  <c r="BE30" i="10" a="1"/>
  <c r="BE30" i="10" s="1"/>
  <c r="BF30" i="10" a="1"/>
  <c r="BF30" i="10" s="1"/>
  <c r="BG30" i="10" a="1"/>
  <c r="BG30" i="10" s="1"/>
  <c r="BH30" i="10" a="1"/>
  <c r="BH30" i="10" s="1"/>
  <c r="BI30" i="10" a="1"/>
  <c r="BI30" i="10" s="1"/>
  <c r="BJ30" i="10" a="1"/>
  <c r="BJ30" i="10" s="1"/>
  <c r="BK30" i="10" a="1"/>
  <c r="BK30" i="10" s="1"/>
  <c r="BL30" i="10" a="1"/>
  <c r="BL30" i="10" s="1"/>
  <c r="BM30" i="10" a="1"/>
  <c r="BM30" i="10" s="1"/>
  <c r="BN30" i="10" a="1"/>
  <c r="BN30" i="10" s="1"/>
  <c r="S31" i="10" a="1"/>
  <c r="S31" i="10" s="1"/>
  <c r="T31" i="10" a="1"/>
  <c r="T31" i="10" s="1"/>
  <c r="U31" i="10" a="1"/>
  <c r="U31" i="10" s="1"/>
  <c r="V31" i="10" a="1"/>
  <c r="V31" i="10" s="1"/>
  <c r="W31" i="10" a="1"/>
  <c r="W31" i="10" s="1"/>
  <c r="X31" i="10" a="1"/>
  <c r="X31" i="10" s="1"/>
  <c r="Y31" i="10" a="1"/>
  <c r="Y31" i="10" s="1"/>
  <c r="Z31" i="10" a="1"/>
  <c r="Z31" i="10" s="1"/>
  <c r="AA31" i="10" a="1"/>
  <c r="AA31" i="10" s="1"/>
  <c r="AB31" i="10" a="1"/>
  <c r="AB31" i="10" s="1"/>
  <c r="AC31" i="10" a="1"/>
  <c r="AC31" i="10" s="1"/>
  <c r="AD31" i="10" a="1"/>
  <c r="AD31" i="10" s="1"/>
  <c r="AE31" i="10" a="1"/>
  <c r="AE31" i="10" s="1"/>
  <c r="AG31" i="10" a="1"/>
  <c r="AG31" i="10" s="1"/>
  <c r="AH31" i="10" a="1"/>
  <c r="AH31" i="10" s="1"/>
  <c r="AI31" i="10" a="1"/>
  <c r="AI31" i="10" s="1"/>
  <c r="AJ31" i="10" a="1"/>
  <c r="AJ31" i="10" s="1"/>
  <c r="AK31" i="10" a="1"/>
  <c r="AK31" i="10" s="1"/>
  <c r="AL31" i="10" a="1"/>
  <c r="AL31" i="10" s="1"/>
  <c r="AM31" i="10" a="1"/>
  <c r="AM31" i="10" s="1"/>
  <c r="AN31" i="10" a="1"/>
  <c r="AN31" i="10" s="1"/>
  <c r="AO31" i="10" a="1"/>
  <c r="AO31" i="10" s="1"/>
  <c r="AP31" i="10" a="1"/>
  <c r="AP31" i="10" s="1"/>
  <c r="AQ31" i="10" a="1"/>
  <c r="AQ31" i="10" s="1"/>
  <c r="AR31" i="10" a="1"/>
  <c r="AR31" i="10" s="1"/>
  <c r="AS31" i="10" a="1"/>
  <c r="AS31" i="10" s="1"/>
  <c r="AT31" i="10" a="1"/>
  <c r="AT31" i="10" s="1"/>
  <c r="AU31" i="10" a="1"/>
  <c r="AU31" i="10" s="1"/>
  <c r="AV31" i="10" a="1"/>
  <c r="AV31" i="10" s="1"/>
  <c r="AW31" i="10" a="1"/>
  <c r="AW31" i="10" s="1"/>
  <c r="AX31" i="10" a="1"/>
  <c r="AX31" i="10" s="1"/>
  <c r="AY31" i="10" a="1"/>
  <c r="AY31" i="10" s="1"/>
  <c r="AZ31" i="10" a="1"/>
  <c r="AZ31" i="10" s="1"/>
  <c r="BA31" i="10" a="1"/>
  <c r="BA31" i="10" s="1"/>
  <c r="BB31" i="10" a="1"/>
  <c r="BB31" i="10" s="1"/>
  <c r="BC31" i="10" a="1"/>
  <c r="BC31" i="10" s="1"/>
  <c r="BD31" i="10" a="1"/>
  <c r="BD31" i="10" s="1"/>
  <c r="BE31" i="10" a="1"/>
  <c r="BE31" i="10" s="1"/>
  <c r="BF31" i="10" a="1"/>
  <c r="BF31" i="10" s="1"/>
  <c r="BG31" i="10" a="1"/>
  <c r="BG31" i="10" s="1"/>
  <c r="BH31" i="10" a="1"/>
  <c r="BH31" i="10" s="1"/>
  <c r="BI31" i="10" a="1"/>
  <c r="BI31" i="10" s="1"/>
  <c r="BJ31" i="10" a="1"/>
  <c r="BJ31" i="10" s="1"/>
  <c r="BK31" i="10" a="1"/>
  <c r="BK31" i="10" s="1"/>
  <c r="BL31" i="10" a="1"/>
  <c r="BL31" i="10" s="1"/>
  <c r="BN31" i="10" a="1"/>
  <c r="BN31" i="10" s="1"/>
  <c r="R32" i="10" a="1"/>
  <c r="R32" i="10" s="1"/>
  <c r="S32" i="10" a="1"/>
  <c r="S32" i="10" s="1"/>
  <c r="T32" i="10" a="1"/>
  <c r="T32" i="10" s="1"/>
  <c r="U32" i="10" a="1"/>
  <c r="U32" i="10" s="1"/>
  <c r="V32" i="10" a="1"/>
  <c r="V32" i="10" s="1"/>
  <c r="X32" i="10" a="1"/>
  <c r="X32" i="10" s="1"/>
  <c r="Y32" i="10" a="1"/>
  <c r="Y32" i="10" s="1"/>
  <c r="Z32" i="10" a="1"/>
  <c r="Z32" i="10" s="1"/>
  <c r="AA32" i="10" a="1"/>
  <c r="AA32" i="10" s="1"/>
  <c r="AB32" i="10" a="1"/>
  <c r="AB32" i="10" s="1"/>
  <c r="AD32" i="10" a="1"/>
  <c r="AD32" i="10" s="1"/>
  <c r="AE32" i="10" a="1"/>
  <c r="AE32" i="10" s="1"/>
  <c r="AG32" i="10" a="1"/>
  <c r="AG32" i="10" s="1"/>
  <c r="AH32" i="10" a="1"/>
  <c r="AH32" i="10" s="1"/>
  <c r="AI32" i="10" a="1"/>
  <c r="AI32" i="10" s="1"/>
  <c r="AJ32" i="10" a="1"/>
  <c r="AJ32" i="10" s="1"/>
  <c r="AK32" i="10" a="1"/>
  <c r="AK32" i="10" s="1"/>
  <c r="AL32" i="10" a="1"/>
  <c r="AL32" i="10" s="1"/>
  <c r="AM32" i="10" a="1"/>
  <c r="AM32" i="10" s="1"/>
  <c r="AN32" i="10" a="1"/>
  <c r="AN32" i="10" s="1"/>
  <c r="AO32" i="10" a="1"/>
  <c r="AO32" i="10" s="1"/>
  <c r="AP32" i="10" a="1"/>
  <c r="AP32" i="10" s="1"/>
  <c r="AQ32" i="10" a="1"/>
  <c r="AQ32" i="10" s="1"/>
  <c r="AR32" i="10" a="1"/>
  <c r="AR32" i="10" s="1"/>
  <c r="AS32" i="10" a="1"/>
  <c r="AS32" i="10" s="1"/>
  <c r="AT32" i="10" a="1"/>
  <c r="AT32" i="10" s="1"/>
  <c r="AU32" i="10" a="1"/>
  <c r="AU32" i="10" s="1"/>
  <c r="AV32" i="10" a="1"/>
  <c r="AV32" i="10" s="1"/>
  <c r="AW32" i="10" a="1"/>
  <c r="AW32" i="10" s="1"/>
  <c r="AX32" i="10" a="1"/>
  <c r="AX32" i="10" s="1"/>
  <c r="AY32" i="10" a="1"/>
  <c r="AY32" i="10" s="1"/>
  <c r="AZ32" i="10" a="1"/>
  <c r="AZ32" i="10" s="1"/>
  <c r="BA32" i="10" a="1"/>
  <c r="BA32" i="10" s="1"/>
  <c r="BB32" i="10" a="1"/>
  <c r="BB32" i="10" s="1"/>
  <c r="BC32" i="10" a="1"/>
  <c r="BC32" i="10" s="1"/>
  <c r="BD32" i="10" a="1"/>
  <c r="BD32" i="10" s="1"/>
  <c r="BE32" i="10" a="1"/>
  <c r="BE32" i="10" s="1"/>
  <c r="BF32" i="10" a="1"/>
  <c r="BF32" i="10" s="1"/>
  <c r="BG32" i="10" a="1"/>
  <c r="BG32" i="10" s="1"/>
  <c r="BH32" i="10" a="1"/>
  <c r="BH32" i="10" s="1"/>
  <c r="BI32" i="10" a="1"/>
  <c r="BI32" i="10" s="1"/>
  <c r="BJ32" i="10" a="1"/>
  <c r="BJ32" i="10" s="1"/>
  <c r="BK32" i="10" a="1"/>
  <c r="BK32" i="10" s="1"/>
  <c r="BL32" i="10" a="1"/>
  <c r="BL32" i="10" s="1"/>
  <c r="BM32" i="10" a="1"/>
  <c r="BM32" i="10" s="1"/>
  <c r="BN32" i="10" a="1"/>
  <c r="BN32" i="10" s="1"/>
  <c r="R33" i="10" a="1"/>
  <c r="R33" i="10" s="1"/>
  <c r="S33" i="10" a="1"/>
  <c r="S33" i="10" s="1"/>
  <c r="T33" i="10" a="1"/>
  <c r="T33" i="10" s="1"/>
  <c r="U33" i="10" a="1"/>
  <c r="U33" i="10" s="1"/>
  <c r="V33" i="10" a="1"/>
  <c r="V33" i="10" s="1"/>
  <c r="X33" i="10" a="1"/>
  <c r="X33" i="10" s="1"/>
  <c r="Y33" i="10" a="1"/>
  <c r="Y33" i="10" s="1"/>
  <c r="Z33" i="10" a="1"/>
  <c r="Z33" i="10" s="1"/>
  <c r="AA33" i="10" a="1"/>
  <c r="AA33" i="10" s="1"/>
  <c r="AB33" i="10" a="1"/>
  <c r="AB33" i="10" s="1"/>
  <c r="AD33" i="10" a="1"/>
  <c r="AD33" i="10" s="1"/>
  <c r="AE33" i="10" a="1"/>
  <c r="AE33" i="10" s="1"/>
  <c r="AG33" i="10" a="1"/>
  <c r="AG33" i="10" s="1"/>
  <c r="AH33" i="10" a="1"/>
  <c r="AH33" i="10" s="1"/>
  <c r="AI33" i="10" a="1"/>
  <c r="AI33" i="10" s="1"/>
  <c r="AJ33" i="10" a="1"/>
  <c r="AJ33" i="10" s="1"/>
  <c r="AK33" i="10" a="1"/>
  <c r="AK33" i="10" s="1"/>
  <c r="AL33" i="10" a="1"/>
  <c r="AL33" i="10" s="1"/>
  <c r="AM33" i="10" a="1"/>
  <c r="AM33" i="10" s="1"/>
  <c r="AN33" i="10" a="1"/>
  <c r="AN33" i="10" s="1"/>
  <c r="AO33" i="10" a="1"/>
  <c r="AO33" i="10" s="1"/>
  <c r="AP33" i="10" a="1"/>
  <c r="AP33" i="10" s="1"/>
  <c r="AQ33" i="10" a="1"/>
  <c r="AQ33" i="10" s="1"/>
  <c r="AR33" i="10" a="1"/>
  <c r="AR33" i="10" s="1"/>
  <c r="AS33" i="10" a="1"/>
  <c r="AS33" i="10" s="1"/>
  <c r="AT33" i="10" a="1"/>
  <c r="AT33" i="10" s="1"/>
  <c r="AU33" i="10" a="1"/>
  <c r="AU33" i="10" s="1"/>
  <c r="AV33" i="10" a="1"/>
  <c r="AV33" i="10" s="1"/>
  <c r="AW33" i="10" a="1"/>
  <c r="AW33" i="10" s="1"/>
  <c r="AX33" i="10" a="1"/>
  <c r="AX33" i="10" s="1"/>
  <c r="AY33" i="10" a="1"/>
  <c r="AY33" i="10" s="1"/>
  <c r="AZ33" i="10" a="1"/>
  <c r="AZ33" i="10" s="1"/>
  <c r="BA33" i="10" a="1"/>
  <c r="BA33" i="10" s="1"/>
  <c r="BB33" i="10" a="1"/>
  <c r="BB33" i="10" s="1"/>
  <c r="BC33" i="10" a="1"/>
  <c r="BC33" i="10" s="1"/>
  <c r="BD33" i="10" a="1"/>
  <c r="BD33" i="10" s="1"/>
  <c r="BE33" i="10" a="1"/>
  <c r="BE33" i="10" s="1"/>
  <c r="BF33" i="10" a="1"/>
  <c r="BF33" i="10" s="1"/>
  <c r="BG33" i="10" a="1"/>
  <c r="BG33" i="10" s="1"/>
  <c r="BH33" i="10" a="1"/>
  <c r="BH33" i="10" s="1"/>
  <c r="BI33" i="10" a="1"/>
  <c r="BI33" i="10" s="1"/>
  <c r="BJ33" i="10" a="1"/>
  <c r="BJ33" i="10" s="1"/>
  <c r="BK33" i="10" a="1"/>
  <c r="BK33" i="10" s="1"/>
  <c r="BL33" i="10" a="1"/>
  <c r="BL33" i="10" s="1"/>
  <c r="BN33" i="10" a="1"/>
  <c r="BN33" i="10" s="1"/>
  <c r="R34" i="10" a="1"/>
  <c r="R34" i="10" s="1"/>
  <c r="S34" i="10" a="1"/>
  <c r="S34" i="10" s="1"/>
  <c r="T34" i="10" a="1"/>
  <c r="T34" i="10" s="1"/>
  <c r="U34" i="10" a="1"/>
  <c r="U34" i="10" s="1"/>
  <c r="V34" i="10" a="1"/>
  <c r="V34" i="10" s="1"/>
  <c r="W34" i="10" a="1"/>
  <c r="W34" i="10" s="1"/>
  <c r="X34" i="10" a="1"/>
  <c r="X34" i="10" s="1"/>
  <c r="Y34" i="10" a="1"/>
  <c r="Y34" i="10" s="1"/>
  <c r="Z34" i="10" a="1"/>
  <c r="Z34" i="10" s="1"/>
  <c r="AA34" i="10" a="1"/>
  <c r="AA34" i="10" s="1"/>
  <c r="AB34" i="10" a="1"/>
  <c r="AB34" i="10" s="1"/>
  <c r="AD34" i="10" a="1"/>
  <c r="AD34" i="10" s="1"/>
  <c r="AE34" i="10" a="1"/>
  <c r="AE34" i="10" s="1"/>
  <c r="AG34" i="10" a="1"/>
  <c r="AG34" i="10" s="1"/>
  <c r="AH34" i="10" a="1"/>
  <c r="AH34" i="10" s="1"/>
  <c r="AI34" i="10" a="1"/>
  <c r="AI34" i="10" s="1"/>
  <c r="AJ34" i="10" a="1"/>
  <c r="AJ34" i="10" s="1"/>
  <c r="AK34" i="10" a="1"/>
  <c r="AK34" i="10" s="1"/>
  <c r="AL34" i="10" a="1"/>
  <c r="AL34" i="10" s="1"/>
  <c r="AM34" i="10" a="1"/>
  <c r="AM34" i="10" s="1"/>
  <c r="AN34" i="10" a="1"/>
  <c r="AN34" i="10" s="1"/>
  <c r="AO34" i="10" a="1"/>
  <c r="AO34" i="10" s="1"/>
  <c r="AP34" i="10" a="1"/>
  <c r="AP34" i="10" s="1"/>
  <c r="AQ34" i="10" a="1"/>
  <c r="AQ34" i="10" s="1"/>
  <c r="AR34" i="10" a="1"/>
  <c r="AR34" i="10" s="1"/>
  <c r="AS34" i="10" a="1"/>
  <c r="AS34" i="10" s="1"/>
  <c r="AT34" i="10" a="1"/>
  <c r="AT34" i="10" s="1"/>
  <c r="AU34" i="10" a="1"/>
  <c r="AU34" i="10" s="1"/>
  <c r="AV34" i="10" a="1"/>
  <c r="AV34" i="10" s="1"/>
  <c r="AW34" i="10" a="1"/>
  <c r="AW34" i="10" s="1"/>
  <c r="AX34" i="10" a="1"/>
  <c r="AX34" i="10" s="1"/>
  <c r="AY34" i="10" a="1"/>
  <c r="AY34" i="10" s="1"/>
  <c r="AZ34" i="10" a="1"/>
  <c r="AZ34" i="10" s="1"/>
  <c r="BA34" i="10" a="1"/>
  <c r="BA34" i="10" s="1"/>
  <c r="BB34" i="10" a="1"/>
  <c r="BB34" i="10" s="1"/>
  <c r="BC34" i="10" a="1"/>
  <c r="BC34" i="10" s="1"/>
  <c r="BD34" i="10" a="1"/>
  <c r="BD34" i="10" s="1"/>
  <c r="BE34" i="10" a="1"/>
  <c r="BE34" i="10" s="1"/>
  <c r="BF34" i="10" a="1"/>
  <c r="BF34" i="10" s="1"/>
  <c r="BG34" i="10" a="1"/>
  <c r="BG34" i="10" s="1"/>
  <c r="BH34" i="10" a="1"/>
  <c r="BH34" i="10" s="1"/>
  <c r="BI34" i="10" a="1"/>
  <c r="BI34" i="10" s="1"/>
  <c r="BJ34" i="10" a="1"/>
  <c r="BJ34" i="10" s="1"/>
  <c r="BK34" i="10" a="1"/>
  <c r="BK34" i="10" s="1"/>
  <c r="BL34" i="10" a="1"/>
  <c r="BL34" i="10" s="1"/>
  <c r="BN34" i="10" a="1"/>
  <c r="BN34" i="10" s="1"/>
  <c r="S35" i="10" a="1"/>
  <c r="S35" i="10" s="1"/>
  <c r="T35" i="10" a="1"/>
  <c r="T35" i="10" s="1"/>
  <c r="U35" i="10" a="1"/>
  <c r="U35" i="10" s="1"/>
  <c r="V35" i="10" a="1"/>
  <c r="V35" i="10" s="1"/>
  <c r="W35" i="10" a="1"/>
  <c r="W35" i="10" s="1"/>
  <c r="X35" i="10" a="1"/>
  <c r="X35" i="10" s="1"/>
  <c r="Y35" i="10" a="1"/>
  <c r="Y35" i="10" s="1"/>
  <c r="Z35" i="10" a="1"/>
  <c r="Z35" i="10" s="1"/>
  <c r="AA35" i="10" a="1"/>
  <c r="AA35" i="10" s="1"/>
  <c r="AB35" i="10" a="1"/>
  <c r="AB35" i="10" s="1"/>
  <c r="AE35" i="10" a="1"/>
  <c r="AE35" i="10" s="1"/>
  <c r="AG35" i="10" a="1"/>
  <c r="AG35" i="10" s="1"/>
  <c r="AH35" i="10" a="1"/>
  <c r="AH35" i="10" s="1"/>
  <c r="AI35" i="10" a="1"/>
  <c r="AI35" i="10" s="1"/>
  <c r="AJ35" i="10" a="1"/>
  <c r="AJ35" i="10" s="1"/>
  <c r="AK35" i="10" a="1"/>
  <c r="AK35" i="10" s="1"/>
  <c r="AL35" i="10" a="1"/>
  <c r="AL35" i="10" s="1"/>
  <c r="AM35" i="10" a="1"/>
  <c r="AM35" i="10" s="1"/>
  <c r="AN35" i="10" a="1"/>
  <c r="AN35" i="10" s="1"/>
  <c r="AO35" i="10" a="1"/>
  <c r="AO35" i="10" s="1"/>
  <c r="AP35" i="10" a="1"/>
  <c r="AP35" i="10" s="1"/>
  <c r="AQ35" i="10" a="1"/>
  <c r="AQ35" i="10" s="1"/>
  <c r="AR35" i="10" a="1"/>
  <c r="AR35" i="10" s="1"/>
  <c r="AS35" i="10" a="1"/>
  <c r="AS35" i="10" s="1"/>
  <c r="AT35" i="10" a="1"/>
  <c r="AT35" i="10" s="1"/>
  <c r="AU35" i="10" a="1"/>
  <c r="AU35" i="10" s="1"/>
  <c r="AV35" i="10" a="1"/>
  <c r="AV35" i="10" s="1"/>
  <c r="AW35" i="10" a="1"/>
  <c r="AW35" i="10" s="1"/>
  <c r="AX35" i="10" a="1"/>
  <c r="AX35" i="10" s="1"/>
  <c r="AY35" i="10" a="1"/>
  <c r="AY35" i="10" s="1"/>
  <c r="AZ35" i="10" a="1"/>
  <c r="AZ35" i="10" s="1"/>
  <c r="BA35" i="10" a="1"/>
  <c r="BA35" i="10" s="1"/>
  <c r="BB35" i="10" a="1"/>
  <c r="BB35" i="10" s="1"/>
  <c r="BC35" i="10" a="1"/>
  <c r="BC35" i="10" s="1"/>
  <c r="BD35" i="10" a="1"/>
  <c r="BD35" i="10" s="1"/>
  <c r="BE35" i="10" a="1"/>
  <c r="BE35" i="10" s="1"/>
  <c r="BF35" i="10" a="1"/>
  <c r="BF35" i="10" s="1"/>
  <c r="BG35" i="10" a="1"/>
  <c r="BG35" i="10" s="1"/>
  <c r="BH35" i="10" a="1"/>
  <c r="BH35" i="10" s="1"/>
  <c r="BI35" i="10" a="1"/>
  <c r="BI35" i="10" s="1"/>
  <c r="BJ35" i="10" a="1"/>
  <c r="BJ35" i="10" s="1"/>
  <c r="BK35" i="10" a="1"/>
  <c r="BK35" i="10" s="1"/>
  <c r="BL35" i="10" a="1"/>
  <c r="BL35" i="10" s="1"/>
  <c r="BM35" i="10" a="1"/>
  <c r="BM35" i="10" s="1"/>
  <c r="BN35" i="10" a="1"/>
  <c r="BN35" i="10" s="1"/>
  <c r="R36" i="10" a="1"/>
  <c r="R36" i="10" s="1"/>
  <c r="S36" i="10" a="1"/>
  <c r="S36" i="10" s="1"/>
  <c r="T36" i="10" a="1"/>
  <c r="T36" i="10" s="1"/>
  <c r="U36" i="10" a="1"/>
  <c r="U36" i="10" s="1"/>
  <c r="V36" i="10" a="1"/>
  <c r="V36" i="10" s="1"/>
  <c r="X36" i="10" a="1"/>
  <c r="X36" i="10" s="1"/>
  <c r="Y36" i="10" a="1"/>
  <c r="Y36" i="10" s="1"/>
  <c r="Z36" i="10" a="1"/>
  <c r="Z36" i="10" s="1"/>
  <c r="AA36" i="10" a="1"/>
  <c r="AA36" i="10" s="1"/>
  <c r="AB36" i="10" a="1"/>
  <c r="AB36" i="10" s="1"/>
  <c r="AD36" i="10" a="1"/>
  <c r="AD36" i="10" s="1"/>
  <c r="AE36" i="10" a="1"/>
  <c r="AE36" i="10" s="1"/>
  <c r="AG36" i="10" a="1"/>
  <c r="AG36" i="10" s="1"/>
  <c r="AH36" i="10" a="1"/>
  <c r="AH36" i="10" s="1"/>
  <c r="AI36" i="10" a="1"/>
  <c r="AI36" i="10" s="1"/>
  <c r="AJ36" i="10" a="1"/>
  <c r="AJ36" i="10" s="1"/>
  <c r="AK36" i="10" a="1"/>
  <c r="AK36" i="10" s="1"/>
  <c r="AL36" i="10" a="1"/>
  <c r="AL36" i="10" s="1"/>
  <c r="AM36" i="10" a="1"/>
  <c r="AM36" i="10" s="1"/>
  <c r="AN36" i="10" a="1"/>
  <c r="AN36" i="10" s="1"/>
  <c r="AO36" i="10" a="1"/>
  <c r="AO36" i="10" s="1"/>
  <c r="AP36" i="10" a="1"/>
  <c r="AP36" i="10" s="1"/>
  <c r="AQ36" i="10" a="1"/>
  <c r="AQ36" i="10" s="1"/>
  <c r="AR36" i="10" a="1"/>
  <c r="AR36" i="10" s="1"/>
  <c r="AS36" i="10" a="1"/>
  <c r="AS36" i="10" s="1"/>
  <c r="AT36" i="10" a="1"/>
  <c r="AT36" i="10" s="1"/>
  <c r="AU36" i="10" a="1"/>
  <c r="AU36" i="10" s="1"/>
  <c r="AV36" i="10" a="1"/>
  <c r="AV36" i="10" s="1"/>
  <c r="AW36" i="10" a="1"/>
  <c r="AW36" i="10" s="1"/>
  <c r="AX36" i="10" a="1"/>
  <c r="AX36" i="10" s="1"/>
  <c r="AY36" i="10" a="1"/>
  <c r="AY36" i="10" s="1"/>
  <c r="AZ36" i="10" a="1"/>
  <c r="AZ36" i="10" s="1"/>
  <c r="BA36" i="10" a="1"/>
  <c r="BA36" i="10" s="1"/>
  <c r="BB36" i="10" a="1"/>
  <c r="BB36" i="10" s="1"/>
  <c r="BC36" i="10" a="1"/>
  <c r="BC36" i="10" s="1"/>
  <c r="BD36" i="10" a="1"/>
  <c r="BD36" i="10" s="1"/>
  <c r="BE36" i="10" a="1"/>
  <c r="BE36" i="10" s="1"/>
  <c r="BF36" i="10" a="1"/>
  <c r="BF36" i="10" s="1"/>
  <c r="BG36" i="10" a="1"/>
  <c r="BG36" i="10" s="1"/>
  <c r="BH36" i="10" a="1"/>
  <c r="BH36" i="10" s="1"/>
  <c r="BI36" i="10" a="1"/>
  <c r="BI36" i="10" s="1"/>
  <c r="BJ36" i="10" a="1"/>
  <c r="BJ36" i="10" s="1"/>
  <c r="BK36" i="10" a="1"/>
  <c r="BK36" i="10" s="1"/>
  <c r="BL36" i="10" a="1"/>
  <c r="BL36" i="10" s="1"/>
  <c r="BM36" i="10" a="1"/>
  <c r="BM36" i="10" s="1"/>
  <c r="BN36" i="10" a="1"/>
  <c r="BN36" i="10" s="1"/>
  <c r="S37" i="10" a="1"/>
  <c r="S37" i="10" s="1"/>
  <c r="T37" i="10" a="1"/>
  <c r="T37" i="10" s="1"/>
  <c r="U37" i="10" a="1"/>
  <c r="U37" i="10" s="1"/>
  <c r="V37" i="10" a="1"/>
  <c r="V37" i="10" s="1"/>
  <c r="W37" i="10" a="1"/>
  <c r="W37" i="10" s="1"/>
  <c r="X37" i="10" a="1"/>
  <c r="X37" i="10" s="1"/>
  <c r="Z37" i="10" a="1"/>
  <c r="Z37" i="10" s="1"/>
  <c r="AA37" i="10" a="1"/>
  <c r="AA37" i="10" s="1"/>
  <c r="AB37" i="10" a="1"/>
  <c r="AB37" i="10" s="1"/>
  <c r="AC37" i="10" a="1"/>
  <c r="AC37" i="10" s="1"/>
  <c r="AD37" i="10" a="1"/>
  <c r="AD37" i="10" s="1"/>
  <c r="AE37" i="10" a="1"/>
  <c r="AE37" i="10" s="1"/>
  <c r="AG37" i="10" a="1"/>
  <c r="AG37" i="10" s="1"/>
  <c r="AH37" i="10" a="1"/>
  <c r="AH37" i="10" s="1"/>
  <c r="AI37" i="10" a="1"/>
  <c r="AI37" i="10" s="1"/>
  <c r="AJ37" i="10" a="1"/>
  <c r="AJ37" i="10" s="1"/>
  <c r="AK37" i="10" a="1"/>
  <c r="AK37" i="10" s="1"/>
  <c r="AL37" i="10" a="1"/>
  <c r="AL37" i="10" s="1"/>
  <c r="AM37" i="10" a="1"/>
  <c r="AM37" i="10" s="1"/>
  <c r="AN37" i="10" a="1"/>
  <c r="AN37" i="10" s="1"/>
  <c r="AO37" i="10" a="1"/>
  <c r="AO37" i="10" s="1"/>
  <c r="AP37" i="10" a="1"/>
  <c r="AP37" i="10" s="1"/>
  <c r="AQ37" i="10" a="1"/>
  <c r="AQ37" i="10" s="1"/>
  <c r="AR37" i="10" a="1"/>
  <c r="AR37" i="10" s="1"/>
  <c r="AS37" i="10" a="1"/>
  <c r="AS37" i="10" s="1"/>
  <c r="AT37" i="10" a="1"/>
  <c r="AT37" i="10" s="1"/>
  <c r="AU37" i="10" a="1"/>
  <c r="AU37" i="10" s="1"/>
  <c r="AV37" i="10" a="1"/>
  <c r="AV37" i="10" s="1"/>
  <c r="AW37" i="10" a="1"/>
  <c r="AW37" i="10" s="1"/>
  <c r="AX37" i="10" a="1"/>
  <c r="AX37" i="10" s="1"/>
  <c r="AY37" i="10" a="1"/>
  <c r="AY37" i="10" s="1"/>
  <c r="AZ37" i="10" a="1"/>
  <c r="AZ37" i="10" s="1"/>
  <c r="BA37" i="10" a="1"/>
  <c r="BA37" i="10" s="1"/>
  <c r="BB37" i="10" a="1"/>
  <c r="BB37" i="10" s="1"/>
  <c r="BC37" i="10" a="1"/>
  <c r="BC37" i="10" s="1"/>
  <c r="BD37" i="10" a="1"/>
  <c r="BD37" i="10" s="1"/>
  <c r="BE37" i="10" a="1"/>
  <c r="BE37" i="10" s="1"/>
  <c r="BF37" i="10" a="1"/>
  <c r="BF37" i="10" s="1"/>
  <c r="BG37" i="10" a="1"/>
  <c r="BG37" i="10" s="1"/>
  <c r="BH37" i="10" a="1"/>
  <c r="BH37" i="10" s="1"/>
  <c r="BI37" i="10" a="1"/>
  <c r="BI37" i="10" s="1"/>
  <c r="BJ37" i="10" a="1"/>
  <c r="BJ37" i="10" s="1"/>
  <c r="BK37" i="10" a="1"/>
  <c r="BK37" i="10" s="1"/>
  <c r="BL37" i="10" a="1"/>
  <c r="BL37" i="10" s="1"/>
  <c r="BM37" i="10" a="1"/>
  <c r="BM37" i="10" s="1"/>
  <c r="BN37" i="10" a="1"/>
  <c r="BN37" i="10" s="1"/>
  <c r="S38" i="10" a="1"/>
  <c r="S38" i="10" s="1"/>
  <c r="T38" i="10" a="1"/>
  <c r="T38" i="10" s="1"/>
  <c r="U38" i="10" a="1"/>
  <c r="U38" i="10" s="1"/>
  <c r="V38" i="10" a="1"/>
  <c r="V38" i="10" s="1"/>
  <c r="W38" i="10" a="1"/>
  <c r="W38" i="10" s="1"/>
  <c r="X38" i="10" a="1"/>
  <c r="X38" i="10" s="1"/>
  <c r="Z38" i="10" a="1"/>
  <c r="Z38" i="10" s="1"/>
  <c r="AA38" i="10" a="1"/>
  <c r="AA38" i="10" s="1"/>
  <c r="AB38" i="10" a="1"/>
  <c r="AB38" i="10" s="1"/>
  <c r="AC38" i="10" a="1"/>
  <c r="AC38" i="10" s="1"/>
  <c r="AD38" i="10" a="1"/>
  <c r="AD38" i="10" s="1"/>
  <c r="AE38" i="10" a="1"/>
  <c r="AE38" i="10" s="1"/>
  <c r="AG38" i="10" a="1"/>
  <c r="AG38" i="10" s="1"/>
  <c r="AH38" i="10" a="1"/>
  <c r="AH38" i="10" s="1"/>
  <c r="AI38" i="10" a="1"/>
  <c r="AI38" i="10" s="1"/>
  <c r="AJ38" i="10" a="1"/>
  <c r="AJ38" i="10" s="1"/>
  <c r="AK38" i="10" a="1"/>
  <c r="AK38" i="10" s="1"/>
  <c r="AL38" i="10" a="1"/>
  <c r="AL38" i="10" s="1"/>
  <c r="AM38" i="10" a="1"/>
  <c r="AM38" i="10" s="1"/>
  <c r="AN38" i="10" a="1"/>
  <c r="AN38" i="10" s="1"/>
  <c r="AO38" i="10" a="1"/>
  <c r="AO38" i="10" s="1"/>
  <c r="AP38" i="10" a="1"/>
  <c r="AP38" i="10" s="1"/>
  <c r="AQ38" i="10" a="1"/>
  <c r="AQ38" i="10" s="1"/>
  <c r="AR38" i="10" a="1"/>
  <c r="AR38" i="10" s="1"/>
  <c r="AS38" i="10" a="1"/>
  <c r="AS38" i="10" s="1"/>
  <c r="AT38" i="10" a="1"/>
  <c r="AT38" i="10" s="1"/>
  <c r="AU38" i="10" a="1"/>
  <c r="AU38" i="10" s="1"/>
  <c r="AV38" i="10" a="1"/>
  <c r="AV38" i="10" s="1"/>
  <c r="AW38" i="10" a="1"/>
  <c r="AW38" i="10" s="1"/>
  <c r="AX38" i="10" a="1"/>
  <c r="AX38" i="10" s="1"/>
  <c r="AY38" i="10" a="1"/>
  <c r="AY38" i="10" s="1"/>
  <c r="AZ38" i="10" a="1"/>
  <c r="AZ38" i="10" s="1"/>
  <c r="BA38" i="10" a="1"/>
  <c r="BA38" i="10" s="1"/>
  <c r="BB38" i="10" a="1"/>
  <c r="BB38" i="10" s="1"/>
  <c r="BC38" i="10" a="1"/>
  <c r="BC38" i="10" s="1"/>
  <c r="BD38" i="10" a="1"/>
  <c r="BD38" i="10" s="1"/>
  <c r="BE38" i="10" a="1"/>
  <c r="BE38" i="10" s="1"/>
  <c r="BF38" i="10" a="1"/>
  <c r="BF38" i="10" s="1"/>
  <c r="BG38" i="10" a="1"/>
  <c r="BG38" i="10" s="1"/>
  <c r="BH38" i="10" a="1"/>
  <c r="BH38" i="10" s="1"/>
  <c r="BI38" i="10" a="1"/>
  <c r="BI38" i="10" s="1"/>
  <c r="BJ38" i="10" a="1"/>
  <c r="BJ38" i="10" s="1"/>
  <c r="BK38" i="10" a="1"/>
  <c r="BK38" i="10" s="1"/>
  <c r="BL38" i="10" a="1"/>
  <c r="BL38" i="10" s="1"/>
  <c r="BM38" i="10" a="1"/>
  <c r="BM38" i="10" s="1"/>
  <c r="BN38" i="10" a="1"/>
  <c r="BN38" i="10" s="1"/>
  <c r="R39" i="10" a="1"/>
  <c r="R39" i="10" s="1"/>
  <c r="S39" i="10" a="1"/>
  <c r="S39" i="10" s="1"/>
  <c r="T39" i="10" a="1"/>
  <c r="T39" i="10" s="1"/>
  <c r="U39" i="10" a="1"/>
  <c r="U39" i="10" s="1"/>
  <c r="V39" i="10" a="1"/>
  <c r="V39" i="10" s="1"/>
  <c r="W39" i="10" a="1"/>
  <c r="W39" i="10" s="1"/>
  <c r="X39" i="10" a="1"/>
  <c r="X39" i="10" s="1"/>
  <c r="Y39" i="10" a="1"/>
  <c r="Y39" i="10" s="1"/>
  <c r="Z39" i="10" a="1"/>
  <c r="Z39" i="10" s="1"/>
  <c r="AA39" i="10" a="1"/>
  <c r="AA39" i="10" s="1"/>
  <c r="AB39" i="10" a="1"/>
  <c r="AB39" i="10" s="1"/>
  <c r="AC39" i="10" a="1"/>
  <c r="AC39" i="10" s="1"/>
  <c r="AD39" i="10" a="1"/>
  <c r="AD39" i="10" s="1"/>
  <c r="AE39" i="10" a="1"/>
  <c r="AE39" i="10" s="1"/>
  <c r="AG39" i="10" a="1"/>
  <c r="AG39" i="10" s="1"/>
  <c r="AH39" i="10" a="1"/>
  <c r="AH39" i="10" s="1"/>
  <c r="AI39" i="10" a="1"/>
  <c r="AI39" i="10" s="1"/>
  <c r="AJ39" i="10" a="1"/>
  <c r="AJ39" i="10" s="1"/>
  <c r="AK39" i="10" a="1"/>
  <c r="AK39" i="10" s="1"/>
  <c r="AL39" i="10" a="1"/>
  <c r="AL39" i="10" s="1"/>
  <c r="AM39" i="10" a="1"/>
  <c r="AM39" i="10" s="1"/>
  <c r="AN39" i="10" a="1"/>
  <c r="AN39" i="10" s="1"/>
  <c r="AO39" i="10" a="1"/>
  <c r="AO39" i="10" s="1"/>
  <c r="AP39" i="10" a="1"/>
  <c r="AP39" i="10" s="1"/>
  <c r="AQ39" i="10" a="1"/>
  <c r="AQ39" i="10" s="1"/>
  <c r="AR39" i="10" a="1"/>
  <c r="AR39" i="10" s="1"/>
  <c r="AS39" i="10" a="1"/>
  <c r="AS39" i="10" s="1"/>
  <c r="AT39" i="10" a="1"/>
  <c r="AT39" i="10" s="1"/>
  <c r="AU39" i="10" a="1"/>
  <c r="AU39" i="10" s="1"/>
  <c r="AV39" i="10" a="1"/>
  <c r="AV39" i="10" s="1"/>
  <c r="AW39" i="10" a="1"/>
  <c r="AW39" i="10" s="1"/>
  <c r="AX39" i="10" a="1"/>
  <c r="AX39" i="10" s="1"/>
  <c r="AY39" i="10" a="1"/>
  <c r="AY39" i="10" s="1"/>
  <c r="AZ39" i="10" a="1"/>
  <c r="AZ39" i="10" s="1"/>
  <c r="BA39" i="10" a="1"/>
  <c r="BA39" i="10" s="1"/>
  <c r="BB39" i="10" a="1"/>
  <c r="BB39" i="10" s="1"/>
  <c r="BC39" i="10" a="1"/>
  <c r="BC39" i="10" s="1"/>
  <c r="BD39" i="10" a="1"/>
  <c r="BD39" i="10" s="1"/>
  <c r="BE39" i="10" a="1"/>
  <c r="BE39" i="10" s="1"/>
  <c r="BF39" i="10" a="1"/>
  <c r="BF39" i="10" s="1"/>
  <c r="BG39" i="10" a="1"/>
  <c r="BG39" i="10" s="1"/>
  <c r="BH39" i="10" a="1"/>
  <c r="BH39" i="10" s="1"/>
  <c r="BI39" i="10" a="1"/>
  <c r="BI39" i="10" s="1"/>
  <c r="BJ39" i="10" a="1"/>
  <c r="BJ39" i="10" s="1"/>
  <c r="BK39" i="10" a="1"/>
  <c r="BK39" i="10" s="1"/>
  <c r="BL39" i="10" a="1"/>
  <c r="BL39" i="10" s="1"/>
  <c r="BM39" i="10" a="1"/>
  <c r="BM39" i="10" s="1"/>
  <c r="BN39" i="10" a="1"/>
  <c r="BN39" i="10" s="1"/>
  <c r="S40" i="10" a="1"/>
  <c r="S40" i="10" s="1"/>
  <c r="T40" i="10" a="1"/>
  <c r="T40" i="10" s="1"/>
  <c r="U40" i="10" a="1"/>
  <c r="U40" i="10" s="1"/>
  <c r="V40" i="10" a="1"/>
  <c r="V40" i="10" s="1"/>
  <c r="X40" i="10" a="1"/>
  <c r="X40" i="10" s="1"/>
  <c r="Z40" i="10" a="1"/>
  <c r="Z40" i="10" s="1"/>
  <c r="AA40" i="10" a="1"/>
  <c r="AA40" i="10" s="1"/>
  <c r="AB40" i="10" a="1"/>
  <c r="AB40" i="10" s="1"/>
  <c r="AC40" i="10" a="1"/>
  <c r="AC40" i="10" s="1"/>
  <c r="AD40" i="10" a="1"/>
  <c r="AD40" i="10" s="1"/>
  <c r="AE40" i="10" a="1"/>
  <c r="AE40" i="10" s="1"/>
  <c r="AG40" i="10" a="1"/>
  <c r="AG40" i="10" s="1"/>
  <c r="AH40" i="10" a="1"/>
  <c r="AH40" i="10" s="1"/>
  <c r="AI40" i="10" a="1"/>
  <c r="AI40" i="10" s="1"/>
  <c r="AJ40" i="10" a="1"/>
  <c r="AJ40" i="10" s="1"/>
  <c r="AK40" i="10" a="1"/>
  <c r="AK40" i="10" s="1"/>
  <c r="AL40" i="10" a="1"/>
  <c r="AL40" i="10" s="1"/>
  <c r="AM40" i="10" a="1"/>
  <c r="AM40" i="10" s="1"/>
  <c r="AN40" i="10" a="1"/>
  <c r="AN40" i="10" s="1"/>
  <c r="AO40" i="10" a="1"/>
  <c r="AO40" i="10" s="1"/>
  <c r="AP40" i="10" a="1"/>
  <c r="AP40" i="10" s="1"/>
  <c r="AQ40" i="10" a="1"/>
  <c r="AQ40" i="10" s="1"/>
  <c r="AR40" i="10" a="1"/>
  <c r="AR40" i="10" s="1"/>
  <c r="AS40" i="10" a="1"/>
  <c r="AS40" i="10" s="1"/>
  <c r="AT40" i="10" a="1"/>
  <c r="AT40" i="10" s="1"/>
  <c r="AU40" i="10" a="1"/>
  <c r="AU40" i="10" s="1"/>
  <c r="AV40" i="10" a="1"/>
  <c r="AV40" i="10" s="1"/>
  <c r="AW40" i="10" a="1"/>
  <c r="AW40" i="10" s="1"/>
  <c r="AX40" i="10" a="1"/>
  <c r="AX40" i="10" s="1"/>
  <c r="AY40" i="10" a="1"/>
  <c r="AY40" i="10" s="1"/>
  <c r="AZ40" i="10" a="1"/>
  <c r="AZ40" i="10" s="1"/>
  <c r="BA40" i="10" a="1"/>
  <c r="BA40" i="10" s="1"/>
  <c r="BB40" i="10" a="1"/>
  <c r="BB40" i="10" s="1"/>
  <c r="BC40" i="10" a="1"/>
  <c r="BC40" i="10" s="1"/>
  <c r="BD40" i="10" a="1"/>
  <c r="BD40" i="10" s="1"/>
  <c r="BE40" i="10" a="1"/>
  <c r="BE40" i="10" s="1"/>
  <c r="BF40" i="10" a="1"/>
  <c r="BF40" i="10" s="1"/>
  <c r="BG40" i="10" a="1"/>
  <c r="BG40" i="10" s="1"/>
  <c r="BH40" i="10" a="1"/>
  <c r="BH40" i="10" s="1"/>
  <c r="BI40" i="10" a="1"/>
  <c r="BI40" i="10" s="1"/>
  <c r="BJ40" i="10" a="1"/>
  <c r="BJ40" i="10" s="1"/>
  <c r="BK40" i="10" a="1"/>
  <c r="BK40" i="10" s="1"/>
  <c r="BL40" i="10" a="1"/>
  <c r="BL40" i="10" s="1"/>
  <c r="BM40" i="10" a="1"/>
  <c r="BM40" i="10" s="1"/>
  <c r="BN40" i="10" a="1"/>
  <c r="BN40" i="10" s="1"/>
  <c r="R41" i="10" a="1"/>
  <c r="R41" i="10" s="1"/>
  <c r="S41" i="10" a="1"/>
  <c r="S41" i="10" s="1"/>
  <c r="T41" i="10" a="1"/>
  <c r="T41" i="10" s="1"/>
  <c r="U41" i="10" a="1"/>
  <c r="U41" i="10" s="1"/>
  <c r="V41" i="10" a="1"/>
  <c r="V41" i="10" s="1"/>
  <c r="X41" i="10" a="1"/>
  <c r="X41" i="10" s="1"/>
  <c r="Y41" i="10" a="1"/>
  <c r="Y41" i="10" s="1"/>
  <c r="Z41" i="10" a="1"/>
  <c r="Z41" i="10" s="1"/>
  <c r="AA41" i="10" a="1"/>
  <c r="AA41" i="10" s="1"/>
  <c r="AB41" i="10" a="1"/>
  <c r="AB41" i="10" s="1"/>
  <c r="AD41" i="10" a="1"/>
  <c r="AD41" i="10" s="1"/>
  <c r="AE41" i="10" a="1"/>
  <c r="AE41" i="10" s="1"/>
  <c r="AG41" i="10" a="1"/>
  <c r="AG41" i="10" s="1"/>
  <c r="AH41" i="10" a="1"/>
  <c r="AH41" i="10" s="1"/>
  <c r="AI41" i="10" a="1"/>
  <c r="AI41" i="10" s="1"/>
  <c r="AJ41" i="10" a="1"/>
  <c r="AJ41" i="10" s="1"/>
  <c r="AK41" i="10" a="1"/>
  <c r="AK41" i="10" s="1"/>
  <c r="AL41" i="10" a="1"/>
  <c r="AL41" i="10" s="1"/>
  <c r="AM41" i="10" a="1"/>
  <c r="AM41" i="10" s="1"/>
  <c r="AN41" i="10" a="1"/>
  <c r="AN41" i="10" s="1"/>
  <c r="AO41" i="10" a="1"/>
  <c r="AO41" i="10" s="1"/>
  <c r="AP41" i="10" a="1"/>
  <c r="AP41" i="10" s="1"/>
  <c r="AQ41" i="10" a="1"/>
  <c r="AQ41" i="10" s="1"/>
  <c r="AR41" i="10" a="1"/>
  <c r="AR41" i="10" s="1"/>
  <c r="AS41" i="10" a="1"/>
  <c r="AS41" i="10" s="1"/>
  <c r="AT41" i="10" a="1"/>
  <c r="AT41" i="10" s="1"/>
  <c r="AU41" i="10" a="1"/>
  <c r="AU41" i="10" s="1"/>
  <c r="AV41" i="10" a="1"/>
  <c r="AV41" i="10" s="1"/>
  <c r="AW41" i="10" a="1"/>
  <c r="AW41" i="10" s="1"/>
  <c r="AX41" i="10" a="1"/>
  <c r="AX41" i="10" s="1"/>
  <c r="AY41" i="10" a="1"/>
  <c r="AY41" i="10" s="1"/>
  <c r="AZ41" i="10" a="1"/>
  <c r="AZ41" i="10" s="1"/>
  <c r="BA41" i="10" a="1"/>
  <c r="BA41" i="10" s="1"/>
  <c r="BB41" i="10" a="1"/>
  <c r="BB41" i="10" s="1"/>
  <c r="BC41" i="10" a="1"/>
  <c r="BC41" i="10" s="1"/>
  <c r="BD41" i="10" a="1"/>
  <c r="BD41" i="10" s="1"/>
  <c r="BE41" i="10" a="1"/>
  <c r="BE41" i="10" s="1"/>
  <c r="BF41" i="10" a="1"/>
  <c r="BF41" i="10" s="1"/>
  <c r="BG41" i="10" a="1"/>
  <c r="BG41" i="10" s="1"/>
  <c r="BH41" i="10" a="1"/>
  <c r="BH41" i="10" s="1"/>
  <c r="BI41" i="10" a="1"/>
  <c r="BI41" i="10" s="1"/>
  <c r="BJ41" i="10" a="1"/>
  <c r="BJ41" i="10" s="1"/>
  <c r="BK41" i="10" a="1"/>
  <c r="BK41" i="10" s="1"/>
  <c r="BL41" i="10" a="1"/>
  <c r="BL41" i="10" s="1"/>
  <c r="BM41" i="10" a="1"/>
  <c r="BM41" i="10" s="1"/>
  <c r="BN41" i="10" a="1"/>
  <c r="BN41" i="10" s="1"/>
  <c r="R42" i="10" a="1"/>
  <c r="R42" i="10" s="1"/>
  <c r="S42" i="10" a="1"/>
  <c r="S42" i="10" s="1"/>
  <c r="T42" i="10" a="1"/>
  <c r="T42" i="10" s="1"/>
  <c r="U42" i="10" a="1"/>
  <c r="U42" i="10" s="1"/>
  <c r="V42" i="10" a="1"/>
  <c r="V42" i="10" s="1"/>
  <c r="W42" i="10" a="1"/>
  <c r="W42" i="10" s="1"/>
  <c r="X42" i="10" a="1"/>
  <c r="X42" i="10" s="1"/>
  <c r="Y42" i="10" a="1"/>
  <c r="Y42" i="10" s="1"/>
  <c r="Z42" i="10" a="1"/>
  <c r="Z42" i="10" s="1"/>
  <c r="AB42" i="10" a="1"/>
  <c r="AB42" i="10" s="1"/>
  <c r="AD42" i="10" a="1"/>
  <c r="AD42" i="10" s="1"/>
  <c r="AE42" i="10" a="1"/>
  <c r="AE42" i="10" s="1"/>
  <c r="AG42" i="10" a="1"/>
  <c r="AG42" i="10" s="1"/>
  <c r="AH42" i="10" a="1"/>
  <c r="AH42" i="10" s="1"/>
  <c r="AI42" i="10" a="1"/>
  <c r="AI42" i="10" s="1"/>
  <c r="AJ42" i="10" a="1"/>
  <c r="AJ42" i="10" s="1"/>
  <c r="AK42" i="10" a="1"/>
  <c r="AK42" i="10" s="1"/>
  <c r="AL42" i="10" a="1"/>
  <c r="AL42" i="10" s="1"/>
  <c r="AM42" i="10" a="1"/>
  <c r="AM42" i="10" s="1"/>
  <c r="AN42" i="10" a="1"/>
  <c r="AN42" i="10" s="1"/>
  <c r="AO42" i="10" a="1"/>
  <c r="AO42" i="10" s="1"/>
  <c r="AP42" i="10" a="1"/>
  <c r="AP42" i="10" s="1"/>
  <c r="AQ42" i="10" a="1"/>
  <c r="AQ42" i="10" s="1"/>
  <c r="AR42" i="10" a="1"/>
  <c r="AR42" i="10" s="1"/>
  <c r="AS42" i="10" a="1"/>
  <c r="AS42" i="10" s="1"/>
  <c r="AT42" i="10" a="1"/>
  <c r="AT42" i="10" s="1"/>
  <c r="AU42" i="10" a="1"/>
  <c r="AU42" i="10" s="1"/>
  <c r="AV42" i="10" a="1"/>
  <c r="AV42" i="10" s="1"/>
  <c r="AW42" i="10" a="1"/>
  <c r="AW42" i="10" s="1"/>
  <c r="AX42" i="10" a="1"/>
  <c r="AX42" i="10" s="1"/>
  <c r="AY42" i="10" a="1"/>
  <c r="AY42" i="10" s="1"/>
  <c r="AZ42" i="10" a="1"/>
  <c r="AZ42" i="10" s="1"/>
  <c r="BA42" i="10" a="1"/>
  <c r="BA42" i="10" s="1"/>
  <c r="BB42" i="10" a="1"/>
  <c r="BB42" i="10" s="1"/>
  <c r="BC42" i="10" a="1"/>
  <c r="BC42" i="10" s="1"/>
  <c r="BD42" i="10" a="1"/>
  <c r="BD42" i="10" s="1"/>
  <c r="BE42" i="10" a="1"/>
  <c r="BE42" i="10" s="1"/>
  <c r="BF42" i="10" a="1"/>
  <c r="BF42" i="10" s="1"/>
  <c r="BG42" i="10" a="1"/>
  <c r="BG42" i="10" s="1"/>
  <c r="BH42" i="10" a="1"/>
  <c r="BH42" i="10" s="1"/>
  <c r="BI42" i="10" a="1"/>
  <c r="BI42" i="10" s="1"/>
  <c r="BJ42" i="10" a="1"/>
  <c r="BJ42" i="10" s="1"/>
  <c r="BK42" i="10" a="1"/>
  <c r="BK42" i="10" s="1"/>
  <c r="BL42" i="10" a="1"/>
  <c r="BL42" i="10" s="1"/>
  <c r="BM42" i="10" a="1"/>
  <c r="BM42" i="10" s="1"/>
  <c r="BN42" i="10" a="1"/>
  <c r="BN42" i="10" s="1"/>
  <c r="R43" i="10" a="1"/>
  <c r="R43" i="10" s="1"/>
  <c r="S43" i="10" a="1"/>
  <c r="S43" i="10" s="1"/>
  <c r="T43" i="10" a="1"/>
  <c r="T43" i="10" s="1"/>
  <c r="U43" i="10" a="1"/>
  <c r="U43" i="10" s="1"/>
  <c r="V43" i="10" a="1"/>
  <c r="V43" i="10" s="1"/>
  <c r="W43" i="10" a="1"/>
  <c r="W43" i="10" s="1"/>
  <c r="X43" i="10" a="1"/>
  <c r="X43" i="10" s="1"/>
  <c r="Y43" i="10" a="1"/>
  <c r="Y43" i="10" s="1"/>
  <c r="Z43" i="10" a="1"/>
  <c r="Z43" i="10" s="1"/>
  <c r="AB43" i="10" a="1"/>
  <c r="AB43" i="10" s="1"/>
  <c r="AC43" i="10" a="1"/>
  <c r="AC43" i="10" s="1"/>
  <c r="AD43" i="10" a="1"/>
  <c r="AD43" i="10" s="1"/>
  <c r="AE43" i="10" a="1"/>
  <c r="AE43" i="10" s="1"/>
  <c r="AG43" i="10" a="1"/>
  <c r="AG43" i="10" s="1"/>
  <c r="AH43" i="10" a="1"/>
  <c r="AH43" i="10" s="1"/>
  <c r="AI43" i="10" a="1"/>
  <c r="AI43" i="10" s="1"/>
  <c r="AJ43" i="10" a="1"/>
  <c r="AJ43" i="10" s="1"/>
  <c r="AK43" i="10" a="1"/>
  <c r="AK43" i="10" s="1"/>
  <c r="AL43" i="10" a="1"/>
  <c r="AL43" i="10" s="1"/>
  <c r="AM43" i="10" a="1"/>
  <c r="AM43" i="10" s="1"/>
  <c r="AN43" i="10" a="1"/>
  <c r="AN43" i="10" s="1"/>
  <c r="AO43" i="10" a="1"/>
  <c r="AO43" i="10" s="1"/>
  <c r="AP43" i="10" a="1"/>
  <c r="AP43" i="10" s="1"/>
  <c r="AQ43" i="10" a="1"/>
  <c r="AQ43" i="10" s="1"/>
  <c r="AR43" i="10" a="1"/>
  <c r="AR43" i="10" s="1"/>
  <c r="AS43" i="10" a="1"/>
  <c r="AS43" i="10" s="1"/>
  <c r="AT43" i="10" a="1"/>
  <c r="AT43" i="10" s="1"/>
  <c r="AU43" i="10" a="1"/>
  <c r="AU43" i="10" s="1"/>
  <c r="AV43" i="10" a="1"/>
  <c r="AV43" i="10" s="1"/>
  <c r="AW43" i="10" a="1"/>
  <c r="AW43" i="10" s="1"/>
  <c r="AX43" i="10" a="1"/>
  <c r="AX43" i="10" s="1"/>
  <c r="AY43" i="10" a="1"/>
  <c r="AY43" i="10" s="1"/>
  <c r="AZ43" i="10" a="1"/>
  <c r="AZ43" i="10" s="1"/>
  <c r="BA43" i="10" a="1"/>
  <c r="BA43" i="10" s="1"/>
  <c r="BB43" i="10" a="1"/>
  <c r="BB43" i="10" s="1"/>
  <c r="BC43" i="10" a="1"/>
  <c r="BC43" i="10" s="1"/>
  <c r="BD43" i="10" a="1"/>
  <c r="BD43" i="10" s="1"/>
  <c r="BE43" i="10" a="1"/>
  <c r="BE43" i="10" s="1"/>
  <c r="BF43" i="10" a="1"/>
  <c r="BF43" i="10" s="1"/>
  <c r="BG43" i="10" a="1"/>
  <c r="BG43" i="10" s="1"/>
  <c r="BH43" i="10" a="1"/>
  <c r="BH43" i="10" s="1"/>
  <c r="BI43" i="10" a="1"/>
  <c r="BI43" i="10" s="1"/>
  <c r="BJ43" i="10" a="1"/>
  <c r="BJ43" i="10" s="1"/>
  <c r="BK43" i="10" a="1"/>
  <c r="BK43" i="10" s="1"/>
  <c r="BL43" i="10" a="1"/>
  <c r="BL43" i="10" s="1"/>
  <c r="BM43" i="10" a="1"/>
  <c r="BM43" i="10" s="1"/>
  <c r="BN43" i="10" a="1"/>
  <c r="BN43" i="10" s="1"/>
  <c r="R44" i="10" a="1"/>
  <c r="R44" i="10" s="1"/>
  <c r="S44" i="10" a="1"/>
  <c r="S44" i="10" s="1"/>
  <c r="U44" i="10" a="1"/>
  <c r="U44" i="10" s="1"/>
  <c r="V44" i="10" a="1"/>
  <c r="V44" i="10" s="1"/>
  <c r="W44" i="10" a="1"/>
  <c r="W44" i="10" s="1"/>
  <c r="X44" i="10" a="1"/>
  <c r="X44" i="10" s="1"/>
  <c r="Y44" i="10" a="1"/>
  <c r="Y44" i="10" s="1"/>
  <c r="Z44" i="10" a="1"/>
  <c r="Z44" i="10" s="1"/>
  <c r="AA44" i="10" a="1"/>
  <c r="AA44" i="10" s="1"/>
  <c r="AB44" i="10" a="1"/>
  <c r="AB44" i="10" s="1"/>
  <c r="AD44" i="10" a="1"/>
  <c r="AD44" i="10" s="1"/>
  <c r="AE44" i="10" a="1"/>
  <c r="AE44" i="10" s="1"/>
  <c r="AG44" i="10" a="1"/>
  <c r="AG44" i="10" s="1"/>
  <c r="AH44" i="10" a="1"/>
  <c r="AH44" i="10" s="1"/>
  <c r="AI44" i="10" a="1"/>
  <c r="AI44" i="10" s="1"/>
  <c r="AJ44" i="10" a="1"/>
  <c r="AJ44" i="10" s="1"/>
  <c r="AK44" i="10" a="1"/>
  <c r="AK44" i="10" s="1"/>
  <c r="AL44" i="10" a="1"/>
  <c r="AL44" i="10" s="1"/>
  <c r="AM44" i="10" a="1"/>
  <c r="AM44" i="10" s="1"/>
  <c r="AN44" i="10" a="1"/>
  <c r="AN44" i="10" s="1"/>
  <c r="AO44" i="10" a="1"/>
  <c r="AO44" i="10" s="1"/>
  <c r="AP44" i="10" a="1"/>
  <c r="AP44" i="10" s="1"/>
  <c r="AQ44" i="10" a="1"/>
  <c r="AQ44" i="10" s="1"/>
  <c r="AR44" i="10" a="1"/>
  <c r="AR44" i="10" s="1"/>
  <c r="AS44" i="10" a="1"/>
  <c r="AS44" i="10" s="1"/>
  <c r="AT44" i="10" a="1"/>
  <c r="AT44" i="10" s="1"/>
  <c r="AU44" i="10" a="1"/>
  <c r="AU44" i="10" s="1"/>
  <c r="AV44" i="10" a="1"/>
  <c r="AV44" i="10" s="1"/>
  <c r="AW44" i="10" a="1"/>
  <c r="AW44" i="10" s="1"/>
  <c r="AX44" i="10" a="1"/>
  <c r="AX44" i="10" s="1"/>
  <c r="AY44" i="10" a="1"/>
  <c r="AY44" i="10" s="1"/>
  <c r="AZ44" i="10" a="1"/>
  <c r="AZ44" i="10" s="1"/>
  <c r="BA44" i="10" a="1"/>
  <c r="BA44" i="10" s="1"/>
  <c r="BB44" i="10" a="1"/>
  <c r="BB44" i="10" s="1"/>
  <c r="BC44" i="10" a="1"/>
  <c r="BC44" i="10" s="1"/>
  <c r="BD44" i="10" a="1"/>
  <c r="BD44" i="10" s="1"/>
  <c r="BE44" i="10" a="1"/>
  <c r="BE44" i="10" s="1"/>
  <c r="BF44" i="10" a="1"/>
  <c r="BF44" i="10" s="1"/>
  <c r="BG44" i="10" a="1"/>
  <c r="BG44" i="10" s="1"/>
  <c r="BH44" i="10" a="1"/>
  <c r="BH44" i="10" s="1"/>
  <c r="BI44" i="10" a="1"/>
  <c r="BI44" i="10" s="1"/>
  <c r="BJ44" i="10" a="1"/>
  <c r="BJ44" i="10" s="1"/>
  <c r="BK44" i="10" a="1"/>
  <c r="BK44" i="10" s="1"/>
  <c r="BL44" i="10" a="1"/>
  <c r="BL44" i="10" s="1"/>
  <c r="BN44" i="10" a="1"/>
  <c r="BN44" i="10" s="1"/>
  <c r="R45" i="10" a="1"/>
  <c r="R45" i="10" s="1"/>
  <c r="S45" i="10" a="1"/>
  <c r="S45" i="10" s="1"/>
  <c r="T45" i="10" a="1"/>
  <c r="T45" i="10" s="1"/>
  <c r="U45" i="10" a="1"/>
  <c r="U45" i="10" s="1"/>
  <c r="V45" i="10" a="1"/>
  <c r="V45" i="10" s="1"/>
  <c r="W45" i="10" a="1"/>
  <c r="W45" i="10" s="1"/>
  <c r="X45" i="10" a="1"/>
  <c r="X45" i="10" s="1"/>
  <c r="Y45" i="10" a="1"/>
  <c r="Y45" i="10" s="1"/>
  <c r="Z45" i="10" a="1"/>
  <c r="Z45" i="10" s="1"/>
  <c r="AA45" i="10" a="1"/>
  <c r="AA45" i="10" s="1"/>
  <c r="AB45" i="10" a="1"/>
  <c r="AB45" i="10" s="1"/>
  <c r="AC45" i="10" a="1"/>
  <c r="AC45" i="10" s="1"/>
  <c r="AD45" i="10" a="1"/>
  <c r="AD45" i="10" s="1"/>
  <c r="AE45" i="10" a="1"/>
  <c r="AE45" i="10" s="1"/>
  <c r="AG45" i="10" a="1"/>
  <c r="AG45" i="10" s="1"/>
  <c r="AH45" i="10" a="1"/>
  <c r="AH45" i="10" s="1"/>
  <c r="AI45" i="10" a="1"/>
  <c r="AI45" i="10" s="1"/>
  <c r="AJ45" i="10" a="1"/>
  <c r="AJ45" i="10" s="1"/>
  <c r="AK45" i="10" a="1"/>
  <c r="AK45" i="10" s="1"/>
  <c r="AL45" i="10" a="1"/>
  <c r="AL45" i="10" s="1"/>
  <c r="AM45" i="10" a="1"/>
  <c r="AM45" i="10" s="1"/>
  <c r="AN45" i="10" a="1"/>
  <c r="AN45" i="10" s="1"/>
  <c r="AO45" i="10" a="1"/>
  <c r="AO45" i="10" s="1"/>
  <c r="AP45" i="10" a="1"/>
  <c r="AP45" i="10" s="1"/>
  <c r="AQ45" i="10" a="1"/>
  <c r="AQ45" i="10" s="1"/>
  <c r="AR45" i="10" a="1"/>
  <c r="AR45" i="10" s="1"/>
  <c r="AS45" i="10" a="1"/>
  <c r="AS45" i="10" s="1"/>
  <c r="AT45" i="10" a="1"/>
  <c r="AT45" i="10" s="1"/>
  <c r="AU45" i="10" a="1"/>
  <c r="AU45" i="10" s="1"/>
  <c r="AV45" i="10" a="1"/>
  <c r="AV45" i="10" s="1"/>
  <c r="AW45" i="10" a="1"/>
  <c r="AW45" i="10" s="1"/>
  <c r="AX45" i="10" a="1"/>
  <c r="AX45" i="10" s="1"/>
  <c r="AY45" i="10" a="1"/>
  <c r="AY45" i="10" s="1"/>
  <c r="AZ45" i="10" a="1"/>
  <c r="AZ45" i="10" s="1"/>
  <c r="BA45" i="10" a="1"/>
  <c r="BA45" i="10" s="1"/>
  <c r="BB45" i="10" a="1"/>
  <c r="BB45" i="10" s="1"/>
  <c r="BC45" i="10" a="1"/>
  <c r="BC45" i="10" s="1"/>
  <c r="BD45" i="10" a="1"/>
  <c r="BD45" i="10" s="1"/>
  <c r="BE45" i="10" a="1"/>
  <c r="BE45" i="10" s="1"/>
  <c r="BF45" i="10" a="1"/>
  <c r="BF45" i="10" s="1"/>
  <c r="BG45" i="10" a="1"/>
  <c r="BG45" i="10" s="1"/>
  <c r="BH45" i="10" a="1"/>
  <c r="BH45" i="10" s="1"/>
  <c r="BI45" i="10" a="1"/>
  <c r="BI45" i="10" s="1"/>
  <c r="BJ45" i="10" a="1"/>
  <c r="BJ45" i="10" s="1"/>
  <c r="BK45" i="10" a="1"/>
  <c r="BK45" i="10" s="1"/>
  <c r="BL45" i="10" a="1"/>
  <c r="BL45" i="10" s="1"/>
  <c r="BM45" i="10" a="1"/>
  <c r="BM45" i="10" s="1"/>
  <c r="BN45" i="10" a="1"/>
  <c r="BN45" i="10" s="1"/>
  <c r="R46" i="10" a="1"/>
  <c r="R46" i="10" s="1"/>
  <c r="S46" i="10" a="1"/>
  <c r="S46" i="10" s="1"/>
  <c r="T46" i="10" a="1"/>
  <c r="T46" i="10" s="1"/>
  <c r="U46" i="10" a="1"/>
  <c r="U46" i="10" s="1"/>
  <c r="V46" i="10" a="1"/>
  <c r="V46" i="10" s="1"/>
  <c r="X46" i="10" a="1"/>
  <c r="X46" i="10" s="1"/>
  <c r="Y46" i="10" a="1"/>
  <c r="Y46" i="10" s="1"/>
  <c r="Z46" i="10" a="1"/>
  <c r="Z46" i="10" s="1"/>
  <c r="AA46" i="10" a="1"/>
  <c r="AA46" i="10" s="1"/>
  <c r="AB46" i="10" a="1"/>
  <c r="AB46" i="10" s="1"/>
  <c r="AC46" i="10" a="1"/>
  <c r="AC46" i="10" s="1"/>
  <c r="AD46" i="10" a="1"/>
  <c r="AD46" i="10" s="1"/>
  <c r="AE46" i="10" a="1"/>
  <c r="AE46" i="10" s="1"/>
  <c r="AG46" i="10" a="1"/>
  <c r="AG46" i="10" s="1"/>
  <c r="AH46" i="10" a="1"/>
  <c r="AH46" i="10" s="1"/>
  <c r="AI46" i="10" a="1"/>
  <c r="AI46" i="10" s="1"/>
  <c r="AJ46" i="10" a="1"/>
  <c r="AJ46" i="10" s="1"/>
  <c r="AK46" i="10" a="1"/>
  <c r="AK46" i="10" s="1"/>
  <c r="AL46" i="10" a="1"/>
  <c r="AL46" i="10" s="1"/>
  <c r="AM46" i="10" a="1"/>
  <c r="AM46" i="10" s="1"/>
  <c r="AN46" i="10" a="1"/>
  <c r="AN46" i="10" s="1"/>
  <c r="AO46" i="10" a="1"/>
  <c r="AO46" i="10" s="1"/>
  <c r="AP46" i="10" a="1"/>
  <c r="AP46" i="10" s="1"/>
  <c r="AQ46" i="10" a="1"/>
  <c r="AQ46" i="10" s="1"/>
  <c r="AR46" i="10" a="1"/>
  <c r="AR46" i="10" s="1"/>
  <c r="AS46" i="10" a="1"/>
  <c r="AS46" i="10" s="1"/>
  <c r="AT46" i="10" a="1"/>
  <c r="AT46" i="10" s="1"/>
  <c r="AU46" i="10" a="1"/>
  <c r="AU46" i="10" s="1"/>
  <c r="AV46" i="10" a="1"/>
  <c r="AV46" i="10" s="1"/>
  <c r="AW46" i="10" a="1"/>
  <c r="AW46" i="10" s="1"/>
  <c r="AX46" i="10" a="1"/>
  <c r="AX46" i="10" s="1"/>
  <c r="AY46" i="10" a="1"/>
  <c r="AY46" i="10" s="1"/>
  <c r="AZ46" i="10" a="1"/>
  <c r="AZ46" i="10" s="1"/>
  <c r="BA46" i="10" a="1"/>
  <c r="BA46" i="10" s="1"/>
  <c r="BB46" i="10" a="1"/>
  <c r="BB46" i="10" s="1"/>
  <c r="BC46" i="10" a="1"/>
  <c r="BC46" i="10" s="1"/>
  <c r="BD46" i="10" a="1"/>
  <c r="BD46" i="10" s="1"/>
  <c r="BE46" i="10" a="1"/>
  <c r="BE46" i="10" s="1"/>
  <c r="BF46" i="10" a="1"/>
  <c r="BF46" i="10" s="1"/>
  <c r="BG46" i="10" a="1"/>
  <c r="BG46" i="10" s="1"/>
  <c r="BH46" i="10" a="1"/>
  <c r="BH46" i="10" s="1"/>
  <c r="BI46" i="10" a="1"/>
  <c r="BI46" i="10" s="1"/>
  <c r="BJ46" i="10" a="1"/>
  <c r="BJ46" i="10" s="1"/>
  <c r="BK46" i="10" a="1"/>
  <c r="BK46" i="10" s="1"/>
  <c r="BL46" i="10" a="1"/>
  <c r="BL46" i="10" s="1"/>
  <c r="BM46" i="10" a="1"/>
  <c r="BM46" i="10" s="1"/>
  <c r="BN46" i="10" a="1"/>
  <c r="BN46" i="10" s="1"/>
  <c r="R47" i="10" a="1"/>
  <c r="R47" i="10" s="1"/>
  <c r="S47" i="10" a="1"/>
  <c r="S47" i="10" s="1"/>
  <c r="T47" i="10" a="1"/>
  <c r="T47" i="10" s="1"/>
  <c r="U47" i="10" a="1"/>
  <c r="U47" i="10" s="1"/>
  <c r="V47" i="10" a="1"/>
  <c r="V47" i="10" s="1"/>
  <c r="X47" i="10" a="1"/>
  <c r="X47" i="10" s="1"/>
  <c r="Y47" i="10" a="1"/>
  <c r="Y47" i="10" s="1"/>
  <c r="Z47" i="10" a="1"/>
  <c r="Z47" i="10" s="1"/>
  <c r="AA47" i="10" a="1"/>
  <c r="AA47" i="10" s="1"/>
  <c r="AB47" i="10" a="1"/>
  <c r="AB47" i="10" s="1"/>
  <c r="AD47" i="10" a="1"/>
  <c r="AD47" i="10" s="1"/>
  <c r="AE47" i="10" a="1"/>
  <c r="AE47" i="10" s="1"/>
  <c r="AG47" i="10" a="1"/>
  <c r="AG47" i="10" s="1"/>
  <c r="AH47" i="10" a="1"/>
  <c r="AH47" i="10" s="1"/>
  <c r="AI47" i="10" a="1"/>
  <c r="AI47" i="10" s="1"/>
  <c r="AJ47" i="10" a="1"/>
  <c r="AJ47" i="10" s="1"/>
  <c r="AK47" i="10" a="1"/>
  <c r="AK47" i="10" s="1"/>
  <c r="AL47" i="10" a="1"/>
  <c r="AL47" i="10" s="1"/>
  <c r="AM47" i="10" a="1"/>
  <c r="AM47" i="10" s="1"/>
  <c r="AN47" i="10" a="1"/>
  <c r="AN47" i="10" s="1"/>
  <c r="AO47" i="10" a="1"/>
  <c r="AO47" i="10" s="1"/>
  <c r="AP47" i="10" a="1"/>
  <c r="AP47" i="10" s="1"/>
  <c r="AQ47" i="10" a="1"/>
  <c r="AQ47" i="10" s="1"/>
  <c r="AR47" i="10" a="1"/>
  <c r="AR47" i="10" s="1"/>
  <c r="AS47" i="10" a="1"/>
  <c r="AS47" i="10" s="1"/>
  <c r="AT47" i="10" a="1"/>
  <c r="AT47" i="10" s="1"/>
  <c r="AU47" i="10" a="1"/>
  <c r="AU47" i="10" s="1"/>
  <c r="AV47" i="10" a="1"/>
  <c r="AV47" i="10" s="1"/>
  <c r="AW47" i="10" a="1"/>
  <c r="AW47" i="10" s="1"/>
  <c r="AX47" i="10" a="1"/>
  <c r="AX47" i="10" s="1"/>
  <c r="AY47" i="10" a="1"/>
  <c r="AY47" i="10" s="1"/>
  <c r="AZ47" i="10" a="1"/>
  <c r="AZ47" i="10" s="1"/>
  <c r="BA47" i="10" a="1"/>
  <c r="BA47" i="10" s="1"/>
  <c r="BB47" i="10" a="1"/>
  <c r="BB47" i="10" s="1"/>
  <c r="BC47" i="10" a="1"/>
  <c r="BC47" i="10" s="1"/>
  <c r="BD47" i="10" a="1"/>
  <c r="BD47" i="10" s="1"/>
  <c r="BE47" i="10" a="1"/>
  <c r="BE47" i="10" s="1"/>
  <c r="BF47" i="10" a="1"/>
  <c r="BF47" i="10" s="1"/>
  <c r="BG47" i="10" a="1"/>
  <c r="BG47" i="10" s="1"/>
  <c r="BH47" i="10" a="1"/>
  <c r="BH47" i="10" s="1"/>
  <c r="BI47" i="10" a="1"/>
  <c r="BI47" i="10" s="1"/>
  <c r="BJ47" i="10" a="1"/>
  <c r="BJ47" i="10" s="1"/>
  <c r="BK47" i="10" a="1"/>
  <c r="BK47" i="10" s="1"/>
  <c r="BL47" i="10" a="1"/>
  <c r="BL47" i="10" s="1"/>
  <c r="BM47" i="10" a="1"/>
  <c r="BM47" i="10" s="1"/>
  <c r="BN47" i="10" a="1"/>
  <c r="BN47" i="10" s="1"/>
  <c r="R48" i="10" a="1"/>
  <c r="R48" i="10" s="1"/>
  <c r="S48" i="10" a="1"/>
  <c r="S48" i="10" s="1"/>
  <c r="T48" i="10" a="1"/>
  <c r="T48" i="10" s="1"/>
  <c r="U48" i="10" a="1"/>
  <c r="U48" i="10" s="1"/>
  <c r="V48" i="10" a="1"/>
  <c r="V48" i="10" s="1"/>
  <c r="W48" i="10" a="1"/>
  <c r="W48" i="10" s="1"/>
  <c r="X48" i="10" a="1"/>
  <c r="X48" i="10" s="1"/>
  <c r="Y48" i="10" a="1"/>
  <c r="Y48" i="10" s="1"/>
  <c r="Z48" i="10" a="1"/>
  <c r="Z48" i="10" s="1"/>
  <c r="AA48" i="10" a="1"/>
  <c r="AA48" i="10" s="1"/>
  <c r="AB48" i="10" a="1"/>
  <c r="AB48" i="10" s="1"/>
  <c r="AC48" i="10" a="1"/>
  <c r="AC48" i="10" s="1"/>
  <c r="AD48" i="10" a="1"/>
  <c r="AD48" i="10" s="1"/>
  <c r="AE48" i="10" a="1"/>
  <c r="AE48" i="10" s="1"/>
  <c r="AG48" i="10" a="1"/>
  <c r="AG48" i="10" s="1"/>
  <c r="AH48" i="10" a="1"/>
  <c r="AH48" i="10" s="1"/>
  <c r="AI48" i="10" a="1"/>
  <c r="AI48" i="10" s="1"/>
  <c r="AJ48" i="10" a="1"/>
  <c r="AJ48" i="10" s="1"/>
  <c r="AK48" i="10" a="1"/>
  <c r="AK48" i="10" s="1"/>
  <c r="AL48" i="10" a="1"/>
  <c r="AL48" i="10" s="1"/>
  <c r="AM48" i="10" a="1"/>
  <c r="AM48" i="10" s="1"/>
  <c r="AN48" i="10" a="1"/>
  <c r="AN48" i="10" s="1"/>
  <c r="AO48" i="10" a="1"/>
  <c r="AO48" i="10" s="1"/>
  <c r="AP48" i="10" a="1"/>
  <c r="AP48" i="10" s="1"/>
  <c r="AQ48" i="10" a="1"/>
  <c r="AQ48" i="10" s="1"/>
  <c r="AR48" i="10" a="1"/>
  <c r="AR48" i="10" s="1"/>
  <c r="AS48" i="10" a="1"/>
  <c r="AS48" i="10" s="1"/>
  <c r="AT48" i="10" a="1"/>
  <c r="AT48" i="10" s="1"/>
  <c r="AU48" i="10" a="1"/>
  <c r="AU48" i="10" s="1"/>
  <c r="AV48" i="10" a="1"/>
  <c r="AV48" i="10" s="1"/>
  <c r="AW48" i="10" a="1"/>
  <c r="AW48" i="10" s="1"/>
  <c r="AX48" i="10" a="1"/>
  <c r="AX48" i="10" s="1"/>
  <c r="AY48" i="10" a="1"/>
  <c r="AY48" i="10" s="1"/>
  <c r="AZ48" i="10" a="1"/>
  <c r="AZ48" i="10" s="1"/>
  <c r="BA48" i="10" a="1"/>
  <c r="BA48" i="10" s="1"/>
  <c r="BB48" i="10" a="1"/>
  <c r="BB48" i="10" s="1"/>
  <c r="BC48" i="10" a="1"/>
  <c r="BC48" i="10" s="1"/>
  <c r="BD48" i="10" a="1"/>
  <c r="BD48" i="10" s="1"/>
  <c r="BE48" i="10" a="1"/>
  <c r="BE48" i="10" s="1"/>
  <c r="BF48" i="10" a="1"/>
  <c r="BF48" i="10" s="1"/>
  <c r="BG48" i="10" a="1"/>
  <c r="BG48" i="10" s="1"/>
  <c r="BH48" i="10" a="1"/>
  <c r="BH48" i="10" s="1"/>
  <c r="BI48" i="10" a="1"/>
  <c r="BI48" i="10" s="1"/>
  <c r="BJ48" i="10" a="1"/>
  <c r="BJ48" i="10" s="1"/>
  <c r="BK48" i="10" a="1"/>
  <c r="BK48" i="10" s="1"/>
  <c r="BL48" i="10" a="1"/>
  <c r="BL48" i="10" s="1"/>
  <c r="BM48" i="10" a="1"/>
  <c r="BM48" i="10" s="1"/>
  <c r="BN48" i="10" a="1"/>
  <c r="BN48" i="10" s="1"/>
  <c r="R49" i="10" a="1"/>
  <c r="R49" i="10" s="1"/>
  <c r="S49" i="10" a="1"/>
  <c r="S49" i="10" s="1"/>
  <c r="T49" i="10" a="1"/>
  <c r="T49" i="10" s="1"/>
  <c r="U49" i="10" a="1"/>
  <c r="U49" i="10" s="1"/>
  <c r="V49" i="10" a="1"/>
  <c r="V49" i="10" s="1"/>
  <c r="W49" i="10" a="1"/>
  <c r="W49" i="10" s="1"/>
  <c r="X49" i="10" a="1"/>
  <c r="X49" i="10" s="1"/>
  <c r="Y49" i="10" a="1"/>
  <c r="Y49" i="10" s="1"/>
  <c r="Z49" i="10" a="1"/>
  <c r="Z49" i="10" s="1"/>
  <c r="AA49" i="10" a="1"/>
  <c r="AA49" i="10" s="1"/>
  <c r="AB49" i="10" a="1"/>
  <c r="AB49" i="10" s="1"/>
  <c r="AD49" i="10" a="1"/>
  <c r="AD49" i="10" s="1"/>
  <c r="AE49" i="10" a="1"/>
  <c r="AE49" i="10" s="1"/>
  <c r="AG49" i="10" a="1"/>
  <c r="AG49" i="10" s="1"/>
  <c r="AH49" i="10" a="1"/>
  <c r="AH49" i="10" s="1"/>
  <c r="AI49" i="10" a="1"/>
  <c r="AI49" i="10" s="1"/>
  <c r="AJ49" i="10" a="1"/>
  <c r="AJ49" i="10" s="1"/>
  <c r="AK49" i="10" a="1"/>
  <c r="AK49" i="10" s="1"/>
  <c r="AL49" i="10" a="1"/>
  <c r="AL49" i="10" s="1"/>
  <c r="AM49" i="10" a="1"/>
  <c r="AM49" i="10" s="1"/>
  <c r="AN49" i="10" a="1"/>
  <c r="AN49" i="10" s="1"/>
  <c r="AO49" i="10" a="1"/>
  <c r="AO49" i="10" s="1"/>
  <c r="AP49" i="10" a="1"/>
  <c r="AP49" i="10" s="1"/>
  <c r="AQ49" i="10" a="1"/>
  <c r="AQ49" i="10" s="1"/>
  <c r="AR49" i="10" a="1"/>
  <c r="AR49" i="10" s="1"/>
  <c r="AS49" i="10" a="1"/>
  <c r="AS49" i="10" s="1"/>
  <c r="AT49" i="10" a="1"/>
  <c r="AT49" i="10" s="1"/>
  <c r="AU49" i="10" a="1"/>
  <c r="AU49" i="10" s="1"/>
  <c r="AV49" i="10" a="1"/>
  <c r="AV49" i="10" s="1"/>
  <c r="AW49" i="10" a="1"/>
  <c r="AW49" i="10" s="1"/>
  <c r="AX49" i="10" a="1"/>
  <c r="AX49" i="10" s="1"/>
  <c r="AY49" i="10" a="1"/>
  <c r="AY49" i="10" s="1"/>
  <c r="AZ49" i="10" a="1"/>
  <c r="AZ49" i="10" s="1"/>
  <c r="BA49" i="10" a="1"/>
  <c r="BA49" i="10" s="1"/>
  <c r="BB49" i="10" a="1"/>
  <c r="BB49" i="10" s="1"/>
  <c r="BC49" i="10" a="1"/>
  <c r="BC49" i="10" s="1"/>
  <c r="BD49" i="10" a="1"/>
  <c r="BD49" i="10" s="1"/>
  <c r="BE49" i="10" a="1"/>
  <c r="BE49" i="10" s="1"/>
  <c r="BF49" i="10" a="1"/>
  <c r="BF49" i="10" s="1"/>
  <c r="BG49" i="10" a="1"/>
  <c r="BG49" i="10" s="1"/>
  <c r="BH49" i="10" a="1"/>
  <c r="BH49" i="10" s="1"/>
  <c r="BI49" i="10" a="1"/>
  <c r="BI49" i="10" s="1"/>
  <c r="BJ49" i="10" a="1"/>
  <c r="BJ49" i="10" s="1"/>
  <c r="BK49" i="10" a="1"/>
  <c r="BK49" i="10" s="1"/>
  <c r="BL49" i="10" a="1"/>
  <c r="BL49" i="10" s="1"/>
  <c r="BM49" i="10" a="1"/>
  <c r="BM49" i="10" s="1"/>
  <c r="BN49" i="10" a="1"/>
  <c r="BN49" i="10" s="1"/>
  <c r="R50" i="10" a="1"/>
  <c r="R50" i="10" s="1"/>
  <c r="S50" i="10" a="1"/>
  <c r="S50" i="10" s="1"/>
  <c r="T50" i="10" a="1"/>
  <c r="T50" i="10" s="1"/>
  <c r="U50" i="10" a="1"/>
  <c r="U50" i="10" s="1"/>
  <c r="V50" i="10" a="1"/>
  <c r="V50" i="10" s="1"/>
  <c r="W50" i="10" a="1"/>
  <c r="W50" i="10" s="1"/>
  <c r="X50" i="10" a="1"/>
  <c r="X50" i="10" s="1"/>
  <c r="Y50" i="10" a="1"/>
  <c r="Y50" i="10" s="1"/>
  <c r="Z50" i="10" a="1"/>
  <c r="Z50" i="10" s="1"/>
  <c r="AA50" i="10" a="1"/>
  <c r="AA50" i="10" s="1"/>
  <c r="AB50" i="10" a="1"/>
  <c r="AB50" i="10" s="1"/>
  <c r="AC50" i="10" a="1"/>
  <c r="AC50" i="10" s="1"/>
  <c r="AD50" i="10" a="1"/>
  <c r="AD50" i="10" s="1"/>
  <c r="AE50" i="10" a="1"/>
  <c r="AE50" i="10" s="1"/>
  <c r="AG50" i="10" a="1"/>
  <c r="AG50" i="10" s="1"/>
  <c r="AH50" i="10" a="1"/>
  <c r="AH50" i="10" s="1"/>
  <c r="AI50" i="10" a="1"/>
  <c r="AI50" i="10" s="1"/>
  <c r="AJ50" i="10" a="1"/>
  <c r="AJ50" i="10" s="1"/>
  <c r="AK50" i="10" a="1"/>
  <c r="AK50" i="10" s="1"/>
  <c r="AL50" i="10" a="1"/>
  <c r="AL50" i="10" s="1"/>
  <c r="AM50" i="10" a="1"/>
  <c r="AM50" i="10" s="1"/>
  <c r="AN50" i="10" a="1"/>
  <c r="AN50" i="10" s="1"/>
  <c r="AO50" i="10" a="1"/>
  <c r="AO50" i="10" s="1"/>
  <c r="AP50" i="10" a="1"/>
  <c r="AP50" i="10" s="1"/>
  <c r="AQ50" i="10" a="1"/>
  <c r="AQ50" i="10" s="1"/>
  <c r="AR50" i="10" a="1"/>
  <c r="AR50" i="10" s="1"/>
  <c r="AS50" i="10" a="1"/>
  <c r="AS50" i="10" s="1"/>
  <c r="AT50" i="10" a="1"/>
  <c r="AT50" i="10" s="1"/>
  <c r="AU50" i="10" a="1"/>
  <c r="AU50" i="10" s="1"/>
  <c r="AV50" i="10" a="1"/>
  <c r="AV50" i="10" s="1"/>
  <c r="AW50" i="10" a="1"/>
  <c r="AW50" i="10" s="1"/>
  <c r="AX50" i="10" a="1"/>
  <c r="AX50" i="10" s="1"/>
  <c r="AY50" i="10" a="1"/>
  <c r="AY50" i="10" s="1"/>
  <c r="AZ50" i="10" a="1"/>
  <c r="AZ50" i="10" s="1"/>
  <c r="BA50" i="10" a="1"/>
  <c r="BA50" i="10" s="1"/>
  <c r="BB50" i="10" a="1"/>
  <c r="BB50" i="10" s="1"/>
  <c r="BC50" i="10" a="1"/>
  <c r="BC50" i="10" s="1"/>
  <c r="BD50" i="10" a="1"/>
  <c r="BD50" i="10" s="1"/>
  <c r="BE50" i="10" a="1"/>
  <c r="BE50" i="10" s="1"/>
  <c r="BF50" i="10" a="1"/>
  <c r="BF50" i="10" s="1"/>
  <c r="BG50" i="10" a="1"/>
  <c r="BG50" i="10" s="1"/>
  <c r="BH50" i="10" a="1"/>
  <c r="BH50" i="10" s="1"/>
  <c r="BI50" i="10" a="1"/>
  <c r="BI50" i="10" s="1"/>
  <c r="BJ50" i="10" a="1"/>
  <c r="BJ50" i="10" s="1"/>
  <c r="BK50" i="10" a="1"/>
  <c r="BK50" i="10" s="1"/>
  <c r="BL50" i="10" a="1"/>
  <c r="BL50" i="10" s="1"/>
  <c r="BM50" i="10" a="1"/>
  <c r="BM50" i="10" s="1"/>
  <c r="BN50" i="10" a="1"/>
  <c r="BN50" i="10" s="1"/>
  <c r="S51" i="10" a="1"/>
  <c r="S51" i="10" s="1"/>
  <c r="T51" i="10" a="1"/>
  <c r="T51" i="10" s="1"/>
  <c r="U51" i="10" a="1"/>
  <c r="U51" i="10" s="1"/>
  <c r="V51" i="10" a="1"/>
  <c r="V51" i="10" s="1"/>
  <c r="W51" i="10" a="1"/>
  <c r="W51" i="10" s="1"/>
  <c r="X51" i="10" a="1"/>
  <c r="X51" i="10" s="1"/>
  <c r="Y51" i="10" a="1"/>
  <c r="Y51" i="10" s="1"/>
  <c r="Z51" i="10" a="1"/>
  <c r="Z51" i="10" s="1"/>
  <c r="AA51" i="10" a="1"/>
  <c r="AA51" i="10" s="1"/>
  <c r="AB51" i="10" a="1"/>
  <c r="AB51" i="10" s="1"/>
  <c r="AC51" i="10" a="1"/>
  <c r="AC51" i="10" s="1"/>
  <c r="AD51" i="10" a="1"/>
  <c r="AD51" i="10" s="1"/>
  <c r="AE51" i="10" a="1"/>
  <c r="AE51" i="10" s="1"/>
  <c r="AG51" i="10" a="1"/>
  <c r="AG51" i="10" s="1"/>
  <c r="AH51" i="10" a="1"/>
  <c r="AH51" i="10" s="1"/>
  <c r="AI51" i="10" a="1"/>
  <c r="AI51" i="10" s="1"/>
  <c r="AJ51" i="10" a="1"/>
  <c r="AJ51" i="10" s="1"/>
  <c r="AK51" i="10" a="1"/>
  <c r="AK51" i="10" s="1"/>
  <c r="AL51" i="10" a="1"/>
  <c r="AL51" i="10" s="1"/>
  <c r="AM51" i="10" a="1"/>
  <c r="AM51" i="10" s="1"/>
  <c r="AN51" i="10" a="1"/>
  <c r="AN51" i="10" s="1"/>
  <c r="AO51" i="10" a="1"/>
  <c r="AO51" i="10" s="1"/>
  <c r="AP51" i="10" a="1"/>
  <c r="AP51" i="10" s="1"/>
  <c r="AQ51" i="10" a="1"/>
  <c r="AQ51" i="10" s="1"/>
  <c r="AR51" i="10" a="1"/>
  <c r="AR51" i="10" s="1"/>
  <c r="AS51" i="10" a="1"/>
  <c r="AS51" i="10" s="1"/>
  <c r="AT51" i="10" a="1"/>
  <c r="AT51" i="10" s="1"/>
  <c r="AU51" i="10" a="1"/>
  <c r="AU51" i="10" s="1"/>
  <c r="AV51" i="10" a="1"/>
  <c r="AV51" i="10" s="1"/>
  <c r="AW51" i="10" a="1"/>
  <c r="AW51" i="10" s="1"/>
  <c r="AX51" i="10" a="1"/>
  <c r="AX51" i="10" s="1"/>
  <c r="AY51" i="10" a="1"/>
  <c r="AY51" i="10" s="1"/>
  <c r="AZ51" i="10" a="1"/>
  <c r="AZ51" i="10" s="1"/>
  <c r="BA51" i="10" a="1"/>
  <c r="BA51" i="10" s="1"/>
  <c r="BB51" i="10" a="1"/>
  <c r="BB51" i="10" s="1"/>
  <c r="BC51" i="10" a="1"/>
  <c r="BC51" i="10" s="1"/>
  <c r="BD51" i="10" a="1"/>
  <c r="BD51" i="10" s="1"/>
  <c r="BE51" i="10" a="1"/>
  <c r="BE51" i="10" s="1"/>
  <c r="BF51" i="10" a="1"/>
  <c r="BF51" i="10" s="1"/>
  <c r="BG51" i="10" a="1"/>
  <c r="BG51" i="10" s="1"/>
  <c r="BH51" i="10" a="1"/>
  <c r="BH51" i="10" s="1"/>
  <c r="BI51" i="10" a="1"/>
  <c r="BI51" i="10" s="1"/>
  <c r="BJ51" i="10" a="1"/>
  <c r="BJ51" i="10" s="1"/>
  <c r="BK51" i="10" a="1"/>
  <c r="BK51" i="10" s="1"/>
  <c r="BL51" i="10" a="1"/>
  <c r="BL51" i="10" s="1"/>
  <c r="BM51" i="10" a="1"/>
  <c r="BM51" i="10" s="1"/>
  <c r="BN51" i="10" a="1"/>
  <c r="BN51" i="10" s="1"/>
  <c r="R52" i="10" a="1"/>
  <c r="R52" i="10" s="1"/>
  <c r="S52" i="10" a="1"/>
  <c r="S52" i="10" s="1"/>
  <c r="T52" i="10" a="1"/>
  <c r="T52" i="10" s="1"/>
  <c r="U52" i="10" a="1"/>
  <c r="U52" i="10" s="1"/>
  <c r="V52" i="10" a="1"/>
  <c r="V52" i="10" s="1"/>
  <c r="W52" i="10" a="1"/>
  <c r="W52" i="10" s="1"/>
  <c r="X52" i="10" a="1"/>
  <c r="X52" i="10" s="1"/>
  <c r="Y52" i="10" a="1"/>
  <c r="Y52" i="10" s="1"/>
  <c r="Z52" i="10" a="1"/>
  <c r="Z52" i="10" s="1"/>
  <c r="AA52" i="10" a="1"/>
  <c r="AA52" i="10" s="1"/>
  <c r="AB52" i="10" a="1"/>
  <c r="AB52" i="10" s="1"/>
  <c r="AC52" i="10" a="1"/>
  <c r="AC52" i="10" s="1"/>
  <c r="AD52" i="10" a="1"/>
  <c r="AD52" i="10" s="1"/>
  <c r="AE52" i="10" a="1"/>
  <c r="AE52" i="10" s="1"/>
  <c r="AG52" i="10" a="1"/>
  <c r="AG52" i="10" s="1"/>
  <c r="AH52" i="10" a="1"/>
  <c r="AH52" i="10" s="1"/>
  <c r="AI52" i="10" a="1"/>
  <c r="AI52" i="10" s="1"/>
  <c r="AJ52" i="10" a="1"/>
  <c r="AJ52" i="10" s="1"/>
  <c r="AK52" i="10" a="1"/>
  <c r="AK52" i="10" s="1"/>
  <c r="AL52" i="10" a="1"/>
  <c r="AL52" i="10" s="1"/>
  <c r="AM52" i="10" a="1"/>
  <c r="AM52" i="10" s="1"/>
  <c r="AN52" i="10" a="1"/>
  <c r="AN52" i="10" s="1"/>
  <c r="AO52" i="10" a="1"/>
  <c r="AO52" i="10" s="1"/>
  <c r="AP52" i="10" a="1"/>
  <c r="AP52" i="10" s="1"/>
  <c r="AQ52" i="10" a="1"/>
  <c r="AQ52" i="10" s="1"/>
  <c r="AR52" i="10" a="1"/>
  <c r="AR52" i="10" s="1"/>
  <c r="AS52" i="10" a="1"/>
  <c r="AS52" i="10" s="1"/>
  <c r="AT52" i="10" a="1"/>
  <c r="AT52" i="10" s="1"/>
  <c r="AU52" i="10" a="1"/>
  <c r="AU52" i="10" s="1"/>
  <c r="AV52" i="10" a="1"/>
  <c r="AV52" i="10" s="1"/>
  <c r="AW52" i="10" a="1"/>
  <c r="AW52" i="10" s="1"/>
  <c r="AX52" i="10" a="1"/>
  <c r="AX52" i="10" s="1"/>
  <c r="AY52" i="10" a="1"/>
  <c r="AY52" i="10" s="1"/>
  <c r="AZ52" i="10" a="1"/>
  <c r="AZ52" i="10" s="1"/>
  <c r="BA52" i="10" a="1"/>
  <c r="BA52" i="10" s="1"/>
  <c r="BB52" i="10" a="1"/>
  <c r="BB52" i="10" s="1"/>
  <c r="BC52" i="10" a="1"/>
  <c r="BC52" i="10" s="1"/>
  <c r="BD52" i="10" a="1"/>
  <c r="BD52" i="10" s="1"/>
  <c r="BE52" i="10" a="1"/>
  <c r="BE52" i="10" s="1"/>
  <c r="BF52" i="10" a="1"/>
  <c r="BF52" i="10" s="1"/>
  <c r="BG52" i="10" a="1"/>
  <c r="BG52" i="10" s="1"/>
  <c r="BH52" i="10" a="1"/>
  <c r="BH52" i="10" s="1"/>
  <c r="BI52" i="10" a="1"/>
  <c r="BI52" i="10" s="1"/>
  <c r="BJ52" i="10" a="1"/>
  <c r="BJ52" i="10" s="1"/>
  <c r="BK52" i="10" a="1"/>
  <c r="BK52" i="10" s="1"/>
  <c r="BL52" i="10" a="1"/>
  <c r="BL52" i="10" s="1"/>
  <c r="BM52" i="10" a="1"/>
  <c r="BM52" i="10" s="1"/>
  <c r="BN52" i="10" a="1"/>
  <c r="BN52" i="10" s="1"/>
  <c r="S53" i="10" a="1"/>
  <c r="S53" i="10" s="1"/>
  <c r="T53" i="10" a="1"/>
  <c r="T53" i="10" s="1"/>
  <c r="U53" i="10" a="1"/>
  <c r="U53" i="10" s="1"/>
  <c r="V53" i="10" a="1"/>
  <c r="V53" i="10" s="1"/>
  <c r="W53" i="10" a="1"/>
  <c r="W53" i="10" s="1"/>
  <c r="X53" i="10" a="1"/>
  <c r="X53" i="10" s="1"/>
  <c r="Y53" i="10" a="1"/>
  <c r="Y53" i="10" s="1"/>
  <c r="Z53" i="10" a="1"/>
  <c r="Z53" i="10" s="1"/>
  <c r="AA53" i="10" a="1"/>
  <c r="AA53" i="10" s="1"/>
  <c r="AB53" i="10" a="1"/>
  <c r="AB53" i="10" s="1"/>
  <c r="AC53" i="10" a="1"/>
  <c r="AC53" i="10" s="1"/>
  <c r="AD53" i="10" a="1"/>
  <c r="AD53" i="10" s="1"/>
  <c r="AE53" i="10" a="1"/>
  <c r="AE53" i="10" s="1"/>
  <c r="AG53" i="10" a="1"/>
  <c r="AG53" i="10" s="1"/>
  <c r="AH53" i="10" a="1"/>
  <c r="AH53" i="10" s="1"/>
  <c r="AI53" i="10" a="1"/>
  <c r="AI53" i="10" s="1"/>
  <c r="AJ53" i="10" a="1"/>
  <c r="AJ53" i="10" s="1"/>
  <c r="AK53" i="10" a="1"/>
  <c r="AK53" i="10" s="1"/>
  <c r="AL53" i="10" a="1"/>
  <c r="AL53" i="10" s="1"/>
  <c r="AM53" i="10" a="1"/>
  <c r="AM53" i="10" s="1"/>
  <c r="AN53" i="10" a="1"/>
  <c r="AN53" i="10" s="1"/>
  <c r="AO53" i="10" a="1"/>
  <c r="AO53" i="10" s="1"/>
  <c r="AP53" i="10" a="1"/>
  <c r="AP53" i="10" s="1"/>
  <c r="AQ53" i="10" a="1"/>
  <c r="AQ53" i="10" s="1"/>
  <c r="AR53" i="10" a="1"/>
  <c r="AR53" i="10" s="1"/>
  <c r="AS53" i="10" a="1"/>
  <c r="AS53" i="10" s="1"/>
  <c r="AT53" i="10" a="1"/>
  <c r="AT53" i="10" s="1"/>
  <c r="AU53" i="10" a="1"/>
  <c r="AU53" i="10" s="1"/>
  <c r="AV53" i="10" a="1"/>
  <c r="AV53" i="10" s="1"/>
  <c r="AW53" i="10" a="1"/>
  <c r="AW53" i="10" s="1"/>
  <c r="AX53" i="10" a="1"/>
  <c r="AX53" i="10" s="1"/>
  <c r="AY53" i="10" a="1"/>
  <c r="AY53" i="10" s="1"/>
  <c r="AZ53" i="10" a="1"/>
  <c r="AZ53" i="10" s="1"/>
  <c r="BA53" i="10" a="1"/>
  <c r="BA53" i="10" s="1"/>
  <c r="BB53" i="10" a="1"/>
  <c r="BB53" i="10" s="1"/>
  <c r="BC53" i="10" a="1"/>
  <c r="BC53" i="10" s="1"/>
  <c r="BD53" i="10" a="1"/>
  <c r="BD53" i="10" s="1"/>
  <c r="BE53" i="10" a="1"/>
  <c r="BE53" i="10" s="1"/>
  <c r="BF53" i="10" a="1"/>
  <c r="BF53" i="10" s="1"/>
  <c r="BG53" i="10" a="1"/>
  <c r="BG53" i="10" s="1"/>
  <c r="BH53" i="10" a="1"/>
  <c r="BH53" i="10" s="1"/>
  <c r="BI53" i="10" a="1"/>
  <c r="BI53" i="10" s="1"/>
  <c r="BJ53" i="10" a="1"/>
  <c r="BJ53" i="10" s="1"/>
  <c r="BK53" i="10" a="1"/>
  <c r="BK53" i="10" s="1"/>
  <c r="BL53" i="10" a="1"/>
  <c r="BL53" i="10" s="1"/>
  <c r="BM53" i="10" a="1"/>
  <c r="BM53" i="10" s="1"/>
  <c r="BN53" i="10" a="1"/>
  <c r="BN53" i="10" s="1"/>
  <c r="R54" i="10" a="1"/>
  <c r="R54" i="10" s="1"/>
  <c r="S54" i="10" a="1"/>
  <c r="S54" i="10" s="1"/>
  <c r="T54" i="10" a="1"/>
  <c r="T54" i="10" s="1"/>
  <c r="U54" i="10" a="1"/>
  <c r="U54" i="10" s="1"/>
  <c r="V54" i="10" a="1"/>
  <c r="V54" i="10" s="1"/>
  <c r="X54" i="10" a="1"/>
  <c r="X54" i="10" s="1"/>
  <c r="Y54" i="10" a="1"/>
  <c r="Y54" i="10" s="1"/>
  <c r="Z54" i="10" a="1"/>
  <c r="Z54" i="10" s="1"/>
  <c r="AA54" i="10" a="1"/>
  <c r="AA54" i="10" s="1"/>
  <c r="AB54" i="10" a="1"/>
  <c r="AB54" i="10" s="1"/>
  <c r="AC54" i="10" a="1"/>
  <c r="AC54" i="10" s="1"/>
  <c r="AD54" i="10" a="1"/>
  <c r="AD54" i="10" s="1"/>
  <c r="AE54" i="10" a="1"/>
  <c r="AE54" i="10" s="1"/>
  <c r="AG54" i="10" a="1"/>
  <c r="AG54" i="10" s="1"/>
  <c r="AH54" i="10" a="1"/>
  <c r="AH54" i="10" s="1"/>
  <c r="AI54" i="10" a="1"/>
  <c r="AI54" i="10" s="1"/>
  <c r="AJ54" i="10" a="1"/>
  <c r="AJ54" i="10" s="1"/>
  <c r="AK54" i="10" a="1"/>
  <c r="AK54" i="10" s="1"/>
  <c r="AL54" i="10" a="1"/>
  <c r="AL54" i="10" s="1"/>
  <c r="AM54" i="10" a="1"/>
  <c r="AM54" i="10" s="1"/>
  <c r="AN54" i="10" a="1"/>
  <c r="AN54" i="10" s="1"/>
  <c r="AO54" i="10" a="1"/>
  <c r="AO54" i="10" s="1"/>
  <c r="AP54" i="10" a="1"/>
  <c r="AP54" i="10" s="1"/>
  <c r="AQ54" i="10" a="1"/>
  <c r="AQ54" i="10" s="1"/>
  <c r="AR54" i="10" a="1"/>
  <c r="AR54" i="10" s="1"/>
  <c r="AS54" i="10" a="1"/>
  <c r="AS54" i="10" s="1"/>
  <c r="AT54" i="10" a="1"/>
  <c r="AT54" i="10" s="1"/>
  <c r="AU54" i="10" a="1"/>
  <c r="AU54" i="10" s="1"/>
  <c r="AV54" i="10" a="1"/>
  <c r="AV54" i="10" s="1"/>
  <c r="AW54" i="10" a="1"/>
  <c r="AW54" i="10" s="1"/>
  <c r="AX54" i="10" a="1"/>
  <c r="AX54" i="10" s="1"/>
  <c r="AY54" i="10" a="1"/>
  <c r="AY54" i="10" s="1"/>
  <c r="AZ54" i="10" a="1"/>
  <c r="AZ54" i="10" s="1"/>
  <c r="BA54" i="10" a="1"/>
  <c r="BA54" i="10" s="1"/>
  <c r="BB54" i="10" a="1"/>
  <c r="BB54" i="10" s="1"/>
  <c r="BC54" i="10" a="1"/>
  <c r="BC54" i="10" s="1"/>
  <c r="BD54" i="10" a="1"/>
  <c r="BD54" i="10" s="1"/>
  <c r="BE54" i="10" a="1"/>
  <c r="BE54" i="10" s="1"/>
  <c r="BF54" i="10" a="1"/>
  <c r="BF54" i="10" s="1"/>
  <c r="BG54" i="10" a="1"/>
  <c r="BG54" i="10" s="1"/>
  <c r="BH54" i="10" a="1"/>
  <c r="BH54" i="10" s="1"/>
  <c r="BI54" i="10" a="1"/>
  <c r="BI54" i="10" s="1"/>
  <c r="BJ54" i="10" a="1"/>
  <c r="BJ54" i="10" s="1"/>
  <c r="BK54" i="10" a="1"/>
  <c r="BK54" i="10" s="1"/>
  <c r="BL54" i="10" a="1"/>
  <c r="BL54" i="10" s="1"/>
  <c r="BM54" i="10" a="1"/>
  <c r="BM54" i="10" s="1"/>
  <c r="BN54" i="10" a="1"/>
  <c r="BN54" i="10" s="1"/>
  <c r="R55" i="10" a="1"/>
  <c r="R55" i="10" s="1"/>
  <c r="S55" i="10" a="1"/>
  <c r="S55" i="10" s="1"/>
  <c r="T55" i="10" a="1"/>
  <c r="T55" i="10" s="1"/>
  <c r="U55" i="10" a="1"/>
  <c r="U55" i="10" s="1"/>
  <c r="V55" i="10" a="1"/>
  <c r="V55" i="10" s="1"/>
  <c r="X55" i="10" a="1"/>
  <c r="X55" i="10" s="1"/>
  <c r="Z55" i="10" a="1"/>
  <c r="Z55" i="10" s="1"/>
  <c r="AA55" i="10" a="1"/>
  <c r="AA55" i="10" s="1"/>
  <c r="AB55" i="10" a="1"/>
  <c r="AB55" i="10" s="1"/>
  <c r="AC55" i="10" a="1"/>
  <c r="AC55" i="10" s="1"/>
  <c r="AD55" i="10" a="1"/>
  <c r="AD55" i="10" s="1"/>
  <c r="AE55" i="10" a="1"/>
  <c r="AE55" i="10" s="1"/>
  <c r="AG55" i="10" a="1"/>
  <c r="AG55" i="10" s="1"/>
  <c r="AH55" i="10" a="1"/>
  <c r="AH55" i="10" s="1"/>
  <c r="AI55" i="10" a="1"/>
  <c r="AI55" i="10" s="1"/>
  <c r="AJ55" i="10" a="1"/>
  <c r="AJ55" i="10" s="1"/>
  <c r="AK55" i="10" a="1"/>
  <c r="AK55" i="10" s="1"/>
  <c r="AL55" i="10" a="1"/>
  <c r="AL55" i="10" s="1"/>
  <c r="AM55" i="10" a="1"/>
  <c r="AM55" i="10" s="1"/>
  <c r="AN55" i="10" a="1"/>
  <c r="AN55" i="10" s="1"/>
  <c r="AO55" i="10" a="1"/>
  <c r="AO55" i="10" s="1"/>
  <c r="AP55" i="10" a="1"/>
  <c r="AP55" i="10" s="1"/>
  <c r="AQ55" i="10" a="1"/>
  <c r="AQ55" i="10" s="1"/>
  <c r="AR55" i="10" a="1"/>
  <c r="AR55" i="10" s="1"/>
  <c r="AS55" i="10" a="1"/>
  <c r="AS55" i="10" s="1"/>
  <c r="AT55" i="10" a="1"/>
  <c r="AT55" i="10" s="1"/>
  <c r="AU55" i="10" a="1"/>
  <c r="AU55" i="10" s="1"/>
  <c r="AV55" i="10" a="1"/>
  <c r="AV55" i="10" s="1"/>
  <c r="AW55" i="10" a="1"/>
  <c r="AW55" i="10" s="1"/>
  <c r="AX55" i="10" a="1"/>
  <c r="AX55" i="10" s="1"/>
  <c r="AY55" i="10" a="1"/>
  <c r="AY55" i="10" s="1"/>
  <c r="AZ55" i="10" a="1"/>
  <c r="AZ55" i="10" s="1"/>
  <c r="BA55" i="10" a="1"/>
  <c r="BA55" i="10" s="1"/>
  <c r="BB55" i="10" a="1"/>
  <c r="BB55" i="10" s="1"/>
  <c r="BC55" i="10" a="1"/>
  <c r="BC55" i="10" s="1"/>
  <c r="BD55" i="10" a="1"/>
  <c r="BD55" i="10" s="1"/>
  <c r="BE55" i="10" a="1"/>
  <c r="BE55" i="10" s="1"/>
  <c r="BF55" i="10" a="1"/>
  <c r="BF55" i="10" s="1"/>
  <c r="BG55" i="10" a="1"/>
  <c r="BG55" i="10" s="1"/>
  <c r="BH55" i="10" a="1"/>
  <c r="BH55" i="10" s="1"/>
  <c r="BI55" i="10" a="1"/>
  <c r="BI55" i="10" s="1"/>
  <c r="BJ55" i="10" a="1"/>
  <c r="BJ55" i="10" s="1"/>
  <c r="BK55" i="10" a="1"/>
  <c r="BK55" i="10" s="1"/>
  <c r="BL55" i="10" a="1"/>
  <c r="BL55" i="10" s="1"/>
  <c r="BM55" i="10" a="1"/>
  <c r="BM55" i="10" s="1"/>
  <c r="BN55" i="10" a="1"/>
  <c r="BN55" i="10" s="1"/>
  <c r="R56" i="10" a="1"/>
  <c r="R56" i="10" s="1"/>
  <c r="S56" i="10" a="1"/>
  <c r="S56" i="10" s="1"/>
  <c r="T56" i="10" a="1"/>
  <c r="T56" i="10" s="1"/>
  <c r="U56" i="10" a="1"/>
  <c r="U56" i="10" s="1"/>
  <c r="V56" i="10" a="1"/>
  <c r="V56" i="10" s="1"/>
  <c r="W56" i="10" a="1"/>
  <c r="W56" i="10" s="1"/>
  <c r="X56" i="10" a="1"/>
  <c r="X56" i="10" s="1"/>
  <c r="Y56" i="10" a="1"/>
  <c r="Y56" i="10" s="1"/>
  <c r="Z56" i="10" a="1"/>
  <c r="Z56" i="10" s="1"/>
  <c r="AA56" i="10" a="1"/>
  <c r="AA56" i="10" s="1"/>
  <c r="AB56" i="10" a="1"/>
  <c r="AB56" i="10" s="1"/>
  <c r="AD56" i="10" a="1"/>
  <c r="AD56" i="10" s="1"/>
  <c r="AE56" i="10" a="1"/>
  <c r="AE56" i="10" s="1"/>
  <c r="AG56" i="10" a="1"/>
  <c r="AG56" i="10" s="1"/>
  <c r="AH56" i="10" a="1"/>
  <c r="AH56" i="10" s="1"/>
  <c r="AI56" i="10" a="1"/>
  <c r="AI56" i="10" s="1"/>
  <c r="AJ56" i="10" a="1"/>
  <c r="AJ56" i="10" s="1"/>
  <c r="AK56" i="10" a="1"/>
  <c r="AK56" i="10" s="1"/>
  <c r="AL56" i="10" a="1"/>
  <c r="AL56" i="10" s="1"/>
  <c r="AM56" i="10" a="1"/>
  <c r="AM56" i="10" s="1"/>
  <c r="AN56" i="10" a="1"/>
  <c r="AN56" i="10" s="1"/>
  <c r="AO56" i="10" a="1"/>
  <c r="AO56" i="10" s="1"/>
  <c r="AP56" i="10" a="1"/>
  <c r="AP56" i="10" s="1"/>
  <c r="AQ56" i="10" a="1"/>
  <c r="AQ56" i="10" s="1"/>
  <c r="AR56" i="10" a="1"/>
  <c r="AR56" i="10" s="1"/>
  <c r="AS56" i="10" a="1"/>
  <c r="AS56" i="10" s="1"/>
  <c r="AT56" i="10" a="1"/>
  <c r="AT56" i="10" s="1"/>
  <c r="AU56" i="10" a="1"/>
  <c r="AU56" i="10" s="1"/>
  <c r="AV56" i="10" a="1"/>
  <c r="AV56" i="10" s="1"/>
  <c r="AW56" i="10" a="1"/>
  <c r="AW56" i="10" s="1"/>
  <c r="AX56" i="10" a="1"/>
  <c r="AX56" i="10" s="1"/>
  <c r="AY56" i="10" a="1"/>
  <c r="AY56" i="10" s="1"/>
  <c r="AZ56" i="10" a="1"/>
  <c r="AZ56" i="10" s="1"/>
  <c r="BA56" i="10" a="1"/>
  <c r="BA56" i="10" s="1"/>
  <c r="BB56" i="10" a="1"/>
  <c r="BB56" i="10" s="1"/>
  <c r="BC56" i="10" a="1"/>
  <c r="BC56" i="10" s="1"/>
  <c r="BD56" i="10" a="1"/>
  <c r="BD56" i="10" s="1"/>
  <c r="BE56" i="10" a="1"/>
  <c r="BE56" i="10" s="1"/>
  <c r="BF56" i="10" a="1"/>
  <c r="BF56" i="10" s="1"/>
  <c r="BG56" i="10" a="1"/>
  <c r="BG56" i="10" s="1"/>
  <c r="BH56" i="10" a="1"/>
  <c r="BH56" i="10" s="1"/>
  <c r="BI56" i="10" a="1"/>
  <c r="BI56" i="10" s="1"/>
  <c r="BJ56" i="10" a="1"/>
  <c r="BJ56" i="10" s="1"/>
  <c r="BK56" i="10" a="1"/>
  <c r="BK56" i="10" s="1"/>
  <c r="BL56" i="10" a="1"/>
  <c r="BL56" i="10" s="1"/>
  <c r="BM56" i="10" a="1"/>
  <c r="BM56" i="10" s="1"/>
  <c r="BN56" i="10" a="1"/>
  <c r="BN56" i="10" s="1"/>
  <c r="R57" i="10" a="1"/>
  <c r="R57" i="10" s="1"/>
  <c r="S57" i="10" a="1"/>
  <c r="S57" i="10" s="1"/>
  <c r="T57" i="10" a="1"/>
  <c r="T57" i="10" s="1"/>
  <c r="U57" i="10" a="1"/>
  <c r="U57" i="10" s="1"/>
  <c r="V57" i="10" a="1"/>
  <c r="V57" i="10" s="1"/>
  <c r="W57" i="10" a="1"/>
  <c r="W57" i="10" s="1"/>
  <c r="X57" i="10" a="1"/>
  <c r="X57" i="10" s="1"/>
  <c r="Z57" i="10" a="1"/>
  <c r="Z57" i="10" s="1"/>
  <c r="AA57" i="10" a="1"/>
  <c r="AA57" i="10" s="1"/>
  <c r="AB57" i="10" a="1"/>
  <c r="AB57" i="10" s="1"/>
  <c r="AC57" i="10" a="1"/>
  <c r="AC57" i="10" s="1"/>
  <c r="AD57" i="10" a="1"/>
  <c r="AD57" i="10" s="1"/>
  <c r="AE57" i="10" a="1"/>
  <c r="AE57" i="10" s="1"/>
  <c r="AG57" i="10" a="1"/>
  <c r="AG57" i="10" s="1"/>
  <c r="AH57" i="10" a="1"/>
  <c r="AH57" i="10" s="1"/>
  <c r="AI57" i="10" a="1"/>
  <c r="AI57" i="10" s="1"/>
  <c r="AJ57" i="10" a="1"/>
  <c r="AJ57" i="10" s="1"/>
  <c r="AK57" i="10" a="1"/>
  <c r="AK57" i="10" s="1"/>
  <c r="AL57" i="10" a="1"/>
  <c r="AL57" i="10" s="1"/>
  <c r="AM57" i="10" a="1"/>
  <c r="AM57" i="10" s="1"/>
  <c r="AN57" i="10" a="1"/>
  <c r="AN57" i="10" s="1"/>
  <c r="AO57" i="10" a="1"/>
  <c r="AO57" i="10" s="1"/>
  <c r="AP57" i="10" a="1"/>
  <c r="AP57" i="10" s="1"/>
  <c r="AQ57" i="10" a="1"/>
  <c r="AQ57" i="10" s="1"/>
  <c r="AR57" i="10" a="1"/>
  <c r="AR57" i="10" s="1"/>
  <c r="AS57" i="10" a="1"/>
  <c r="AS57" i="10" s="1"/>
  <c r="AT57" i="10" a="1"/>
  <c r="AT57" i="10" s="1"/>
  <c r="AU57" i="10" a="1"/>
  <c r="AU57" i="10" s="1"/>
  <c r="AV57" i="10" a="1"/>
  <c r="AV57" i="10" s="1"/>
  <c r="AW57" i="10" a="1"/>
  <c r="AW57" i="10" s="1"/>
  <c r="AX57" i="10" a="1"/>
  <c r="AX57" i="10" s="1"/>
  <c r="AY57" i="10" a="1"/>
  <c r="AY57" i="10" s="1"/>
  <c r="AZ57" i="10" a="1"/>
  <c r="AZ57" i="10" s="1"/>
  <c r="BA57" i="10" a="1"/>
  <c r="BA57" i="10" s="1"/>
  <c r="BB57" i="10" a="1"/>
  <c r="BB57" i="10" s="1"/>
  <c r="BC57" i="10" a="1"/>
  <c r="BC57" i="10" s="1"/>
  <c r="BD57" i="10" a="1"/>
  <c r="BD57" i="10" s="1"/>
  <c r="BE57" i="10" a="1"/>
  <c r="BE57" i="10" s="1"/>
  <c r="BF57" i="10" a="1"/>
  <c r="BF57" i="10" s="1"/>
  <c r="BG57" i="10" a="1"/>
  <c r="BG57" i="10" s="1"/>
  <c r="BH57" i="10" a="1"/>
  <c r="BH57" i="10" s="1"/>
  <c r="BI57" i="10" a="1"/>
  <c r="BI57" i="10" s="1"/>
  <c r="BJ57" i="10" a="1"/>
  <c r="BJ57" i="10" s="1"/>
  <c r="BK57" i="10" a="1"/>
  <c r="BK57" i="10" s="1"/>
  <c r="BL57" i="10" a="1"/>
  <c r="BL57" i="10" s="1"/>
  <c r="BM57" i="10" a="1"/>
  <c r="BM57" i="10" s="1"/>
  <c r="BN57" i="10" a="1"/>
  <c r="BN57" i="10" s="1"/>
  <c r="R58" i="10" a="1"/>
  <c r="R58" i="10" s="1"/>
  <c r="S58" i="10" a="1"/>
  <c r="S58" i="10" s="1"/>
  <c r="T58" i="10" a="1"/>
  <c r="T58" i="10" s="1"/>
  <c r="U58" i="10" a="1"/>
  <c r="U58" i="10" s="1"/>
  <c r="V58" i="10" a="1"/>
  <c r="V58" i="10" s="1"/>
  <c r="W58" i="10" a="1"/>
  <c r="W58" i="10" s="1"/>
  <c r="X58" i="10" a="1"/>
  <c r="X58" i="10" s="1"/>
  <c r="Y58" i="10" a="1"/>
  <c r="Y58" i="10" s="1"/>
  <c r="Z58" i="10" a="1"/>
  <c r="Z58" i="10" s="1"/>
  <c r="AA58" i="10" a="1"/>
  <c r="AA58" i="10" s="1"/>
  <c r="AB58" i="10" a="1"/>
  <c r="AB58" i="10" s="1"/>
  <c r="AC58" i="10" a="1"/>
  <c r="AC58" i="10" s="1"/>
  <c r="AD58" i="10" a="1"/>
  <c r="AD58" i="10" s="1"/>
  <c r="AE58" i="10" a="1"/>
  <c r="AE58" i="10" s="1"/>
  <c r="AG58" i="10" a="1"/>
  <c r="AG58" i="10" s="1"/>
  <c r="AH58" i="10" a="1"/>
  <c r="AH58" i="10" s="1"/>
  <c r="AI58" i="10" a="1"/>
  <c r="AI58" i="10" s="1"/>
  <c r="AJ58" i="10" a="1"/>
  <c r="AJ58" i="10" s="1"/>
  <c r="AK58" i="10" a="1"/>
  <c r="AK58" i="10" s="1"/>
  <c r="AL58" i="10" a="1"/>
  <c r="AL58" i="10" s="1"/>
  <c r="AM58" i="10" a="1"/>
  <c r="AM58" i="10" s="1"/>
  <c r="AN58" i="10" a="1"/>
  <c r="AN58" i="10" s="1"/>
  <c r="AO58" i="10" a="1"/>
  <c r="AO58" i="10" s="1"/>
  <c r="AP58" i="10" a="1"/>
  <c r="AP58" i="10" s="1"/>
  <c r="AQ58" i="10" a="1"/>
  <c r="AQ58" i="10" s="1"/>
  <c r="AR58" i="10" a="1"/>
  <c r="AR58" i="10" s="1"/>
  <c r="AS58" i="10" a="1"/>
  <c r="AS58" i="10" s="1"/>
  <c r="AT58" i="10" a="1"/>
  <c r="AT58" i="10" s="1"/>
  <c r="AU58" i="10" a="1"/>
  <c r="AU58" i="10" s="1"/>
  <c r="AV58" i="10" a="1"/>
  <c r="AV58" i="10" s="1"/>
  <c r="AW58" i="10" a="1"/>
  <c r="AW58" i="10" s="1"/>
  <c r="AX58" i="10" a="1"/>
  <c r="AX58" i="10" s="1"/>
  <c r="AY58" i="10" a="1"/>
  <c r="AY58" i="10" s="1"/>
  <c r="AZ58" i="10" a="1"/>
  <c r="AZ58" i="10" s="1"/>
  <c r="BA58" i="10" a="1"/>
  <c r="BA58" i="10" s="1"/>
  <c r="BB58" i="10" a="1"/>
  <c r="BB58" i="10" s="1"/>
  <c r="BC58" i="10" a="1"/>
  <c r="BC58" i="10" s="1"/>
  <c r="BD58" i="10" a="1"/>
  <c r="BD58" i="10" s="1"/>
  <c r="BE58" i="10" a="1"/>
  <c r="BE58" i="10" s="1"/>
  <c r="BF58" i="10" a="1"/>
  <c r="BF58" i="10" s="1"/>
  <c r="BG58" i="10" a="1"/>
  <c r="BG58" i="10" s="1"/>
  <c r="BH58" i="10" a="1"/>
  <c r="BH58" i="10" s="1"/>
  <c r="BI58" i="10" a="1"/>
  <c r="BI58" i="10" s="1"/>
  <c r="BJ58" i="10" a="1"/>
  <c r="BJ58" i="10" s="1"/>
  <c r="BK58" i="10" a="1"/>
  <c r="BK58" i="10" s="1"/>
  <c r="BL58" i="10" a="1"/>
  <c r="BL58" i="10" s="1"/>
  <c r="BM58" i="10" a="1"/>
  <c r="BM58" i="10" s="1"/>
  <c r="BN58" i="10" a="1"/>
  <c r="BN58" i="10" s="1"/>
  <c r="R59" i="10" a="1"/>
  <c r="R59" i="10" s="1"/>
  <c r="S59" i="10" a="1"/>
  <c r="S59" i="10" s="1"/>
  <c r="T59" i="10" a="1"/>
  <c r="T59" i="10" s="1"/>
  <c r="U59" i="10" a="1"/>
  <c r="U59" i="10" s="1"/>
  <c r="V59" i="10" a="1"/>
  <c r="V59" i="10" s="1"/>
  <c r="W59" i="10" a="1"/>
  <c r="W59" i="10" s="1"/>
  <c r="X59" i="10" a="1"/>
  <c r="X59" i="10" s="1"/>
  <c r="Y59" i="10" a="1"/>
  <c r="Y59" i="10" s="1"/>
  <c r="Z59" i="10" a="1"/>
  <c r="Z59" i="10" s="1"/>
  <c r="AB59" i="10" a="1"/>
  <c r="AB59" i="10" s="1"/>
  <c r="AC59" i="10" a="1"/>
  <c r="AC59" i="10" s="1"/>
  <c r="AD59" i="10" a="1"/>
  <c r="AD59" i="10" s="1"/>
  <c r="AE59" i="10" a="1"/>
  <c r="AE59" i="10" s="1"/>
  <c r="AG59" i="10" a="1"/>
  <c r="AG59" i="10" s="1"/>
  <c r="AH59" i="10" a="1"/>
  <c r="AH59" i="10" s="1"/>
  <c r="AI59" i="10" a="1"/>
  <c r="AI59" i="10" s="1"/>
  <c r="AJ59" i="10" a="1"/>
  <c r="AJ59" i="10" s="1"/>
  <c r="AK59" i="10" a="1"/>
  <c r="AK59" i="10" s="1"/>
  <c r="AL59" i="10" a="1"/>
  <c r="AL59" i="10" s="1"/>
  <c r="AM59" i="10" a="1"/>
  <c r="AM59" i="10" s="1"/>
  <c r="AN59" i="10" a="1"/>
  <c r="AN59" i="10" s="1"/>
  <c r="AO59" i="10" a="1"/>
  <c r="AO59" i="10" s="1"/>
  <c r="AP59" i="10" a="1"/>
  <c r="AP59" i="10" s="1"/>
  <c r="AQ59" i="10" a="1"/>
  <c r="AQ59" i="10" s="1"/>
  <c r="AR59" i="10" a="1"/>
  <c r="AR59" i="10" s="1"/>
  <c r="AS59" i="10" a="1"/>
  <c r="AS59" i="10" s="1"/>
  <c r="AT59" i="10" a="1"/>
  <c r="AT59" i="10" s="1"/>
  <c r="AU59" i="10" a="1"/>
  <c r="AU59" i="10" s="1"/>
  <c r="AV59" i="10" a="1"/>
  <c r="AV59" i="10" s="1"/>
  <c r="AW59" i="10" a="1"/>
  <c r="AW59" i="10" s="1"/>
  <c r="AX59" i="10" a="1"/>
  <c r="AX59" i="10" s="1"/>
  <c r="AY59" i="10" a="1"/>
  <c r="AY59" i="10" s="1"/>
  <c r="AZ59" i="10" a="1"/>
  <c r="AZ59" i="10" s="1"/>
  <c r="BA59" i="10" a="1"/>
  <c r="BA59" i="10" s="1"/>
  <c r="BB59" i="10" a="1"/>
  <c r="BB59" i="10" s="1"/>
  <c r="BC59" i="10" a="1"/>
  <c r="BC59" i="10" s="1"/>
  <c r="BD59" i="10" a="1"/>
  <c r="BD59" i="10" s="1"/>
  <c r="BE59" i="10" a="1"/>
  <c r="BE59" i="10" s="1"/>
  <c r="BF59" i="10" a="1"/>
  <c r="BF59" i="10" s="1"/>
  <c r="BG59" i="10" a="1"/>
  <c r="BG59" i="10" s="1"/>
  <c r="BH59" i="10" a="1"/>
  <c r="BH59" i="10" s="1"/>
  <c r="BI59" i="10" a="1"/>
  <c r="BI59" i="10" s="1"/>
  <c r="BJ59" i="10" a="1"/>
  <c r="BJ59" i="10" s="1"/>
  <c r="BK59" i="10" a="1"/>
  <c r="BK59" i="10" s="1"/>
  <c r="BL59" i="10" a="1"/>
  <c r="BL59" i="10" s="1"/>
  <c r="BM59" i="10" a="1"/>
  <c r="BM59" i="10" s="1"/>
  <c r="BN59" i="10" a="1"/>
  <c r="BN59" i="10" s="1"/>
  <c r="S60" i="10" a="1"/>
  <c r="S60" i="10" s="1"/>
  <c r="T60" i="10" a="1"/>
  <c r="T60" i="10" s="1"/>
  <c r="U60" i="10" a="1"/>
  <c r="U60" i="10" s="1"/>
  <c r="V60" i="10" a="1"/>
  <c r="V60" i="10" s="1"/>
  <c r="W60" i="10" a="1"/>
  <c r="W60" i="10" s="1"/>
  <c r="X60" i="10" a="1"/>
  <c r="X60" i="10" s="1"/>
  <c r="Y60" i="10" a="1"/>
  <c r="Y60" i="10" s="1"/>
  <c r="Z60" i="10" a="1"/>
  <c r="Z60" i="10" s="1"/>
  <c r="AB60" i="10" a="1"/>
  <c r="AB60" i="10" s="1"/>
  <c r="AC60" i="10" a="1"/>
  <c r="AC60" i="10" s="1"/>
  <c r="AD60" i="10" a="1"/>
  <c r="AD60" i="10" s="1"/>
  <c r="AE60" i="10" a="1"/>
  <c r="AE60" i="10" s="1"/>
  <c r="AG60" i="10" a="1"/>
  <c r="AG60" i="10" s="1"/>
  <c r="AH60" i="10" a="1"/>
  <c r="AH60" i="10" s="1"/>
  <c r="AI60" i="10" a="1"/>
  <c r="AI60" i="10" s="1"/>
  <c r="AJ60" i="10" a="1"/>
  <c r="AJ60" i="10" s="1"/>
  <c r="AK60" i="10" a="1"/>
  <c r="AK60" i="10" s="1"/>
  <c r="AL60" i="10" a="1"/>
  <c r="AL60" i="10" s="1"/>
  <c r="AM60" i="10" a="1"/>
  <c r="AM60" i="10" s="1"/>
  <c r="AN60" i="10" a="1"/>
  <c r="AN60" i="10" s="1"/>
  <c r="AO60" i="10" a="1"/>
  <c r="AO60" i="10" s="1"/>
  <c r="AP60" i="10" a="1"/>
  <c r="AP60" i="10" s="1"/>
  <c r="AQ60" i="10" a="1"/>
  <c r="AQ60" i="10" s="1"/>
  <c r="AR60" i="10" a="1"/>
  <c r="AR60" i="10" s="1"/>
  <c r="AS60" i="10" a="1"/>
  <c r="AS60" i="10" s="1"/>
  <c r="AT60" i="10" a="1"/>
  <c r="AT60" i="10" s="1"/>
  <c r="AU60" i="10" a="1"/>
  <c r="AU60" i="10" s="1"/>
  <c r="AV60" i="10" a="1"/>
  <c r="AV60" i="10" s="1"/>
  <c r="AW60" i="10" a="1"/>
  <c r="AW60" i="10" s="1"/>
  <c r="AX60" i="10" a="1"/>
  <c r="AX60" i="10" s="1"/>
  <c r="AY60" i="10" a="1"/>
  <c r="AY60" i="10" s="1"/>
  <c r="AZ60" i="10" a="1"/>
  <c r="AZ60" i="10" s="1"/>
  <c r="BA60" i="10" a="1"/>
  <c r="BA60" i="10" s="1"/>
  <c r="BB60" i="10" a="1"/>
  <c r="BB60" i="10" s="1"/>
  <c r="BC60" i="10" a="1"/>
  <c r="BC60" i="10" s="1"/>
  <c r="BD60" i="10" a="1"/>
  <c r="BD60" i="10" s="1"/>
  <c r="BE60" i="10" a="1"/>
  <c r="BE60" i="10" s="1"/>
  <c r="BF60" i="10" a="1"/>
  <c r="BF60" i="10" s="1"/>
  <c r="BG60" i="10" a="1"/>
  <c r="BG60" i="10" s="1"/>
  <c r="BH60" i="10" a="1"/>
  <c r="BH60" i="10" s="1"/>
  <c r="BI60" i="10" a="1"/>
  <c r="BI60" i="10" s="1"/>
  <c r="BJ60" i="10" a="1"/>
  <c r="BJ60" i="10" s="1"/>
  <c r="BK60" i="10" a="1"/>
  <c r="BK60" i="10" s="1"/>
  <c r="BL60" i="10" a="1"/>
  <c r="BL60" i="10" s="1"/>
  <c r="BM60" i="10" a="1"/>
  <c r="BM60" i="10" s="1"/>
  <c r="BN60" i="10" a="1"/>
  <c r="BN60" i="10" s="1"/>
  <c r="R61" i="10" a="1"/>
  <c r="R61" i="10" s="1"/>
  <c r="S61" i="10" a="1"/>
  <c r="S61" i="10" s="1"/>
  <c r="T61" i="10" a="1"/>
  <c r="T61" i="10" s="1"/>
  <c r="U61" i="10" a="1"/>
  <c r="U61" i="10" s="1"/>
  <c r="V61" i="10" a="1"/>
  <c r="V61" i="10" s="1"/>
  <c r="W61" i="10" a="1"/>
  <c r="W61" i="10" s="1"/>
  <c r="X61" i="10" a="1"/>
  <c r="X61" i="10" s="1"/>
  <c r="Y61" i="10" a="1"/>
  <c r="Y61" i="10" s="1"/>
  <c r="Z61" i="10" a="1"/>
  <c r="Z61" i="10" s="1"/>
  <c r="AA61" i="10" a="1"/>
  <c r="AA61" i="10" s="1"/>
  <c r="AB61" i="10" a="1"/>
  <c r="AB61" i="10" s="1"/>
  <c r="AC61" i="10" a="1"/>
  <c r="AC61" i="10" s="1"/>
  <c r="AD61" i="10" a="1"/>
  <c r="AD61" i="10" s="1"/>
  <c r="AE61" i="10" a="1"/>
  <c r="AE61" i="10" s="1"/>
  <c r="AG61" i="10" a="1"/>
  <c r="AG61" i="10" s="1"/>
  <c r="AH61" i="10" a="1"/>
  <c r="AH61" i="10" s="1"/>
  <c r="AI61" i="10" a="1"/>
  <c r="AI61" i="10" s="1"/>
  <c r="AJ61" i="10" a="1"/>
  <c r="AJ61" i="10" s="1"/>
  <c r="AK61" i="10" a="1"/>
  <c r="AK61" i="10" s="1"/>
  <c r="AL61" i="10" a="1"/>
  <c r="AL61" i="10" s="1"/>
  <c r="AM61" i="10" a="1"/>
  <c r="AM61" i="10" s="1"/>
  <c r="AN61" i="10" a="1"/>
  <c r="AN61" i="10" s="1"/>
  <c r="AO61" i="10" a="1"/>
  <c r="AO61" i="10" s="1"/>
  <c r="AP61" i="10" a="1"/>
  <c r="AP61" i="10" s="1"/>
  <c r="AQ61" i="10" a="1"/>
  <c r="AQ61" i="10" s="1"/>
  <c r="AR61" i="10" a="1"/>
  <c r="AR61" i="10" s="1"/>
  <c r="AS61" i="10" a="1"/>
  <c r="AS61" i="10" s="1"/>
  <c r="AT61" i="10" a="1"/>
  <c r="AT61" i="10" s="1"/>
  <c r="AU61" i="10" a="1"/>
  <c r="AU61" i="10" s="1"/>
  <c r="AV61" i="10" a="1"/>
  <c r="AV61" i="10" s="1"/>
  <c r="AW61" i="10" a="1"/>
  <c r="AW61" i="10" s="1"/>
  <c r="AX61" i="10" a="1"/>
  <c r="AX61" i="10" s="1"/>
  <c r="AY61" i="10" a="1"/>
  <c r="AY61" i="10" s="1"/>
  <c r="AZ61" i="10" a="1"/>
  <c r="AZ61" i="10" s="1"/>
  <c r="BA61" i="10" a="1"/>
  <c r="BA61" i="10" s="1"/>
  <c r="BB61" i="10" a="1"/>
  <c r="BB61" i="10" s="1"/>
  <c r="BC61" i="10" a="1"/>
  <c r="BC61" i="10" s="1"/>
  <c r="BD61" i="10" a="1"/>
  <c r="BD61" i="10" s="1"/>
  <c r="BE61" i="10" a="1"/>
  <c r="BE61" i="10" s="1"/>
  <c r="BF61" i="10" a="1"/>
  <c r="BF61" i="10" s="1"/>
  <c r="BG61" i="10" a="1"/>
  <c r="BG61" i="10" s="1"/>
  <c r="BH61" i="10" a="1"/>
  <c r="BH61" i="10" s="1"/>
  <c r="BI61" i="10" a="1"/>
  <c r="BI61" i="10" s="1"/>
  <c r="BJ61" i="10" a="1"/>
  <c r="BJ61" i="10" s="1"/>
  <c r="BK61" i="10" a="1"/>
  <c r="BK61" i="10" s="1"/>
  <c r="BL61" i="10" a="1"/>
  <c r="BL61" i="10" s="1"/>
  <c r="BM61" i="10" a="1"/>
  <c r="BM61" i="10" s="1"/>
  <c r="BN61" i="10" a="1"/>
  <c r="BN61" i="10" s="1"/>
  <c r="R62" i="10" a="1"/>
  <c r="R62" i="10" s="1"/>
  <c r="S62" i="10" a="1"/>
  <c r="S62" i="10" s="1"/>
  <c r="T62" i="10" a="1"/>
  <c r="T62" i="10" s="1"/>
  <c r="U62" i="10" a="1"/>
  <c r="U62" i="10" s="1"/>
  <c r="V62" i="10" a="1"/>
  <c r="V62" i="10" s="1"/>
  <c r="W62" i="10" a="1"/>
  <c r="W62" i="10" s="1"/>
  <c r="X62" i="10" a="1"/>
  <c r="X62" i="10" s="1"/>
  <c r="Y62" i="10" a="1"/>
  <c r="Y62" i="10" s="1"/>
  <c r="Z62" i="10" a="1"/>
  <c r="Z62" i="10" s="1"/>
  <c r="AA62" i="10" a="1"/>
  <c r="AA62" i="10" s="1"/>
  <c r="AB62" i="10" a="1"/>
  <c r="AB62" i="10" s="1"/>
  <c r="AC62" i="10" a="1"/>
  <c r="AC62" i="10" s="1"/>
  <c r="AD62" i="10" a="1"/>
  <c r="AD62" i="10" s="1"/>
  <c r="AE62" i="10" a="1"/>
  <c r="AE62" i="10" s="1"/>
  <c r="AG62" i="10" a="1"/>
  <c r="AG62" i="10" s="1"/>
  <c r="AH62" i="10" a="1"/>
  <c r="AH62" i="10" s="1"/>
  <c r="AI62" i="10" a="1"/>
  <c r="AI62" i="10" s="1"/>
  <c r="AJ62" i="10" a="1"/>
  <c r="AJ62" i="10" s="1"/>
  <c r="AK62" i="10" a="1"/>
  <c r="AK62" i="10" s="1"/>
  <c r="AL62" i="10" a="1"/>
  <c r="AL62" i="10" s="1"/>
  <c r="AM62" i="10" a="1"/>
  <c r="AM62" i="10" s="1"/>
  <c r="AN62" i="10" a="1"/>
  <c r="AN62" i="10" s="1"/>
  <c r="AO62" i="10" a="1"/>
  <c r="AO62" i="10" s="1"/>
  <c r="AP62" i="10" a="1"/>
  <c r="AP62" i="10" s="1"/>
  <c r="AQ62" i="10" a="1"/>
  <c r="AQ62" i="10" s="1"/>
  <c r="AR62" i="10" a="1"/>
  <c r="AR62" i="10" s="1"/>
  <c r="AS62" i="10" a="1"/>
  <c r="AS62" i="10" s="1"/>
  <c r="AT62" i="10" a="1"/>
  <c r="AT62" i="10" s="1"/>
  <c r="AU62" i="10" a="1"/>
  <c r="AU62" i="10" s="1"/>
  <c r="AV62" i="10" a="1"/>
  <c r="AV62" i="10" s="1"/>
  <c r="AW62" i="10" a="1"/>
  <c r="AW62" i="10" s="1"/>
  <c r="AX62" i="10" a="1"/>
  <c r="AX62" i="10" s="1"/>
  <c r="AY62" i="10" a="1"/>
  <c r="AY62" i="10" s="1"/>
  <c r="AZ62" i="10" a="1"/>
  <c r="AZ62" i="10" s="1"/>
  <c r="BA62" i="10" a="1"/>
  <c r="BA62" i="10" s="1"/>
  <c r="BB62" i="10" a="1"/>
  <c r="BB62" i="10" s="1"/>
  <c r="BC62" i="10" a="1"/>
  <c r="BC62" i="10" s="1"/>
  <c r="BD62" i="10" a="1"/>
  <c r="BD62" i="10" s="1"/>
  <c r="BE62" i="10" a="1"/>
  <c r="BE62" i="10" s="1"/>
  <c r="BF62" i="10" a="1"/>
  <c r="BF62" i="10" s="1"/>
  <c r="BG62" i="10" a="1"/>
  <c r="BG62" i="10" s="1"/>
  <c r="BH62" i="10" a="1"/>
  <c r="BH62" i="10" s="1"/>
  <c r="BI62" i="10" a="1"/>
  <c r="BI62" i="10" s="1"/>
  <c r="BJ62" i="10" a="1"/>
  <c r="BJ62" i="10" s="1"/>
  <c r="BK62" i="10" a="1"/>
  <c r="BK62" i="10" s="1"/>
  <c r="BL62" i="10" a="1"/>
  <c r="BL62" i="10" s="1"/>
  <c r="BM62" i="10" a="1"/>
  <c r="BM62" i="10" s="1"/>
  <c r="BN62" i="10" a="1"/>
  <c r="BN62" i="10" s="1"/>
  <c r="R63" i="10" a="1"/>
  <c r="R63" i="10" s="1"/>
  <c r="S63" i="10" a="1"/>
  <c r="S63" i="10" s="1"/>
  <c r="T63" i="10" a="1"/>
  <c r="T63" i="10" s="1"/>
  <c r="U63" i="10" a="1"/>
  <c r="U63" i="10" s="1"/>
  <c r="V63" i="10" a="1"/>
  <c r="V63" i="10" s="1"/>
  <c r="W63" i="10" a="1"/>
  <c r="W63" i="10" s="1"/>
  <c r="X63" i="10" a="1"/>
  <c r="X63" i="10" s="1"/>
  <c r="Y63" i="10" a="1"/>
  <c r="Y63" i="10" s="1"/>
  <c r="Z63" i="10" a="1"/>
  <c r="Z63" i="10" s="1"/>
  <c r="AA63" i="10" a="1"/>
  <c r="AA63" i="10" s="1"/>
  <c r="AB63" i="10" a="1"/>
  <c r="AB63" i="10" s="1"/>
  <c r="AD63" i="10" a="1"/>
  <c r="AD63" i="10" s="1"/>
  <c r="AE63" i="10" a="1"/>
  <c r="AE63" i="10" s="1"/>
  <c r="AG63" i="10" a="1"/>
  <c r="AG63" i="10" s="1"/>
  <c r="AH63" i="10" a="1"/>
  <c r="AH63" i="10" s="1"/>
  <c r="AI63" i="10" a="1"/>
  <c r="AI63" i="10" s="1"/>
  <c r="AJ63" i="10" a="1"/>
  <c r="AJ63" i="10" s="1"/>
  <c r="AK63" i="10" a="1"/>
  <c r="AK63" i="10" s="1"/>
  <c r="AL63" i="10" a="1"/>
  <c r="AL63" i="10" s="1"/>
  <c r="AM63" i="10" a="1"/>
  <c r="AM63" i="10" s="1"/>
  <c r="AN63" i="10" a="1"/>
  <c r="AN63" i="10" s="1"/>
  <c r="AO63" i="10" a="1"/>
  <c r="AO63" i="10" s="1"/>
  <c r="AP63" i="10" a="1"/>
  <c r="AP63" i="10" s="1"/>
  <c r="AQ63" i="10" a="1"/>
  <c r="AQ63" i="10" s="1"/>
  <c r="AR63" i="10" a="1"/>
  <c r="AR63" i="10" s="1"/>
  <c r="AS63" i="10" a="1"/>
  <c r="AS63" i="10" s="1"/>
  <c r="AT63" i="10" a="1"/>
  <c r="AT63" i="10" s="1"/>
  <c r="AU63" i="10" a="1"/>
  <c r="AU63" i="10" s="1"/>
  <c r="AV63" i="10" a="1"/>
  <c r="AV63" i="10" s="1"/>
  <c r="AW63" i="10" a="1"/>
  <c r="AW63" i="10" s="1"/>
  <c r="AX63" i="10" a="1"/>
  <c r="AX63" i="10" s="1"/>
  <c r="AY63" i="10" a="1"/>
  <c r="AY63" i="10" s="1"/>
  <c r="AZ63" i="10" a="1"/>
  <c r="AZ63" i="10" s="1"/>
  <c r="BA63" i="10" a="1"/>
  <c r="BA63" i="10" s="1"/>
  <c r="BB63" i="10" a="1"/>
  <c r="BB63" i="10" s="1"/>
  <c r="BC63" i="10" a="1"/>
  <c r="BC63" i="10" s="1"/>
  <c r="BD63" i="10" a="1"/>
  <c r="BD63" i="10" s="1"/>
  <c r="BE63" i="10" a="1"/>
  <c r="BE63" i="10" s="1"/>
  <c r="BF63" i="10" a="1"/>
  <c r="BF63" i="10" s="1"/>
  <c r="BG63" i="10" a="1"/>
  <c r="BG63" i="10" s="1"/>
  <c r="BH63" i="10" a="1"/>
  <c r="BH63" i="10" s="1"/>
  <c r="BI63" i="10" a="1"/>
  <c r="BI63" i="10" s="1"/>
  <c r="BJ63" i="10" a="1"/>
  <c r="BJ63" i="10" s="1"/>
  <c r="BK63" i="10" a="1"/>
  <c r="BK63" i="10" s="1"/>
  <c r="BL63" i="10" a="1"/>
  <c r="BL63" i="10" s="1"/>
  <c r="BM63" i="10" a="1"/>
  <c r="BM63" i="10" s="1"/>
  <c r="BN63" i="10" a="1"/>
  <c r="BN63" i="10" s="1"/>
  <c r="S64" i="10" a="1"/>
  <c r="S64" i="10" s="1"/>
  <c r="T64" i="10" a="1"/>
  <c r="T64" i="10" s="1"/>
  <c r="U64" i="10" a="1"/>
  <c r="U64" i="10" s="1"/>
  <c r="V64" i="10" a="1"/>
  <c r="V64" i="10" s="1"/>
  <c r="W64" i="10" a="1"/>
  <c r="W64" i="10" s="1"/>
  <c r="X64" i="10" a="1"/>
  <c r="X64" i="10" s="1"/>
  <c r="Y64" i="10" a="1"/>
  <c r="Y64" i="10" s="1"/>
  <c r="Z64" i="10" a="1"/>
  <c r="Z64" i="10" s="1"/>
  <c r="AA64" i="10" a="1"/>
  <c r="AA64" i="10" s="1"/>
  <c r="AB64" i="10" a="1"/>
  <c r="AB64" i="10" s="1"/>
  <c r="AC64" i="10" a="1"/>
  <c r="AC64" i="10" s="1"/>
  <c r="AD64" i="10" a="1"/>
  <c r="AD64" i="10" s="1"/>
  <c r="AE64" i="10" a="1"/>
  <c r="AE64" i="10" s="1"/>
  <c r="AG64" i="10" a="1"/>
  <c r="AG64" i="10" s="1"/>
  <c r="AH64" i="10" a="1"/>
  <c r="AH64" i="10" s="1"/>
  <c r="AI64" i="10" a="1"/>
  <c r="AI64" i="10" s="1"/>
  <c r="AJ64" i="10" a="1"/>
  <c r="AJ64" i="10" s="1"/>
  <c r="AK64" i="10" a="1"/>
  <c r="AK64" i="10" s="1"/>
  <c r="AL64" i="10" a="1"/>
  <c r="AL64" i="10" s="1"/>
  <c r="AM64" i="10" a="1"/>
  <c r="AM64" i="10" s="1"/>
  <c r="AN64" i="10" a="1"/>
  <c r="AN64" i="10" s="1"/>
  <c r="AO64" i="10" a="1"/>
  <c r="AO64" i="10" s="1"/>
  <c r="AP64" i="10" a="1"/>
  <c r="AP64" i="10" s="1"/>
  <c r="AQ64" i="10" a="1"/>
  <c r="AQ64" i="10" s="1"/>
  <c r="AR64" i="10" a="1"/>
  <c r="AR64" i="10" s="1"/>
  <c r="AS64" i="10" a="1"/>
  <c r="AS64" i="10" s="1"/>
  <c r="AT64" i="10" a="1"/>
  <c r="AT64" i="10" s="1"/>
  <c r="AU64" i="10" a="1"/>
  <c r="AU64" i="10" s="1"/>
  <c r="AV64" i="10" a="1"/>
  <c r="AV64" i="10" s="1"/>
  <c r="AW64" i="10" a="1"/>
  <c r="AW64" i="10" s="1"/>
  <c r="AX64" i="10" a="1"/>
  <c r="AX64" i="10" s="1"/>
  <c r="AY64" i="10" a="1"/>
  <c r="AY64" i="10" s="1"/>
  <c r="AZ64" i="10" a="1"/>
  <c r="AZ64" i="10" s="1"/>
  <c r="BA64" i="10" a="1"/>
  <c r="BA64" i="10" s="1"/>
  <c r="BB64" i="10" a="1"/>
  <c r="BB64" i="10" s="1"/>
  <c r="BC64" i="10" a="1"/>
  <c r="BC64" i="10" s="1"/>
  <c r="BD64" i="10" a="1"/>
  <c r="BD64" i="10" s="1"/>
  <c r="BE64" i="10" a="1"/>
  <c r="BE64" i="10" s="1"/>
  <c r="BF64" i="10" a="1"/>
  <c r="BF64" i="10" s="1"/>
  <c r="BG64" i="10" a="1"/>
  <c r="BG64" i="10" s="1"/>
  <c r="BH64" i="10" a="1"/>
  <c r="BH64" i="10" s="1"/>
  <c r="BI64" i="10" a="1"/>
  <c r="BI64" i="10" s="1"/>
  <c r="BJ64" i="10" a="1"/>
  <c r="BJ64" i="10" s="1"/>
  <c r="BK64" i="10" a="1"/>
  <c r="BK64" i="10" s="1"/>
  <c r="BL64" i="10" a="1"/>
  <c r="BL64" i="10" s="1"/>
  <c r="BM64" i="10" a="1"/>
  <c r="BM64" i="10" s="1"/>
  <c r="BN64" i="10" a="1"/>
  <c r="BN64" i="10" s="1"/>
  <c r="R65" i="10" a="1"/>
  <c r="R65" i="10" s="1"/>
  <c r="S65" i="10" a="1"/>
  <c r="S65" i="10" s="1"/>
  <c r="T65" i="10" a="1"/>
  <c r="T65" i="10" s="1"/>
  <c r="U65" i="10" a="1"/>
  <c r="U65" i="10" s="1"/>
  <c r="V65" i="10" a="1"/>
  <c r="V65" i="10" s="1"/>
  <c r="W65" i="10" a="1"/>
  <c r="W65" i="10" s="1"/>
  <c r="X65" i="10" a="1"/>
  <c r="X65" i="10" s="1"/>
  <c r="Y65" i="10" a="1"/>
  <c r="Y65" i="10" s="1"/>
  <c r="Z65" i="10" a="1"/>
  <c r="Z65" i="10" s="1"/>
  <c r="AA65" i="10" a="1"/>
  <c r="AA65" i="10" s="1"/>
  <c r="AB65" i="10" a="1"/>
  <c r="AB65" i="10" s="1"/>
  <c r="AC65" i="10" a="1"/>
  <c r="AC65" i="10" s="1"/>
  <c r="AD65" i="10" a="1"/>
  <c r="AD65" i="10" s="1"/>
  <c r="AE65" i="10" a="1"/>
  <c r="AE65" i="10" s="1"/>
  <c r="AG65" i="10" a="1"/>
  <c r="AG65" i="10" s="1"/>
  <c r="AH65" i="10" a="1"/>
  <c r="AH65" i="10" s="1"/>
  <c r="AI65" i="10" a="1"/>
  <c r="AI65" i="10" s="1"/>
  <c r="AJ65" i="10" a="1"/>
  <c r="AJ65" i="10" s="1"/>
  <c r="AK65" i="10" a="1"/>
  <c r="AK65" i="10" s="1"/>
  <c r="AL65" i="10" a="1"/>
  <c r="AL65" i="10" s="1"/>
  <c r="AM65" i="10" a="1"/>
  <c r="AM65" i="10" s="1"/>
  <c r="AN65" i="10" a="1"/>
  <c r="AN65" i="10" s="1"/>
  <c r="AO65" i="10" a="1"/>
  <c r="AO65" i="10" s="1"/>
  <c r="AP65" i="10" a="1"/>
  <c r="AP65" i="10" s="1"/>
  <c r="AQ65" i="10" a="1"/>
  <c r="AQ65" i="10" s="1"/>
  <c r="AR65" i="10" a="1"/>
  <c r="AR65" i="10" s="1"/>
  <c r="AS65" i="10" a="1"/>
  <c r="AS65" i="10" s="1"/>
  <c r="AT65" i="10" a="1"/>
  <c r="AT65" i="10" s="1"/>
  <c r="AU65" i="10" a="1"/>
  <c r="AU65" i="10" s="1"/>
  <c r="AV65" i="10" a="1"/>
  <c r="AV65" i="10" s="1"/>
  <c r="AW65" i="10" a="1"/>
  <c r="AW65" i="10" s="1"/>
  <c r="AX65" i="10" a="1"/>
  <c r="AX65" i="10" s="1"/>
  <c r="AY65" i="10" a="1"/>
  <c r="AY65" i="10" s="1"/>
  <c r="AZ65" i="10" a="1"/>
  <c r="AZ65" i="10" s="1"/>
  <c r="BA65" i="10" a="1"/>
  <c r="BA65" i="10" s="1"/>
  <c r="BB65" i="10" a="1"/>
  <c r="BB65" i="10" s="1"/>
  <c r="BC65" i="10" a="1"/>
  <c r="BC65" i="10" s="1"/>
  <c r="BD65" i="10" a="1"/>
  <c r="BD65" i="10" s="1"/>
  <c r="BE65" i="10" a="1"/>
  <c r="BE65" i="10" s="1"/>
  <c r="BF65" i="10" a="1"/>
  <c r="BF65" i="10" s="1"/>
  <c r="BG65" i="10" a="1"/>
  <c r="BG65" i="10" s="1"/>
  <c r="BH65" i="10" a="1"/>
  <c r="BH65" i="10" s="1"/>
  <c r="BI65" i="10" a="1"/>
  <c r="BI65" i="10" s="1"/>
  <c r="BJ65" i="10" a="1"/>
  <c r="BJ65" i="10" s="1"/>
  <c r="BK65" i="10" a="1"/>
  <c r="BK65" i="10" s="1"/>
  <c r="BL65" i="10" a="1"/>
  <c r="BL65" i="10" s="1"/>
  <c r="BM65" i="10" a="1"/>
  <c r="BM65" i="10" s="1"/>
  <c r="BN65" i="10" a="1"/>
  <c r="BN65" i="10" s="1"/>
  <c r="R66" i="10" a="1"/>
  <c r="R66" i="10" s="1"/>
  <c r="S66" i="10" a="1"/>
  <c r="S66" i="10" s="1"/>
  <c r="T66" i="10" a="1"/>
  <c r="T66" i="10" s="1"/>
  <c r="U66" i="10" a="1"/>
  <c r="U66" i="10" s="1"/>
  <c r="V66" i="10" a="1"/>
  <c r="V66" i="10" s="1"/>
  <c r="W66" i="10" a="1"/>
  <c r="W66" i="10" s="1"/>
  <c r="X66" i="10" a="1"/>
  <c r="X66" i="10" s="1"/>
  <c r="Y66" i="10" a="1"/>
  <c r="Y66" i="10" s="1"/>
  <c r="Z66" i="10" a="1"/>
  <c r="Z66" i="10" s="1"/>
  <c r="AA66" i="10" a="1"/>
  <c r="AA66" i="10" s="1"/>
  <c r="AB66" i="10" a="1"/>
  <c r="AB66" i="10" s="1"/>
  <c r="AC66" i="10" a="1"/>
  <c r="AC66" i="10" s="1"/>
  <c r="AD66" i="10" a="1"/>
  <c r="AD66" i="10" s="1"/>
  <c r="AE66" i="10" a="1"/>
  <c r="AE66" i="10" s="1"/>
  <c r="AG66" i="10" a="1"/>
  <c r="AG66" i="10" s="1"/>
  <c r="AH66" i="10" a="1"/>
  <c r="AH66" i="10" s="1"/>
  <c r="AI66" i="10" a="1"/>
  <c r="AI66" i="10" s="1"/>
  <c r="AJ66" i="10" a="1"/>
  <c r="AJ66" i="10" s="1"/>
  <c r="AK66" i="10" a="1"/>
  <c r="AK66" i="10" s="1"/>
  <c r="AL66" i="10" a="1"/>
  <c r="AL66" i="10" s="1"/>
  <c r="AM66" i="10" a="1"/>
  <c r="AM66" i="10" s="1"/>
  <c r="AN66" i="10" a="1"/>
  <c r="AN66" i="10" s="1"/>
  <c r="AO66" i="10" a="1"/>
  <c r="AO66" i="10" s="1"/>
  <c r="AP66" i="10" a="1"/>
  <c r="AP66" i="10" s="1"/>
  <c r="AQ66" i="10" a="1"/>
  <c r="AQ66" i="10" s="1"/>
  <c r="AR66" i="10" a="1"/>
  <c r="AR66" i="10" s="1"/>
  <c r="AS66" i="10" a="1"/>
  <c r="AS66" i="10" s="1"/>
  <c r="AT66" i="10" a="1"/>
  <c r="AT66" i="10" s="1"/>
  <c r="AU66" i="10" a="1"/>
  <c r="AU66" i="10" s="1"/>
  <c r="AV66" i="10" a="1"/>
  <c r="AV66" i="10" s="1"/>
  <c r="AW66" i="10" a="1"/>
  <c r="AW66" i="10" s="1"/>
  <c r="AX66" i="10" a="1"/>
  <c r="AX66" i="10" s="1"/>
  <c r="AY66" i="10" a="1"/>
  <c r="AY66" i="10" s="1"/>
  <c r="AZ66" i="10" a="1"/>
  <c r="AZ66" i="10" s="1"/>
  <c r="BA66" i="10" a="1"/>
  <c r="BA66" i="10" s="1"/>
  <c r="BB66" i="10" a="1"/>
  <c r="BB66" i="10" s="1"/>
  <c r="BC66" i="10" a="1"/>
  <c r="BC66" i="10" s="1"/>
  <c r="BD66" i="10" a="1"/>
  <c r="BD66" i="10" s="1"/>
  <c r="BE66" i="10" a="1"/>
  <c r="BE66" i="10" s="1"/>
  <c r="BF66" i="10" a="1"/>
  <c r="BF66" i="10" s="1"/>
  <c r="BG66" i="10" a="1"/>
  <c r="BG66" i="10" s="1"/>
  <c r="BH66" i="10" a="1"/>
  <c r="BH66" i="10" s="1"/>
  <c r="BI66" i="10" a="1"/>
  <c r="BI66" i="10" s="1"/>
  <c r="BJ66" i="10" a="1"/>
  <c r="BJ66" i="10" s="1"/>
  <c r="BK66" i="10" a="1"/>
  <c r="BK66" i="10" s="1"/>
  <c r="BL66" i="10" a="1"/>
  <c r="BL66" i="10" s="1"/>
  <c r="BM66" i="10" a="1"/>
  <c r="BM66" i="10" s="1"/>
  <c r="BN66" i="10" a="1"/>
  <c r="BN66" i="10" s="1"/>
  <c r="R67" i="10" a="1"/>
  <c r="R67" i="10" s="1"/>
  <c r="S67" i="10" a="1"/>
  <c r="S67" i="10" s="1"/>
  <c r="T67" i="10" a="1"/>
  <c r="T67" i="10" s="1"/>
  <c r="U67" i="10" a="1"/>
  <c r="U67" i="10" s="1"/>
  <c r="V67" i="10" a="1"/>
  <c r="V67" i="10" s="1"/>
  <c r="W67" i="10" a="1"/>
  <c r="W67" i="10" s="1"/>
  <c r="X67" i="10" a="1"/>
  <c r="X67" i="10" s="1"/>
  <c r="Y67" i="10" a="1"/>
  <c r="Y67" i="10" s="1"/>
  <c r="Z67" i="10" a="1"/>
  <c r="Z67" i="10" s="1"/>
  <c r="AA67" i="10" a="1"/>
  <c r="AA67" i="10" s="1"/>
  <c r="AB67" i="10" a="1"/>
  <c r="AB67" i="10" s="1"/>
  <c r="AC67" i="10" a="1"/>
  <c r="AC67" i="10" s="1"/>
  <c r="AD67" i="10" a="1"/>
  <c r="AD67" i="10" s="1"/>
  <c r="AE67" i="10" a="1"/>
  <c r="AE67" i="10" s="1"/>
  <c r="AG67" i="10" a="1"/>
  <c r="AG67" i="10" s="1"/>
  <c r="AH67" i="10" a="1"/>
  <c r="AH67" i="10" s="1"/>
  <c r="AI67" i="10" a="1"/>
  <c r="AI67" i="10" s="1"/>
  <c r="AJ67" i="10" a="1"/>
  <c r="AJ67" i="10" s="1"/>
  <c r="AK67" i="10" a="1"/>
  <c r="AK67" i="10" s="1"/>
  <c r="AL67" i="10" a="1"/>
  <c r="AL67" i="10" s="1"/>
  <c r="AM67" i="10" a="1"/>
  <c r="AM67" i="10" s="1"/>
  <c r="AN67" i="10" a="1"/>
  <c r="AN67" i="10" s="1"/>
  <c r="AO67" i="10" a="1"/>
  <c r="AO67" i="10" s="1"/>
  <c r="AP67" i="10" a="1"/>
  <c r="AP67" i="10" s="1"/>
  <c r="AQ67" i="10" a="1"/>
  <c r="AQ67" i="10" s="1"/>
  <c r="AR67" i="10" a="1"/>
  <c r="AR67" i="10" s="1"/>
  <c r="AS67" i="10" a="1"/>
  <c r="AS67" i="10" s="1"/>
  <c r="AT67" i="10" a="1"/>
  <c r="AT67" i="10" s="1"/>
  <c r="AU67" i="10" a="1"/>
  <c r="AU67" i="10" s="1"/>
  <c r="AV67" i="10" a="1"/>
  <c r="AV67" i="10" s="1"/>
  <c r="AW67" i="10" a="1"/>
  <c r="AW67" i="10" s="1"/>
  <c r="AX67" i="10" a="1"/>
  <c r="AX67" i="10" s="1"/>
  <c r="AY67" i="10" a="1"/>
  <c r="AY67" i="10" s="1"/>
  <c r="AZ67" i="10" a="1"/>
  <c r="AZ67" i="10" s="1"/>
  <c r="BA67" i="10" a="1"/>
  <c r="BA67" i="10" s="1"/>
  <c r="BB67" i="10" a="1"/>
  <c r="BB67" i="10" s="1"/>
  <c r="BC67" i="10" a="1"/>
  <c r="BC67" i="10" s="1"/>
  <c r="BD67" i="10" a="1"/>
  <c r="BD67" i="10" s="1"/>
  <c r="BE67" i="10" a="1"/>
  <c r="BE67" i="10" s="1"/>
  <c r="BF67" i="10" a="1"/>
  <c r="BF67" i="10" s="1"/>
  <c r="BG67" i="10" a="1"/>
  <c r="BG67" i="10" s="1"/>
  <c r="BH67" i="10" a="1"/>
  <c r="BH67" i="10" s="1"/>
  <c r="BI67" i="10" a="1"/>
  <c r="BI67" i="10" s="1"/>
  <c r="BJ67" i="10" a="1"/>
  <c r="BJ67" i="10" s="1"/>
  <c r="BK67" i="10" a="1"/>
  <c r="BK67" i="10" s="1"/>
  <c r="BL67" i="10" a="1"/>
  <c r="BL67" i="10" s="1"/>
  <c r="BM67" i="10" a="1"/>
  <c r="BM67" i="10" s="1"/>
  <c r="BN67" i="10" a="1"/>
  <c r="BN67" i="10" s="1"/>
  <c r="R68" i="10" a="1"/>
  <c r="R68" i="10" s="1"/>
  <c r="S68" i="10" a="1"/>
  <c r="S68" i="10" s="1"/>
  <c r="T68" i="10" a="1"/>
  <c r="T68" i="10" s="1"/>
  <c r="U68" i="10" a="1"/>
  <c r="U68" i="10" s="1"/>
  <c r="V68" i="10" a="1"/>
  <c r="V68" i="10" s="1"/>
  <c r="W68" i="10" a="1"/>
  <c r="W68" i="10" s="1"/>
  <c r="X68" i="10" a="1"/>
  <c r="X68" i="10" s="1"/>
  <c r="Y68" i="10" a="1"/>
  <c r="Y68" i="10" s="1"/>
  <c r="Z68" i="10" a="1"/>
  <c r="Z68" i="10" s="1"/>
  <c r="AA68" i="10" a="1"/>
  <c r="AA68" i="10" s="1"/>
  <c r="AB68" i="10" a="1"/>
  <c r="AB68" i="10" s="1"/>
  <c r="AC68" i="10" a="1"/>
  <c r="AC68" i="10" s="1"/>
  <c r="AD68" i="10" a="1"/>
  <c r="AD68" i="10" s="1"/>
  <c r="AE68" i="10" a="1"/>
  <c r="AE68" i="10" s="1"/>
  <c r="AG68" i="10" a="1"/>
  <c r="AG68" i="10" s="1"/>
  <c r="AH68" i="10" a="1"/>
  <c r="AH68" i="10" s="1"/>
  <c r="AI68" i="10" a="1"/>
  <c r="AI68" i="10" s="1"/>
  <c r="AJ68" i="10" a="1"/>
  <c r="AJ68" i="10" s="1"/>
  <c r="AK68" i="10" a="1"/>
  <c r="AK68" i="10" s="1"/>
  <c r="AL68" i="10" a="1"/>
  <c r="AL68" i="10" s="1"/>
  <c r="AM68" i="10" a="1"/>
  <c r="AM68" i="10" s="1"/>
  <c r="AN68" i="10" a="1"/>
  <c r="AN68" i="10" s="1"/>
  <c r="AO68" i="10" a="1"/>
  <c r="AO68" i="10" s="1"/>
  <c r="AP68" i="10" a="1"/>
  <c r="AP68" i="10" s="1"/>
  <c r="AQ68" i="10" a="1"/>
  <c r="AQ68" i="10" s="1"/>
  <c r="AR68" i="10" a="1"/>
  <c r="AR68" i="10" s="1"/>
  <c r="AS68" i="10" a="1"/>
  <c r="AS68" i="10" s="1"/>
  <c r="AT68" i="10" a="1"/>
  <c r="AT68" i="10" s="1"/>
  <c r="AU68" i="10" a="1"/>
  <c r="AU68" i="10" s="1"/>
  <c r="AV68" i="10" a="1"/>
  <c r="AV68" i="10" s="1"/>
  <c r="AW68" i="10" a="1"/>
  <c r="AW68" i="10" s="1"/>
  <c r="AX68" i="10" a="1"/>
  <c r="AX68" i="10" s="1"/>
  <c r="AY68" i="10" a="1"/>
  <c r="AY68" i="10" s="1"/>
  <c r="AZ68" i="10" a="1"/>
  <c r="AZ68" i="10" s="1"/>
  <c r="BA68" i="10" a="1"/>
  <c r="BA68" i="10" s="1"/>
  <c r="BB68" i="10" a="1"/>
  <c r="BB68" i="10" s="1"/>
  <c r="BC68" i="10" a="1"/>
  <c r="BC68" i="10" s="1"/>
  <c r="BD68" i="10" a="1"/>
  <c r="BD68" i="10" s="1"/>
  <c r="BE68" i="10" a="1"/>
  <c r="BE68" i="10" s="1"/>
  <c r="BF68" i="10" a="1"/>
  <c r="BF68" i="10" s="1"/>
  <c r="BG68" i="10" a="1"/>
  <c r="BG68" i="10" s="1"/>
  <c r="BH68" i="10" a="1"/>
  <c r="BH68" i="10" s="1"/>
  <c r="BI68" i="10" a="1"/>
  <c r="BI68" i="10" s="1"/>
  <c r="BJ68" i="10" a="1"/>
  <c r="BJ68" i="10" s="1"/>
  <c r="BK68" i="10" a="1"/>
  <c r="BK68" i="10" s="1"/>
  <c r="BL68" i="10" a="1"/>
  <c r="BL68" i="10" s="1"/>
  <c r="BN68" i="10" a="1"/>
  <c r="BN68" i="10" s="1"/>
  <c r="R69" i="10" a="1"/>
  <c r="R69" i="10" s="1"/>
  <c r="S69" i="10" a="1"/>
  <c r="S69" i="10" s="1"/>
  <c r="T69" i="10" a="1"/>
  <c r="T69" i="10" s="1"/>
  <c r="U69" i="10" a="1"/>
  <c r="U69" i="10" s="1"/>
  <c r="V69" i="10" a="1"/>
  <c r="V69" i="10" s="1"/>
  <c r="W69" i="10" a="1"/>
  <c r="W69" i="10" s="1"/>
  <c r="X69" i="10" a="1"/>
  <c r="X69" i="10" s="1"/>
  <c r="Y69" i="10" a="1"/>
  <c r="Y69" i="10" s="1"/>
  <c r="Z69" i="10" a="1"/>
  <c r="Z69" i="10" s="1"/>
  <c r="AA69" i="10" a="1"/>
  <c r="AA69" i="10" s="1"/>
  <c r="AB69" i="10" a="1"/>
  <c r="AB69" i="10" s="1"/>
  <c r="AC69" i="10" a="1"/>
  <c r="AC69" i="10" s="1"/>
  <c r="AD69" i="10" a="1"/>
  <c r="AD69" i="10" s="1"/>
  <c r="AE69" i="10" a="1"/>
  <c r="AE69" i="10" s="1"/>
  <c r="AG69" i="10" a="1"/>
  <c r="AG69" i="10" s="1"/>
  <c r="AH69" i="10" a="1"/>
  <c r="AH69" i="10" s="1"/>
  <c r="AI69" i="10" a="1"/>
  <c r="AI69" i="10" s="1"/>
  <c r="AJ69" i="10" a="1"/>
  <c r="AJ69" i="10" s="1"/>
  <c r="AK69" i="10" a="1"/>
  <c r="AK69" i="10" s="1"/>
  <c r="AL69" i="10" a="1"/>
  <c r="AL69" i="10" s="1"/>
  <c r="AM69" i="10" a="1"/>
  <c r="AM69" i="10" s="1"/>
  <c r="AN69" i="10" a="1"/>
  <c r="AN69" i="10" s="1"/>
  <c r="AO69" i="10" a="1"/>
  <c r="AO69" i="10" s="1"/>
  <c r="AP69" i="10" a="1"/>
  <c r="AP69" i="10" s="1"/>
  <c r="AQ69" i="10" a="1"/>
  <c r="AQ69" i="10" s="1"/>
  <c r="AR69" i="10" a="1"/>
  <c r="AR69" i="10" s="1"/>
  <c r="AS69" i="10" a="1"/>
  <c r="AS69" i="10" s="1"/>
  <c r="AT69" i="10" a="1"/>
  <c r="AT69" i="10" s="1"/>
  <c r="AU69" i="10" a="1"/>
  <c r="AU69" i="10" s="1"/>
  <c r="AV69" i="10" a="1"/>
  <c r="AV69" i="10" s="1"/>
  <c r="AW69" i="10" a="1"/>
  <c r="AW69" i="10" s="1"/>
  <c r="AX69" i="10" a="1"/>
  <c r="AX69" i="10" s="1"/>
  <c r="AY69" i="10" a="1"/>
  <c r="AY69" i="10" s="1"/>
  <c r="AZ69" i="10" a="1"/>
  <c r="AZ69" i="10" s="1"/>
  <c r="BA69" i="10" a="1"/>
  <c r="BA69" i="10" s="1"/>
  <c r="BB69" i="10" a="1"/>
  <c r="BB69" i="10" s="1"/>
  <c r="BC69" i="10" a="1"/>
  <c r="BC69" i="10" s="1"/>
  <c r="BD69" i="10" a="1"/>
  <c r="BD69" i="10" s="1"/>
  <c r="BE69" i="10" a="1"/>
  <c r="BE69" i="10" s="1"/>
  <c r="BF69" i="10" a="1"/>
  <c r="BF69" i="10" s="1"/>
  <c r="BG69" i="10" a="1"/>
  <c r="BG69" i="10" s="1"/>
  <c r="BH69" i="10" a="1"/>
  <c r="BH69" i="10" s="1"/>
  <c r="BI69" i="10" a="1"/>
  <c r="BI69" i="10" s="1"/>
  <c r="BJ69" i="10" a="1"/>
  <c r="BJ69" i="10" s="1"/>
  <c r="BK69" i="10" a="1"/>
  <c r="BK69" i="10" s="1"/>
  <c r="BL69" i="10" a="1"/>
  <c r="BL69" i="10" s="1"/>
  <c r="BM69" i="10" a="1"/>
  <c r="BM69" i="10" s="1"/>
  <c r="BN69" i="10" a="1"/>
  <c r="BN69" i="10" s="1"/>
  <c r="R70" i="10" a="1"/>
  <c r="R70" i="10" s="1"/>
  <c r="S70" i="10" a="1"/>
  <c r="S70" i="10" s="1"/>
  <c r="T70" i="10" a="1"/>
  <c r="T70" i="10" s="1"/>
  <c r="U70" i="10" a="1"/>
  <c r="U70" i="10" s="1"/>
  <c r="V70" i="10" a="1"/>
  <c r="V70" i="10" s="1"/>
  <c r="W70" i="10" a="1"/>
  <c r="W70" i="10" s="1"/>
  <c r="X70" i="10" a="1"/>
  <c r="X70" i="10" s="1"/>
  <c r="Y70" i="10" a="1"/>
  <c r="Y70" i="10" s="1"/>
  <c r="Z70" i="10" a="1"/>
  <c r="Z70" i="10" s="1"/>
  <c r="AA70" i="10" a="1"/>
  <c r="AA70" i="10" s="1"/>
  <c r="AB70" i="10" a="1"/>
  <c r="AB70" i="10" s="1"/>
  <c r="AC70" i="10" a="1"/>
  <c r="AC70" i="10" s="1"/>
  <c r="AD70" i="10" a="1"/>
  <c r="AD70" i="10" s="1"/>
  <c r="AE70" i="10" a="1"/>
  <c r="AE70" i="10" s="1"/>
  <c r="AG70" i="10" a="1"/>
  <c r="AG70" i="10" s="1"/>
  <c r="AH70" i="10" a="1"/>
  <c r="AH70" i="10" s="1"/>
  <c r="AI70" i="10" a="1"/>
  <c r="AI70" i="10" s="1"/>
  <c r="AJ70" i="10" a="1"/>
  <c r="AJ70" i="10" s="1"/>
  <c r="AK70" i="10" a="1"/>
  <c r="AK70" i="10" s="1"/>
  <c r="AL70" i="10" a="1"/>
  <c r="AL70" i="10" s="1"/>
  <c r="AM70" i="10" a="1"/>
  <c r="AM70" i="10" s="1"/>
  <c r="AN70" i="10" a="1"/>
  <c r="AN70" i="10" s="1"/>
  <c r="AO70" i="10" a="1"/>
  <c r="AO70" i="10" s="1"/>
  <c r="AP70" i="10" a="1"/>
  <c r="AP70" i="10" s="1"/>
  <c r="AQ70" i="10" a="1"/>
  <c r="AQ70" i="10" s="1"/>
  <c r="AR70" i="10" a="1"/>
  <c r="AR70" i="10" s="1"/>
  <c r="AS70" i="10" a="1"/>
  <c r="AS70" i="10" s="1"/>
  <c r="AT70" i="10" a="1"/>
  <c r="AT70" i="10" s="1"/>
  <c r="AU70" i="10" a="1"/>
  <c r="AU70" i="10" s="1"/>
  <c r="AV70" i="10" a="1"/>
  <c r="AV70" i="10" s="1"/>
  <c r="AW70" i="10" a="1"/>
  <c r="AW70" i="10" s="1"/>
  <c r="AX70" i="10" a="1"/>
  <c r="AX70" i="10" s="1"/>
  <c r="AY70" i="10" a="1"/>
  <c r="AY70" i="10" s="1"/>
  <c r="AZ70" i="10" a="1"/>
  <c r="AZ70" i="10" s="1"/>
  <c r="BA70" i="10" a="1"/>
  <c r="BA70" i="10" s="1"/>
  <c r="BB70" i="10" a="1"/>
  <c r="BB70" i="10" s="1"/>
  <c r="BC70" i="10" a="1"/>
  <c r="BC70" i="10" s="1"/>
  <c r="BD70" i="10" a="1"/>
  <c r="BD70" i="10" s="1"/>
  <c r="BE70" i="10" a="1"/>
  <c r="BE70" i="10" s="1"/>
  <c r="BF70" i="10" a="1"/>
  <c r="BF70" i="10" s="1"/>
  <c r="BG70" i="10" a="1"/>
  <c r="BG70" i="10" s="1"/>
  <c r="BH70" i="10" a="1"/>
  <c r="BH70" i="10" s="1"/>
  <c r="BI70" i="10" a="1"/>
  <c r="BI70" i="10" s="1"/>
  <c r="BJ70" i="10" a="1"/>
  <c r="BJ70" i="10" s="1"/>
  <c r="BK70" i="10" a="1"/>
  <c r="BK70" i="10" s="1"/>
  <c r="BL70" i="10" a="1"/>
  <c r="BL70" i="10" s="1"/>
  <c r="BN70" i="10" a="1"/>
  <c r="BN70" i="10" s="1"/>
  <c r="P4" i="6"/>
  <c r="BK7" i="10" a="1"/>
  <c r="BK7" i="10" s="1"/>
  <c r="BL7" i="10" a="1"/>
  <c r="BL7" i="10" s="1"/>
  <c r="BM7" i="10" a="1"/>
  <c r="BM7" i="10" s="1"/>
  <c r="BN7" i="10" a="1"/>
  <c r="BN7" i="10" s="1"/>
  <c r="BK8" i="10" a="1"/>
  <c r="BK8" i="10" s="1"/>
  <c r="BL8" i="10" a="1"/>
  <c r="BL8" i="10" s="1"/>
  <c r="BM8" i="10" a="1"/>
  <c r="BM8" i="10" s="1"/>
  <c r="BN8" i="10" a="1"/>
  <c r="BN8" i="10" s="1"/>
  <c r="BK9" i="10" a="1"/>
  <c r="BK9" i="10" s="1"/>
  <c r="BL9" i="10" a="1"/>
  <c r="BL9" i="10" s="1"/>
  <c r="BN9" i="10" a="1"/>
  <c r="BN9" i="10" s="1"/>
  <c r="BK11" i="10" a="1"/>
  <c r="BK11" i="10" s="1"/>
  <c r="BL11" i="10" a="1"/>
  <c r="BL11" i="10" s="1"/>
  <c r="BM11" i="10" a="1"/>
  <c r="BM11" i="10" s="1"/>
  <c r="BN11" i="10" a="1"/>
  <c r="BN11" i="10" s="1"/>
  <c r="BK12" i="10" a="1"/>
  <c r="BK12" i="10" s="1"/>
  <c r="BL12" i="10" a="1"/>
  <c r="BL12" i="10" s="1"/>
  <c r="BN12" i="10" a="1"/>
  <c r="BN12" i="10" s="1"/>
  <c r="BK13" i="10" a="1"/>
  <c r="BK13" i="10" s="1"/>
  <c r="BL13" i="10" a="1"/>
  <c r="BL13" i="10" s="1"/>
  <c r="BM13" i="10" a="1"/>
  <c r="BM13" i="10" s="1"/>
  <c r="BN13" i="10" a="1"/>
  <c r="BN13" i="10" s="1"/>
  <c r="BK14" i="10" a="1"/>
  <c r="BK14" i="10" s="1"/>
  <c r="BL14" i="10" a="1"/>
  <c r="BL14" i="10" s="1"/>
  <c r="BM14" i="10" a="1"/>
  <c r="BM14" i="10" s="1"/>
  <c r="BN14" i="10" a="1"/>
  <c r="BN14" i="10" s="1"/>
  <c r="BK15" i="10" a="1"/>
  <c r="BK15" i="10" s="1"/>
  <c r="BL15" i="10" a="1"/>
  <c r="BL15" i="10" s="1"/>
  <c r="BM15" i="10" a="1"/>
  <c r="BM15" i="10" s="1"/>
  <c r="BN15" i="10" a="1"/>
  <c r="BN15" i="10" s="1"/>
  <c r="BK16" i="10" a="1"/>
  <c r="BK16" i="10" s="1"/>
  <c r="BL16" i="10" a="1"/>
  <c r="BL16" i="10" s="1"/>
  <c r="BM16" i="10" a="1"/>
  <c r="BM16" i="10" s="1"/>
  <c r="BN16" i="10" a="1"/>
  <c r="BN16" i="10" s="1"/>
  <c r="BK17" i="10" a="1"/>
  <c r="BK17" i="10" s="1"/>
  <c r="BL17" i="10" a="1"/>
  <c r="BL17" i="10" s="1"/>
  <c r="BM17" i="10" a="1"/>
  <c r="BM17" i="10" s="1"/>
  <c r="BN17" i="10" a="1"/>
  <c r="BN17" i="10" s="1"/>
  <c r="BK18" i="10" a="1"/>
  <c r="BK18" i="10" s="1"/>
  <c r="BL18" i="10" a="1"/>
  <c r="BL18" i="10" s="1"/>
  <c r="BM18" i="10" a="1"/>
  <c r="BM18" i="10" s="1"/>
  <c r="BN18" i="10" a="1"/>
  <c r="BN18" i="10" s="1"/>
  <c r="BK19" i="10" a="1"/>
  <c r="BK19" i="10" s="1"/>
  <c r="BL19" i="10" a="1"/>
  <c r="BL19" i="10" s="1"/>
  <c r="BM19" i="10" a="1"/>
  <c r="BM19" i="10" s="1"/>
  <c r="BN19" i="10" a="1"/>
  <c r="BN19" i="10" s="1"/>
  <c r="BK20" i="10" a="1"/>
  <c r="BK20" i="10" s="1"/>
  <c r="BL20" i="10" a="1"/>
  <c r="BL20" i="10" s="1"/>
  <c r="BN20" i="10" a="1"/>
  <c r="BN20" i="10" s="1"/>
  <c r="BK21" i="10" a="1"/>
  <c r="BK21" i="10" s="1"/>
  <c r="BL21" i="10" a="1"/>
  <c r="BL21" i="10" s="1"/>
  <c r="BM21" i="10" a="1"/>
  <c r="BM21" i="10" s="1"/>
  <c r="BN21" i="10" a="1"/>
  <c r="BN21" i="10" s="1"/>
  <c r="BK22" i="10" a="1"/>
  <c r="BK22" i="10" s="1"/>
  <c r="BL22" i="10" a="1"/>
  <c r="BL22" i="10" s="1"/>
  <c r="BM22" i="10" a="1"/>
  <c r="BM22" i="10" s="1"/>
  <c r="BN22" i="10" a="1"/>
  <c r="BN22" i="10" s="1"/>
  <c r="BK23" i="10" a="1"/>
  <c r="BK23" i="10" s="1"/>
  <c r="BL23" i="10" a="1"/>
  <c r="BL23" i="10" s="1"/>
  <c r="BM23" i="10" a="1"/>
  <c r="BM23" i="10" s="1"/>
  <c r="BN23" i="10" a="1"/>
  <c r="BN23" i="10" s="1"/>
  <c r="BK24" i="10" a="1"/>
  <c r="BK24" i="10" s="1"/>
  <c r="BL24" i="10" a="1"/>
  <c r="BL24" i="10" s="1"/>
  <c r="BM24" i="10" a="1"/>
  <c r="BM24" i="10" s="1"/>
  <c r="BN24" i="10" a="1"/>
  <c r="BN24" i="10" s="1"/>
  <c r="BK25" i="10" a="1"/>
  <c r="BK25" i="10" s="1"/>
  <c r="BL25" i="10" a="1"/>
  <c r="BL25" i="10" s="1"/>
  <c r="BM25" i="10" a="1"/>
  <c r="BM25" i="10" s="1"/>
  <c r="BN25" i="10" a="1"/>
  <c r="BN25" i="10" s="1"/>
  <c r="BK26" i="10" a="1"/>
  <c r="BK26" i="10" s="1"/>
  <c r="BL26" i="10" a="1"/>
  <c r="BL26" i="10" s="1"/>
  <c r="BM26" i="10" a="1"/>
  <c r="BM26" i="10" s="1"/>
  <c r="BN26" i="10" a="1"/>
  <c r="BN26" i="10" s="1"/>
  <c r="AB7" i="10" a="1"/>
  <c r="AB7" i="10" s="1"/>
  <c r="AC7" i="10" a="1"/>
  <c r="AC7" i="10" s="1"/>
  <c r="AD7" i="10" a="1"/>
  <c r="AD7" i="10" s="1"/>
  <c r="AB8" i="10" a="1"/>
  <c r="AB8" i="10" s="1"/>
  <c r="AB9" i="10" a="1"/>
  <c r="AB9" i="10" s="1"/>
  <c r="AB11" i="10" a="1"/>
  <c r="AB11" i="10" s="1"/>
  <c r="AB12" i="10" a="1"/>
  <c r="AB12" i="10" s="1"/>
  <c r="AB13" i="10" a="1"/>
  <c r="AB13" i="10" s="1"/>
  <c r="AB14" i="10" a="1"/>
  <c r="AB14" i="10" s="1"/>
  <c r="AC14" i="10" a="1"/>
  <c r="AC14" i="10" s="1"/>
  <c r="AB15" i="10" a="1"/>
  <c r="AB15" i="10" s="1"/>
  <c r="AB16" i="10" a="1"/>
  <c r="AB16" i="10" s="1"/>
  <c r="AB17" i="10" a="1"/>
  <c r="AB17" i="10" s="1"/>
  <c r="AB18" i="10" a="1"/>
  <c r="AB18" i="10" s="1"/>
  <c r="AB19" i="10" a="1"/>
  <c r="AB19" i="10" s="1"/>
  <c r="AD19" i="10" a="1"/>
  <c r="AD19" i="10" s="1"/>
  <c r="AB20" i="10" a="1"/>
  <c r="AB20" i="10" s="1"/>
  <c r="AD20" i="10" a="1"/>
  <c r="AD20" i="10" s="1"/>
  <c r="AB21" i="10" a="1"/>
  <c r="AB21" i="10" s="1"/>
  <c r="AD21" i="10" a="1"/>
  <c r="AD21" i="10" s="1"/>
  <c r="AB22" i="10" a="1"/>
  <c r="AB22" i="10" s="1"/>
  <c r="AB23" i="10" a="1"/>
  <c r="AB23" i="10" s="1"/>
  <c r="AC23" i="10" a="1"/>
  <c r="AC23" i="10" s="1"/>
  <c r="AB24" i="10" a="1"/>
  <c r="AB24" i="10" s="1"/>
  <c r="AD24" i="10" a="1"/>
  <c r="AD24" i="10" s="1"/>
  <c r="AB25" i="10" a="1"/>
  <c r="AB25" i="10" s="1"/>
  <c r="AD25" i="10" a="1"/>
  <c r="AD25" i="10" s="1"/>
  <c r="AB26" i="10" a="1"/>
  <c r="AB26" i="10" s="1"/>
  <c r="AD26" i="10" a="1"/>
  <c r="AD26" i="10" s="1"/>
  <c r="T39" i="29" l="1"/>
  <c r="U39" i="29" s="1"/>
  <c r="T40" i="29"/>
  <c r="U40" i="29" s="1"/>
  <c r="T41" i="29"/>
  <c r="U41" i="29" s="1"/>
  <c r="BK5" i="10"/>
  <c r="B12" i="27" s="1"/>
  <c r="BN5" i="10"/>
  <c r="AB5" i="10"/>
  <c r="AB3" i="10" s="1"/>
  <c r="BL5" i="10"/>
  <c r="D647" i="16"/>
  <c r="BO52" i="10"/>
  <c r="BO62" i="10"/>
  <c r="BO61" i="10"/>
  <c r="BO67" i="10"/>
  <c r="BO76" i="10"/>
  <c r="BO69" i="10"/>
  <c r="BO66" i="10"/>
  <c r="BO65" i="10"/>
  <c r="BO85" i="10"/>
  <c r="BO78" i="10"/>
  <c r="BO58" i="10"/>
  <c r="BO83" i="10"/>
  <c r="BO82" i="10"/>
  <c r="BO75" i="10"/>
  <c r="BO74" i="10"/>
  <c r="BO73" i="10"/>
  <c r="BO45" i="10"/>
  <c r="BO48" i="10"/>
  <c r="BO50" i="10"/>
  <c r="D12" i="27" l="1"/>
  <c r="F12" i="27"/>
  <c r="G12" i="27"/>
  <c r="C12" i="27"/>
  <c r="E12" i="27"/>
  <c r="S24" i="10" a="1"/>
  <c r="S24" i="10" s="1"/>
  <c r="T24" i="10" a="1"/>
  <c r="T24" i="10" s="1"/>
  <c r="U24" i="10" a="1"/>
  <c r="U24" i="10" s="1"/>
  <c r="V24" i="10" a="1"/>
  <c r="V24" i="10" s="1"/>
  <c r="X24" i="10" a="1"/>
  <c r="X24" i="10" s="1"/>
  <c r="Y24" i="10" a="1"/>
  <c r="Y24" i="10" s="1"/>
  <c r="Z24" i="10" a="1"/>
  <c r="Z24" i="10" s="1"/>
  <c r="AA24" i="10" a="1"/>
  <c r="AA24" i="10" s="1"/>
  <c r="AE24" i="10" a="1"/>
  <c r="AE24" i="10" s="1"/>
  <c r="AG24" i="10" a="1"/>
  <c r="AG24" i="10" s="1"/>
  <c r="AH24" i="10" a="1"/>
  <c r="AH24" i="10" s="1"/>
  <c r="AI24" i="10" a="1"/>
  <c r="AI24" i="10" s="1"/>
  <c r="AJ24" i="10" a="1"/>
  <c r="AJ24" i="10" s="1"/>
  <c r="AK24" i="10" a="1"/>
  <c r="AK24" i="10" s="1"/>
  <c r="AL24" i="10" a="1"/>
  <c r="AL24" i="10" s="1"/>
  <c r="AM24" i="10" a="1"/>
  <c r="AM24" i="10" s="1"/>
  <c r="AN24" i="10" a="1"/>
  <c r="AN24" i="10" s="1"/>
  <c r="AO24" i="10" a="1"/>
  <c r="AO24" i="10" s="1"/>
  <c r="AP24" i="10" a="1"/>
  <c r="AP24" i="10" s="1"/>
  <c r="AQ24" i="10" a="1"/>
  <c r="AQ24" i="10" s="1"/>
  <c r="AR24" i="10" a="1"/>
  <c r="AR24" i="10" s="1"/>
  <c r="AS24" i="10" a="1"/>
  <c r="AS24" i="10" s="1"/>
  <c r="AT24" i="10" a="1"/>
  <c r="AT24" i="10" s="1"/>
  <c r="AU24" i="10" a="1"/>
  <c r="AU24" i="10" s="1"/>
  <c r="AV24" i="10" a="1"/>
  <c r="AV24" i="10" s="1"/>
  <c r="AW24" i="10" a="1"/>
  <c r="AW24" i="10" s="1"/>
  <c r="AX24" i="10" a="1"/>
  <c r="AX24" i="10" s="1"/>
  <c r="AY24" i="10" a="1"/>
  <c r="AY24" i="10" s="1"/>
  <c r="AZ24" i="10" a="1"/>
  <c r="AZ24" i="10" s="1"/>
  <c r="BA24" i="10" a="1"/>
  <c r="BA24" i="10" s="1"/>
  <c r="BB24" i="10" a="1"/>
  <c r="BB24" i="10" s="1"/>
  <c r="BC24" i="10" a="1"/>
  <c r="BC24" i="10" s="1"/>
  <c r="BD24" i="10" a="1"/>
  <c r="BD24" i="10" s="1"/>
  <c r="BE24" i="10" a="1"/>
  <c r="BE24" i="10" s="1"/>
  <c r="BF24" i="10" a="1"/>
  <c r="BF24" i="10" s="1"/>
  <c r="BG24" i="10" a="1"/>
  <c r="BG24" i="10" s="1"/>
  <c r="BH24" i="10" a="1"/>
  <c r="BH24" i="10" s="1"/>
  <c r="BI24" i="10" a="1"/>
  <c r="BI24" i="10" s="1"/>
  <c r="BJ24" i="10" a="1"/>
  <c r="BJ24" i="10" s="1"/>
  <c r="S25" i="10" a="1"/>
  <c r="S25" i="10" s="1"/>
  <c r="T25" i="10" a="1"/>
  <c r="T25" i="10" s="1"/>
  <c r="U25" i="10" a="1"/>
  <c r="U25" i="10" s="1"/>
  <c r="V25" i="10" a="1"/>
  <c r="V25" i="10" s="1"/>
  <c r="W25" i="10" a="1"/>
  <c r="W25" i="10" s="1"/>
  <c r="X25" i="10" a="1"/>
  <c r="X25" i="10" s="1"/>
  <c r="Z25" i="10" a="1"/>
  <c r="Z25" i="10" s="1"/>
  <c r="AA25" i="10" a="1"/>
  <c r="AA25" i="10" s="1"/>
  <c r="AE25" i="10" a="1"/>
  <c r="AE25" i="10" s="1"/>
  <c r="AG25" i="10" a="1"/>
  <c r="AG25" i="10" s="1"/>
  <c r="AH25" i="10" a="1"/>
  <c r="AH25" i="10" s="1"/>
  <c r="AI25" i="10" a="1"/>
  <c r="AI25" i="10" s="1"/>
  <c r="AJ25" i="10" a="1"/>
  <c r="AJ25" i="10" s="1"/>
  <c r="AK25" i="10" a="1"/>
  <c r="AK25" i="10" s="1"/>
  <c r="AL25" i="10" a="1"/>
  <c r="AL25" i="10" s="1"/>
  <c r="AM25" i="10" a="1"/>
  <c r="AM25" i="10" s="1"/>
  <c r="AN25" i="10" a="1"/>
  <c r="AN25" i="10" s="1"/>
  <c r="AO25" i="10" a="1"/>
  <c r="AO25" i="10" s="1"/>
  <c r="AP25" i="10" a="1"/>
  <c r="AP25" i="10" s="1"/>
  <c r="AQ25" i="10" a="1"/>
  <c r="AQ25" i="10" s="1"/>
  <c r="AR25" i="10" a="1"/>
  <c r="AR25" i="10" s="1"/>
  <c r="AS25" i="10" a="1"/>
  <c r="AS25" i="10" s="1"/>
  <c r="AT25" i="10" a="1"/>
  <c r="AT25" i="10" s="1"/>
  <c r="AU25" i="10" a="1"/>
  <c r="AU25" i="10" s="1"/>
  <c r="AV25" i="10" a="1"/>
  <c r="AV25" i="10" s="1"/>
  <c r="AW25" i="10" a="1"/>
  <c r="AW25" i="10" s="1"/>
  <c r="AX25" i="10" a="1"/>
  <c r="AX25" i="10" s="1"/>
  <c r="AY25" i="10" a="1"/>
  <c r="AY25" i="10" s="1"/>
  <c r="AZ25" i="10" a="1"/>
  <c r="AZ25" i="10" s="1"/>
  <c r="BA25" i="10" a="1"/>
  <c r="BA25" i="10" s="1"/>
  <c r="BB25" i="10" a="1"/>
  <c r="BB25" i="10" s="1"/>
  <c r="BC25" i="10" a="1"/>
  <c r="BC25" i="10" s="1"/>
  <c r="BD25" i="10" a="1"/>
  <c r="BD25" i="10" s="1"/>
  <c r="BE25" i="10" a="1"/>
  <c r="BE25" i="10" s="1"/>
  <c r="BF25" i="10" a="1"/>
  <c r="BF25" i="10" s="1"/>
  <c r="BG25" i="10" a="1"/>
  <c r="BG25" i="10" s="1"/>
  <c r="BH25" i="10" a="1"/>
  <c r="BH25" i="10" s="1"/>
  <c r="BI25" i="10" a="1"/>
  <c r="BI25" i="10" s="1"/>
  <c r="BJ25" i="10" a="1"/>
  <c r="BJ25" i="10" s="1"/>
  <c r="R26" i="10" a="1"/>
  <c r="R26" i="10" s="1"/>
  <c r="S26" i="10" a="1"/>
  <c r="S26" i="10" s="1"/>
  <c r="T26" i="10" a="1"/>
  <c r="T26" i="10" s="1"/>
  <c r="V26" i="10" a="1"/>
  <c r="V26" i="10" s="1"/>
  <c r="X26" i="10" a="1"/>
  <c r="X26" i="10" s="1"/>
  <c r="Z26" i="10" a="1"/>
  <c r="Z26" i="10" s="1"/>
  <c r="AA26" i="10" a="1"/>
  <c r="AA26" i="10" s="1"/>
  <c r="AE26" i="10" a="1"/>
  <c r="AE26" i="10" s="1"/>
  <c r="AG26" i="10" a="1"/>
  <c r="AG26" i="10" s="1"/>
  <c r="AH26" i="10" a="1"/>
  <c r="AH26" i="10" s="1"/>
  <c r="AI26" i="10" a="1"/>
  <c r="AI26" i="10" s="1"/>
  <c r="AJ26" i="10" a="1"/>
  <c r="AJ26" i="10" s="1"/>
  <c r="AK26" i="10" a="1"/>
  <c r="AK26" i="10" s="1"/>
  <c r="AL26" i="10" a="1"/>
  <c r="AL26" i="10" s="1"/>
  <c r="AM26" i="10" a="1"/>
  <c r="AM26" i="10" s="1"/>
  <c r="AN26" i="10" a="1"/>
  <c r="AN26" i="10" s="1"/>
  <c r="AO26" i="10" a="1"/>
  <c r="AO26" i="10" s="1"/>
  <c r="AP26" i="10" a="1"/>
  <c r="AP26" i="10" s="1"/>
  <c r="AQ26" i="10" a="1"/>
  <c r="AQ26" i="10" s="1"/>
  <c r="AR26" i="10" a="1"/>
  <c r="AR26" i="10" s="1"/>
  <c r="AS26" i="10" a="1"/>
  <c r="AS26" i="10" s="1"/>
  <c r="AT26" i="10" a="1"/>
  <c r="AT26" i="10" s="1"/>
  <c r="AU26" i="10" a="1"/>
  <c r="AU26" i="10" s="1"/>
  <c r="AV26" i="10" a="1"/>
  <c r="AV26" i="10" s="1"/>
  <c r="AW26" i="10" a="1"/>
  <c r="AW26" i="10" s="1"/>
  <c r="AX26" i="10" a="1"/>
  <c r="AX26" i="10" s="1"/>
  <c r="AY26" i="10" a="1"/>
  <c r="AY26" i="10" s="1"/>
  <c r="AZ26" i="10" a="1"/>
  <c r="AZ26" i="10" s="1"/>
  <c r="BA26" i="10" a="1"/>
  <c r="BA26" i="10" s="1"/>
  <c r="BB26" i="10" a="1"/>
  <c r="BB26" i="10" s="1"/>
  <c r="BC26" i="10" a="1"/>
  <c r="BC26" i="10" s="1"/>
  <c r="BD26" i="10" a="1"/>
  <c r="BD26" i="10" s="1"/>
  <c r="BE26" i="10" a="1"/>
  <c r="BE26" i="10" s="1"/>
  <c r="BF26" i="10" a="1"/>
  <c r="BF26" i="10" s="1"/>
  <c r="BG26" i="10" a="1"/>
  <c r="BG26" i="10" s="1"/>
  <c r="BH26" i="10" a="1"/>
  <c r="BH26" i="10" s="1"/>
  <c r="BI26" i="10" a="1"/>
  <c r="BI26" i="10" s="1"/>
  <c r="BJ26" i="10" a="1"/>
  <c r="BJ26" i="10" s="1"/>
  <c r="AC115" i="10" a="1"/>
  <c r="AC115" i="10" s="1"/>
  <c r="BO115" i="10" s="1"/>
  <c r="X117" i="10" a="1"/>
  <c r="X117" i="10" s="1"/>
  <c r="BO117" i="10" s="1"/>
  <c r="AA60" i="10" a="1"/>
  <c r="AA60" i="10" s="1"/>
  <c r="W72" i="10" a="1"/>
  <c r="W72" i="10" s="1"/>
  <c r="BO72" i="10" s="1"/>
  <c r="AD99" i="10" a="1"/>
  <c r="AD99" i="10" s="1"/>
  <c r="BO99" i="10" s="1"/>
  <c r="W55" i="10" a="1"/>
  <c r="W55" i="10" s="1"/>
  <c r="AC56" i="10" a="1"/>
  <c r="AC56" i="10" s="1"/>
  <c r="BO56" i="10" s="1"/>
  <c r="AA118" i="10" a="1"/>
  <c r="AA118" i="10" s="1"/>
  <c r="BO118" i="10" s="1"/>
  <c r="X6" i="10" a="1"/>
  <c r="X6" i="10" s="1"/>
  <c r="AC91" i="10" a="1"/>
  <c r="AC91" i="10" s="1"/>
  <c r="BO91" i="10" s="1"/>
  <c r="R29" i="10" a="1"/>
  <c r="R29" i="10" s="1"/>
  <c r="AC88" i="10" a="1"/>
  <c r="AC88" i="10" s="1"/>
  <c r="BO88" i="10" s="1"/>
  <c r="AC87" i="10" a="1"/>
  <c r="AC87" i="10" s="1"/>
  <c r="BO87" i="10" s="1"/>
  <c r="R84" i="10" a="1"/>
  <c r="R84" i="10" s="1"/>
  <c r="BO84" i="10" s="1"/>
  <c r="AC44" i="10" a="1"/>
  <c r="AC44" i="10" s="1"/>
  <c r="R77" i="10" a="1"/>
  <c r="R77" i="10" s="1"/>
  <c r="BO77" i="10" s="1"/>
  <c r="Y25" i="10" a="1"/>
  <c r="Y25" i="10" s="1"/>
  <c r="AC17" i="10" a="1"/>
  <c r="AC17" i="10" s="1"/>
  <c r="R38" i="10" a="1"/>
  <c r="R38" i="10" s="1"/>
  <c r="R6" i="10" a="1"/>
  <c r="R6" i="10" s="1"/>
  <c r="R31" i="10" a="1"/>
  <c r="R31" i="10" s="1"/>
  <c r="R30" i="10" a="1"/>
  <c r="R30" i="10" s="1"/>
  <c r="W114" i="10" a="1"/>
  <c r="W114" i="10" s="1"/>
  <c r="BO114" i="10" s="1"/>
  <c r="AD18" i="10" a="1"/>
  <c r="AD18" i="10" s="1"/>
  <c r="AC13" i="10" a="1"/>
  <c r="AC13" i="10" s="1"/>
  <c r="AC35" i="10" a="1"/>
  <c r="AC35" i="10" s="1"/>
  <c r="AC11" i="10" a="1"/>
  <c r="AC11" i="10" s="1"/>
  <c r="AC32" i="10" a="1"/>
  <c r="AC32" i="10" s="1"/>
  <c r="AC15" i="10" a="1"/>
  <c r="AC15" i="10" s="1"/>
  <c r="AC34" i="10" a="1"/>
  <c r="AC34" i="10" s="1"/>
  <c r="AD23" i="10" a="1"/>
  <c r="AD23" i="10" s="1"/>
  <c r="AC8" i="10" a="1"/>
  <c r="AC8" i="10" s="1"/>
  <c r="AE7" i="10" a="1"/>
  <c r="AE7" i="10" s="1"/>
  <c r="AG7" i="10" a="1"/>
  <c r="AG7" i="10" s="1"/>
  <c r="AH7" i="10" a="1"/>
  <c r="AH7" i="10" s="1"/>
  <c r="AI7" i="10" a="1"/>
  <c r="AI7" i="10" s="1"/>
  <c r="AJ7" i="10" a="1"/>
  <c r="AJ7" i="10" s="1"/>
  <c r="AK7" i="10" a="1"/>
  <c r="AK7" i="10" s="1"/>
  <c r="AL7" i="10" a="1"/>
  <c r="AL7" i="10" s="1"/>
  <c r="AM7" i="10" a="1"/>
  <c r="AM7" i="10" s="1"/>
  <c r="AN7" i="10" a="1"/>
  <c r="AN7" i="10" s="1"/>
  <c r="AO7" i="10" a="1"/>
  <c r="AO7" i="10" s="1"/>
  <c r="AP7" i="10" a="1"/>
  <c r="AP7" i="10" s="1"/>
  <c r="AQ7" i="10" a="1"/>
  <c r="AQ7" i="10" s="1"/>
  <c r="AR7" i="10" a="1"/>
  <c r="AR7" i="10" s="1"/>
  <c r="AS7" i="10" a="1"/>
  <c r="AS7" i="10" s="1"/>
  <c r="AT7" i="10" a="1"/>
  <c r="AT7" i="10" s="1"/>
  <c r="AU7" i="10" a="1"/>
  <c r="AU7" i="10" s="1"/>
  <c r="AV7" i="10" a="1"/>
  <c r="AV7" i="10" s="1"/>
  <c r="AW7" i="10" a="1"/>
  <c r="AW7" i="10" s="1"/>
  <c r="AX7" i="10" a="1"/>
  <c r="AX7" i="10" s="1"/>
  <c r="AY7" i="10" a="1"/>
  <c r="AY7" i="10" s="1"/>
  <c r="AZ7" i="10" a="1"/>
  <c r="AZ7" i="10" s="1"/>
  <c r="BA7" i="10" a="1"/>
  <c r="BA7" i="10" s="1"/>
  <c r="BB7" i="10" a="1"/>
  <c r="BB7" i="10" s="1"/>
  <c r="BC7" i="10" a="1"/>
  <c r="BC7" i="10" s="1"/>
  <c r="BD7" i="10" a="1"/>
  <c r="BD7" i="10" s="1"/>
  <c r="BE7" i="10" a="1"/>
  <c r="BE7" i="10" s="1"/>
  <c r="BF7" i="10" a="1"/>
  <c r="BF7" i="10" s="1"/>
  <c r="BG7" i="10" a="1"/>
  <c r="BG7" i="10" s="1"/>
  <c r="BH7" i="10" a="1"/>
  <c r="BH7" i="10" s="1"/>
  <c r="BI7" i="10" a="1"/>
  <c r="BI7" i="10" s="1"/>
  <c r="BJ7" i="10" a="1"/>
  <c r="BJ7" i="10" s="1"/>
  <c r="AE8" i="10" a="1"/>
  <c r="AE8" i="10" s="1"/>
  <c r="AG8" i="10" a="1"/>
  <c r="AG8" i="10" s="1"/>
  <c r="AH8" i="10" a="1"/>
  <c r="AH8" i="10" s="1"/>
  <c r="AI8" i="10" a="1"/>
  <c r="AI8" i="10" s="1"/>
  <c r="AJ8" i="10" a="1"/>
  <c r="AJ8" i="10" s="1"/>
  <c r="AK8" i="10" a="1"/>
  <c r="AK8" i="10" s="1"/>
  <c r="AL8" i="10" a="1"/>
  <c r="AL8" i="10" s="1"/>
  <c r="AM8" i="10" a="1"/>
  <c r="AM8" i="10" s="1"/>
  <c r="AN8" i="10" a="1"/>
  <c r="AN8" i="10" s="1"/>
  <c r="AO8" i="10" a="1"/>
  <c r="AO8" i="10" s="1"/>
  <c r="AP8" i="10" a="1"/>
  <c r="AP8" i="10" s="1"/>
  <c r="AQ8" i="10" a="1"/>
  <c r="AQ8" i="10" s="1"/>
  <c r="AR8" i="10" a="1"/>
  <c r="AR8" i="10" s="1"/>
  <c r="AS8" i="10" a="1"/>
  <c r="AS8" i="10" s="1"/>
  <c r="AT8" i="10" a="1"/>
  <c r="AT8" i="10" s="1"/>
  <c r="AU8" i="10" a="1"/>
  <c r="AU8" i="10" s="1"/>
  <c r="AV8" i="10" a="1"/>
  <c r="AV8" i="10" s="1"/>
  <c r="AW8" i="10" a="1"/>
  <c r="AW8" i="10" s="1"/>
  <c r="AX8" i="10" a="1"/>
  <c r="AX8" i="10" s="1"/>
  <c r="AY8" i="10" a="1"/>
  <c r="AY8" i="10" s="1"/>
  <c r="AZ8" i="10" a="1"/>
  <c r="AZ8" i="10" s="1"/>
  <c r="BA8" i="10" a="1"/>
  <c r="BA8" i="10" s="1"/>
  <c r="BB8" i="10" a="1"/>
  <c r="BB8" i="10" s="1"/>
  <c r="BC8" i="10" a="1"/>
  <c r="BC8" i="10" s="1"/>
  <c r="BD8" i="10" a="1"/>
  <c r="BD8" i="10" s="1"/>
  <c r="BE8" i="10" a="1"/>
  <c r="BE8" i="10" s="1"/>
  <c r="BF8" i="10" a="1"/>
  <c r="BF8" i="10" s="1"/>
  <c r="BG8" i="10" a="1"/>
  <c r="BG8" i="10" s="1"/>
  <c r="BH8" i="10" a="1"/>
  <c r="BH8" i="10" s="1"/>
  <c r="BI8" i="10" a="1"/>
  <c r="BI8" i="10" s="1"/>
  <c r="BJ8" i="10" a="1"/>
  <c r="BJ8" i="10" s="1"/>
  <c r="AE9" i="10" a="1"/>
  <c r="AE9" i="10" s="1"/>
  <c r="AG9" i="10" a="1"/>
  <c r="AG9" i="10" s="1"/>
  <c r="AH9" i="10" a="1"/>
  <c r="AH9" i="10" s="1"/>
  <c r="AI9" i="10" a="1"/>
  <c r="AI9" i="10" s="1"/>
  <c r="AJ9" i="10" a="1"/>
  <c r="AJ9" i="10" s="1"/>
  <c r="AK9" i="10" a="1"/>
  <c r="AK9" i="10" s="1"/>
  <c r="AL9" i="10" a="1"/>
  <c r="AL9" i="10" s="1"/>
  <c r="AM9" i="10" a="1"/>
  <c r="AM9" i="10" s="1"/>
  <c r="AN9" i="10" a="1"/>
  <c r="AN9" i="10" s="1"/>
  <c r="AO9" i="10" a="1"/>
  <c r="AO9" i="10" s="1"/>
  <c r="AP9" i="10" a="1"/>
  <c r="AP9" i="10" s="1"/>
  <c r="AQ9" i="10" a="1"/>
  <c r="AQ9" i="10" s="1"/>
  <c r="AR9" i="10" a="1"/>
  <c r="AR9" i="10" s="1"/>
  <c r="AS9" i="10" a="1"/>
  <c r="AS9" i="10" s="1"/>
  <c r="AT9" i="10" a="1"/>
  <c r="AT9" i="10" s="1"/>
  <c r="AU9" i="10" a="1"/>
  <c r="AU9" i="10" s="1"/>
  <c r="AV9" i="10" a="1"/>
  <c r="AV9" i="10" s="1"/>
  <c r="AW9" i="10" a="1"/>
  <c r="AW9" i="10" s="1"/>
  <c r="AX9" i="10" a="1"/>
  <c r="AX9" i="10" s="1"/>
  <c r="AY9" i="10" a="1"/>
  <c r="AY9" i="10" s="1"/>
  <c r="AZ9" i="10" a="1"/>
  <c r="AZ9" i="10" s="1"/>
  <c r="BA9" i="10" a="1"/>
  <c r="BA9" i="10" s="1"/>
  <c r="BB9" i="10" a="1"/>
  <c r="BB9" i="10" s="1"/>
  <c r="BC9" i="10" a="1"/>
  <c r="BC9" i="10" s="1"/>
  <c r="BD9" i="10" a="1"/>
  <c r="BD9" i="10" s="1"/>
  <c r="BE9" i="10" a="1"/>
  <c r="BE9" i="10" s="1"/>
  <c r="BF9" i="10" a="1"/>
  <c r="BF9" i="10" s="1"/>
  <c r="BG9" i="10" a="1"/>
  <c r="BG9" i="10" s="1"/>
  <c r="BH9" i="10" a="1"/>
  <c r="BH9" i="10" s="1"/>
  <c r="BI9" i="10" a="1"/>
  <c r="BI9" i="10" s="1"/>
  <c r="BJ9" i="10" a="1"/>
  <c r="BJ9" i="10" s="1"/>
  <c r="AE11" i="10" a="1"/>
  <c r="AE11" i="10" s="1"/>
  <c r="AG11" i="10" a="1"/>
  <c r="AG11" i="10" s="1"/>
  <c r="AH11" i="10" a="1"/>
  <c r="AH11" i="10" s="1"/>
  <c r="AI11" i="10" a="1"/>
  <c r="AI11" i="10" s="1"/>
  <c r="AJ11" i="10" a="1"/>
  <c r="AJ11" i="10" s="1"/>
  <c r="AK11" i="10" a="1"/>
  <c r="AK11" i="10" s="1"/>
  <c r="AL11" i="10" a="1"/>
  <c r="AL11" i="10" s="1"/>
  <c r="AM11" i="10" a="1"/>
  <c r="AM11" i="10" s="1"/>
  <c r="AN11" i="10" a="1"/>
  <c r="AN11" i="10" s="1"/>
  <c r="AO11" i="10" a="1"/>
  <c r="AO11" i="10" s="1"/>
  <c r="AP11" i="10" a="1"/>
  <c r="AP11" i="10" s="1"/>
  <c r="AQ11" i="10" a="1"/>
  <c r="AQ11" i="10" s="1"/>
  <c r="AR11" i="10" a="1"/>
  <c r="AR11" i="10" s="1"/>
  <c r="AS11" i="10" a="1"/>
  <c r="AS11" i="10" s="1"/>
  <c r="AT11" i="10" a="1"/>
  <c r="AT11" i="10" s="1"/>
  <c r="AU11" i="10" a="1"/>
  <c r="AU11" i="10" s="1"/>
  <c r="AV11" i="10" a="1"/>
  <c r="AV11" i="10" s="1"/>
  <c r="AW11" i="10" a="1"/>
  <c r="AW11" i="10" s="1"/>
  <c r="AX11" i="10" a="1"/>
  <c r="AX11" i="10" s="1"/>
  <c r="AY11" i="10" a="1"/>
  <c r="AY11" i="10" s="1"/>
  <c r="AZ11" i="10" a="1"/>
  <c r="AZ11" i="10" s="1"/>
  <c r="BA11" i="10" a="1"/>
  <c r="BA11" i="10" s="1"/>
  <c r="BB11" i="10" a="1"/>
  <c r="BB11" i="10" s="1"/>
  <c r="BC11" i="10" a="1"/>
  <c r="BC11" i="10" s="1"/>
  <c r="BD11" i="10" a="1"/>
  <c r="BD11" i="10" s="1"/>
  <c r="BE11" i="10" a="1"/>
  <c r="BE11" i="10" s="1"/>
  <c r="BF11" i="10" a="1"/>
  <c r="BF11" i="10" s="1"/>
  <c r="BG11" i="10" a="1"/>
  <c r="BG11" i="10" s="1"/>
  <c r="BH11" i="10" a="1"/>
  <c r="BH11" i="10" s="1"/>
  <c r="BI11" i="10" a="1"/>
  <c r="BI11" i="10" s="1"/>
  <c r="BJ11" i="10" a="1"/>
  <c r="BJ11" i="10" s="1"/>
  <c r="AE12" i="10" a="1"/>
  <c r="AE12" i="10" s="1"/>
  <c r="AG12" i="10" a="1"/>
  <c r="AG12" i="10" s="1"/>
  <c r="AH12" i="10" a="1"/>
  <c r="AH12" i="10" s="1"/>
  <c r="AI12" i="10" a="1"/>
  <c r="AI12" i="10" s="1"/>
  <c r="AJ12" i="10" a="1"/>
  <c r="AJ12" i="10" s="1"/>
  <c r="AK12" i="10" a="1"/>
  <c r="AK12" i="10" s="1"/>
  <c r="AL12" i="10" a="1"/>
  <c r="AL12" i="10" s="1"/>
  <c r="AM12" i="10" a="1"/>
  <c r="AM12" i="10" s="1"/>
  <c r="AN12" i="10" a="1"/>
  <c r="AN12" i="10" s="1"/>
  <c r="AO12" i="10" a="1"/>
  <c r="AO12" i="10" s="1"/>
  <c r="AP12" i="10" a="1"/>
  <c r="AP12" i="10" s="1"/>
  <c r="AQ12" i="10" a="1"/>
  <c r="AQ12" i="10" s="1"/>
  <c r="AR12" i="10" a="1"/>
  <c r="AR12" i="10" s="1"/>
  <c r="AS12" i="10" a="1"/>
  <c r="AS12" i="10" s="1"/>
  <c r="AT12" i="10" a="1"/>
  <c r="AT12" i="10" s="1"/>
  <c r="AU12" i="10" a="1"/>
  <c r="AU12" i="10" s="1"/>
  <c r="AV12" i="10" a="1"/>
  <c r="AV12" i="10" s="1"/>
  <c r="AW12" i="10" a="1"/>
  <c r="AW12" i="10" s="1"/>
  <c r="AX12" i="10" a="1"/>
  <c r="AX12" i="10" s="1"/>
  <c r="AY12" i="10" a="1"/>
  <c r="AY12" i="10" s="1"/>
  <c r="AZ12" i="10" a="1"/>
  <c r="AZ12" i="10" s="1"/>
  <c r="BA12" i="10" a="1"/>
  <c r="BA12" i="10" s="1"/>
  <c r="BB12" i="10" a="1"/>
  <c r="BB12" i="10" s="1"/>
  <c r="BC12" i="10" a="1"/>
  <c r="BC12" i="10" s="1"/>
  <c r="BD12" i="10" a="1"/>
  <c r="BD12" i="10" s="1"/>
  <c r="BE12" i="10" a="1"/>
  <c r="BE12" i="10" s="1"/>
  <c r="BF12" i="10" a="1"/>
  <c r="BF12" i="10" s="1"/>
  <c r="BG12" i="10" a="1"/>
  <c r="BG12" i="10" s="1"/>
  <c r="BH12" i="10" a="1"/>
  <c r="BH12" i="10" s="1"/>
  <c r="BI12" i="10" a="1"/>
  <c r="BI12" i="10" s="1"/>
  <c r="BJ12" i="10" a="1"/>
  <c r="BJ12" i="10" s="1"/>
  <c r="AE13" i="10" a="1"/>
  <c r="AE13" i="10" s="1"/>
  <c r="AG13" i="10" a="1"/>
  <c r="AG13" i="10" s="1"/>
  <c r="AH13" i="10" a="1"/>
  <c r="AH13" i="10" s="1"/>
  <c r="AI13" i="10" a="1"/>
  <c r="AI13" i="10" s="1"/>
  <c r="AJ13" i="10" a="1"/>
  <c r="AJ13" i="10" s="1"/>
  <c r="AK13" i="10" a="1"/>
  <c r="AK13" i="10" s="1"/>
  <c r="AL13" i="10" a="1"/>
  <c r="AL13" i="10" s="1"/>
  <c r="AM13" i="10" a="1"/>
  <c r="AM13" i="10" s="1"/>
  <c r="AN13" i="10" a="1"/>
  <c r="AN13" i="10" s="1"/>
  <c r="AO13" i="10" a="1"/>
  <c r="AO13" i="10" s="1"/>
  <c r="AP13" i="10" a="1"/>
  <c r="AP13" i="10" s="1"/>
  <c r="AQ13" i="10" a="1"/>
  <c r="AQ13" i="10" s="1"/>
  <c r="AR13" i="10" a="1"/>
  <c r="AR13" i="10" s="1"/>
  <c r="AS13" i="10" a="1"/>
  <c r="AS13" i="10" s="1"/>
  <c r="AT13" i="10" a="1"/>
  <c r="AT13" i="10" s="1"/>
  <c r="AU13" i="10" a="1"/>
  <c r="AU13" i="10" s="1"/>
  <c r="AV13" i="10" a="1"/>
  <c r="AV13" i="10" s="1"/>
  <c r="AW13" i="10" a="1"/>
  <c r="AW13" i="10" s="1"/>
  <c r="AX13" i="10" a="1"/>
  <c r="AX13" i="10" s="1"/>
  <c r="AY13" i="10" a="1"/>
  <c r="AY13" i="10" s="1"/>
  <c r="AZ13" i="10" a="1"/>
  <c r="AZ13" i="10" s="1"/>
  <c r="BA13" i="10" a="1"/>
  <c r="BA13" i="10" s="1"/>
  <c r="BB13" i="10" a="1"/>
  <c r="BB13" i="10" s="1"/>
  <c r="BC13" i="10" a="1"/>
  <c r="BC13" i="10" s="1"/>
  <c r="BD13" i="10" a="1"/>
  <c r="BD13" i="10" s="1"/>
  <c r="BE13" i="10" a="1"/>
  <c r="BE13" i="10" s="1"/>
  <c r="BF13" i="10" a="1"/>
  <c r="BF13" i="10" s="1"/>
  <c r="BG13" i="10" a="1"/>
  <c r="BG13" i="10" s="1"/>
  <c r="BH13" i="10" a="1"/>
  <c r="BH13" i="10" s="1"/>
  <c r="BI13" i="10" a="1"/>
  <c r="BI13" i="10" s="1"/>
  <c r="BJ13" i="10" a="1"/>
  <c r="BJ13" i="10" s="1"/>
  <c r="AE14" i="10" a="1"/>
  <c r="AE14" i="10" s="1"/>
  <c r="AG14" i="10" a="1"/>
  <c r="AG14" i="10" s="1"/>
  <c r="AH14" i="10" a="1"/>
  <c r="AH14" i="10" s="1"/>
  <c r="AI14" i="10" a="1"/>
  <c r="AI14" i="10" s="1"/>
  <c r="AJ14" i="10" a="1"/>
  <c r="AJ14" i="10" s="1"/>
  <c r="AK14" i="10" a="1"/>
  <c r="AK14" i="10" s="1"/>
  <c r="AL14" i="10" a="1"/>
  <c r="AL14" i="10" s="1"/>
  <c r="AM14" i="10" a="1"/>
  <c r="AM14" i="10" s="1"/>
  <c r="AN14" i="10" a="1"/>
  <c r="AN14" i="10" s="1"/>
  <c r="AO14" i="10" a="1"/>
  <c r="AO14" i="10" s="1"/>
  <c r="AP14" i="10" a="1"/>
  <c r="AP14" i="10" s="1"/>
  <c r="AQ14" i="10" a="1"/>
  <c r="AQ14" i="10" s="1"/>
  <c r="AR14" i="10" a="1"/>
  <c r="AR14" i="10" s="1"/>
  <c r="AS14" i="10" a="1"/>
  <c r="AS14" i="10" s="1"/>
  <c r="AT14" i="10" a="1"/>
  <c r="AT14" i="10" s="1"/>
  <c r="AU14" i="10" a="1"/>
  <c r="AU14" i="10" s="1"/>
  <c r="AV14" i="10" a="1"/>
  <c r="AV14" i="10" s="1"/>
  <c r="AW14" i="10" a="1"/>
  <c r="AW14" i="10" s="1"/>
  <c r="AX14" i="10" a="1"/>
  <c r="AX14" i="10" s="1"/>
  <c r="AY14" i="10" a="1"/>
  <c r="AY14" i="10" s="1"/>
  <c r="AZ14" i="10" a="1"/>
  <c r="AZ14" i="10" s="1"/>
  <c r="BA14" i="10" a="1"/>
  <c r="BA14" i="10" s="1"/>
  <c r="BB14" i="10" a="1"/>
  <c r="BB14" i="10" s="1"/>
  <c r="BC14" i="10" a="1"/>
  <c r="BC14" i="10" s="1"/>
  <c r="BD14" i="10" a="1"/>
  <c r="BD14" i="10" s="1"/>
  <c r="BE14" i="10" a="1"/>
  <c r="BE14" i="10" s="1"/>
  <c r="BF14" i="10" a="1"/>
  <c r="BF14" i="10" s="1"/>
  <c r="BG14" i="10" a="1"/>
  <c r="BG14" i="10" s="1"/>
  <c r="BH14" i="10" a="1"/>
  <c r="BH14" i="10" s="1"/>
  <c r="BI14" i="10" a="1"/>
  <c r="BI14" i="10" s="1"/>
  <c r="BJ14" i="10" a="1"/>
  <c r="BJ14" i="10" s="1"/>
  <c r="AE15" i="10" a="1"/>
  <c r="AE15" i="10" s="1"/>
  <c r="AG15" i="10" a="1"/>
  <c r="AG15" i="10" s="1"/>
  <c r="AH15" i="10" a="1"/>
  <c r="AH15" i="10" s="1"/>
  <c r="AI15" i="10" a="1"/>
  <c r="AI15" i="10" s="1"/>
  <c r="AJ15" i="10" a="1"/>
  <c r="AJ15" i="10" s="1"/>
  <c r="AK15" i="10" a="1"/>
  <c r="AK15" i="10" s="1"/>
  <c r="AL15" i="10" a="1"/>
  <c r="AL15" i="10" s="1"/>
  <c r="AM15" i="10" a="1"/>
  <c r="AM15" i="10" s="1"/>
  <c r="AN15" i="10" a="1"/>
  <c r="AN15" i="10" s="1"/>
  <c r="AO15" i="10" a="1"/>
  <c r="AO15" i="10" s="1"/>
  <c r="AP15" i="10" a="1"/>
  <c r="AP15" i="10" s="1"/>
  <c r="AQ15" i="10" a="1"/>
  <c r="AQ15" i="10" s="1"/>
  <c r="AR15" i="10" a="1"/>
  <c r="AR15" i="10" s="1"/>
  <c r="AS15" i="10" a="1"/>
  <c r="AS15" i="10" s="1"/>
  <c r="AT15" i="10" a="1"/>
  <c r="AT15" i="10" s="1"/>
  <c r="AU15" i="10" a="1"/>
  <c r="AU15" i="10" s="1"/>
  <c r="AV15" i="10" a="1"/>
  <c r="AV15" i="10" s="1"/>
  <c r="AW15" i="10" a="1"/>
  <c r="AW15" i="10" s="1"/>
  <c r="AX15" i="10" a="1"/>
  <c r="AX15" i="10" s="1"/>
  <c r="AY15" i="10" a="1"/>
  <c r="AY15" i="10" s="1"/>
  <c r="AZ15" i="10" a="1"/>
  <c r="AZ15" i="10" s="1"/>
  <c r="BA15" i="10" a="1"/>
  <c r="BA15" i="10" s="1"/>
  <c r="BB15" i="10" a="1"/>
  <c r="BB15" i="10" s="1"/>
  <c r="BC15" i="10" a="1"/>
  <c r="BC15" i="10" s="1"/>
  <c r="BD15" i="10" a="1"/>
  <c r="BD15" i="10" s="1"/>
  <c r="BE15" i="10" a="1"/>
  <c r="BE15" i="10" s="1"/>
  <c r="BF15" i="10" a="1"/>
  <c r="BF15" i="10" s="1"/>
  <c r="BG15" i="10" a="1"/>
  <c r="BG15" i="10" s="1"/>
  <c r="BH15" i="10" a="1"/>
  <c r="BH15" i="10" s="1"/>
  <c r="BI15" i="10" a="1"/>
  <c r="BI15" i="10" s="1"/>
  <c r="BJ15" i="10" a="1"/>
  <c r="BJ15" i="10" s="1"/>
  <c r="AE16" i="10" a="1"/>
  <c r="AE16" i="10" s="1"/>
  <c r="AG16" i="10" a="1"/>
  <c r="AG16" i="10" s="1"/>
  <c r="AH16" i="10" a="1"/>
  <c r="AH16" i="10" s="1"/>
  <c r="AI16" i="10" a="1"/>
  <c r="AI16" i="10" s="1"/>
  <c r="AJ16" i="10" a="1"/>
  <c r="AJ16" i="10" s="1"/>
  <c r="AK16" i="10" a="1"/>
  <c r="AK16" i="10" s="1"/>
  <c r="AL16" i="10" a="1"/>
  <c r="AL16" i="10" s="1"/>
  <c r="AM16" i="10" a="1"/>
  <c r="AM16" i="10" s="1"/>
  <c r="AN16" i="10" a="1"/>
  <c r="AN16" i="10" s="1"/>
  <c r="AO16" i="10" a="1"/>
  <c r="AO16" i="10" s="1"/>
  <c r="AP16" i="10" a="1"/>
  <c r="AP16" i="10" s="1"/>
  <c r="AQ16" i="10" a="1"/>
  <c r="AQ16" i="10" s="1"/>
  <c r="AR16" i="10" a="1"/>
  <c r="AR16" i="10" s="1"/>
  <c r="AS16" i="10" a="1"/>
  <c r="AS16" i="10" s="1"/>
  <c r="AT16" i="10" a="1"/>
  <c r="AT16" i="10" s="1"/>
  <c r="AU16" i="10" a="1"/>
  <c r="AU16" i="10" s="1"/>
  <c r="AV16" i="10" a="1"/>
  <c r="AV16" i="10" s="1"/>
  <c r="AW16" i="10" a="1"/>
  <c r="AW16" i="10" s="1"/>
  <c r="AX16" i="10" a="1"/>
  <c r="AX16" i="10" s="1"/>
  <c r="AY16" i="10" a="1"/>
  <c r="AY16" i="10" s="1"/>
  <c r="AZ16" i="10" a="1"/>
  <c r="AZ16" i="10" s="1"/>
  <c r="BA16" i="10" a="1"/>
  <c r="BA16" i="10" s="1"/>
  <c r="BB16" i="10" a="1"/>
  <c r="BB16" i="10" s="1"/>
  <c r="BC16" i="10" a="1"/>
  <c r="BC16" i="10" s="1"/>
  <c r="BD16" i="10" a="1"/>
  <c r="BD16" i="10" s="1"/>
  <c r="BE16" i="10" a="1"/>
  <c r="BE16" i="10" s="1"/>
  <c r="BF16" i="10" a="1"/>
  <c r="BF16" i="10" s="1"/>
  <c r="BG16" i="10" a="1"/>
  <c r="BG16" i="10" s="1"/>
  <c r="BH16" i="10" a="1"/>
  <c r="BH16" i="10" s="1"/>
  <c r="BI16" i="10" a="1"/>
  <c r="BI16" i="10" s="1"/>
  <c r="BJ16" i="10" a="1"/>
  <c r="BJ16" i="10" s="1"/>
  <c r="AE17" i="10" a="1"/>
  <c r="AE17" i="10" s="1"/>
  <c r="AG17" i="10" a="1"/>
  <c r="AG17" i="10" s="1"/>
  <c r="AH17" i="10" a="1"/>
  <c r="AH17" i="10" s="1"/>
  <c r="AI17" i="10" a="1"/>
  <c r="AI17" i="10" s="1"/>
  <c r="AJ17" i="10" a="1"/>
  <c r="AJ17" i="10" s="1"/>
  <c r="AK17" i="10" a="1"/>
  <c r="AK17" i="10" s="1"/>
  <c r="AL17" i="10" a="1"/>
  <c r="AL17" i="10" s="1"/>
  <c r="AM17" i="10" a="1"/>
  <c r="AM17" i="10" s="1"/>
  <c r="AN17" i="10" a="1"/>
  <c r="AN17" i="10" s="1"/>
  <c r="AO17" i="10" a="1"/>
  <c r="AO17" i="10" s="1"/>
  <c r="AP17" i="10" a="1"/>
  <c r="AP17" i="10" s="1"/>
  <c r="AQ17" i="10" a="1"/>
  <c r="AQ17" i="10" s="1"/>
  <c r="AR17" i="10" a="1"/>
  <c r="AR17" i="10" s="1"/>
  <c r="AS17" i="10" a="1"/>
  <c r="AS17" i="10" s="1"/>
  <c r="AT17" i="10" a="1"/>
  <c r="AT17" i="10" s="1"/>
  <c r="AU17" i="10" a="1"/>
  <c r="AU17" i="10" s="1"/>
  <c r="AV17" i="10" a="1"/>
  <c r="AV17" i="10" s="1"/>
  <c r="AW17" i="10" a="1"/>
  <c r="AW17" i="10" s="1"/>
  <c r="AX17" i="10" a="1"/>
  <c r="AX17" i="10" s="1"/>
  <c r="AY17" i="10" a="1"/>
  <c r="AY17" i="10" s="1"/>
  <c r="AZ17" i="10" a="1"/>
  <c r="AZ17" i="10" s="1"/>
  <c r="BA17" i="10" a="1"/>
  <c r="BA17" i="10" s="1"/>
  <c r="BB17" i="10" a="1"/>
  <c r="BB17" i="10" s="1"/>
  <c r="BC17" i="10" a="1"/>
  <c r="BC17" i="10" s="1"/>
  <c r="BD17" i="10" a="1"/>
  <c r="BD17" i="10" s="1"/>
  <c r="BE17" i="10" a="1"/>
  <c r="BE17" i="10" s="1"/>
  <c r="BF17" i="10" a="1"/>
  <c r="BF17" i="10" s="1"/>
  <c r="BG17" i="10" a="1"/>
  <c r="BG17" i="10" s="1"/>
  <c r="BH17" i="10" a="1"/>
  <c r="BH17" i="10" s="1"/>
  <c r="BJ17" i="10" a="1"/>
  <c r="BJ17" i="10" s="1"/>
  <c r="AE18" i="10" a="1"/>
  <c r="AE18" i="10" s="1"/>
  <c r="AG18" i="10" a="1"/>
  <c r="AG18" i="10" s="1"/>
  <c r="AH18" i="10" a="1"/>
  <c r="AH18" i="10" s="1"/>
  <c r="AI18" i="10" a="1"/>
  <c r="AI18" i="10" s="1"/>
  <c r="AJ18" i="10" a="1"/>
  <c r="AJ18" i="10" s="1"/>
  <c r="AK18" i="10" a="1"/>
  <c r="AK18" i="10" s="1"/>
  <c r="AL18" i="10" a="1"/>
  <c r="AL18" i="10" s="1"/>
  <c r="AM18" i="10" a="1"/>
  <c r="AM18" i="10" s="1"/>
  <c r="AN18" i="10" a="1"/>
  <c r="AN18" i="10" s="1"/>
  <c r="AO18" i="10" a="1"/>
  <c r="AO18" i="10" s="1"/>
  <c r="AP18" i="10" a="1"/>
  <c r="AP18" i="10" s="1"/>
  <c r="AQ18" i="10" a="1"/>
  <c r="AQ18" i="10" s="1"/>
  <c r="AR18" i="10" a="1"/>
  <c r="AR18" i="10" s="1"/>
  <c r="AS18" i="10" a="1"/>
  <c r="AS18" i="10" s="1"/>
  <c r="AT18" i="10" a="1"/>
  <c r="AT18" i="10" s="1"/>
  <c r="AU18" i="10" a="1"/>
  <c r="AU18" i="10" s="1"/>
  <c r="AV18" i="10" a="1"/>
  <c r="AV18" i="10" s="1"/>
  <c r="AW18" i="10" a="1"/>
  <c r="AW18" i="10" s="1"/>
  <c r="AX18" i="10" a="1"/>
  <c r="AX18" i="10" s="1"/>
  <c r="AY18" i="10" a="1"/>
  <c r="AY18" i="10" s="1"/>
  <c r="AZ18" i="10" a="1"/>
  <c r="AZ18" i="10" s="1"/>
  <c r="BA18" i="10" a="1"/>
  <c r="BA18" i="10" s="1"/>
  <c r="BB18" i="10" a="1"/>
  <c r="BB18" i="10" s="1"/>
  <c r="BC18" i="10" a="1"/>
  <c r="BC18" i="10" s="1"/>
  <c r="BD18" i="10" a="1"/>
  <c r="BD18" i="10" s="1"/>
  <c r="BE18" i="10" a="1"/>
  <c r="BE18" i="10" s="1"/>
  <c r="BF18" i="10" a="1"/>
  <c r="BF18" i="10" s="1"/>
  <c r="BG18" i="10" a="1"/>
  <c r="BG18" i="10" s="1"/>
  <c r="BH18" i="10" a="1"/>
  <c r="BH18" i="10" s="1"/>
  <c r="BI18" i="10" a="1"/>
  <c r="BI18" i="10" s="1"/>
  <c r="BJ18" i="10" a="1"/>
  <c r="BJ18" i="10" s="1"/>
  <c r="AE19" i="10" a="1"/>
  <c r="AE19" i="10" s="1"/>
  <c r="AG19" i="10" a="1"/>
  <c r="AG19" i="10" s="1"/>
  <c r="AH19" i="10" a="1"/>
  <c r="AH19" i="10" s="1"/>
  <c r="AI19" i="10" a="1"/>
  <c r="AI19" i="10" s="1"/>
  <c r="AJ19" i="10" a="1"/>
  <c r="AJ19" i="10" s="1"/>
  <c r="AK19" i="10" a="1"/>
  <c r="AK19" i="10" s="1"/>
  <c r="AL19" i="10" a="1"/>
  <c r="AL19" i="10" s="1"/>
  <c r="AM19" i="10" a="1"/>
  <c r="AM19" i="10" s="1"/>
  <c r="AN19" i="10" a="1"/>
  <c r="AN19" i="10" s="1"/>
  <c r="AO19" i="10" a="1"/>
  <c r="AO19" i="10" s="1"/>
  <c r="AP19" i="10" a="1"/>
  <c r="AP19" i="10" s="1"/>
  <c r="AQ19" i="10" a="1"/>
  <c r="AQ19" i="10" s="1"/>
  <c r="AR19" i="10" a="1"/>
  <c r="AR19" i="10" s="1"/>
  <c r="AS19" i="10" a="1"/>
  <c r="AS19" i="10" s="1"/>
  <c r="AT19" i="10" a="1"/>
  <c r="AT19" i="10" s="1"/>
  <c r="AU19" i="10" a="1"/>
  <c r="AU19" i="10" s="1"/>
  <c r="AV19" i="10" a="1"/>
  <c r="AV19" i="10" s="1"/>
  <c r="AW19" i="10" a="1"/>
  <c r="AW19" i="10" s="1"/>
  <c r="AX19" i="10" a="1"/>
  <c r="AX19" i="10" s="1"/>
  <c r="AY19" i="10" a="1"/>
  <c r="AY19" i="10" s="1"/>
  <c r="AZ19" i="10" a="1"/>
  <c r="AZ19" i="10" s="1"/>
  <c r="BA19" i="10" a="1"/>
  <c r="BA19" i="10" s="1"/>
  <c r="BB19" i="10" a="1"/>
  <c r="BB19" i="10" s="1"/>
  <c r="BC19" i="10" a="1"/>
  <c r="BC19" i="10" s="1"/>
  <c r="BD19" i="10" a="1"/>
  <c r="BD19" i="10" s="1"/>
  <c r="BE19" i="10" a="1"/>
  <c r="BE19" i="10" s="1"/>
  <c r="BF19" i="10" a="1"/>
  <c r="BF19" i="10" s="1"/>
  <c r="BG19" i="10" a="1"/>
  <c r="BG19" i="10" s="1"/>
  <c r="BH19" i="10" a="1"/>
  <c r="BH19" i="10" s="1"/>
  <c r="BI19" i="10" a="1"/>
  <c r="BI19" i="10" s="1"/>
  <c r="BJ19" i="10" a="1"/>
  <c r="BJ19" i="10" s="1"/>
  <c r="AE20" i="10" a="1"/>
  <c r="AE20" i="10" s="1"/>
  <c r="AG20" i="10" a="1"/>
  <c r="AG20" i="10" s="1"/>
  <c r="AH20" i="10" a="1"/>
  <c r="AH20" i="10" s="1"/>
  <c r="AI20" i="10" a="1"/>
  <c r="AI20" i="10" s="1"/>
  <c r="AJ20" i="10" a="1"/>
  <c r="AJ20" i="10" s="1"/>
  <c r="AK20" i="10" a="1"/>
  <c r="AK20" i="10" s="1"/>
  <c r="AL20" i="10" a="1"/>
  <c r="AL20" i="10" s="1"/>
  <c r="AM20" i="10" a="1"/>
  <c r="AM20" i="10" s="1"/>
  <c r="AN20" i="10" a="1"/>
  <c r="AN20" i="10" s="1"/>
  <c r="AO20" i="10" a="1"/>
  <c r="AO20" i="10" s="1"/>
  <c r="AP20" i="10" a="1"/>
  <c r="AP20" i="10" s="1"/>
  <c r="AQ20" i="10" a="1"/>
  <c r="AQ20" i="10" s="1"/>
  <c r="AR20" i="10" a="1"/>
  <c r="AR20" i="10" s="1"/>
  <c r="AS20" i="10" a="1"/>
  <c r="AS20" i="10" s="1"/>
  <c r="AT20" i="10" a="1"/>
  <c r="AT20" i="10" s="1"/>
  <c r="AU20" i="10" a="1"/>
  <c r="AU20" i="10" s="1"/>
  <c r="AV20" i="10" a="1"/>
  <c r="AV20" i="10" s="1"/>
  <c r="AW20" i="10" a="1"/>
  <c r="AW20" i="10" s="1"/>
  <c r="AX20" i="10" a="1"/>
  <c r="AX20" i="10" s="1"/>
  <c r="AY20" i="10" a="1"/>
  <c r="AY20" i="10" s="1"/>
  <c r="AZ20" i="10" a="1"/>
  <c r="AZ20" i="10" s="1"/>
  <c r="BA20" i="10" a="1"/>
  <c r="BA20" i="10" s="1"/>
  <c r="BB20" i="10" a="1"/>
  <c r="BB20" i="10" s="1"/>
  <c r="BC20" i="10" a="1"/>
  <c r="BC20" i="10" s="1"/>
  <c r="BD20" i="10" a="1"/>
  <c r="BD20" i="10" s="1"/>
  <c r="BE20" i="10" a="1"/>
  <c r="BE20" i="10" s="1"/>
  <c r="BF20" i="10" a="1"/>
  <c r="BF20" i="10" s="1"/>
  <c r="BG20" i="10" a="1"/>
  <c r="BG20" i="10" s="1"/>
  <c r="BH20" i="10" a="1"/>
  <c r="BH20" i="10" s="1"/>
  <c r="BI20" i="10" a="1"/>
  <c r="BI20" i="10" s="1"/>
  <c r="BJ20" i="10" a="1"/>
  <c r="BJ20" i="10" s="1"/>
  <c r="AE21" i="10" a="1"/>
  <c r="AE21" i="10" s="1"/>
  <c r="AG21" i="10" a="1"/>
  <c r="AG21" i="10" s="1"/>
  <c r="AH21" i="10" a="1"/>
  <c r="AH21" i="10" s="1"/>
  <c r="AI21" i="10" a="1"/>
  <c r="AI21" i="10" s="1"/>
  <c r="AJ21" i="10" a="1"/>
  <c r="AJ21" i="10" s="1"/>
  <c r="AK21" i="10" a="1"/>
  <c r="AK21" i="10" s="1"/>
  <c r="AL21" i="10" a="1"/>
  <c r="AL21" i="10" s="1"/>
  <c r="AM21" i="10" a="1"/>
  <c r="AM21" i="10" s="1"/>
  <c r="AN21" i="10" a="1"/>
  <c r="AN21" i="10" s="1"/>
  <c r="AO21" i="10" a="1"/>
  <c r="AO21" i="10" s="1"/>
  <c r="AP21" i="10" a="1"/>
  <c r="AP21" i="10" s="1"/>
  <c r="AQ21" i="10" a="1"/>
  <c r="AQ21" i="10" s="1"/>
  <c r="AR21" i="10" a="1"/>
  <c r="AR21" i="10" s="1"/>
  <c r="AS21" i="10" a="1"/>
  <c r="AS21" i="10" s="1"/>
  <c r="AT21" i="10" a="1"/>
  <c r="AT21" i="10" s="1"/>
  <c r="AU21" i="10" a="1"/>
  <c r="AU21" i="10" s="1"/>
  <c r="AV21" i="10" a="1"/>
  <c r="AV21" i="10" s="1"/>
  <c r="AW21" i="10" a="1"/>
  <c r="AW21" i="10" s="1"/>
  <c r="AX21" i="10" a="1"/>
  <c r="AX21" i="10" s="1"/>
  <c r="AY21" i="10" a="1"/>
  <c r="AY21" i="10" s="1"/>
  <c r="AZ21" i="10" a="1"/>
  <c r="AZ21" i="10" s="1"/>
  <c r="BA21" i="10" a="1"/>
  <c r="BA21" i="10" s="1"/>
  <c r="BB21" i="10" a="1"/>
  <c r="BB21" i="10" s="1"/>
  <c r="BC21" i="10" a="1"/>
  <c r="BC21" i="10" s="1"/>
  <c r="BD21" i="10" a="1"/>
  <c r="BD21" i="10" s="1"/>
  <c r="BE21" i="10" a="1"/>
  <c r="BE21" i="10" s="1"/>
  <c r="BF21" i="10" a="1"/>
  <c r="BF21" i="10" s="1"/>
  <c r="BG21" i="10" a="1"/>
  <c r="BG21" i="10" s="1"/>
  <c r="BH21" i="10" a="1"/>
  <c r="BH21" i="10" s="1"/>
  <c r="BI21" i="10" a="1"/>
  <c r="BI21" i="10" s="1"/>
  <c r="BJ21" i="10" a="1"/>
  <c r="BJ21" i="10" s="1"/>
  <c r="AE22" i="10" a="1"/>
  <c r="AE22" i="10" s="1"/>
  <c r="AG22" i="10" a="1"/>
  <c r="AG22" i="10" s="1"/>
  <c r="AH22" i="10" a="1"/>
  <c r="AH22" i="10" s="1"/>
  <c r="AI22" i="10" a="1"/>
  <c r="AI22" i="10" s="1"/>
  <c r="AJ22" i="10" a="1"/>
  <c r="AJ22" i="10" s="1"/>
  <c r="AK22" i="10" a="1"/>
  <c r="AK22" i="10" s="1"/>
  <c r="AL22" i="10" a="1"/>
  <c r="AL22" i="10" s="1"/>
  <c r="AM22" i="10" a="1"/>
  <c r="AM22" i="10" s="1"/>
  <c r="AN22" i="10" a="1"/>
  <c r="AN22" i="10" s="1"/>
  <c r="AO22" i="10" a="1"/>
  <c r="AO22" i="10" s="1"/>
  <c r="AP22" i="10" a="1"/>
  <c r="AP22" i="10" s="1"/>
  <c r="AQ22" i="10" a="1"/>
  <c r="AQ22" i="10" s="1"/>
  <c r="AR22" i="10" a="1"/>
  <c r="AR22" i="10" s="1"/>
  <c r="AS22" i="10" a="1"/>
  <c r="AS22" i="10" s="1"/>
  <c r="AT22" i="10" a="1"/>
  <c r="AT22" i="10" s="1"/>
  <c r="AU22" i="10" a="1"/>
  <c r="AU22" i="10" s="1"/>
  <c r="AV22" i="10" a="1"/>
  <c r="AV22" i="10" s="1"/>
  <c r="AW22" i="10" a="1"/>
  <c r="AW22" i="10" s="1"/>
  <c r="AX22" i="10" a="1"/>
  <c r="AX22" i="10" s="1"/>
  <c r="AY22" i="10" a="1"/>
  <c r="AY22" i="10" s="1"/>
  <c r="AZ22" i="10" a="1"/>
  <c r="AZ22" i="10" s="1"/>
  <c r="BA22" i="10" a="1"/>
  <c r="BA22" i="10" s="1"/>
  <c r="BB22" i="10" a="1"/>
  <c r="BB22" i="10" s="1"/>
  <c r="BC22" i="10" a="1"/>
  <c r="BC22" i="10" s="1"/>
  <c r="BD22" i="10" a="1"/>
  <c r="BD22" i="10" s="1"/>
  <c r="BE22" i="10" a="1"/>
  <c r="BE22" i="10" s="1"/>
  <c r="BF22" i="10" a="1"/>
  <c r="BF22" i="10" s="1"/>
  <c r="BG22" i="10" a="1"/>
  <c r="BG22" i="10" s="1"/>
  <c r="BH22" i="10" a="1"/>
  <c r="BH22" i="10" s="1"/>
  <c r="BI22" i="10" a="1"/>
  <c r="BI22" i="10" s="1"/>
  <c r="BJ22" i="10" a="1"/>
  <c r="BJ22" i="10" s="1"/>
  <c r="AE23" i="10" a="1"/>
  <c r="AE23" i="10" s="1"/>
  <c r="AG23" i="10" a="1"/>
  <c r="AG23" i="10" s="1"/>
  <c r="AH23" i="10" a="1"/>
  <c r="AH23" i="10" s="1"/>
  <c r="AI23" i="10" a="1"/>
  <c r="AI23" i="10" s="1"/>
  <c r="AJ23" i="10" a="1"/>
  <c r="AJ23" i="10" s="1"/>
  <c r="AK23" i="10" a="1"/>
  <c r="AK23" i="10" s="1"/>
  <c r="AL23" i="10" a="1"/>
  <c r="AL23" i="10" s="1"/>
  <c r="AM23" i="10" a="1"/>
  <c r="AM23" i="10" s="1"/>
  <c r="AN23" i="10" a="1"/>
  <c r="AN23" i="10" s="1"/>
  <c r="AO23" i="10" a="1"/>
  <c r="AO23" i="10" s="1"/>
  <c r="AP23" i="10" a="1"/>
  <c r="AP23" i="10" s="1"/>
  <c r="AQ23" i="10" a="1"/>
  <c r="AQ23" i="10" s="1"/>
  <c r="AR23" i="10" a="1"/>
  <c r="AR23" i="10" s="1"/>
  <c r="AS23" i="10" a="1"/>
  <c r="AS23" i="10" s="1"/>
  <c r="AT23" i="10" a="1"/>
  <c r="AT23" i="10" s="1"/>
  <c r="AU23" i="10" a="1"/>
  <c r="AU23" i="10" s="1"/>
  <c r="AV23" i="10" a="1"/>
  <c r="AV23" i="10" s="1"/>
  <c r="AW23" i="10" a="1"/>
  <c r="AW23" i="10" s="1"/>
  <c r="AX23" i="10" a="1"/>
  <c r="AX23" i="10" s="1"/>
  <c r="AY23" i="10" a="1"/>
  <c r="AY23" i="10" s="1"/>
  <c r="AZ23" i="10" a="1"/>
  <c r="AZ23" i="10" s="1"/>
  <c r="BA23" i="10" a="1"/>
  <c r="BA23" i="10" s="1"/>
  <c r="BB23" i="10" a="1"/>
  <c r="BB23" i="10" s="1"/>
  <c r="BC23" i="10" a="1"/>
  <c r="BC23" i="10" s="1"/>
  <c r="BD23" i="10" a="1"/>
  <c r="BD23" i="10" s="1"/>
  <c r="BE23" i="10" a="1"/>
  <c r="BE23" i="10" s="1"/>
  <c r="BF23" i="10" a="1"/>
  <c r="BF23" i="10" s="1"/>
  <c r="BG23" i="10" a="1"/>
  <c r="BG23" i="10" s="1"/>
  <c r="BH23" i="10" a="1"/>
  <c r="BH23" i="10" s="1"/>
  <c r="BI23" i="10" a="1"/>
  <c r="BI23" i="10" s="1"/>
  <c r="BJ23" i="10" a="1"/>
  <c r="BJ23" i="10" s="1"/>
  <c r="S7" i="10" a="1"/>
  <c r="S7" i="10" s="1"/>
  <c r="T7" i="10" a="1"/>
  <c r="T7" i="10" s="1"/>
  <c r="U7" i="10" a="1"/>
  <c r="U7" i="10" s="1"/>
  <c r="V7" i="10" a="1"/>
  <c r="V7" i="10" s="1"/>
  <c r="W7" i="10" a="1"/>
  <c r="W7" i="10" s="1"/>
  <c r="X7" i="10" a="1"/>
  <c r="X7" i="10" s="1"/>
  <c r="Y7" i="10" a="1"/>
  <c r="Y7" i="10" s="1"/>
  <c r="Z7" i="10" a="1"/>
  <c r="Z7" i="10" s="1"/>
  <c r="AA7" i="10" a="1"/>
  <c r="AA7" i="10" s="1"/>
  <c r="S8" i="10" a="1"/>
  <c r="S8" i="10" s="1"/>
  <c r="T8" i="10" a="1"/>
  <c r="T8" i="10" s="1"/>
  <c r="U8" i="10" a="1"/>
  <c r="U8" i="10" s="1"/>
  <c r="V8" i="10" a="1"/>
  <c r="V8" i="10" s="1"/>
  <c r="W8" i="10" a="1"/>
  <c r="W8" i="10" s="1"/>
  <c r="X8" i="10" a="1"/>
  <c r="X8" i="10" s="1"/>
  <c r="Y8" i="10" a="1"/>
  <c r="Y8" i="10" s="1"/>
  <c r="Z8" i="10" a="1"/>
  <c r="Z8" i="10" s="1"/>
  <c r="AA8" i="10" a="1"/>
  <c r="AA8" i="10" s="1"/>
  <c r="S9" i="10" a="1"/>
  <c r="S9" i="10" s="1"/>
  <c r="T9" i="10" a="1"/>
  <c r="T9" i="10" s="1"/>
  <c r="U9" i="10" a="1"/>
  <c r="U9" i="10" s="1"/>
  <c r="V9" i="10" a="1"/>
  <c r="V9" i="10" s="1"/>
  <c r="W9" i="10" a="1"/>
  <c r="W9" i="10" s="1"/>
  <c r="X9" i="10" a="1"/>
  <c r="X9" i="10" s="1"/>
  <c r="Y9" i="10" a="1"/>
  <c r="Y9" i="10" s="1"/>
  <c r="Z9" i="10" a="1"/>
  <c r="Z9" i="10" s="1"/>
  <c r="AA9" i="10" a="1"/>
  <c r="AA9" i="10" s="1"/>
  <c r="S11" i="10" a="1"/>
  <c r="S11" i="10" s="1"/>
  <c r="T11" i="10" a="1"/>
  <c r="T11" i="10" s="1"/>
  <c r="U11" i="10" a="1"/>
  <c r="U11" i="10" s="1"/>
  <c r="V11" i="10" a="1"/>
  <c r="V11" i="10" s="1"/>
  <c r="W11" i="10" a="1"/>
  <c r="W11" i="10" s="1"/>
  <c r="X11" i="10" a="1"/>
  <c r="X11" i="10" s="1"/>
  <c r="Y11" i="10" a="1"/>
  <c r="Y11" i="10" s="1"/>
  <c r="Z11" i="10" a="1"/>
  <c r="Z11" i="10" s="1"/>
  <c r="AA11" i="10" a="1"/>
  <c r="AA11" i="10" s="1"/>
  <c r="S12" i="10" a="1"/>
  <c r="S12" i="10" s="1"/>
  <c r="T12" i="10" a="1"/>
  <c r="T12" i="10" s="1"/>
  <c r="U12" i="10" a="1"/>
  <c r="U12" i="10" s="1"/>
  <c r="V12" i="10" a="1"/>
  <c r="V12" i="10" s="1"/>
  <c r="W12" i="10" a="1"/>
  <c r="W12" i="10" s="1"/>
  <c r="X12" i="10" a="1"/>
  <c r="X12" i="10" s="1"/>
  <c r="Y12" i="10" a="1"/>
  <c r="Y12" i="10" s="1"/>
  <c r="Z12" i="10" a="1"/>
  <c r="Z12" i="10" s="1"/>
  <c r="AA12" i="10" a="1"/>
  <c r="AA12" i="10" s="1"/>
  <c r="S13" i="10" a="1"/>
  <c r="S13" i="10" s="1"/>
  <c r="T13" i="10" a="1"/>
  <c r="T13" i="10" s="1"/>
  <c r="U13" i="10" a="1"/>
  <c r="U13" i="10" s="1"/>
  <c r="V13" i="10" a="1"/>
  <c r="V13" i="10" s="1"/>
  <c r="W13" i="10" a="1"/>
  <c r="W13" i="10" s="1"/>
  <c r="X13" i="10" a="1"/>
  <c r="X13" i="10" s="1"/>
  <c r="Y13" i="10" a="1"/>
  <c r="Y13" i="10" s="1"/>
  <c r="Z13" i="10" a="1"/>
  <c r="Z13" i="10" s="1"/>
  <c r="AA13" i="10" a="1"/>
  <c r="AA13" i="10" s="1"/>
  <c r="S14" i="10" a="1"/>
  <c r="S14" i="10" s="1"/>
  <c r="T14" i="10" a="1"/>
  <c r="T14" i="10" s="1"/>
  <c r="U14" i="10" a="1"/>
  <c r="U14" i="10" s="1"/>
  <c r="V14" i="10" a="1"/>
  <c r="V14" i="10" s="1"/>
  <c r="W14" i="10" a="1"/>
  <c r="W14" i="10" s="1"/>
  <c r="X14" i="10" a="1"/>
  <c r="X14" i="10" s="1"/>
  <c r="Y14" i="10" a="1"/>
  <c r="Y14" i="10" s="1"/>
  <c r="Z14" i="10" a="1"/>
  <c r="Z14" i="10" s="1"/>
  <c r="AA14" i="10" a="1"/>
  <c r="AA14" i="10" s="1"/>
  <c r="S15" i="10" a="1"/>
  <c r="S15" i="10" s="1"/>
  <c r="T15" i="10" a="1"/>
  <c r="T15" i="10" s="1"/>
  <c r="U15" i="10" a="1"/>
  <c r="U15" i="10" s="1"/>
  <c r="V15" i="10" a="1"/>
  <c r="V15" i="10" s="1"/>
  <c r="W15" i="10" a="1"/>
  <c r="W15" i="10" s="1"/>
  <c r="X15" i="10" a="1"/>
  <c r="X15" i="10" s="1"/>
  <c r="Y15" i="10" a="1"/>
  <c r="Y15" i="10" s="1"/>
  <c r="Z15" i="10" a="1"/>
  <c r="Z15" i="10" s="1"/>
  <c r="AA15" i="10" a="1"/>
  <c r="AA15" i="10" s="1"/>
  <c r="S16" i="10" a="1"/>
  <c r="S16" i="10" s="1"/>
  <c r="T16" i="10" a="1"/>
  <c r="T16" i="10" s="1"/>
  <c r="U16" i="10" a="1"/>
  <c r="U16" i="10" s="1"/>
  <c r="V16" i="10" a="1"/>
  <c r="V16" i="10" s="1"/>
  <c r="W16" i="10" a="1"/>
  <c r="W16" i="10" s="1"/>
  <c r="X16" i="10" a="1"/>
  <c r="X16" i="10" s="1"/>
  <c r="Y16" i="10" a="1"/>
  <c r="Y16" i="10" s="1"/>
  <c r="Z16" i="10" a="1"/>
  <c r="Z16" i="10" s="1"/>
  <c r="AA16" i="10" a="1"/>
  <c r="AA16" i="10" s="1"/>
  <c r="S17" i="10" a="1"/>
  <c r="S17" i="10" s="1"/>
  <c r="T17" i="10" a="1"/>
  <c r="T17" i="10" s="1"/>
  <c r="U17" i="10" a="1"/>
  <c r="U17" i="10" s="1"/>
  <c r="V17" i="10" a="1"/>
  <c r="V17" i="10" s="1"/>
  <c r="W17" i="10" a="1"/>
  <c r="W17" i="10" s="1"/>
  <c r="X17" i="10" a="1"/>
  <c r="X17" i="10" s="1"/>
  <c r="Y17" i="10" a="1"/>
  <c r="Y17" i="10" s="1"/>
  <c r="Z17" i="10" a="1"/>
  <c r="Z17" i="10" s="1"/>
  <c r="AA17" i="10" a="1"/>
  <c r="AA17" i="10" s="1"/>
  <c r="S18" i="10" a="1"/>
  <c r="S18" i="10" s="1"/>
  <c r="T18" i="10" a="1"/>
  <c r="T18" i="10" s="1"/>
  <c r="U18" i="10" a="1"/>
  <c r="U18" i="10" s="1"/>
  <c r="V18" i="10" a="1"/>
  <c r="V18" i="10" s="1"/>
  <c r="W18" i="10" a="1"/>
  <c r="W18" i="10" s="1"/>
  <c r="X18" i="10" a="1"/>
  <c r="X18" i="10" s="1"/>
  <c r="Y18" i="10" a="1"/>
  <c r="Y18" i="10" s="1"/>
  <c r="Z18" i="10" a="1"/>
  <c r="Z18" i="10" s="1"/>
  <c r="AA18" i="10" a="1"/>
  <c r="AA18" i="10" s="1"/>
  <c r="S19" i="10" a="1"/>
  <c r="S19" i="10" s="1"/>
  <c r="T19" i="10" a="1"/>
  <c r="T19" i="10" s="1"/>
  <c r="U19" i="10" a="1"/>
  <c r="U19" i="10" s="1"/>
  <c r="V19" i="10" a="1"/>
  <c r="V19" i="10" s="1"/>
  <c r="W19" i="10" a="1"/>
  <c r="W19" i="10" s="1"/>
  <c r="X19" i="10" a="1"/>
  <c r="X19" i="10" s="1"/>
  <c r="Y19" i="10" a="1"/>
  <c r="Y19" i="10" s="1"/>
  <c r="Z19" i="10" a="1"/>
  <c r="Z19" i="10" s="1"/>
  <c r="AA19" i="10" a="1"/>
  <c r="AA19" i="10" s="1"/>
  <c r="S20" i="10" a="1"/>
  <c r="S20" i="10" s="1"/>
  <c r="T20" i="10" a="1"/>
  <c r="T20" i="10" s="1"/>
  <c r="U20" i="10" a="1"/>
  <c r="U20" i="10" s="1"/>
  <c r="V20" i="10" a="1"/>
  <c r="V20" i="10" s="1"/>
  <c r="W20" i="10" a="1"/>
  <c r="W20" i="10" s="1"/>
  <c r="X20" i="10" a="1"/>
  <c r="X20" i="10" s="1"/>
  <c r="Y20" i="10" a="1"/>
  <c r="Y20" i="10" s="1"/>
  <c r="Z20" i="10" a="1"/>
  <c r="Z20" i="10" s="1"/>
  <c r="AA20" i="10" a="1"/>
  <c r="AA20" i="10" s="1"/>
  <c r="S21" i="10" a="1"/>
  <c r="S21" i="10" s="1"/>
  <c r="T21" i="10" a="1"/>
  <c r="T21" i="10" s="1"/>
  <c r="V21" i="10" a="1"/>
  <c r="V21" i="10" s="1"/>
  <c r="W21" i="10" a="1"/>
  <c r="W21" i="10" s="1"/>
  <c r="X21" i="10" a="1"/>
  <c r="X21" i="10" s="1"/>
  <c r="Y21" i="10" a="1"/>
  <c r="Y21" i="10" s="1"/>
  <c r="Z21" i="10" a="1"/>
  <c r="Z21" i="10" s="1"/>
  <c r="AA21" i="10" a="1"/>
  <c r="AA21" i="10" s="1"/>
  <c r="S22" i="10" a="1"/>
  <c r="S22" i="10" s="1"/>
  <c r="T22" i="10" a="1"/>
  <c r="T22" i="10" s="1"/>
  <c r="U22" i="10" a="1"/>
  <c r="U22" i="10" s="1"/>
  <c r="V22" i="10" a="1"/>
  <c r="V22" i="10" s="1"/>
  <c r="W22" i="10" a="1"/>
  <c r="W22" i="10" s="1"/>
  <c r="X22" i="10" a="1"/>
  <c r="X22" i="10" s="1"/>
  <c r="Y22" i="10" a="1"/>
  <c r="Y22" i="10" s="1"/>
  <c r="Z22" i="10" a="1"/>
  <c r="Z22" i="10" s="1"/>
  <c r="AA22" i="10" a="1"/>
  <c r="AA22" i="10" s="1"/>
  <c r="S23" i="10" a="1"/>
  <c r="S23" i="10" s="1"/>
  <c r="T23" i="10" a="1"/>
  <c r="T23" i="10" s="1"/>
  <c r="U23" i="10" a="1"/>
  <c r="U23" i="10" s="1"/>
  <c r="V23" i="10" a="1"/>
  <c r="V23" i="10" s="1"/>
  <c r="W23" i="10" a="1"/>
  <c r="W23" i="10" s="1"/>
  <c r="X23" i="10" a="1"/>
  <c r="X23" i="10" s="1"/>
  <c r="Y23" i="10" a="1"/>
  <c r="Y23" i="10" s="1"/>
  <c r="Z23" i="10" a="1"/>
  <c r="Z23" i="10" s="1"/>
  <c r="AA23" i="10" a="1"/>
  <c r="AA23" i="10" s="1"/>
  <c r="R8" i="10" a="1"/>
  <c r="R8" i="10" s="1"/>
  <c r="R9" i="10" a="1"/>
  <c r="R9" i="10" s="1"/>
  <c r="R11" i="10" a="1"/>
  <c r="R11" i="10" s="1"/>
  <c r="R12" i="10" a="1"/>
  <c r="R12" i="10" s="1"/>
  <c r="R13" i="10" a="1"/>
  <c r="R13" i="10" s="1"/>
  <c r="R14" i="10" a="1"/>
  <c r="R14" i="10" s="1"/>
  <c r="R15" i="10" a="1"/>
  <c r="R15" i="10" s="1"/>
  <c r="R16" i="10" a="1"/>
  <c r="R16" i="10" s="1"/>
  <c r="R17" i="10" a="1"/>
  <c r="R17" i="10" s="1"/>
  <c r="R18" i="10" a="1"/>
  <c r="R18" i="10" s="1"/>
  <c r="R19" i="10" a="1"/>
  <c r="R19" i="10" s="1"/>
  <c r="R20" i="10" a="1"/>
  <c r="R20" i="10" s="1"/>
  <c r="R21" i="10" a="1"/>
  <c r="R21" i="10" s="1"/>
  <c r="R22" i="10" a="1"/>
  <c r="R22" i="10" s="1"/>
  <c r="R23" i="10" a="1"/>
  <c r="R23" i="10" s="1"/>
  <c r="Z5" i="10" l="1"/>
  <c r="BJ5" i="10"/>
  <c r="BB5" i="10"/>
  <c r="AT5" i="10"/>
  <c r="AL5" i="10"/>
  <c r="BA5" i="10"/>
  <c r="AS5" i="10"/>
  <c r="AK5" i="10"/>
  <c r="BH5" i="10"/>
  <c r="AZ5" i="10"/>
  <c r="AR5" i="10"/>
  <c r="AJ5" i="10"/>
  <c r="BG5" i="10"/>
  <c r="AY5" i="10"/>
  <c r="AQ5" i="10"/>
  <c r="AI5" i="10"/>
  <c r="V5" i="10"/>
  <c r="BF5" i="10"/>
  <c r="AX5" i="10"/>
  <c r="AP5" i="10"/>
  <c r="AH5" i="10"/>
  <c r="BE5" i="10"/>
  <c r="AW5" i="10"/>
  <c r="AO5" i="10"/>
  <c r="AG5" i="10"/>
  <c r="BD5" i="10"/>
  <c r="AV5" i="10"/>
  <c r="AN5" i="10"/>
  <c r="AE5" i="10"/>
  <c r="X5" i="10"/>
  <c r="S5" i="10"/>
  <c r="S3" i="10" s="1"/>
  <c r="BC5" i="10"/>
  <c r="AU5" i="10"/>
  <c r="AM5" i="10"/>
  <c r="BO6" i="10"/>
  <c r="Y40" i="10" a="1"/>
  <c r="Y40" i="10" s="1"/>
  <c r="Y30" i="10" a="1"/>
  <c r="Y30" i="10" s="1"/>
  <c r="W30" i="10" a="1"/>
  <c r="W30" i="10" s="1"/>
  <c r="W33" i="10" a="1"/>
  <c r="W33" i="10" s="1"/>
  <c r="AC47" i="10" a="1"/>
  <c r="AC47" i="10" s="1"/>
  <c r="BO47" i="10" s="1"/>
  <c r="AC24" i="10" a="1"/>
  <c r="AC24" i="10" s="1"/>
  <c r="AC19" i="10" a="1"/>
  <c r="AC19" i="10" s="1"/>
  <c r="AC9" i="10" a="1"/>
  <c r="AC9" i="10" s="1"/>
  <c r="R7" i="10" a="1"/>
  <c r="R7" i="10" s="1"/>
  <c r="T44" i="10" a="1"/>
  <c r="T44" i="10" s="1"/>
  <c r="T28" i="10" a="1"/>
  <c r="T28" i="10" s="1"/>
  <c r="AE3" i="10"/>
  <c r="B11" i="27"/>
  <c r="Y79" i="10" a="1"/>
  <c r="Y79" i="10" s="1"/>
  <c r="Y38" i="10" a="1"/>
  <c r="Y38" i="10" s="1"/>
  <c r="W54" i="10" a="1"/>
  <c r="W54" i="10" s="1"/>
  <c r="BO54" i="10" s="1"/>
  <c r="W28" i="10" a="1"/>
  <c r="W28" i="10" s="1"/>
  <c r="B9" i="27"/>
  <c r="X3" i="10"/>
  <c r="AA59" i="10" a="1"/>
  <c r="AA59" i="10" s="1"/>
  <c r="BO59" i="10" s="1"/>
  <c r="AA30" i="10" a="1"/>
  <c r="AA30" i="10" s="1"/>
  <c r="V3" i="10"/>
  <c r="AC20" i="10" a="1"/>
  <c r="AC20" i="10" s="1"/>
  <c r="AC28" i="10" a="1"/>
  <c r="AC28" i="10" s="1"/>
  <c r="AD16" i="10" a="1"/>
  <c r="AD16" i="10" s="1"/>
  <c r="AD22" i="10" a="1"/>
  <c r="AD22" i="10" s="1"/>
  <c r="AC21" i="10" a="1"/>
  <c r="AC21" i="10" s="1"/>
  <c r="AC29" i="10" a="1"/>
  <c r="AC29" i="10" s="1"/>
  <c r="AC25" i="10" a="1"/>
  <c r="AC25" i="10" s="1"/>
  <c r="AC33" i="10" a="1"/>
  <c r="AC33" i="10" s="1"/>
  <c r="AC26" i="10" a="1"/>
  <c r="AC26" i="10" s="1"/>
  <c r="AC36" i="10" a="1"/>
  <c r="AC36" i="10" s="1"/>
  <c r="W24" i="10" a="1"/>
  <c r="W24" i="10" s="1"/>
  <c r="W32" i="10" a="1"/>
  <c r="W32" i="10" s="1"/>
  <c r="Y57" i="10" a="1"/>
  <c r="Y57" i="10" s="1"/>
  <c r="BO57" i="10" s="1"/>
  <c r="Y81" i="10" a="1"/>
  <c r="Y81" i="10" s="1"/>
  <c r="R37" i="10" a="1"/>
  <c r="R37" i="10" s="1"/>
  <c r="R51" i="10" a="1"/>
  <c r="R51" i="10" s="1"/>
  <c r="BO51" i="10" s="1"/>
  <c r="AD15" i="10" a="1"/>
  <c r="AD15" i="10" s="1"/>
  <c r="BO15" i="10" s="1"/>
  <c r="AD100" i="10" a="1"/>
  <c r="AD100" i="10" s="1"/>
  <c r="BO100" i="10" s="1"/>
  <c r="AC80" i="10" a="1"/>
  <c r="AC80" i="10" s="1"/>
  <c r="BO80" i="10" s="1"/>
  <c r="AC116" i="10" a="1"/>
  <c r="AC116" i="10" s="1"/>
  <c r="BO116" i="10" s="1"/>
  <c r="R64" i="10" a="1"/>
  <c r="R64" i="10" s="1"/>
  <c r="BO64" i="10" s="1"/>
  <c r="R92" i="10" a="1"/>
  <c r="R92" i="10" s="1"/>
  <c r="BO92" i="10" s="1"/>
  <c r="Z3" i="10"/>
  <c r="AD35" i="10" a="1"/>
  <c r="AD35" i="10" s="1"/>
  <c r="AD71" i="10" a="1"/>
  <c r="AD71" i="10" s="1"/>
  <c r="BO71" i="10" s="1"/>
  <c r="U26" i="10" a="1"/>
  <c r="U26" i="10" s="1"/>
  <c r="U5" i="10" s="1"/>
  <c r="Y55" i="10" a="1"/>
  <c r="Y55" i="10" s="1"/>
  <c r="BO55" i="10" s="1"/>
  <c r="W26" i="10" a="1"/>
  <c r="W26" i="10" s="1"/>
  <c r="W40" i="10" a="1"/>
  <c r="W40" i="10" s="1"/>
  <c r="W27" i="10" a="1"/>
  <c r="W27" i="10" s="1"/>
  <c r="W41" i="10" a="1"/>
  <c r="W41" i="10" s="1"/>
  <c r="AC22" i="10" a="1"/>
  <c r="AC22" i="10" s="1"/>
  <c r="BO22" i="10" s="1"/>
  <c r="AC79" i="10" a="1"/>
  <c r="AC79" i="10" s="1"/>
  <c r="BO79" i="10" s="1"/>
  <c r="R40" i="10" a="1"/>
  <c r="R40" i="10" s="1"/>
  <c r="R60" i="10" a="1"/>
  <c r="R60" i="10" s="1"/>
  <c r="BO60" i="10" s="1"/>
  <c r="AC42" i="10" a="1"/>
  <c r="AC42" i="10" s="1"/>
  <c r="AC63" i="10" a="1"/>
  <c r="AC63" i="10" s="1"/>
  <c r="BO63" i="10" s="1"/>
  <c r="AD9" i="10" a="1"/>
  <c r="AD9" i="10" s="1"/>
  <c r="AD12" i="10" a="1"/>
  <c r="AD12" i="10" s="1"/>
  <c r="AA42" i="10" a="1"/>
  <c r="AA42" i="10" s="1"/>
  <c r="AA81" i="10" a="1"/>
  <c r="AA81" i="10" s="1"/>
  <c r="BO81" i="10" s="1"/>
  <c r="AA29" i="10" a="1"/>
  <c r="AA29" i="10" s="1"/>
  <c r="AA43" i="10" a="1"/>
  <c r="AA43" i="10" s="1"/>
  <c r="BO43" i="10" s="1"/>
  <c r="AD8" i="10" a="1"/>
  <c r="AD8" i="10" s="1"/>
  <c r="AD11" i="10" a="1"/>
  <c r="AD11" i="10" s="1"/>
  <c r="BO11" i="10" s="1"/>
  <c r="AD14" i="10" a="1"/>
  <c r="AD14" i="10" s="1"/>
  <c r="BO14" i="10" s="1"/>
  <c r="AD17" i="10" a="1"/>
  <c r="AD17" i="10" s="1"/>
  <c r="R25" i="10" a="1"/>
  <c r="R25" i="10" s="1"/>
  <c r="BO25" i="10" s="1"/>
  <c r="R53" i="10" a="1"/>
  <c r="R53" i="10" s="1"/>
  <c r="BO53" i="10" s="1"/>
  <c r="AC16" i="10" a="1"/>
  <c r="AC16" i="10" s="1"/>
  <c r="BO16" i="10" s="1"/>
  <c r="AC12" i="10" a="1"/>
  <c r="AC12" i="10" s="1"/>
  <c r="AC49" i="10" a="1"/>
  <c r="AC49" i="10" s="1"/>
  <c r="BO49" i="10" s="1"/>
  <c r="AC41" i="10" a="1"/>
  <c r="AC41" i="10" s="1"/>
  <c r="Y37" i="10" a="1"/>
  <c r="Y37" i="10" s="1"/>
  <c r="BO37" i="10" s="1"/>
  <c r="Y28" i="10" a="1"/>
  <c r="Y28" i="10" s="1"/>
  <c r="BO28" i="10" s="1"/>
  <c r="W46" i="10" a="1"/>
  <c r="W46" i="10" s="1"/>
  <c r="BO46" i="10" s="1"/>
  <c r="W36" i="10" a="1"/>
  <c r="W36" i="10" s="1"/>
  <c r="BO36" i="10" s="1"/>
  <c r="BO10" i="10"/>
  <c r="AD13" i="10" a="1"/>
  <c r="AD13" i="10" s="1"/>
  <c r="BO13" i="10" s="1"/>
  <c r="R24" i="10" a="1"/>
  <c r="R24" i="10" s="1"/>
  <c r="BO24" i="10" s="1"/>
  <c r="R35" i="10" a="1"/>
  <c r="R35" i="10" s="1"/>
  <c r="AC18" i="10" a="1"/>
  <c r="AC18" i="10" s="1"/>
  <c r="BO18" i="10" s="1"/>
  <c r="BO23" i="10"/>
  <c r="BO32" i="10"/>
  <c r="BO21" i="10"/>
  <c r="BO7" i="10"/>
  <c r="BO39" i="10"/>
  <c r="BO30" i="10"/>
  <c r="BO38" i="10"/>
  <c r="BO19" i="10"/>
  <c r="BO27" i="10"/>
  <c r="Y26" i="10" a="1"/>
  <c r="Y26" i="10" s="1"/>
  <c r="BO26" i="10" s="1"/>
  <c r="BO42" i="10" l="1"/>
  <c r="AA5" i="10"/>
  <c r="AA3" i="10" s="1"/>
  <c r="BO35" i="10"/>
  <c r="BO29" i="10"/>
  <c r="T5" i="10"/>
  <c r="T3" i="10" s="1"/>
  <c r="W5" i="10"/>
  <c r="W3" i="10" s="1"/>
  <c r="R5" i="10"/>
  <c r="R3" i="10" s="1"/>
  <c r="AD5" i="10"/>
  <c r="AD3" i="10" s="1"/>
  <c r="Y5" i="10"/>
  <c r="Y3" i="10" s="1"/>
  <c r="AC5" i="10"/>
  <c r="AC3" i="10" s="1"/>
  <c r="BO41" i="10"/>
  <c r="C9" i="27"/>
  <c r="G9" i="27"/>
  <c r="F9" i="27"/>
  <c r="E9" i="27"/>
  <c r="D9" i="27"/>
  <c r="F11" i="27"/>
  <c r="G11" i="27"/>
  <c r="C11" i="27"/>
  <c r="D11" i="27"/>
  <c r="E11" i="27"/>
  <c r="BO40" i="10"/>
  <c r="U3" i="10"/>
  <c r="BO8" i="10"/>
  <c r="C332" i="16" l="1"/>
  <c r="E256" i="16"/>
  <c r="E484" i="16"/>
  <c r="E504" i="16"/>
  <c r="E615" i="16"/>
  <c r="E614" i="16"/>
  <c r="E613" i="16"/>
  <c r="N93" i="6"/>
  <c r="F119" i="16"/>
  <c r="E124" i="16"/>
  <c r="F124" i="16" s="1"/>
  <c r="E125" i="16"/>
  <c r="F125" i="16" s="1"/>
  <c r="D132" i="16"/>
  <c r="D131" i="16"/>
  <c r="D130" i="16"/>
  <c r="K160" i="26" l="1"/>
  <c r="C164" i="26"/>
  <c r="F163" i="26"/>
  <c r="F164" i="26"/>
  <c r="F165" i="26"/>
  <c r="F166" i="26"/>
  <c r="F167" i="26"/>
  <c r="F168" i="26"/>
  <c r="F169" i="26"/>
  <c r="F170" i="26"/>
  <c r="F171" i="26"/>
  <c r="F172" i="26"/>
  <c r="F173" i="26"/>
  <c r="F174"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J7" i="26"/>
  <c r="K7" i="26"/>
  <c r="L7" i="26"/>
  <c r="M7" i="26"/>
  <c r="J8" i="26"/>
  <c r="K8" i="26"/>
  <c r="L8" i="26"/>
  <c r="M8" i="26"/>
  <c r="J9" i="26"/>
  <c r="K9" i="26"/>
  <c r="L9" i="26"/>
  <c r="M9" i="26"/>
  <c r="BM9" i="10" l="1" a="1"/>
  <c r="BM9" i="10" s="1"/>
  <c r="BM31" i="10" a="1"/>
  <c r="BM31" i="10" s="1"/>
  <c r="BO31" i="10" s="1"/>
  <c r="BM44" i="10" a="1"/>
  <c r="BM44" i="10" s="1"/>
  <c r="BO44" i="10" s="1"/>
  <c r="BM20" i="10" a="1"/>
  <c r="BM20" i="10" s="1"/>
  <c r="BO20" i="10" s="1"/>
  <c r="BI17" i="10" a="1"/>
  <c r="BI17" i="10" s="1"/>
  <c r="BI5" i="10" s="1"/>
  <c r="BM12" i="10" a="1"/>
  <c r="BM12" i="10" s="1"/>
  <c r="N8" i="26"/>
  <c r="N9" i="26"/>
  <c r="N7" i="26"/>
  <c r="L78" i="6"/>
  <c r="M78" i="6" s="1"/>
  <c r="I78" i="6"/>
  <c r="BO9" i="10" l="1"/>
  <c r="B10" i="27"/>
  <c r="G10" i="27" s="1"/>
  <c r="BO17" i="10"/>
  <c r="BO12" i="10"/>
  <c r="E610" i="16"/>
  <c r="F610" i="16" s="1"/>
  <c r="F614" i="16"/>
  <c r="F615" i="16"/>
  <c r="L77" i="6"/>
  <c r="D613" i="16"/>
  <c r="F613" i="16" s="1"/>
  <c r="D625" i="16"/>
  <c r="D624" i="16"/>
  <c r="D623" i="16"/>
  <c r="O18" i="6"/>
  <c r="Q18" i="6" s="1"/>
  <c r="F10" i="27" l="1"/>
  <c r="E10" i="27"/>
  <c r="D10" i="27"/>
  <c r="C10" i="27"/>
  <c r="BM70" i="10" a="1"/>
  <c r="BM70" i="10" s="1"/>
  <c r="BM34" i="10" a="1"/>
  <c r="BM34" i="10" s="1"/>
  <c r="BO34" i="10" s="1"/>
  <c r="BM68" i="10" a="1"/>
  <c r="BM68" i="10" s="1"/>
  <c r="BO68" i="10" s="1"/>
  <c r="BM33" i="10" a="1"/>
  <c r="BM33" i="10" s="1"/>
  <c r="BO70" i="10" l="1"/>
  <c r="BM5" i="10"/>
  <c r="BO33" i="10"/>
  <c r="J21" i="25"/>
  <c r="K21" i="25"/>
  <c r="L21" i="25"/>
  <c r="I21" i="25"/>
  <c r="L76" i="6"/>
  <c r="L75" i="6"/>
  <c r="D600" i="16"/>
  <c r="D599" i="16"/>
  <c r="D598" i="16"/>
  <c r="F594" i="16"/>
  <c r="L72" i="6"/>
  <c r="D436" i="16"/>
  <c r="D435" i="16"/>
  <c r="D434" i="16"/>
  <c r="D336" i="16" l="1"/>
  <c r="D335" i="16"/>
  <c r="D334" i="16"/>
  <c r="D351" i="16"/>
  <c r="D352" i="16"/>
  <c r="D353" i="16"/>
  <c r="D583" i="16"/>
  <c r="D582" i="16"/>
  <c r="D581" i="16"/>
  <c r="F569" i="16"/>
  <c r="F568" i="16"/>
  <c r="F567" i="16"/>
  <c r="F579" i="16" s="1"/>
  <c r="I71" i="6"/>
  <c r="L71" i="6"/>
  <c r="L70" i="6"/>
  <c r="D372" i="16"/>
  <c r="D371" i="16"/>
  <c r="D370" i="16"/>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3" i="26"/>
  <c r="J3" i="26"/>
  <c r="J4" i="26"/>
  <c r="J5" i="26"/>
  <c r="J6" i="26"/>
  <c r="K4" i="26"/>
  <c r="L4" i="26"/>
  <c r="M4" i="26"/>
  <c r="K5" i="26"/>
  <c r="L5" i="26"/>
  <c r="M5" i="26"/>
  <c r="K6" i="26"/>
  <c r="L6" i="26"/>
  <c r="M6" i="26"/>
  <c r="L3" i="26"/>
  <c r="M3" i="26"/>
  <c r="K3" i="26"/>
  <c r="A15" i="24"/>
  <c r="B15" i="24" s="1"/>
  <c r="F261" i="16"/>
  <c r="F259" i="16"/>
  <c r="F258" i="16"/>
  <c r="F257" i="16"/>
  <c r="A8" i="24"/>
  <c r="B8" i="24" s="1"/>
  <c r="D319" i="16"/>
  <c r="D318" i="16"/>
  <c r="D317" i="16"/>
  <c r="F56" i="16"/>
  <c r="D59" i="16"/>
  <c r="F59" i="16" s="1"/>
  <c r="D58" i="16"/>
  <c r="F60" i="16"/>
  <c r="D498" i="16"/>
  <c r="D497" i="16"/>
  <c r="D496" i="16"/>
  <c r="L69" i="6"/>
  <c r="D50" i="16"/>
  <c r="F50" i="16" s="1"/>
  <c r="D49" i="16"/>
  <c r="F49" i="16" s="1"/>
  <c r="D520" i="16"/>
  <c r="D519" i="16"/>
  <c r="D518" i="16"/>
  <c r="F47" i="16"/>
  <c r="F51" i="16"/>
  <c r="D455" i="16"/>
  <c r="D454" i="16"/>
  <c r="D453" i="16"/>
  <c r="L24" i="6"/>
  <c r="M24" i="6" s="1"/>
  <c r="A5" i="24"/>
  <c r="F581" i="16" l="1"/>
  <c r="F584" i="16" s="1"/>
  <c r="F585" i="16" s="1"/>
  <c r="D585" i="16" s="1"/>
  <c r="F582" i="16"/>
  <c r="F583" i="16"/>
  <c r="N6" i="26"/>
  <c r="N4" i="26"/>
  <c r="N3" i="26"/>
  <c r="N5" i="26"/>
  <c r="A9" i="24"/>
  <c r="F58" i="16"/>
  <c r="F61" i="16" s="1"/>
  <c r="F484" i="16" s="1"/>
  <c r="F52" i="16"/>
  <c r="D562" i="16"/>
  <c r="D561" i="16"/>
  <c r="D560" i="16"/>
  <c r="L61" i="6"/>
  <c r="L62" i="6"/>
  <c r="L63" i="6"/>
  <c r="L64" i="6"/>
  <c r="L65" i="6"/>
  <c r="M65" i="6" s="1"/>
  <c r="L66" i="6"/>
  <c r="L67" i="6"/>
  <c r="L68" i="6"/>
  <c r="M69" i="6"/>
  <c r="M70" i="6"/>
  <c r="E357" i="16" s="1"/>
  <c r="M71" i="6"/>
  <c r="E359" i="16" s="1"/>
  <c r="M72" i="6"/>
  <c r="L73" i="6"/>
  <c r="M73" i="6" s="1"/>
  <c r="M75" i="6"/>
  <c r="M76" i="6"/>
  <c r="E669" i="16" s="1"/>
  <c r="F669" i="16" s="1"/>
  <c r="M77" i="6"/>
  <c r="L89" i="6"/>
  <c r="M89" i="6" s="1"/>
  <c r="L90" i="6"/>
  <c r="M90" i="6" s="1"/>
  <c r="L60" i="6"/>
  <c r="I62" i="6"/>
  <c r="I63" i="6"/>
  <c r="I64" i="6"/>
  <c r="I65" i="6"/>
  <c r="I66" i="6"/>
  <c r="I67" i="6"/>
  <c r="I68" i="6"/>
  <c r="I69" i="6"/>
  <c r="I70" i="6"/>
  <c r="I72" i="6"/>
  <c r="I73" i="6"/>
  <c r="I75" i="6"/>
  <c r="I76" i="6"/>
  <c r="I77" i="6"/>
  <c r="I89" i="6"/>
  <c r="I90" i="6"/>
  <c r="D541" i="16"/>
  <c r="D540" i="16"/>
  <c r="D539" i="16"/>
  <c r="D477" i="16"/>
  <c r="L59" i="6"/>
  <c r="M59" i="6" s="1"/>
  <c r="L58" i="6"/>
  <c r="D476" i="16"/>
  <c r="D475" i="16"/>
  <c r="L57" i="6"/>
  <c r="L55" i="6"/>
  <c r="M55" i="6" s="1"/>
  <c r="E363" i="16" s="1"/>
  <c r="L56" i="6"/>
  <c r="M56" i="6" s="1"/>
  <c r="E364" i="16" s="1"/>
  <c r="L54" i="6"/>
  <c r="M54" i="6" s="1"/>
  <c r="E362" i="16" s="1"/>
  <c r="L53" i="6"/>
  <c r="M53" i="6" s="1"/>
  <c r="E360" i="16" s="1"/>
  <c r="L52" i="6"/>
  <c r="M52" i="6" s="1"/>
  <c r="D412" i="16"/>
  <c r="D411" i="16"/>
  <c r="D410" i="16"/>
  <c r="L28" i="6"/>
  <c r="M28" i="6" s="1"/>
  <c r="O28" i="6" s="1"/>
  <c r="P28" i="6" s="1"/>
  <c r="L27" i="6"/>
  <c r="M27" i="6" s="1"/>
  <c r="L26" i="6"/>
  <c r="M26" i="6" s="1"/>
  <c r="L25" i="6"/>
  <c r="M25" i="6" s="1"/>
  <c r="L23" i="6"/>
  <c r="M23" i="6" s="1"/>
  <c r="L22" i="6"/>
  <c r="M22" i="6" s="1"/>
  <c r="L21" i="6"/>
  <c r="L20" i="6"/>
  <c r="L19" i="6"/>
  <c r="L18" i="6"/>
  <c r="M18" i="6" s="1"/>
  <c r="E668" i="16" s="1"/>
  <c r="F668" i="16" s="1"/>
  <c r="L17" i="6"/>
  <c r="L16" i="6"/>
  <c r="M16" i="6" s="1"/>
  <c r="L13" i="6"/>
  <c r="L12" i="6"/>
  <c r="M12" i="6" s="1"/>
  <c r="L11" i="6"/>
  <c r="L29" i="6"/>
  <c r="M29" i="6" s="1"/>
  <c r="L30" i="6"/>
  <c r="M30" i="6" s="1"/>
  <c r="F592" i="16" s="1"/>
  <c r="L31" i="6"/>
  <c r="M31" i="6" s="1"/>
  <c r="L32" i="6"/>
  <c r="M32" i="6" s="1"/>
  <c r="L33" i="6"/>
  <c r="M33" i="6" s="1"/>
  <c r="E652" i="16" s="1"/>
  <c r="F652" i="16" s="1"/>
  <c r="L34" i="6"/>
  <c r="M34" i="6" s="1"/>
  <c r="L35" i="6"/>
  <c r="M35" i="6" s="1"/>
  <c r="E611" i="16" s="1"/>
  <c r="F611" i="16" s="1"/>
  <c r="L36" i="6"/>
  <c r="L37" i="6"/>
  <c r="M37" i="6" s="1"/>
  <c r="L38" i="6"/>
  <c r="M38" i="6" s="1"/>
  <c r="E361" i="16" s="1"/>
  <c r="L39" i="6"/>
  <c r="M39" i="6" s="1"/>
  <c r="E670" i="16" s="1"/>
  <c r="F670" i="16" s="1"/>
  <c r="L40" i="6"/>
  <c r="M40" i="6" s="1"/>
  <c r="L41" i="6"/>
  <c r="M41" i="6" s="1"/>
  <c r="L42" i="6"/>
  <c r="M42" i="6" s="1"/>
  <c r="E377" i="16" s="1"/>
  <c r="F377" i="16" s="1"/>
  <c r="L43" i="6"/>
  <c r="M43" i="6" s="1"/>
  <c r="L44" i="6"/>
  <c r="M44" i="6" s="1"/>
  <c r="L45" i="6"/>
  <c r="M45" i="6" s="1"/>
  <c r="L46" i="6"/>
  <c r="M46" i="6" s="1"/>
  <c r="L47" i="6"/>
  <c r="L48" i="6"/>
  <c r="M48" i="6" s="1"/>
  <c r="L49" i="6"/>
  <c r="M49" i="6" s="1"/>
  <c r="L50" i="6"/>
  <c r="M50" i="6" s="1"/>
  <c r="L51" i="6"/>
  <c r="M51" i="6" s="1"/>
  <c r="I52" i="6"/>
  <c r="D392" i="16"/>
  <c r="D391" i="16"/>
  <c r="D390" i="16"/>
  <c r="D103" i="16"/>
  <c r="D102" i="16"/>
  <c r="D101" i="16"/>
  <c r="D116" i="16"/>
  <c r="D115" i="16"/>
  <c r="D114" i="16"/>
  <c r="D147" i="16"/>
  <c r="D146" i="16"/>
  <c r="D145" i="16"/>
  <c r="D162" i="16"/>
  <c r="D161" i="16"/>
  <c r="D160" i="16"/>
  <c r="D177" i="16"/>
  <c r="D176" i="16"/>
  <c r="D175" i="16"/>
  <c r="D192" i="16"/>
  <c r="D191" i="16"/>
  <c r="D190" i="16"/>
  <c r="D207" i="16"/>
  <c r="D206" i="16"/>
  <c r="D205" i="16"/>
  <c r="D222" i="16"/>
  <c r="D221" i="16"/>
  <c r="D220" i="16"/>
  <c r="D236" i="16"/>
  <c r="D235" i="16"/>
  <c r="D234" i="16"/>
  <c r="D250" i="16"/>
  <c r="D249" i="16"/>
  <c r="D248" i="16"/>
  <c r="D267" i="16"/>
  <c r="D266" i="16"/>
  <c r="D265" i="16"/>
  <c r="D285" i="16"/>
  <c r="D284" i="16"/>
  <c r="D283" i="16"/>
  <c r="D303" i="16"/>
  <c r="D302" i="16"/>
  <c r="D301" i="16"/>
  <c r="I61" i="6"/>
  <c r="I60" i="6"/>
  <c r="I59" i="6"/>
  <c r="I58" i="6"/>
  <c r="I57" i="6"/>
  <c r="I56" i="6"/>
  <c r="I55" i="6"/>
  <c r="I54" i="6"/>
  <c r="I53" i="6"/>
  <c r="I51" i="6"/>
  <c r="I50" i="6"/>
  <c r="D260" i="16"/>
  <c r="F260" i="16" s="1"/>
  <c r="F40" i="16"/>
  <c r="F39" i="16"/>
  <c r="F38" i="16"/>
  <c r="F37" i="16"/>
  <c r="F36" i="16"/>
  <c r="D228" i="16"/>
  <c r="F228" i="16" s="1"/>
  <c r="D242" i="16"/>
  <c r="F242" i="16" s="1"/>
  <c r="F215" i="16"/>
  <c r="D213" i="16"/>
  <c r="F213" i="16" s="1"/>
  <c r="F212" i="16"/>
  <c r="F211" i="16"/>
  <c r="F200" i="16"/>
  <c r="D198" i="16"/>
  <c r="F198" i="16" s="1"/>
  <c r="F197" i="16"/>
  <c r="F196" i="16"/>
  <c r="F185" i="16"/>
  <c r="D183" i="16"/>
  <c r="F183" i="16" s="1"/>
  <c r="F182" i="16"/>
  <c r="C181" i="16"/>
  <c r="F181" i="16" s="1"/>
  <c r="F170" i="16"/>
  <c r="D168" i="16"/>
  <c r="F168" i="16" s="1"/>
  <c r="F167" i="16"/>
  <c r="C166" i="16"/>
  <c r="F166" i="16" s="1"/>
  <c r="F156" i="16"/>
  <c r="D154" i="16"/>
  <c r="F154" i="16" s="1"/>
  <c r="F153" i="16"/>
  <c r="F151" i="16"/>
  <c r="F89" i="16"/>
  <c r="F141" i="16"/>
  <c r="D139" i="16"/>
  <c r="F139" i="16" s="1"/>
  <c r="F138" i="16"/>
  <c r="F136" i="16"/>
  <c r="D72" i="16"/>
  <c r="F72" i="16" s="1"/>
  <c r="F69" i="16"/>
  <c r="F70" i="16"/>
  <c r="F68" i="16"/>
  <c r="F67" i="16"/>
  <c r="F107" i="16"/>
  <c r="F94" i="16"/>
  <c r="F81" i="16"/>
  <c r="D88" i="16"/>
  <c r="F88" i="16" s="1"/>
  <c r="D87" i="16"/>
  <c r="F87" i="16" s="1"/>
  <c r="F86" i="16"/>
  <c r="D80" i="16"/>
  <c r="F80" i="16" s="1"/>
  <c r="D79" i="16"/>
  <c r="F78" i="16"/>
  <c r="F29" i="16"/>
  <c r="F23" i="16"/>
  <c r="F5" i="16"/>
  <c r="F28" i="16"/>
  <c r="F26" i="16"/>
  <c r="F27" i="16"/>
  <c r="F25" i="16"/>
  <c r="F24" i="16"/>
  <c r="F19" i="16"/>
  <c r="F20" i="16"/>
  <c r="F17" i="16"/>
  <c r="F22" i="16"/>
  <c r="F21" i="16"/>
  <c r="F16" i="16"/>
  <c r="F18" i="16"/>
  <c r="F9" i="16"/>
  <c r="F7" i="16"/>
  <c r="F6" i="16"/>
  <c r="F4" i="16"/>
  <c r="L10" i="6"/>
  <c r="M10" i="6" s="1"/>
  <c r="E358" i="16" s="1"/>
  <c r="L14" i="6"/>
  <c r="L15" i="6"/>
  <c r="M15" i="6" s="1"/>
  <c r="I22" i="6"/>
  <c r="I38" i="6"/>
  <c r="I41" i="6"/>
  <c r="I23" i="6"/>
  <c r="I48" i="6"/>
  <c r="I45" i="6"/>
  <c r="I34" i="6"/>
  <c r="I37" i="6"/>
  <c r="I25" i="6"/>
  <c r="I40" i="6"/>
  <c r="I47" i="6"/>
  <c r="I31" i="6"/>
  <c r="I49" i="6"/>
  <c r="I24" i="6"/>
  <c r="I32" i="6"/>
  <c r="I29" i="6"/>
  <c r="I44" i="6"/>
  <c r="I12" i="6"/>
  <c r="I13" i="6"/>
  <c r="I28" i="6"/>
  <c r="I14" i="6"/>
  <c r="I15" i="6"/>
  <c r="I20" i="6"/>
  <c r="I10" i="6"/>
  <c r="I11" i="6"/>
  <c r="I30" i="6"/>
  <c r="I36" i="6"/>
  <c r="I39" i="6"/>
  <c r="I33" i="6"/>
  <c r="I46" i="6"/>
  <c r="I35" i="6"/>
  <c r="I43" i="6"/>
  <c r="I42" i="6"/>
  <c r="I26" i="6"/>
  <c r="I27" i="6"/>
  <c r="I19" i="6"/>
  <c r="I16" i="6"/>
  <c r="I17" i="6"/>
  <c r="I18" i="6"/>
  <c r="I21" i="6"/>
  <c r="I9" i="6"/>
  <c r="F674" i="16" l="1"/>
  <c r="F593" i="16"/>
  <c r="E657" i="16"/>
  <c r="F657" i="16" s="1"/>
  <c r="F590" i="16"/>
  <c r="E655" i="16"/>
  <c r="F655" i="16" s="1"/>
  <c r="F588" i="16"/>
  <c r="E653" i="16"/>
  <c r="F653" i="16" s="1"/>
  <c r="E365" i="16"/>
  <c r="E654" i="16"/>
  <c r="F654" i="16" s="1"/>
  <c r="O27" i="6"/>
  <c r="Q27" i="6" s="1"/>
  <c r="F631" i="16"/>
  <c r="F441" i="16"/>
  <c r="E289" i="16"/>
  <c r="F289" i="16" s="1"/>
  <c r="F359" i="16"/>
  <c r="E379" i="16"/>
  <c r="F379" i="16" s="1"/>
  <c r="E399" i="16"/>
  <c r="F399" i="16" s="1"/>
  <c r="E123" i="16"/>
  <c r="F123" i="16" s="1"/>
  <c r="E503" i="16"/>
  <c r="F360" i="16"/>
  <c r="E400" i="16"/>
  <c r="F400" i="16" s="1"/>
  <c r="E486" i="16"/>
  <c r="E380" i="16"/>
  <c r="F380" i="16" s="1"/>
  <c r="E619" i="16"/>
  <c r="F619" i="16" s="1"/>
  <c r="E491" i="16"/>
  <c r="E385" i="16"/>
  <c r="F385" i="16" s="1"/>
  <c r="E405" i="16"/>
  <c r="F405" i="16" s="1"/>
  <c r="E513" i="16"/>
  <c r="F427" i="16"/>
  <c r="E404" i="16"/>
  <c r="F404" i="16" s="1"/>
  <c r="E490" i="16"/>
  <c r="E384" i="16"/>
  <c r="F384" i="16" s="1"/>
  <c r="E512" i="16"/>
  <c r="F420" i="16"/>
  <c r="E483" i="16"/>
  <c r="E378" i="16"/>
  <c r="F378" i="16" s="1"/>
  <c r="E398" i="16"/>
  <c r="F398" i="16" s="1"/>
  <c r="E505" i="16"/>
  <c r="F424" i="16"/>
  <c r="E487" i="16"/>
  <c r="E381" i="16"/>
  <c r="F381" i="16" s="1"/>
  <c r="E401" i="16"/>
  <c r="F401" i="16" s="1"/>
  <c r="E509" i="16"/>
  <c r="F426" i="16"/>
  <c r="E403" i="16"/>
  <c r="F403" i="16" s="1"/>
  <c r="E489" i="16"/>
  <c r="E383" i="16"/>
  <c r="F383" i="16" s="1"/>
  <c r="E511" i="16"/>
  <c r="F506" i="16"/>
  <c r="E506" i="16"/>
  <c r="F425" i="16"/>
  <c r="E488" i="16"/>
  <c r="E382" i="16"/>
  <c r="F382" i="16" s="1"/>
  <c r="E510" i="16"/>
  <c r="E402" i="16"/>
  <c r="F402" i="16" s="1"/>
  <c r="F508" i="16"/>
  <c r="E508" i="16"/>
  <c r="E307" i="16"/>
  <c r="F307" i="16" s="1"/>
  <c r="E120" i="16"/>
  <c r="F120" i="16" s="1"/>
  <c r="E606" i="16"/>
  <c r="F606" i="16" s="1"/>
  <c r="E608" i="16"/>
  <c r="F608" i="16" s="1"/>
  <c r="E617" i="16"/>
  <c r="F617" i="16" s="1"/>
  <c r="E618" i="16"/>
  <c r="F618" i="16" s="1"/>
  <c r="E609" i="16"/>
  <c r="F609" i="16" s="1"/>
  <c r="F428" i="16"/>
  <c r="F589" i="16"/>
  <c r="F77" i="16"/>
  <c r="F591" i="16"/>
  <c r="F357" i="16"/>
  <c r="F483" i="16"/>
  <c r="F358" i="16"/>
  <c r="F488" i="16"/>
  <c r="F362" i="16"/>
  <c r="F491" i="16"/>
  <c r="F365" i="16"/>
  <c r="F490" i="16"/>
  <c r="F364" i="16"/>
  <c r="F487" i="16"/>
  <c r="F361" i="16"/>
  <c r="F489" i="16"/>
  <c r="F363" i="16"/>
  <c r="F444" i="16"/>
  <c r="F486" i="16"/>
  <c r="F504" i="16"/>
  <c r="F442" i="16"/>
  <c r="F505" i="16"/>
  <c r="F85" i="16"/>
  <c r="F90" i="16" s="1"/>
  <c r="F188" i="16" s="1"/>
  <c r="F503" i="16"/>
  <c r="F446" i="16"/>
  <c r="F510" i="16"/>
  <c r="F448" i="16"/>
  <c r="F513" i="16"/>
  <c r="F512" i="16"/>
  <c r="F445" i="16"/>
  <c r="F509" i="16"/>
  <c r="F447" i="16"/>
  <c r="F511" i="16"/>
  <c r="F79" i="16"/>
  <c r="F443" i="16"/>
  <c r="M17" i="6"/>
  <c r="M62" i="6"/>
  <c r="M68" i="6"/>
  <c r="F640" i="16" s="1"/>
  <c r="M14" i="6"/>
  <c r="E323" i="16" s="1"/>
  <c r="F323" i="16" s="1"/>
  <c r="M36" i="6"/>
  <c r="E326" i="16" s="1"/>
  <c r="F326" i="16" s="1"/>
  <c r="M11" i="6"/>
  <c r="E325" i="16" s="1"/>
  <c r="F325" i="16" s="1"/>
  <c r="M21" i="6"/>
  <c r="M66" i="6"/>
  <c r="E548" i="16" s="1"/>
  <c r="F548" i="16" s="1"/>
  <c r="M47" i="6"/>
  <c r="E612" i="16" s="1"/>
  <c r="F612" i="16" s="1"/>
  <c r="M61" i="6"/>
  <c r="F635" i="16" s="1"/>
  <c r="M19" i="6"/>
  <c r="F527" i="16" s="1"/>
  <c r="M20" i="6"/>
  <c r="F536" i="16"/>
  <c r="M57" i="6"/>
  <c r="M67" i="6"/>
  <c r="E547" i="16" s="1"/>
  <c r="F547" i="16" s="1"/>
  <c r="M13" i="6"/>
  <c r="F637" i="16" s="1"/>
  <c r="M58" i="6"/>
  <c r="F460" i="16" s="1"/>
  <c r="M64" i="6"/>
  <c r="F636" i="16" s="1"/>
  <c r="M60" i="6"/>
  <c r="F638" i="16" s="1"/>
  <c r="M63" i="6"/>
  <c r="F634" i="16" s="1"/>
  <c r="F13" i="16"/>
  <c r="F216" i="16"/>
  <c r="F41" i="16"/>
  <c r="F43" i="16" s="1"/>
  <c r="F171" i="16"/>
  <c r="F201" i="16"/>
  <c r="F186" i="16"/>
  <c r="F31" i="16"/>
  <c r="F33" i="16" s="1"/>
  <c r="E309" i="16" s="1"/>
  <c r="F309" i="16" s="1"/>
  <c r="F462" i="16"/>
  <c r="F227" i="16"/>
  <c r="F241" i="16"/>
  <c r="F467" i="16"/>
  <c r="F468" i="16"/>
  <c r="F461" i="16"/>
  <c r="F465" i="16"/>
  <c r="O42" i="6"/>
  <c r="F470" i="16"/>
  <c r="F466" i="16"/>
  <c r="F469" i="16"/>
  <c r="F658" i="16" l="1"/>
  <c r="F676" i="16"/>
  <c r="F678" i="16"/>
  <c r="F677" i="16"/>
  <c r="F660" i="16"/>
  <c r="F661" i="16"/>
  <c r="F662" i="16"/>
  <c r="P27" i="6"/>
  <c r="R27" i="6"/>
  <c r="E556" i="16"/>
  <c r="F556" i="16" s="1"/>
  <c r="F633" i="16"/>
  <c r="E366" i="16"/>
  <c r="F632" i="16"/>
  <c r="S27" i="6"/>
  <c r="E346" i="16"/>
  <c r="F346" i="16" s="1"/>
  <c r="E277" i="16"/>
  <c r="F277" i="16" s="1"/>
  <c r="E295" i="16"/>
  <c r="F295" i="16" s="1"/>
  <c r="E313" i="16"/>
  <c r="F313" i="16" s="1"/>
  <c r="E330" i="16"/>
  <c r="F330" i="16" s="1"/>
  <c r="E276" i="16"/>
  <c r="F276" i="16" s="1"/>
  <c r="E312" i="16"/>
  <c r="F312" i="16" s="1"/>
  <c r="E294" i="16"/>
  <c r="F294" i="16" s="1"/>
  <c r="E329" i="16"/>
  <c r="F329" i="16" s="1"/>
  <c r="E347" i="16"/>
  <c r="F347" i="16" s="1"/>
  <c r="E278" i="16"/>
  <c r="F278" i="16" s="1"/>
  <c r="E296" i="16"/>
  <c r="F296" i="16" s="1"/>
  <c r="E331" i="16"/>
  <c r="F331" i="16" s="1"/>
  <c r="E314" i="16"/>
  <c r="F314" i="16" s="1"/>
  <c r="E340" i="16"/>
  <c r="F340" i="16" s="1"/>
  <c r="E271" i="16"/>
  <c r="F271" i="16" s="1"/>
  <c r="E344" i="16"/>
  <c r="F344" i="16" s="1"/>
  <c r="E275" i="16"/>
  <c r="F275" i="16" s="1"/>
  <c r="E311" i="16"/>
  <c r="F311" i="16" s="1"/>
  <c r="E293" i="16"/>
  <c r="F293" i="16" s="1"/>
  <c r="E328" i="16"/>
  <c r="F328" i="16" s="1"/>
  <c r="E341" i="16"/>
  <c r="F341" i="16" s="1"/>
  <c r="E272" i="16"/>
  <c r="F272" i="16" s="1"/>
  <c r="E308" i="16"/>
  <c r="F308" i="16" s="1"/>
  <c r="E290" i="16"/>
  <c r="F290" i="16" s="1"/>
  <c r="E324" i="16"/>
  <c r="F324" i="16" s="1"/>
  <c r="E367" i="16"/>
  <c r="E279" i="16"/>
  <c r="F279" i="16" s="1"/>
  <c r="E297" i="16"/>
  <c r="F297" i="16" s="1"/>
  <c r="E332" i="16"/>
  <c r="F332" i="16" s="1"/>
  <c r="E315" i="16"/>
  <c r="F315" i="16" s="1"/>
  <c r="E343" i="16"/>
  <c r="F343" i="16" s="1"/>
  <c r="E274" i="16"/>
  <c r="F274" i="16" s="1"/>
  <c r="E327" i="16"/>
  <c r="F327" i="16" s="1"/>
  <c r="E310" i="16"/>
  <c r="F310" i="16" s="1"/>
  <c r="E292" i="16"/>
  <c r="F292" i="16" s="1"/>
  <c r="F533" i="16"/>
  <c r="E345" i="16"/>
  <c r="F345" i="16" s="1"/>
  <c r="F595" i="16"/>
  <c r="F596" i="16" s="1"/>
  <c r="F598" i="16" s="1"/>
  <c r="E387" i="16"/>
  <c r="F387" i="16" s="1"/>
  <c r="E515" i="16"/>
  <c r="E407" i="16"/>
  <c r="F407" i="16" s="1"/>
  <c r="E557" i="16"/>
  <c r="F557" i="16" s="1"/>
  <c r="E493" i="16"/>
  <c r="E616" i="16"/>
  <c r="F616" i="16" s="1"/>
  <c r="F531" i="16"/>
  <c r="E555" i="16"/>
  <c r="F555" i="16" s="1"/>
  <c r="F530" i="16"/>
  <c r="E554" i="16"/>
  <c r="F554" i="16" s="1"/>
  <c r="F528" i="16"/>
  <c r="E552" i="16"/>
  <c r="F552" i="16" s="1"/>
  <c r="F532" i="16"/>
  <c r="E550" i="16"/>
  <c r="F550" i="16" s="1"/>
  <c r="O21" i="6"/>
  <c r="O25" i="6" s="1"/>
  <c r="O29" i="6" s="1"/>
  <c r="E551" i="16"/>
  <c r="F551" i="16" s="1"/>
  <c r="E572" i="16"/>
  <c r="E386" i="16"/>
  <c r="F386" i="16" s="1"/>
  <c r="E514" i="16"/>
  <c r="E406" i="16"/>
  <c r="F406" i="16" s="1"/>
  <c r="E549" i="16"/>
  <c r="F549" i="16" s="1"/>
  <c r="E492" i="16"/>
  <c r="E507" i="16"/>
  <c r="E485" i="16"/>
  <c r="F529" i="16"/>
  <c r="E553" i="16"/>
  <c r="F553" i="16" s="1"/>
  <c r="E121" i="16"/>
  <c r="F121" i="16" s="1"/>
  <c r="E546" i="16"/>
  <c r="F546" i="16" s="1"/>
  <c r="E482" i="16"/>
  <c r="F482" i="16" s="1"/>
  <c r="E397" i="16"/>
  <c r="F397" i="16" s="1"/>
  <c r="F44" i="16"/>
  <c r="E291" i="16" s="1"/>
  <c r="F291" i="16" s="1"/>
  <c r="F471" i="16"/>
  <c r="E607" i="16"/>
  <c r="F607" i="16" s="1"/>
  <c r="F621" i="16" s="1"/>
  <c r="F128" i="16"/>
  <c r="F525" i="16"/>
  <c r="F535" i="16"/>
  <c r="F82" i="16"/>
  <c r="F263" i="16" s="1"/>
  <c r="F240" i="16"/>
  <c r="F244" i="16" s="1"/>
  <c r="F226" i="16"/>
  <c r="F230" i="16" s="1"/>
  <c r="F254" i="16"/>
  <c r="F431" i="16"/>
  <c r="F526" i="16"/>
  <c r="F417" i="16"/>
  <c r="F570" i="16"/>
  <c r="F430" i="16"/>
  <c r="F421" i="16"/>
  <c r="F71" i="16"/>
  <c r="F73" i="16" s="1"/>
  <c r="F418" i="16"/>
  <c r="F349" i="16"/>
  <c r="F574" i="16"/>
  <c r="F367" i="16"/>
  <c r="F578" i="16"/>
  <c r="F576" i="16"/>
  <c r="F575" i="16"/>
  <c r="F573" i="16"/>
  <c r="F577" i="16"/>
  <c r="F571" i="16"/>
  <c r="F492" i="16"/>
  <c r="F366" i="16"/>
  <c r="F96" i="16"/>
  <c r="F256" i="16"/>
  <c r="F507" i="16"/>
  <c r="F485" i="16"/>
  <c r="F463" i="16"/>
  <c r="F515" i="16"/>
  <c r="F493" i="16"/>
  <c r="F464" i="16"/>
  <c r="F449" i="16"/>
  <c r="F514" i="16"/>
  <c r="F472" i="16"/>
  <c r="F218" i="16"/>
  <c r="F450" i="16"/>
  <c r="F112" i="16"/>
  <c r="F281" i="16"/>
  <c r="F158" i="16"/>
  <c r="F246" i="16"/>
  <c r="F109" i="16"/>
  <c r="F679" i="16" l="1"/>
  <c r="F680" i="16" s="1"/>
  <c r="D680" i="16" s="1"/>
  <c r="F663" i="16"/>
  <c r="F664" i="16" s="1"/>
  <c r="D664" i="16" s="1"/>
  <c r="F642" i="16"/>
  <c r="F645" i="16" s="1"/>
  <c r="F316" i="16"/>
  <c r="F319" i="16" s="1"/>
  <c r="E273" i="16"/>
  <c r="F273" i="16" s="1"/>
  <c r="F280" i="16" s="1"/>
  <c r="F282" i="16" s="1"/>
  <c r="F284" i="16" s="1"/>
  <c r="F298" i="16"/>
  <c r="E122" i="16"/>
  <c r="F122" i="16" s="1"/>
  <c r="E342" i="16"/>
  <c r="F342" i="16" s="1"/>
  <c r="F348" i="16" s="1"/>
  <c r="F350" i="16" s="1"/>
  <c r="F351" i="16" s="1"/>
  <c r="F388" i="16"/>
  <c r="F392" i="16" s="1"/>
  <c r="F152" i="16"/>
  <c r="F157" i="16" s="1"/>
  <c r="F159" i="16" s="1"/>
  <c r="F162" i="16" s="1"/>
  <c r="F126" i="16"/>
  <c r="F232" i="16"/>
  <c r="F173" i="16"/>
  <c r="F537" i="16"/>
  <c r="F540" i="16" s="1"/>
  <c r="F203" i="16"/>
  <c r="F99" i="16"/>
  <c r="F143" i="16"/>
  <c r="F299" i="16"/>
  <c r="F625" i="16"/>
  <c r="F623" i="16"/>
  <c r="F624" i="16"/>
  <c r="F408" i="16"/>
  <c r="F412" i="16" s="1"/>
  <c r="F262" i="16"/>
  <c r="F264" i="16" s="1"/>
  <c r="F267" i="16" s="1"/>
  <c r="F333" i="16"/>
  <c r="F336" i="16" s="1"/>
  <c r="F600" i="16"/>
  <c r="F599" i="16"/>
  <c r="F187" i="16"/>
  <c r="F189" i="16" s="1"/>
  <c r="F192" i="16" s="1"/>
  <c r="F231" i="16"/>
  <c r="F137" i="16"/>
  <c r="F142" i="16" s="1"/>
  <c r="F108" i="16"/>
  <c r="F111" i="16" s="1"/>
  <c r="F113" i="16" s="1"/>
  <c r="F116" i="16" s="1"/>
  <c r="F172" i="16"/>
  <c r="F245" i="16"/>
  <c r="F247" i="16" s="1"/>
  <c r="F248" i="16" s="1"/>
  <c r="F202" i="16"/>
  <c r="F95" i="16"/>
  <c r="F98" i="16" s="1"/>
  <c r="F432" i="16"/>
  <c r="F217" i="16"/>
  <c r="F219" i="16" s="1"/>
  <c r="F222" i="16" s="1"/>
  <c r="F368" i="16"/>
  <c r="F371" i="16" s="1"/>
  <c r="F558" i="16"/>
  <c r="F560" i="16" s="1"/>
  <c r="F516" i="16"/>
  <c r="F519" i="16" s="1"/>
  <c r="F473" i="16"/>
  <c r="F476" i="16" s="1"/>
  <c r="F451" i="16"/>
  <c r="F453" i="16" s="1"/>
  <c r="F494" i="16"/>
  <c r="F644" i="16" l="1"/>
  <c r="F646" i="16"/>
  <c r="F647" i="16" s="1"/>
  <c r="F648" i="16" s="1"/>
  <c r="F318" i="16"/>
  <c r="F127" i="16"/>
  <c r="F129" i="16" s="1"/>
  <c r="F132" i="16" s="1"/>
  <c r="F317" i="16"/>
  <c r="F352" i="16"/>
  <c r="F353" i="16"/>
  <c r="F300" i="16"/>
  <c r="F301" i="16" s="1"/>
  <c r="F266" i="16"/>
  <c r="F233" i="16"/>
  <c r="F236" i="16" s="1"/>
  <c r="F391" i="16"/>
  <c r="F390" i="16"/>
  <c r="F541" i="16"/>
  <c r="F174" i="16"/>
  <c r="F175" i="16" s="1"/>
  <c r="F539" i="16"/>
  <c r="F204" i="16"/>
  <c r="F205" i="16" s="1"/>
  <c r="F100" i="16"/>
  <c r="F102" i="16" s="1"/>
  <c r="F411" i="16"/>
  <c r="F410" i="16"/>
  <c r="F144" i="16"/>
  <c r="F147" i="16" s="1"/>
  <c r="F626" i="16"/>
  <c r="F627" i="16" s="1"/>
  <c r="F265" i="16"/>
  <c r="F601" i="16"/>
  <c r="F602" i="16" s="1"/>
  <c r="F190" i="16"/>
  <c r="F335" i="16"/>
  <c r="F334" i="16"/>
  <c r="F191" i="16"/>
  <c r="F161" i="16"/>
  <c r="F160" i="16"/>
  <c r="F370" i="16"/>
  <c r="F434" i="16"/>
  <c r="F435" i="16"/>
  <c r="F436" i="16"/>
  <c r="F372" i="16"/>
  <c r="F561" i="16"/>
  <c r="F562" i="16"/>
  <c r="F477" i="16"/>
  <c r="F518" i="16"/>
  <c r="F520" i="16"/>
  <c r="F454" i="16"/>
  <c r="F455" i="16"/>
  <c r="F475" i="16"/>
  <c r="F498" i="16"/>
  <c r="F496" i="16"/>
  <c r="F497" i="16"/>
  <c r="F283" i="16"/>
  <c r="F249" i="16"/>
  <c r="F114" i="16"/>
  <c r="F115" i="16"/>
  <c r="F285" i="16"/>
  <c r="F220" i="16"/>
  <c r="F250" i="16"/>
  <c r="F221" i="16"/>
  <c r="F130" i="16" l="1"/>
  <c r="F268" i="16"/>
  <c r="F253" i="16" s="1"/>
  <c r="F239" i="16" s="1"/>
  <c r="F131" i="16"/>
  <c r="F133" i="16" s="1"/>
  <c r="D133" i="16" s="1"/>
  <c r="F320" i="16"/>
  <c r="F306" i="16" s="1"/>
  <c r="F630" i="16"/>
  <c r="D648" i="16"/>
  <c r="F354" i="16"/>
  <c r="F339" i="16" s="1"/>
  <c r="F177" i="16"/>
  <c r="F303" i="16"/>
  <c r="F302" i="16"/>
  <c r="F235" i="16"/>
  <c r="F234" i="16"/>
  <c r="F393" i="16"/>
  <c r="F394" i="16" s="1"/>
  <c r="F376" i="16" s="1"/>
  <c r="F542" i="16"/>
  <c r="F543" i="16" s="1"/>
  <c r="I537" i="16" s="1"/>
  <c r="I538" i="16" s="1"/>
  <c r="J538" i="16" s="1"/>
  <c r="F176" i="16"/>
  <c r="D602" i="16"/>
  <c r="F587" i="16"/>
  <c r="D627" i="16"/>
  <c r="F605" i="16"/>
  <c r="F103" i="16"/>
  <c r="F207" i="16"/>
  <c r="F206" i="16"/>
  <c r="F101" i="16"/>
  <c r="F337" i="16"/>
  <c r="F322" i="16" s="1"/>
  <c r="F413" i="16"/>
  <c r="F414" i="16" s="1"/>
  <c r="F396" i="16" s="1"/>
  <c r="F146" i="16"/>
  <c r="F145" i="16"/>
  <c r="F193" i="16"/>
  <c r="F180" i="16" s="1"/>
  <c r="F163" i="16"/>
  <c r="F150" i="16" s="1"/>
  <c r="F373" i="16"/>
  <c r="F374" i="16" s="1"/>
  <c r="F356" i="16" s="1"/>
  <c r="F437" i="16"/>
  <c r="F438" i="16" s="1"/>
  <c r="F416" i="16" s="1"/>
  <c r="F563" i="16"/>
  <c r="F564" i="16" s="1"/>
  <c r="F456" i="16"/>
  <c r="F457" i="16" s="1"/>
  <c r="F440" i="16" s="1"/>
  <c r="F478" i="16"/>
  <c r="F479" i="16" s="1"/>
  <c r="F459" i="16" s="1"/>
  <c r="F521" i="16"/>
  <c r="F522" i="16" s="1"/>
  <c r="F502" i="16" s="1"/>
  <c r="F499" i="16"/>
  <c r="F500" i="16" s="1"/>
  <c r="F481" i="16" s="1"/>
  <c r="F286" i="16"/>
  <c r="F270" i="16" s="1"/>
  <c r="F251" i="16"/>
  <c r="D251" i="16" s="1"/>
  <c r="F117" i="16"/>
  <c r="F223" i="16"/>
  <c r="F210" i="16" s="1"/>
  <c r="F304" i="16" l="1"/>
  <c r="F288" i="16" s="1"/>
  <c r="F524" i="16"/>
  <c r="F237" i="16"/>
  <c r="F225" i="16" s="1"/>
  <c r="F178" i="16"/>
  <c r="F165" i="16" s="1"/>
  <c r="F208" i="16"/>
  <c r="F195" i="16" s="1"/>
  <c r="J537" i="16"/>
  <c r="J539" i="16" s="1"/>
  <c r="D117" i="16"/>
  <c r="F106" i="16"/>
  <c r="D564" i="16"/>
  <c r="F545" i="16"/>
  <c r="F104" i="16"/>
  <c r="F148" i="16"/>
  <c r="F135" i="16" s="1"/>
  <c r="D104" i="16" l="1"/>
  <c r="F93" i="16"/>
  <c r="C13" i="27" l="1"/>
  <c r="G13" i="27"/>
  <c r="F13" i="27"/>
  <c r="E13" i="27"/>
  <c r="D13"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Rolan Astoriano</author>
  </authors>
  <commentList>
    <comment ref="P21" authorId="0" shapeId="0" xr:uid="{FFA19110-DB00-644B-A57F-08D70F85CD12}">
      <text>
        <r>
          <rPr>
            <b/>
            <sz val="10"/>
            <color rgb="FF000000"/>
            <rFont val="Tahoma"/>
            <family val="2"/>
          </rPr>
          <t>Rolan Astoriano:</t>
        </r>
        <r>
          <rPr>
            <sz val="10"/>
            <color rgb="FF000000"/>
            <rFont val="Tahoma"/>
            <family val="2"/>
          </rPr>
          <t xml:space="preserve">
</t>
        </r>
        <r>
          <rPr>
            <sz val="10"/>
            <color rgb="FF000000"/>
            <rFont val="Tahoma"/>
            <family val="2"/>
          </rPr>
          <t>2kg uncooked= 3.85 kg cooked</t>
        </r>
      </text>
    </comment>
    <comment ref="H76" authorId="0" shapeId="0" xr:uid="{FF5D922D-2353-E544-A555-C67A3B199A69}">
      <text>
        <r>
          <rPr>
            <b/>
            <sz val="10"/>
            <color rgb="FF000000"/>
            <rFont val="Tahoma"/>
            <family val="2"/>
          </rPr>
          <t>Rolan Astoriano:</t>
        </r>
        <r>
          <rPr>
            <sz val="10"/>
            <color rgb="FF000000"/>
            <rFont val="Tahoma"/>
            <family val="2"/>
          </rPr>
          <t xml:space="preserve">
</t>
        </r>
        <r>
          <rPr>
            <sz val="10"/>
            <color rgb="FF000000"/>
            <rFont val="Tahoma"/>
            <family val="2"/>
          </rPr>
          <t xml:space="preserve">japanese rice = 2kg
</t>
        </r>
        <r>
          <rPr>
            <sz val="10"/>
            <color rgb="FF000000"/>
            <rFont val="Tahoma"/>
            <family val="2"/>
          </rPr>
          <t xml:space="preserve">Cane Vinegar = 1 bot
</t>
        </r>
        <r>
          <rPr>
            <sz val="10"/>
            <color rgb="FF000000"/>
            <rFont val="Tahoma"/>
            <family val="2"/>
          </rPr>
          <t xml:space="preserve">Sugar = gm
</t>
        </r>
        <r>
          <rPr>
            <sz val="10"/>
            <color rgb="FF000000"/>
            <rFont val="Tahoma"/>
            <family val="2"/>
          </rPr>
          <t>Hondashi = gm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<sst xmlns="http://schemas.openxmlformats.org/spreadsheetml/2006/main" count="20787" uniqueCount="1052">
  <si>
    <t>VALUE MEALS</t>
  </si>
  <si>
    <t>BEEF</t>
  </si>
  <si>
    <t>PORK</t>
  </si>
  <si>
    <t>Torikatsu</t>
  </si>
  <si>
    <t>SNACK MEALS</t>
  </si>
  <si>
    <t>HOUSE SPECIALTY</t>
  </si>
  <si>
    <t>Miso</t>
  </si>
  <si>
    <t>Seafood Fried Rice</t>
  </si>
  <si>
    <t>Sola</t>
  </si>
  <si>
    <t>MAKI ROLLS</t>
  </si>
  <si>
    <t>Kani</t>
  </si>
  <si>
    <t>Salmon</t>
  </si>
  <si>
    <t>SASHIMI</t>
  </si>
  <si>
    <t>SALAD</t>
  </si>
  <si>
    <t>CHICKEN</t>
  </si>
  <si>
    <t>CODE</t>
  </si>
  <si>
    <t>NEW MENU</t>
  </si>
  <si>
    <t>DON BURI BOWLS</t>
  </si>
  <si>
    <t>Teriyaki</t>
  </si>
  <si>
    <t>RAMEN BOWLS</t>
  </si>
  <si>
    <t>Shoyo Mushroom Miso Ramen</t>
  </si>
  <si>
    <t>Shoyo Seafood Ramen</t>
  </si>
  <si>
    <t>Curry Beef Ramen</t>
  </si>
  <si>
    <t>Phila Salmon</t>
  </si>
  <si>
    <t>Salmon Spicy</t>
  </si>
  <si>
    <t>Crunchy Salmon Aburi</t>
  </si>
  <si>
    <t>Crunchy Ebi</t>
  </si>
  <si>
    <t>DESCRIPTION</t>
  </si>
  <si>
    <t>Yellow Kimono</t>
  </si>
  <si>
    <t>MAKISUSHI SPECIALS</t>
  </si>
  <si>
    <t>SUSHI BURGER</t>
  </si>
  <si>
    <t>SUSHI BURRITO</t>
  </si>
  <si>
    <t>BAKED SUSHI</t>
  </si>
  <si>
    <t>Mixed Seafood Baked Sushi</t>
  </si>
  <si>
    <t>4 in 1 Baked Sushi</t>
  </si>
  <si>
    <t>TEMPURA MEALS</t>
  </si>
  <si>
    <t>STARTER MEALS</t>
  </si>
  <si>
    <t>Okonomyiaki - Butterd Chicken</t>
  </si>
  <si>
    <t>ALL TIME FAVORITES</t>
  </si>
  <si>
    <t>Torikatsu Platter</t>
  </si>
  <si>
    <t>Tonkatsu Platter</t>
  </si>
  <si>
    <t>Mixed Seafood with Mushroom</t>
  </si>
  <si>
    <t>Salmon Teppanyaki</t>
  </si>
  <si>
    <t>Squid Teppanyaki</t>
  </si>
  <si>
    <t>Tuna Teppanyaki</t>
  </si>
  <si>
    <t>Mixed Sushi &amp; Sashimi</t>
  </si>
  <si>
    <t>MUS</t>
  </si>
  <si>
    <t>SHO</t>
  </si>
  <si>
    <t>SAL</t>
  </si>
  <si>
    <t>TUN</t>
  </si>
  <si>
    <t>SUPPLIER</t>
  </si>
  <si>
    <t>PRODUCT</t>
  </si>
  <si>
    <t>QUANTITY</t>
  </si>
  <si>
    <t>UNIT RATE</t>
  </si>
  <si>
    <t>AMOUNT</t>
  </si>
  <si>
    <t>UNIT</t>
  </si>
  <si>
    <t>SHOKURYOHIN</t>
  </si>
  <si>
    <t>kg</t>
  </si>
  <si>
    <t>Shoyo Soy Sauce</t>
  </si>
  <si>
    <t>bot</t>
  </si>
  <si>
    <t>Ebiko</t>
  </si>
  <si>
    <t>Nori sheet</t>
  </si>
  <si>
    <t>Detailed Quantity</t>
  </si>
  <si>
    <t>Takuan</t>
  </si>
  <si>
    <t>pc</t>
  </si>
  <si>
    <t>pk</t>
  </si>
  <si>
    <t>can</t>
  </si>
  <si>
    <t>Porkloin</t>
  </si>
  <si>
    <t>Pork Belly</t>
  </si>
  <si>
    <t>Chicken Breast</t>
  </si>
  <si>
    <t>BANRI</t>
  </si>
  <si>
    <t>Ramen Noodles</t>
  </si>
  <si>
    <t>FRANCESCO</t>
  </si>
  <si>
    <t>Nobashi</t>
  </si>
  <si>
    <t>TOTAL</t>
  </si>
  <si>
    <t>FIRST REGAL</t>
  </si>
  <si>
    <t>HI-QRYS</t>
  </si>
  <si>
    <t>PLATTERS</t>
  </si>
  <si>
    <t>Salmon (sake)</t>
  </si>
  <si>
    <t>STARTERS</t>
  </si>
  <si>
    <t>Gyoza 4pcs</t>
  </si>
  <si>
    <t>Ebi Tempura 3pcs</t>
  </si>
  <si>
    <t>Cheesy Beef</t>
  </si>
  <si>
    <t>Taxes</t>
  </si>
  <si>
    <t>Margin</t>
  </si>
  <si>
    <t>Gross profit</t>
  </si>
  <si>
    <t>Cost of goods</t>
  </si>
  <si>
    <t>Net sales</t>
  </si>
  <si>
    <t>Discounts</t>
  </si>
  <si>
    <t>Refunds</t>
  </si>
  <si>
    <t>Items refunded</t>
  </si>
  <si>
    <t>Gross sales</t>
  </si>
  <si>
    <t>Items sold</t>
  </si>
  <si>
    <t>Category</t>
  </si>
  <si>
    <t>SKU</t>
  </si>
  <si>
    <t>Item name</t>
  </si>
  <si>
    <t>DATE</t>
  </si>
  <si>
    <t>Ebi Tempura 6pcs</t>
  </si>
  <si>
    <t>Other</t>
  </si>
  <si>
    <t>DRINKS &amp; SHAKES</t>
  </si>
  <si>
    <t>Katsu Curry Set A</t>
  </si>
  <si>
    <t>Tonkotsu Ramen</t>
  </si>
  <si>
    <t>Tuna (maguro)</t>
  </si>
  <si>
    <t>Cheesy Beef teriyaki Sushi Burger</t>
  </si>
  <si>
    <t>Cheesy Beef Terriyaki Burrito</t>
  </si>
  <si>
    <t>Shoyu Seafood Ramen</t>
  </si>
  <si>
    <t>Torikatsu Ramen</t>
  </si>
  <si>
    <t>Chicken Terriyaki Set A</t>
  </si>
  <si>
    <t>Creamy Salmon</t>
  </si>
  <si>
    <t>Okonomiyaki (Cheesy Beef)</t>
  </si>
  <si>
    <t>Yakisoba w/ torikatsu &amp; Cali maki</t>
  </si>
  <si>
    <t>PROMO OFFER</t>
  </si>
  <si>
    <t>Yakisoba w/ yakitori &amp; Cali maki</t>
  </si>
  <si>
    <t>Cucumber Shake</t>
  </si>
  <si>
    <t>Katsu Curry Set B</t>
  </si>
  <si>
    <t>Nori Snack Pack</t>
  </si>
  <si>
    <t>Tonkatsu Set B</t>
  </si>
  <si>
    <t>Beef Teriyaki Noodles For Sharing</t>
  </si>
  <si>
    <t>Special Kani Salad For Sharing</t>
  </si>
  <si>
    <t>Sukiyaki Soup Regular</t>
  </si>
  <si>
    <t>Torikatsudon Set A</t>
  </si>
  <si>
    <t>Ebi Tempura 12pcs</t>
  </si>
  <si>
    <t>Gyoza 8pcs</t>
  </si>
  <si>
    <t>Yakisoba w/ gyoza and Cali maki</t>
  </si>
  <si>
    <t>48pcs California Maki Platter</t>
  </si>
  <si>
    <t>Special Kani Salad Regular</t>
  </si>
  <si>
    <t>40pcs California Maki Platter</t>
  </si>
  <si>
    <t>Kakiage 4pcs</t>
  </si>
  <si>
    <t>Kani veggie sushi burger</t>
  </si>
  <si>
    <t>Kani/Torikatsu Sushi Rice Burger</t>
  </si>
  <si>
    <t>Extra ramen noodles</t>
  </si>
  <si>
    <t>Mixed Tempura Regular</t>
  </si>
  <si>
    <t>Sukiyaki Soup For Sharing</t>
  </si>
  <si>
    <t>Beef Teriyaki Noodles Regular</t>
  </si>
  <si>
    <t>Okonomiyaki (Cheesy Mushroom)</t>
  </si>
  <si>
    <t>Kani Veggie Sushi Rice Burger</t>
  </si>
  <si>
    <t>Squid Ring - for sharing</t>
  </si>
  <si>
    <t>Tuna Steak</t>
  </si>
  <si>
    <t>Squid Tube</t>
  </si>
  <si>
    <t>PDT - shrimp</t>
  </si>
  <si>
    <t>Chicken Legs - boneless</t>
  </si>
  <si>
    <t>Palm Oil</t>
  </si>
  <si>
    <t>Kikkoman - Yamasa</t>
  </si>
  <si>
    <t>Chicken Fillet - leg</t>
  </si>
  <si>
    <t>FIRST ENTERPRISES</t>
  </si>
  <si>
    <t>case</t>
  </si>
  <si>
    <t>Ramen Paste - Tonkotsu</t>
  </si>
  <si>
    <t>Curry Flakes</t>
  </si>
  <si>
    <t>Hondashi - Mrutomo</t>
  </si>
  <si>
    <t>Baran</t>
  </si>
  <si>
    <t>box</t>
  </si>
  <si>
    <t>Wasabi</t>
  </si>
  <si>
    <t>Gary Pink</t>
  </si>
  <si>
    <t>Tonkatsu Sauce - Bulldog</t>
  </si>
  <si>
    <t>Okonomiyaki</t>
  </si>
  <si>
    <t>Benishoga</t>
  </si>
  <si>
    <t>Katsubohi - Bunito Flakes</t>
  </si>
  <si>
    <t>Ryo Oil</t>
  </si>
  <si>
    <t>Tugarashi</t>
  </si>
  <si>
    <t>Aonori</t>
  </si>
  <si>
    <t>Orikaki</t>
  </si>
  <si>
    <t>Naruto</t>
  </si>
  <si>
    <t>Gyoza Wrapper</t>
  </si>
  <si>
    <t>Rice</t>
  </si>
  <si>
    <t>MJT GAS</t>
  </si>
  <si>
    <t>Gas</t>
  </si>
  <si>
    <t>tank</t>
  </si>
  <si>
    <t>sack</t>
  </si>
  <si>
    <t>Carrots</t>
  </si>
  <si>
    <t>Cabbage</t>
  </si>
  <si>
    <t>Bell Pepper</t>
  </si>
  <si>
    <t>White Onion</t>
  </si>
  <si>
    <t>Togue</t>
  </si>
  <si>
    <t>Unit Rate per gms</t>
  </si>
  <si>
    <t>Torikatsu Chicken</t>
  </si>
  <si>
    <t>Panko Orange</t>
  </si>
  <si>
    <t>64pcs California Maki Platter</t>
  </si>
  <si>
    <t>Pork Teppanyaki Set B</t>
  </si>
  <si>
    <t>Yakisoba For Sharing</t>
  </si>
  <si>
    <t>EBI</t>
  </si>
  <si>
    <t>KAN</t>
  </si>
  <si>
    <t>BEF</t>
  </si>
  <si>
    <t>???</t>
  </si>
  <si>
    <t>PDT</t>
  </si>
  <si>
    <t>Maruzen</t>
  </si>
  <si>
    <t>Mayonaise</t>
  </si>
  <si>
    <t>chicken</t>
  </si>
  <si>
    <t>pangko orange</t>
  </si>
  <si>
    <t>cooking oil</t>
  </si>
  <si>
    <t>17kg</t>
  </si>
  <si>
    <t>Flour</t>
  </si>
  <si>
    <t>Cooking oil</t>
  </si>
  <si>
    <t>Egg</t>
  </si>
  <si>
    <t>tanduay</t>
  </si>
  <si>
    <t>sugar</t>
  </si>
  <si>
    <t>kikkoman</t>
  </si>
  <si>
    <t>gas</t>
  </si>
  <si>
    <t>oyster</t>
  </si>
  <si>
    <t>vinegar</t>
  </si>
  <si>
    <t>lea perins</t>
  </si>
  <si>
    <t>servings</t>
  </si>
  <si>
    <t>Baguio pechay</t>
  </si>
  <si>
    <t>hondashi</t>
  </si>
  <si>
    <t>150ml</t>
  </si>
  <si>
    <t>18kg</t>
  </si>
  <si>
    <t>onion</t>
  </si>
  <si>
    <t>bell pepper</t>
  </si>
  <si>
    <t>ginger</t>
  </si>
  <si>
    <t>chicken bones</t>
  </si>
  <si>
    <t>corn starch</t>
  </si>
  <si>
    <t>main ingredients</t>
  </si>
  <si>
    <t>salt</t>
  </si>
  <si>
    <t>pamienta</t>
  </si>
  <si>
    <t>Overhead</t>
  </si>
  <si>
    <t>Profit</t>
  </si>
  <si>
    <t>sety</t>
  </si>
  <si>
    <t>liter</t>
  </si>
  <si>
    <t>250ml</t>
  </si>
  <si>
    <t>each</t>
  </si>
  <si>
    <t>pesos</t>
  </si>
  <si>
    <t>Utilities</t>
  </si>
  <si>
    <t>55grams</t>
  </si>
  <si>
    <t>Yakitori</t>
  </si>
  <si>
    <t>Teriyaki Sauce</t>
  </si>
  <si>
    <t>Stick</t>
  </si>
  <si>
    <t>Mix&amp;Match - Yakitori + Kani</t>
  </si>
  <si>
    <t>Mix&amp;Match - Yakitori + Ebi</t>
  </si>
  <si>
    <t>Fried Rice</t>
  </si>
  <si>
    <t>carrots</t>
  </si>
  <si>
    <t>baguio beans</t>
  </si>
  <si>
    <t>squid tube</t>
  </si>
  <si>
    <t>Mix&amp;Match - 2Kani</t>
  </si>
  <si>
    <t>Mix&amp;Match - 2Ebi</t>
  </si>
  <si>
    <t>KANI</t>
  </si>
  <si>
    <t>Tofu</t>
  </si>
  <si>
    <t>Agedashi + EBI</t>
  </si>
  <si>
    <t>Agedashi + KANI</t>
  </si>
  <si>
    <t>Torikatsu - kani</t>
  </si>
  <si>
    <t>Torikatsu - EBI</t>
  </si>
  <si>
    <t>Tuna steak</t>
  </si>
  <si>
    <t>tuna sashimi - kani</t>
  </si>
  <si>
    <t>tuna sashimi - ebi</t>
  </si>
  <si>
    <t>Kalamansi</t>
  </si>
  <si>
    <t>Tuna Misono - KANI</t>
  </si>
  <si>
    <t>TERIYAKI SAUCE</t>
  </si>
  <si>
    <t>TEPPANYAKI SAUCE</t>
  </si>
  <si>
    <t>Knorr Seasoning</t>
  </si>
  <si>
    <t>Sugar</t>
  </si>
  <si>
    <t>Sesame Oil</t>
  </si>
  <si>
    <t>Teppanyaki Sauce</t>
  </si>
  <si>
    <t>Onion</t>
  </si>
  <si>
    <t>BEEF Tuna Misono - EBI</t>
  </si>
  <si>
    <t>Seafood Fried Rice w/ Salmon &amp; Tuna Sashimi &amp; Ebi Tempura</t>
  </si>
  <si>
    <t>MY OWN</t>
  </si>
  <si>
    <t>Beef</t>
  </si>
  <si>
    <t>Chicken Misono Set A</t>
  </si>
  <si>
    <t>Ground Beef</t>
  </si>
  <si>
    <t>PARTY TRAY</t>
  </si>
  <si>
    <t>NOB</t>
  </si>
  <si>
    <t>Overhead 1</t>
  </si>
  <si>
    <t>Utilities 1</t>
  </si>
  <si>
    <t>SB_050</t>
  </si>
  <si>
    <t>CHX</t>
  </si>
  <si>
    <t>PRK</t>
  </si>
  <si>
    <t>CF_060</t>
  </si>
  <si>
    <t>PL_050</t>
  </si>
  <si>
    <t>PB_120</t>
  </si>
  <si>
    <t>PL_060</t>
  </si>
  <si>
    <t>CT_120</t>
  </si>
  <si>
    <t>Chicken Thigh</t>
  </si>
  <si>
    <t>CF_050</t>
  </si>
  <si>
    <t>NOR</t>
  </si>
  <si>
    <t>Agedashi 4pcs</t>
  </si>
  <si>
    <t>SUPPLY - UNIT RATES</t>
  </si>
  <si>
    <t>DIRECT COST</t>
  </si>
  <si>
    <t>SELLING PRICE</t>
  </si>
  <si>
    <t>Spring Onion</t>
  </si>
  <si>
    <t>Leek Onion</t>
  </si>
  <si>
    <t>Black Sesame</t>
  </si>
  <si>
    <t>Black Fungus</t>
  </si>
  <si>
    <t>HI-TOP</t>
  </si>
  <si>
    <t>tenga ng daga</t>
  </si>
  <si>
    <t>Mushroom</t>
  </si>
  <si>
    <t>Tufo</t>
  </si>
  <si>
    <t>Katsu tuna Set A</t>
  </si>
  <si>
    <t>Garlic</t>
  </si>
  <si>
    <t>All purpose Flour</t>
  </si>
  <si>
    <t>MIXED SEAFOOD - PROMO</t>
  </si>
  <si>
    <t>KATSU TUNA - PROMO</t>
  </si>
  <si>
    <t>Overhead 2</t>
  </si>
  <si>
    <t>Utilities 2</t>
  </si>
  <si>
    <t>Profit 2</t>
  </si>
  <si>
    <t>Packaging</t>
  </si>
  <si>
    <t>KNI</t>
  </si>
  <si>
    <t>EBK</t>
  </si>
  <si>
    <t>MAY</t>
  </si>
  <si>
    <t>WAS</t>
  </si>
  <si>
    <t>KAL</t>
  </si>
  <si>
    <t>BAR</t>
  </si>
  <si>
    <t>MZN</t>
  </si>
  <si>
    <t>NOD</t>
  </si>
  <si>
    <t>SQD</t>
  </si>
  <si>
    <t>SQD_15</t>
  </si>
  <si>
    <t>PL_020</t>
  </si>
  <si>
    <t>ENOD</t>
  </si>
  <si>
    <t>SHARING = 6</t>
  </si>
  <si>
    <t>SQD_20</t>
  </si>
  <si>
    <t>EBIKO</t>
  </si>
  <si>
    <t>NORI</t>
  </si>
  <si>
    <t>MAYONAISE</t>
  </si>
  <si>
    <t>WASABI</t>
  </si>
  <si>
    <t>BARAN</t>
  </si>
  <si>
    <t>RICE</t>
  </si>
  <si>
    <t>Mango</t>
  </si>
  <si>
    <t>Tantanmen</t>
  </si>
  <si>
    <t>CF_040</t>
  </si>
  <si>
    <t>GZA</t>
  </si>
  <si>
    <t>Agedashi 8pcs</t>
  </si>
  <si>
    <t>EGG</t>
  </si>
  <si>
    <t>gms</t>
  </si>
  <si>
    <t>Ground Pork</t>
  </si>
  <si>
    <t>Ginger</t>
  </si>
  <si>
    <t>Mixed Seafood Teppanyaki</t>
  </si>
  <si>
    <t>PORK BELLY</t>
  </si>
  <si>
    <t>KG</t>
  </si>
  <si>
    <t>FROZEN</t>
  </si>
  <si>
    <t>COOKED</t>
  </si>
  <si>
    <t>https://www.canva.com/design/DAGiQWXWUKw/GuqMsIFjagHMekOyMFp4AA/edit?utm_content=DAGiQWXWUKw&amp;utm_campaign=designshare&amp;utm_medium=link2&amp;utm_source=sharebutton</t>
  </si>
  <si>
    <t>OLD MENU</t>
  </si>
  <si>
    <t>https://www.canva.com/design/DAFU-3OpoOU/rApmRRbMQNsUzfr2QAVi6A/edit</t>
  </si>
  <si>
    <t>Unit Price</t>
  </si>
  <si>
    <t>Qty</t>
  </si>
  <si>
    <t>no. per mix</t>
  </si>
  <si>
    <t>Shoyu Tempura Ramen - EBI</t>
  </si>
  <si>
    <t>Baguio Pechay</t>
  </si>
  <si>
    <t>Pangko Orange</t>
  </si>
  <si>
    <t>Lea perins</t>
  </si>
  <si>
    <t>1.5hrs</t>
  </si>
  <si>
    <t>30 pcs @ 60gms = 1800</t>
  </si>
  <si>
    <t>201 grams = scrap</t>
  </si>
  <si>
    <t>GCash</t>
  </si>
  <si>
    <t>Bank</t>
  </si>
  <si>
    <t>Others</t>
  </si>
  <si>
    <t>Cash</t>
  </si>
  <si>
    <t>PAYMENTS</t>
  </si>
  <si>
    <t>Katsu Tuna</t>
  </si>
  <si>
    <t>KALAMANSI</t>
  </si>
  <si>
    <t>10 gms each (avg)</t>
  </si>
  <si>
    <t>Tantanmen Ramen</t>
  </si>
  <si>
    <t>VALUE MEALS FOR 6</t>
  </si>
  <si>
    <t>Beef Misono</t>
  </si>
  <si>
    <t>Crispy Chicken</t>
  </si>
  <si>
    <t>Yakisoba</t>
  </si>
  <si>
    <t>96pcs California Maki Platter</t>
  </si>
  <si>
    <t>Burrito Platter</t>
  </si>
  <si>
    <t>Ebi tempura 110 pcs</t>
  </si>
  <si>
    <t>No category</t>
  </si>
  <si>
    <t>Kani(crabstick)</t>
  </si>
  <si>
    <t>Kinilaw</t>
  </si>
  <si>
    <t>BEEF NACHOS</t>
  </si>
  <si>
    <t>PHILA</t>
  </si>
  <si>
    <t>SAS</t>
  </si>
  <si>
    <t>SALMON SKIN</t>
  </si>
  <si>
    <t>CRUNCHY KANI</t>
  </si>
  <si>
    <t>Shoyo Miso Butter Chicken</t>
  </si>
  <si>
    <t>Kani Tempura 3pcs</t>
  </si>
  <si>
    <t>TAMGO</t>
  </si>
  <si>
    <t>TAM</t>
  </si>
  <si>
    <t>FUTO MAKI</t>
  </si>
  <si>
    <t>CRAZY KANI ROLL</t>
  </si>
  <si>
    <t>CALIFORNIA MAKI</t>
  </si>
  <si>
    <t>CRUNCHY VEGGIE SALAD</t>
  </si>
  <si>
    <t>TUNA</t>
  </si>
  <si>
    <t>OKO</t>
  </si>
  <si>
    <t>PDT - Shrimp</t>
  </si>
  <si>
    <t>Tuna</t>
  </si>
  <si>
    <t>Hondashi</t>
  </si>
  <si>
    <t>Merin</t>
  </si>
  <si>
    <t>BUTTER</t>
  </si>
  <si>
    <t>FLOUR</t>
  </si>
  <si>
    <t>CORNSTARCH</t>
  </si>
  <si>
    <t>GRAMS</t>
  </si>
  <si>
    <t>APF</t>
  </si>
  <si>
    <t>CT_150</t>
  </si>
  <si>
    <t>Mirin</t>
  </si>
  <si>
    <t>Sushi Rice</t>
  </si>
  <si>
    <t xml:space="preserve"> kg</t>
  </si>
  <si>
    <t>Salmon &amp; Tuna Sashimi Platter</t>
  </si>
  <si>
    <t>Yakitori (4pcs)</t>
  </si>
  <si>
    <t>Kani Tempura 12pcs</t>
  </si>
  <si>
    <t>Okonomiyaki (Buttered Chicken)</t>
  </si>
  <si>
    <t>Kani Tempura 6pcs</t>
  </si>
  <si>
    <t>TUF</t>
  </si>
  <si>
    <t>SUSHI</t>
  </si>
  <si>
    <t>MANGO</t>
  </si>
  <si>
    <t>Special Lenten Menu / MIX AND MATCH</t>
  </si>
  <si>
    <t>OIL</t>
  </si>
  <si>
    <t>ICT</t>
  </si>
  <si>
    <t>Tuna misono</t>
  </si>
  <si>
    <t>MANAGEMENT</t>
  </si>
  <si>
    <t>Chicken Misono</t>
  </si>
  <si>
    <t>PANLUTO</t>
  </si>
  <si>
    <t>MAKIROLLS</t>
  </si>
  <si>
    <t>SQD_10</t>
  </si>
  <si>
    <t>TSS</t>
  </si>
  <si>
    <t>Extra rice</t>
  </si>
  <si>
    <t>CHE</t>
  </si>
  <si>
    <t>Chicken teriyaki</t>
  </si>
  <si>
    <t>Miso braised pork belly</t>
  </si>
  <si>
    <t>GP_050</t>
  </si>
  <si>
    <t>Cali maki</t>
  </si>
  <si>
    <t>Cheesy cowboy roll</t>
  </si>
  <si>
    <t>OTHERS</t>
  </si>
  <si>
    <t>Tamago</t>
  </si>
  <si>
    <t>BSG</t>
  </si>
  <si>
    <t>SB_030</t>
  </si>
  <si>
    <t>GYOZA</t>
  </si>
  <si>
    <t>kgs</t>
  </si>
  <si>
    <t>Oyster Sauce</t>
  </si>
  <si>
    <t>1 bot</t>
  </si>
  <si>
    <t>Kikkoman</t>
  </si>
  <si>
    <t>Sesame</t>
  </si>
  <si>
    <t>Salt</t>
  </si>
  <si>
    <t>Breakfast meal</t>
  </si>
  <si>
    <t>M&amp;M torikatsu &amp;Kani tempura</t>
  </si>
  <si>
    <t>Chicken teppanyaki</t>
  </si>
  <si>
    <t>Squid Rings</t>
  </si>
  <si>
    <t>Katsudon</t>
  </si>
  <si>
    <t>TONKATSU</t>
  </si>
  <si>
    <t>Torikatsudon</t>
  </si>
  <si>
    <t>DEFROZED</t>
  </si>
  <si>
    <t>NET</t>
  </si>
  <si>
    <t>Salmon misono</t>
  </si>
  <si>
    <t>Karaagedon</t>
  </si>
  <si>
    <t>CARROTS</t>
  </si>
  <si>
    <t>CAMOTE</t>
  </si>
  <si>
    <t>BEANS</t>
  </si>
  <si>
    <t>EGGPLANT</t>
  </si>
  <si>
    <t>MUO</t>
  </si>
  <si>
    <t>Mix&amp;Match Beef misono &amp; Ebi Tempura</t>
  </si>
  <si>
    <t>Torikatsu/ebi tempura (m&amp;m)</t>
  </si>
  <si>
    <t>CUC</t>
  </si>
  <si>
    <t>CUCUMBER</t>
  </si>
  <si>
    <t>DRINKS</t>
  </si>
  <si>
    <t>Mixed Sashimi Platter</t>
  </si>
  <si>
    <t>TUNA MAKI</t>
  </si>
  <si>
    <t>CALI MAKI</t>
  </si>
  <si>
    <t>CRUNCHY VEGIE</t>
  </si>
  <si>
    <t>TONKATSU ROLL</t>
  </si>
  <si>
    <t>1pc Ebi Tempura</t>
  </si>
  <si>
    <t>Shoyu chicken ramen</t>
  </si>
  <si>
    <t>Super supreme</t>
  </si>
  <si>
    <t>NEW</t>
  </si>
  <si>
    <t>bilao #14</t>
  </si>
  <si>
    <t>aluminum foil</t>
  </si>
  <si>
    <t>packaging</t>
  </si>
  <si>
    <t>6 eggs can produce 390 grams tamago</t>
  </si>
  <si>
    <t>california maki</t>
  </si>
  <si>
    <t>Kani - Sushi</t>
  </si>
  <si>
    <t>ICHIBAN</t>
  </si>
  <si>
    <t>Wastage/ Fluctuation</t>
  </si>
  <si>
    <t>Cheesy cowboy rolls</t>
  </si>
  <si>
    <t>GRAB FOOD</t>
  </si>
  <si>
    <t>Chicken misono 120g</t>
  </si>
  <si>
    <t>M&amp;M Yakitori &amp; Kani tempura</t>
  </si>
  <si>
    <t>Grab</t>
  </si>
  <si>
    <t>4pcs Gyoza</t>
  </si>
  <si>
    <t>Spicy beef ramen</t>
  </si>
  <si>
    <t>Torikatsu curry</t>
  </si>
  <si>
    <t>cali maki</t>
  </si>
  <si>
    <t>Torikatsudon 50 grams</t>
  </si>
  <si>
    <t>Tuna misono 80 grams</t>
  </si>
  <si>
    <t>M&amp;M salmon/tuna sashimi w/ Kani tempura</t>
  </si>
  <si>
    <t>Kani Burrito</t>
  </si>
  <si>
    <t>TONKATSU set A</t>
  </si>
  <si>
    <t>Shoyu mushrooms miso ramen</t>
  </si>
  <si>
    <t>3pcs ebi tempura</t>
  </si>
  <si>
    <t>[ATF] Ebi Tempura (3pcs )</t>
  </si>
  <si>
    <t>[ATF] Yakisoba (Regular)</t>
  </si>
  <si>
    <t>[BS] California Baked</t>
  </si>
  <si>
    <t>[DB] Crispy Chicken w/ Egg (Set A)</t>
  </si>
  <si>
    <t>DON BURI (CHICKEN)</t>
  </si>
  <si>
    <t>[DB] Katsudon (Set A)</t>
  </si>
  <si>
    <t>DON BURI (PORK)</t>
  </si>
  <si>
    <t>[DB] Shoyu Miso Buttered Pork (Set B)</t>
  </si>
  <si>
    <t>[DB] Torikatsu Omelette Curry (Set A)</t>
  </si>
  <si>
    <t>[DB] Yakitori (Set A)</t>
  </si>
  <si>
    <t>[DS] Coke/Sprite/Royal/Rootbeer</t>
  </si>
  <si>
    <t>[DS] Iced Tea (Regular)</t>
  </si>
  <si>
    <t>[DS] Mango Shake</t>
  </si>
  <si>
    <t>[MM] SF w/ Tuna &amp; Salmon Sashimi &amp; Ebi Tempura</t>
  </si>
  <si>
    <t>MIX &amp; MATCH</t>
  </si>
  <si>
    <t>[MM] SF w/ Yakitori &amp; Ebi Tempura</t>
  </si>
  <si>
    <t>[MR] California Maki</t>
  </si>
  <si>
    <t>[MR] Crunchy Salmon Aburi</t>
  </si>
  <si>
    <t>[RM] Shoyu Beef Ramen</t>
  </si>
  <si>
    <t>[RM] Spicy Beef Tomato Ramen</t>
  </si>
  <si>
    <t>[RM] Spicy Roast Pork Tomato Ramen</t>
  </si>
  <si>
    <t>[RM] Tonkotsu Ramen</t>
  </si>
  <si>
    <t>[ST] Okonomiyaki (Buttered Chicken) (Regular)</t>
  </si>
  <si>
    <t>Miso Soup (Small)</t>
  </si>
  <si>
    <t>[ATF] Ebi Tempura (6pcs)</t>
  </si>
  <si>
    <t>[ATF] Moyashi</t>
  </si>
  <si>
    <t>[DB] Karaagedon (Set A)</t>
  </si>
  <si>
    <t>[DB] Katsu Curry (Regular) (Set A)</t>
  </si>
  <si>
    <t>[HS] Mixed Maki Rolls</t>
  </si>
  <si>
    <t>[MM] SF w/ Tonkatsu &amp; Ebi Tempura</t>
  </si>
  <si>
    <t>[MR] Dynamite</t>
  </si>
  <si>
    <t>[MR] Salmon Skin Roll</t>
  </si>
  <si>
    <t>[MR] Salmon Spicy</t>
  </si>
  <si>
    <t>[RM] Shoyu Mushroom Ramen</t>
  </si>
  <si>
    <t>[RM] Tantanmen</t>
  </si>
  <si>
    <t>[SH] Salmon (Sake)</t>
  </si>
  <si>
    <t>[ATF] Ebi Tempura (12pcs )</t>
  </si>
  <si>
    <t>[BS] Creamy Salmon</t>
  </si>
  <si>
    <t>[D] Vanilla Ice Cream</t>
  </si>
  <si>
    <t>DESSERTS</t>
  </si>
  <si>
    <t>[DB] Chicken Teppanyaki/Misono (Set A)</t>
  </si>
  <si>
    <t>[DB] Gyudon (Set B)</t>
  </si>
  <si>
    <t>DON BURI (BEEF)</t>
  </si>
  <si>
    <t>[DB] Shoyu Miso Buttered Chicken (Set A)</t>
  </si>
  <si>
    <t>[DB] Tonkatsu (Set A)</t>
  </si>
  <si>
    <t>[DB] Torikatsu (Set A)</t>
  </si>
  <si>
    <t>[DS] Cucumber Shake</t>
  </si>
  <si>
    <t>[DS] Green Tea</t>
  </si>
  <si>
    <t>[MM] JR w/ Tuna Misono &amp; Ebi Tempura</t>
  </si>
  <si>
    <t>[MR] Philadelphia</t>
  </si>
  <si>
    <t>[MR] Salmon Maki</t>
  </si>
  <si>
    <t>[RM] Gyoza Ramen</t>
  </si>
  <si>
    <t>[RM] Shoyu Seafood Ramen</t>
  </si>
  <si>
    <t>[SM] Yakisoba w/ Gyoza &amp; Cali Maki</t>
  </si>
  <si>
    <t>[ST] Agedashi (4pcs)</t>
  </si>
  <si>
    <t>[ST] Gyoza (4pcs)</t>
  </si>
  <si>
    <t>[ST] Kakiage (4pcs)</t>
  </si>
  <si>
    <t>[ST] Kakiage (8pcs)</t>
  </si>
  <si>
    <t>[ST] Okonomiyaki (Mixed Seafood) (Sharing)</t>
  </si>
  <si>
    <t>[TM] Seafood Fried Rice w/ Kani Tempura</t>
  </si>
  <si>
    <t>[BS] Cheesy Beef</t>
  </si>
  <si>
    <t>[DB] Gyudon (Set A)</t>
  </si>
  <si>
    <t>[DB] Katsu Omelette Curry (Set B)</t>
  </si>
  <si>
    <t>[DB] Mixed Seafood Teppanyaki (Set A)</t>
  </si>
  <si>
    <t>DON BURI (SEAFOOD)</t>
  </si>
  <si>
    <t>[DS] Mineral Water</t>
  </si>
  <si>
    <t>[MM] SF w/ Tonkatsu &amp; Kani Tempura</t>
  </si>
  <si>
    <t>[MR] Phila Salmon</t>
  </si>
  <si>
    <t>[PL] Seafood Platter Maki Rolls</t>
  </si>
  <si>
    <t>[SB] Cheesy Beef Terriyaki Burrito</t>
  </si>
  <si>
    <t>[SB] Sweet Spicy Salmon Burrito</t>
  </si>
  <si>
    <t>[VM] Good For 3: Pork Misono, Ebi Tempura, Cali Maki</t>
  </si>
  <si>
    <t>[DB] Beef Terriyaki (Set A)</t>
  </si>
  <si>
    <t>[DB] Crispy Chicken w/ Egg (Set B)</t>
  </si>
  <si>
    <t>[DS] Pineapple Juice</t>
  </si>
  <si>
    <t>[MM] JR w/ Beef Misono &amp; Ebi Tempura</t>
  </si>
  <si>
    <t>[PL] 40pcs California Maki Platter</t>
  </si>
  <si>
    <t>[DB] Grilled Chicken Terriyaki (Set A)</t>
  </si>
  <si>
    <t>[HS] Chirashi Don</t>
  </si>
  <si>
    <t>[MM] SF w/ Torikatsu &amp;Kani Tempura</t>
  </si>
  <si>
    <t>[MR] Crazy Kani Roll</t>
  </si>
  <si>
    <t>Tuna misono 60 grams</t>
  </si>
  <si>
    <t>[DB] Beef Teppanyaki/Misono (Set B)</t>
  </si>
  <si>
    <t>[DB] Grilled Pork Belly Terriyaki (Set A)</t>
  </si>
  <si>
    <t>[DB] Torikatsu Curry (Set A)</t>
  </si>
  <si>
    <t>[MM] SF w/ Torikatsu &amp; Ebi Tempura</t>
  </si>
  <si>
    <t>[SL] Special Kani Salad (Regular)</t>
  </si>
  <si>
    <t>[SM] Yakisoba w/ Yakitori (Chicekn BBQ) &amp; Cali Maki</t>
  </si>
  <si>
    <t>[TM] Seafood Fried Rice w/ Ebi Tempura</t>
  </si>
  <si>
    <t>Spicy Tuna Toro</t>
  </si>
  <si>
    <t>[BS] 4in1 Baked Sushi</t>
  </si>
  <si>
    <t>[RM] Torikatsu Ramen</t>
  </si>
  <si>
    <t>[TM] Seafood Fried Rice w/ Mixed Tempura</t>
  </si>
  <si>
    <t>Seafood fried rice</t>
  </si>
  <si>
    <t>[DB] Shoyu Miso Buttered Chicken (Set B)</t>
  </si>
  <si>
    <t>[DB] Yakitori (Set B)</t>
  </si>
  <si>
    <t>[SM] Yakisoba w/ Torikatsu &amp; Cali Maki</t>
  </si>
  <si>
    <t>[DB] Karaagedon (Set B)</t>
  </si>
  <si>
    <t>[DB] Katsu Curry (Regular) (Set B)</t>
  </si>
  <si>
    <t>[DB] Katsudon (Set B)</t>
  </si>
  <si>
    <t>[DB] Tonkatsu (Set B)</t>
  </si>
  <si>
    <t>[DB] Torikatsu (Set B)</t>
  </si>
  <si>
    <t>[DB] Torikatsudon (Set A)</t>
  </si>
  <si>
    <t>Crispy chicken w egg</t>
  </si>
  <si>
    <t>Seafood fried rice &amp; ebi tempura</t>
  </si>
  <si>
    <t>Tuna 140 grams</t>
  </si>
  <si>
    <t>[DB] Beef Terriyaki (Set B)</t>
  </si>
  <si>
    <t>[DB] Chicken Terriyaki (Set B)</t>
  </si>
  <si>
    <t>[DS] Iced Tea (Sharing)</t>
  </si>
  <si>
    <t>[MM] JR w/ Tuna Misono &amp; Kani Tempura</t>
  </si>
  <si>
    <t>[MR] Crunchy California Maki</t>
  </si>
  <si>
    <t>[MR] Crunchy Ebi</t>
  </si>
  <si>
    <t>[SM] Sukiyaki w/ California Maki</t>
  </si>
  <si>
    <t>[SM] Yakisoba w/ 2PCS Ebi Tempura &amp; Cali Maki</t>
  </si>
  <si>
    <t>[ST] Okonomiyaki (Cheesy Beef) (Regular)</t>
  </si>
  <si>
    <t>[ATF] Kani Tempura (6pcs)</t>
  </si>
  <si>
    <t>[DS] Sola</t>
  </si>
  <si>
    <t>[MM] JR w/ Beef Misono &amp; Kani Tempura</t>
  </si>
  <si>
    <t>[MR] Tuna Spicy Toro</t>
  </si>
  <si>
    <t>[DB] Shoyu Miso Buttered Pork (Set A)</t>
  </si>
  <si>
    <t>[MM] SF w/ Yakitori &amp; Kani Tempura</t>
  </si>
  <si>
    <t>Creamy Salmon Baked sushi</t>
  </si>
  <si>
    <t>[ATF] Sukiyaki Soup (Regular)</t>
  </si>
  <si>
    <t>California Maki platter (40pcs)</t>
  </si>
  <si>
    <t>[DB] Beef Teppanyaki/Misono (Set A)</t>
  </si>
  <si>
    <t>[DB] Torikatsu Curry (Set B)</t>
  </si>
  <si>
    <t>[MR] Tonkatsu Roll</t>
  </si>
  <si>
    <t>[MR] Tuna Maki</t>
  </si>
  <si>
    <t>Shoyo seafood ramen</t>
  </si>
  <si>
    <t>Tempura Ramen</t>
  </si>
  <si>
    <t>Tuna Sushi 30 grams</t>
  </si>
  <si>
    <t>SOT</t>
  </si>
  <si>
    <t>CAR</t>
  </si>
  <si>
    <t>[DB] Torikatsu Omelette Curry (Set B)</t>
  </si>
  <si>
    <t>[ATF] Mixed Tempura (Regular)</t>
  </si>
  <si>
    <t>[DB] Oyakudon (Set B)</t>
  </si>
  <si>
    <t>Extra Japanese Rice</t>
  </si>
  <si>
    <t>Tuna Misono 70 grams</t>
  </si>
  <si>
    <t>[ATF] Yakisoba (Sharing)</t>
  </si>
  <si>
    <t>[DB] Beef Curry (Set B)</t>
  </si>
  <si>
    <t>[SH] Tuna (Maguro)</t>
  </si>
  <si>
    <t>Burrito w/ Nachos coffee and water</t>
  </si>
  <si>
    <t>M&amp;M Chicken Teppan+ Kani Tempura</t>
  </si>
  <si>
    <t>M&amp;M pork teppan + Kani tempura/ water</t>
  </si>
  <si>
    <t>M&amp;M Tuna Teppan + Kani Tempura</t>
  </si>
  <si>
    <t>CATERING</t>
  </si>
  <si>
    <t>B+B</t>
  </si>
  <si>
    <t>TEMPURA SAUCE</t>
  </si>
  <si>
    <t>BREADED + BATER</t>
  </si>
  <si>
    <t>[HS] Mixed Sushi &amp; Sashimi</t>
  </si>
  <si>
    <t>California Baked Sushi</t>
  </si>
  <si>
    <t>[ATF] Sukiyaki Soup (Sharing)</t>
  </si>
  <si>
    <t>[DB] Pork Teppanyaki/Misono (Set A)</t>
  </si>
  <si>
    <t>[MR] Yellow Kimono</t>
  </si>
  <si>
    <t>Unit Rate</t>
  </si>
  <si>
    <t>Batter</t>
  </si>
  <si>
    <t>Tempura Batter</t>
  </si>
  <si>
    <t>Teppanyaki Sauce - Grams</t>
  </si>
  <si>
    <t>Profit Promo</t>
  </si>
  <si>
    <t>Tuna Misono 100 grams</t>
  </si>
  <si>
    <t>Pork misono</t>
  </si>
  <si>
    <t>[ATF] Tuna Teppanyaki/Teriyaki</t>
  </si>
  <si>
    <t>Chicken Misono 60 grams</t>
  </si>
  <si>
    <t>1 CUP = 210 gms</t>
  </si>
  <si>
    <t>Tempura Bater</t>
  </si>
  <si>
    <t>M&amp;M Tuna Misono - EBI</t>
  </si>
  <si>
    <t>M&amp;M - BEEF Misono - KANI</t>
  </si>
  <si>
    <t>VMM</t>
  </si>
  <si>
    <t>VRG</t>
  </si>
  <si>
    <t>VDB</t>
  </si>
  <si>
    <t>[MM] SF w/ Tuna &amp; Salmon Sashimi &amp; Kani Tempura</t>
  </si>
  <si>
    <t>[PL] Super Supreme Mixed Maki</t>
  </si>
  <si>
    <t>[DB] Mixed Seafood Teppanyaki (Set B)</t>
  </si>
  <si>
    <t>[DB] Torikatsudon (Set B)</t>
  </si>
  <si>
    <t>[RM] Katsu Ramen</t>
  </si>
  <si>
    <t>[MR] Salmon Mango Roll</t>
  </si>
  <si>
    <t>3pcs Gyoza</t>
  </si>
  <si>
    <t>Pork Terriyaki</t>
  </si>
  <si>
    <t>[VM] Good For 3: Chicken Misono, Ebi Tempura, Cali Maki,</t>
  </si>
  <si>
    <t>[DB] Katsu Omelette Curry (Set A)</t>
  </si>
  <si>
    <t>TEP</t>
  </si>
  <si>
    <t>TER</t>
  </si>
  <si>
    <t>[ST] Okonomiyaki (Mixed Seafood) (Regular)</t>
  </si>
  <si>
    <t>[VM] Good for 3: Crispy chicken</t>
  </si>
  <si>
    <t>WOnion</t>
  </si>
  <si>
    <t>VMO</t>
  </si>
  <si>
    <t>MENU DATABASE</t>
  </si>
  <si>
    <t>Mix&amp;Match TONKATSU w Kani Tempura</t>
  </si>
  <si>
    <t>[DB) Grilled Pork Belly Terriyaki (Set B)</t>
  </si>
  <si>
    <t>[DB] Ebi Toji Don (Set B)</t>
  </si>
  <si>
    <t>[DB] Oyakudon (Set A)</t>
  </si>
  <si>
    <t>[DB] Sukiyakidon (Set B)</t>
  </si>
  <si>
    <t>[DB] Grilled Pork Belly Terriyaki (Set B)</t>
  </si>
  <si>
    <t>SEAFOOD</t>
  </si>
  <si>
    <t>TEM</t>
  </si>
  <si>
    <t>VOK</t>
  </si>
  <si>
    <t>3 pcs Yakitori</t>
  </si>
  <si>
    <t>[Baked Sushi] California Baked</t>
  </si>
  <si>
    <t>[Baked Sushi] Cheesy Beef</t>
  </si>
  <si>
    <t>[Baked Sushi] Kani 30 grams</t>
  </si>
  <si>
    <t>Baked Sushi] Beef 30 grams</t>
  </si>
  <si>
    <t>Baked Sushi] Chicken 30 grams</t>
  </si>
  <si>
    <t>Baked Sushi] Salmon 30 grams</t>
  </si>
  <si>
    <t>[DB] Beef Curry (Set A)</t>
  </si>
  <si>
    <t>[MR] Katsu Tuna Roll</t>
  </si>
  <si>
    <t>[SM] Yakisoba W Ebi Tempura &amp; California Maki</t>
  </si>
  <si>
    <t>Yakisoba (for sharing)</t>
  </si>
  <si>
    <t>[RM] Curry Beef Ramen</t>
  </si>
  <si>
    <t>[ATF]  Beef Teriyaki Noodles (Regular)</t>
  </si>
  <si>
    <t>[MR] Cheesy Cowboy</t>
  </si>
  <si>
    <t>[DB] Ebi Toji Don (Set A)</t>
  </si>
  <si>
    <t>[PL] Medium Party Tray</t>
  </si>
  <si>
    <t>[SB] Crazy Kani Burrito</t>
  </si>
  <si>
    <t>[SL] Crispy Salmon Salad</t>
  </si>
  <si>
    <t>[PL] Special Mixed Sushi Maki Salmon &amp; Tuna Sashimi</t>
  </si>
  <si>
    <t>[DB] Sukiyakidon (Set A)</t>
  </si>
  <si>
    <t>PB_060</t>
  </si>
  <si>
    <t>[ST] Gyoza (8pcs)</t>
  </si>
  <si>
    <t>Crunchy Kani Roll</t>
  </si>
  <si>
    <t>[SL] Special Kani Salad (Sharing)</t>
  </si>
  <si>
    <t>[ST] Okonomiyaki (Buttered Chicken) (Sharing)</t>
  </si>
  <si>
    <t>Kani 6pcs</t>
  </si>
  <si>
    <t>Onigiri beef 30 grams</t>
  </si>
  <si>
    <t>Onigiri mango / 1pc kani</t>
  </si>
  <si>
    <t>Onigiri salmon 30 grams/1pc kani</t>
  </si>
  <si>
    <t>Onigiri tuna 30 grams / 1pc kani</t>
  </si>
  <si>
    <t>Tuna Sashimi</t>
  </si>
  <si>
    <t>Seafood Platter</t>
  </si>
  <si>
    <t>[ATF] Kani Tempura (3pcs)</t>
  </si>
  <si>
    <t>[HS] Mixed Sashimi</t>
  </si>
  <si>
    <t>[ST] Agedashi (8pcs)</t>
  </si>
  <si>
    <t>[PL] Small Party Tray</t>
  </si>
  <si>
    <t>[PL] Salmon &amp; Tuna Sashimi Platter</t>
  </si>
  <si>
    <t>Seafood fried rice &amp; Kani Tempura</t>
  </si>
  <si>
    <t>[MR] Futo Maki</t>
  </si>
  <si>
    <t>BAKED SUSHI PIE</t>
  </si>
  <si>
    <t>SUS</t>
  </si>
  <si>
    <t>Torikatsu Burrito</t>
  </si>
  <si>
    <t>(BSP) California</t>
  </si>
  <si>
    <t>(BSP)Creamy chicken</t>
  </si>
  <si>
    <t>(BSP)mixed seafood</t>
  </si>
  <si>
    <t>[SB] Cheesy Torikatsu Burrito</t>
  </si>
  <si>
    <t>Grand Total</t>
  </si>
  <si>
    <t>[VM] Good For 6: Beef Misono, Ebi Tempura, Crispy Chicken</t>
  </si>
  <si>
    <t>GB_050</t>
  </si>
  <si>
    <t>GB_060</t>
  </si>
  <si>
    <t>crazy kani burito</t>
  </si>
  <si>
    <t>okonomiyaki</t>
  </si>
  <si>
    <t>[DB]  Pork  Terriyaki (Set A)</t>
  </si>
  <si>
    <t>2 orders Crunchy California</t>
  </si>
  <si>
    <t>ANNIVERSARY PROMO 2025</t>
  </si>
  <si>
    <t>Shoyu Mushroom Ramen</t>
  </si>
  <si>
    <t>PROMO</t>
  </si>
  <si>
    <t>Sukiyaki Beef</t>
  </si>
  <si>
    <t>Chicken Fillet</t>
  </si>
  <si>
    <t>[SM] Yakisoba w/ Cali Maki, Tuna Salmon Sashimi</t>
  </si>
  <si>
    <t>[DB] Mixed Seafood Misono (Set B)</t>
  </si>
  <si>
    <t>[ATF] Beef Teriyaki Noodles (Sharing)</t>
  </si>
  <si>
    <t>[DB] Katsu Omelette Curry (A)</t>
  </si>
  <si>
    <t>[DB] Katsu Tuna (Set A)</t>
  </si>
  <si>
    <t>[DB] Chicken Teppanyaki/Misono (Set B)</t>
  </si>
  <si>
    <t>[DB] Mixed Seafood Misono (Set A)</t>
  </si>
  <si>
    <t>[SM] Yakisoba w/ Torikatsu &amp; Cali maki</t>
  </si>
  <si>
    <t>Sum of Items sold</t>
  </si>
  <si>
    <t>[DB] Karaagedon (A)</t>
  </si>
  <si>
    <t>Caramel choco bliss</t>
  </si>
  <si>
    <t>00</t>
  </si>
  <si>
    <t>Dessert</t>
  </si>
  <si>
    <t>Ramen soup</t>
  </si>
  <si>
    <t>000000</t>
  </si>
  <si>
    <t>4pcs California Maki</t>
  </si>
  <si>
    <t>Classic Dark Choco</t>
  </si>
  <si>
    <t>Oreo Dream Cake</t>
  </si>
  <si>
    <t>Red Velvet Royale</t>
  </si>
  <si>
    <t>[DS] Mango Juice</t>
  </si>
  <si>
    <t>[MM] SFR w/ Salmon Tuna Sashimi &amp; Ebi Tempura</t>
  </si>
  <si>
    <t>[MM] SFR w/ Tonkatsu &amp; Kani Tempura</t>
  </si>
  <si>
    <t>[MM] SFR/Yakitori &amp; Ebi Tempura</t>
  </si>
  <si>
    <t>[ST] Okonomiyaki (Garlic &amp; Cheese) (Regular)</t>
  </si>
  <si>
    <t>[BS] Creamy Chicken</t>
  </si>
  <si>
    <t>[DS] Iced coffee</t>
  </si>
  <si>
    <t>[ST] Okonomiyaki (Cheesy Beef) (Sharing)</t>
  </si>
  <si>
    <t>Miso Soup (Large)</t>
  </si>
  <si>
    <t>[BS] Creamy Salmon Baked</t>
  </si>
  <si>
    <t>[BS] Mixed Seafood Baked</t>
  </si>
  <si>
    <t>California baked</t>
  </si>
  <si>
    <t>TONKATSU roll</t>
  </si>
  <si>
    <t>[DB] Yakitori (A)</t>
  </si>
  <si>
    <t>[RM] Curry Beef</t>
  </si>
  <si>
    <t>Iced tea bottomless</t>
  </si>
  <si>
    <t>Salmon spicy</t>
  </si>
  <si>
    <t>[MR] Crunchy Veggie Salad</t>
  </si>
  <si>
    <t>[PL] 48pcs California Maki Platter</t>
  </si>
  <si>
    <t>[PL] 64pcs California Maki Platter</t>
  </si>
  <si>
    <t>[PL] 96pcs California Maki Platter</t>
  </si>
  <si>
    <t>Classic brownies</t>
  </si>
  <si>
    <t>[DB] Crispy Chicken w/ Egg (Set B )</t>
  </si>
  <si>
    <t>STARDEALS</t>
  </si>
  <si>
    <t>[SB] Cheesy Beef Teriyaki Burrito</t>
  </si>
  <si>
    <t>Cakes w/ Coffee</t>
  </si>
  <si>
    <t>Moyashi</t>
  </si>
  <si>
    <t>Gyoza</t>
  </si>
  <si>
    <t>Tempura Sauce</t>
  </si>
  <si>
    <t>Terriyaki Sauce</t>
  </si>
  <si>
    <t>Marusen/ Ebara</t>
  </si>
  <si>
    <t>Shoyo Sauce</t>
  </si>
  <si>
    <t>Okonomiyaki Sauce</t>
  </si>
  <si>
    <t>Ramen Noodle</t>
  </si>
  <si>
    <t>Egg Noodle</t>
  </si>
  <si>
    <t>Breaded+ Bater</t>
  </si>
  <si>
    <t>All Purpose Flour</t>
  </si>
  <si>
    <t>Ice Tea</t>
  </si>
  <si>
    <t>Mushroom Okonomiyaki</t>
  </si>
  <si>
    <t>M&amp;M Vegetables</t>
  </si>
  <si>
    <t>Donburi Vegetables</t>
  </si>
  <si>
    <t>REG. Vegetables</t>
  </si>
  <si>
    <t>Vegetabales Okonomiyaki</t>
  </si>
  <si>
    <t>Cucumber</t>
  </si>
  <si>
    <t>Cooking Oil</t>
  </si>
  <si>
    <t>Shrimp</t>
  </si>
  <si>
    <t/>
  </si>
  <si>
    <t>[ MR] Tonkatsu Roll</t>
  </si>
  <si>
    <t>[DS] Brewed Coffee</t>
  </si>
  <si>
    <t>Yakisoba w/yakitori&amp;Cali maki</t>
  </si>
  <si>
    <t>Spicy Roast pork Ramen</t>
  </si>
  <si>
    <t>[MR] Spicy Ebi Tempura</t>
  </si>
  <si>
    <t>[ATF] Salmon Teppanyaki/Terriyaki</t>
  </si>
  <si>
    <t>[EXTRA] Ramen Noodles</t>
  </si>
  <si>
    <t>[MR] Crunchy Salmon</t>
  </si>
  <si>
    <t>BSP Creamy Salmon</t>
  </si>
  <si>
    <t>Extra Milk</t>
  </si>
  <si>
    <t>40pcs California maki</t>
  </si>
  <si>
    <t>[MR] Tamago Roll</t>
  </si>
  <si>
    <t>[PL] Large Party Tray</t>
  </si>
  <si>
    <t>[SH] Tamago (Sweet Egg)</t>
  </si>
  <si>
    <t>0000000</t>
  </si>
  <si>
    <t>Yakisoba for Sharing</t>
  </si>
  <si>
    <t>Yakisoba reg</t>
  </si>
  <si>
    <t>0000</t>
  </si>
  <si>
    <t>Okonomiyaki (sharing)cheesy beef</t>
  </si>
  <si>
    <t>Okonomiyaki (sharing)mixed seafood</t>
  </si>
  <si>
    <t>Brownies</t>
  </si>
  <si>
    <t>Cake</t>
  </si>
  <si>
    <t>Crispy chicken</t>
  </si>
  <si>
    <t>[BS] Mixed Seafood</t>
  </si>
  <si>
    <t>Dynamite</t>
  </si>
  <si>
    <t>supreme</t>
  </si>
  <si>
    <t>[DS] Red Iced Tea Shake</t>
  </si>
  <si>
    <t>[MR] Nachos Beef Roll</t>
  </si>
  <si>
    <t>Extra Curry Sauce</t>
  </si>
  <si>
    <t>[PL] Mixed Sashimi Platter</t>
  </si>
  <si>
    <t>[MR] Crunchy Kani</t>
  </si>
  <si>
    <t>Torikatsu set A</t>
  </si>
  <si>
    <t>[DS] Red Iced Tea</t>
  </si>
  <si>
    <t>Iced tea regular</t>
  </si>
  <si>
    <t>Torikatsu 60grams</t>
  </si>
  <si>
    <t>(ST) Gyoza 4pcs</t>
  </si>
  <si>
    <t>48pcs CALIFORNIA MAKI PLATTERS</t>
  </si>
  <si>
    <t>Okonomiyaki Cheesy Beef (Reg)</t>
  </si>
  <si>
    <t>Pre Promo Offer</t>
  </si>
  <si>
    <t>3pcs Kani tempura</t>
  </si>
  <si>
    <t>Mix&amp;Match yakitori &amp; ebi tempura</t>
  </si>
  <si>
    <t>UPGRADE to seafood fried rice</t>
  </si>
  <si>
    <t>[UPGRADE] to Soft Drinks</t>
  </si>
  <si>
    <t>Leche flan</t>
  </si>
  <si>
    <t>(BSP)Cheesy beef</t>
  </si>
  <si>
    <t>[DB] Torikatsu Omelette Curry (A)</t>
  </si>
  <si>
    <t>Ebi Tempura</t>
  </si>
  <si>
    <t>M&amp;M beef misono w Ebi Tempura</t>
  </si>
  <si>
    <t>M&amp;M beef misono/Kani tempura</t>
  </si>
  <si>
    <t>Katsu tuna set A</t>
  </si>
  <si>
    <t>Seafood fried rice with ebi tempura</t>
  </si>
  <si>
    <t>[EXTRA] Mayo</t>
  </si>
  <si>
    <t>[DB] Grilled Chicken Teriyaki (A)</t>
  </si>
  <si>
    <t>[DB] Pork Teriyaki (A)</t>
  </si>
  <si>
    <t>[DB) Pork Terriyaki (Set B)</t>
  </si>
  <si>
    <t>[DS] MATCHA LATTE</t>
  </si>
  <si>
    <t>Philadelphia</t>
  </si>
  <si>
    <t>Shoyo beef ramen</t>
  </si>
  <si>
    <t>4 in 1 baked</t>
  </si>
  <si>
    <t>[ATF] Kani Tempura (12pcs)</t>
  </si>
  <si>
    <t>Tonkatsu ala carte</t>
  </si>
  <si>
    <t>Chicken teppanyaki 60grams</t>
  </si>
  <si>
    <t>Leche Plan</t>
  </si>
  <si>
    <t>[DB] Beef Teppan (A)</t>
  </si>
  <si>
    <t>[SH] Salmon</t>
  </si>
  <si>
    <t>[M/M] Sashimi/ Ebi</t>
  </si>
  <si>
    <t>Mixed sushi and sashimi</t>
  </si>
  <si>
    <t>00000</t>
  </si>
  <si>
    <t>[RM] Spicy Roast pork Ramen</t>
  </si>
  <si>
    <t>Additional</t>
  </si>
  <si>
    <t>Torikatsudon 60 grams</t>
  </si>
  <si>
    <t>Crunchy California Maki</t>
  </si>
  <si>
    <t>[MM] Torikatsu/ Kani Tempura</t>
  </si>
  <si>
    <t>QTY</t>
  </si>
  <si>
    <t>Okonomiyaki Garlic &amp; Cheese</t>
  </si>
  <si>
    <t>Okonomiyaki (reg)cheesy beef</t>
  </si>
  <si>
    <t>Okonomiyaki Promo Buttered Chicken</t>
  </si>
  <si>
    <t>2pcs Kani tempura</t>
  </si>
  <si>
    <t>[PL] Salmon Platter  (500g)</t>
  </si>
  <si>
    <t>Beef Curry</t>
  </si>
  <si>
    <t>Cheese</t>
  </si>
  <si>
    <t>Tuna Aburi</t>
  </si>
  <si>
    <t>[DB] Pork Teppanyaki/Misono (Set B)</t>
  </si>
  <si>
    <t>MM Tuna Misono &amp; Ebi Tempura</t>
  </si>
  <si>
    <t>Gyosa 3pcs</t>
  </si>
  <si>
    <t>3pcs K√†ni Tempura</t>
  </si>
  <si>
    <t>[MR] Tuna Mango Roll</t>
  </si>
  <si>
    <t>(DS)Coffee reg</t>
  </si>
  <si>
    <t>Salmon baked</t>
  </si>
  <si>
    <t>[SB] Ebi Spicy Burrito</t>
  </si>
  <si>
    <t>Karaage Ala carte</t>
  </si>
  <si>
    <t>[SH] Kani (Crabstick)</t>
  </si>
  <si>
    <t>[DB] Katsu Tuna (Set B)</t>
  </si>
  <si>
    <t>MM Sashimi/ Kani</t>
  </si>
  <si>
    <t>[DB] Katsudon (A)</t>
  </si>
  <si>
    <t>Crunchy salmon aburi</t>
  </si>
  <si>
    <t>Okonomiyaki mixed seafood reg</t>
  </si>
  <si>
    <t>Spicy Ebi Tempura</t>
  </si>
  <si>
    <t>Pork Teppan</t>
  </si>
  <si>
    <t>Chicken teppanyaki 120grams</t>
  </si>
  <si>
    <t>Lemonadeüçã</t>
  </si>
  <si>
    <t>4pcs Agedashi</t>
  </si>
  <si>
    <t>Kani salad regular</t>
  </si>
  <si>
    <t>Pork Misono</t>
  </si>
  <si>
    <t>4pcs Tofu</t>
  </si>
  <si>
    <t>Miso soup small</t>
  </si>
  <si>
    <t>Softdrinks</t>
  </si>
  <si>
    <t>Tonkatsu Sauce</t>
  </si>
  <si>
    <t>[MR] Crunchy Veggie Salad Roll</t>
  </si>
  <si>
    <t>Salmon Maki</t>
  </si>
  <si>
    <t>Sukiyaki Soup Reg</t>
  </si>
  <si>
    <t>Crazy Kani Roll</t>
  </si>
  <si>
    <t>Nori Snack</t>
  </si>
  <si>
    <t>Crunchy Salmon</t>
  </si>
  <si>
    <t>[DS] Mineral Water (Small)</t>
  </si>
  <si>
    <t>Shoyu Mushroom Miso Ramen</t>
  </si>
  <si>
    <t>240g chicken</t>
  </si>
  <si>
    <t>Ebi toji don</t>
  </si>
  <si>
    <t>Tonkotsu ramen</t>
  </si>
  <si>
    <t>Creamy chicken baked</t>
  </si>
  <si>
    <t>30pcs Kani Tempura</t>
  </si>
  <si>
    <t>6pcs Tamago Sushi</t>
  </si>
  <si>
    <t>Beef Nachos Roll</t>
  </si>
  <si>
    <t>Crunchy Veggie Roll</t>
  </si>
  <si>
    <t>Futo Maki</t>
  </si>
  <si>
    <t>Salmon Skin Roll</t>
  </si>
  <si>
    <t>Yellow Kimono Roll</t>
  </si>
  <si>
    <t>Katsu Ramen</t>
  </si>
  <si>
    <t>Egg Fried Rice</t>
  </si>
  <si>
    <t>Upgrade to Mango Shake</t>
  </si>
  <si>
    <t>Free SOLA</t>
  </si>
  <si>
    <t>MM Yakitori / Kani</t>
  </si>
  <si>
    <t>Chicken Misono 90grams</t>
  </si>
  <si>
    <t>Okonomiyaki garlic and cheese</t>
  </si>
  <si>
    <t>Okonomiyaki Mushroomc &amp; Cheese (Sharing)</t>
  </si>
  <si>
    <t>Salmon Sashimi</t>
  </si>
  <si>
    <t>(All)</t>
  </si>
  <si>
    <t>Chicken Teppan (A)</t>
  </si>
  <si>
    <t>Okonomiyaki Mushroomc &amp; Cheese</t>
  </si>
  <si>
    <t>Shoyu miso buttered chicken</t>
  </si>
  <si>
    <t>GROSS</t>
  </si>
  <si>
    <t>WATER</t>
  </si>
  <si>
    <t>ELECTRIC</t>
  </si>
  <si>
    <t>RENTAL</t>
  </si>
  <si>
    <t>UTILITIES</t>
  </si>
  <si>
    <t>MISC., GAS</t>
  </si>
  <si>
    <t>BATTER</t>
  </si>
  <si>
    <t>[ATF] Salmon Teppanyaki/Teriyaki</t>
  </si>
  <si>
    <t>[DB] Grilled Chicken Teriyaki (Set A)</t>
  </si>
  <si>
    <t>[PR] Chicken Misono</t>
  </si>
  <si>
    <t>ANNIVERSARY PROMO</t>
  </si>
  <si>
    <t>[PR] Katsudon</t>
  </si>
  <si>
    <t>[PR] Okonomiyaki Buttered Chicken</t>
  </si>
  <si>
    <t>[PR] Okonomiyaki Garlic &amp; Cheese</t>
  </si>
  <si>
    <t>[PR] Pork Misono</t>
  </si>
  <si>
    <t>[PR] Torikatsudon</t>
  </si>
  <si>
    <t>[DB] Katsu Curry (Set A)</t>
  </si>
  <si>
    <t>[PR] 4pcs Gyoza</t>
  </si>
  <si>
    <t>Chicken Misono (A)</t>
  </si>
  <si>
    <t>[ATF] Miso Soup (Small)</t>
  </si>
  <si>
    <t>[DB] Katsu Curry (Set B)</t>
  </si>
  <si>
    <t>[ST] Okonomiyaki Buttered Chicken (Sharing)</t>
  </si>
  <si>
    <t>Sukiyakidon (A)</t>
  </si>
  <si>
    <t>PL</t>
  </si>
  <si>
    <t>PORKLOIN</t>
  </si>
  <si>
    <t>SB</t>
  </si>
  <si>
    <t>SUKIYAKI BEEF</t>
  </si>
  <si>
    <t>GB</t>
  </si>
  <si>
    <t>GROUND BEEF</t>
  </si>
  <si>
    <t>PB</t>
  </si>
  <si>
    <t>CHICKEN FILLET</t>
  </si>
  <si>
    <t>CF</t>
  </si>
  <si>
    <t>CB</t>
  </si>
  <si>
    <t>CHICKEN BREAST</t>
  </si>
  <si>
    <t>CT</t>
  </si>
  <si>
    <t>CHICKKEN THIGH</t>
  </si>
  <si>
    <t>[BS] Cheesy Beef Baked</t>
  </si>
  <si>
    <t>[DB] Grilled Chicken Teriyaki (Set B)</t>
  </si>
  <si>
    <t>Chicken Inasal burito</t>
  </si>
  <si>
    <t>[EXTRA] Tonkatsu Sauce</t>
  </si>
  <si>
    <t>[UPGRADE] to Ichigo Matcha</t>
  </si>
  <si>
    <t>Cheesy torikatsu Burrito</t>
  </si>
  <si>
    <t>Okonomiyaki cheesy mushroom</t>
  </si>
  <si>
    <t>[DS] Iced Coffee</t>
  </si>
  <si>
    <t>[EXTRA] Japanese Rice</t>
  </si>
  <si>
    <t>[EXTRA] Nori Snack Pack</t>
  </si>
  <si>
    <t>Free 4pcs Cali maki</t>
  </si>
  <si>
    <t>[ALC] Karaage Ala carte</t>
  </si>
  <si>
    <t>[BSP] California</t>
  </si>
  <si>
    <t>Lemonade</t>
  </si>
  <si>
    <t>[DS] Matcha Latte</t>
  </si>
  <si>
    <t>[EXTRA] Seafood Fried Rice</t>
  </si>
  <si>
    <t>[DB) Pork Teriyaki (Set B)</t>
  </si>
  <si>
    <t>MM Tuna Misono &amp; Kani Tempura</t>
  </si>
  <si>
    <t>[PR] 4pcs Tofu</t>
  </si>
  <si>
    <t>Torikatsu Curry</t>
  </si>
  <si>
    <t>Payment type</t>
  </si>
  <si>
    <t>Payment transactions</t>
  </si>
  <si>
    <t>Payments amount</t>
  </si>
  <si>
    <t>Refund transactions</t>
  </si>
  <si>
    <t>Refunds amount</t>
  </si>
  <si>
    <t>Net amount</t>
  </si>
  <si>
    <t>GrabFood</t>
  </si>
  <si>
    <t>Bank Transfer</t>
  </si>
  <si>
    <t>GoTyme</t>
  </si>
  <si>
    <t>CHECKING</t>
  </si>
  <si>
    <t>Maya</t>
  </si>
  <si>
    <t>SALES</t>
  </si>
  <si>
    <t>Japanese Rice - Sakura</t>
  </si>
  <si>
    <t>Cane Vinegar</t>
  </si>
  <si>
    <t>California Maki</t>
  </si>
  <si>
    <t>[DS] Ichigo Matcha</t>
  </si>
  <si>
    <t>M&amp;M sashimi/kani</t>
  </si>
  <si>
    <t>Special Kani Salad</t>
  </si>
  <si>
    <t>Mixed seafood misono</t>
  </si>
  <si>
    <t>2 pcs Gyoza</t>
  </si>
  <si>
    <t>[ATF] Squid Teppanyaki</t>
  </si>
  <si>
    <t>[Baked Sushi] California Baked 50g</t>
  </si>
  <si>
    <t>[ST] Okonomiyaki Mixed Seafood (Sharing)</t>
  </si>
  <si>
    <t>Baked Sushi] Salmon 50grams</t>
  </si>
  <si>
    <t>[ST] Gyoza 4pcs</t>
  </si>
  <si>
    <t>[ATF] Miso Soup (Large)</t>
  </si>
  <si>
    <t>Katsu tuna</t>
  </si>
  <si>
    <t>Okonomiyaki buttered chicken</t>
  </si>
  <si>
    <t>[BSP] Cheesy Beef</t>
  </si>
  <si>
    <t>[ST] Okonomiyaki Mixed Seafood (Regular)</t>
  </si>
  <si>
    <t>[ST] Okonomiyaki Cheesy Beef (Regular)</t>
  </si>
  <si>
    <t>Medium party platter</t>
  </si>
  <si>
    <t>[UPGRADE] to Seafood Fried Rice</t>
  </si>
  <si>
    <t>Tuna Teppan</t>
  </si>
  <si>
    <t>Sum of Net sales</t>
  </si>
  <si>
    <t>Creamy Chicken Baked</t>
  </si>
  <si>
    <t>[DB]  Pork  Teriyaki (Set A)</t>
  </si>
  <si>
    <t>[ST] Okonomiyaki Cheesy Mushroom (Regular)</t>
  </si>
  <si>
    <t>[ST] Okonomiyaki Buttered Chicken (Regular)</t>
  </si>
  <si>
    <t>Salmon Burito</t>
  </si>
  <si>
    <t>Squid</t>
  </si>
  <si>
    <t>Squid 10</t>
  </si>
  <si>
    <t>Sukiyaki Beef 30gms</t>
  </si>
  <si>
    <t>Sukiyaki Beef 50gms</t>
  </si>
  <si>
    <t>Ground Beef 60gms</t>
  </si>
  <si>
    <t>Porkloin 50gms</t>
  </si>
  <si>
    <t>Porkloin 60gms</t>
  </si>
  <si>
    <t>Porkloin 20gms</t>
  </si>
  <si>
    <t>Pork Belly 60gms</t>
  </si>
  <si>
    <t>Pork Belly 120gms</t>
  </si>
  <si>
    <t>Chicken Fillet 40gms</t>
  </si>
  <si>
    <t>Chicken Fillet 50gms</t>
  </si>
  <si>
    <t>Chicken Fillet 60gms</t>
  </si>
  <si>
    <t>Chicken Thigh 120gms</t>
  </si>
  <si>
    <t>Chicken Thigh 150gms</t>
  </si>
  <si>
    <t>[EXTRA] Egg Fried Rice</t>
  </si>
  <si>
    <t>3pcs Kani Tempura</t>
  </si>
  <si>
    <t>[SB] Roasted Chicken (Inasal) Burrito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</si>
</sst>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809]dd\-mmm\-yy;@"/>
    <numFmt numFmtId="165" formatCode="dd\-mmm\-yy"/>
    <numFmt numFmtId="166" formatCode="0\ &quot;pcs&quot;"/>
    <numFmt numFmtId="167" formatCode="0\ &quot;kg&quot;"/>
    <numFmt numFmtId="168" formatCode="0\ &quot;ml&quot;"/>
    <numFmt numFmtId="169" formatCode="0\ &quot;shts&quot;"/>
    <numFmt numFmtId="170" formatCode="0\ &quot;ea&quot;"/>
    <numFmt numFmtId="171" formatCode="#,###;\-_-@_-"/>
    <numFmt numFmtId="172" formatCode="0.00\ &quot;gms&quot;"/>
    <numFmt numFmtId="173" formatCode="0\ &quot;gms&quot;"/>
    <numFmt numFmtId="174" formatCode="##,##0.00;\-_-@_-"/>
    <numFmt numFmtId="175" formatCode="##,##0.0;\-_-@_-"/>
    <numFmt numFmtId="176" formatCode="_(* #,##0.000_);_(* \(#,##0.000\);_(* &quot;-&quot;??_);_(@_)"/>
    <numFmt numFmtId="177" formatCode="0\ &quot;serve&quot;"/>
    <numFmt numFmtId="178" formatCode="_(\ #,##0_);_(\ \(#,##0\);_(* &quot;- &quot;??_);_(@_)"/>
    <numFmt numFmtId="179" formatCode="_(\ #,##0_);_(\ \(#,##0\);_(* &quot;-&quot;??_);_(@_)"/>
    <numFmt numFmtId="180" formatCode="dd\ mmm\ yy"/>
  </numFmts>
  <fonts count="21" x14ac:knownFonts="1">
    <font>
      <sz val="10"/>
      <color theme="1"/>
      <name val="Arial"/>
      <family val="2"/>
    </font>
    <font>
      <sz val="12"/>
      <color theme="1"/>
      <name val="Calibri"/>
      <family val="2"/>
      <scheme val="minor"/>
    </font>
    <font>
      <sz val="10"/>
      <color theme="1"/>
      <name val="Arial"/>
      <family val="2"/>
    </font>
    <font>
      <sz val="10"/>
      <color theme="0"/>
      <name val="Arial"/>
      <family val="2"/>
    </font>
    <font>
      <b/>
      <sz val="10"/>
      <color theme="1"/>
      <name val="Arial"/>
      <family val="2"/>
    </font>
    <font>
      <sz val="10"/>
      <color rgb="FFFF0000"/>
      <name val="Arial"/>
      <family val="2"/>
    </font>
    <font>
      <sz val="10"/>
      <color rgb="FF3333FF"/>
      <name val="Arial"/>
      <family val="2"/>
    </font>
    <font>
      <b/>
      <sz val="12"/>
      <color theme="1"/>
      <name val="Arial"/>
      <family val="2"/>
    </font>
    <font>
      <sz val="10"/>
      <color theme="1" tint="4.9989318521683403E-2"/>
      <name val="Arial"/>
      <family val="2"/>
    </font>
    <font>
      <sz val="10"/>
      <color rgb="FF9A0000"/>
      <name val="Arial"/>
      <family val="2"/>
    </font>
    <font>
      <sz val="10"/>
      <name val="Arial"/>
      <family val="2"/>
    </font>
    <font>
      <u/>
      <sz val="10"/>
      <color theme="10"/>
      <name val="Arial"/>
      <family val="2"/>
    </font>
    <font>
      <b/>
      <sz val="10"/>
      <color rgb="FFFF0000"/>
      <name val="Arial"/>
      <family val="2"/>
    </font>
    <font>
      <sz val="10"/>
      <color rgb="FF000000"/>
      <name val="Tahoma"/>
      <family val="2"/>
    </font>
    <font>
      <b/>
      <sz val="10"/>
      <color rgb="FF000000"/>
      <name val="Tahoma"/>
      <family val="2"/>
    </font>
    <font>
      <sz val="10"/>
      <color rgb="FFFFC000"/>
      <name val="Arial"/>
      <family val="2"/>
    </font>
    <font>
      <sz val="10"/>
      <color rgb="FFFFFF00"/>
      <name val="Arial"/>
      <family val="2"/>
    </font>
    <font>
      <sz val="14"/>
      <color theme="1"/>
      <name val="Helvetica Neue"/>
      <family val="2"/>
    </font>
    <font>
      <sz val="10"/>
      <color theme="1"/>
      <name val="Helvetica Neue"/>
      <family val="2"/>
    </font>
    <font>
      <b/>
      <sz val="10"/>
      <color theme="0"/>
      <name val="Arial"/>
      <family val="2"/>
    </font>
    <font>
      <b/>
      <sz val="10"/>
      <color rgb="FFFFFF00"/>
      <name val="Arial"/>
      <family val="2"/>
    </font>
  </fonts>
  <fills count="15">
    <fill>
      <patternFill patternType="none"/>
    </fill>
    <fill>
      <patternFill patternType="gray125"/>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8"/>
        <bgColor indexed="64"/>
      </patternFill>
    </fill>
    <fill>
      <patternFill patternType="solid">
        <fgColor rgb="FF92D050"/>
        <bgColor indexed="64"/>
      </patternFill>
    </fill>
    <fill>
      <patternFill patternType="solid">
        <fgColor theme="3"/>
        <bgColor indexed="64"/>
      </patternFill>
    </fill>
    <fill>
      <patternFill patternType="solid">
        <fgColor theme="2" tint="-0.499984740745262"/>
        <bgColor indexed="64"/>
      </patternFill>
    </fill>
    <fill>
      <patternFill patternType="solid">
        <fgColor theme="3" tint="0.39997558519241921"/>
        <bgColor indexed="64"/>
      </patternFill>
    </fill>
    <fill>
      <patternFill patternType="solid">
        <fgColor rgb="FF0070C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right/>
      <top/>
      <bottom style="thin">
        <color indexed="64"/>
      </bottom>
      <diagonal/>
    </border>
  </borders>
  <cellStyleXfs count="5">
    <xf numFmtId="0" fontId="0" fillId="0" borderId="0"/>
    <xf numFmtId="43" fontId="2" fillId="0" borderId="0" applyFont="0" applyFill="0" applyBorder="0" applyAlignment="0" applyProtection="0"/>
    <xf numFmtId="0" fontId="1" fillId="0" borderId="0"/>
    <xf numFmtId="9" fontId="2" fillId="0" borderId="0" applyFont="0" applyFill="0" applyBorder="0" applyAlignment="0" applyProtection="0"/>
    <xf numFmtId="0" fontId="11" fillId="0" borderId="0" applyNumberFormat="0" applyFill="0" applyBorder="0" applyAlignment="0" applyProtection="0"/>
  </cellStyleXfs>
  <cellXfs count="183">
    <xf numFmtId="0" fontId="0" fillId="0" borderId="0" xfId="0"/>
    <xf numFmtId="0" fontId="0" fillId="0" borderId="0" xfId="0" applyAlignment="1">
      <alignment horizontal="left" indent="1"/>
    </xf>
    <xf numFmtId="0" fontId="0" fillId="0" borderId="0" xfId="0" applyAlignment="1">
      <alignment horizontal="center"/>
    </xf>
    <xf numFmtId="0" fontId="0" fillId="0" borderId="0" xfId="0" applyAlignment="1">
      <alignment horizontal="center" vertical="center"/>
    </xf>
    <xf numFmtId="0" fontId="3" fillId="3" borderId="0" xfId="0" applyFont="1" applyFill="1" applyAlignment="1">
      <alignment horizontal="center"/>
    </xf>
    <xf numFmtId="0" fontId="0" fillId="2" borderId="0" xfId="0" applyFill="1" applyAlignment="1">
      <alignment horizontal="center"/>
    </xf>
    <xf numFmtId="0" fontId="0" fillId="0" borderId="0" xfId="0" applyAlignment="1">
      <alignment horizontal="center" vertical="center" wrapText="1"/>
    </xf>
    <xf numFmtId="43" fontId="0" fillId="0" borderId="0" xfId="1" applyFont="1"/>
    <xf numFmtId="164" fontId="0" fillId="0" borderId="0" xfId="0" applyNumberFormat="1" applyAlignment="1">
      <alignment horizontal="center"/>
    </xf>
    <xf numFmtId="43" fontId="2" fillId="0" borderId="0" xfId="1" applyFont="1"/>
    <xf numFmtId="0" fontId="2" fillId="0" borderId="0" xfId="2" applyFont="1"/>
    <xf numFmtId="0" fontId="2" fillId="0" borderId="0" xfId="2" applyFont="1" applyAlignment="1">
      <alignment horizontal="center"/>
    </xf>
    <xf numFmtId="43" fontId="2" fillId="0" borderId="0" xfId="1" applyFont="1" applyAlignment="1">
      <alignment horizontal="center"/>
    </xf>
    <xf numFmtId="165" fontId="2" fillId="0" borderId="0" xfId="2" applyNumberFormat="1" applyFont="1" applyAlignment="1">
      <alignment horizontal="center"/>
    </xf>
    <xf numFmtId="0" fontId="2" fillId="0" borderId="0" xfId="2" applyFont="1" applyAlignment="1">
      <alignment horizontal="center" vertical="center"/>
    </xf>
    <xf numFmtId="43" fontId="2" fillId="0" borderId="0" xfId="1" applyFont="1" applyAlignment="1">
      <alignment horizontal="center" vertical="center"/>
    </xf>
    <xf numFmtId="43" fontId="0" fillId="0" borderId="0" xfId="1" applyFont="1" applyAlignment="1">
      <alignment horizontal="center"/>
    </xf>
    <xf numFmtId="43" fontId="0" fillId="0" borderId="0" xfId="0" applyNumberFormat="1"/>
    <xf numFmtId="43" fontId="4" fillId="0" borderId="0" xfId="0" applyNumberFormat="1" applyFont="1"/>
    <xf numFmtId="43" fontId="0" fillId="0" borderId="0" xfId="1" applyFont="1" applyAlignment="1">
      <alignment horizontal="left" indent="1"/>
    </xf>
    <xf numFmtId="43" fontId="3" fillId="3" borderId="0" xfId="1" applyFont="1" applyFill="1" applyAlignment="1">
      <alignment horizontal="center"/>
    </xf>
    <xf numFmtId="43" fontId="0" fillId="2" borderId="0" xfId="1" applyFont="1" applyFill="1" applyAlignment="1">
      <alignment horizontal="center"/>
    </xf>
    <xf numFmtId="0" fontId="3" fillId="4" borderId="0" xfId="0" applyFont="1" applyFill="1" applyAlignment="1">
      <alignment horizontal="center" vertical="center"/>
    </xf>
    <xf numFmtId="43" fontId="3" fillId="4" borderId="0" xfId="1" applyFont="1" applyFill="1" applyAlignment="1">
      <alignment horizontal="center" vertical="center" wrapText="1"/>
    </xf>
    <xf numFmtId="0" fontId="0" fillId="0" borderId="0" xfId="0" applyAlignment="1">
      <alignment vertical="center"/>
    </xf>
    <xf numFmtId="43" fontId="2" fillId="0" borderId="0" xfId="1" applyFont="1" applyBorder="1" applyAlignment="1">
      <alignment horizontal="left" indent="1"/>
    </xf>
    <xf numFmtId="164" fontId="0" fillId="0" borderId="2" xfId="0" applyNumberFormat="1" applyBorder="1" applyAlignment="1">
      <alignment horizontal="center"/>
    </xf>
    <xf numFmtId="0" fontId="0" fillId="0" borderId="2" xfId="0" applyBorder="1" applyAlignment="1">
      <alignment horizontal="left" indent="1"/>
    </xf>
    <xf numFmtId="0" fontId="0" fillId="0" borderId="2" xfId="0" applyBorder="1" applyAlignment="1">
      <alignment horizontal="center"/>
    </xf>
    <xf numFmtId="43" fontId="0" fillId="0" borderId="2" xfId="1" applyFont="1" applyBorder="1"/>
    <xf numFmtId="164" fontId="0" fillId="0" borderId="3" xfId="0" applyNumberFormat="1" applyBorder="1" applyAlignment="1">
      <alignment horizontal="center"/>
    </xf>
    <xf numFmtId="164" fontId="0" fillId="0" borderId="4" xfId="0" applyNumberFormat="1" applyBorder="1" applyAlignment="1">
      <alignment horizontal="center"/>
    </xf>
    <xf numFmtId="0" fontId="0" fillId="0" borderId="4" xfId="0" applyBorder="1" applyAlignment="1">
      <alignment horizontal="left" indent="1"/>
    </xf>
    <xf numFmtId="0" fontId="0" fillId="0" borderId="4" xfId="0" applyBorder="1" applyAlignment="1">
      <alignment horizontal="center"/>
    </xf>
    <xf numFmtId="43" fontId="0" fillId="0" borderId="4" xfId="1" applyFont="1" applyBorder="1"/>
    <xf numFmtId="164" fontId="0" fillId="0" borderId="5" xfId="0" applyNumberFormat="1" applyBorder="1" applyAlignment="1">
      <alignment horizontal="center"/>
    </xf>
    <xf numFmtId="0" fontId="0" fillId="0" borderId="6" xfId="0" applyBorder="1" applyAlignment="1">
      <alignment horizontal="left" indent="1"/>
    </xf>
    <xf numFmtId="0" fontId="0" fillId="0" borderId="6" xfId="0" applyBorder="1" applyAlignment="1">
      <alignment horizontal="center"/>
    </xf>
    <xf numFmtId="43" fontId="0" fillId="0" borderId="6" xfId="1" applyFont="1" applyBorder="1"/>
    <xf numFmtId="0" fontId="4" fillId="5" borderId="1" xfId="0" applyFont="1" applyFill="1" applyBorder="1" applyAlignment="1">
      <alignment horizontal="center" vertical="center" wrapText="1"/>
    </xf>
    <xf numFmtId="0" fontId="4" fillId="5" borderId="1" xfId="1" applyNumberFormat="1" applyFont="1" applyFill="1" applyBorder="1" applyAlignment="1">
      <alignment horizontal="center" vertical="center" wrapText="1"/>
    </xf>
    <xf numFmtId="0" fontId="0" fillId="0" borderId="0" xfId="1" applyNumberFormat="1" applyFont="1" applyAlignment="1">
      <alignment horizontal="center"/>
    </xf>
    <xf numFmtId="0" fontId="5" fillId="0" borderId="0" xfId="0" applyFont="1"/>
    <xf numFmtId="165" fontId="0" fillId="0" borderId="0" xfId="0" applyNumberFormat="1" applyAlignment="1">
      <alignment horizontal="center"/>
    </xf>
    <xf numFmtId="43" fontId="4" fillId="0" borderId="0" xfId="1" applyFont="1"/>
    <xf numFmtId="9" fontId="0" fillId="0" borderId="0" xfId="0" applyNumberFormat="1"/>
    <xf numFmtId="43" fontId="0" fillId="0" borderId="7" xfId="1" applyFont="1" applyBorder="1"/>
    <xf numFmtId="0" fontId="0" fillId="0" borderId="0" xfId="1" applyNumberFormat="1" applyFont="1"/>
    <xf numFmtId="2" fontId="0" fillId="0" borderId="0" xfId="1" applyNumberFormat="1" applyFont="1" applyAlignment="1">
      <alignment horizontal="center"/>
    </xf>
    <xf numFmtId="166" fontId="0" fillId="0" borderId="4" xfId="0" applyNumberFormat="1" applyBorder="1" applyAlignment="1">
      <alignment horizontal="center"/>
    </xf>
    <xf numFmtId="0" fontId="0" fillId="7" borderId="0" xfId="0" applyFill="1"/>
    <xf numFmtId="43" fontId="4" fillId="7" borderId="0" xfId="1" applyFont="1" applyFill="1"/>
    <xf numFmtId="0" fontId="0" fillId="8" borderId="0" xfId="0" applyFill="1"/>
    <xf numFmtId="43" fontId="4" fillId="8" borderId="0" xfId="1" applyFont="1" applyFill="1"/>
    <xf numFmtId="0" fontId="0" fillId="9" borderId="0" xfId="0" applyFill="1"/>
    <xf numFmtId="43" fontId="0" fillId="9" borderId="0" xfId="1" applyFont="1" applyFill="1"/>
    <xf numFmtId="165" fontId="0" fillId="6" borderId="0" xfId="0" applyNumberFormat="1" applyFill="1" applyAlignment="1">
      <alignment horizontal="center"/>
    </xf>
    <xf numFmtId="0" fontId="7" fillId="0" borderId="0" xfId="0" applyFont="1"/>
    <xf numFmtId="164" fontId="4" fillId="0" borderId="0" xfId="0" applyNumberFormat="1" applyFont="1"/>
    <xf numFmtId="167" fontId="0" fillId="0" borderId="4" xfId="0" applyNumberFormat="1" applyBorder="1" applyAlignment="1">
      <alignment horizontal="center"/>
    </xf>
    <xf numFmtId="168" fontId="0" fillId="0" borderId="4" xfId="0" applyNumberFormat="1" applyBorder="1" applyAlignment="1">
      <alignment horizontal="center"/>
    </xf>
    <xf numFmtId="169" fontId="0" fillId="0" borderId="4" xfId="0" applyNumberFormat="1" applyBorder="1" applyAlignment="1">
      <alignment horizontal="center"/>
    </xf>
    <xf numFmtId="170" fontId="0" fillId="0" borderId="4" xfId="0" applyNumberFormat="1" applyBorder="1" applyAlignment="1">
      <alignment horizontal="center"/>
    </xf>
    <xf numFmtId="0" fontId="0" fillId="0" borderId="0" xfId="0" applyAlignment="1">
      <alignment horizontal="left"/>
    </xf>
    <xf numFmtId="17" fontId="0" fillId="0" borderId="0" xfId="0" applyNumberFormat="1"/>
    <xf numFmtId="0" fontId="2" fillId="0" borderId="0" xfId="1" applyNumberFormat="1" applyFont="1" applyFill="1" applyAlignment="1">
      <alignment horizontal="center"/>
    </xf>
    <xf numFmtId="10" fontId="0" fillId="0" borderId="0" xfId="0" applyNumberFormat="1"/>
    <xf numFmtId="43" fontId="2" fillId="0" borderId="0" xfId="1" applyFont="1" applyAlignment="1">
      <alignment horizontal="left" indent="1"/>
    </xf>
    <xf numFmtId="171" fontId="0" fillId="0" borderId="0" xfId="1" applyNumberFormat="1" applyFont="1" applyAlignment="1">
      <alignment horizontal="center"/>
    </xf>
    <xf numFmtId="0" fontId="0" fillId="0" borderId="1" xfId="0" applyBorder="1"/>
    <xf numFmtId="171" fontId="3" fillId="4" borderId="0" xfId="1" applyNumberFormat="1" applyFont="1" applyFill="1" applyAlignment="1">
      <alignment horizontal="center" vertical="center" wrapText="1"/>
    </xf>
    <xf numFmtId="171" fontId="3" fillId="3" borderId="0" xfId="1" applyNumberFormat="1" applyFont="1" applyFill="1" applyAlignment="1">
      <alignment horizontal="center"/>
    </xf>
    <xf numFmtId="171" fontId="0" fillId="2" borderId="0" xfId="1" applyNumberFormat="1" applyFont="1" applyFill="1" applyAlignment="1">
      <alignment horizontal="center"/>
    </xf>
    <xf numFmtId="171" fontId="0" fillId="6" borderId="0" xfId="1" applyNumberFormat="1" applyFont="1" applyFill="1" applyAlignment="1">
      <alignment horizontal="center"/>
    </xf>
    <xf numFmtId="171" fontId="2" fillId="0" borderId="0" xfId="1" applyNumberFormat="1" applyFont="1" applyBorder="1" applyAlignment="1">
      <alignment horizontal="center"/>
    </xf>
    <xf numFmtId="171" fontId="2" fillId="0" borderId="0" xfId="1" applyNumberFormat="1" applyFont="1" applyAlignment="1">
      <alignment horizontal="center"/>
    </xf>
    <xf numFmtId="171" fontId="0" fillId="0" borderId="0" xfId="1" applyNumberFormat="1" applyFont="1" applyFill="1" applyAlignment="1">
      <alignment horizontal="center"/>
    </xf>
    <xf numFmtId="0" fontId="10" fillId="0" borderId="0" xfId="0" applyFont="1"/>
    <xf numFmtId="0" fontId="10" fillId="0" borderId="0" xfId="0" applyFont="1" applyAlignment="1">
      <alignment horizontal="left" indent="1"/>
    </xf>
    <xf numFmtId="0" fontId="10" fillId="0" borderId="0" xfId="0" applyFont="1" applyAlignment="1">
      <alignment horizontal="center"/>
    </xf>
    <xf numFmtId="10" fontId="0" fillId="0" borderId="0" xfId="3" applyNumberFormat="1" applyFont="1"/>
    <xf numFmtId="0" fontId="4" fillId="0" borderId="0" xfId="0" applyFont="1" applyAlignment="1">
      <alignment horizontal="center"/>
    </xf>
    <xf numFmtId="43" fontId="0" fillId="0" borderId="0" xfId="1" applyFont="1" applyFill="1" applyAlignment="1">
      <alignment horizontal="left" indent="1"/>
    </xf>
    <xf numFmtId="43" fontId="2" fillId="0" borderId="0" xfId="1" applyFont="1" applyFill="1" applyBorder="1" applyAlignment="1">
      <alignment horizontal="left" indent="1"/>
    </xf>
    <xf numFmtId="171" fontId="2" fillId="0" borderId="0" xfId="1" applyNumberFormat="1" applyFont="1" applyFill="1" applyBorder="1" applyAlignment="1">
      <alignment horizontal="center"/>
    </xf>
    <xf numFmtId="43" fontId="9" fillId="0" borderId="0" xfId="1" applyFont="1" applyFill="1" applyBorder="1" applyAlignment="1">
      <alignment horizontal="left" indent="1"/>
    </xf>
    <xf numFmtId="171" fontId="9" fillId="0" borderId="0" xfId="1" applyNumberFormat="1" applyFont="1" applyFill="1" applyBorder="1" applyAlignment="1">
      <alignment horizontal="center"/>
    </xf>
    <xf numFmtId="43" fontId="5" fillId="0" borderId="0" xfId="1" applyFont="1" applyFill="1" applyBorder="1" applyAlignment="1">
      <alignment horizontal="left" indent="1"/>
    </xf>
    <xf numFmtId="0" fontId="0" fillId="0" borderId="0" xfId="1" applyNumberFormat="1" applyFont="1" applyFill="1" applyAlignment="1">
      <alignment horizontal="center"/>
    </xf>
    <xf numFmtId="0" fontId="11" fillId="0" borderId="0" xfId="4"/>
    <xf numFmtId="0" fontId="0" fillId="6" borderId="0" xfId="0" applyFill="1" applyAlignment="1">
      <alignment horizontal="center"/>
    </xf>
    <xf numFmtId="172" fontId="0" fillId="0" borderId="0" xfId="1" applyNumberFormat="1" applyFont="1" applyAlignment="1">
      <alignment horizontal="center"/>
    </xf>
    <xf numFmtId="168" fontId="0" fillId="0" borderId="0" xfId="0" applyNumberFormat="1" applyAlignment="1">
      <alignment horizontal="center"/>
    </xf>
    <xf numFmtId="166" fontId="0" fillId="0" borderId="0" xfId="0" applyNumberFormat="1" applyAlignment="1">
      <alignment horizontal="center"/>
    </xf>
    <xf numFmtId="43" fontId="3" fillId="11" borderId="0" xfId="1" applyFont="1" applyFill="1"/>
    <xf numFmtId="0" fontId="0" fillId="0" borderId="0" xfId="0" applyAlignment="1">
      <alignment horizontal="right"/>
    </xf>
    <xf numFmtId="43" fontId="0" fillId="0" borderId="0" xfId="1" applyFont="1" applyFill="1"/>
    <xf numFmtId="43" fontId="4" fillId="0" borderId="0" xfId="1" applyFont="1" applyFill="1"/>
    <xf numFmtId="0" fontId="0" fillId="10" borderId="0" xfId="0" applyFill="1"/>
    <xf numFmtId="0" fontId="0" fillId="10" borderId="0" xfId="0" applyFill="1" applyAlignment="1">
      <alignment horizontal="center"/>
    </xf>
    <xf numFmtId="173" fontId="0" fillId="0" borderId="0" xfId="1" applyNumberFormat="1" applyFont="1" applyAlignment="1">
      <alignment horizontal="center"/>
    </xf>
    <xf numFmtId="43" fontId="0" fillId="6" borderId="0" xfId="1" applyFont="1" applyFill="1"/>
    <xf numFmtId="43" fontId="0" fillId="0" borderId="1" xfId="0" applyNumberFormat="1" applyBorder="1"/>
    <xf numFmtId="173" fontId="0" fillId="0" borderId="0" xfId="0" applyNumberFormat="1" applyAlignment="1">
      <alignment horizontal="center"/>
    </xf>
    <xf numFmtId="0" fontId="0" fillId="6" borderId="0" xfId="0" applyFill="1"/>
    <xf numFmtId="173" fontId="0" fillId="6" borderId="0" xfId="1" applyNumberFormat="1" applyFont="1" applyFill="1" applyAlignment="1">
      <alignment horizontal="center"/>
    </xf>
    <xf numFmtId="174" fontId="0" fillId="0" borderId="0" xfId="1" applyNumberFormat="1" applyFont="1" applyAlignment="1">
      <alignment horizontal="center"/>
    </xf>
    <xf numFmtId="0" fontId="5" fillId="0" borderId="0" xfId="0" applyFont="1" applyAlignment="1">
      <alignment horizontal="left"/>
    </xf>
    <xf numFmtId="43" fontId="5" fillId="0" borderId="0" xfId="1" applyFont="1"/>
    <xf numFmtId="0" fontId="5" fillId="0" borderId="0" xfId="1" applyNumberFormat="1" applyFont="1" applyAlignment="1">
      <alignment horizontal="center"/>
    </xf>
    <xf numFmtId="0" fontId="5" fillId="0" borderId="0" xfId="0" applyFont="1" applyAlignment="1">
      <alignment horizontal="center"/>
    </xf>
    <xf numFmtId="43" fontId="12" fillId="0" borderId="0" xfId="1" applyFont="1"/>
    <xf numFmtId="9" fontId="5" fillId="0" borderId="0" xfId="0" applyNumberFormat="1" applyFont="1"/>
    <xf numFmtId="173" fontId="5" fillId="0" borderId="0" xfId="0" applyNumberFormat="1" applyFont="1" applyAlignment="1">
      <alignment horizontal="center"/>
    </xf>
    <xf numFmtId="168" fontId="5" fillId="0" borderId="0" xfId="0" applyNumberFormat="1" applyFont="1" applyAlignment="1">
      <alignment horizontal="center"/>
    </xf>
    <xf numFmtId="168" fontId="0" fillId="0" borderId="6" xfId="0" applyNumberFormat="1" applyBorder="1" applyAlignment="1">
      <alignment horizontal="center"/>
    </xf>
    <xf numFmtId="167" fontId="0" fillId="0" borderId="6" xfId="0" applyNumberFormat="1" applyBorder="1" applyAlignment="1">
      <alignment horizontal="center"/>
    </xf>
    <xf numFmtId="0" fontId="0" fillId="0" borderId="1" xfId="0" applyBorder="1" applyAlignment="1">
      <alignment horizontal="center"/>
    </xf>
    <xf numFmtId="171" fontId="0" fillId="0" borderId="1" xfId="0" applyNumberFormat="1" applyBorder="1" applyAlignment="1">
      <alignment horizontal="center"/>
    </xf>
    <xf numFmtId="9" fontId="0" fillId="0" borderId="1" xfId="3" applyFont="1" applyBorder="1" applyAlignment="1">
      <alignment horizontal="center"/>
    </xf>
    <xf numFmtId="173" fontId="0" fillId="0" borderId="4" xfId="0" applyNumberFormat="1" applyBorder="1" applyAlignment="1">
      <alignment horizontal="center"/>
    </xf>
    <xf numFmtId="0" fontId="0" fillId="0" borderId="0" xfId="1" applyNumberFormat="1" applyFont="1" applyAlignment="1">
      <alignment horizontal="left" indent="1"/>
    </xf>
    <xf numFmtId="0" fontId="15" fillId="3" borderId="0" xfId="0" applyFont="1" applyFill="1" applyAlignment="1">
      <alignment horizontal="center"/>
    </xf>
    <xf numFmtId="43" fontId="0" fillId="0" borderId="0" xfId="1" applyFont="1" applyAlignment="1">
      <alignment horizontal="left"/>
    </xf>
    <xf numFmtId="175" fontId="0" fillId="0" borderId="0" xfId="1" applyNumberFormat="1" applyFont="1" applyAlignment="1">
      <alignment horizontal="center"/>
    </xf>
    <xf numFmtId="174" fontId="2" fillId="0" borderId="0" xfId="1" applyNumberFormat="1" applyFont="1" applyFill="1" applyAlignment="1">
      <alignment horizontal="center"/>
    </xf>
    <xf numFmtId="0" fontId="0" fillId="7" borderId="0" xfId="0" applyFill="1" applyAlignment="1">
      <alignment horizontal="center"/>
    </xf>
    <xf numFmtId="174" fontId="2" fillId="0" borderId="0" xfId="1" applyNumberFormat="1" applyFont="1" applyAlignment="1">
      <alignment horizontal="center"/>
    </xf>
    <xf numFmtId="174" fontId="2" fillId="0" borderId="0" xfId="1" applyNumberFormat="1" applyFont="1" applyFill="1" applyBorder="1" applyAlignment="1">
      <alignment horizontal="center"/>
    </xf>
    <xf numFmtId="171" fontId="2" fillId="0" borderId="0" xfId="1" applyNumberFormat="1" applyFont="1" applyFill="1" applyAlignment="1">
      <alignment horizontal="center"/>
    </xf>
    <xf numFmtId="43" fontId="10" fillId="0" borderId="0" xfId="1" applyFont="1" applyFill="1"/>
    <xf numFmtId="43" fontId="10" fillId="0" borderId="0" xfId="1" applyFont="1" applyFill="1" applyAlignment="1">
      <alignment horizontal="left" indent="1"/>
    </xf>
    <xf numFmtId="171" fontId="10" fillId="0" borderId="0" xfId="1" applyNumberFormat="1" applyFont="1" applyFill="1" applyAlignment="1">
      <alignment horizontal="center"/>
    </xf>
    <xf numFmtId="0" fontId="16" fillId="12" borderId="0" xfId="0" applyFont="1" applyFill="1" applyAlignment="1">
      <alignment horizontal="center"/>
    </xf>
    <xf numFmtId="43" fontId="16" fillId="12" borderId="0" xfId="1" applyFont="1" applyFill="1" applyAlignment="1">
      <alignment horizontal="center"/>
    </xf>
    <xf numFmtId="171" fontId="16" fillId="12" borderId="0" xfId="1" applyNumberFormat="1" applyFont="1" applyFill="1" applyAlignment="1">
      <alignment horizontal="center"/>
    </xf>
    <xf numFmtId="0" fontId="4" fillId="5" borderId="1" xfId="0" applyFont="1" applyFill="1" applyBorder="1" applyAlignment="1">
      <alignment horizontal="center" wrapText="1"/>
    </xf>
    <xf numFmtId="0" fontId="4" fillId="0" borderId="0" xfId="0" applyFont="1" applyAlignment="1">
      <alignment horizontal="center" wrapText="1"/>
    </xf>
    <xf numFmtId="0" fontId="0" fillId="0" borderId="0" xfId="0" applyAlignment="1">
      <alignment horizontal="center" wrapText="1"/>
    </xf>
    <xf numFmtId="43" fontId="5" fillId="6" borderId="0" xfId="1" applyFont="1" applyFill="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5" fillId="0" borderId="0" xfId="0" applyFont="1" applyAlignment="1">
      <alignment horizontal="left" indent="1"/>
    </xf>
    <xf numFmtId="4" fontId="17" fillId="0" borderId="0" xfId="0" applyNumberFormat="1" applyFont="1"/>
    <xf numFmtId="4" fontId="18" fillId="0" borderId="0" xfId="0" applyNumberFormat="1" applyFont="1"/>
    <xf numFmtId="0" fontId="17" fillId="0" borderId="0" xfId="0" applyFont="1"/>
    <xf numFmtId="4" fontId="0" fillId="0" borderId="0" xfId="0" applyNumberFormat="1"/>
    <xf numFmtId="43" fontId="19" fillId="13" borderId="0" xfId="1" applyFont="1" applyFill="1"/>
    <xf numFmtId="176" fontId="0" fillId="0" borderId="0" xfId="1" applyNumberFormat="1" applyFont="1"/>
    <xf numFmtId="176" fontId="0" fillId="0" borderId="0" xfId="1" applyNumberFormat="1" applyFont="1" applyAlignment="1">
      <alignment horizontal="center"/>
    </xf>
    <xf numFmtId="176" fontId="2" fillId="0" borderId="0" xfId="1" applyNumberFormat="1" applyFont="1" applyFill="1" applyAlignment="1">
      <alignment horizontal="center"/>
    </xf>
    <xf numFmtId="177" fontId="0" fillId="0" borderId="0" xfId="0" applyNumberFormat="1" applyAlignment="1">
      <alignment horizontal="center"/>
    </xf>
    <xf numFmtId="171" fontId="2" fillId="6" borderId="0" xfId="1" applyNumberFormat="1" applyFont="1" applyFill="1" applyBorder="1" applyAlignment="1">
      <alignment horizontal="center"/>
    </xf>
    <xf numFmtId="171" fontId="5" fillId="6" borderId="0" xfId="1" applyNumberFormat="1" applyFont="1" applyFill="1" applyBorder="1" applyAlignment="1">
      <alignment horizontal="center"/>
    </xf>
    <xf numFmtId="175" fontId="0" fillId="6" borderId="0" xfId="1" applyNumberFormat="1" applyFont="1" applyFill="1" applyAlignment="1">
      <alignment horizontal="center"/>
    </xf>
    <xf numFmtId="0" fontId="4" fillId="0" borderId="0" xfId="0" applyFont="1"/>
    <xf numFmtId="0" fontId="0" fillId="0" borderId="1" xfId="0" applyBorder="1" applyAlignment="1">
      <alignment horizontal="left"/>
    </xf>
    <xf numFmtId="178" fontId="0" fillId="0" borderId="0" xfId="1" applyNumberFormat="1" applyFont="1" applyAlignment="1">
      <alignment horizontal="center"/>
    </xf>
    <xf numFmtId="178" fontId="0" fillId="0" borderId="0" xfId="0" applyNumberFormat="1" applyAlignment="1">
      <alignment horizontal="center"/>
    </xf>
    <xf numFmtId="43" fontId="0" fillId="0" borderId="0" xfId="0" applyNumberFormat="1" applyAlignment="1">
      <alignment horizontal="center" wrapText="1"/>
    </xf>
    <xf numFmtId="0" fontId="0" fillId="0" borderId="1" xfId="0" applyBorder="1" applyAlignment="1">
      <alignment vertical="center" wrapText="1"/>
    </xf>
    <xf numFmtId="9" fontId="0" fillId="0" borderId="0" xfId="0" applyNumberFormat="1" applyAlignment="1">
      <alignment horizontal="center"/>
    </xf>
    <xf numFmtId="9" fontId="0" fillId="0" borderId="0" xfId="3" applyFont="1" applyAlignment="1">
      <alignment horizontal="center"/>
    </xf>
    <xf numFmtId="0" fontId="0" fillId="0" borderId="0" xfId="2" applyFont="1"/>
    <xf numFmtId="0" fontId="0" fillId="0" borderId="0" xfId="2" applyFont="1" applyAlignment="1">
      <alignment horizontal="center"/>
    </xf>
    <xf numFmtId="43" fontId="0" fillId="0" borderId="1" xfId="0" applyNumberFormat="1" applyBorder="1" applyAlignment="1">
      <alignment horizontal="center"/>
    </xf>
    <xf numFmtId="179" fontId="0" fillId="0" borderId="0" xfId="1" applyNumberFormat="1" applyFont="1" applyAlignment="1">
      <alignment horizontal="center"/>
    </xf>
    <xf numFmtId="179" fontId="0" fillId="0" borderId="0" xfId="0" applyNumberFormat="1" applyAlignment="1">
      <alignment horizontal="center" vertical="center" wrapText="1"/>
    </xf>
    <xf numFmtId="179" fontId="0" fillId="0" borderId="0" xfId="0" applyNumberFormat="1" applyAlignment="1">
      <alignment horizontal="center"/>
    </xf>
    <xf numFmtId="179" fontId="20" fillId="14" borderId="0" xfId="0" applyNumberFormat="1" applyFont="1" applyFill="1" applyAlignment="1">
      <alignment horizontal="center" vertical="center"/>
    </xf>
    <xf numFmtId="43" fontId="3" fillId="4" borderId="0" xfId="1" applyFont="1" applyFill="1" applyAlignment="1">
      <alignment horizontal="center" vertical="center"/>
    </xf>
    <xf numFmtId="43" fontId="8" fillId="3" borderId="0" xfId="1" applyFont="1" applyFill="1" applyAlignment="1">
      <alignment horizontal="center"/>
    </xf>
    <xf numFmtId="0" fontId="0" fillId="0" borderId="1" xfId="0" pivotButton="1" applyBorder="1"/>
    <xf numFmtId="43" fontId="6" fillId="0" borderId="0" xfId="1" applyFont="1" applyAlignment="1">
      <alignment horizontal="left" indent="1"/>
    </xf>
    <xf numFmtId="165" fontId="10" fillId="0" borderId="0" xfId="2" applyNumberFormat="1" applyFont="1" applyAlignment="1">
      <alignment horizontal="center"/>
    </xf>
    <xf numFmtId="165" fontId="0" fillId="0" borderId="0" xfId="2" applyNumberFormat="1" applyFont="1" applyAlignment="1">
      <alignment horizontal="center"/>
    </xf>
    <xf numFmtId="180" fontId="0" fillId="0" borderId="0" xfId="0" applyNumberFormat="1" applyAlignment="1">
      <alignment horizont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0" fillId="0" borderId="0" xfId="2" applyFont="1" applyFill="1"/>
    <xf numFmtId="0" fontId="0" fillId="0" borderId="0" xfId="2" applyFont="1" applyFill="1" applyAlignment="1">
      <alignment horizontal="center"/>
    </xf>
    <xf numFmtId="0" fontId="0" fillId="0" borderId="1" xfId="0" applyNumberFormat="1" applyBorder="1" applyAlignment="1">
      <alignment horizontal="center"/>
    </xf>
  </cellXfs>
  <cellStyles count="5">
    <cellStyle name="Comma" xfId="1" builtinId="3"/>
    <cellStyle name="Hyperlink" xfId="4" builtinId="8"/>
    <cellStyle name="Normal" xfId="0" builtinId="0"/>
    <cellStyle name="Normal 2" xfId="2" xr:uid="{B3A3059C-F6C3-2D44-8075-87740C5570D1}"/>
    <cellStyle name="Percent" xfId="3" builtinId="5"/>
  </cellStyles>
  <dxfs count="5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ont>
        <b val="0"/>
        <i val="0"/>
        <strike val="0"/>
        <condense val="0"/>
        <extend val="0"/>
        <outline val="0"/>
        <shadow val="0"/>
        <u val="none"/>
        <vertAlign val="baseline"/>
        <sz val="10"/>
        <color theme="1"/>
        <name val="Arial"/>
        <family val="2"/>
        <scheme val="none"/>
      </font>
      <numFmt numFmtId="165" formatCode="dd\-mmm\-yy"/>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scheme val="none"/>
      </font>
      <numFmt numFmtId="165" formatCode="dd\-mmm\-yy"/>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drawings/drawing1.xml><?xml version="1.0" encoding="utf-8"?>
<xdr:wsDr xmlns:xdr="http://schemas.openxmlformats.org/drawingml/2006/spreadsheetDrawing" xmlns:a="http://schemas.openxmlformats.org/drawingml/2006/main">
  <xdr:twoCellAnchor editAs="oneCell">
    <xdr:from>
      <xdr:col>0</xdr:col>
      <xdr:colOff>2120900</xdr:colOff>
      <xdr:row>52</xdr:row>
      <xdr:rowOff>63500</xdr:rowOff>
    </xdr:from>
    <xdr:to>
      <xdr:col>2</xdr:col>
      <xdr:colOff>1155700</xdr:colOff>
      <xdr:row>59</xdr:row>
      <xdr:rowOff>76200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AF484B1D-8D6D-8530-EA49-F495923B73D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20900" y="9017000"/>
              <a:ext cx="3340100" cy="1168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177800</xdr:colOff>
      <xdr:row>41</xdr:row>
      <xdr:rowOff>88900</xdr:rowOff>
    </xdr:from>
    <xdr:to>
      <xdr:col>0</xdr:col>
      <xdr:colOff>2006600</xdr:colOff>
      <xdr:row>55</xdr:row>
      <xdr:rowOff>15875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C8CC3A8-D94C-E036-A7EB-DDD6828F0B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7800" y="72263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38100</xdr:rowOff>
    </xdr:from>
    <xdr:to>
      <xdr:col>16</xdr:col>
      <xdr:colOff>381000</xdr:colOff>
      <xdr:row>51</xdr:row>
      <xdr:rowOff>38100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06DD6D65-6A35-5CFA-DBF3-841E60ADCEC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7505700"/>
              <a:ext cx="58928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lan Astoriano" refreshedDate="46275.611478356484" createdVersion="8" refreshedVersion="8" minRefreshableVersion="3" recordCount="8305" xr:uid="{FE0BD16E-7A6C-874B-9295-F5DE4D927697}">
  <cacheSource type="worksheet">
    <worksheetSource name="Table1"/>
  </cacheSource>
  <cacheFields count="14">
    <cacheField name="Item name" numFmtId="0">
      <sharedItems containsMixedTypes="1" containsNumber="1" containsInteger="1" minValue="2" maxValue="2" count="437">
        <s v="[ATF]  Beef Teriyaki Noodles (Regular)"/>
        <s v="[ATF] Ebi Tempura (6pcs)"/>
        <s v="[DB] Beef Terriyaki (Set B)"/>
        <s v="[DB] Karaagedon (A)"/>
        <s v="[DB] Katsudon (Set A)"/>
        <s v="[DB] Oyakudon (Set B)"/>
        <s v="[DB] Torikatsu (Set A)"/>
        <s v="[DB] Torikatsudon (Set A)"/>
        <s v="[MR] California Maki"/>
        <s v="[MR] Cheesy Cowboy"/>
        <s v="[MR] Salmon Mango Roll"/>
        <s v="[RM] Shoyu Seafood Ramen"/>
        <s v="[RM] Torikatsu Ramen"/>
        <s v="[SB] Sweet Spicy Salmon Burrito"/>
        <s v="[SM] Yakisoba w/ Torikatsu &amp; Cali maki"/>
        <s v="[SM] Yakisoba w/ Yakitori (Chicekn BBQ) &amp; Cali Maki"/>
        <s v="[VM] Good For 3: Chicken Misono, Ebi Tempura, Cali Maki,"/>
        <s v="Katsudon"/>
        <s v="Salmon Spicy"/>
        <s v="TONKATSU set A"/>
        <s v="[ATF] Moyashi"/>
        <s v="[ATF] Yakisoba (Regular)"/>
        <s v="[DB] Gyudon (Set A)"/>
        <s v="[DB] Karaagedon (Set A)"/>
        <s v="[DB] Katsu Omelette Curry (A)"/>
        <s v="[DB] Katsu Tuna (Set A)"/>
        <s v="[DB] Tonkatsu (Set A)"/>
        <s v="[DB] Yakitori (Set B)"/>
        <s v="[DS] Coke/Sprite/Royal/Rootbeer"/>
        <s v="[DS] Green Tea"/>
        <s v="[DS] Iced Tea (Sharing)"/>
        <s v="[DS] Pineapple Juice"/>
        <s v="[MM] JR w/ Tuna Misono &amp; Ebi Tempura"/>
        <s v="[MM] SF w/ Tonkatsu &amp; Ebi Tempura"/>
        <s v="[MM] SF w/ Tonkatsu &amp; Kani Tempura"/>
        <s v="[MM] SF w/ Torikatsu &amp;Kani Tempura"/>
        <s v="[MM] SF w/ Tuna &amp; Salmon Sashimi &amp; Kani Tempura"/>
        <s v="[MM] SF w/ Yakitori &amp; Ebi Tempura"/>
        <s v="[MR] Crunchy California Maki"/>
        <s v="[MR] Dynamite"/>
        <s v="[MR] Futo Maki"/>
        <s v="[MR] Philadelphia"/>
        <s v="[MR] Salmon Skin Roll"/>
        <s v="[MR] Salmon Spicy"/>
        <s v="[MR] Tuna Maki"/>
        <s v="[RM] Shoyu Beef Ramen"/>
        <s v="[RM] Tonkotsu Ramen"/>
        <s v="[SL] Special Kani Salad (Regular)"/>
        <s v="[SM] Yakisoba w/ Gyoza &amp; Cali Maki"/>
        <s v="Caramel choco bliss"/>
        <s v="Ramen soup"/>
        <s v="Torikatsudon"/>
        <s v="4pcs California Maki"/>
        <s v="[Baked Sushi] Cheesy Beef"/>
        <s v="[BS] Cheesy Beef"/>
        <s v="[DB] Beef Curry (Set A)"/>
        <s v="[DB] Beef Teppanyaki/Misono (Set A)"/>
        <s v="[DB] Crispy Chicken w/ Egg (Set A)"/>
        <s v="[DB] Gyudon (Set B)"/>
        <s v="[DB] Karaagedon (Set B)"/>
        <s v="[DB] Katsu Curry (Regular) (Set A)"/>
        <s v="[DB] Pork Teppanyaki/Misono (Set A)"/>
        <s v="[DS] Mango Shake"/>
        <s v="[HS] Mixed Maki Rolls"/>
        <s v="[HS] Mixed Sushi &amp; Sashimi"/>
        <s v="[MM] JR w/ Beef Misono &amp; Ebi Tempura"/>
        <s v="[MM] JR w/ Beef Misono &amp; Kani Tempura"/>
        <s v="[MM] SF w/ Tuna &amp; Salmon Sashimi &amp; Ebi Tempura"/>
        <s v="[MR] Crunchy Salmon Aburi"/>
        <s v="[MR] Salmon Maki"/>
        <s v="[MR] Tuna Spicy Toro"/>
        <s v="[PL] 40pcs California Maki Platter"/>
        <s v="[PL] Seafood Platter Maki Rolls"/>
        <s v="[PL] Super Supreme Mixed Maki"/>
        <s v="[RM] Tantanmen"/>
        <s v="[SH] Salmon (Sake)"/>
        <s v="[SM] Yakisoba w/ 2PCS Ebi Tempura &amp; Cali Maki"/>
        <s v="[ST] Gyoza (4pcs)"/>
        <s v="[TM] Seafood Fried Rice w/ Ebi Tempura"/>
        <s v="[TM] Seafood Fried Rice w/ Mixed Tempura"/>
        <s v="Chicken misono 120g"/>
        <s v="[BS] California Baked"/>
        <s v="[DB] Crispy Chicken w/ Egg (Set B)"/>
        <s v="[DB] Shoyu Miso Buttered Chicken (Set A)"/>
        <s v="[DS] Sola"/>
        <s v="[MM] SF w/ Yakitori &amp; Kani Tempura"/>
        <s v="[MR] Phila Salmon"/>
        <s v="[RM] Gyoza Ramen"/>
        <s v="[ST] Okonomiyaki (Buttered Chicken) (Regular)"/>
        <s v="Extra Japanese Rice"/>
        <s v="Kani Burrito"/>
        <s v="Miso Soup (Small)"/>
        <s v="Seafood fried rice"/>
        <s v="Teriyaki Sauce"/>
        <s v="[ATF] Sukiyaki Soup (Sharing)"/>
        <s v="[ATF] Yakisoba (Sharing)"/>
        <s v="[D] Vanilla Ice Cream"/>
        <s v="[DB]  Pork  Terriyaki (Set A)"/>
        <s v="[DB] Beef Teppanyaki/Misono (Set B)"/>
        <s v="[DB] Chicken Teppanyaki/Misono (Set B)"/>
        <s v="[DB] Mixed Seafood Misono (Set A)"/>
        <s v="[DB] Mixed Seafood Misono (Set B)"/>
        <s v="[DB] Oyakudon (Set A)"/>
        <s v="[DB] Yakitori (Set A)"/>
        <s v="[RM] Spicy Beef Tomato Ramen"/>
        <s v="[ST] Okonomiyaki (Mixed Seafood) (Regular)"/>
        <s v="Classic Dark Choco"/>
        <s v="Nori Snack Pack"/>
        <s v="Oreo Dream Cake"/>
        <s v="Red Velvet Royale"/>
        <s v="[ATF] Ebi Tempura (12pcs )"/>
        <s v="[DB] Chicken Teppanyaki/Misono (Set A)"/>
        <s v="[DB] Katsu Curry (Regular) (Set B)"/>
        <s v="[DS] Cucumber Shake"/>
        <s v="[DS] Iced Tea (Regular)"/>
        <s v="[DS] Mineral Water"/>
        <s v="[HS] Chirashi Don"/>
        <s v="[MM] SF w/ Torikatsu &amp; Ebi Tempura"/>
        <s v="[RM] Curry Beef Ramen"/>
        <s v="[RM] Spicy Roast Pork Tomato Ramen"/>
        <s v="[ST] Kakiage (4pcs)"/>
        <s v="[VM] Good for 3: Crispy chicken"/>
        <s v="[BS] 4in1 Baked Sushi"/>
        <s v="[BS] Creamy Salmon"/>
        <s v="[DB] Sukiyakidon (Set A)"/>
        <s v="[DB] Chicken Terriyaki (Set B)"/>
        <s v="[DS] Mango Juice"/>
        <s v="[DB] Grilled Chicken Terriyaki (Set A)"/>
        <s v="[DB] Katsudon (Set B)"/>
        <s v="[DB] Torikatsu Curry (Set A)"/>
        <s v="[MM] SFR w/ Salmon Tuna Sashimi &amp; Ebi Tempura"/>
        <s v="[MM] SFR w/ Tonkatsu &amp; Kani Tempura"/>
        <s v="[MM] SFR/Yakitori &amp; Ebi Tempura"/>
        <s v="[ST] Okonomiyaki (Garlic &amp; Cheese) (Regular)"/>
        <s v="Karaagedon"/>
        <s v="Shoyu mushrooms miso ramen"/>
        <s v="[BS] Creamy Chicken"/>
        <s v="[DB] Beef Terriyaki (Set A)"/>
        <s v="[DB] Katsu Omelette Curry (Set B)"/>
        <s v="[DB] Torikatsu Omelette Curry (Set A)"/>
        <s v="[DS] Iced coffee"/>
        <s v="[RM] Katsu Ramen"/>
        <s v="[ST] Kakiage (8pcs)"/>
        <s v="[ST] Okonomiyaki (Cheesy Beef) (Sharing)"/>
        <s v="Torikatsu curry"/>
        <s v="[ATF] Ebi Tempura (3pcs )"/>
        <s v="[SB] Cheesy Beef Terriyaki Burrito"/>
        <s v="Miso Soup (Large)"/>
        <s v="3pcs Gyoza"/>
        <s v="[BS] Creamy Salmon Baked"/>
        <s v="[BS] Mixed Seafood Baked"/>
        <s v="[PL] Medium Party Tray"/>
        <s v="[SH] Tuna (Maguro)"/>
        <s v="California baked"/>
        <s v="CALIFORNIA MAKI"/>
        <s v="TONKATSU roll"/>
        <s v="[DB] Yakitori (A)"/>
        <s v="[MR] Crazy Kani Roll"/>
        <s v="[RM] Curry Beef"/>
        <s v="Cali maki"/>
        <s v="Iced tea bottomless"/>
        <s v="[MR] Crunchy Veggie Salad"/>
        <s v="[PL] 48pcs California Maki Platter"/>
        <s v="[PL] 64pcs California Maki Platter"/>
        <s v="[PL] 96pcs California Maki Platter"/>
        <s v="[ST] Okonomiyaki (Cheesy Beef) (Regular)"/>
        <s v="Classic brownies"/>
        <s v="[DB] Crispy Chicken w/ Egg (Set B )"/>
        <s v="[DB] Torikatsudon (Set B)"/>
        <s v="[SB] Cheesy Beef Teriyaki Burrito"/>
        <s v="[SL] Special Kani Salad (Sharing)"/>
        <s v="Cakes w/ Coffee"/>
        <s v="STARDEALS"/>
        <s v="[DB] Tonkatsu (Set B)"/>
        <s v="[ MR] Tonkatsu Roll"/>
        <s v="[ATF] Kani Tempura (6pcs)"/>
        <s v="[DB] Sukiyakidon (Set B)"/>
        <s v="M&amp;M Yakitori &amp; Kani tempura"/>
        <s v="[DS] Brewed Coffee"/>
        <s v="[PL] Special Mixed Sushi Maki Salmon &amp; Tuna Sashimi"/>
        <s v="[ST] Agedashi (4pcs)"/>
        <s v="Yakisoba w/yakitori&amp;Cali maki"/>
        <s v="[DB] Beef Curry (Set B)"/>
        <s v="[RM] Shoyu Mushroom Ramen"/>
        <s v="[ATF] Tuna Teppanyaki/Teriyaki"/>
        <s v="Spicy Roast pork Ramen"/>
        <s v="[MR] Spicy Ebi Tempura"/>
        <s v="[ST] Gyoza (8pcs)"/>
        <s v="[ST] Okonomiyaki (Buttered Chicken) (Sharing)"/>
        <s v="(BSP) California"/>
        <s v="[ATF] Salmon Teppanyaki/Terriyaki"/>
        <s v="[ATF] Sukiyaki Soup (Regular)"/>
        <s v="[DB] Torikatsu Curry (Set B)"/>
        <s v="[EXTRA] Ramen Noodles"/>
        <s v="[MR] Crunchy Salmon"/>
        <s v="BSP Creamy Salmon"/>
        <s v="Extra Milk"/>
        <s v="[DB] Torikatsu (Set B)"/>
        <s v="[PL] Small Party Tray"/>
        <s v="[SB] Crazy Kani Burrito"/>
        <s v="[TM] Seafood Fried Rice w/ Kani Tempura"/>
        <s v="Shoyo seafood ramen"/>
        <s v="40pcs California maki"/>
        <s v="[MR] Tamago Roll"/>
        <s v="[PL] Large Party Tray"/>
        <s v="[SH] Tamago (Sweet Egg)"/>
        <s v="Super supreme"/>
        <s v="Torikatsu"/>
        <s v="Yakitori (4pcs)"/>
        <s v="[Baked Sushi] California Baked"/>
        <s v="[DB] Torikatsu Omelette Curry (Set B)"/>
        <s v="[HS] Mixed Sashimi"/>
        <s v="Yakisoba for Sharing"/>
        <s v="Yakisoba reg"/>
        <s v="[ST] Agedashi (8pcs)"/>
        <s v="Okonomiyaki (sharing)cheesy beef"/>
        <s v="Okonomiyaki (sharing)mixed seafood"/>
        <s v="Brownies"/>
        <s v="Cake"/>
        <s v="Crispy chicken"/>
        <s v="[BS] Mixed Seafood"/>
        <s v="[SL] Crispy Salmon Salad"/>
        <s v="Dynamite"/>
        <s v="supreme"/>
        <s v="Tuna Misono 100 grams"/>
        <s v="[DS] Red Iced Tea Shake"/>
        <s v="[VM] Good For 6: Beef Misono, Ebi Tempura, Crispy Chicken"/>
        <s v="[MR] Crunchy Ebi"/>
        <s v="[MR] Nachos Beef Roll"/>
        <s v="Extra Curry Sauce"/>
        <s v="[MM] JR w/ Tuna Misono &amp; Kani Tempura"/>
        <s v="[PL] Mixed Sashimi Platter"/>
        <s v="Chicken teriyaki"/>
        <s v="[MR] Crunchy Kani"/>
        <s v="Torikatsu set A"/>
        <s v="[SM] Sukiyaki w/ California Maki"/>
        <s v="[DS] Red Iced Tea"/>
        <s v="[MR] Yellow Kimono"/>
        <s v="[SB] Cheesy Torikatsu Burrito"/>
        <s v="Iced tea regular"/>
        <s v="Torikatsu 60grams"/>
        <s v="[VM] Good For 3: Pork Misono, Ebi Tempura, Cali Maki"/>
        <s v="Moyashi"/>
        <s v="(ST) Gyoza 4pcs"/>
        <s v="48pcs CALIFORNIA MAKI PLATTERS"/>
        <s v="Okonomiyaki Cheesy Beef (Reg)"/>
        <s v="3pcs Kani tempura"/>
        <s v="Mix&amp;Match yakitori &amp; ebi tempura"/>
        <s v="UPGRADE to seafood fried rice"/>
        <s v="(BSP)Creamy chicken"/>
        <s v="(BSP)mixed seafood"/>
        <s v="[UPGRADE] to Soft Drinks"/>
        <s v="California Baked Sushi"/>
        <s v="Leche flan"/>
        <s v="(BSP)Cheesy beef"/>
        <s v="[ATF] Beef Teriyaki Noodles (Sharing)"/>
        <s v="[DB] Torikatsu Omelette Curry (A)"/>
        <s v="Torikatsudon Set A"/>
        <s v="Tuna misono 60 grams"/>
        <s v="Ebi Tempura"/>
        <s v="M&amp;M beef misono w Ebi Tempura"/>
        <s v="M&amp;M beef misono/Kani tempura"/>
        <s v="[ATF] Kani Tempura (3pcs)"/>
        <s v="Torikatsu Burrito"/>
        <s v="[MR] Tonkatsu Roll"/>
        <s v="Crunchy Ebi"/>
        <s v="Katsu tuna set A"/>
        <s v="Seafood fried rice with ebi tempura"/>
        <s v="[EXTRA] Mayo"/>
        <s v="[DB] Grilled Chicken Teriyaki (A)"/>
        <s v="[DB] Pork Teriyaki (A)"/>
        <s v="[DB] Shoyu Miso Buttered Pork (Set A)"/>
        <s v="Egg"/>
        <s v="[DB) Pork Terriyaki (Set B)"/>
        <s v="[DS] MATCHA LATTE"/>
        <s v="Philadelphia"/>
        <s v="Shoyo beef ramen"/>
        <s v="4 in 1 baked"/>
        <s v="[ATF] Kani Tempura (12pcs)"/>
        <s v="Tonkatsu ala carte"/>
        <s v="Chicken teppanyaki 60grams"/>
        <s v="Leche Plan"/>
        <s v="[ATF] Mixed Tempura (Regular)"/>
        <s v="3pcs ebi tempura"/>
        <s v="[DB] Beef Teppan (A)"/>
        <s v="[SH] Salmon"/>
        <s v="[MR] Katsu Tuna Roll"/>
        <s v="[M/M] Sashimi/ Ebi"/>
        <s v="Mixed sushi and sashimi"/>
        <s v="[RM] Spicy Roast pork Ramen"/>
        <s v="Extra rice"/>
        <s v="[ST] Okonomiyaki (Mixed Seafood) (Sharing)"/>
        <s v="Additional"/>
        <s v="Torikatsudon 60 grams"/>
        <s v="Cheesy cowboy roll"/>
        <s v="[DB] Ebi Toji Don (Set A)"/>
        <s v="Crunchy California Maki"/>
        <s v="[MM] Torikatsu/ Kani Tempura"/>
        <s v="Okonomiyaki Garlic &amp; Cheese"/>
        <s v="Okonomiyaki"/>
        <s v="Okonomiyaki (reg)cheesy beef"/>
        <s v="Okonomiyaki Promo Buttered Chicken"/>
        <s v="1pc Ebi Tempura"/>
        <s v="2pcs Kani tempura"/>
        <s v="[PL] Salmon Platter  (500g)"/>
        <s v="Beef Curry"/>
        <s v="Cheese"/>
        <s v="Tuna Aburi"/>
        <s v="[DB] Pork Teppanyaki/Misono (Set B)"/>
        <s v="MM Tuna Misono &amp; Ebi Tempura"/>
        <s v="Gyosa 3pcs"/>
        <s v="3pcs K√†ni Tempura"/>
        <s v="[MR] Tuna Mango Roll"/>
        <s v="(DS)Coffee reg"/>
        <s v="Salmon baked"/>
        <s v="4pcs Gyoza"/>
        <s v="Creamy chicken baked"/>
        <s v="[SB] Ebi Spicy Burrito"/>
        <s v="Karaage Ala carte"/>
        <s v="[SH] Kani (Crabstick)"/>
        <s v="[DB] Katsu Tuna (Set B)"/>
        <s v="MM Sashimi/ Kani"/>
        <s v="[DB] Katsudon (A)"/>
        <s v="Crunchy salmon aburi"/>
        <s v="Okonomiyaki mixed seafood reg"/>
        <s v="Spicy Ebi Tempura"/>
        <s v="Pork Teppan"/>
        <s v="Chicken teppanyaki 120grams"/>
        <s v="Lemonadeüçã"/>
        <s v="4pcs Agedashi"/>
        <s v="Chicken Misono 60 grams"/>
        <s v="Kani salad regular"/>
        <s v="[DB] Shoyu Miso Buttered Chicken (Set B)"/>
        <s v="Chicken Misono"/>
        <s v="Pork Misono"/>
        <s v="4pcs Tofu"/>
        <s v="Miso soup small"/>
        <s v="Softdrinks"/>
        <s v="Tonkatsu Sauce"/>
        <s v="[MR] Crunchy Veggie Salad Roll"/>
        <s v="Phila Salmon"/>
        <s v="Salmon Maki"/>
        <s v="Sukiyaki Soup Reg"/>
        <s v="Crazy Kani Roll"/>
        <s v="Nori Snack"/>
        <s v="Crunchy Salmon"/>
        <s v="[DS] Mineral Water (Small)"/>
        <s v="Shoyu Mushroom Miso Ramen"/>
        <s v="240g chicken"/>
        <s v="[DB] Katsu Omelette Curry (Set A)"/>
        <s v="Ebi toji don"/>
        <s v="Tonkotsu ramen"/>
        <s v="30pcs Kani Tempura"/>
        <s v="6pcs Tamago Sushi"/>
        <s v="Beef Nachos Roll"/>
        <s v="Crunchy Veggie Roll"/>
        <s v="Futo Maki"/>
        <s v="Salmon Skin Roll"/>
        <s v="Yellow Kimono Roll"/>
        <s v="[DB] Shoyu Miso Buttered Pork (Set B)"/>
        <s v="Torikatsu Ramen"/>
        <s v="Katsu Ramen"/>
        <s v="Egg Fried Rice"/>
        <s v="Upgrade to Mango Shake"/>
        <s v="Free SOLA"/>
        <s v="MM Yakitori / Kani"/>
        <s v="Chicken Misono 90grams"/>
        <s v="Okonomiyaki garlic and cheese"/>
        <s v="Okonomiyaki Mushroomc &amp; Cheese (Sharing)"/>
        <s v="Salmon Sashimi"/>
        <s v="Tuna Sashimi"/>
        <s v="Chicken Teppan (A)"/>
        <s v="Okonomiyaki Mushroomc &amp; Cheese"/>
        <s v="Shoyu miso buttered chicken"/>
        <s v="[ATF] Salmon Teppanyaki/Teriyaki"/>
        <s v="[DB] Grilled Chicken Teriyaki (Set A)"/>
        <s v="[PR] Chicken Misono"/>
        <s v="[PR] Katsudon"/>
        <s v="[PR] Okonomiyaki Buttered Chicken"/>
        <s v="[PR] Okonomiyaki Garlic &amp; Cheese"/>
        <s v="[PR] Pork Misono"/>
        <s v="[PR] Torikatsudon"/>
        <s v="[DB] Katsu Curry (Set A)"/>
        <s v="[PR] 4pcs Gyoza"/>
        <s v="Chicken Misono (A)"/>
        <s v="[ATF] Miso Soup (Small)"/>
        <s v="[DB] Katsu Curry (Set B)"/>
        <s v="[ST] Okonomiyaki Buttered Chicken (Sharing)"/>
        <s v="Sukiyakidon (A)"/>
        <s v="[BS] Cheesy Beef Baked"/>
        <s v="[DB] Grilled Chicken Teriyaki (Set B)"/>
        <s v="Chicken Inasal burito"/>
        <s v="Seafood fried rice &amp; ebi tempura"/>
        <s v="[EXTRA] Tonkatsu Sauce"/>
        <s v="[UPGRADE] to Ichigo Matcha"/>
        <s v="Cheesy torikatsu Burrito"/>
        <s v="Okonomiyaki cheesy mushroom"/>
        <s v="[EXTRA] Japanese Rice"/>
        <s v="[EXTRA] Nori Snack Pack"/>
        <s v="Free 4pcs Cali maki"/>
        <s v="Okonomiyaki (Cheesy Mushroom)"/>
        <s v="[ALC] Karaage Ala carte"/>
        <s v="[BSP] California"/>
        <s v="Lemonade"/>
        <s v="[EXTRA] Seafood Fried Rice"/>
        <s v="[DB) Pork Teriyaki (Set B)"/>
        <s v="M&amp;M salmon/tuna sashimi w/ Kani tempura"/>
        <s v="MM Tuna Misono &amp; Kani Tempura"/>
        <s v="Shoyu Seafood Ramen"/>
        <s v="[PR] 4pcs Tofu"/>
        <s v="[DS] Ichigo Matcha"/>
        <s v="M&amp;M sashimi/kani"/>
        <s v="Special Kani Salad"/>
        <s v="Kani 6pcs"/>
        <s v="Mixed seafood misono"/>
        <s v="2 pcs Gyoza"/>
        <s v="[ATF] Squid Teppanyaki"/>
        <s v="[Baked Sushi] California Baked 50g"/>
        <s v="[ST] Okonomiyaki Mixed Seafood (Sharing)"/>
        <s v="Baked Sushi] Salmon 50grams"/>
        <s v="[ST] Gyoza 4pcs"/>
        <s v="[ATF] Miso Soup (Large)"/>
        <s v="Katsu tuna"/>
        <s v="Okonomiyaki buttered chicken"/>
        <s v="[BSP] Cheesy Beef"/>
        <s v="[ST] Okonomiyaki Mixed Seafood (Regular)"/>
        <s v="[ST] Okonomiyaki Cheesy Beef (Regular)"/>
        <s v="Medium party platter"/>
        <s v="[UPGRADE] to Seafood Fried Rice"/>
        <s v="Tuna Teppan"/>
        <s v="[DB]  Pork  Teriyaki (Set A)"/>
        <s v="[ST] Okonomiyaki Cheesy Mushroom (Regular)"/>
        <s v="[ST] Okonomiyaki Buttered Chicken (Regular)"/>
        <s v="Salmon Burito"/>
        <s v="[EXTRA] Egg Fried Rice"/>
        <s v="[SB] Roasted Chicken (Inasal) Burrito"/>
        <n v="2" u="1"/>
      </sharedItems>
    </cacheField>
    <cacheField name="SKU" numFmtId="0">
      <sharedItems containsMixedTypes="1" containsNumber="1" containsInteger="1" minValue="0" maxValue="10641111111111"/>
    </cacheField>
    <cacheField name="Category" numFmtId="0">
      <sharedItems count="29">
        <s v="ALL TIME FAVORITES"/>
        <s v="DON BURI (BEEF)"/>
        <s v="GRAB FOOD"/>
        <s v="DON BURI (PORK)"/>
        <s v="DON BURI (CHICKEN)"/>
        <s v="MAKI ROLLS"/>
        <s v="RAMEN BOWLS"/>
        <s v="SUSHI BURRITO"/>
        <s v="SNACK MEALS"/>
        <s v="VALUE MEALS"/>
        <s v="ANNIVERSARY PROMO 2025"/>
        <s v="DON BURI (SEAFOOD)"/>
        <s v="DRINKS &amp; SHAKES"/>
        <s v="MIX &amp; MATCH"/>
        <s v="SALAD"/>
        <s v="Dessert"/>
        <s v="Other"/>
        <s v="MANAGEMENT"/>
        <s v="BAKED SUSHI"/>
        <s v="HOUSE SPECIALTY"/>
        <s v="PLATTERS"/>
        <s v="SASHIMI"/>
        <s v="STARTERS"/>
        <s v="TEMPURA MEALS"/>
        <s v="DESSERTS"/>
        <s v="STARDEALS"/>
        <s v="BAKED SUSHI PIE"/>
        <s v="Pre Promo Offer"/>
        <s v="ANNIVERSARY PROMO"/>
      </sharedItems>
    </cacheField>
    <cacheField name="Items sold" numFmtId="0">
      <sharedItems containsSemiMixedTypes="0" containsString="0" containsNumber="1" containsInteger="1" minValue="1" maxValue="16"/>
    </cacheField>
    <cacheField name="Gross sales" numFmtId="43">
      <sharedItems containsSemiMixedTypes="0" containsString="0" containsNumber="1" containsInteger="1" minValue="0" maxValue="9360"/>
    </cacheField>
    <cacheField name="Items refunded" numFmtId="43">
      <sharedItems containsSemiMixedTypes="0" containsString="0" containsNumber="1" containsInteger="1" minValue="0" maxValue="0"/>
    </cacheField>
    <cacheField name="Refunds" numFmtId="43">
      <sharedItems containsSemiMixedTypes="0" containsString="0" containsNumber="1" containsInteger="1" minValue="0" maxValue="0"/>
    </cacheField>
    <cacheField name="Discounts" numFmtId="43">
      <sharedItems containsSemiMixedTypes="0" containsString="0" containsNumber="1" minValue="0" maxValue="432"/>
    </cacheField>
    <cacheField name="Net sales" numFmtId="43">
      <sharedItems containsSemiMixedTypes="0" containsString="0" containsNumber="1" minValue="0" maxValue="9070"/>
    </cacheField>
    <cacheField name="Cost of goods" numFmtId="43">
      <sharedItems containsSemiMixedTypes="0" containsString="0" containsNumber="1" containsInteger="1" minValue="0" maxValue="0"/>
    </cacheField>
    <cacheField name="Gross profit" numFmtId="43">
      <sharedItems containsSemiMixedTypes="0" containsString="0" containsNumber="1" minValue="0" maxValue="9070"/>
    </cacheField>
    <cacheField name="Margin" numFmtId="0">
      <sharedItems containsSemiMixedTypes="0" containsString="0" containsNumber="1" containsInteger="1" minValue="0" maxValue="1"/>
    </cacheField>
    <cacheField name="Taxes" numFmtId="43">
      <sharedItems containsString="0" containsBlank="1" containsNumber="1" minValue="0" maxValue="391.88"/>
    </cacheField>
    <cacheField name="DATE" numFmtId="165">
      <sharedItems containsSemiMixedTypes="0" containsNonDate="0" containsDate="1" containsString="0" minDate="2025-12-01T00:00:00" maxDate="2026-09-09T00:00:00" count="278">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6T00:00:00"/>
        <d v="2025-12-27T00:00:00"/>
        <d v="2025-12-28T00:00:00"/>
        <d v="2025-12-29T00:00:00"/>
        <d v="2025-12-30T00:00:00"/>
        <d v="2025-12-3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sharedItems>
    </cacheField>
  </cacheFields>
  <extLst>
    <ext xmlns:x14="http://schemas.microsoft.com/office/spreadsheetml/2009/9/main" uri="{725AE2AE-9491-48be-B2B4-4EB974FC3084}">
      <x14:pivotCacheDefinition pivotCacheId="1178552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5">
  <r>
    <x v="0"/>
    <n v="10457"/>
    <x v="0"/>
    <n v="1"/>
    <n v="285"/>
    <n v="0"/>
    <n v="0"/>
    <n v="0"/>
    <n v="285"/>
    <n v="0"/>
    <n v="285"/>
    <n v="1"/>
    <n v="0"/>
    <x v="0"/>
  </r>
  <r>
    <x v="1"/>
    <n v="10450"/>
    <x v="0"/>
    <n v="1"/>
    <n v="470"/>
    <n v="0"/>
    <n v="0"/>
    <n v="5.74"/>
    <n v="464.26"/>
    <n v="0"/>
    <n v="464.26"/>
    <n v="1"/>
    <n v="0"/>
    <x v="0"/>
  </r>
  <r>
    <x v="2"/>
    <n v="10158"/>
    <x v="1"/>
    <n v="1"/>
    <n v="385"/>
    <n v="0"/>
    <n v="0"/>
    <n v="0"/>
    <n v="385"/>
    <n v="0"/>
    <n v="385"/>
    <n v="1"/>
    <n v="0"/>
    <x v="0"/>
  </r>
  <r>
    <x v="3"/>
    <n v="10665"/>
    <x v="2"/>
    <n v="1"/>
    <n v="299"/>
    <n v="0"/>
    <n v="0"/>
    <n v="0"/>
    <n v="299"/>
    <n v="0"/>
    <n v="299"/>
    <n v="1"/>
    <n v="0"/>
    <x v="0"/>
  </r>
  <r>
    <x v="4"/>
    <n v="10109"/>
    <x v="3"/>
    <n v="1"/>
    <n v="275"/>
    <n v="0"/>
    <n v="0"/>
    <n v="0"/>
    <n v="275"/>
    <n v="0"/>
    <n v="275"/>
    <n v="1"/>
    <n v="0"/>
    <x v="0"/>
  </r>
  <r>
    <x v="5"/>
    <n v="10051"/>
    <x v="4"/>
    <n v="1"/>
    <n v="315"/>
    <n v="0"/>
    <n v="0"/>
    <n v="0"/>
    <n v="315"/>
    <n v="0"/>
    <n v="315"/>
    <n v="1"/>
    <n v="0"/>
    <x v="0"/>
  </r>
  <r>
    <x v="6"/>
    <n v="10055"/>
    <x v="4"/>
    <n v="1"/>
    <n v="260"/>
    <n v="0"/>
    <n v="0"/>
    <n v="0"/>
    <n v="260"/>
    <n v="0"/>
    <n v="260"/>
    <n v="1"/>
    <n v="0"/>
    <x v="0"/>
  </r>
  <r>
    <x v="7"/>
    <n v="10062"/>
    <x v="4"/>
    <n v="2"/>
    <n v="550"/>
    <n v="0"/>
    <n v="0"/>
    <n v="0"/>
    <n v="550"/>
    <n v="0"/>
    <n v="550"/>
    <n v="1"/>
    <n v="0"/>
    <x v="0"/>
  </r>
  <r>
    <x v="8"/>
    <n v="10264"/>
    <x v="5"/>
    <n v="1"/>
    <n v="190"/>
    <n v="0"/>
    <n v="0"/>
    <n v="0"/>
    <n v="190"/>
    <n v="0"/>
    <n v="190"/>
    <n v="1"/>
    <n v="0"/>
    <x v="0"/>
  </r>
  <r>
    <x v="9"/>
    <n v="10366"/>
    <x v="5"/>
    <n v="1"/>
    <n v="270"/>
    <n v="0"/>
    <n v="0"/>
    <n v="0"/>
    <n v="270"/>
    <n v="0"/>
    <n v="270"/>
    <n v="1"/>
    <n v="0"/>
    <x v="0"/>
  </r>
  <r>
    <x v="10"/>
    <n v="10007"/>
    <x v="5"/>
    <n v="1"/>
    <n v="275"/>
    <n v="0"/>
    <n v="0"/>
    <n v="0"/>
    <n v="275"/>
    <n v="0"/>
    <n v="275"/>
    <n v="1"/>
    <n v="0"/>
    <x v="0"/>
  </r>
  <r>
    <x v="11"/>
    <n v="10353"/>
    <x v="6"/>
    <n v="1"/>
    <n v="350"/>
    <n v="0"/>
    <n v="0"/>
    <n v="4.28"/>
    <n v="345.72"/>
    <n v="0"/>
    <n v="345.72"/>
    <n v="1"/>
    <n v="0"/>
    <x v="0"/>
  </r>
  <r>
    <x v="12"/>
    <n v="10545"/>
    <x v="6"/>
    <n v="1"/>
    <n v="340"/>
    <n v="0"/>
    <n v="0"/>
    <n v="0"/>
    <n v="340"/>
    <n v="0"/>
    <n v="340"/>
    <n v="1"/>
    <n v="0"/>
    <x v="0"/>
  </r>
  <r>
    <x v="13"/>
    <n v="10395"/>
    <x v="7"/>
    <n v="1"/>
    <n v="355"/>
    <n v="0"/>
    <n v="0"/>
    <n v="0"/>
    <n v="355"/>
    <n v="0"/>
    <n v="355"/>
    <n v="1"/>
    <n v="0"/>
    <x v="0"/>
  </r>
  <r>
    <x v="14"/>
    <n v="10653"/>
    <x v="8"/>
    <n v="1"/>
    <n v="275"/>
    <n v="0"/>
    <n v="0"/>
    <n v="0"/>
    <n v="275"/>
    <n v="0"/>
    <n v="275"/>
    <n v="1"/>
    <n v="0"/>
    <x v="0"/>
  </r>
  <r>
    <x v="15"/>
    <n v="10037"/>
    <x v="8"/>
    <n v="1"/>
    <n v="375"/>
    <n v="0"/>
    <n v="0"/>
    <n v="0"/>
    <n v="375"/>
    <n v="0"/>
    <n v="375"/>
    <n v="1"/>
    <n v="0"/>
    <x v="0"/>
  </r>
  <r>
    <x v="16"/>
    <n v="10030"/>
    <x v="9"/>
    <n v="2"/>
    <n v="1390"/>
    <n v="0"/>
    <n v="0"/>
    <n v="16.98"/>
    <n v="1373.02"/>
    <n v="0"/>
    <n v="1373.02"/>
    <n v="1"/>
    <n v="0"/>
    <x v="0"/>
  </r>
  <r>
    <x v="17"/>
    <n v="10633"/>
    <x v="10"/>
    <n v="2"/>
    <n v="318"/>
    <n v="0"/>
    <n v="0"/>
    <n v="0"/>
    <n v="318"/>
    <n v="0"/>
    <n v="318"/>
    <n v="1"/>
    <n v="0"/>
    <x v="0"/>
  </r>
  <r>
    <x v="18"/>
    <n v="10583"/>
    <x v="2"/>
    <n v="1"/>
    <n v="380"/>
    <n v="0"/>
    <n v="0"/>
    <n v="0"/>
    <n v="380"/>
    <n v="0"/>
    <n v="380"/>
    <n v="1"/>
    <n v="0"/>
    <x v="0"/>
  </r>
  <r>
    <x v="19"/>
    <n v="10527"/>
    <x v="2"/>
    <n v="1"/>
    <n v="299"/>
    <n v="0"/>
    <n v="0"/>
    <n v="0"/>
    <n v="299"/>
    <n v="0"/>
    <n v="299"/>
    <n v="1"/>
    <n v="0"/>
    <x v="0"/>
  </r>
  <r>
    <x v="1"/>
    <n v="10450"/>
    <x v="0"/>
    <n v="1"/>
    <n v="470"/>
    <n v="0"/>
    <n v="0"/>
    <n v="24.87"/>
    <n v="445.13"/>
    <n v="0"/>
    <n v="445.13"/>
    <n v="1"/>
    <n v="0"/>
    <x v="1"/>
  </r>
  <r>
    <x v="20"/>
    <n v="10240"/>
    <x v="0"/>
    <n v="1"/>
    <n v="95"/>
    <n v="0"/>
    <n v="0"/>
    <n v="0"/>
    <n v="95"/>
    <n v="0"/>
    <n v="95"/>
    <n v="1"/>
    <n v="0"/>
    <x v="1"/>
  </r>
  <r>
    <x v="21"/>
    <n v="10461"/>
    <x v="0"/>
    <n v="1"/>
    <n v="275"/>
    <n v="0"/>
    <n v="0"/>
    <n v="0"/>
    <n v="275"/>
    <n v="0"/>
    <n v="275"/>
    <n v="1"/>
    <n v="0"/>
    <x v="1"/>
  </r>
  <r>
    <x v="22"/>
    <n v="10645"/>
    <x v="1"/>
    <n v="2"/>
    <n v="680"/>
    <n v="0"/>
    <n v="0"/>
    <n v="0"/>
    <n v="680"/>
    <n v="0"/>
    <n v="680"/>
    <n v="1"/>
    <n v="0"/>
    <x v="1"/>
  </r>
  <r>
    <x v="23"/>
    <n v="10044"/>
    <x v="4"/>
    <n v="1"/>
    <n v="260"/>
    <n v="0"/>
    <n v="0"/>
    <n v="0"/>
    <n v="260"/>
    <n v="0"/>
    <n v="260"/>
    <n v="1"/>
    <n v="0"/>
    <x v="1"/>
  </r>
  <r>
    <x v="24"/>
    <n v="10652"/>
    <x v="3"/>
    <n v="1"/>
    <n v="315"/>
    <n v="0"/>
    <n v="0"/>
    <n v="0"/>
    <n v="315"/>
    <n v="0"/>
    <n v="315"/>
    <n v="1"/>
    <n v="0"/>
    <x v="1"/>
  </r>
  <r>
    <x v="25"/>
    <n v="10114"/>
    <x v="11"/>
    <n v="1"/>
    <n v="335"/>
    <n v="0"/>
    <n v="0"/>
    <n v="0"/>
    <n v="335"/>
    <n v="0"/>
    <n v="335"/>
    <n v="1"/>
    <n v="0"/>
    <x v="1"/>
  </r>
  <r>
    <x v="4"/>
    <n v="10109"/>
    <x v="3"/>
    <n v="1"/>
    <n v="275"/>
    <n v="0"/>
    <n v="0"/>
    <n v="0"/>
    <n v="275"/>
    <n v="0"/>
    <n v="275"/>
    <n v="1"/>
    <n v="0"/>
    <x v="1"/>
  </r>
  <r>
    <x v="26"/>
    <n v="10095"/>
    <x v="3"/>
    <n v="1"/>
    <n v="260"/>
    <n v="0"/>
    <n v="0"/>
    <n v="0"/>
    <n v="260"/>
    <n v="0"/>
    <n v="260"/>
    <n v="1"/>
    <n v="0"/>
    <x v="1"/>
  </r>
  <r>
    <x v="27"/>
    <n v="10077"/>
    <x v="4"/>
    <n v="1"/>
    <n v="355"/>
    <n v="0"/>
    <n v="0"/>
    <n v="0"/>
    <n v="355"/>
    <n v="0"/>
    <n v="355"/>
    <n v="1"/>
    <n v="0"/>
    <x v="1"/>
  </r>
  <r>
    <x v="28"/>
    <n v="10442"/>
    <x v="12"/>
    <n v="2"/>
    <n v="166"/>
    <n v="0"/>
    <n v="0"/>
    <n v="0"/>
    <n v="166"/>
    <n v="0"/>
    <n v="166"/>
    <n v="1"/>
    <n v="0"/>
    <x v="1"/>
  </r>
  <r>
    <x v="29"/>
    <n v="10443"/>
    <x v="12"/>
    <n v="1"/>
    <n v="75"/>
    <n v="0"/>
    <n v="0"/>
    <n v="0"/>
    <n v="75"/>
    <n v="0"/>
    <n v="75"/>
    <n v="1"/>
    <n v="0"/>
    <x v="1"/>
  </r>
  <r>
    <x v="30"/>
    <n v="10441"/>
    <x v="12"/>
    <n v="1"/>
    <n v="250"/>
    <n v="0"/>
    <n v="0"/>
    <n v="0"/>
    <n v="250"/>
    <n v="0"/>
    <n v="250"/>
    <n v="1"/>
    <n v="0"/>
    <x v="1"/>
  </r>
  <r>
    <x v="31"/>
    <n v="10437"/>
    <x v="12"/>
    <n v="3"/>
    <n v="285"/>
    <n v="0"/>
    <n v="0"/>
    <n v="0"/>
    <n v="285"/>
    <n v="0"/>
    <n v="285"/>
    <n v="1"/>
    <n v="0"/>
    <x v="1"/>
  </r>
  <r>
    <x v="32"/>
    <n v="10214"/>
    <x v="13"/>
    <n v="1"/>
    <n v="265"/>
    <n v="0"/>
    <n v="0"/>
    <n v="0"/>
    <n v="265"/>
    <n v="0"/>
    <n v="265"/>
    <n v="1"/>
    <n v="0"/>
    <x v="1"/>
  </r>
  <r>
    <x v="33"/>
    <n v="10221"/>
    <x v="13"/>
    <n v="4"/>
    <n v="1020"/>
    <n v="0"/>
    <n v="0"/>
    <n v="0"/>
    <n v="1020"/>
    <n v="0"/>
    <n v="1020"/>
    <n v="1"/>
    <n v="0"/>
    <x v="1"/>
  </r>
  <r>
    <x v="34"/>
    <n v="10222"/>
    <x v="13"/>
    <n v="1"/>
    <n v="235"/>
    <n v="0"/>
    <n v="0"/>
    <n v="0"/>
    <n v="235"/>
    <n v="0"/>
    <n v="235"/>
    <n v="1"/>
    <n v="0"/>
    <x v="1"/>
  </r>
  <r>
    <x v="35"/>
    <n v="10220"/>
    <x v="13"/>
    <n v="1"/>
    <n v="225"/>
    <n v="0"/>
    <n v="0"/>
    <n v="0"/>
    <n v="225"/>
    <n v="0"/>
    <n v="225"/>
    <n v="1"/>
    <n v="0"/>
    <x v="1"/>
  </r>
  <r>
    <x v="36"/>
    <n v="10224"/>
    <x v="13"/>
    <n v="1"/>
    <n v="255"/>
    <n v="0"/>
    <n v="0"/>
    <n v="0"/>
    <n v="255"/>
    <n v="0"/>
    <n v="255"/>
    <n v="1"/>
    <n v="0"/>
    <x v="1"/>
  </r>
  <r>
    <x v="37"/>
    <n v="10216"/>
    <x v="13"/>
    <n v="2"/>
    <n v="490"/>
    <n v="0"/>
    <n v="0"/>
    <n v="0"/>
    <n v="490"/>
    <n v="0"/>
    <n v="490"/>
    <n v="1"/>
    <n v="0"/>
    <x v="1"/>
  </r>
  <r>
    <x v="8"/>
    <n v="10264"/>
    <x v="5"/>
    <n v="7"/>
    <n v="1330"/>
    <n v="0"/>
    <n v="0"/>
    <n v="0"/>
    <n v="1330"/>
    <n v="0"/>
    <n v="1330"/>
    <n v="1"/>
    <n v="0"/>
    <x v="1"/>
  </r>
  <r>
    <x v="38"/>
    <n v="10381"/>
    <x v="5"/>
    <n v="1"/>
    <n v="225"/>
    <n v="0"/>
    <n v="0"/>
    <n v="0"/>
    <n v="225"/>
    <n v="0"/>
    <n v="225"/>
    <n v="1"/>
    <n v="0"/>
    <x v="1"/>
  </r>
  <r>
    <x v="39"/>
    <n v="10373"/>
    <x v="5"/>
    <n v="2"/>
    <n v="550"/>
    <n v="0"/>
    <n v="0"/>
    <n v="14.55"/>
    <n v="535.45000000000005"/>
    <n v="0"/>
    <n v="535.45000000000005"/>
    <n v="1"/>
    <n v="0"/>
    <x v="1"/>
  </r>
  <r>
    <x v="40"/>
    <n v="10384"/>
    <x v="5"/>
    <n v="1"/>
    <n v="310"/>
    <n v="0"/>
    <n v="0"/>
    <n v="0"/>
    <n v="310"/>
    <n v="0"/>
    <n v="310"/>
    <n v="1"/>
    <n v="0"/>
    <x v="1"/>
  </r>
  <r>
    <x v="41"/>
    <n v="10363"/>
    <x v="5"/>
    <n v="1"/>
    <n v="265"/>
    <n v="0"/>
    <n v="0"/>
    <n v="0"/>
    <n v="265"/>
    <n v="0"/>
    <n v="265"/>
    <n v="1"/>
    <n v="0"/>
    <x v="1"/>
  </r>
  <r>
    <x v="42"/>
    <n v="10370"/>
    <x v="5"/>
    <n v="1"/>
    <n v="310"/>
    <n v="0"/>
    <n v="0"/>
    <n v="16.399999999999999"/>
    <n v="293.60000000000002"/>
    <n v="0"/>
    <n v="293.60000000000002"/>
    <n v="1"/>
    <n v="0"/>
    <x v="1"/>
  </r>
  <r>
    <x v="43"/>
    <n v="10364"/>
    <x v="5"/>
    <n v="1"/>
    <n v="330"/>
    <n v="0"/>
    <n v="0"/>
    <n v="17.46"/>
    <n v="312.54000000000002"/>
    <n v="0"/>
    <n v="312.54000000000002"/>
    <n v="1"/>
    <n v="0"/>
    <x v="1"/>
  </r>
  <r>
    <x v="44"/>
    <n v="10383"/>
    <x v="5"/>
    <n v="1"/>
    <n v="225"/>
    <n v="0"/>
    <n v="0"/>
    <n v="0"/>
    <n v="225"/>
    <n v="0"/>
    <n v="225"/>
    <n v="1"/>
    <n v="0"/>
    <x v="1"/>
  </r>
  <r>
    <x v="45"/>
    <n v="10354"/>
    <x v="6"/>
    <n v="3"/>
    <n v="1050"/>
    <n v="0"/>
    <n v="0"/>
    <n v="0"/>
    <n v="1050"/>
    <n v="0"/>
    <n v="1050"/>
    <n v="1"/>
    <n v="0"/>
    <x v="1"/>
  </r>
  <r>
    <x v="11"/>
    <n v="10353"/>
    <x v="6"/>
    <n v="2"/>
    <n v="700"/>
    <n v="0"/>
    <n v="0"/>
    <n v="0"/>
    <n v="700"/>
    <n v="0"/>
    <n v="700"/>
    <n v="1"/>
    <n v="0"/>
    <x v="1"/>
  </r>
  <r>
    <x v="46"/>
    <n v="10356"/>
    <x v="6"/>
    <n v="3"/>
    <n v="1080"/>
    <n v="0"/>
    <n v="0"/>
    <n v="0"/>
    <n v="1080"/>
    <n v="0"/>
    <n v="1080"/>
    <n v="1"/>
    <n v="0"/>
    <x v="1"/>
  </r>
  <r>
    <x v="47"/>
    <n v="10432"/>
    <x v="14"/>
    <n v="3"/>
    <n v="945"/>
    <n v="0"/>
    <n v="0"/>
    <n v="0"/>
    <n v="945"/>
    <n v="0"/>
    <n v="945"/>
    <n v="1"/>
    <n v="0"/>
    <x v="1"/>
  </r>
  <r>
    <x v="48"/>
    <n v="10409"/>
    <x v="8"/>
    <n v="1"/>
    <n v="335"/>
    <n v="0"/>
    <n v="0"/>
    <n v="17.72"/>
    <n v="317.27999999999997"/>
    <n v="0"/>
    <n v="317.27999999999997"/>
    <n v="1"/>
    <n v="0"/>
    <x v="1"/>
  </r>
  <r>
    <x v="15"/>
    <n v="10037"/>
    <x v="8"/>
    <n v="1"/>
    <n v="395"/>
    <n v="0"/>
    <n v="0"/>
    <n v="0"/>
    <n v="395"/>
    <n v="0"/>
    <n v="395"/>
    <n v="1"/>
    <n v="0"/>
    <x v="1"/>
  </r>
  <r>
    <x v="49"/>
    <s v="00"/>
    <x v="15"/>
    <n v="1"/>
    <n v="150"/>
    <n v="0"/>
    <n v="0"/>
    <n v="0"/>
    <n v="150"/>
    <n v="0"/>
    <n v="150"/>
    <n v="1"/>
    <n v="0"/>
    <x v="1"/>
  </r>
  <r>
    <x v="50"/>
    <s v="000000"/>
    <x v="16"/>
    <n v="1"/>
    <n v="45"/>
    <n v="0"/>
    <n v="0"/>
    <n v="0"/>
    <n v="45"/>
    <n v="0"/>
    <n v="45"/>
    <n v="1"/>
    <n v="0"/>
    <x v="1"/>
  </r>
  <r>
    <x v="51"/>
    <n v="10632"/>
    <x v="10"/>
    <n v="2"/>
    <n v="318"/>
    <n v="0"/>
    <n v="0"/>
    <n v="0"/>
    <n v="318"/>
    <n v="0"/>
    <n v="318"/>
    <n v="1"/>
    <n v="0"/>
    <x v="1"/>
  </r>
  <r>
    <x v="52"/>
    <n v="1066"/>
    <x v="16"/>
    <n v="1"/>
    <n v="99"/>
    <n v="0"/>
    <n v="0"/>
    <n v="0"/>
    <n v="99"/>
    <n v="0"/>
    <n v="99"/>
    <n v="1"/>
    <n v="0"/>
    <x v="2"/>
  </r>
  <r>
    <x v="1"/>
    <n v="10450"/>
    <x v="0"/>
    <n v="1"/>
    <n v="470"/>
    <n v="0"/>
    <n v="0"/>
    <n v="0"/>
    <n v="470"/>
    <n v="0"/>
    <n v="470"/>
    <n v="1"/>
    <n v="0"/>
    <x v="2"/>
  </r>
  <r>
    <x v="53"/>
    <n v="10575"/>
    <x v="17"/>
    <n v="1"/>
    <n v="0"/>
    <n v="0"/>
    <n v="0"/>
    <n v="0"/>
    <n v="0"/>
    <n v="0"/>
    <n v="0"/>
    <n v="0"/>
    <n v="0"/>
    <x v="2"/>
  </r>
  <r>
    <x v="54"/>
    <n v="10397"/>
    <x v="18"/>
    <n v="1"/>
    <n v="575"/>
    <n v="0"/>
    <n v="0"/>
    <n v="115"/>
    <n v="460"/>
    <n v="0"/>
    <n v="460"/>
    <n v="1"/>
    <n v="0"/>
    <x v="2"/>
  </r>
  <r>
    <x v="55"/>
    <n v="10152"/>
    <x v="1"/>
    <n v="1"/>
    <n v="350"/>
    <n v="0"/>
    <n v="0"/>
    <n v="0"/>
    <n v="350"/>
    <n v="0"/>
    <n v="350"/>
    <n v="1"/>
    <n v="0"/>
    <x v="2"/>
  </r>
  <r>
    <x v="56"/>
    <n v="10167"/>
    <x v="1"/>
    <n v="1"/>
    <n v="350"/>
    <n v="0"/>
    <n v="0"/>
    <n v="0"/>
    <n v="350"/>
    <n v="0"/>
    <n v="350"/>
    <n v="1"/>
    <n v="0"/>
    <x v="2"/>
  </r>
  <r>
    <x v="57"/>
    <n v="10225"/>
    <x v="4"/>
    <n v="1"/>
    <n v="255"/>
    <n v="0"/>
    <n v="0"/>
    <n v="0"/>
    <n v="255"/>
    <n v="0"/>
    <n v="255"/>
    <n v="1"/>
    <n v="0"/>
    <x v="2"/>
  </r>
  <r>
    <x v="22"/>
    <n v="10645"/>
    <x v="1"/>
    <n v="4"/>
    <n v="1360"/>
    <n v="0"/>
    <n v="0"/>
    <n v="0"/>
    <n v="1360"/>
    <n v="0"/>
    <n v="1360"/>
    <n v="1"/>
    <n v="0"/>
    <x v="2"/>
  </r>
  <r>
    <x v="58"/>
    <n v="10145"/>
    <x v="1"/>
    <n v="1"/>
    <n v="370"/>
    <n v="0"/>
    <n v="0"/>
    <n v="0"/>
    <n v="370"/>
    <n v="0"/>
    <n v="370"/>
    <n v="1"/>
    <n v="0"/>
    <x v="2"/>
  </r>
  <r>
    <x v="59"/>
    <n v="10052"/>
    <x v="4"/>
    <n v="1"/>
    <n v="340"/>
    <n v="0"/>
    <n v="0"/>
    <n v="0"/>
    <n v="340"/>
    <n v="0"/>
    <n v="340"/>
    <n v="1"/>
    <n v="0"/>
    <x v="2"/>
  </r>
  <r>
    <x v="60"/>
    <n v="10125"/>
    <x v="3"/>
    <n v="1"/>
    <n v="275"/>
    <n v="0"/>
    <n v="0"/>
    <n v="0"/>
    <n v="275"/>
    <n v="0"/>
    <n v="275"/>
    <n v="1"/>
    <n v="0"/>
    <x v="2"/>
  </r>
  <r>
    <x v="24"/>
    <n v="10652"/>
    <x v="3"/>
    <n v="1"/>
    <n v="315"/>
    <n v="0"/>
    <n v="0"/>
    <n v="0"/>
    <n v="315"/>
    <n v="0"/>
    <n v="315"/>
    <n v="1"/>
    <n v="0"/>
    <x v="2"/>
  </r>
  <r>
    <x v="4"/>
    <n v="10109"/>
    <x v="3"/>
    <n v="1"/>
    <n v="275"/>
    <n v="0"/>
    <n v="0"/>
    <n v="0"/>
    <n v="275"/>
    <n v="0"/>
    <n v="275"/>
    <n v="1"/>
    <n v="0"/>
    <x v="2"/>
  </r>
  <r>
    <x v="61"/>
    <n v="10115"/>
    <x v="3"/>
    <n v="1"/>
    <n v="275"/>
    <n v="0"/>
    <n v="0"/>
    <n v="0"/>
    <n v="275"/>
    <n v="0"/>
    <n v="275"/>
    <n v="1"/>
    <n v="0"/>
    <x v="2"/>
  </r>
  <r>
    <x v="6"/>
    <n v="10055"/>
    <x v="4"/>
    <n v="1"/>
    <n v="260"/>
    <n v="0"/>
    <n v="0"/>
    <n v="0"/>
    <n v="260"/>
    <n v="0"/>
    <n v="260"/>
    <n v="1"/>
    <n v="0"/>
    <x v="2"/>
  </r>
  <r>
    <x v="28"/>
    <n v="10442"/>
    <x v="12"/>
    <n v="3"/>
    <n v="249"/>
    <n v="0"/>
    <n v="0"/>
    <n v="7.18"/>
    <n v="241.82"/>
    <n v="0"/>
    <n v="241.82"/>
    <n v="1"/>
    <n v="0"/>
    <x v="2"/>
  </r>
  <r>
    <x v="29"/>
    <n v="10443"/>
    <x v="12"/>
    <n v="2"/>
    <n v="150"/>
    <n v="0"/>
    <n v="0"/>
    <n v="6.49"/>
    <n v="143.51"/>
    <n v="0"/>
    <n v="143.51"/>
    <n v="1"/>
    <n v="0"/>
    <x v="2"/>
  </r>
  <r>
    <x v="30"/>
    <n v="10441"/>
    <x v="12"/>
    <n v="1"/>
    <n v="250"/>
    <n v="0"/>
    <n v="0"/>
    <n v="0"/>
    <n v="250"/>
    <n v="0"/>
    <n v="250"/>
    <n v="1"/>
    <n v="0"/>
    <x v="2"/>
  </r>
  <r>
    <x v="62"/>
    <n v="10445"/>
    <x v="12"/>
    <n v="1"/>
    <n v="195"/>
    <n v="0"/>
    <n v="0"/>
    <n v="24.65"/>
    <n v="170.35"/>
    <n v="0"/>
    <n v="170.35"/>
    <n v="1"/>
    <n v="0"/>
    <x v="2"/>
  </r>
  <r>
    <x v="63"/>
    <n v="10470"/>
    <x v="19"/>
    <n v="1"/>
    <n v="275"/>
    <n v="0"/>
    <n v="0"/>
    <n v="0"/>
    <n v="275"/>
    <n v="0"/>
    <n v="275"/>
    <n v="1"/>
    <n v="0"/>
    <x v="2"/>
  </r>
  <r>
    <x v="64"/>
    <n v="10471"/>
    <x v="19"/>
    <n v="1"/>
    <n v="495"/>
    <n v="0"/>
    <n v="0"/>
    <n v="0"/>
    <n v="495"/>
    <n v="0"/>
    <n v="495"/>
    <n v="1"/>
    <n v="0"/>
    <x v="2"/>
  </r>
  <r>
    <x v="65"/>
    <n v="10211"/>
    <x v="13"/>
    <n v="1"/>
    <n v="265"/>
    <n v="0"/>
    <n v="0"/>
    <n v="0"/>
    <n v="265"/>
    <n v="0"/>
    <n v="265"/>
    <n v="1"/>
    <n v="0"/>
    <x v="2"/>
  </r>
  <r>
    <x v="66"/>
    <n v="10212"/>
    <x v="13"/>
    <n v="1"/>
    <n v="245"/>
    <n v="0"/>
    <n v="0"/>
    <n v="0"/>
    <n v="245"/>
    <n v="0"/>
    <n v="245"/>
    <n v="1"/>
    <n v="0"/>
    <x v="2"/>
  </r>
  <r>
    <x v="34"/>
    <n v="10222"/>
    <x v="13"/>
    <n v="1"/>
    <n v="235"/>
    <n v="0"/>
    <n v="0"/>
    <n v="0"/>
    <n v="235"/>
    <n v="0"/>
    <n v="235"/>
    <n v="1"/>
    <n v="0"/>
    <x v="2"/>
  </r>
  <r>
    <x v="67"/>
    <n v="10223"/>
    <x v="13"/>
    <n v="1"/>
    <n v="275"/>
    <n v="0"/>
    <n v="0"/>
    <n v="0"/>
    <n v="275"/>
    <n v="0"/>
    <n v="275"/>
    <n v="1"/>
    <n v="0"/>
    <x v="2"/>
  </r>
  <r>
    <x v="37"/>
    <n v="10216"/>
    <x v="13"/>
    <n v="3"/>
    <n v="735"/>
    <n v="0"/>
    <n v="0"/>
    <n v="0"/>
    <n v="735"/>
    <n v="0"/>
    <n v="735"/>
    <n v="1"/>
    <n v="0"/>
    <x v="2"/>
  </r>
  <r>
    <x v="8"/>
    <n v="10264"/>
    <x v="5"/>
    <n v="2"/>
    <n v="380"/>
    <n v="0"/>
    <n v="0"/>
    <n v="19"/>
    <n v="361"/>
    <n v="0"/>
    <n v="361"/>
    <n v="1"/>
    <n v="0"/>
    <x v="2"/>
  </r>
  <r>
    <x v="68"/>
    <n v="10377"/>
    <x v="5"/>
    <n v="1"/>
    <n v="345"/>
    <n v="0"/>
    <n v="0"/>
    <n v="34.5"/>
    <n v="310.5"/>
    <n v="0"/>
    <n v="310.5"/>
    <n v="1"/>
    <n v="0"/>
    <x v="2"/>
  </r>
  <r>
    <x v="41"/>
    <n v="10363"/>
    <x v="5"/>
    <n v="1"/>
    <n v="265"/>
    <n v="0"/>
    <n v="0"/>
    <n v="0"/>
    <n v="265"/>
    <n v="0"/>
    <n v="265"/>
    <n v="1"/>
    <n v="0"/>
    <x v="2"/>
  </r>
  <r>
    <x v="69"/>
    <n v="10382"/>
    <x v="5"/>
    <n v="1"/>
    <n v="235"/>
    <n v="0"/>
    <n v="0"/>
    <n v="23.5"/>
    <n v="211.5"/>
    <n v="0"/>
    <n v="211.5"/>
    <n v="1"/>
    <n v="0"/>
    <x v="2"/>
  </r>
  <r>
    <x v="44"/>
    <n v="10383"/>
    <x v="5"/>
    <n v="1"/>
    <n v="225"/>
    <n v="0"/>
    <n v="0"/>
    <n v="0"/>
    <n v="225"/>
    <n v="0"/>
    <n v="225"/>
    <n v="1"/>
    <n v="0"/>
    <x v="2"/>
  </r>
  <r>
    <x v="70"/>
    <n v="10367"/>
    <x v="5"/>
    <n v="1"/>
    <n v="330"/>
    <n v="0"/>
    <n v="0"/>
    <n v="0"/>
    <n v="330"/>
    <n v="0"/>
    <n v="330"/>
    <n v="1"/>
    <n v="0"/>
    <x v="2"/>
  </r>
  <r>
    <x v="71"/>
    <n v="10481"/>
    <x v="20"/>
    <n v="1"/>
    <n v="860"/>
    <n v="0"/>
    <n v="0"/>
    <n v="0"/>
    <n v="860"/>
    <n v="0"/>
    <n v="860"/>
    <n v="1"/>
    <n v="0"/>
    <x v="2"/>
  </r>
  <r>
    <x v="72"/>
    <n v="10033"/>
    <x v="20"/>
    <n v="1"/>
    <n v="1290"/>
    <n v="0"/>
    <n v="0"/>
    <n v="0"/>
    <n v="1290"/>
    <n v="0"/>
    <n v="1290"/>
    <n v="1"/>
    <n v="0"/>
    <x v="2"/>
  </r>
  <r>
    <x v="73"/>
    <n v="10477"/>
    <x v="20"/>
    <n v="1"/>
    <n v="1170"/>
    <n v="0"/>
    <n v="0"/>
    <n v="0"/>
    <n v="1170"/>
    <n v="0"/>
    <n v="1170"/>
    <n v="1"/>
    <n v="0"/>
    <x v="2"/>
  </r>
  <r>
    <x v="45"/>
    <n v="10354"/>
    <x v="6"/>
    <n v="2"/>
    <n v="700"/>
    <n v="0"/>
    <n v="0"/>
    <n v="70"/>
    <n v="630"/>
    <n v="0"/>
    <n v="630"/>
    <n v="1"/>
    <n v="0"/>
    <x v="2"/>
  </r>
  <r>
    <x v="74"/>
    <n v="10227"/>
    <x v="6"/>
    <n v="1"/>
    <n v="385"/>
    <n v="0"/>
    <n v="0"/>
    <n v="0"/>
    <n v="385"/>
    <n v="0"/>
    <n v="385"/>
    <n v="1"/>
    <n v="0"/>
    <x v="2"/>
  </r>
  <r>
    <x v="46"/>
    <n v="10356"/>
    <x v="6"/>
    <n v="2"/>
    <n v="720"/>
    <n v="0"/>
    <n v="0"/>
    <n v="103.15"/>
    <n v="616.85"/>
    <n v="0"/>
    <n v="616.85"/>
    <n v="1"/>
    <n v="0"/>
    <x v="2"/>
  </r>
  <r>
    <x v="75"/>
    <n v="10427"/>
    <x v="21"/>
    <n v="1"/>
    <n v="359"/>
    <n v="0"/>
    <n v="0"/>
    <n v="0"/>
    <n v="359"/>
    <n v="0"/>
    <n v="359"/>
    <n v="1"/>
    <n v="0"/>
    <x v="2"/>
  </r>
  <r>
    <x v="76"/>
    <n v="10411"/>
    <x v="8"/>
    <n v="1"/>
    <n v="395"/>
    <n v="0"/>
    <n v="0"/>
    <n v="34.18"/>
    <n v="360.82"/>
    <n v="0"/>
    <n v="360.82"/>
    <n v="1"/>
    <n v="0"/>
    <x v="2"/>
  </r>
  <r>
    <x v="14"/>
    <n v="10653"/>
    <x v="8"/>
    <n v="1"/>
    <n v="275"/>
    <n v="0"/>
    <n v="0"/>
    <n v="0"/>
    <n v="275"/>
    <n v="0"/>
    <n v="275"/>
    <n v="1"/>
    <n v="0"/>
    <x v="2"/>
  </r>
  <r>
    <x v="15"/>
    <n v="10037"/>
    <x v="8"/>
    <n v="1"/>
    <n v="395"/>
    <n v="0"/>
    <n v="0"/>
    <n v="0"/>
    <n v="395"/>
    <n v="0"/>
    <n v="395"/>
    <n v="1"/>
    <n v="0"/>
    <x v="2"/>
  </r>
  <r>
    <x v="77"/>
    <n v="10421"/>
    <x v="22"/>
    <n v="2"/>
    <n v="476"/>
    <n v="0"/>
    <n v="0"/>
    <n v="0"/>
    <n v="476"/>
    <n v="0"/>
    <n v="476"/>
    <n v="1"/>
    <n v="0"/>
    <x v="2"/>
  </r>
  <r>
    <x v="78"/>
    <n v="10403"/>
    <x v="23"/>
    <n v="1"/>
    <n v="335"/>
    <n v="0"/>
    <n v="0"/>
    <n v="42.35"/>
    <n v="292.64999999999998"/>
    <n v="0"/>
    <n v="292.64999999999998"/>
    <n v="1"/>
    <n v="0"/>
    <x v="2"/>
  </r>
  <r>
    <x v="79"/>
    <n v="10404"/>
    <x v="23"/>
    <n v="2"/>
    <n v="710"/>
    <n v="0"/>
    <n v="0"/>
    <n v="0"/>
    <n v="710"/>
    <n v="0"/>
    <n v="710"/>
    <n v="1"/>
    <n v="0"/>
    <x v="2"/>
  </r>
  <r>
    <x v="16"/>
    <n v="10030"/>
    <x v="9"/>
    <n v="1"/>
    <n v="695"/>
    <n v="0"/>
    <n v="0"/>
    <n v="0"/>
    <n v="695"/>
    <n v="0"/>
    <n v="695"/>
    <n v="1"/>
    <n v="0"/>
    <x v="2"/>
  </r>
  <r>
    <x v="80"/>
    <n v="10242"/>
    <x v="17"/>
    <n v="1"/>
    <n v="0"/>
    <n v="0"/>
    <n v="0"/>
    <n v="0"/>
    <n v="0"/>
    <n v="0"/>
    <n v="0"/>
    <n v="0"/>
    <n v="0"/>
    <x v="2"/>
  </r>
  <r>
    <x v="17"/>
    <n v="10633"/>
    <x v="10"/>
    <n v="2"/>
    <n v="318"/>
    <n v="0"/>
    <n v="0"/>
    <n v="0"/>
    <n v="318"/>
    <n v="0"/>
    <n v="318"/>
    <n v="1"/>
    <n v="0"/>
    <x v="2"/>
  </r>
  <r>
    <x v="51"/>
    <n v="10632"/>
    <x v="10"/>
    <n v="3"/>
    <n v="477"/>
    <n v="0"/>
    <n v="0"/>
    <n v="0"/>
    <n v="477"/>
    <n v="0"/>
    <n v="477"/>
    <n v="1"/>
    <n v="0"/>
    <x v="2"/>
  </r>
  <r>
    <x v="81"/>
    <n v="10396"/>
    <x v="18"/>
    <n v="1"/>
    <n v="555"/>
    <n v="0"/>
    <n v="0"/>
    <n v="0"/>
    <n v="555"/>
    <n v="0"/>
    <n v="555"/>
    <n v="1"/>
    <n v="0"/>
    <x v="3"/>
  </r>
  <r>
    <x v="57"/>
    <n v="10225"/>
    <x v="4"/>
    <n v="1"/>
    <n v="255"/>
    <n v="0"/>
    <n v="0"/>
    <n v="0"/>
    <n v="255"/>
    <n v="0"/>
    <n v="255"/>
    <n v="1"/>
    <n v="0"/>
    <x v="3"/>
  </r>
  <r>
    <x v="82"/>
    <n v="10072"/>
    <x v="4"/>
    <n v="1"/>
    <n v="315"/>
    <n v="0"/>
    <n v="0"/>
    <n v="0"/>
    <n v="315"/>
    <n v="0"/>
    <n v="315"/>
    <n v="1"/>
    <n v="0"/>
    <x v="3"/>
  </r>
  <r>
    <x v="24"/>
    <n v="10652"/>
    <x v="3"/>
    <n v="1"/>
    <n v="315"/>
    <n v="0"/>
    <n v="0"/>
    <n v="0"/>
    <n v="315"/>
    <n v="0"/>
    <n v="315"/>
    <n v="1"/>
    <n v="0"/>
    <x v="3"/>
  </r>
  <r>
    <x v="5"/>
    <n v="10051"/>
    <x v="4"/>
    <n v="1"/>
    <n v="315"/>
    <n v="0"/>
    <n v="0"/>
    <n v="25.36"/>
    <n v="289.64"/>
    <n v="0"/>
    <n v="289.64"/>
    <n v="1"/>
    <n v="0"/>
    <x v="3"/>
  </r>
  <r>
    <x v="83"/>
    <n v="10046"/>
    <x v="4"/>
    <n v="1"/>
    <n v="260"/>
    <n v="0"/>
    <n v="0"/>
    <n v="0"/>
    <n v="260"/>
    <n v="0"/>
    <n v="260"/>
    <n v="1"/>
    <n v="0"/>
    <x v="3"/>
  </r>
  <r>
    <x v="26"/>
    <n v="10095"/>
    <x v="3"/>
    <n v="3"/>
    <n v="780"/>
    <n v="0"/>
    <n v="0"/>
    <n v="36.17"/>
    <n v="743.83"/>
    <n v="0"/>
    <n v="743.83"/>
    <n v="1"/>
    <n v="0"/>
    <x v="3"/>
  </r>
  <r>
    <x v="84"/>
    <n v="10438"/>
    <x v="12"/>
    <n v="1"/>
    <n v="95"/>
    <n v="0"/>
    <n v="0"/>
    <n v="0"/>
    <n v="95"/>
    <n v="0"/>
    <n v="95"/>
    <n v="1"/>
    <n v="0"/>
    <x v="3"/>
  </r>
  <r>
    <x v="33"/>
    <n v="10221"/>
    <x v="13"/>
    <n v="1"/>
    <n v="255"/>
    <n v="0"/>
    <n v="0"/>
    <n v="0"/>
    <n v="255"/>
    <n v="0"/>
    <n v="255"/>
    <n v="1"/>
    <n v="0"/>
    <x v="3"/>
  </r>
  <r>
    <x v="67"/>
    <n v="10223"/>
    <x v="13"/>
    <n v="1"/>
    <n v="275"/>
    <n v="0"/>
    <n v="0"/>
    <n v="0"/>
    <n v="275"/>
    <n v="0"/>
    <n v="275"/>
    <n v="1"/>
    <n v="0"/>
    <x v="3"/>
  </r>
  <r>
    <x v="85"/>
    <n v="10215"/>
    <x v="13"/>
    <n v="1"/>
    <n v="225"/>
    <n v="0"/>
    <n v="0"/>
    <n v="0"/>
    <n v="225"/>
    <n v="0"/>
    <n v="225"/>
    <n v="1"/>
    <n v="0"/>
    <x v="3"/>
  </r>
  <r>
    <x v="8"/>
    <n v="10264"/>
    <x v="5"/>
    <n v="4"/>
    <n v="760"/>
    <n v="0"/>
    <n v="0"/>
    <n v="26.43"/>
    <n v="733.57"/>
    <n v="0"/>
    <n v="733.57"/>
    <n v="1"/>
    <n v="0"/>
    <x v="3"/>
  </r>
  <r>
    <x v="39"/>
    <n v="10373"/>
    <x v="5"/>
    <n v="1"/>
    <n v="275"/>
    <n v="0"/>
    <n v="0"/>
    <n v="0"/>
    <n v="275"/>
    <n v="0"/>
    <n v="275"/>
    <n v="1"/>
    <n v="0"/>
    <x v="3"/>
  </r>
  <r>
    <x v="86"/>
    <n v="10375"/>
    <x v="5"/>
    <n v="1"/>
    <n v="255"/>
    <n v="0"/>
    <n v="0"/>
    <n v="0"/>
    <n v="255"/>
    <n v="0"/>
    <n v="255"/>
    <n v="1"/>
    <n v="0"/>
    <x v="3"/>
  </r>
  <r>
    <x v="87"/>
    <n v="10357"/>
    <x v="6"/>
    <n v="1"/>
    <n v="360"/>
    <n v="0"/>
    <n v="0"/>
    <n v="0"/>
    <n v="360"/>
    <n v="0"/>
    <n v="360"/>
    <n v="1"/>
    <n v="0"/>
    <x v="3"/>
  </r>
  <r>
    <x v="45"/>
    <n v="10354"/>
    <x v="6"/>
    <n v="1"/>
    <n v="350"/>
    <n v="0"/>
    <n v="0"/>
    <n v="0"/>
    <n v="350"/>
    <n v="0"/>
    <n v="350"/>
    <n v="1"/>
    <n v="0"/>
    <x v="3"/>
  </r>
  <r>
    <x v="74"/>
    <n v="10227"/>
    <x v="6"/>
    <n v="1"/>
    <n v="385"/>
    <n v="0"/>
    <n v="0"/>
    <n v="0"/>
    <n v="385"/>
    <n v="0"/>
    <n v="385"/>
    <n v="1"/>
    <n v="0"/>
    <x v="3"/>
  </r>
  <r>
    <x v="46"/>
    <n v="10356"/>
    <x v="6"/>
    <n v="1"/>
    <n v="360"/>
    <n v="0"/>
    <n v="0"/>
    <n v="0"/>
    <n v="360"/>
    <n v="0"/>
    <n v="360"/>
    <n v="1"/>
    <n v="0"/>
    <x v="3"/>
  </r>
  <r>
    <x v="88"/>
    <n v="10423"/>
    <x v="22"/>
    <n v="2"/>
    <n v="560"/>
    <n v="0"/>
    <n v="0"/>
    <n v="45.07"/>
    <n v="514.92999999999995"/>
    <n v="0"/>
    <n v="514.92999999999995"/>
    <n v="1"/>
    <n v="0"/>
    <x v="3"/>
  </r>
  <r>
    <x v="79"/>
    <n v="10404"/>
    <x v="23"/>
    <n v="1"/>
    <n v="355"/>
    <n v="0"/>
    <n v="0"/>
    <n v="28.57"/>
    <n v="326.43"/>
    <n v="0"/>
    <n v="326.43"/>
    <n v="1"/>
    <n v="0"/>
    <x v="3"/>
  </r>
  <r>
    <x v="89"/>
    <n v="10493"/>
    <x v="16"/>
    <n v="2"/>
    <n v="116"/>
    <n v="0"/>
    <n v="0"/>
    <n v="0"/>
    <n v="116"/>
    <n v="0"/>
    <n v="116"/>
    <n v="1"/>
    <n v="0"/>
    <x v="3"/>
  </r>
  <r>
    <x v="90"/>
    <n v="10528"/>
    <x v="17"/>
    <n v="1"/>
    <n v="0"/>
    <n v="0"/>
    <n v="0"/>
    <n v="0"/>
    <n v="0"/>
    <n v="0"/>
    <n v="0"/>
    <n v="0"/>
    <n v="0"/>
    <x v="3"/>
  </r>
  <r>
    <x v="17"/>
    <n v="10633"/>
    <x v="10"/>
    <n v="4"/>
    <n v="636"/>
    <n v="0"/>
    <n v="0"/>
    <n v="22.11"/>
    <n v="613.89"/>
    <n v="0"/>
    <n v="613.89"/>
    <n v="1"/>
    <n v="0"/>
    <x v="3"/>
  </r>
  <r>
    <x v="91"/>
    <n v="10494"/>
    <x v="16"/>
    <n v="1"/>
    <n v="38"/>
    <n v="0"/>
    <n v="0"/>
    <n v="5.29"/>
    <n v="32.71"/>
    <n v="0"/>
    <n v="32.71"/>
    <n v="1"/>
    <n v="0"/>
    <x v="3"/>
  </r>
  <r>
    <x v="92"/>
    <n v="10171"/>
    <x v="17"/>
    <n v="1"/>
    <n v="0"/>
    <n v="0"/>
    <n v="0"/>
    <n v="0"/>
    <n v="0"/>
    <n v="0"/>
    <n v="0"/>
    <n v="0"/>
    <n v="0"/>
    <x v="3"/>
  </r>
  <r>
    <x v="93"/>
    <n v="10010"/>
    <x v="16"/>
    <n v="1"/>
    <n v="25"/>
    <n v="0"/>
    <n v="0"/>
    <n v="0"/>
    <n v="25"/>
    <n v="0"/>
    <n v="25"/>
    <n v="1"/>
    <n v="0"/>
    <x v="3"/>
  </r>
  <r>
    <x v="51"/>
    <n v="10495"/>
    <x v="17"/>
    <n v="1"/>
    <n v="0"/>
    <n v="0"/>
    <n v="0"/>
    <n v="0"/>
    <n v="0"/>
    <n v="0"/>
    <n v="0"/>
    <n v="0"/>
    <n v="0"/>
    <x v="3"/>
  </r>
  <r>
    <x v="51"/>
    <n v="10632"/>
    <x v="10"/>
    <n v="1"/>
    <n v="159"/>
    <n v="0"/>
    <n v="0"/>
    <n v="0"/>
    <n v="159"/>
    <n v="0"/>
    <n v="159"/>
    <n v="1"/>
    <n v="0"/>
    <x v="3"/>
  </r>
  <r>
    <x v="20"/>
    <n v="10240"/>
    <x v="0"/>
    <n v="1"/>
    <n v="95"/>
    <n v="0"/>
    <n v="0"/>
    <n v="0"/>
    <n v="95"/>
    <n v="0"/>
    <n v="95"/>
    <n v="1"/>
    <n v="0"/>
    <x v="4"/>
  </r>
  <r>
    <x v="94"/>
    <n v="10460"/>
    <x v="0"/>
    <n v="1"/>
    <n v="465"/>
    <n v="0"/>
    <n v="0"/>
    <n v="43.12"/>
    <n v="421.88"/>
    <n v="0"/>
    <n v="421.88"/>
    <n v="1"/>
    <n v="0"/>
    <x v="4"/>
  </r>
  <r>
    <x v="21"/>
    <n v="10461"/>
    <x v="0"/>
    <n v="1"/>
    <n v="275"/>
    <n v="0"/>
    <n v="0"/>
    <n v="0"/>
    <n v="275"/>
    <n v="0"/>
    <n v="275"/>
    <n v="1"/>
    <n v="0"/>
    <x v="4"/>
  </r>
  <r>
    <x v="95"/>
    <n v="10462"/>
    <x v="0"/>
    <n v="1"/>
    <n v="410"/>
    <n v="0"/>
    <n v="0"/>
    <n v="0"/>
    <n v="410"/>
    <n v="0"/>
    <n v="410"/>
    <n v="1"/>
    <n v="0"/>
    <x v="4"/>
  </r>
  <r>
    <x v="81"/>
    <n v="10396"/>
    <x v="18"/>
    <n v="1"/>
    <n v="555"/>
    <n v="0"/>
    <n v="0"/>
    <n v="51.46"/>
    <n v="503.54"/>
    <n v="0"/>
    <n v="503.54"/>
    <n v="1"/>
    <n v="0"/>
    <x v="4"/>
  </r>
  <r>
    <x v="54"/>
    <n v="10397"/>
    <x v="18"/>
    <n v="1"/>
    <n v="575"/>
    <n v="0"/>
    <n v="0"/>
    <n v="0"/>
    <n v="575"/>
    <n v="0"/>
    <n v="575"/>
    <n v="1"/>
    <n v="0"/>
    <x v="4"/>
  </r>
  <r>
    <x v="96"/>
    <n v="10039"/>
    <x v="24"/>
    <n v="1"/>
    <n v="75"/>
    <n v="0"/>
    <n v="0"/>
    <n v="3"/>
    <n v="72"/>
    <n v="0"/>
    <n v="72"/>
    <n v="1"/>
    <n v="0"/>
    <x v="4"/>
  </r>
  <r>
    <x v="97"/>
    <n v="10098"/>
    <x v="3"/>
    <n v="1"/>
    <n v="275"/>
    <n v="0"/>
    <n v="0"/>
    <n v="0"/>
    <n v="275"/>
    <n v="0"/>
    <n v="275"/>
    <n v="1"/>
    <n v="0"/>
    <x v="4"/>
  </r>
  <r>
    <x v="98"/>
    <n v="10168"/>
    <x v="1"/>
    <n v="1"/>
    <n v="385"/>
    <n v="0"/>
    <n v="0"/>
    <n v="0"/>
    <n v="385"/>
    <n v="0"/>
    <n v="385"/>
    <n v="1"/>
    <n v="0"/>
    <x v="4"/>
  </r>
  <r>
    <x v="2"/>
    <n v="10158"/>
    <x v="1"/>
    <n v="1"/>
    <n v="385"/>
    <n v="0"/>
    <n v="0"/>
    <n v="0"/>
    <n v="385"/>
    <n v="0"/>
    <n v="385"/>
    <n v="1"/>
    <n v="0"/>
    <x v="4"/>
  </r>
  <r>
    <x v="99"/>
    <n v="10071"/>
    <x v="4"/>
    <n v="1"/>
    <n v="355"/>
    <n v="0"/>
    <n v="0"/>
    <n v="0"/>
    <n v="355"/>
    <n v="0"/>
    <n v="355"/>
    <n v="1"/>
    <n v="0"/>
    <x v="4"/>
  </r>
  <r>
    <x v="22"/>
    <n v="10645"/>
    <x v="1"/>
    <n v="1"/>
    <n v="340"/>
    <n v="0"/>
    <n v="0"/>
    <n v="31.52"/>
    <n v="308.48"/>
    <n v="0"/>
    <n v="308.48"/>
    <n v="1"/>
    <n v="0"/>
    <x v="4"/>
  </r>
  <r>
    <x v="58"/>
    <n v="10145"/>
    <x v="1"/>
    <n v="2"/>
    <n v="740"/>
    <n v="0"/>
    <n v="0"/>
    <n v="0"/>
    <n v="740"/>
    <n v="0"/>
    <n v="740"/>
    <n v="1"/>
    <n v="0"/>
    <x v="4"/>
  </r>
  <r>
    <x v="23"/>
    <n v="10044"/>
    <x v="4"/>
    <n v="1"/>
    <n v="260"/>
    <n v="0"/>
    <n v="0"/>
    <n v="0"/>
    <n v="260"/>
    <n v="0"/>
    <n v="260"/>
    <n v="1"/>
    <n v="0"/>
    <x v="4"/>
  </r>
  <r>
    <x v="60"/>
    <n v="10125"/>
    <x v="3"/>
    <n v="1"/>
    <n v="275"/>
    <n v="0"/>
    <n v="0"/>
    <n v="0"/>
    <n v="275"/>
    <n v="0"/>
    <n v="275"/>
    <n v="1"/>
    <n v="0"/>
    <x v="4"/>
  </r>
  <r>
    <x v="24"/>
    <n v="10652"/>
    <x v="3"/>
    <n v="1"/>
    <n v="315"/>
    <n v="0"/>
    <n v="0"/>
    <n v="29.21"/>
    <n v="285.79000000000002"/>
    <n v="0"/>
    <n v="285.79000000000002"/>
    <n v="1"/>
    <n v="0"/>
    <x v="4"/>
  </r>
  <r>
    <x v="4"/>
    <n v="10109"/>
    <x v="3"/>
    <n v="1"/>
    <n v="275"/>
    <n v="0"/>
    <n v="0"/>
    <n v="0"/>
    <n v="275"/>
    <n v="0"/>
    <n v="275"/>
    <n v="1"/>
    <n v="0"/>
    <x v="4"/>
  </r>
  <r>
    <x v="100"/>
    <n v="10073"/>
    <x v="11"/>
    <n v="1"/>
    <n v="335"/>
    <n v="0"/>
    <n v="0"/>
    <n v="31.06"/>
    <n v="303.94"/>
    <n v="0"/>
    <n v="303.94"/>
    <n v="1"/>
    <n v="0"/>
    <x v="4"/>
  </r>
  <r>
    <x v="101"/>
    <n v="10113"/>
    <x v="11"/>
    <n v="1"/>
    <n v="375"/>
    <n v="0"/>
    <n v="0"/>
    <n v="0"/>
    <n v="375"/>
    <n v="0"/>
    <n v="375"/>
    <n v="1"/>
    <n v="0"/>
    <x v="4"/>
  </r>
  <r>
    <x v="102"/>
    <n v="10018"/>
    <x v="4"/>
    <n v="1"/>
    <n v="255"/>
    <n v="0"/>
    <n v="0"/>
    <n v="0"/>
    <n v="255"/>
    <n v="0"/>
    <n v="255"/>
    <n v="1"/>
    <n v="0"/>
    <x v="4"/>
  </r>
  <r>
    <x v="103"/>
    <n v="10075"/>
    <x v="4"/>
    <n v="1"/>
    <n v="275"/>
    <n v="0"/>
    <n v="0"/>
    <n v="0"/>
    <n v="275"/>
    <n v="0"/>
    <n v="275"/>
    <n v="1"/>
    <n v="0"/>
    <x v="4"/>
  </r>
  <r>
    <x v="28"/>
    <n v="10442"/>
    <x v="12"/>
    <n v="2"/>
    <n v="166"/>
    <n v="0"/>
    <n v="0"/>
    <n v="15.39"/>
    <n v="150.61000000000001"/>
    <n v="0"/>
    <n v="150.61000000000001"/>
    <n v="1"/>
    <n v="0"/>
    <x v="4"/>
  </r>
  <r>
    <x v="84"/>
    <n v="10438"/>
    <x v="12"/>
    <n v="1"/>
    <n v="95"/>
    <n v="0"/>
    <n v="0"/>
    <n v="0"/>
    <n v="95"/>
    <n v="0"/>
    <n v="95"/>
    <n v="1"/>
    <n v="0"/>
    <x v="4"/>
  </r>
  <r>
    <x v="63"/>
    <n v="10470"/>
    <x v="19"/>
    <n v="1"/>
    <n v="275"/>
    <n v="0"/>
    <n v="0"/>
    <n v="0"/>
    <n v="275"/>
    <n v="0"/>
    <n v="275"/>
    <n v="1"/>
    <n v="0"/>
    <x v="4"/>
  </r>
  <r>
    <x v="64"/>
    <n v="10471"/>
    <x v="19"/>
    <n v="1"/>
    <n v="495"/>
    <n v="0"/>
    <n v="0"/>
    <n v="0"/>
    <n v="495"/>
    <n v="0"/>
    <n v="495"/>
    <n v="1"/>
    <n v="0"/>
    <x v="4"/>
  </r>
  <r>
    <x v="66"/>
    <n v="10212"/>
    <x v="13"/>
    <n v="1"/>
    <n v="245"/>
    <n v="0"/>
    <n v="0"/>
    <n v="0"/>
    <n v="245"/>
    <n v="0"/>
    <n v="245"/>
    <n v="1"/>
    <n v="0"/>
    <x v="4"/>
  </r>
  <r>
    <x v="32"/>
    <n v="10214"/>
    <x v="13"/>
    <n v="2"/>
    <n v="530"/>
    <n v="0"/>
    <n v="0"/>
    <n v="0"/>
    <n v="530"/>
    <n v="0"/>
    <n v="530"/>
    <n v="1"/>
    <n v="0"/>
    <x v="4"/>
  </r>
  <r>
    <x v="37"/>
    <n v="10216"/>
    <x v="13"/>
    <n v="2"/>
    <n v="490"/>
    <n v="0"/>
    <n v="0"/>
    <n v="0"/>
    <n v="490"/>
    <n v="0"/>
    <n v="490"/>
    <n v="1"/>
    <n v="0"/>
    <x v="4"/>
  </r>
  <r>
    <x v="8"/>
    <n v="10264"/>
    <x v="5"/>
    <n v="6"/>
    <n v="1140"/>
    <n v="0"/>
    <n v="0"/>
    <n v="0"/>
    <n v="1140"/>
    <n v="0"/>
    <n v="1140"/>
    <n v="1"/>
    <n v="0"/>
    <x v="4"/>
  </r>
  <r>
    <x v="38"/>
    <n v="10381"/>
    <x v="5"/>
    <n v="1"/>
    <n v="225"/>
    <n v="0"/>
    <n v="0"/>
    <n v="0"/>
    <n v="225"/>
    <n v="0"/>
    <n v="225"/>
    <n v="1"/>
    <n v="0"/>
    <x v="4"/>
  </r>
  <r>
    <x v="41"/>
    <n v="10363"/>
    <x v="5"/>
    <n v="1"/>
    <n v="265"/>
    <n v="0"/>
    <n v="0"/>
    <n v="0"/>
    <n v="265"/>
    <n v="0"/>
    <n v="265"/>
    <n v="1"/>
    <n v="0"/>
    <x v="4"/>
  </r>
  <r>
    <x v="44"/>
    <n v="10383"/>
    <x v="5"/>
    <n v="1"/>
    <n v="225"/>
    <n v="0"/>
    <n v="0"/>
    <n v="0"/>
    <n v="225"/>
    <n v="0"/>
    <n v="225"/>
    <n v="1"/>
    <n v="0"/>
    <x v="4"/>
  </r>
  <r>
    <x v="45"/>
    <n v="10354"/>
    <x v="6"/>
    <n v="2"/>
    <n v="700"/>
    <n v="0"/>
    <n v="0"/>
    <n v="0"/>
    <n v="700"/>
    <n v="0"/>
    <n v="700"/>
    <n v="1"/>
    <n v="0"/>
    <x v="4"/>
  </r>
  <r>
    <x v="11"/>
    <n v="10353"/>
    <x v="6"/>
    <n v="1"/>
    <n v="350"/>
    <n v="0"/>
    <n v="0"/>
    <n v="0"/>
    <n v="350"/>
    <n v="0"/>
    <n v="350"/>
    <n v="1"/>
    <n v="0"/>
    <x v="4"/>
  </r>
  <r>
    <x v="104"/>
    <n v="10360"/>
    <x v="6"/>
    <n v="1"/>
    <n v="385"/>
    <n v="0"/>
    <n v="0"/>
    <n v="0"/>
    <n v="385"/>
    <n v="0"/>
    <n v="385"/>
    <n v="1"/>
    <n v="0"/>
    <x v="4"/>
  </r>
  <r>
    <x v="46"/>
    <n v="10356"/>
    <x v="6"/>
    <n v="5"/>
    <n v="1800"/>
    <n v="0"/>
    <n v="0"/>
    <n v="0"/>
    <n v="1800"/>
    <n v="0"/>
    <n v="1800"/>
    <n v="1"/>
    <n v="0"/>
    <x v="4"/>
  </r>
  <r>
    <x v="47"/>
    <n v="10432"/>
    <x v="14"/>
    <n v="1"/>
    <n v="315"/>
    <n v="0"/>
    <n v="0"/>
    <n v="0"/>
    <n v="315"/>
    <n v="0"/>
    <n v="315"/>
    <n v="1"/>
    <n v="0"/>
    <x v="4"/>
  </r>
  <r>
    <x v="14"/>
    <n v="10035"/>
    <x v="2"/>
    <n v="1"/>
    <n v="320"/>
    <n v="0"/>
    <n v="0"/>
    <n v="0"/>
    <n v="320"/>
    <n v="0"/>
    <n v="320"/>
    <n v="1"/>
    <n v="0"/>
    <x v="4"/>
  </r>
  <r>
    <x v="15"/>
    <n v="10037"/>
    <x v="8"/>
    <n v="1"/>
    <n v="395"/>
    <n v="0"/>
    <n v="0"/>
    <n v="0"/>
    <n v="395"/>
    <n v="0"/>
    <n v="395"/>
    <n v="1"/>
    <n v="0"/>
    <x v="4"/>
  </r>
  <r>
    <x v="77"/>
    <n v="10421"/>
    <x v="22"/>
    <n v="1"/>
    <n v="238"/>
    <n v="0"/>
    <n v="0"/>
    <n v="0"/>
    <n v="238"/>
    <n v="0"/>
    <n v="238"/>
    <n v="1"/>
    <n v="0"/>
    <x v="4"/>
  </r>
  <r>
    <x v="105"/>
    <n v="10142"/>
    <x v="22"/>
    <n v="1"/>
    <n v="320"/>
    <n v="0"/>
    <n v="0"/>
    <n v="0"/>
    <n v="320"/>
    <n v="0"/>
    <n v="320"/>
    <n v="1"/>
    <n v="0"/>
    <x v="4"/>
  </r>
  <r>
    <x v="78"/>
    <n v="10403"/>
    <x v="23"/>
    <n v="1"/>
    <n v="335"/>
    <n v="0"/>
    <n v="0"/>
    <n v="31.07"/>
    <n v="303.93"/>
    <n v="0"/>
    <n v="303.93"/>
    <n v="1"/>
    <n v="0"/>
    <x v="4"/>
  </r>
  <r>
    <x v="49"/>
    <s v="00"/>
    <x v="15"/>
    <n v="1"/>
    <n v="150"/>
    <n v="0"/>
    <n v="0"/>
    <n v="6"/>
    <n v="144"/>
    <n v="0"/>
    <n v="144"/>
    <n v="1"/>
    <n v="0"/>
    <x v="4"/>
  </r>
  <r>
    <x v="106"/>
    <n v="10667"/>
    <x v="15"/>
    <n v="1"/>
    <n v="150"/>
    <n v="0"/>
    <n v="0"/>
    <n v="6"/>
    <n v="144"/>
    <n v="0"/>
    <n v="144"/>
    <n v="1"/>
    <n v="0"/>
    <x v="4"/>
  </r>
  <r>
    <x v="17"/>
    <n v="10633"/>
    <x v="10"/>
    <n v="4"/>
    <n v="636"/>
    <n v="0"/>
    <n v="0"/>
    <n v="0"/>
    <n v="636"/>
    <n v="0"/>
    <n v="636"/>
    <n v="1"/>
    <n v="0"/>
    <x v="4"/>
  </r>
  <r>
    <x v="91"/>
    <n v="10494"/>
    <x v="16"/>
    <n v="2"/>
    <n v="76"/>
    <n v="0"/>
    <n v="0"/>
    <n v="0"/>
    <n v="76"/>
    <n v="0"/>
    <n v="76"/>
    <n v="1"/>
    <n v="0"/>
    <x v="4"/>
  </r>
  <r>
    <x v="107"/>
    <n v="10489"/>
    <x v="16"/>
    <n v="1"/>
    <n v="45"/>
    <n v="0"/>
    <n v="0"/>
    <n v="4.17"/>
    <n v="40.83"/>
    <n v="0"/>
    <n v="40.83"/>
    <n v="1"/>
    <n v="0"/>
    <x v="4"/>
  </r>
  <r>
    <x v="108"/>
    <n v="10666"/>
    <x v="15"/>
    <n v="1"/>
    <n v="150"/>
    <n v="0"/>
    <n v="0"/>
    <n v="0"/>
    <n v="150"/>
    <n v="0"/>
    <n v="150"/>
    <n v="1"/>
    <n v="0"/>
    <x v="4"/>
  </r>
  <r>
    <x v="109"/>
    <n v="10668"/>
    <x v="15"/>
    <n v="2"/>
    <n v="300"/>
    <n v="0"/>
    <n v="0"/>
    <n v="0"/>
    <n v="300"/>
    <n v="0"/>
    <n v="300"/>
    <n v="1"/>
    <n v="0"/>
    <x v="4"/>
  </r>
  <r>
    <x v="19"/>
    <n v="10527"/>
    <x v="2"/>
    <n v="1"/>
    <n v="299"/>
    <n v="0"/>
    <n v="0"/>
    <n v="0"/>
    <n v="299"/>
    <n v="0"/>
    <n v="299"/>
    <n v="1"/>
    <n v="0"/>
    <x v="4"/>
  </r>
  <r>
    <x v="51"/>
    <n v="10632"/>
    <x v="10"/>
    <n v="1"/>
    <n v="159"/>
    <n v="0"/>
    <n v="0"/>
    <n v="0"/>
    <n v="159"/>
    <n v="0"/>
    <n v="159"/>
    <n v="1"/>
    <n v="0"/>
    <x v="4"/>
  </r>
  <r>
    <x v="110"/>
    <n v="10451"/>
    <x v="0"/>
    <n v="2"/>
    <n v="1790"/>
    <n v="0"/>
    <n v="0"/>
    <n v="43.49"/>
    <n v="1746.51"/>
    <n v="0"/>
    <n v="1746.51"/>
    <n v="1"/>
    <n v="0"/>
    <x v="5"/>
  </r>
  <r>
    <x v="21"/>
    <n v="10461"/>
    <x v="0"/>
    <n v="1"/>
    <n v="275"/>
    <n v="0"/>
    <n v="0"/>
    <n v="23.86"/>
    <n v="251.14"/>
    <n v="0"/>
    <n v="251.14"/>
    <n v="1"/>
    <n v="0"/>
    <x v="5"/>
  </r>
  <r>
    <x v="95"/>
    <n v="10462"/>
    <x v="0"/>
    <n v="2"/>
    <n v="820"/>
    <n v="0"/>
    <n v="0"/>
    <n v="71.14"/>
    <n v="748.86"/>
    <n v="0"/>
    <n v="748.86"/>
    <n v="1"/>
    <n v="0"/>
    <x v="5"/>
  </r>
  <r>
    <x v="81"/>
    <n v="10396"/>
    <x v="18"/>
    <n v="1"/>
    <n v="555"/>
    <n v="0"/>
    <n v="0"/>
    <n v="0"/>
    <n v="555"/>
    <n v="0"/>
    <n v="555"/>
    <n v="1"/>
    <n v="0"/>
    <x v="5"/>
  </r>
  <r>
    <x v="54"/>
    <n v="10397"/>
    <x v="18"/>
    <n v="1"/>
    <n v="575"/>
    <n v="0"/>
    <n v="0"/>
    <n v="25.31"/>
    <n v="549.69000000000005"/>
    <n v="0"/>
    <n v="549.69000000000005"/>
    <n v="1"/>
    <n v="0"/>
    <x v="5"/>
  </r>
  <r>
    <x v="111"/>
    <n v="10070"/>
    <x v="4"/>
    <n v="1"/>
    <n v="275"/>
    <n v="0"/>
    <n v="0"/>
    <n v="0"/>
    <n v="275"/>
    <n v="0"/>
    <n v="275"/>
    <n v="1"/>
    <n v="0"/>
    <x v="5"/>
  </r>
  <r>
    <x v="57"/>
    <n v="10225"/>
    <x v="4"/>
    <n v="1"/>
    <n v="255"/>
    <n v="0"/>
    <n v="0"/>
    <n v="0"/>
    <n v="255"/>
    <n v="0"/>
    <n v="255"/>
    <n v="1"/>
    <n v="0"/>
    <x v="5"/>
  </r>
  <r>
    <x v="112"/>
    <n v="10127"/>
    <x v="3"/>
    <n v="1"/>
    <n v="355"/>
    <n v="0"/>
    <n v="0"/>
    <n v="0"/>
    <n v="355"/>
    <n v="0"/>
    <n v="355"/>
    <n v="1"/>
    <n v="0"/>
    <x v="5"/>
  </r>
  <r>
    <x v="25"/>
    <n v="10114"/>
    <x v="11"/>
    <n v="1"/>
    <n v="335"/>
    <n v="0"/>
    <n v="0"/>
    <n v="0"/>
    <n v="335"/>
    <n v="0"/>
    <n v="335"/>
    <n v="1"/>
    <n v="0"/>
    <x v="5"/>
  </r>
  <r>
    <x v="4"/>
    <n v="10109"/>
    <x v="3"/>
    <n v="3"/>
    <n v="825"/>
    <n v="0"/>
    <n v="0"/>
    <n v="0"/>
    <n v="825"/>
    <n v="0"/>
    <n v="825"/>
    <n v="1"/>
    <n v="0"/>
    <x v="5"/>
  </r>
  <r>
    <x v="102"/>
    <n v="10018"/>
    <x v="4"/>
    <n v="1"/>
    <n v="255"/>
    <n v="0"/>
    <n v="0"/>
    <n v="0"/>
    <n v="255"/>
    <n v="0"/>
    <n v="255"/>
    <n v="1"/>
    <n v="0"/>
    <x v="5"/>
  </r>
  <r>
    <x v="5"/>
    <n v="10051"/>
    <x v="4"/>
    <n v="1"/>
    <n v="315"/>
    <n v="0"/>
    <n v="0"/>
    <n v="0"/>
    <n v="315"/>
    <n v="0"/>
    <n v="315"/>
    <n v="1"/>
    <n v="0"/>
    <x v="5"/>
  </r>
  <r>
    <x v="26"/>
    <n v="10095"/>
    <x v="3"/>
    <n v="2"/>
    <n v="520"/>
    <n v="0"/>
    <n v="0"/>
    <n v="0"/>
    <n v="520"/>
    <n v="0"/>
    <n v="520"/>
    <n v="1"/>
    <n v="0"/>
    <x v="5"/>
  </r>
  <r>
    <x v="113"/>
    <n v="10446"/>
    <x v="12"/>
    <n v="2"/>
    <n v="390"/>
    <n v="0"/>
    <n v="0"/>
    <n v="0"/>
    <n v="390"/>
    <n v="0"/>
    <n v="390"/>
    <n v="1"/>
    <n v="0"/>
    <x v="5"/>
  </r>
  <r>
    <x v="29"/>
    <n v="10443"/>
    <x v="12"/>
    <n v="2"/>
    <n v="150"/>
    <n v="0"/>
    <n v="0"/>
    <n v="0"/>
    <n v="150"/>
    <n v="0"/>
    <n v="150"/>
    <n v="1"/>
    <n v="0"/>
    <x v="5"/>
  </r>
  <r>
    <x v="114"/>
    <n v="10440"/>
    <x v="12"/>
    <n v="2"/>
    <n v="176"/>
    <n v="0"/>
    <n v="0"/>
    <n v="0"/>
    <n v="176"/>
    <n v="0"/>
    <n v="176"/>
    <n v="1"/>
    <n v="0"/>
    <x v="5"/>
  </r>
  <r>
    <x v="30"/>
    <n v="10441"/>
    <x v="12"/>
    <n v="1"/>
    <n v="250"/>
    <n v="0"/>
    <n v="0"/>
    <n v="0"/>
    <n v="250"/>
    <n v="0"/>
    <n v="250"/>
    <n v="1"/>
    <n v="0"/>
    <x v="5"/>
  </r>
  <r>
    <x v="62"/>
    <n v="10445"/>
    <x v="12"/>
    <n v="7"/>
    <n v="1365"/>
    <n v="0"/>
    <n v="0"/>
    <n v="0"/>
    <n v="1365"/>
    <n v="0"/>
    <n v="1365"/>
    <n v="1"/>
    <n v="0"/>
    <x v="5"/>
  </r>
  <r>
    <x v="115"/>
    <n v="10436"/>
    <x v="12"/>
    <n v="2"/>
    <n v="90"/>
    <n v="0"/>
    <n v="0"/>
    <n v="0"/>
    <n v="90"/>
    <n v="0"/>
    <n v="90"/>
    <n v="1"/>
    <n v="0"/>
    <x v="5"/>
  </r>
  <r>
    <x v="31"/>
    <n v="10437"/>
    <x v="12"/>
    <n v="2"/>
    <n v="190"/>
    <n v="0"/>
    <n v="0"/>
    <n v="0"/>
    <n v="190"/>
    <n v="0"/>
    <n v="190"/>
    <n v="1"/>
    <n v="0"/>
    <x v="5"/>
  </r>
  <r>
    <x v="116"/>
    <n v="10473"/>
    <x v="19"/>
    <n v="1"/>
    <n v="395"/>
    <n v="0"/>
    <n v="0"/>
    <n v="19.2"/>
    <n v="375.8"/>
    <n v="0"/>
    <n v="375.8"/>
    <n v="1"/>
    <n v="0"/>
    <x v="5"/>
  </r>
  <r>
    <x v="63"/>
    <n v="10470"/>
    <x v="19"/>
    <n v="1"/>
    <n v="275"/>
    <n v="0"/>
    <n v="0"/>
    <n v="0"/>
    <n v="275"/>
    <n v="0"/>
    <n v="275"/>
    <n v="1"/>
    <n v="0"/>
    <x v="5"/>
  </r>
  <r>
    <x v="33"/>
    <n v="10221"/>
    <x v="13"/>
    <n v="1"/>
    <n v="255"/>
    <n v="0"/>
    <n v="0"/>
    <n v="0"/>
    <n v="255"/>
    <n v="0"/>
    <n v="255"/>
    <n v="1"/>
    <n v="0"/>
    <x v="5"/>
  </r>
  <r>
    <x v="117"/>
    <n v="10218"/>
    <x v="13"/>
    <n v="3"/>
    <n v="735"/>
    <n v="0"/>
    <n v="0"/>
    <n v="0"/>
    <n v="735"/>
    <n v="0"/>
    <n v="735"/>
    <n v="1"/>
    <n v="0"/>
    <x v="5"/>
  </r>
  <r>
    <x v="37"/>
    <n v="10216"/>
    <x v="13"/>
    <n v="4"/>
    <n v="980"/>
    <n v="0"/>
    <n v="0"/>
    <n v="0"/>
    <n v="980"/>
    <n v="0"/>
    <n v="980"/>
    <n v="1"/>
    <n v="0"/>
    <x v="5"/>
  </r>
  <r>
    <x v="8"/>
    <n v="10264"/>
    <x v="5"/>
    <n v="3"/>
    <n v="570"/>
    <n v="0"/>
    <n v="0"/>
    <n v="18.47"/>
    <n v="551.53"/>
    <n v="0"/>
    <n v="551.53"/>
    <n v="1"/>
    <n v="0"/>
    <x v="5"/>
  </r>
  <r>
    <x v="69"/>
    <n v="10382"/>
    <x v="5"/>
    <n v="2"/>
    <n v="470"/>
    <n v="0"/>
    <n v="0"/>
    <n v="0"/>
    <n v="470"/>
    <n v="0"/>
    <n v="470"/>
    <n v="1"/>
    <n v="0"/>
    <x v="5"/>
  </r>
  <r>
    <x v="10"/>
    <n v="10007"/>
    <x v="5"/>
    <n v="1"/>
    <n v="275"/>
    <n v="0"/>
    <n v="0"/>
    <n v="13.36"/>
    <n v="261.64"/>
    <n v="0"/>
    <n v="261.64"/>
    <n v="1"/>
    <n v="0"/>
    <x v="5"/>
  </r>
  <r>
    <x v="44"/>
    <n v="10383"/>
    <x v="5"/>
    <n v="3"/>
    <n v="675"/>
    <n v="0"/>
    <n v="0"/>
    <n v="0"/>
    <n v="675"/>
    <n v="0"/>
    <n v="675"/>
    <n v="1"/>
    <n v="0"/>
    <x v="5"/>
  </r>
  <r>
    <x v="118"/>
    <n v="10361"/>
    <x v="6"/>
    <n v="1"/>
    <n v="385"/>
    <n v="0"/>
    <n v="0"/>
    <n v="0"/>
    <n v="385"/>
    <n v="0"/>
    <n v="385"/>
    <n v="1"/>
    <n v="0"/>
    <x v="5"/>
  </r>
  <r>
    <x v="11"/>
    <n v="10353"/>
    <x v="6"/>
    <n v="1"/>
    <n v="350"/>
    <n v="0"/>
    <n v="0"/>
    <n v="0"/>
    <n v="350"/>
    <n v="0"/>
    <n v="350"/>
    <n v="1"/>
    <n v="0"/>
    <x v="5"/>
  </r>
  <r>
    <x v="104"/>
    <n v="10360"/>
    <x v="6"/>
    <n v="1"/>
    <n v="385"/>
    <n v="0"/>
    <n v="0"/>
    <n v="0"/>
    <n v="385"/>
    <n v="0"/>
    <n v="385"/>
    <n v="1"/>
    <n v="0"/>
    <x v="5"/>
  </r>
  <r>
    <x v="119"/>
    <n v="10359"/>
    <x v="6"/>
    <n v="1"/>
    <n v="385"/>
    <n v="0"/>
    <n v="0"/>
    <n v="0"/>
    <n v="385"/>
    <n v="0"/>
    <n v="385"/>
    <n v="1"/>
    <n v="0"/>
    <x v="5"/>
  </r>
  <r>
    <x v="74"/>
    <n v="10227"/>
    <x v="6"/>
    <n v="1"/>
    <n v="385"/>
    <n v="0"/>
    <n v="0"/>
    <n v="0"/>
    <n v="385"/>
    <n v="0"/>
    <n v="385"/>
    <n v="1"/>
    <n v="0"/>
    <x v="5"/>
  </r>
  <r>
    <x v="46"/>
    <n v="10356"/>
    <x v="6"/>
    <n v="10"/>
    <n v="3600"/>
    <n v="0"/>
    <n v="0"/>
    <n v="31.69"/>
    <n v="3568.31"/>
    <n v="0"/>
    <n v="3568.31"/>
    <n v="1"/>
    <n v="0"/>
    <x v="5"/>
  </r>
  <r>
    <x v="15"/>
    <n v="10037"/>
    <x v="8"/>
    <n v="2"/>
    <n v="790"/>
    <n v="0"/>
    <n v="0"/>
    <n v="0"/>
    <n v="790"/>
    <n v="0"/>
    <n v="790"/>
    <n v="1"/>
    <n v="0"/>
    <x v="5"/>
  </r>
  <r>
    <x v="120"/>
    <n v="10415"/>
    <x v="22"/>
    <n v="1"/>
    <n v="270"/>
    <n v="0"/>
    <n v="0"/>
    <n v="13.12"/>
    <n v="256.88"/>
    <n v="0"/>
    <n v="256.88"/>
    <n v="1"/>
    <n v="0"/>
    <x v="5"/>
  </r>
  <r>
    <x v="78"/>
    <n v="10403"/>
    <x v="23"/>
    <n v="4"/>
    <n v="1340"/>
    <n v="0"/>
    <n v="0"/>
    <n v="0"/>
    <n v="1340"/>
    <n v="0"/>
    <n v="1340"/>
    <n v="1"/>
    <n v="0"/>
    <x v="5"/>
  </r>
  <r>
    <x v="121"/>
    <n v="10562"/>
    <x v="9"/>
    <n v="2"/>
    <n v="1590"/>
    <n v="0"/>
    <n v="0"/>
    <n v="0"/>
    <n v="1590"/>
    <n v="0"/>
    <n v="1590"/>
    <n v="1"/>
    <n v="0"/>
    <x v="5"/>
  </r>
  <r>
    <x v="17"/>
    <n v="10633"/>
    <x v="10"/>
    <n v="3"/>
    <n v="477"/>
    <n v="0"/>
    <n v="0"/>
    <n v="23.18"/>
    <n v="453.82"/>
    <n v="0"/>
    <n v="453.82"/>
    <n v="1"/>
    <n v="0"/>
    <x v="5"/>
  </r>
  <r>
    <x v="91"/>
    <n v="10494"/>
    <x v="16"/>
    <n v="1"/>
    <n v="38"/>
    <n v="0"/>
    <n v="0"/>
    <n v="0"/>
    <n v="38"/>
    <n v="0"/>
    <n v="38"/>
    <n v="1"/>
    <n v="0"/>
    <x v="5"/>
  </r>
  <r>
    <x v="51"/>
    <n v="10632"/>
    <x v="10"/>
    <n v="3"/>
    <n v="477"/>
    <n v="0"/>
    <n v="0"/>
    <n v="23.18"/>
    <n v="453.82"/>
    <n v="0"/>
    <n v="453.82"/>
    <n v="1"/>
    <n v="0"/>
    <x v="5"/>
  </r>
  <r>
    <x v="0"/>
    <n v="10457"/>
    <x v="0"/>
    <n v="1"/>
    <n v="285"/>
    <n v="0"/>
    <n v="0"/>
    <n v="0"/>
    <n v="285"/>
    <n v="0"/>
    <n v="285"/>
    <n v="1"/>
    <n v="0"/>
    <x v="6"/>
  </r>
  <r>
    <x v="21"/>
    <n v="10461"/>
    <x v="0"/>
    <n v="1"/>
    <n v="275"/>
    <n v="0"/>
    <n v="0"/>
    <n v="0"/>
    <n v="275"/>
    <n v="0"/>
    <n v="275"/>
    <n v="1"/>
    <n v="0"/>
    <x v="6"/>
  </r>
  <r>
    <x v="122"/>
    <n v="10662"/>
    <x v="18"/>
    <n v="1"/>
    <n v="1315"/>
    <n v="0"/>
    <n v="0"/>
    <n v="0"/>
    <n v="1315"/>
    <n v="0"/>
    <n v="1315"/>
    <n v="1"/>
    <n v="0"/>
    <x v="6"/>
  </r>
  <r>
    <x v="123"/>
    <n v="10398"/>
    <x v="18"/>
    <n v="1"/>
    <n v="625"/>
    <n v="0"/>
    <n v="0"/>
    <n v="0"/>
    <n v="625"/>
    <n v="0"/>
    <n v="625"/>
    <n v="1"/>
    <n v="0"/>
    <x v="6"/>
  </r>
  <r>
    <x v="2"/>
    <n v="10158"/>
    <x v="1"/>
    <n v="1"/>
    <n v="385"/>
    <n v="0"/>
    <n v="0"/>
    <n v="0"/>
    <n v="385"/>
    <n v="0"/>
    <n v="385"/>
    <n v="1"/>
    <n v="0"/>
    <x v="6"/>
  </r>
  <r>
    <x v="58"/>
    <n v="10145"/>
    <x v="1"/>
    <n v="1"/>
    <n v="370"/>
    <n v="0"/>
    <n v="0"/>
    <n v="0"/>
    <n v="370"/>
    <n v="0"/>
    <n v="370"/>
    <n v="1"/>
    <n v="0"/>
    <x v="6"/>
  </r>
  <r>
    <x v="4"/>
    <n v="10109"/>
    <x v="3"/>
    <n v="1"/>
    <n v="275"/>
    <n v="0"/>
    <n v="0"/>
    <n v="0"/>
    <n v="275"/>
    <n v="0"/>
    <n v="275"/>
    <n v="1"/>
    <n v="0"/>
    <x v="6"/>
  </r>
  <r>
    <x v="124"/>
    <n v="10135"/>
    <x v="1"/>
    <n v="2"/>
    <n v="620"/>
    <n v="0"/>
    <n v="0"/>
    <n v="0"/>
    <n v="620"/>
    <n v="0"/>
    <n v="620"/>
    <n v="1"/>
    <n v="0"/>
    <x v="6"/>
  </r>
  <r>
    <x v="31"/>
    <n v="10437"/>
    <x v="12"/>
    <n v="2"/>
    <n v="190"/>
    <n v="0"/>
    <n v="0"/>
    <n v="0"/>
    <n v="190"/>
    <n v="0"/>
    <n v="190"/>
    <n v="1"/>
    <n v="0"/>
    <x v="6"/>
  </r>
  <r>
    <x v="84"/>
    <n v="10438"/>
    <x v="12"/>
    <n v="1"/>
    <n v="95"/>
    <n v="0"/>
    <n v="0"/>
    <n v="0"/>
    <n v="95"/>
    <n v="0"/>
    <n v="95"/>
    <n v="1"/>
    <n v="0"/>
    <x v="6"/>
  </r>
  <r>
    <x v="117"/>
    <n v="10218"/>
    <x v="13"/>
    <n v="1"/>
    <n v="245"/>
    <n v="0"/>
    <n v="0"/>
    <n v="0"/>
    <n v="245"/>
    <n v="0"/>
    <n v="245"/>
    <n v="1"/>
    <n v="0"/>
    <x v="6"/>
  </r>
  <r>
    <x v="67"/>
    <n v="10223"/>
    <x v="13"/>
    <n v="1"/>
    <n v="275"/>
    <n v="0"/>
    <n v="0"/>
    <n v="0"/>
    <n v="275"/>
    <n v="0"/>
    <n v="275"/>
    <n v="1"/>
    <n v="0"/>
    <x v="6"/>
  </r>
  <r>
    <x v="8"/>
    <n v="10264"/>
    <x v="5"/>
    <n v="1"/>
    <n v="190"/>
    <n v="0"/>
    <n v="0"/>
    <n v="10.95"/>
    <n v="179.05"/>
    <n v="0"/>
    <n v="179.05"/>
    <n v="1"/>
    <n v="0"/>
    <x v="6"/>
  </r>
  <r>
    <x v="86"/>
    <n v="10375"/>
    <x v="5"/>
    <n v="1"/>
    <n v="255"/>
    <n v="0"/>
    <n v="0"/>
    <n v="0"/>
    <n v="255"/>
    <n v="0"/>
    <n v="255"/>
    <n v="1"/>
    <n v="0"/>
    <x v="6"/>
  </r>
  <r>
    <x v="41"/>
    <n v="10363"/>
    <x v="5"/>
    <n v="1"/>
    <n v="265"/>
    <n v="0"/>
    <n v="0"/>
    <n v="0"/>
    <n v="265"/>
    <n v="0"/>
    <n v="265"/>
    <n v="1"/>
    <n v="0"/>
    <x v="6"/>
  </r>
  <r>
    <x v="69"/>
    <n v="10382"/>
    <x v="5"/>
    <n v="2"/>
    <n v="470"/>
    <n v="0"/>
    <n v="0"/>
    <n v="27.1"/>
    <n v="442.9"/>
    <n v="0"/>
    <n v="442.9"/>
    <n v="1"/>
    <n v="0"/>
    <x v="6"/>
  </r>
  <r>
    <x v="10"/>
    <n v="10007"/>
    <x v="5"/>
    <n v="1"/>
    <n v="275"/>
    <n v="0"/>
    <n v="0"/>
    <n v="0"/>
    <n v="275"/>
    <n v="0"/>
    <n v="275"/>
    <n v="1"/>
    <n v="0"/>
    <x v="6"/>
  </r>
  <r>
    <x v="44"/>
    <n v="10383"/>
    <x v="5"/>
    <n v="2"/>
    <n v="450"/>
    <n v="0"/>
    <n v="0"/>
    <n v="25.95"/>
    <n v="424.05"/>
    <n v="0"/>
    <n v="424.05"/>
    <n v="1"/>
    <n v="0"/>
    <x v="6"/>
  </r>
  <r>
    <x v="15"/>
    <n v="10037"/>
    <x v="8"/>
    <n v="1"/>
    <n v="395"/>
    <n v="0"/>
    <n v="0"/>
    <n v="0"/>
    <n v="395"/>
    <n v="0"/>
    <n v="395"/>
    <n v="1"/>
    <n v="0"/>
    <x v="6"/>
  </r>
  <r>
    <x v="106"/>
    <n v="10667"/>
    <x v="15"/>
    <n v="1"/>
    <n v="150"/>
    <n v="0"/>
    <n v="0"/>
    <n v="0"/>
    <n v="150"/>
    <n v="0"/>
    <n v="150"/>
    <n v="1"/>
    <n v="0"/>
    <x v="6"/>
  </r>
  <r>
    <x v="107"/>
    <n v="10489"/>
    <x v="16"/>
    <n v="4"/>
    <n v="180"/>
    <n v="0"/>
    <n v="0"/>
    <n v="0"/>
    <n v="180"/>
    <n v="0"/>
    <n v="180"/>
    <n v="1"/>
    <n v="0"/>
    <x v="6"/>
  </r>
  <r>
    <x v="109"/>
    <n v="10668"/>
    <x v="15"/>
    <n v="1"/>
    <n v="150"/>
    <n v="0"/>
    <n v="0"/>
    <n v="0"/>
    <n v="150"/>
    <n v="0"/>
    <n v="150"/>
    <n v="1"/>
    <n v="0"/>
    <x v="6"/>
  </r>
  <r>
    <x v="51"/>
    <n v="10632"/>
    <x v="10"/>
    <n v="1"/>
    <n v="159"/>
    <n v="0"/>
    <n v="0"/>
    <n v="0"/>
    <n v="159"/>
    <n v="0"/>
    <n v="159"/>
    <n v="1"/>
    <n v="0"/>
    <x v="6"/>
  </r>
  <r>
    <x v="20"/>
    <n v="10240"/>
    <x v="0"/>
    <n v="1"/>
    <n v="95"/>
    <n v="0"/>
    <n v="0"/>
    <n v="0"/>
    <n v="95"/>
    <n v="0"/>
    <n v="95"/>
    <n v="1"/>
    <n v="0"/>
    <x v="7"/>
  </r>
  <r>
    <x v="125"/>
    <n v="10069"/>
    <x v="4"/>
    <n v="1"/>
    <n v="355"/>
    <n v="0"/>
    <n v="0"/>
    <n v="0"/>
    <n v="355"/>
    <n v="0"/>
    <n v="355"/>
    <n v="1"/>
    <n v="0"/>
    <x v="7"/>
  </r>
  <r>
    <x v="57"/>
    <n v="10225"/>
    <x v="4"/>
    <n v="1"/>
    <n v="255"/>
    <n v="0"/>
    <n v="0"/>
    <n v="0"/>
    <n v="255"/>
    <n v="0"/>
    <n v="255"/>
    <n v="1"/>
    <n v="0"/>
    <x v="7"/>
  </r>
  <r>
    <x v="4"/>
    <n v="10109"/>
    <x v="3"/>
    <n v="1"/>
    <n v="275"/>
    <n v="0"/>
    <n v="0"/>
    <n v="0"/>
    <n v="275"/>
    <n v="0"/>
    <n v="275"/>
    <n v="1"/>
    <n v="0"/>
    <x v="7"/>
  </r>
  <r>
    <x v="26"/>
    <n v="10095"/>
    <x v="3"/>
    <n v="1"/>
    <n v="260"/>
    <n v="0"/>
    <n v="0"/>
    <n v="0"/>
    <n v="260"/>
    <n v="0"/>
    <n v="260"/>
    <n v="1"/>
    <n v="0"/>
    <x v="7"/>
  </r>
  <r>
    <x v="126"/>
    <n v="10439"/>
    <x v="12"/>
    <n v="1"/>
    <n v="110"/>
    <n v="0"/>
    <n v="0"/>
    <n v="0"/>
    <n v="110"/>
    <n v="0"/>
    <n v="110"/>
    <n v="1"/>
    <n v="0"/>
    <x v="7"/>
  </r>
  <r>
    <x v="8"/>
    <n v="10264"/>
    <x v="5"/>
    <n v="4"/>
    <n v="760"/>
    <n v="0"/>
    <n v="0"/>
    <n v="0"/>
    <n v="760"/>
    <n v="0"/>
    <n v="760"/>
    <n v="1"/>
    <n v="0"/>
    <x v="7"/>
  </r>
  <r>
    <x v="44"/>
    <n v="10383"/>
    <x v="5"/>
    <n v="1"/>
    <n v="225"/>
    <n v="0"/>
    <n v="0"/>
    <n v="0"/>
    <n v="225"/>
    <n v="0"/>
    <n v="225"/>
    <n v="1"/>
    <n v="0"/>
    <x v="7"/>
  </r>
  <r>
    <x v="45"/>
    <n v="10354"/>
    <x v="6"/>
    <n v="1"/>
    <n v="350"/>
    <n v="0"/>
    <n v="0"/>
    <n v="0"/>
    <n v="350"/>
    <n v="0"/>
    <n v="350"/>
    <n v="1"/>
    <n v="0"/>
    <x v="7"/>
  </r>
  <r>
    <x v="11"/>
    <n v="10353"/>
    <x v="6"/>
    <n v="1"/>
    <n v="350"/>
    <n v="0"/>
    <n v="0"/>
    <n v="0"/>
    <n v="350"/>
    <n v="0"/>
    <n v="350"/>
    <n v="1"/>
    <n v="0"/>
    <x v="7"/>
  </r>
  <r>
    <x v="46"/>
    <n v="10356"/>
    <x v="6"/>
    <n v="2"/>
    <n v="720"/>
    <n v="0"/>
    <n v="0"/>
    <n v="0"/>
    <n v="720"/>
    <n v="0"/>
    <n v="720"/>
    <n v="1"/>
    <n v="0"/>
    <x v="7"/>
  </r>
  <r>
    <x v="0"/>
    <n v="10457"/>
    <x v="0"/>
    <n v="1"/>
    <n v="285"/>
    <n v="0"/>
    <n v="0"/>
    <n v="0"/>
    <n v="285"/>
    <n v="0"/>
    <n v="285"/>
    <n v="1"/>
    <n v="0"/>
    <x v="8"/>
  </r>
  <r>
    <x v="95"/>
    <n v="10462"/>
    <x v="0"/>
    <n v="1"/>
    <n v="410"/>
    <n v="0"/>
    <n v="0"/>
    <n v="27.11"/>
    <n v="382.89"/>
    <n v="0"/>
    <n v="382.89"/>
    <n v="1"/>
    <n v="0"/>
    <x v="8"/>
  </r>
  <r>
    <x v="81"/>
    <n v="10396"/>
    <x v="18"/>
    <n v="1"/>
    <n v="555"/>
    <n v="0"/>
    <n v="0"/>
    <n v="0"/>
    <n v="555"/>
    <n v="0"/>
    <n v="555"/>
    <n v="1"/>
    <n v="0"/>
    <x v="8"/>
  </r>
  <r>
    <x v="123"/>
    <n v="10398"/>
    <x v="18"/>
    <n v="1"/>
    <n v="625"/>
    <n v="0"/>
    <n v="0"/>
    <n v="0"/>
    <n v="625"/>
    <n v="0"/>
    <n v="625"/>
    <n v="1"/>
    <n v="0"/>
    <x v="8"/>
  </r>
  <r>
    <x v="127"/>
    <n v="10067"/>
    <x v="4"/>
    <n v="1"/>
    <n v="275"/>
    <n v="0"/>
    <n v="0"/>
    <n v="0"/>
    <n v="275"/>
    <n v="0"/>
    <n v="275"/>
    <n v="1"/>
    <n v="0"/>
    <x v="8"/>
  </r>
  <r>
    <x v="22"/>
    <n v="10645"/>
    <x v="1"/>
    <n v="1"/>
    <n v="340"/>
    <n v="0"/>
    <n v="0"/>
    <n v="0"/>
    <n v="340"/>
    <n v="0"/>
    <n v="340"/>
    <n v="1"/>
    <n v="0"/>
    <x v="8"/>
  </r>
  <r>
    <x v="3"/>
    <n v="10665"/>
    <x v="2"/>
    <n v="1"/>
    <n v="299"/>
    <n v="0"/>
    <n v="0"/>
    <n v="28.19"/>
    <n v="270.81"/>
    <n v="0"/>
    <n v="270.81"/>
    <n v="1"/>
    <n v="0"/>
    <x v="8"/>
  </r>
  <r>
    <x v="23"/>
    <n v="10044"/>
    <x v="4"/>
    <n v="2"/>
    <n v="520"/>
    <n v="0"/>
    <n v="0"/>
    <n v="0"/>
    <n v="520"/>
    <n v="0"/>
    <n v="520"/>
    <n v="1"/>
    <n v="0"/>
    <x v="8"/>
  </r>
  <r>
    <x v="128"/>
    <n v="10111"/>
    <x v="3"/>
    <n v="1"/>
    <n v="355"/>
    <n v="0"/>
    <n v="0"/>
    <n v="0"/>
    <n v="355"/>
    <n v="0"/>
    <n v="355"/>
    <n v="1"/>
    <n v="0"/>
    <x v="8"/>
  </r>
  <r>
    <x v="5"/>
    <n v="10051"/>
    <x v="4"/>
    <n v="1"/>
    <n v="315"/>
    <n v="0"/>
    <n v="0"/>
    <n v="0"/>
    <n v="315"/>
    <n v="0"/>
    <n v="315"/>
    <n v="1"/>
    <n v="0"/>
    <x v="8"/>
  </r>
  <r>
    <x v="129"/>
    <n v="10088"/>
    <x v="4"/>
    <n v="1"/>
    <n v="275"/>
    <n v="0"/>
    <n v="0"/>
    <n v="0"/>
    <n v="275"/>
    <n v="0"/>
    <n v="275"/>
    <n v="1"/>
    <n v="0"/>
    <x v="8"/>
  </r>
  <r>
    <x v="29"/>
    <n v="10443"/>
    <x v="12"/>
    <n v="1"/>
    <n v="75"/>
    <n v="0"/>
    <n v="0"/>
    <n v="0"/>
    <n v="75"/>
    <n v="0"/>
    <n v="75"/>
    <n v="1"/>
    <n v="0"/>
    <x v="8"/>
  </r>
  <r>
    <x v="114"/>
    <n v="10440"/>
    <x v="12"/>
    <n v="1"/>
    <n v="88"/>
    <n v="0"/>
    <n v="0"/>
    <n v="0"/>
    <n v="88"/>
    <n v="0"/>
    <n v="88"/>
    <n v="1"/>
    <n v="0"/>
    <x v="8"/>
  </r>
  <r>
    <x v="117"/>
    <n v="10218"/>
    <x v="13"/>
    <n v="2"/>
    <n v="490"/>
    <n v="0"/>
    <n v="0"/>
    <n v="0"/>
    <n v="490"/>
    <n v="0"/>
    <n v="490"/>
    <n v="1"/>
    <n v="0"/>
    <x v="8"/>
  </r>
  <r>
    <x v="35"/>
    <n v="10220"/>
    <x v="13"/>
    <n v="2"/>
    <n v="450"/>
    <n v="0"/>
    <n v="0"/>
    <n v="0"/>
    <n v="450"/>
    <n v="0"/>
    <n v="450"/>
    <n v="1"/>
    <n v="0"/>
    <x v="8"/>
  </r>
  <r>
    <x v="67"/>
    <n v="10223"/>
    <x v="13"/>
    <n v="1"/>
    <n v="275"/>
    <n v="0"/>
    <n v="0"/>
    <n v="0"/>
    <n v="275"/>
    <n v="0"/>
    <n v="275"/>
    <n v="1"/>
    <n v="0"/>
    <x v="8"/>
  </r>
  <r>
    <x v="85"/>
    <n v="10215"/>
    <x v="13"/>
    <n v="1"/>
    <n v="225"/>
    <n v="0"/>
    <n v="0"/>
    <n v="0"/>
    <n v="225"/>
    <n v="0"/>
    <n v="225"/>
    <n v="1"/>
    <n v="0"/>
    <x v="8"/>
  </r>
  <r>
    <x v="130"/>
    <n v="10669"/>
    <x v="2"/>
    <n v="1"/>
    <n v="315"/>
    <n v="0"/>
    <n v="0"/>
    <n v="29.7"/>
    <n v="285.3"/>
    <n v="0"/>
    <n v="285.3"/>
    <n v="1"/>
    <n v="0"/>
    <x v="8"/>
  </r>
  <r>
    <x v="131"/>
    <n v="10671"/>
    <x v="2"/>
    <n v="1"/>
    <n v="270"/>
    <n v="0"/>
    <n v="0"/>
    <n v="0"/>
    <n v="270"/>
    <n v="0"/>
    <n v="270"/>
    <n v="1"/>
    <n v="0"/>
    <x v="8"/>
  </r>
  <r>
    <x v="132"/>
    <n v="10650"/>
    <x v="2"/>
    <n v="1"/>
    <n v="280"/>
    <n v="0"/>
    <n v="0"/>
    <n v="26.4"/>
    <n v="253.6"/>
    <n v="0"/>
    <n v="253.6"/>
    <n v="1"/>
    <n v="0"/>
    <x v="8"/>
  </r>
  <r>
    <x v="8"/>
    <n v="10264"/>
    <x v="5"/>
    <n v="2"/>
    <n v="380"/>
    <n v="0"/>
    <n v="0"/>
    <n v="12.56"/>
    <n v="367.44"/>
    <n v="0"/>
    <n v="367.44"/>
    <n v="1"/>
    <n v="0"/>
    <x v="8"/>
  </r>
  <r>
    <x v="68"/>
    <n v="10377"/>
    <x v="5"/>
    <n v="1"/>
    <n v="345"/>
    <n v="0"/>
    <n v="0"/>
    <n v="22.81"/>
    <n v="322.19"/>
    <n v="0"/>
    <n v="322.19"/>
    <n v="1"/>
    <n v="0"/>
    <x v="8"/>
  </r>
  <r>
    <x v="41"/>
    <n v="10363"/>
    <x v="5"/>
    <n v="1"/>
    <n v="265"/>
    <n v="0"/>
    <n v="0"/>
    <n v="17.52"/>
    <n v="247.48"/>
    <n v="0"/>
    <n v="247.48"/>
    <n v="1"/>
    <n v="0"/>
    <x v="8"/>
  </r>
  <r>
    <x v="87"/>
    <n v="10670"/>
    <x v="2"/>
    <n v="1"/>
    <n v="415"/>
    <n v="0"/>
    <n v="0"/>
    <n v="0"/>
    <n v="415"/>
    <n v="0"/>
    <n v="415"/>
    <n v="1"/>
    <n v="0"/>
    <x v="8"/>
  </r>
  <r>
    <x v="74"/>
    <n v="10227"/>
    <x v="6"/>
    <n v="1"/>
    <n v="385"/>
    <n v="0"/>
    <n v="0"/>
    <n v="0"/>
    <n v="385"/>
    <n v="0"/>
    <n v="385"/>
    <n v="1"/>
    <n v="0"/>
    <x v="8"/>
  </r>
  <r>
    <x v="46"/>
    <n v="10356"/>
    <x v="6"/>
    <n v="1"/>
    <n v="360"/>
    <n v="0"/>
    <n v="0"/>
    <n v="0"/>
    <n v="360"/>
    <n v="0"/>
    <n v="360"/>
    <n v="1"/>
    <n v="0"/>
    <x v="8"/>
  </r>
  <r>
    <x v="133"/>
    <n v="10508"/>
    <x v="22"/>
    <n v="1"/>
    <n v="280"/>
    <n v="0"/>
    <n v="0"/>
    <n v="0"/>
    <n v="280"/>
    <n v="0"/>
    <n v="280"/>
    <n v="1"/>
    <n v="0"/>
    <x v="8"/>
  </r>
  <r>
    <x v="134"/>
    <n v="10405"/>
    <x v="17"/>
    <n v="1"/>
    <n v="0"/>
    <n v="0"/>
    <n v="0"/>
    <n v="0"/>
    <n v="0"/>
    <n v="0"/>
    <n v="0"/>
    <n v="0"/>
    <n v="0"/>
    <x v="8"/>
  </r>
  <r>
    <x v="17"/>
    <n v="10633"/>
    <x v="10"/>
    <n v="2"/>
    <n v="318"/>
    <n v="0"/>
    <n v="0"/>
    <n v="0"/>
    <n v="318"/>
    <n v="0"/>
    <n v="318"/>
    <n v="1"/>
    <n v="0"/>
    <x v="8"/>
  </r>
  <r>
    <x v="91"/>
    <n v="10494"/>
    <x v="16"/>
    <n v="1"/>
    <n v="38"/>
    <n v="0"/>
    <n v="0"/>
    <n v="0"/>
    <n v="38"/>
    <n v="0"/>
    <n v="38"/>
    <n v="1"/>
    <n v="0"/>
    <x v="8"/>
  </r>
  <r>
    <x v="135"/>
    <n v="10534"/>
    <x v="17"/>
    <n v="1"/>
    <n v="0"/>
    <n v="0"/>
    <n v="0"/>
    <n v="0"/>
    <n v="0"/>
    <n v="0"/>
    <n v="0"/>
    <n v="0"/>
    <n v="0"/>
    <x v="8"/>
  </r>
  <r>
    <x v="1"/>
    <n v="10450"/>
    <x v="0"/>
    <n v="1"/>
    <n v="470"/>
    <n v="0"/>
    <n v="0"/>
    <n v="0"/>
    <n v="470"/>
    <n v="0"/>
    <n v="470"/>
    <n v="1"/>
    <n v="0"/>
    <x v="9"/>
  </r>
  <r>
    <x v="21"/>
    <n v="10461"/>
    <x v="0"/>
    <n v="1"/>
    <n v="275"/>
    <n v="0"/>
    <n v="0"/>
    <n v="0"/>
    <n v="275"/>
    <n v="0"/>
    <n v="275"/>
    <n v="1"/>
    <n v="0"/>
    <x v="9"/>
  </r>
  <r>
    <x v="54"/>
    <n v="10397"/>
    <x v="18"/>
    <n v="1"/>
    <n v="575"/>
    <n v="0"/>
    <n v="0"/>
    <n v="0"/>
    <n v="575"/>
    <n v="0"/>
    <n v="575"/>
    <n v="1"/>
    <n v="0"/>
    <x v="9"/>
  </r>
  <r>
    <x v="136"/>
    <n v="10400"/>
    <x v="18"/>
    <n v="1"/>
    <n v="560"/>
    <n v="0"/>
    <n v="0"/>
    <n v="0"/>
    <n v="560"/>
    <n v="0"/>
    <n v="560"/>
    <n v="1"/>
    <n v="0"/>
    <x v="9"/>
  </r>
  <r>
    <x v="137"/>
    <n v="10157"/>
    <x v="1"/>
    <n v="1"/>
    <n v="350"/>
    <n v="0"/>
    <n v="0"/>
    <n v="0"/>
    <n v="350"/>
    <n v="0"/>
    <n v="350"/>
    <n v="1"/>
    <n v="0"/>
    <x v="9"/>
  </r>
  <r>
    <x v="127"/>
    <n v="10067"/>
    <x v="4"/>
    <n v="1"/>
    <n v="275"/>
    <n v="0"/>
    <n v="0"/>
    <n v="0"/>
    <n v="275"/>
    <n v="0"/>
    <n v="275"/>
    <n v="1"/>
    <n v="0"/>
    <x v="9"/>
  </r>
  <r>
    <x v="22"/>
    <n v="10645"/>
    <x v="1"/>
    <n v="1"/>
    <n v="340"/>
    <n v="0"/>
    <n v="0"/>
    <n v="0"/>
    <n v="340"/>
    <n v="0"/>
    <n v="340"/>
    <n v="1"/>
    <n v="0"/>
    <x v="9"/>
  </r>
  <r>
    <x v="23"/>
    <n v="10044"/>
    <x v="4"/>
    <n v="2"/>
    <n v="520"/>
    <n v="0"/>
    <n v="0"/>
    <n v="0"/>
    <n v="520"/>
    <n v="0"/>
    <n v="520"/>
    <n v="1"/>
    <n v="0"/>
    <x v="9"/>
  </r>
  <r>
    <x v="138"/>
    <n v="10130"/>
    <x v="3"/>
    <n v="1"/>
    <n v="385"/>
    <n v="0"/>
    <n v="0"/>
    <n v="0"/>
    <n v="385"/>
    <n v="0"/>
    <n v="385"/>
    <n v="1"/>
    <n v="0"/>
    <x v="9"/>
  </r>
  <r>
    <x v="83"/>
    <n v="10046"/>
    <x v="4"/>
    <n v="1"/>
    <n v="260"/>
    <n v="0"/>
    <n v="0"/>
    <n v="0"/>
    <n v="260"/>
    <n v="0"/>
    <n v="260"/>
    <n v="1"/>
    <n v="0"/>
    <x v="9"/>
  </r>
  <r>
    <x v="139"/>
    <n v="10090"/>
    <x v="4"/>
    <n v="1"/>
    <n v="315"/>
    <n v="0"/>
    <n v="0"/>
    <n v="0"/>
    <n v="315"/>
    <n v="0"/>
    <n v="315"/>
    <n v="1"/>
    <n v="0"/>
    <x v="9"/>
  </r>
  <r>
    <x v="28"/>
    <n v="10442"/>
    <x v="12"/>
    <n v="1"/>
    <n v="83"/>
    <n v="0"/>
    <n v="0"/>
    <n v="0"/>
    <n v="83"/>
    <n v="0"/>
    <n v="83"/>
    <n v="1"/>
    <n v="0"/>
    <x v="9"/>
  </r>
  <r>
    <x v="140"/>
    <n v="10488"/>
    <x v="12"/>
    <n v="1"/>
    <n v="135"/>
    <n v="0"/>
    <n v="0"/>
    <n v="0"/>
    <n v="135"/>
    <n v="0"/>
    <n v="135"/>
    <n v="1"/>
    <n v="0"/>
    <x v="9"/>
  </r>
  <r>
    <x v="30"/>
    <n v="10441"/>
    <x v="12"/>
    <n v="1"/>
    <n v="250"/>
    <n v="0"/>
    <n v="0"/>
    <n v="0"/>
    <n v="250"/>
    <n v="0"/>
    <n v="250"/>
    <n v="1"/>
    <n v="0"/>
    <x v="9"/>
  </r>
  <r>
    <x v="115"/>
    <n v="10436"/>
    <x v="12"/>
    <n v="2"/>
    <n v="90"/>
    <n v="0"/>
    <n v="0"/>
    <n v="0"/>
    <n v="90"/>
    <n v="0"/>
    <n v="90"/>
    <n v="1"/>
    <n v="0"/>
    <x v="9"/>
  </r>
  <r>
    <x v="31"/>
    <n v="10437"/>
    <x v="12"/>
    <n v="1"/>
    <n v="95"/>
    <n v="0"/>
    <n v="0"/>
    <n v="0"/>
    <n v="95"/>
    <n v="0"/>
    <n v="95"/>
    <n v="1"/>
    <n v="0"/>
    <x v="9"/>
  </r>
  <r>
    <x v="34"/>
    <n v="10222"/>
    <x v="13"/>
    <n v="1"/>
    <n v="235"/>
    <n v="0"/>
    <n v="0"/>
    <n v="0"/>
    <n v="235"/>
    <n v="0"/>
    <n v="235"/>
    <n v="1"/>
    <n v="0"/>
    <x v="9"/>
  </r>
  <r>
    <x v="117"/>
    <n v="10218"/>
    <x v="13"/>
    <n v="1"/>
    <n v="245"/>
    <n v="0"/>
    <n v="0"/>
    <n v="0"/>
    <n v="245"/>
    <n v="0"/>
    <n v="245"/>
    <n v="1"/>
    <n v="0"/>
    <x v="9"/>
  </r>
  <r>
    <x v="37"/>
    <n v="10216"/>
    <x v="13"/>
    <n v="2"/>
    <n v="490"/>
    <n v="0"/>
    <n v="0"/>
    <n v="0"/>
    <n v="490"/>
    <n v="0"/>
    <n v="490"/>
    <n v="1"/>
    <n v="0"/>
    <x v="9"/>
  </r>
  <r>
    <x v="8"/>
    <n v="10264"/>
    <x v="5"/>
    <n v="4"/>
    <n v="760"/>
    <n v="0"/>
    <n v="0"/>
    <n v="0"/>
    <n v="760"/>
    <n v="0"/>
    <n v="760"/>
    <n v="1"/>
    <n v="0"/>
    <x v="9"/>
  </r>
  <r>
    <x v="68"/>
    <n v="10377"/>
    <x v="5"/>
    <n v="1"/>
    <n v="345"/>
    <n v="0"/>
    <n v="0"/>
    <n v="0"/>
    <n v="345"/>
    <n v="0"/>
    <n v="345"/>
    <n v="1"/>
    <n v="0"/>
    <x v="9"/>
  </r>
  <r>
    <x v="69"/>
    <n v="10382"/>
    <x v="5"/>
    <n v="1"/>
    <n v="235"/>
    <n v="0"/>
    <n v="0"/>
    <n v="0"/>
    <n v="235"/>
    <n v="0"/>
    <n v="235"/>
    <n v="1"/>
    <n v="0"/>
    <x v="9"/>
  </r>
  <r>
    <x v="44"/>
    <n v="10383"/>
    <x v="5"/>
    <n v="1"/>
    <n v="225"/>
    <n v="0"/>
    <n v="0"/>
    <n v="0"/>
    <n v="225"/>
    <n v="0"/>
    <n v="225"/>
    <n v="1"/>
    <n v="0"/>
    <x v="9"/>
  </r>
  <r>
    <x v="141"/>
    <n v="10355"/>
    <x v="6"/>
    <n v="1"/>
    <n v="350"/>
    <n v="0"/>
    <n v="0"/>
    <n v="0"/>
    <n v="350"/>
    <n v="0"/>
    <n v="350"/>
    <n v="1"/>
    <n v="0"/>
    <x v="9"/>
  </r>
  <r>
    <x v="104"/>
    <n v="10360"/>
    <x v="6"/>
    <n v="1"/>
    <n v="385"/>
    <n v="0"/>
    <n v="0"/>
    <n v="0"/>
    <n v="385"/>
    <n v="0"/>
    <n v="385"/>
    <n v="1"/>
    <n v="0"/>
    <x v="9"/>
  </r>
  <r>
    <x v="46"/>
    <n v="10356"/>
    <x v="6"/>
    <n v="2"/>
    <n v="720"/>
    <n v="0"/>
    <n v="0"/>
    <n v="0"/>
    <n v="720"/>
    <n v="0"/>
    <n v="720"/>
    <n v="1"/>
    <n v="0"/>
    <x v="9"/>
  </r>
  <r>
    <x v="75"/>
    <n v="10427"/>
    <x v="21"/>
    <n v="2"/>
    <n v="718"/>
    <n v="0"/>
    <n v="0"/>
    <n v="0"/>
    <n v="718"/>
    <n v="0"/>
    <n v="718"/>
    <n v="1"/>
    <n v="0"/>
    <x v="9"/>
  </r>
  <r>
    <x v="14"/>
    <n v="10653"/>
    <x v="8"/>
    <n v="1"/>
    <n v="275"/>
    <n v="0"/>
    <n v="0"/>
    <n v="0"/>
    <n v="275"/>
    <n v="0"/>
    <n v="275"/>
    <n v="1"/>
    <n v="0"/>
    <x v="9"/>
  </r>
  <r>
    <x v="77"/>
    <n v="10421"/>
    <x v="22"/>
    <n v="1"/>
    <n v="238"/>
    <n v="0"/>
    <n v="0"/>
    <n v="0"/>
    <n v="238"/>
    <n v="0"/>
    <n v="238"/>
    <n v="1"/>
    <n v="0"/>
    <x v="9"/>
  </r>
  <r>
    <x v="120"/>
    <n v="10415"/>
    <x v="22"/>
    <n v="1"/>
    <n v="270"/>
    <n v="0"/>
    <n v="0"/>
    <n v="0"/>
    <n v="270"/>
    <n v="0"/>
    <n v="270"/>
    <n v="1"/>
    <n v="0"/>
    <x v="9"/>
  </r>
  <r>
    <x v="142"/>
    <n v="10416"/>
    <x v="22"/>
    <n v="1"/>
    <n v="420"/>
    <n v="0"/>
    <n v="0"/>
    <n v="0"/>
    <n v="420"/>
    <n v="0"/>
    <n v="420"/>
    <n v="1"/>
    <n v="0"/>
    <x v="9"/>
  </r>
  <r>
    <x v="143"/>
    <n v="10516"/>
    <x v="22"/>
    <n v="1"/>
    <n v="525"/>
    <n v="0"/>
    <n v="0"/>
    <n v="0"/>
    <n v="525"/>
    <n v="0"/>
    <n v="525"/>
    <n v="1"/>
    <n v="0"/>
    <x v="9"/>
  </r>
  <r>
    <x v="16"/>
    <n v="10030"/>
    <x v="9"/>
    <n v="1"/>
    <n v="695"/>
    <n v="0"/>
    <n v="0"/>
    <n v="0"/>
    <n v="695"/>
    <n v="0"/>
    <n v="695"/>
    <n v="1"/>
    <n v="0"/>
    <x v="9"/>
  </r>
  <r>
    <x v="89"/>
    <n v="10493"/>
    <x v="16"/>
    <n v="1"/>
    <n v="58"/>
    <n v="0"/>
    <n v="0"/>
    <n v="0"/>
    <n v="58"/>
    <n v="0"/>
    <n v="58"/>
    <n v="1"/>
    <n v="0"/>
    <x v="9"/>
  </r>
  <r>
    <x v="17"/>
    <n v="10633"/>
    <x v="10"/>
    <n v="1"/>
    <n v="159"/>
    <n v="0"/>
    <n v="0"/>
    <n v="0"/>
    <n v="159"/>
    <n v="0"/>
    <n v="159"/>
    <n v="1"/>
    <n v="0"/>
    <x v="9"/>
  </r>
  <r>
    <x v="144"/>
    <n v="10506"/>
    <x v="17"/>
    <n v="1"/>
    <n v="0"/>
    <n v="0"/>
    <n v="0"/>
    <n v="0"/>
    <n v="0"/>
    <n v="0"/>
    <n v="0"/>
    <n v="0"/>
    <n v="0"/>
    <x v="9"/>
  </r>
  <r>
    <x v="145"/>
    <n v="10449"/>
    <x v="0"/>
    <n v="1"/>
    <n v="260"/>
    <n v="0"/>
    <n v="0"/>
    <n v="0"/>
    <n v="260"/>
    <n v="0"/>
    <n v="260"/>
    <n v="1"/>
    <n v="0"/>
    <x v="10"/>
  </r>
  <r>
    <x v="1"/>
    <n v="10450"/>
    <x v="0"/>
    <n v="1"/>
    <n v="470"/>
    <n v="0"/>
    <n v="0"/>
    <n v="0"/>
    <n v="470"/>
    <n v="0"/>
    <n v="470"/>
    <n v="1"/>
    <n v="0"/>
    <x v="10"/>
  </r>
  <r>
    <x v="81"/>
    <n v="10396"/>
    <x v="18"/>
    <n v="1"/>
    <n v="555"/>
    <n v="0"/>
    <n v="0"/>
    <n v="0"/>
    <n v="555"/>
    <n v="0"/>
    <n v="555"/>
    <n v="1"/>
    <n v="0"/>
    <x v="10"/>
  </r>
  <r>
    <x v="123"/>
    <n v="10398"/>
    <x v="18"/>
    <n v="1"/>
    <n v="625"/>
    <n v="0"/>
    <n v="0"/>
    <n v="0"/>
    <n v="625"/>
    <n v="0"/>
    <n v="625"/>
    <n v="1"/>
    <n v="0"/>
    <x v="10"/>
  </r>
  <r>
    <x v="111"/>
    <n v="10070"/>
    <x v="4"/>
    <n v="1"/>
    <n v="275"/>
    <n v="0"/>
    <n v="0"/>
    <n v="55"/>
    <n v="220"/>
    <n v="0"/>
    <n v="220"/>
    <n v="1"/>
    <n v="0"/>
    <x v="10"/>
  </r>
  <r>
    <x v="82"/>
    <n v="10072"/>
    <x v="4"/>
    <n v="1"/>
    <n v="315"/>
    <n v="0"/>
    <n v="0"/>
    <n v="0"/>
    <n v="315"/>
    <n v="0"/>
    <n v="315"/>
    <n v="1"/>
    <n v="0"/>
    <x v="10"/>
  </r>
  <r>
    <x v="23"/>
    <n v="10044"/>
    <x v="4"/>
    <n v="1"/>
    <n v="260"/>
    <n v="0"/>
    <n v="0"/>
    <n v="0"/>
    <n v="260"/>
    <n v="0"/>
    <n v="260"/>
    <n v="1"/>
    <n v="0"/>
    <x v="10"/>
  </r>
  <r>
    <x v="6"/>
    <n v="10055"/>
    <x v="4"/>
    <n v="1"/>
    <n v="260"/>
    <n v="0"/>
    <n v="0"/>
    <n v="0"/>
    <n v="260"/>
    <n v="0"/>
    <n v="260"/>
    <n v="1"/>
    <n v="0"/>
    <x v="10"/>
  </r>
  <r>
    <x v="28"/>
    <n v="10442"/>
    <x v="12"/>
    <n v="2"/>
    <n v="166"/>
    <n v="0"/>
    <n v="0"/>
    <n v="0"/>
    <n v="166"/>
    <n v="0"/>
    <n v="166"/>
    <n v="1"/>
    <n v="0"/>
    <x v="10"/>
  </r>
  <r>
    <x v="63"/>
    <n v="10470"/>
    <x v="19"/>
    <n v="1"/>
    <n v="275"/>
    <n v="0"/>
    <n v="0"/>
    <n v="0"/>
    <n v="275"/>
    <n v="0"/>
    <n v="275"/>
    <n v="1"/>
    <n v="0"/>
    <x v="10"/>
  </r>
  <r>
    <x v="33"/>
    <n v="10221"/>
    <x v="13"/>
    <n v="2"/>
    <n v="510"/>
    <n v="0"/>
    <n v="0"/>
    <n v="0"/>
    <n v="510"/>
    <n v="0"/>
    <n v="510"/>
    <n v="1"/>
    <n v="0"/>
    <x v="10"/>
  </r>
  <r>
    <x v="34"/>
    <n v="10222"/>
    <x v="13"/>
    <n v="1"/>
    <n v="235"/>
    <n v="0"/>
    <n v="0"/>
    <n v="0"/>
    <n v="235"/>
    <n v="0"/>
    <n v="235"/>
    <n v="1"/>
    <n v="0"/>
    <x v="10"/>
  </r>
  <r>
    <x v="67"/>
    <n v="10223"/>
    <x v="13"/>
    <n v="3"/>
    <n v="825"/>
    <n v="0"/>
    <n v="0"/>
    <n v="0"/>
    <n v="825"/>
    <n v="0"/>
    <n v="825"/>
    <n v="1"/>
    <n v="0"/>
    <x v="10"/>
  </r>
  <r>
    <x v="8"/>
    <n v="10264"/>
    <x v="5"/>
    <n v="3"/>
    <n v="570"/>
    <n v="0"/>
    <n v="0"/>
    <n v="38"/>
    <n v="532"/>
    <n v="0"/>
    <n v="532"/>
    <n v="1"/>
    <n v="0"/>
    <x v="10"/>
  </r>
  <r>
    <x v="68"/>
    <n v="10377"/>
    <x v="5"/>
    <n v="1"/>
    <n v="345"/>
    <n v="0"/>
    <n v="0"/>
    <n v="0"/>
    <n v="345"/>
    <n v="0"/>
    <n v="345"/>
    <n v="1"/>
    <n v="0"/>
    <x v="10"/>
  </r>
  <r>
    <x v="86"/>
    <n v="10375"/>
    <x v="5"/>
    <n v="1"/>
    <n v="255"/>
    <n v="0"/>
    <n v="0"/>
    <n v="0"/>
    <n v="255"/>
    <n v="0"/>
    <n v="255"/>
    <n v="1"/>
    <n v="0"/>
    <x v="10"/>
  </r>
  <r>
    <x v="41"/>
    <n v="10363"/>
    <x v="5"/>
    <n v="1"/>
    <n v="265"/>
    <n v="0"/>
    <n v="0"/>
    <n v="0"/>
    <n v="265"/>
    <n v="0"/>
    <n v="265"/>
    <n v="1"/>
    <n v="0"/>
    <x v="10"/>
  </r>
  <r>
    <x v="42"/>
    <n v="10370"/>
    <x v="5"/>
    <n v="1"/>
    <n v="310"/>
    <n v="0"/>
    <n v="0"/>
    <n v="0"/>
    <n v="310"/>
    <n v="0"/>
    <n v="310"/>
    <n v="1"/>
    <n v="0"/>
    <x v="10"/>
  </r>
  <r>
    <x v="71"/>
    <n v="10481"/>
    <x v="20"/>
    <n v="1"/>
    <n v="860"/>
    <n v="0"/>
    <n v="0"/>
    <n v="0"/>
    <n v="860"/>
    <n v="0"/>
    <n v="860"/>
    <n v="1"/>
    <n v="0"/>
    <x v="10"/>
  </r>
  <r>
    <x v="45"/>
    <n v="10354"/>
    <x v="6"/>
    <n v="1"/>
    <n v="350"/>
    <n v="0"/>
    <n v="0"/>
    <n v="0"/>
    <n v="350"/>
    <n v="0"/>
    <n v="350"/>
    <n v="1"/>
    <n v="0"/>
    <x v="10"/>
  </r>
  <r>
    <x v="74"/>
    <n v="10227"/>
    <x v="6"/>
    <n v="1"/>
    <n v="385"/>
    <n v="0"/>
    <n v="0"/>
    <n v="0"/>
    <n v="385"/>
    <n v="0"/>
    <n v="385"/>
    <n v="1"/>
    <n v="0"/>
    <x v="10"/>
  </r>
  <r>
    <x v="46"/>
    <n v="10356"/>
    <x v="6"/>
    <n v="3"/>
    <n v="1080"/>
    <n v="0"/>
    <n v="0"/>
    <n v="0"/>
    <n v="1080"/>
    <n v="0"/>
    <n v="1080"/>
    <n v="1"/>
    <n v="0"/>
    <x v="10"/>
  </r>
  <r>
    <x v="146"/>
    <n v="10391"/>
    <x v="7"/>
    <n v="1"/>
    <n v="325"/>
    <n v="0"/>
    <n v="0"/>
    <n v="0"/>
    <n v="325"/>
    <n v="0"/>
    <n v="325"/>
    <n v="1"/>
    <n v="0"/>
    <x v="10"/>
  </r>
  <r>
    <x v="75"/>
    <n v="10427"/>
    <x v="21"/>
    <n v="1"/>
    <n v="359"/>
    <n v="0"/>
    <n v="0"/>
    <n v="0"/>
    <n v="359"/>
    <n v="0"/>
    <n v="359"/>
    <n v="1"/>
    <n v="0"/>
    <x v="10"/>
  </r>
  <r>
    <x v="47"/>
    <n v="10432"/>
    <x v="14"/>
    <n v="1"/>
    <n v="315"/>
    <n v="0"/>
    <n v="0"/>
    <n v="0"/>
    <n v="315"/>
    <n v="0"/>
    <n v="315"/>
    <n v="1"/>
    <n v="0"/>
    <x v="10"/>
  </r>
  <r>
    <x v="77"/>
    <n v="10421"/>
    <x v="22"/>
    <n v="1"/>
    <n v="238"/>
    <n v="0"/>
    <n v="0"/>
    <n v="0"/>
    <n v="238"/>
    <n v="0"/>
    <n v="238"/>
    <n v="1"/>
    <n v="0"/>
    <x v="10"/>
  </r>
  <r>
    <x v="106"/>
    <n v="10667"/>
    <x v="15"/>
    <n v="2"/>
    <n v="300"/>
    <n v="0"/>
    <n v="0"/>
    <n v="15"/>
    <n v="285"/>
    <n v="0"/>
    <n v="285"/>
    <n v="1"/>
    <n v="0"/>
    <x v="10"/>
  </r>
  <r>
    <x v="17"/>
    <n v="10633"/>
    <x v="10"/>
    <n v="1"/>
    <n v="159"/>
    <n v="0"/>
    <n v="0"/>
    <n v="0"/>
    <n v="159"/>
    <n v="0"/>
    <n v="159"/>
    <n v="1"/>
    <n v="0"/>
    <x v="10"/>
  </r>
  <r>
    <x v="147"/>
    <n v="10004"/>
    <x v="16"/>
    <n v="1"/>
    <n v="70"/>
    <n v="0"/>
    <n v="0"/>
    <n v="0"/>
    <n v="70"/>
    <n v="0"/>
    <n v="70"/>
    <n v="1"/>
    <n v="0"/>
    <x v="10"/>
  </r>
  <r>
    <x v="91"/>
    <n v="10494"/>
    <x v="16"/>
    <n v="1"/>
    <n v="38"/>
    <n v="0"/>
    <n v="0"/>
    <n v="0"/>
    <n v="38"/>
    <n v="0"/>
    <n v="38"/>
    <n v="1"/>
    <n v="0"/>
    <x v="10"/>
  </r>
  <r>
    <x v="108"/>
    <n v="10666"/>
    <x v="15"/>
    <n v="2"/>
    <n v="300"/>
    <n v="0"/>
    <n v="0"/>
    <n v="30"/>
    <n v="270"/>
    <n v="0"/>
    <n v="270"/>
    <n v="1"/>
    <n v="0"/>
    <x v="10"/>
  </r>
  <r>
    <x v="109"/>
    <n v="10668"/>
    <x v="15"/>
    <n v="1"/>
    <n v="150"/>
    <n v="0"/>
    <n v="0"/>
    <n v="15"/>
    <n v="135"/>
    <n v="0"/>
    <n v="135"/>
    <n v="1"/>
    <n v="0"/>
    <x v="10"/>
  </r>
  <r>
    <x v="51"/>
    <n v="10632"/>
    <x v="10"/>
    <n v="3"/>
    <n v="477"/>
    <n v="0"/>
    <n v="0"/>
    <n v="0"/>
    <n v="477"/>
    <n v="0"/>
    <n v="477"/>
    <n v="1"/>
    <n v="0"/>
    <x v="10"/>
  </r>
  <r>
    <x v="148"/>
    <n v="10557"/>
    <x v="17"/>
    <n v="1"/>
    <n v="0"/>
    <n v="0"/>
    <n v="0"/>
    <n v="0"/>
    <n v="0"/>
    <n v="0"/>
    <n v="0"/>
    <n v="0"/>
    <n v="0"/>
    <x v="11"/>
  </r>
  <r>
    <x v="145"/>
    <n v="10449"/>
    <x v="0"/>
    <n v="1"/>
    <n v="260"/>
    <n v="0"/>
    <n v="0"/>
    <n v="0"/>
    <n v="260"/>
    <n v="0"/>
    <n v="260"/>
    <n v="1"/>
    <n v="0"/>
    <x v="11"/>
  </r>
  <r>
    <x v="1"/>
    <n v="10450"/>
    <x v="0"/>
    <n v="1"/>
    <n v="470"/>
    <n v="0"/>
    <n v="0"/>
    <n v="0"/>
    <n v="470"/>
    <n v="0"/>
    <n v="470"/>
    <n v="1"/>
    <n v="0"/>
    <x v="11"/>
  </r>
  <r>
    <x v="122"/>
    <n v="10662"/>
    <x v="18"/>
    <n v="1"/>
    <n v="1315"/>
    <n v="0"/>
    <n v="0"/>
    <n v="60.5"/>
    <n v="1254.5"/>
    <n v="0"/>
    <n v="1254.5"/>
    <n v="1"/>
    <n v="0"/>
    <x v="11"/>
  </r>
  <r>
    <x v="149"/>
    <n v="1070"/>
    <x v="2"/>
    <n v="1"/>
    <n v="720"/>
    <n v="0"/>
    <n v="0"/>
    <n v="0"/>
    <n v="720"/>
    <n v="0"/>
    <n v="720"/>
    <n v="1"/>
    <n v="0"/>
    <x v="11"/>
  </r>
  <r>
    <x v="150"/>
    <n v="1071"/>
    <x v="2"/>
    <n v="1"/>
    <n v="770"/>
    <n v="0"/>
    <n v="0"/>
    <n v="0"/>
    <n v="770"/>
    <n v="0"/>
    <n v="770"/>
    <n v="1"/>
    <n v="0"/>
    <x v="11"/>
  </r>
  <r>
    <x v="4"/>
    <n v="10109"/>
    <x v="3"/>
    <n v="2"/>
    <n v="550"/>
    <n v="0"/>
    <n v="0"/>
    <n v="0"/>
    <n v="550"/>
    <n v="0"/>
    <n v="550"/>
    <n v="1"/>
    <n v="0"/>
    <x v="11"/>
  </r>
  <r>
    <x v="128"/>
    <n v="10111"/>
    <x v="3"/>
    <n v="2"/>
    <n v="710"/>
    <n v="0"/>
    <n v="0"/>
    <n v="71"/>
    <n v="639"/>
    <n v="0"/>
    <n v="639"/>
    <n v="1"/>
    <n v="0"/>
    <x v="11"/>
  </r>
  <r>
    <x v="26"/>
    <n v="10095"/>
    <x v="3"/>
    <n v="2"/>
    <n v="520"/>
    <n v="0"/>
    <n v="0"/>
    <n v="0"/>
    <n v="520"/>
    <n v="0"/>
    <n v="520"/>
    <n v="1"/>
    <n v="0"/>
    <x v="11"/>
  </r>
  <r>
    <x v="139"/>
    <n v="10090"/>
    <x v="4"/>
    <n v="1"/>
    <n v="315"/>
    <n v="0"/>
    <n v="0"/>
    <n v="0"/>
    <n v="315"/>
    <n v="0"/>
    <n v="315"/>
    <n v="1"/>
    <n v="0"/>
    <x v="11"/>
  </r>
  <r>
    <x v="27"/>
    <n v="10077"/>
    <x v="4"/>
    <n v="1"/>
    <n v="355"/>
    <n v="0"/>
    <n v="0"/>
    <n v="71"/>
    <n v="284"/>
    <n v="0"/>
    <n v="284"/>
    <n v="1"/>
    <n v="0"/>
    <x v="11"/>
  </r>
  <r>
    <x v="28"/>
    <n v="10442"/>
    <x v="12"/>
    <n v="1"/>
    <n v="83"/>
    <n v="0"/>
    <n v="0"/>
    <n v="5.03"/>
    <n v="77.97"/>
    <n v="0"/>
    <n v="77.97"/>
    <n v="1"/>
    <n v="0"/>
    <x v="11"/>
  </r>
  <r>
    <x v="126"/>
    <n v="10439"/>
    <x v="12"/>
    <n v="1"/>
    <n v="110"/>
    <n v="0"/>
    <n v="0"/>
    <n v="0"/>
    <n v="110"/>
    <n v="0"/>
    <n v="110"/>
    <n v="1"/>
    <n v="0"/>
    <x v="11"/>
  </r>
  <r>
    <x v="115"/>
    <n v="10436"/>
    <x v="12"/>
    <n v="1"/>
    <n v="45"/>
    <n v="0"/>
    <n v="0"/>
    <n v="0"/>
    <n v="45"/>
    <n v="0"/>
    <n v="45"/>
    <n v="1"/>
    <n v="0"/>
    <x v="11"/>
  </r>
  <r>
    <x v="31"/>
    <n v="10437"/>
    <x v="12"/>
    <n v="2"/>
    <n v="190"/>
    <n v="0"/>
    <n v="0"/>
    <n v="0"/>
    <n v="190"/>
    <n v="0"/>
    <n v="190"/>
    <n v="1"/>
    <n v="0"/>
    <x v="11"/>
  </r>
  <r>
    <x v="84"/>
    <n v="10438"/>
    <x v="12"/>
    <n v="1"/>
    <n v="95"/>
    <n v="0"/>
    <n v="0"/>
    <n v="0"/>
    <n v="95"/>
    <n v="0"/>
    <n v="95"/>
    <n v="1"/>
    <n v="0"/>
    <x v="11"/>
  </r>
  <r>
    <x v="33"/>
    <n v="10221"/>
    <x v="13"/>
    <n v="1"/>
    <n v="255"/>
    <n v="0"/>
    <n v="0"/>
    <n v="0"/>
    <n v="255"/>
    <n v="0"/>
    <n v="255"/>
    <n v="1"/>
    <n v="0"/>
    <x v="11"/>
  </r>
  <r>
    <x v="34"/>
    <n v="10222"/>
    <x v="13"/>
    <n v="1"/>
    <n v="235"/>
    <n v="0"/>
    <n v="0"/>
    <n v="0"/>
    <n v="235"/>
    <n v="0"/>
    <n v="235"/>
    <n v="1"/>
    <n v="0"/>
    <x v="11"/>
  </r>
  <r>
    <x v="117"/>
    <n v="10218"/>
    <x v="13"/>
    <n v="1"/>
    <n v="245"/>
    <n v="0"/>
    <n v="0"/>
    <n v="0"/>
    <n v="245"/>
    <n v="0"/>
    <n v="245"/>
    <n v="1"/>
    <n v="0"/>
    <x v="11"/>
  </r>
  <r>
    <x v="67"/>
    <n v="10223"/>
    <x v="13"/>
    <n v="1"/>
    <n v="275"/>
    <n v="0"/>
    <n v="0"/>
    <n v="16.670000000000002"/>
    <n v="258.33"/>
    <n v="0"/>
    <n v="258.33"/>
    <n v="1"/>
    <n v="0"/>
    <x v="11"/>
  </r>
  <r>
    <x v="37"/>
    <n v="10216"/>
    <x v="13"/>
    <n v="1"/>
    <n v="245"/>
    <n v="0"/>
    <n v="0"/>
    <n v="0"/>
    <n v="245"/>
    <n v="0"/>
    <n v="245"/>
    <n v="1"/>
    <n v="0"/>
    <x v="11"/>
  </r>
  <r>
    <x v="85"/>
    <n v="10215"/>
    <x v="13"/>
    <n v="1"/>
    <n v="225"/>
    <n v="0"/>
    <n v="0"/>
    <n v="0"/>
    <n v="225"/>
    <n v="0"/>
    <n v="225"/>
    <n v="1"/>
    <n v="0"/>
    <x v="11"/>
  </r>
  <r>
    <x v="8"/>
    <n v="10264"/>
    <x v="5"/>
    <n v="3"/>
    <n v="570"/>
    <n v="0"/>
    <n v="0"/>
    <n v="8.74"/>
    <n v="561.26"/>
    <n v="0"/>
    <n v="561.26"/>
    <n v="1"/>
    <n v="0"/>
    <x v="11"/>
  </r>
  <r>
    <x v="39"/>
    <n v="10373"/>
    <x v="5"/>
    <n v="1"/>
    <n v="275"/>
    <n v="0"/>
    <n v="0"/>
    <n v="0"/>
    <n v="275"/>
    <n v="0"/>
    <n v="275"/>
    <n v="1"/>
    <n v="0"/>
    <x v="11"/>
  </r>
  <r>
    <x v="151"/>
    <n v="10479"/>
    <x v="20"/>
    <n v="1"/>
    <n v="2625"/>
    <n v="0"/>
    <n v="0"/>
    <n v="120.76"/>
    <n v="2504.2399999999998"/>
    <n v="0"/>
    <n v="2504.2399999999998"/>
    <n v="1"/>
    <n v="0"/>
    <x v="11"/>
  </r>
  <r>
    <x v="45"/>
    <n v="10354"/>
    <x v="6"/>
    <n v="2"/>
    <n v="700"/>
    <n v="0"/>
    <n v="0"/>
    <n v="0"/>
    <n v="700"/>
    <n v="0"/>
    <n v="700"/>
    <n v="1"/>
    <n v="0"/>
    <x v="11"/>
  </r>
  <r>
    <x v="11"/>
    <n v="10654"/>
    <x v="2"/>
    <n v="1"/>
    <n v="405"/>
    <n v="0"/>
    <n v="0"/>
    <n v="0"/>
    <n v="405"/>
    <n v="0"/>
    <n v="405"/>
    <n v="1"/>
    <n v="0"/>
    <x v="11"/>
  </r>
  <r>
    <x v="74"/>
    <n v="10227"/>
    <x v="6"/>
    <n v="1"/>
    <n v="385"/>
    <n v="0"/>
    <n v="0"/>
    <n v="0"/>
    <n v="385"/>
    <n v="0"/>
    <n v="385"/>
    <n v="1"/>
    <n v="0"/>
    <x v="11"/>
  </r>
  <r>
    <x v="46"/>
    <n v="10356"/>
    <x v="6"/>
    <n v="3"/>
    <n v="1080"/>
    <n v="0"/>
    <n v="0"/>
    <n v="0"/>
    <n v="1080"/>
    <n v="0"/>
    <n v="1080"/>
    <n v="1"/>
    <n v="0"/>
    <x v="11"/>
  </r>
  <r>
    <x v="152"/>
    <n v="10428"/>
    <x v="21"/>
    <n v="2"/>
    <n v="658"/>
    <n v="0"/>
    <n v="0"/>
    <n v="0"/>
    <n v="658"/>
    <n v="0"/>
    <n v="658"/>
    <n v="1"/>
    <n v="0"/>
    <x v="11"/>
  </r>
  <r>
    <x v="153"/>
    <n v="10510"/>
    <x v="2"/>
    <n v="1"/>
    <n v="640"/>
    <n v="0"/>
    <n v="0"/>
    <n v="0"/>
    <n v="640"/>
    <n v="0"/>
    <n v="640"/>
    <n v="1"/>
    <n v="0"/>
    <x v="11"/>
  </r>
  <r>
    <x v="154"/>
    <n v="10175"/>
    <x v="2"/>
    <n v="1"/>
    <n v="220"/>
    <n v="0"/>
    <n v="0"/>
    <n v="0"/>
    <n v="220"/>
    <n v="0"/>
    <n v="220"/>
    <n v="1"/>
    <n v="0"/>
    <x v="11"/>
  </r>
  <r>
    <x v="90"/>
    <n v="10528"/>
    <x v="17"/>
    <n v="1"/>
    <n v="0"/>
    <n v="0"/>
    <n v="0"/>
    <n v="0"/>
    <n v="0"/>
    <n v="0"/>
    <n v="0"/>
    <n v="0"/>
    <n v="0"/>
    <x v="11"/>
  </r>
  <r>
    <x v="17"/>
    <n v="10633"/>
    <x v="10"/>
    <n v="1"/>
    <n v="159"/>
    <n v="0"/>
    <n v="0"/>
    <n v="0"/>
    <n v="159"/>
    <n v="0"/>
    <n v="159"/>
    <n v="1"/>
    <n v="0"/>
    <x v="11"/>
  </r>
  <r>
    <x v="91"/>
    <n v="10494"/>
    <x v="16"/>
    <n v="2"/>
    <n v="76"/>
    <n v="0"/>
    <n v="0"/>
    <n v="2.2999999999999998"/>
    <n v="73.7"/>
    <n v="0"/>
    <n v="73.7"/>
    <n v="1"/>
    <n v="0"/>
    <x v="11"/>
  </r>
  <r>
    <x v="109"/>
    <n v="10668"/>
    <x v="15"/>
    <n v="1"/>
    <n v="150"/>
    <n v="0"/>
    <n v="0"/>
    <n v="0"/>
    <n v="150"/>
    <n v="0"/>
    <n v="150"/>
    <n v="1"/>
    <n v="0"/>
    <x v="11"/>
  </r>
  <r>
    <x v="155"/>
    <n v="10623"/>
    <x v="17"/>
    <n v="1"/>
    <n v="0"/>
    <n v="0"/>
    <n v="0"/>
    <n v="0"/>
    <n v="0"/>
    <n v="0"/>
    <n v="0"/>
    <n v="0"/>
    <n v="0"/>
    <x v="11"/>
  </r>
  <r>
    <x v="51"/>
    <n v="10632"/>
    <x v="10"/>
    <n v="3"/>
    <n v="477"/>
    <n v="0"/>
    <n v="0"/>
    <n v="0"/>
    <n v="477"/>
    <n v="0"/>
    <n v="477"/>
    <n v="1"/>
    <n v="0"/>
    <x v="11"/>
  </r>
  <r>
    <x v="145"/>
    <n v="10449"/>
    <x v="0"/>
    <n v="1"/>
    <n v="260"/>
    <n v="0"/>
    <n v="0"/>
    <n v="0"/>
    <n v="260"/>
    <n v="0"/>
    <n v="260"/>
    <n v="1"/>
    <n v="0"/>
    <x v="12"/>
  </r>
  <r>
    <x v="122"/>
    <n v="10662"/>
    <x v="18"/>
    <n v="1"/>
    <n v="1315"/>
    <n v="0"/>
    <n v="0"/>
    <n v="256.64999999999998"/>
    <n v="1058.3499999999999"/>
    <n v="0"/>
    <n v="1058.3499999999999"/>
    <n v="1"/>
    <n v="0"/>
    <x v="12"/>
  </r>
  <r>
    <x v="81"/>
    <n v="10396"/>
    <x v="18"/>
    <n v="1"/>
    <n v="555"/>
    <n v="0"/>
    <n v="0"/>
    <n v="0"/>
    <n v="555"/>
    <n v="0"/>
    <n v="555"/>
    <n v="1"/>
    <n v="0"/>
    <x v="12"/>
  </r>
  <r>
    <x v="54"/>
    <n v="10397"/>
    <x v="18"/>
    <n v="1"/>
    <n v="575"/>
    <n v="0"/>
    <n v="0"/>
    <n v="0"/>
    <n v="575"/>
    <n v="0"/>
    <n v="575"/>
    <n v="1"/>
    <n v="0"/>
    <x v="12"/>
  </r>
  <r>
    <x v="149"/>
    <n v="1070"/>
    <x v="2"/>
    <n v="1"/>
    <n v="720"/>
    <n v="0"/>
    <n v="0"/>
    <n v="69.7"/>
    <n v="650.29999999999995"/>
    <n v="0"/>
    <n v="650.29999999999995"/>
    <n v="1"/>
    <n v="0"/>
    <x v="12"/>
  </r>
  <r>
    <x v="55"/>
    <n v="10152"/>
    <x v="1"/>
    <n v="1"/>
    <n v="350"/>
    <n v="0"/>
    <n v="0"/>
    <n v="0"/>
    <n v="350"/>
    <n v="0"/>
    <n v="350"/>
    <n v="1"/>
    <n v="0"/>
    <x v="12"/>
  </r>
  <r>
    <x v="57"/>
    <n v="10225"/>
    <x v="4"/>
    <n v="1"/>
    <n v="255"/>
    <n v="0"/>
    <n v="0"/>
    <n v="0"/>
    <n v="255"/>
    <n v="0"/>
    <n v="255"/>
    <n v="1"/>
    <n v="0"/>
    <x v="12"/>
  </r>
  <r>
    <x v="58"/>
    <n v="10145"/>
    <x v="1"/>
    <n v="2"/>
    <n v="740"/>
    <n v="0"/>
    <n v="0"/>
    <n v="0"/>
    <n v="740"/>
    <n v="0"/>
    <n v="740"/>
    <n v="1"/>
    <n v="0"/>
    <x v="12"/>
  </r>
  <r>
    <x v="23"/>
    <n v="10044"/>
    <x v="4"/>
    <n v="3"/>
    <n v="780"/>
    <n v="0"/>
    <n v="0"/>
    <n v="0"/>
    <n v="780"/>
    <n v="0"/>
    <n v="780"/>
    <n v="1"/>
    <n v="0"/>
    <x v="12"/>
  </r>
  <r>
    <x v="112"/>
    <n v="10127"/>
    <x v="3"/>
    <n v="1"/>
    <n v="355"/>
    <n v="0"/>
    <n v="0"/>
    <n v="0"/>
    <n v="355"/>
    <n v="0"/>
    <n v="355"/>
    <n v="1"/>
    <n v="0"/>
    <x v="12"/>
  </r>
  <r>
    <x v="24"/>
    <n v="10652"/>
    <x v="3"/>
    <n v="1"/>
    <n v="315"/>
    <n v="0"/>
    <n v="0"/>
    <n v="0"/>
    <n v="315"/>
    <n v="0"/>
    <n v="315"/>
    <n v="1"/>
    <n v="0"/>
    <x v="12"/>
  </r>
  <r>
    <x v="138"/>
    <n v="10130"/>
    <x v="3"/>
    <n v="2"/>
    <n v="770"/>
    <n v="0"/>
    <n v="0"/>
    <n v="0"/>
    <n v="770"/>
    <n v="0"/>
    <n v="770"/>
    <n v="1"/>
    <n v="0"/>
    <x v="12"/>
  </r>
  <r>
    <x v="4"/>
    <n v="10109"/>
    <x v="3"/>
    <n v="1"/>
    <n v="275"/>
    <n v="0"/>
    <n v="0"/>
    <n v="0"/>
    <n v="275"/>
    <n v="0"/>
    <n v="275"/>
    <n v="1"/>
    <n v="0"/>
    <x v="12"/>
  </r>
  <r>
    <x v="101"/>
    <n v="10113"/>
    <x v="11"/>
    <n v="1"/>
    <n v="375"/>
    <n v="0"/>
    <n v="0"/>
    <n v="0"/>
    <n v="375"/>
    <n v="0"/>
    <n v="375"/>
    <n v="1"/>
    <n v="0"/>
    <x v="12"/>
  </r>
  <r>
    <x v="129"/>
    <n v="10088"/>
    <x v="4"/>
    <n v="2"/>
    <n v="550"/>
    <n v="0"/>
    <n v="0"/>
    <n v="0"/>
    <n v="550"/>
    <n v="0"/>
    <n v="550"/>
    <n v="1"/>
    <n v="0"/>
    <x v="12"/>
  </r>
  <r>
    <x v="156"/>
    <n v="10673"/>
    <x v="2"/>
    <n v="1"/>
    <n v="330"/>
    <n v="0"/>
    <n v="0"/>
    <n v="31.94"/>
    <n v="298.06"/>
    <n v="0"/>
    <n v="298.06"/>
    <n v="1"/>
    <n v="0"/>
    <x v="12"/>
  </r>
  <r>
    <x v="27"/>
    <n v="10077"/>
    <x v="4"/>
    <n v="1"/>
    <n v="355"/>
    <n v="0"/>
    <n v="0"/>
    <n v="0"/>
    <n v="355"/>
    <n v="0"/>
    <n v="355"/>
    <n v="1"/>
    <n v="0"/>
    <x v="12"/>
  </r>
  <r>
    <x v="29"/>
    <n v="10443"/>
    <x v="12"/>
    <n v="1"/>
    <n v="75"/>
    <n v="0"/>
    <n v="0"/>
    <n v="0"/>
    <n v="75"/>
    <n v="0"/>
    <n v="75"/>
    <n v="1"/>
    <n v="0"/>
    <x v="12"/>
  </r>
  <r>
    <x v="140"/>
    <n v="10488"/>
    <x v="12"/>
    <n v="2"/>
    <n v="270"/>
    <n v="0"/>
    <n v="0"/>
    <n v="0"/>
    <n v="270"/>
    <n v="0"/>
    <n v="270"/>
    <n v="1"/>
    <n v="0"/>
    <x v="12"/>
  </r>
  <r>
    <x v="31"/>
    <n v="10437"/>
    <x v="12"/>
    <n v="1"/>
    <n v="95"/>
    <n v="0"/>
    <n v="0"/>
    <n v="0"/>
    <n v="95"/>
    <n v="0"/>
    <n v="95"/>
    <n v="1"/>
    <n v="0"/>
    <x v="12"/>
  </r>
  <r>
    <x v="63"/>
    <n v="10470"/>
    <x v="19"/>
    <n v="1"/>
    <n v="275"/>
    <n v="0"/>
    <n v="0"/>
    <n v="0"/>
    <n v="275"/>
    <n v="0"/>
    <n v="275"/>
    <n v="1"/>
    <n v="0"/>
    <x v="12"/>
  </r>
  <r>
    <x v="67"/>
    <n v="10223"/>
    <x v="13"/>
    <n v="1"/>
    <n v="275"/>
    <n v="0"/>
    <n v="0"/>
    <n v="0"/>
    <n v="275"/>
    <n v="0"/>
    <n v="275"/>
    <n v="1"/>
    <n v="0"/>
    <x v="12"/>
  </r>
  <r>
    <x v="85"/>
    <n v="10215"/>
    <x v="13"/>
    <n v="1"/>
    <n v="225"/>
    <n v="0"/>
    <n v="0"/>
    <n v="0"/>
    <n v="225"/>
    <n v="0"/>
    <n v="225"/>
    <n v="1"/>
    <n v="0"/>
    <x v="12"/>
  </r>
  <r>
    <x v="130"/>
    <n v="10669"/>
    <x v="2"/>
    <n v="2"/>
    <n v="630"/>
    <n v="0"/>
    <n v="0"/>
    <n v="60.99"/>
    <n v="569.01"/>
    <n v="0"/>
    <n v="569.01"/>
    <n v="1"/>
    <n v="0"/>
    <x v="12"/>
  </r>
  <r>
    <x v="8"/>
    <n v="10264"/>
    <x v="5"/>
    <n v="1"/>
    <n v="190"/>
    <n v="0"/>
    <n v="0"/>
    <n v="0"/>
    <n v="190"/>
    <n v="0"/>
    <n v="190"/>
    <n v="1"/>
    <n v="0"/>
    <x v="12"/>
  </r>
  <r>
    <x v="157"/>
    <n v="10368"/>
    <x v="5"/>
    <n v="1"/>
    <n v="265"/>
    <n v="0"/>
    <n v="0"/>
    <n v="0"/>
    <n v="265"/>
    <n v="0"/>
    <n v="265"/>
    <n v="1"/>
    <n v="0"/>
    <x v="12"/>
  </r>
  <r>
    <x v="73"/>
    <n v="10477"/>
    <x v="20"/>
    <n v="1"/>
    <n v="1170"/>
    <n v="0"/>
    <n v="0"/>
    <n v="228.35"/>
    <n v="941.65"/>
    <n v="0"/>
    <n v="941.65"/>
    <n v="1"/>
    <n v="0"/>
    <x v="12"/>
  </r>
  <r>
    <x v="158"/>
    <n v="10672"/>
    <x v="2"/>
    <n v="1"/>
    <n v="445"/>
    <n v="0"/>
    <n v="0"/>
    <n v="43.08"/>
    <n v="401.92"/>
    <n v="0"/>
    <n v="401.92"/>
    <n v="1"/>
    <n v="0"/>
    <x v="12"/>
  </r>
  <r>
    <x v="11"/>
    <n v="10353"/>
    <x v="6"/>
    <n v="1"/>
    <n v="350"/>
    <n v="0"/>
    <n v="0"/>
    <n v="0"/>
    <n v="350"/>
    <n v="0"/>
    <n v="350"/>
    <n v="1"/>
    <n v="0"/>
    <x v="12"/>
  </r>
  <r>
    <x v="78"/>
    <n v="10403"/>
    <x v="23"/>
    <n v="1"/>
    <n v="335"/>
    <n v="0"/>
    <n v="0"/>
    <n v="0"/>
    <n v="335"/>
    <n v="0"/>
    <n v="335"/>
    <n v="1"/>
    <n v="0"/>
    <x v="12"/>
  </r>
  <r>
    <x v="159"/>
    <n v="10263"/>
    <x v="17"/>
    <n v="2"/>
    <n v="0"/>
    <n v="0"/>
    <n v="0"/>
    <n v="0"/>
    <n v="0"/>
    <n v="0"/>
    <n v="0"/>
    <n v="0"/>
    <n v="0"/>
    <x v="12"/>
  </r>
  <r>
    <x v="160"/>
    <n v="10537"/>
    <x v="17"/>
    <n v="1"/>
    <n v="0"/>
    <n v="0"/>
    <n v="0"/>
    <n v="0"/>
    <n v="0"/>
    <n v="0"/>
    <n v="0"/>
    <n v="0"/>
    <n v="0"/>
    <x v="12"/>
  </r>
  <r>
    <x v="17"/>
    <n v="10633"/>
    <x v="10"/>
    <n v="1"/>
    <n v="159"/>
    <n v="0"/>
    <n v="0"/>
    <n v="0"/>
    <n v="159"/>
    <n v="0"/>
    <n v="159"/>
    <n v="1"/>
    <n v="0"/>
    <x v="12"/>
  </r>
  <r>
    <x v="18"/>
    <n v="10258"/>
    <x v="17"/>
    <n v="1"/>
    <n v="0"/>
    <n v="0"/>
    <n v="0"/>
    <n v="0"/>
    <n v="0"/>
    <n v="0"/>
    <n v="0"/>
    <n v="0"/>
    <n v="0"/>
    <x v="12"/>
  </r>
  <r>
    <x v="93"/>
    <n v="10010"/>
    <x v="16"/>
    <n v="1"/>
    <n v="25"/>
    <n v="0"/>
    <n v="0"/>
    <n v="0"/>
    <n v="25"/>
    <n v="0"/>
    <n v="25"/>
    <n v="1"/>
    <n v="0"/>
    <x v="12"/>
  </r>
  <r>
    <x v="144"/>
    <n v="10506"/>
    <x v="17"/>
    <n v="1"/>
    <n v="0"/>
    <n v="0"/>
    <n v="0"/>
    <n v="0"/>
    <n v="0"/>
    <n v="0"/>
    <n v="0"/>
    <n v="0"/>
    <n v="0"/>
    <x v="12"/>
  </r>
  <r>
    <x v="56"/>
    <n v="10167"/>
    <x v="1"/>
    <n v="1"/>
    <n v="350"/>
    <n v="0"/>
    <n v="0"/>
    <n v="22.44"/>
    <n v="327.56"/>
    <n v="0"/>
    <n v="327.56"/>
    <n v="1"/>
    <n v="0"/>
    <x v="13"/>
  </r>
  <r>
    <x v="4"/>
    <n v="10109"/>
    <x v="3"/>
    <n v="1"/>
    <n v="275"/>
    <n v="0"/>
    <n v="0"/>
    <n v="0"/>
    <n v="275"/>
    <n v="0"/>
    <n v="275"/>
    <n v="1"/>
    <n v="0"/>
    <x v="13"/>
  </r>
  <r>
    <x v="102"/>
    <n v="10018"/>
    <x v="4"/>
    <n v="1"/>
    <n v="255"/>
    <n v="0"/>
    <n v="0"/>
    <n v="16.350000000000001"/>
    <n v="238.65"/>
    <n v="0"/>
    <n v="238.65"/>
    <n v="1"/>
    <n v="0"/>
    <x v="13"/>
  </r>
  <r>
    <x v="7"/>
    <n v="10062"/>
    <x v="4"/>
    <n v="1"/>
    <n v="275"/>
    <n v="0"/>
    <n v="0"/>
    <n v="17.63"/>
    <n v="257.37"/>
    <n v="0"/>
    <n v="257.37"/>
    <n v="1"/>
    <n v="0"/>
    <x v="13"/>
  </r>
  <r>
    <x v="28"/>
    <n v="10442"/>
    <x v="12"/>
    <n v="4"/>
    <n v="332"/>
    <n v="0"/>
    <n v="0"/>
    <n v="13.72"/>
    <n v="318.27999999999997"/>
    <n v="0"/>
    <n v="318.27999999999997"/>
    <n v="1"/>
    <n v="0"/>
    <x v="13"/>
  </r>
  <r>
    <x v="114"/>
    <n v="10440"/>
    <x v="12"/>
    <n v="2"/>
    <n v="176"/>
    <n v="0"/>
    <n v="0"/>
    <n v="10.27"/>
    <n v="165.73"/>
    <n v="0"/>
    <n v="165.73"/>
    <n v="1"/>
    <n v="0"/>
    <x v="13"/>
  </r>
  <r>
    <x v="84"/>
    <n v="10438"/>
    <x v="12"/>
    <n v="2"/>
    <n v="190"/>
    <n v="0"/>
    <n v="0"/>
    <n v="12.18"/>
    <n v="177.82"/>
    <n v="0"/>
    <n v="177.82"/>
    <n v="1"/>
    <n v="0"/>
    <x v="13"/>
  </r>
  <r>
    <x v="65"/>
    <n v="10211"/>
    <x v="13"/>
    <n v="1"/>
    <n v="265"/>
    <n v="0"/>
    <n v="0"/>
    <n v="0"/>
    <n v="265"/>
    <n v="0"/>
    <n v="265"/>
    <n v="1"/>
    <n v="0"/>
    <x v="13"/>
  </r>
  <r>
    <x v="36"/>
    <n v="10224"/>
    <x v="13"/>
    <n v="1"/>
    <n v="255"/>
    <n v="0"/>
    <n v="0"/>
    <n v="14.88"/>
    <n v="240.12"/>
    <n v="0"/>
    <n v="240.12"/>
    <n v="1"/>
    <n v="0"/>
    <x v="13"/>
  </r>
  <r>
    <x v="37"/>
    <n v="10216"/>
    <x v="13"/>
    <n v="1"/>
    <n v="245"/>
    <n v="0"/>
    <n v="0"/>
    <n v="0"/>
    <n v="245"/>
    <n v="0"/>
    <n v="245"/>
    <n v="1"/>
    <n v="0"/>
    <x v="13"/>
  </r>
  <r>
    <x v="8"/>
    <n v="10264"/>
    <x v="5"/>
    <n v="2"/>
    <n v="380"/>
    <n v="0"/>
    <n v="0"/>
    <n v="0"/>
    <n v="380"/>
    <n v="0"/>
    <n v="380"/>
    <n v="1"/>
    <n v="0"/>
    <x v="13"/>
  </r>
  <r>
    <x v="161"/>
    <n v="10369"/>
    <x v="5"/>
    <n v="1"/>
    <n v="225"/>
    <n v="0"/>
    <n v="0"/>
    <n v="13.13"/>
    <n v="211.87"/>
    <n v="0"/>
    <n v="211.87"/>
    <n v="1"/>
    <n v="0"/>
    <x v="13"/>
  </r>
  <r>
    <x v="39"/>
    <n v="10373"/>
    <x v="5"/>
    <n v="1"/>
    <n v="275"/>
    <n v="0"/>
    <n v="0"/>
    <n v="16.05"/>
    <n v="258.95"/>
    <n v="0"/>
    <n v="258.95"/>
    <n v="1"/>
    <n v="0"/>
    <x v="13"/>
  </r>
  <r>
    <x v="41"/>
    <n v="10363"/>
    <x v="5"/>
    <n v="1"/>
    <n v="265"/>
    <n v="0"/>
    <n v="0"/>
    <n v="15.47"/>
    <n v="249.53"/>
    <n v="0"/>
    <n v="249.53"/>
    <n v="1"/>
    <n v="0"/>
    <x v="13"/>
  </r>
  <r>
    <x v="71"/>
    <n v="10481"/>
    <x v="20"/>
    <n v="1"/>
    <n v="860"/>
    <n v="0"/>
    <n v="0"/>
    <n v="15.98"/>
    <n v="844.02"/>
    <n v="0"/>
    <n v="844.02"/>
    <n v="1"/>
    <n v="0"/>
    <x v="13"/>
  </r>
  <r>
    <x v="162"/>
    <n v="10482"/>
    <x v="20"/>
    <n v="1"/>
    <n v="1020"/>
    <n v="0"/>
    <n v="0"/>
    <n v="18.940000000000001"/>
    <n v="1001.06"/>
    <n v="0"/>
    <n v="1001.06"/>
    <n v="1"/>
    <n v="0"/>
    <x v="13"/>
  </r>
  <r>
    <x v="163"/>
    <n v="10483"/>
    <x v="20"/>
    <n v="1"/>
    <n v="1320"/>
    <n v="0"/>
    <n v="0"/>
    <n v="0"/>
    <n v="1320"/>
    <n v="0"/>
    <n v="1320"/>
    <n v="1"/>
    <n v="0"/>
    <x v="13"/>
  </r>
  <r>
    <x v="164"/>
    <n v="10484"/>
    <x v="20"/>
    <n v="2"/>
    <n v="4060"/>
    <n v="0"/>
    <n v="0"/>
    <n v="0"/>
    <n v="4060"/>
    <n v="0"/>
    <n v="4060"/>
    <n v="1"/>
    <n v="0"/>
    <x v="13"/>
  </r>
  <r>
    <x v="104"/>
    <n v="10360"/>
    <x v="6"/>
    <n v="1"/>
    <n v="385"/>
    <n v="0"/>
    <n v="0"/>
    <n v="24.68"/>
    <n v="360.32"/>
    <n v="0"/>
    <n v="360.32"/>
    <n v="1"/>
    <n v="0"/>
    <x v="13"/>
  </r>
  <r>
    <x v="46"/>
    <n v="10356"/>
    <x v="6"/>
    <n v="2"/>
    <n v="720"/>
    <n v="0"/>
    <n v="0"/>
    <n v="44.09"/>
    <n v="675.91"/>
    <n v="0"/>
    <n v="675.91"/>
    <n v="1"/>
    <n v="0"/>
    <x v="13"/>
  </r>
  <r>
    <x v="12"/>
    <n v="10545"/>
    <x v="6"/>
    <n v="1"/>
    <n v="340"/>
    <n v="0"/>
    <n v="0"/>
    <n v="19.84"/>
    <n v="320.16000000000003"/>
    <n v="0"/>
    <n v="320.16000000000003"/>
    <n v="1"/>
    <n v="0"/>
    <x v="13"/>
  </r>
  <r>
    <x v="165"/>
    <n v="10509"/>
    <x v="22"/>
    <n v="1"/>
    <n v="320"/>
    <n v="0"/>
    <n v="0"/>
    <n v="18.670000000000002"/>
    <n v="301.33"/>
    <n v="0"/>
    <n v="301.33"/>
    <n v="1"/>
    <n v="0"/>
    <x v="13"/>
  </r>
  <r>
    <x v="105"/>
    <n v="10142"/>
    <x v="22"/>
    <n v="1"/>
    <n v="320"/>
    <n v="0"/>
    <n v="0"/>
    <n v="18.68"/>
    <n v="301.32"/>
    <n v="0"/>
    <n v="301.32"/>
    <n v="1"/>
    <n v="0"/>
    <x v="13"/>
  </r>
  <r>
    <x v="166"/>
    <n v="10607"/>
    <x v="15"/>
    <n v="13"/>
    <n v="1495"/>
    <n v="0"/>
    <n v="0"/>
    <n v="195"/>
    <n v="1300"/>
    <n v="0"/>
    <n v="1300"/>
    <n v="1"/>
    <n v="0"/>
    <x v="13"/>
  </r>
  <r>
    <x v="51"/>
    <n v="10632"/>
    <x v="10"/>
    <n v="1"/>
    <n v="159"/>
    <n v="0"/>
    <n v="0"/>
    <n v="0"/>
    <n v="159"/>
    <n v="0"/>
    <n v="159"/>
    <n v="1"/>
    <n v="0"/>
    <x v="13"/>
  </r>
  <r>
    <x v="110"/>
    <n v="10451"/>
    <x v="0"/>
    <n v="1"/>
    <n v="895"/>
    <n v="0"/>
    <n v="0"/>
    <n v="0"/>
    <n v="895"/>
    <n v="0"/>
    <n v="895"/>
    <n v="1"/>
    <n v="0"/>
    <x v="14"/>
  </r>
  <r>
    <x v="98"/>
    <n v="10168"/>
    <x v="1"/>
    <n v="1"/>
    <n v="385"/>
    <n v="0"/>
    <n v="0"/>
    <n v="0"/>
    <n v="385"/>
    <n v="0"/>
    <n v="385"/>
    <n v="1"/>
    <n v="0"/>
    <x v="14"/>
  </r>
  <r>
    <x v="167"/>
    <n v="10676"/>
    <x v="25"/>
    <n v="1"/>
    <n v="0"/>
    <n v="0"/>
    <n v="0"/>
    <n v="0"/>
    <n v="0"/>
    <n v="0"/>
    <n v="0"/>
    <n v="0"/>
    <n v="0"/>
    <x v="14"/>
  </r>
  <r>
    <x v="82"/>
    <n v="10072"/>
    <x v="4"/>
    <n v="1"/>
    <n v="315"/>
    <n v="0"/>
    <n v="0"/>
    <n v="0"/>
    <n v="315"/>
    <n v="0"/>
    <n v="315"/>
    <n v="1"/>
    <n v="0"/>
    <x v="14"/>
  </r>
  <r>
    <x v="22"/>
    <n v="10645"/>
    <x v="1"/>
    <n v="1"/>
    <n v="340"/>
    <n v="0"/>
    <n v="0"/>
    <n v="0"/>
    <n v="340"/>
    <n v="0"/>
    <n v="340"/>
    <n v="1"/>
    <n v="0"/>
    <x v="14"/>
  </r>
  <r>
    <x v="60"/>
    <n v="10125"/>
    <x v="3"/>
    <n v="1"/>
    <n v="275"/>
    <n v="0"/>
    <n v="0"/>
    <n v="0"/>
    <n v="275"/>
    <n v="0"/>
    <n v="275"/>
    <n v="1"/>
    <n v="0"/>
    <x v="14"/>
  </r>
  <r>
    <x v="4"/>
    <n v="10109"/>
    <x v="3"/>
    <n v="1"/>
    <n v="275"/>
    <n v="0"/>
    <n v="0"/>
    <n v="0"/>
    <n v="275"/>
    <n v="0"/>
    <n v="275"/>
    <n v="1"/>
    <n v="0"/>
    <x v="14"/>
  </r>
  <r>
    <x v="128"/>
    <n v="10111"/>
    <x v="3"/>
    <n v="1"/>
    <n v="355"/>
    <n v="0"/>
    <n v="0"/>
    <n v="0"/>
    <n v="355"/>
    <n v="0"/>
    <n v="355"/>
    <n v="1"/>
    <n v="0"/>
    <x v="14"/>
  </r>
  <r>
    <x v="101"/>
    <n v="10113"/>
    <x v="11"/>
    <n v="1"/>
    <n v="375"/>
    <n v="0"/>
    <n v="0"/>
    <n v="0"/>
    <n v="375"/>
    <n v="0"/>
    <n v="375"/>
    <n v="1"/>
    <n v="0"/>
    <x v="14"/>
  </r>
  <r>
    <x v="26"/>
    <n v="10095"/>
    <x v="3"/>
    <n v="2"/>
    <n v="520"/>
    <n v="0"/>
    <n v="0"/>
    <n v="0"/>
    <n v="520"/>
    <n v="0"/>
    <n v="520"/>
    <n v="1"/>
    <n v="0"/>
    <x v="14"/>
  </r>
  <r>
    <x v="168"/>
    <n v="10616"/>
    <x v="25"/>
    <n v="1"/>
    <n v="0"/>
    <n v="0"/>
    <n v="0"/>
    <n v="0"/>
    <n v="0"/>
    <n v="0"/>
    <n v="0"/>
    <n v="0"/>
    <n v="0"/>
    <x v="14"/>
  </r>
  <r>
    <x v="103"/>
    <n v="10075"/>
    <x v="4"/>
    <n v="1"/>
    <n v="275"/>
    <n v="0"/>
    <n v="0"/>
    <n v="0"/>
    <n v="275"/>
    <n v="0"/>
    <n v="275"/>
    <n v="1"/>
    <n v="0"/>
    <x v="14"/>
  </r>
  <r>
    <x v="115"/>
    <n v="10436"/>
    <x v="12"/>
    <n v="1"/>
    <n v="45"/>
    <n v="0"/>
    <n v="0"/>
    <n v="0"/>
    <n v="45"/>
    <n v="0"/>
    <n v="45"/>
    <n v="1"/>
    <n v="0"/>
    <x v="14"/>
  </r>
  <r>
    <x v="37"/>
    <n v="10216"/>
    <x v="13"/>
    <n v="1"/>
    <n v="245"/>
    <n v="0"/>
    <n v="0"/>
    <n v="0"/>
    <n v="245"/>
    <n v="0"/>
    <n v="245"/>
    <n v="1"/>
    <n v="0"/>
    <x v="14"/>
  </r>
  <r>
    <x v="8"/>
    <n v="10264"/>
    <x v="5"/>
    <n v="4"/>
    <n v="760"/>
    <n v="0"/>
    <n v="0"/>
    <n v="0"/>
    <n v="760"/>
    <n v="0"/>
    <n v="760"/>
    <n v="1"/>
    <n v="0"/>
    <x v="14"/>
  </r>
  <r>
    <x v="8"/>
    <n v="10628"/>
    <x v="25"/>
    <n v="1"/>
    <n v="0"/>
    <n v="0"/>
    <n v="0"/>
    <n v="0"/>
    <n v="0"/>
    <n v="0"/>
    <n v="0"/>
    <n v="0"/>
    <n v="0"/>
    <x v="14"/>
  </r>
  <r>
    <x v="9"/>
    <n v="10366"/>
    <x v="5"/>
    <n v="1"/>
    <n v="270"/>
    <n v="0"/>
    <n v="0"/>
    <n v="0"/>
    <n v="270"/>
    <n v="0"/>
    <n v="270"/>
    <n v="1"/>
    <n v="0"/>
    <x v="14"/>
  </r>
  <r>
    <x v="68"/>
    <n v="10677"/>
    <x v="25"/>
    <n v="2"/>
    <n v="0"/>
    <n v="0"/>
    <n v="0"/>
    <n v="0"/>
    <n v="0"/>
    <n v="0"/>
    <n v="0"/>
    <n v="0"/>
    <n v="0"/>
    <x v="14"/>
  </r>
  <r>
    <x v="43"/>
    <n v="10364"/>
    <x v="5"/>
    <n v="1"/>
    <n v="330"/>
    <n v="0"/>
    <n v="0"/>
    <n v="0"/>
    <n v="330"/>
    <n v="0"/>
    <n v="330"/>
    <n v="1"/>
    <n v="0"/>
    <x v="14"/>
  </r>
  <r>
    <x v="118"/>
    <n v="10361"/>
    <x v="6"/>
    <n v="1"/>
    <n v="385"/>
    <n v="0"/>
    <n v="0"/>
    <n v="0"/>
    <n v="385"/>
    <n v="0"/>
    <n v="385"/>
    <n v="1"/>
    <n v="0"/>
    <x v="14"/>
  </r>
  <r>
    <x v="45"/>
    <n v="10354"/>
    <x v="6"/>
    <n v="1"/>
    <n v="350"/>
    <n v="0"/>
    <n v="0"/>
    <n v="0"/>
    <n v="350"/>
    <n v="0"/>
    <n v="350"/>
    <n v="1"/>
    <n v="0"/>
    <x v="14"/>
  </r>
  <r>
    <x v="11"/>
    <n v="10353"/>
    <x v="6"/>
    <n v="1"/>
    <n v="350"/>
    <n v="0"/>
    <n v="0"/>
    <n v="0"/>
    <n v="350"/>
    <n v="0"/>
    <n v="350"/>
    <n v="1"/>
    <n v="0"/>
    <x v="14"/>
  </r>
  <r>
    <x v="104"/>
    <n v="10360"/>
    <x v="6"/>
    <n v="1"/>
    <n v="385"/>
    <n v="0"/>
    <n v="0"/>
    <n v="0"/>
    <n v="385"/>
    <n v="0"/>
    <n v="385"/>
    <n v="1"/>
    <n v="0"/>
    <x v="14"/>
  </r>
  <r>
    <x v="119"/>
    <n v="10359"/>
    <x v="6"/>
    <n v="1"/>
    <n v="385"/>
    <n v="0"/>
    <n v="0"/>
    <n v="0"/>
    <n v="385"/>
    <n v="0"/>
    <n v="385"/>
    <n v="1"/>
    <n v="0"/>
    <x v="14"/>
  </r>
  <r>
    <x v="119"/>
    <n v="10679"/>
    <x v="25"/>
    <n v="1"/>
    <n v="0"/>
    <n v="0"/>
    <n v="0"/>
    <n v="0"/>
    <n v="0"/>
    <n v="0"/>
    <n v="0"/>
    <n v="0"/>
    <n v="0"/>
    <x v="14"/>
  </r>
  <r>
    <x v="169"/>
    <n v="10678"/>
    <x v="25"/>
    <n v="2"/>
    <n v="0"/>
    <n v="0"/>
    <n v="0"/>
    <n v="0"/>
    <n v="0"/>
    <n v="0"/>
    <n v="0"/>
    <n v="0"/>
    <n v="0"/>
    <x v="14"/>
  </r>
  <r>
    <x v="75"/>
    <n v="10427"/>
    <x v="21"/>
    <n v="1"/>
    <n v="359"/>
    <n v="0"/>
    <n v="0"/>
    <n v="0"/>
    <n v="359"/>
    <n v="0"/>
    <n v="359"/>
    <n v="1"/>
    <n v="0"/>
    <x v="14"/>
  </r>
  <r>
    <x v="170"/>
    <n v="10433"/>
    <x v="14"/>
    <n v="1"/>
    <n v="475"/>
    <n v="0"/>
    <n v="0"/>
    <n v="0"/>
    <n v="475"/>
    <n v="0"/>
    <n v="475"/>
    <n v="1"/>
    <n v="0"/>
    <x v="14"/>
  </r>
  <r>
    <x v="105"/>
    <n v="10142"/>
    <x v="22"/>
    <n v="1"/>
    <n v="320"/>
    <n v="0"/>
    <n v="0"/>
    <n v="0"/>
    <n v="320"/>
    <n v="0"/>
    <n v="320"/>
    <n v="1"/>
    <n v="0"/>
    <x v="14"/>
  </r>
  <r>
    <x v="121"/>
    <n v="10562"/>
    <x v="9"/>
    <n v="1"/>
    <n v="795"/>
    <n v="0"/>
    <n v="0"/>
    <n v="0"/>
    <n v="795"/>
    <n v="0"/>
    <n v="795"/>
    <n v="1"/>
    <n v="0"/>
    <x v="14"/>
  </r>
  <r>
    <x v="171"/>
    <n v="10675"/>
    <x v="15"/>
    <n v="2"/>
    <n v="430"/>
    <n v="0"/>
    <n v="0"/>
    <n v="0"/>
    <n v="430"/>
    <n v="0"/>
    <n v="430"/>
    <n v="1"/>
    <n v="0"/>
    <x v="14"/>
  </r>
  <r>
    <x v="172"/>
    <n v="10620"/>
    <x v="25"/>
    <n v="1"/>
    <n v="585"/>
    <n v="0"/>
    <n v="0"/>
    <n v="0"/>
    <n v="585"/>
    <n v="0"/>
    <n v="585"/>
    <n v="1"/>
    <n v="0"/>
    <x v="14"/>
  </r>
  <r>
    <x v="51"/>
    <n v="10632"/>
    <x v="10"/>
    <n v="2"/>
    <n v="318"/>
    <n v="0"/>
    <n v="0"/>
    <n v="0"/>
    <n v="318"/>
    <n v="0"/>
    <n v="318"/>
    <n v="1"/>
    <n v="0"/>
    <x v="14"/>
  </r>
  <r>
    <x v="54"/>
    <n v="10397"/>
    <x v="18"/>
    <n v="1"/>
    <n v="575"/>
    <n v="0"/>
    <n v="0"/>
    <n v="48.71"/>
    <n v="526.29"/>
    <n v="0"/>
    <n v="526.29"/>
    <n v="1"/>
    <n v="0"/>
    <x v="15"/>
  </r>
  <r>
    <x v="57"/>
    <n v="10225"/>
    <x v="4"/>
    <n v="1"/>
    <n v="255"/>
    <n v="0"/>
    <n v="0"/>
    <n v="0"/>
    <n v="255"/>
    <n v="0"/>
    <n v="255"/>
    <n v="1"/>
    <n v="0"/>
    <x v="15"/>
  </r>
  <r>
    <x v="127"/>
    <n v="10067"/>
    <x v="4"/>
    <n v="1"/>
    <n v="275"/>
    <n v="0"/>
    <n v="0"/>
    <n v="0"/>
    <n v="275"/>
    <n v="0"/>
    <n v="275"/>
    <n v="1"/>
    <n v="0"/>
    <x v="15"/>
  </r>
  <r>
    <x v="173"/>
    <n v="10097"/>
    <x v="3"/>
    <n v="1"/>
    <n v="355"/>
    <n v="0"/>
    <n v="0"/>
    <n v="0"/>
    <n v="355"/>
    <n v="0"/>
    <n v="355"/>
    <n v="1"/>
    <n v="0"/>
    <x v="15"/>
  </r>
  <r>
    <x v="28"/>
    <n v="10442"/>
    <x v="12"/>
    <n v="1"/>
    <n v="83"/>
    <n v="0"/>
    <n v="0"/>
    <n v="0"/>
    <n v="83"/>
    <n v="0"/>
    <n v="83"/>
    <n v="1"/>
    <n v="0"/>
    <x v="15"/>
  </r>
  <r>
    <x v="63"/>
    <n v="10470"/>
    <x v="19"/>
    <n v="2"/>
    <n v="550"/>
    <n v="0"/>
    <n v="0"/>
    <n v="0"/>
    <n v="550"/>
    <n v="0"/>
    <n v="550"/>
    <n v="1"/>
    <n v="0"/>
    <x v="15"/>
  </r>
  <r>
    <x v="64"/>
    <n v="10471"/>
    <x v="19"/>
    <n v="1"/>
    <n v="495"/>
    <n v="0"/>
    <n v="0"/>
    <n v="0"/>
    <n v="495"/>
    <n v="0"/>
    <n v="495"/>
    <n v="1"/>
    <n v="0"/>
    <x v="15"/>
  </r>
  <r>
    <x v="32"/>
    <n v="10214"/>
    <x v="13"/>
    <n v="1"/>
    <n v="265"/>
    <n v="0"/>
    <n v="0"/>
    <n v="0"/>
    <n v="265"/>
    <n v="0"/>
    <n v="265"/>
    <n v="1"/>
    <n v="0"/>
    <x v="15"/>
  </r>
  <r>
    <x v="33"/>
    <n v="10221"/>
    <x v="13"/>
    <n v="1"/>
    <n v="255"/>
    <n v="0"/>
    <n v="0"/>
    <n v="0"/>
    <n v="255"/>
    <n v="0"/>
    <n v="255"/>
    <n v="1"/>
    <n v="0"/>
    <x v="15"/>
  </r>
  <r>
    <x v="117"/>
    <n v="10218"/>
    <x v="13"/>
    <n v="2"/>
    <n v="490"/>
    <n v="0"/>
    <n v="0"/>
    <n v="0"/>
    <n v="490"/>
    <n v="0"/>
    <n v="490"/>
    <n v="1"/>
    <n v="0"/>
    <x v="15"/>
  </r>
  <r>
    <x v="85"/>
    <n v="10215"/>
    <x v="13"/>
    <n v="1"/>
    <n v="225"/>
    <n v="0"/>
    <n v="0"/>
    <n v="0"/>
    <n v="225"/>
    <n v="0"/>
    <n v="225"/>
    <n v="1"/>
    <n v="0"/>
    <x v="15"/>
  </r>
  <r>
    <x v="8"/>
    <n v="10264"/>
    <x v="5"/>
    <n v="4"/>
    <n v="760"/>
    <n v="0"/>
    <n v="0"/>
    <n v="0"/>
    <n v="760"/>
    <n v="0"/>
    <n v="760"/>
    <n v="1"/>
    <n v="0"/>
    <x v="15"/>
  </r>
  <r>
    <x v="68"/>
    <n v="10377"/>
    <x v="5"/>
    <n v="1"/>
    <n v="345"/>
    <n v="0"/>
    <n v="0"/>
    <n v="0"/>
    <n v="345"/>
    <n v="0"/>
    <n v="345"/>
    <n v="1"/>
    <n v="0"/>
    <x v="15"/>
  </r>
  <r>
    <x v="45"/>
    <n v="10354"/>
    <x v="6"/>
    <n v="2"/>
    <n v="700"/>
    <n v="0"/>
    <n v="0"/>
    <n v="29.64"/>
    <n v="670.36"/>
    <n v="0"/>
    <n v="670.36"/>
    <n v="1"/>
    <n v="0"/>
    <x v="15"/>
  </r>
  <r>
    <x v="11"/>
    <n v="10353"/>
    <x v="6"/>
    <n v="2"/>
    <n v="700"/>
    <n v="0"/>
    <n v="0"/>
    <n v="29.65"/>
    <n v="670.35"/>
    <n v="0"/>
    <n v="670.35"/>
    <n v="1"/>
    <n v="0"/>
    <x v="15"/>
  </r>
  <r>
    <x v="46"/>
    <n v="10356"/>
    <x v="6"/>
    <n v="3"/>
    <n v="1080"/>
    <n v="0"/>
    <n v="0"/>
    <n v="0"/>
    <n v="1080"/>
    <n v="0"/>
    <n v="1080"/>
    <n v="1"/>
    <n v="0"/>
    <x v="15"/>
  </r>
  <r>
    <x v="12"/>
    <n v="10545"/>
    <x v="6"/>
    <n v="1"/>
    <n v="340"/>
    <n v="0"/>
    <n v="0"/>
    <n v="0"/>
    <n v="340"/>
    <n v="0"/>
    <n v="340"/>
    <n v="1"/>
    <n v="0"/>
    <x v="15"/>
  </r>
  <r>
    <x v="77"/>
    <n v="10421"/>
    <x v="22"/>
    <n v="1"/>
    <n v="238"/>
    <n v="0"/>
    <n v="0"/>
    <n v="0"/>
    <n v="238"/>
    <n v="0"/>
    <n v="238"/>
    <n v="1"/>
    <n v="0"/>
    <x v="15"/>
  </r>
  <r>
    <x v="91"/>
    <n v="10494"/>
    <x v="16"/>
    <n v="1"/>
    <n v="38"/>
    <n v="0"/>
    <n v="0"/>
    <n v="0"/>
    <n v="38"/>
    <n v="0"/>
    <n v="38"/>
    <n v="1"/>
    <n v="0"/>
    <x v="15"/>
  </r>
  <r>
    <x v="51"/>
    <n v="10632"/>
    <x v="10"/>
    <n v="2"/>
    <n v="318"/>
    <n v="0"/>
    <n v="0"/>
    <n v="0"/>
    <n v="318"/>
    <n v="0"/>
    <n v="318"/>
    <n v="1"/>
    <n v="0"/>
    <x v="15"/>
  </r>
  <r>
    <x v="174"/>
    <n v="10660"/>
    <x v="5"/>
    <n v="2"/>
    <n v="530"/>
    <n v="0"/>
    <n v="0"/>
    <n v="16.38"/>
    <n v="513.62"/>
    <n v="0"/>
    <n v="513.62"/>
    <n v="1"/>
    <n v="0"/>
    <x v="16"/>
  </r>
  <r>
    <x v="145"/>
    <n v="10449"/>
    <x v="0"/>
    <n v="3"/>
    <n v="780"/>
    <n v="0"/>
    <n v="0"/>
    <n v="0"/>
    <n v="780"/>
    <n v="0"/>
    <n v="780"/>
    <n v="1"/>
    <n v="0"/>
    <x v="16"/>
  </r>
  <r>
    <x v="175"/>
    <n v="10453"/>
    <x v="0"/>
    <n v="1"/>
    <n v="370"/>
    <n v="0"/>
    <n v="0"/>
    <n v="0"/>
    <n v="370"/>
    <n v="0"/>
    <n v="370"/>
    <n v="1"/>
    <n v="0"/>
    <x v="16"/>
  </r>
  <r>
    <x v="54"/>
    <n v="10397"/>
    <x v="18"/>
    <n v="1"/>
    <n v="575"/>
    <n v="0"/>
    <n v="0"/>
    <n v="0"/>
    <n v="575"/>
    <n v="0"/>
    <n v="575"/>
    <n v="1"/>
    <n v="0"/>
    <x v="16"/>
  </r>
  <r>
    <x v="59"/>
    <n v="10052"/>
    <x v="4"/>
    <n v="1"/>
    <n v="340"/>
    <n v="0"/>
    <n v="0"/>
    <n v="0"/>
    <n v="340"/>
    <n v="0"/>
    <n v="340"/>
    <n v="1"/>
    <n v="0"/>
    <x v="16"/>
  </r>
  <r>
    <x v="4"/>
    <n v="10109"/>
    <x v="3"/>
    <n v="1"/>
    <n v="275"/>
    <n v="0"/>
    <n v="0"/>
    <n v="0"/>
    <n v="275"/>
    <n v="0"/>
    <n v="275"/>
    <n v="1"/>
    <n v="0"/>
    <x v="16"/>
  </r>
  <r>
    <x v="128"/>
    <n v="10111"/>
    <x v="3"/>
    <n v="1"/>
    <n v="355"/>
    <n v="0"/>
    <n v="0"/>
    <n v="0"/>
    <n v="355"/>
    <n v="0"/>
    <n v="355"/>
    <n v="1"/>
    <n v="0"/>
    <x v="16"/>
  </r>
  <r>
    <x v="176"/>
    <n v="10137"/>
    <x v="1"/>
    <n v="1"/>
    <n v="350"/>
    <n v="0"/>
    <n v="0"/>
    <n v="0"/>
    <n v="350"/>
    <n v="0"/>
    <n v="350"/>
    <n v="1"/>
    <n v="0"/>
    <x v="16"/>
  </r>
  <r>
    <x v="6"/>
    <n v="10055"/>
    <x v="4"/>
    <n v="1"/>
    <n v="260"/>
    <n v="0"/>
    <n v="0"/>
    <n v="0"/>
    <n v="260"/>
    <n v="0"/>
    <n v="260"/>
    <n v="1"/>
    <n v="0"/>
    <x v="16"/>
  </r>
  <r>
    <x v="7"/>
    <n v="10062"/>
    <x v="4"/>
    <n v="1"/>
    <n v="275"/>
    <n v="0"/>
    <n v="0"/>
    <n v="0"/>
    <n v="275"/>
    <n v="0"/>
    <n v="275"/>
    <n v="1"/>
    <n v="0"/>
    <x v="16"/>
  </r>
  <r>
    <x v="28"/>
    <n v="10442"/>
    <x v="12"/>
    <n v="2"/>
    <n v="166"/>
    <n v="0"/>
    <n v="0"/>
    <n v="0"/>
    <n v="166"/>
    <n v="0"/>
    <n v="166"/>
    <n v="1"/>
    <n v="0"/>
    <x v="16"/>
  </r>
  <r>
    <x v="113"/>
    <n v="10446"/>
    <x v="12"/>
    <n v="3"/>
    <n v="585"/>
    <n v="0"/>
    <n v="0"/>
    <n v="24.12"/>
    <n v="560.88"/>
    <n v="0"/>
    <n v="560.88"/>
    <n v="1"/>
    <n v="0"/>
    <x v="16"/>
  </r>
  <r>
    <x v="114"/>
    <n v="10440"/>
    <x v="12"/>
    <n v="1"/>
    <n v="88"/>
    <n v="0"/>
    <n v="0"/>
    <n v="0"/>
    <n v="88"/>
    <n v="0"/>
    <n v="88"/>
    <n v="1"/>
    <n v="0"/>
    <x v="16"/>
  </r>
  <r>
    <x v="62"/>
    <n v="10445"/>
    <x v="12"/>
    <n v="1"/>
    <n v="195"/>
    <n v="0"/>
    <n v="0"/>
    <n v="0"/>
    <n v="195"/>
    <n v="0"/>
    <n v="195"/>
    <n v="1"/>
    <n v="0"/>
    <x v="16"/>
  </r>
  <r>
    <x v="33"/>
    <n v="10221"/>
    <x v="13"/>
    <n v="1"/>
    <n v="255"/>
    <n v="0"/>
    <n v="0"/>
    <n v="0"/>
    <n v="255"/>
    <n v="0"/>
    <n v="255"/>
    <n v="1"/>
    <n v="0"/>
    <x v="16"/>
  </r>
  <r>
    <x v="67"/>
    <n v="10223"/>
    <x v="13"/>
    <n v="1"/>
    <n v="275"/>
    <n v="0"/>
    <n v="0"/>
    <n v="0"/>
    <n v="275"/>
    <n v="0"/>
    <n v="275"/>
    <n v="1"/>
    <n v="0"/>
    <x v="16"/>
  </r>
  <r>
    <x v="37"/>
    <n v="10216"/>
    <x v="13"/>
    <n v="2"/>
    <n v="490"/>
    <n v="0"/>
    <n v="0"/>
    <n v="0"/>
    <n v="490"/>
    <n v="0"/>
    <n v="490"/>
    <n v="1"/>
    <n v="0"/>
    <x v="16"/>
  </r>
  <r>
    <x v="8"/>
    <n v="10264"/>
    <x v="5"/>
    <n v="4"/>
    <n v="760"/>
    <n v="0"/>
    <n v="0"/>
    <n v="23.5"/>
    <n v="736.5"/>
    <n v="0"/>
    <n v="736.5"/>
    <n v="1"/>
    <n v="0"/>
    <x v="16"/>
  </r>
  <r>
    <x v="38"/>
    <n v="10381"/>
    <x v="5"/>
    <n v="1"/>
    <n v="225"/>
    <n v="0"/>
    <n v="0"/>
    <n v="0"/>
    <n v="225"/>
    <n v="0"/>
    <n v="225"/>
    <n v="1"/>
    <n v="0"/>
    <x v="16"/>
  </r>
  <r>
    <x v="68"/>
    <n v="10377"/>
    <x v="5"/>
    <n v="1"/>
    <n v="345"/>
    <n v="0"/>
    <n v="0"/>
    <n v="0"/>
    <n v="345"/>
    <n v="0"/>
    <n v="345"/>
    <n v="1"/>
    <n v="0"/>
    <x v="16"/>
  </r>
  <r>
    <x v="86"/>
    <n v="10375"/>
    <x v="5"/>
    <n v="1"/>
    <n v="255"/>
    <n v="0"/>
    <n v="0"/>
    <n v="0"/>
    <n v="255"/>
    <n v="0"/>
    <n v="255"/>
    <n v="1"/>
    <n v="0"/>
    <x v="16"/>
  </r>
  <r>
    <x v="45"/>
    <n v="10354"/>
    <x v="6"/>
    <n v="2"/>
    <n v="700"/>
    <n v="0"/>
    <n v="0"/>
    <n v="0"/>
    <n v="700"/>
    <n v="0"/>
    <n v="700"/>
    <n v="1"/>
    <n v="0"/>
    <x v="16"/>
  </r>
  <r>
    <x v="74"/>
    <n v="10227"/>
    <x v="6"/>
    <n v="3"/>
    <n v="1155"/>
    <n v="0"/>
    <n v="0"/>
    <n v="0"/>
    <n v="1155"/>
    <n v="0"/>
    <n v="1155"/>
    <n v="1"/>
    <n v="0"/>
    <x v="16"/>
  </r>
  <r>
    <x v="46"/>
    <n v="10356"/>
    <x v="6"/>
    <n v="5"/>
    <n v="1800"/>
    <n v="0"/>
    <n v="0"/>
    <n v="0"/>
    <n v="1800"/>
    <n v="0"/>
    <n v="1800"/>
    <n v="1"/>
    <n v="0"/>
    <x v="16"/>
  </r>
  <r>
    <x v="146"/>
    <n v="10391"/>
    <x v="7"/>
    <n v="1"/>
    <n v="325"/>
    <n v="0"/>
    <n v="0"/>
    <n v="0"/>
    <n v="325"/>
    <n v="0"/>
    <n v="325"/>
    <n v="1"/>
    <n v="0"/>
    <x v="16"/>
  </r>
  <r>
    <x v="17"/>
    <n v="10633"/>
    <x v="10"/>
    <n v="2"/>
    <n v="318"/>
    <n v="0"/>
    <n v="0"/>
    <n v="0"/>
    <n v="318"/>
    <n v="0"/>
    <n v="318"/>
    <n v="1"/>
    <n v="0"/>
    <x v="16"/>
  </r>
  <r>
    <x v="177"/>
    <n v="10281"/>
    <x v="17"/>
    <n v="1"/>
    <n v="0"/>
    <n v="0"/>
    <n v="0"/>
    <n v="0"/>
    <n v="0"/>
    <n v="0"/>
    <n v="0"/>
    <n v="0"/>
    <n v="0"/>
    <x v="16"/>
  </r>
  <r>
    <x v="51"/>
    <n v="10632"/>
    <x v="10"/>
    <n v="3"/>
    <n v="477"/>
    <n v="0"/>
    <n v="0"/>
    <n v="0"/>
    <n v="477"/>
    <n v="0"/>
    <n v="477"/>
    <n v="1"/>
    <n v="0"/>
    <x v="16"/>
  </r>
  <r>
    <x v="0"/>
    <n v="10457"/>
    <x v="0"/>
    <n v="1"/>
    <n v="285"/>
    <n v="0"/>
    <n v="0"/>
    <n v="0"/>
    <n v="285"/>
    <n v="0"/>
    <n v="285"/>
    <n v="1"/>
    <n v="0"/>
    <x v="17"/>
  </r>
  <r>
    <x v="125"/>
    <n v="10069"/>
    <x v="4"/>
    <n v="1"/>
    <n v="355"/>
    <n v="0"/>
    <n v="0"/>
    <n v="0"/>
    <n v="355"/>
    <n v="0"/>
    <n v="355"/>
    <n v="1"/>
    <n v="0"/>
    <x v="17"/>
  </r>
  <r>
    <x v="82"/>
    <n v="10072"/>
    <x v="4"/>
    <n v="1"/>
    <n v="315"/>
    <n v="0"/>
    <n v="0"/>
    <n v="0"/>
    <n v="315"/>
    <n v="0"/>
    <n v="315"/>
    <n v="1"/>
    <n v="0"/>
    <x v="17"/>
  </r>
  <r>
    <x v="22"/>
    <n v="10645"/>
    <x v="1"/>
    <n v="1"/>
    <n v="340"/>
    <n v="0"/>
    <n v="0"/>
    <n v="0"/>
    <n v="340"/>
    <n v="0"/>
    <n v="340"/>
    <n v="1"/>
    <n v="0"/>
    <x v="17"/>
  </r>
  <r>
    <x v="58"/>
    <n v="10145"/>
    <x v="1"/>
    <n v="2"/>
    <n v="740"/>
    <n v="0"/>
    <n v="0"/>
    <n v="0"/>
    <n v="740"/>
    <n v="0"/>
    <n v="740"/>
    <n v="1"/>
    <n v="0"/>
    <x v="17"/>
  </r>
  <r>
    <x v="24"/>
    <n v="10652"/>
    <x v="3"/>
    <n v="1"/>
    <n v="315"/>
    <n v="0"/>
    <n v="0"/>
    <n v="0"/>
    <n v="315"/>
    <n v="0"/>
    <n v="315"/>
    <n v="1"/>
    <n v="0"/>
    <x v="17"/>
  </r>
  <r>
    <x v="4"/>
    <n v="10109"/>
    <x v="3"/>
    <n v="1"/>
    <n v="275"/>
    <n v="0"/>
    <n v="0"/>
    <n v="0"/>
    <n v="275"/>
    <n v="0"/>
    <n v="275"/>
    <n v="1"/>
    <n v="0"/>
    <x v="17"/>
  </r>
  <r>
    <x v="128"/>
    <n v="10111"/>
    <x v="3"/>
    <n v="1"/>
    <n v="355"/>
    <n v="0"/>
    <n v="0"/>
    <n v="0"/>
    <n v="355"/>
    <n v="0"/>
    <n v="355"/>
    <n v="1"/>
    <n v="0"/>
    <x v="17"/>
  </r>
  <r>
    <x v="26"/>
    <n v="10095"/>
    <x v="3"/>
    <n v="1"/>
    <n v="260"/>
    <n v="0"/>
    <n v="0"/>
    <n v="0"/>
    <n v="260"/>
    <n v="0"/>
    <n v="260"/>
    <n v="1"/>
    <n v="0"/>
    <x v="17"/>
  </r>
  <r>
    <x v="173"/>
    <n v="10097"/>
    <x v="3"/>
    <n v="2"/>
    <n v="710"/>
    <n v="0"/>
    <n v="0"/>
    <n v="0"/>
    <n v="710"/>
    <n v="0"/>
    <n v="710"/>
    <n v="1"/>
    <n v="0"/>
    <x v="17"/>
  </r>
  <r>
    <x v="7"/>
    <n v="10062"/>
    <x v="4"/>
    <n v="1"/>
    <n v="275"/>
    <n v="0"/>
    <n v="0"/>
    <n v="0"/>
    <n v="275"/>
    <n v="0"/>
    <n v="275"/>
    <n v="1"/>
    <n v="0"/>
    <x v="17"/>
  </r>
  <r>
    <x v="178"/>
    <n v="10444"/>
    <x v="12"/>
    <n v="1"/>
    <n v="75"/>
    <n v="0"/>
    <n v="0"/>
    <n v="0"/>
    <n v="75"/>
    <n v="0"/>
    <n v="75"/>
    <n v="1"/>
    <n v="0"/>
    <x v="17"/>
  </r>
  <r>
    <x v="28"/>
    <n v="10442"/>
    <x v="12"/>
    <n v="4"/>
    <n v="332"/>
    <n v="0"/>
    <n v="0"/>
    <n v="0"/>
    <n v="332"/>
    <n v="0"/>
    <n v="332"/>
    <n v="1"/>
    <n v="0"/>
    <x v="17"/>
  </r>
  <r>
    <x v="62"/>
    <n v="10445"/>
    <x v="12"/>
    <n v="1"/>
    <n v="195"/>
    <n v="0"/>
    <n v="0"/>
    <n v="0"/>
    <n v="195"/>
    <n v="0"/>
    <n v="195"/>
    <n v="1"/>
    <n v="0"/>
    <x v="17"/>
  </r>
  <r>
    <x v="115"/>
    <n v="10436"/>
    <x v="12"/>
    <n v="1"/>
    <n v="45"/>
    <n v="0"/>
    <n v="0"/>
    <n v="0"/>
    <n v="45"/>
    <n v="0"/>
    <n v="45"/>
    <n v="1"/>
    <n v="0"/>
    <x v="17"/>
  </r>
  <r>
    <x v="31"/>
    <n v="10437"/>
    <x v="12"/>
    <n v="1"/>
    <n v="95"/>
    <n v="0"/>
    <n v="0"/>
    <n v="16.16"/>
    <n v="78.84"/>
    <n v="0"/>
    <n v="78.84"/>
    <n v="1"/>
    <n v="0"/>
    <x v="17"/>
  </r>
  <r>
    <x v="116"/>
    <n v="10473"/>
    <x v="19"/>
    <n v="1"/>
    <n v="395"/>
    <n v="0"/>
    <n v="0"/>
    <n v="0"/>
    <n v="395"/>
    <n v="0"/>
    <n v="395"/>
    <n v="1"/>
    <n v="0"/>
    <x v="17"/>
  </r>
  <r>
    <x v="33"/>
    <n v="10221"/>
    <x v="13"/>
    <n v="2"/>
    <n v="510"/>
    <n v="0"/>
    <n v="0"/>
    <n v="0"/>
    <n v="510"/>
    <n v="0"/>
    <n v="510"/>
    <n v="1"/>
    <n v="0"/>
    <x v="17"/>
  </r>
  <r>
    <x v="67"/>
    <n v="10223"/>
    <x v="13"/>
    <n v="1"/>
    <n v="275"/>
    <n v="0"/>
    <n v="0"/>
    <n v="0"/>
    <n v="275"/>
    <n v="0"/>
    <n v="275"/>
    <n v="1"/>
    <n v="0"/>
    <x v="17"/>
  </r>
  <r>
    <x v="37"/>
    <n v="10216"/>
    <x v="13"/>
    <n v="1"/>
    <n v="245"/>
    <n v="0"/>
    <n v="0"/>
    <n v="0"/>
    <n v="245"/>
    <n v="0"/>
    <n v="245"/>
    <n v="1"/>
    <n v="0"/>
    <x v="17"/>
  </r>
  <r>
    <x v="8"/>
    <n v="10264"/>
    <x v="5"/>
    <n v="7"/>
    <n v="1330"/>
    <n v="0"/>
    <n v="0"/>
    <n v="70.31"/>
    <n v="1259.69"/>
    <n v="0"/>
    <n v="1259.69"/>
    <n v="1"/>
    <n v="0"/>
    <x v="17"/>
  </r>
  <r>
    <x v="10"/>
    <n v="10007"/>
    <x v="5"/>
    <n v="2"/>
    <n v="550"/>
    <n v="0"/>
    <n v="0"/>
    <n v="0"/>
    <n v="550"/>
    <n v="0"/>
    <n v="550"/>
    <n v="1"/>
    <n v="0"/>
    <x v="17"/>
  </r>
  <r>
    <x v="179"/>
    <n v="10485"/>
    <x v="20"/>
    <n v="2"/>
    <n v="3598"/>
    <n v="0"/>
    <n v="0"/>
    <n v="0"/>
    <n v="3598"/>
    <n v="0"/>
    <n v="3598"/>
    <n v="1"/>
    <n v="0"/>
    <x v="17"/>
  </r>
  <r>
    <x v="87"/>
    <n v="10357"/>
    <x v="6"/>
    <n v="1"/>
    <n v="360"/>
    <n v="0"/>
    <n v="0"/>
    <n v="0"/>
    <n v="360"/>
    <n v="0"/>
    <n v="360"/>
    <n v="1"/>
    <n v="0"/>
    <x v="17"/>
  </r>
  <r>
    <x v="87"/>
    <n v="10670"/>
    <x v="2"/>
    <n v="1"/>
    <n v="415"/>
    <n v="0"/>
    <n v="0"/>
    <n v="0"/>
    <n v="415"/>
    <n v="0"/>
    <n v="415"/>
    <n v="1"/>
    <n v="0"/>
    <x v="17"/>
  </r>
  <r>
    <x v="11"/>
    <n v="10353"/>
    <x v="6"/>
    <n v="3"/>
    <n v="1050"/>
    <n v="0"/>
    <n v="0"/>
    <n v="59.53"/>
    <n v="990.47"/>
    <n v="0"/>
    <n v="990.47"/>
    <n v="1"/>
    <n v="0"/>
    <x v="17"/>
  </r>
  <r>
    <x v="46"/>
    <n v="10356"/>
    <x v="6"/>
    <n v="2"/>
    <n v="720"/>
    <n v="0"/>
    <n v="0"/>
    <n v="0"/>
    <n v="720"/>
    <n v="0"/>
    <n v="720"/>
    <n v="1"/>
    <n v="0"/>
    <x v="17"/>
  </r>
  <r>
    <x v="12"/>
    <n v="10545"/>
    <x v="6"/>
    <n v="1"/>
    <n v="340"/>
    <n v="0"/>
    <n v="0"/>
    <n v="0"/>
    <n v="340"/>
    <n v="0"/>
    <n v="340"/>
    <n v="1"/>
    <n v="0"/>
    <x v="17"/>
  </r>
  <r>
    <x v="75"/>
    <n v="10427"/>
    <x v="21"/>
    <n v="1"/>
    <n v="359"/>
    <n v="0"/>
    <n v="0"/>
    <n v="56.02"/>
    <n v="302.98"/>
    <n v="0"/>
    <n v="302.98"/>
    <n v="1"/>
    <n v="0"/>
    <x v="17"/>
  </r>
  <r>
    <x v="180"/>
    <n v="10417"/>
    <x v="22"/>
    <n v="1"/>
    <n v="195"/>
    <n v="0"/>
    <n v="0"/>
    <n v="0"/>
    <n v="195"/>
    <n v="0"/>
    <n v="195"/>
    <n v="1"/>
    <n v="0"/>
    <x v="17"/>
  </r>
  <r>
    <x v="77"/>
    <n v="10421"/>
    <x v="22"/>
    <n v="1"/>
    <n v="238"/>
    <n v="0"/>
    <n v="0"/>
    <n v="0"/>
    <n v="238"/>
    <n v="0"/>
    <n v="238"/>
    <n v="1"/>
    <n v="0"/>
    <x v="17"/>
  </r>
  <r>
    <x v="165"/>
    <n v="10509"/>
    <x v="22"/>
    <n v="1"/>
    <n v="320"/>
    <n v="0"/>
    <n v="0"/>
    <n v="0"/>
    <n v="320"/>
    <n v="0"/>
    <n v="320"/>
    <n v="1"/>
    <n v="0"/>
    <x v="17"/>
  </r>
  <r>
    <x v="78"/>
    <n v="10403"/>
    <x v="23"/>
    <n v="1"/>
    <n v="335"/>
    <n v="0"/>
    <n v="0"/>
    <n v="0"/>
    <n v="335"/>
    <n v="0"/>
    <n v="335"/>
    <n v="1"/>
    <n v="0"/>
    <x v="17"/>
  </r>
  <r>
    <x v="89"/>
    <n v="10493"/>
    <x v="16"/>
    <n v="1"/>
    <n v="58"/>
    <n v="0"/>
    <n v="0"/>
    <n v="9.0500000000000007"/>
    <n v="48.95"/>
    <n v="0"/>
    <n v="48.95"/>
    <n v="1"/>
    <n v="0"/>
    <x v="17"/>
  </r>
  <r>
    <x v="91"/>
    <n v="10494"/>
    <x v="16"/>
    <n v="1"/>
    <n v="38"/>
    <n v="0"/>
    <n v="0"/>
    <n v="5.93"/>
    <n v="32.07"/>
    <n v="0"/>
    <n v="32.07"/>
    <n v="1"/>
    <n v="0"/>
    <x v="17"/>
  </r>
  <r>
    <x v="181"/>
    <n v="1064111"/>
    <x v="2"/>
    <n v="1"/>
    <n v="455"/>
    <n v="0"/>
    <n v="0"/>
    <n v="0"/>
    <n v="455"/>
    <n v="0"/>
    <n v="455"/>
    <n v="1"/>
    <n v="0"/>
    <x v="17"/>
  </r>
  <r>
    <x v="21"/>
    <n v="10461"/>
    <x v="0"/>
    <n v="1"/>
    <n v="275"/>
    <n v="0"/>
    <n v="0"/>
    <n v="0"/>
    <n v="275"/>
    <n v="0"/>
    <n v="275"/>
    <n v="1"/>
    <n v="0"/>
    <x v="18"/>
  </r>
  <r>
    <x v="81"/>
    <n v="10396"/>
    <x v="18"/>
    <n v="1"/>
    <n v="555"/>
    <n v="0"/>
    <n v="0"/>
    <n v="0"/>
    <n v="555"/>
    <n v="0"/>
    <n v="555"/>
    <n v="1"/>
    <n v="0"/>
    <x v="18"/>
  </r>
  <r>
    <x v="136"/>
    <n v="10400"/>
    <x v="18"/>
    <n v="1"/>
    <n v="560"/>
    <n v="0"/>
    <n v="0"/>
    <n v="0"/>
    <n v="560"/>
    <n v="0"/>
    <n v="560"/>
    <n v="1"/>
    <n v="0"/>
    <x v="18"/>
  </r>
  <r>
    <x v="123"/>
    <n v="10398"/>
    <x v="18"/>
    <n v="1"/>
    <n v="625"/>
    <n v="0"/>
    <n v="0"/>
    <n v="125"/>
    <n v="500"/>
    <n v="0"/>
    <n v="500"/>
    <n v="1"/>
    <n v="0"/>
    <x v="18"/>
  </r>
  <r>
    <x v="182"/>
    <n v="10154"/>
    <x v="1"/>
    <n v="1"/>
    <n v="385"/>
    <n v="0"/>
    <n v="0"/>
    <n v="0"/>
    <n v="385"/>
    <n v="0"/>
    <n v="385"/>
    <n v="1"/>
    <n v="0"/>
    <x v="18"/>
  </r>
  <r>
    <x v="56"/>
    <n v="10167"/>
    <x v="1"/>
    <n v="1"/>
    <n v="350"/>
    <n v="0"/>
    <n v="0"/>
    <n v="56.58"/>
    <n v="293.42"/>
    <n v="0"/>
    <n v="293.42"/>
    <n v="1"/>
    <n v="0"/>
    <x v="18"/>
  </r>
  <r>
    <x v="112"/>
    <n v="10127"/>
    <x v="3"/>
    <n v="1"/>
    <n v="355"/>
    <n v="0"/>
    <n v="0"/>
    <n v="0"/>
    <n v="355"/>
    <n v="0"/>
    <n v="355"/>
    <n v="1"/>
    <n v="0"/>
    <x v="18"/>
  </r>
  <r>
    <x v="24"/>
    <n v="10652"/>
    <x v="3"/>
    <n v="1"/>
    <n v="315"/>
    <n v="0"/>
    <n v="0"/>
    <n v="0"/>
    <n v="315"/>
    <n v="0"/>
    <n v="315"/>
    <n v="1"/>
    <n v="0"/>
    <x v="18"/>
  </r>
  <r>
    <x v="4"/>
    <n v="10109"/>
    <x v="3"/>
    <n v="2"/>
    <n v="550"/>
    <n v="0"/>
    <n v="0"/>
    <n v="0"/>
    <n v="550"/>
    <n v="0"/>
    <n v="550"/>
    <n v="1"/>
    <n v="0"/>
    <x v="18"/>
  </r>
  <r>
    <x v="128"/>
    <n v="10111"/>
    <x v="3"/>
    <n v="1"/>
    <n v="355"/>
    <n v="0"/>
    <n v="0"/>
    <n v="0"/>
    <n v="355"/>
    <n v="0"/>
    <n v="355"/>
    <n v="1"/>
    <n v="0"/>
    <x v="18"/>
  </r>
  <r>
    <x v="124"/>
    <n v="10135"/>
    <x v="1"/>
    <n v="1"/>
    <n v="310"/>
    <n v="0"/>
    <n v="0"/>
    <n v="0"/>
    <n v="310"/>
    <n v="0"/>
    <n v="310"/>
    <n v="1"/>
    <n v="0"/>
    <x v="18"/>
  </r>
  <r>
    <x v="26"/>
    <n v="10095"/>
    <x v="3"/>
    <n v="1"/>
    <n v="260"/>
    <n v="0"/>
    <n v="0"/>
    <n v="0"/>
    <n v="260"/>
    <n v="0"/>
    <n v="260"/>
    <n v="1"/>
    <n v="0"/>
    <x v="18"/>
  </r>
  <r>
    <x v="7"/>
    <n v="10062"/>
    <x v="4"/>
    <n v="1"/>
    <n v="275"/>
    <n v="0"/>
    <n v="0"/>
    <n v="0"/>
    <n v="275"/>
    <n v="0"/>
    <n v="275"/>
    <n v="1"/>
    <n v="0"/>
    <x v="18"/>
  </r>
  <r>
    <x v="28"/>
    <n v="10442"/>
    <x v="12"/>
    <n v="3"/>
    <n v="249"/>
    <n v="0"/>
    <n v="0"/>
    <n v="13.42"/>
    <n v="235.58"/>
    <n v="0"/>
    <n v="235.58"/>
    <n v="1"/>
    <n v="0"/>
    <x v="18"/>
  </r>
  <r>
    <x v="113"/>
    <n v="10446"/>
    <x v="12"/>
    <n v="1"/>
    <n v="195"/>
    <n v="0"/>
    <n v="0"/>
    <n v="17.7"/>
    <n v="177.3"/>
    <n v="0"/>
    <n v="177.3"/>
    <n v="1"/>
    <n v="0"/>
    <x v="18"/>
  </r>
  <r>
    <x v="140"/>
    <n v="10488"/>
    <x v="12"/>
    <n v="1"/>
    <n v="135"/>
    <n v="0"/>
    <n v="0"/>
    <n v="0"/>
    <n v="135"/>
    <n v="0"/>
    <n v="135"/>
    <n v="1"/>
    <n v="0"/>
    <x v="18"/>
  </r>
  <r>
    <x v="114"/>
    <n v="10440"/>
    <x v="12"/>
    <n v="4"/>
    <n v="352"/>
    <n v="0"/>
    <n v="0"/>
    <n v="0"/>
    <n v="352"/>
    <n v="0"/>
    <n v="352"/>
    <n v="1"/>
    <n v="0"/>
    <x v="18"/>
  </r>
  <r>
    <x v="62"/>
    <n v="10445"/>
    <x v="12"/>
    <n v="1"/>
    <n v="195"/>
    <n v="0"/>
    <n v="0"/>
    <n v="0"/>
    <n v="195"/>
    <n v="0"/>
    <n v="195"/>
    <n v="1"/>
    <n v="0"/>
    <x v="18"/>
  </r>
  <r>
    <x v="31"/>
    <n v="10437"/>
    <x v="12"/>
    <n v="1"/>
    <n v="95"/>
    <n v="0"/>
    <n v="0"/>
    <n v="0"/>
    <n v="95"/>
    <n v="0"/>
    <n v="95"/>
    <n v="1"/>
    <n v="0"/>
    <x v="18"/>
  </r>
  <r>
    <x v="63"/>
    <n v="10470"/>
    <x v="19"/>
    <n v="1"/>
    <n v="275"/>
    <n v="0"/>
    <n v="0"/>
    <n v="0"/>
    <n v="275"/>
    <n v="0"/>
    <n v="275"/>
    <n v="1"/>
    <n v="0"/>
    <x v="18"/>
  </r>
  <r>
    <x v="33"/>
    <n v="10221"/>
    <x v="13"/>
    <n v="2"/>
    <n v="510"/>
    <n v="0"/>
    <n v="0"/>
    <n v="0"/>
    <n v="510"/>
    <n v="0"/>
    <n v="510"/>
    <n v="1"/>
    <n v="0"/>
    <x v="18"/>
  </r>
  <r>
    <x v="37"/>
    <n v="10216"/>
    <x v="13"/>
    <n v="6"/>
    <n v="1470"/>
    <n v="0"/>
    <n v="0"/>
    <n v="22.23"/>
    <n v="1447.77"/>
    <n v="0"/>
    <n v="1447.77"/>
    <n v="1"/>
    <n v="0"/>
    <x v="18"/>
  </r>
  <r>
    <x v="8"/>
    <n v="10264"/>
    <x v="5"/>
    <n v="2"/>
    <n v="380"/>
    <n v="0"/>
    <n v="0"/>
    <n v="0"/>
    <n v="380"/>
    <n v="0"/>
    <n v="380"/>
    <n v="1"/>
    <n v="0"/>
    <x v="18"/>
  </r>
  <r>
    <x v="68"/>
    <n v="10377"/>
    <x v="5"/>
    <n v="1"/>
    <n v="345"/>
    <n v="0"/>
    <n v="0"/>
    <n v="0"/>
    <n v="345"/>
    <n v="0"/>
    <n v="345"/>
    <n v="1"/>
    <n v="0"/>
    <x v="18"/>
  </r>
  <r>
    <x v="71"/>
    <n v="10481"/>
    <x v="20"/>
    <n v="1"/>
    <n v="860"/>
    <n v="0"/>
    <n v="0"/>
    <n v="0"/>
    <n v="860"/>
    <n v="0"/>
    <n v="860"/>
    <n v="1"/>
    <n v="0"/>
    <x v="18"/>
  </r>
  <r>
    <x v="162"/>
    <n v="10482"/>
    <x v="20"/>
    <n v="2"/>
    <n v="2040"/>
    <n v="0"/>
    <n v="0"/>
    <n v="0"/>
    <n v="2040"/>
    <n v="0"/>
    <n v="2040"/>
    <n v="1"/>
    <n v="0"/>
    <x v="18"/>
  </r>
  <r>
    <x v="72"/>
    <n v="10033"/>
    <x v="20"/>
    <n v="1"/>
    <n v="1290"/>
    <n v="0"/>
    <n v="0"/>
    <n v="0"/>
    <n v="1290"/>
    <n v="0"/>
    <n v="1290"/>
    <n v="1"/>
    <n v="0"/>
    <x v="18"/>
  </r>
  <r>
    <x v="73"/>
    <n v="10477"/>
    <x v="20"/>
    <n v="1"/>
    <n v="1170"/>
    <n v="0"/>
    <n v="0"/>
    <n v="0"/>
    <n v="1170"/>
    <n v="0"/>
    <n v="1170"/>
    <n v="1"/>
    <n v="0"/>
    <x v="18"/>
  </r>
  <r>
    <x v="183"/>
    <n v="10043"/>
    <x v="6"/>
    <n v="1"/>
    <n v="310"/>
    <n v="0"/>
    <n v="0"/>
    <n v="0"/>
    <n v="310"/>
    <n v="0"/>
    <n v="310"/>
    <n v="1"/>
    <n v="0"/>
    <x v="18"/>
  </r>
  <r>
    <x v="74"/>
    <n v="10227"/>
    <x v="6"/>
    <n v="1"/>
    <n v="385"/>
    <n v="0"/>
    <n v="0"/>
    <n v="0"/>
    <n v="385"/>
    <n v="0"/>
    <n v="385"/>
    <n v="1"/>
    <n v="0"/>
    <x v="18"/>
  </r>
  <r>
    <x v="46"/>
    <n v="10356"/>
    <x v="6"/>
    <n v="2"/>
    <n v="720"/>
    <n v="0"/>
    <n v="0"/>
    <n v="32.67"/>
    <n v="687.33"/>
    <n v="0"/>
    <n v="687.33"/>
    <n v="1"/>
    <n v="0"/>
    <x v="18"/>
  </r>
  <r>
    <x v="48"/>
    <n v="10409"/>
    <x v="8"/>
    <n v="1"/>
    <n v="335"/>
    <n v="0"/>
    <n v="0"/>
    <n v="30.4"/>
    <n v="304.60000000000002"/>
    <n v="0"/>
    <n v="304.60000000000002"/>
    <n v="1"/>
    <n v="0"/>
    <x v="18"/>
  </r>
  <r>
    <x v="133"/>
    <n v="10508"/>
    <x v="22"/>
    <n v="2"/>
    <n v="560"/>
    <n v="0"/>
    <n v="0"/>
    <n v="0"/>
    <n v="560"/>
    <n v="0"/>
    <n v="560"/>
    <n v="1"/>
    <n v="0"/>
    <x v="18"/>
  </r>
  <r>
    <x v="91"/>
    <n v="10494"/>
    <x v="16"/>
    <n v="2"/>
    <n v="76"/>
    <n v="0"/>
    <n v="0"/>
    <n v="0"/>
    <n v="76"/>
    <n v="0"/>
    <n v="76"/>
    <n v="1"/>
    <n v="0"/>
    <x v="18"/>
  </r>
  <r>
    <x v="145"/>
    <n v="10449"/>
    <x v="0"/>
    <n v="1"/>
    <n v="260"/>
    <n v="0"/>
    <n v="0"/>
    <n v="0"/>
    <n v="260"/>
    <n v="0"/>
    <n v="260"/>
    <n v="1"/>
    <n v="0"/>
    <x v="19"/>
  </r>
  <r>
    <x v="184"/>
    <n v="10469"/>
    <x v="0"/>
    <n v="1"/>
    <n v="555"/>
    <n v="0"/>
    <n v="0"/>
    <n v="0"/>
    <n v="555"/>
    <n v="0"/>
    <n v="555"/>
    <n v="1"/>
    <n v="0"/>
    <x v="19"/>
  </r>
  <r>
    <x v="125"/>
    <n v="10069"/>
    <x v="4"/>
    <n v="2"/>
    <n v="710"/>
    <n v="0"/>
    <n v="0"/>
    <n v="0"/>
    <n v="710"/>
    <n v="0"/>
    <n v="710"/>
    <n v="1"/>
    <n v="0"/>
    <x v="19"/>
  </r>
  <r>
    <x v="102"/>
    <n v="10018"/>
    <x v="4"/>
    <n v="1"/>
    <n v="255"/>
    <n v="0"/>
    <n v="0"/>
    <n v="0"/>
    <n v="255"/>
    <n v="0"/>
    <n v="255"/>
    <n v="1"/>
    <n v="0"/>
    <x v="19"/>
  </r>
  <r>
    <x v="6"/>
    <n v="10055"/>
    <x v="4"/>
    <n v="1"/>
    <n v="260"/>
    <n v="0"/>
    <n v="0"/>
    <n v="0"/>
    <n v="260"/>
    <n v="0"/>
    <n v="260"/>
    <n v="1"/>
    <n v="0"/>
    <x v="19"/>
  </r>
  <r>
    <x v="29"/>
    <n v="10443"/>
    <x v="12"/>
    <n v="1"/>
    <n v="75"/>
    <n v="0"/>
    <n v="0"/>
    <n v="0"/>
    <n v="75"/>
    <n v="0"/>
    <n v="75"/>
    <n v="1"/>
    <n v="0"/>
    <x v="19"/>
  </r>
  <r>
    <x v="63"/>
    <n v="10470"/>
    <x v="19"/>
    <n v="1"/>
    <n v="275"/>
    <n v="0"/>
    <n v="0"/>
    <n v="0"/>
    <n v="275"/>
    <n v="0"/>
    <n v="275"/>
    <n v="1"/>
    <n v="0"/>
    <x v="19"/>
  </r>
  <r>
    <x v="66"/>
    <n v="10212"/>
    <x v="13"/>
    <n v="1"/>
    <n v="245"/>
    <n v="0"/>
    <n v="0"/>
    <n v="0"/>
    <n v="245"/>
    <n v="0"/>
    <n v="245"/>
    <n v="1"/>
    <n v="0"/>
    <x v="19"/>
  </r>
  <r>
    <x v="117"/>
    <n v="10218"/>
    <x v="13"/>
    <n v="2"/>
    <n v="490"/>
    <n v="0"/>
    <n v="0"/>
    <n v="0"/>
    <n v="490"/>
    <n v="0"/>
    <n v="490"/>
    <n v="1"/>
    <n v="0"/>
    <x v="19"/>
  </r>
  <r>
    <x v="8"/>
    <n v="10264"/>
    <x v="5"/>
    <n v="4"/>
    <n v="760"/>
    <n v="0"/>
    <n v="0"/>
    <n v="0"/>
    <n v="760"/>
    <n v="0"/>
    <n v="760"/>
    <n v="1"/>
    <n v="0"/>
    <x v="19"/>
  </r>
  <r>
    <x v="38"/>
    <n v="10381"/>
    <x v="5"/>
    <n v="1"/>
    <n v="225"/>
    <n v="0"/>
    <n v="0"/>
    <n v="33.5"/>
    <n v="191.5"/>
    <n v="0"/>
    <n v="191.5"/>
    <n v="1"/>
    <n v="0"/>
    <x v="19"/>
  </r>
  <r>
    <x v="161"/>
    <n v="10369"/>
    <x v="5"/>
    <n v="1"/>
    <n v="225"/>
    <n v="0"/>
    <n v="0"/>
    <n v="33.5"/>
    <n v="191.5"/>
    <n v="0"/>
    <n v="191.5"/>
    <n v="1"/>
    <n v="0"/>
    <x v="19"/>
  </r>
  <r>
    <x v="69"/>
    <n v="10382"/>
    <x v="5"/>
    <n v="1"/>
    <n v="235"/>
    <n v="0"/>
    <n v="0"/>
    <n v="0"/>
    <n v="235"/>
    <n v="0"/>
    <n v="235"/>
    <n v="1"/>
    <n v="0"/>
    <x v="19"/>
  </r>
  <r>
    <x v="44"/>
    <n v="10383"/>
    <x v="5"/>
    <n v="1"/>
    <n v="225"/>
    <n v="0"/>
    <n v="0"/>
    <n v="0"/>
    <n v="225"/>
    <n v="0"/>
    <n v="225"/>
    <n v="1"/>
    <n v="0"/>
    <x v="19"/>
  </r>
  <r>
    <x v="74"/>
    <n v="10227"/>
    <x v="6"/>
    <n v="1"/>
    <n v="385"/>
    <n v="0"/>
    <n v="0"/>
    <n v="0"/>
    <n v="385"/>
    <n v="0"/>
    <n v="385"/>
    <n v="1"/>
    <n v="0"/>
    <x v="19"/>
  </r>
  <r>
    <x v="75"/>
    <n v="10427"/>
    <x v="21"/>
    <n v="2"/>
    <n v="718"/>
    <n v="0"/>
    <n v="0"/>
    <n v="0"/>
    <n v="718"/>
    <n v="0"/>
    <n v="718"/>
    <n v="1"/>
    <n v="0"/>
    <x v="19"/>
  </r>
  <r>
    <x v="147"/>
    <n v="10004"/>
    <x v="16"/>
    <n v="3"/>
    <n v="210"/>
    <n v="0"/>
    <n v="0"/>
    <n v="0"/>
    <n v="210"/>
    <n v="0"/>
    <n v="210"/>
    <n v="1"/>
    <n v="0"/>
    <x v="19"/>
  </r>
  <r>
    <x v="185"/>
    <n v="10680"/>
    <x v="17"/>
    <n v="1"/>
    <n v="0"/>
    <n v="0"/>
    <n v="0"/>
    <n v="0"/>
    <n v="0"/>
    <n v="0"/>
    <n v="0"/>
    <n v="0"/>
    <n v="0"/>
    <x v="19"/>
  </r>
  <r>
    <x v="110"/>
    <n v="10451"/>
    <x v="0"/>
    <n v="1"/>
    <n v="895"/>
    <n v="0"/>
    <n v="0"/>
    <n v="0"/>
    <n v="895"/>
    <n v="0"/>
    <n v="895"/>
    <n v="1"/>
    <n v="0"/>
    <x v="20"/>
  </r>
  <r>
    <x v="123"/>
    <n v="10398"/>
    <x v="18"/>
    <n v="1"/>
    <n v="625"/>
    <n v="0"/>
    <n v="0"/>
    <n v="0"/>
    <n v="625"/>
    <n v="0"/>
    <n v="625"/>
    <n v="1"/>
    <n v="0"/>
    <x v="20"/>
  </r>
  <r>
    <x v="56"/>
    <n v="10167"/>
    <x v="1"/>
    <n v="2"/>
    <n v="700"/>
    <n v="0"/>
    <n v="0"/>
    <n v="0"/>
    <n v="700"/>
    <n v="0"/>
    <n v="700"/>
    <n v="1"/>
    <n v="0"/>
    <x v="20"/>
  </r>
  <r>
    <x v="82"/>
    <n v="10072"/>
    <x v="4"/>
    <n v="1"/>
    <n v="315"/>
    <n v="0"/>
    <n v="0"/>
    <n v="0"/>
    <n v="315"/>
    <n v="0"/>
    <n v="315"/>
    <n v="1"/>
    <n v="0"/>
    <x v="20"/>
  </r>
  <r>
    <x v="60"/>
    <n v="10125"/>
    <x v="3"/>
    <n v="1"/>
    <n v="275"/>
    <n v="0"/>
    <n v="0"/>
    <n v="0"/>
    <n v="275"/>
    <n v="0"/>
    <n v="275"/>
    <n v="1"/>
    <n v="0"/>
    <x v="20"/>
  </r>
  <r>
    <x v="24"/>
    <n v="10652"/>
    <x v="3"/>
    <n v="1"/>
    <n v="315"/>
    <n v="0"/>
    <n v="0"/>
    <n v="0"/>
    <n v="315"/>
    <n v="0"/>
    <n v="315"/>
    <n v="1"/>
    <n v="0"/>
    <x v="20"/>
  </r>
  <r>
    <x v="4"/>
    <n v="10109"/>
    <x v="3"/>
    <n v="1"/>
    <n v="275"/>
    <n v="0"/>
    <n v="0"/>
    <n v="0"/>
    <n v="275"/>
    <n v="0"/>
    <n v="275"/>
    <n v="1"/>
    <n v="0"/>
    <x v="20"/>
  </r>
  <r>
    <x v="176"/>
    <n v="10137"/>
    <x v="1"/>
    <n v="1"/>
    <n v="350"/>
    <n v="0"/>
    <n v="0"/>
    <n v="0"/>
    <n v="350"/>
    <n v="0"/>
    <n v="350"/>
    <n v="1"/>
    <n v="0"/>
    <x v="20"/>
  </r>
  <r>
    <x v="27"/>
    <n v="10077"/>
    <x v="4"/>
    <n v="1"/>
    <n v="355"/>
    <n v="0"/>
    <n v="0"/>
    <n v="0"/>
    <n v="355"/>
    <n v="0"/>
    <n v="355"/>
    <n v="1"/>
    <n v="0"/>
    <x v="20"/>
  </r>
  <r>
    <x v="178"/>
    <n v="10444"/>
    <x v="12"/>
    <n v="1"/>
    <n v="75"/>
    <n v="0"/>
    <n v="0"/>
    <n v="0"/>
    <n v="75"/>
    <n v="0"/>
    <n v="75"/>
    <n v="1"/>
    <n v="0"/>
    <x v="20"/>
  </r>
  <r>
    <x v="28"/>
    <n v="10442"/>
    <x v="12"/>
    <n v="2"/>
    <n v="166"/>
    <n v="0"/>
    <n v="0"/>
    <n v="0"/>
    <n v="166"/>
    <n v="0"/>
    <n v="166"/>
    <n v="1"/>
    <n v="0"/>
    <x v="20"/>
  </r>
  <r>
    <x v="115"/>
    <n v="10436"/>
    <x v="12"/>
    <n v="1"/>
    <n v="45"/>
    <n v="0"/>
    <n v="0"/>
    <n v="0"/>
    <n v="45"/>
    <n v="0"/>
    <n v="45"/>
    <n v="1"/>
    <n v="0"/>
    <x v="20"/>
  </r>
  <r>
    <x v="33"/>
    <n v="10221"/>
    <x v="13"/>
    <n v="1"/>
    <n v="255"/>
    <n v="0"/>
    <n v="0"/>
    <n v="0"/>
    <n v="255"/>
    <n v="0"/>
    <n v="255"/>
    <n v="1"/>
    <n v="0"/>
    <x v="20"/>
  </r>
  <r>
    <x v="67"/>
    <n v="10223"/>
    <x v="13"/>
    <n v="2"/>
    <n v="550"/>
    <n v="0"/>
    <n v="0"/>
    <n v="0"/>
    <n v="550"/>
    <n v="0"/>
    <n v="550"/>
    <n v="1"/>
    <n v="0"/>
    <x v="20"/>
  </r>
  <r>
    <x v="8"/>
    <n v="10264"/>
    <x v="5"/>
    <n v="4"/>
    <n v="760"/>
    <n v="0"/>
    <n v="0"/>
    <n v="0"/>
    <n v="760"/>
    <n v="0"/>
    <n v="760"/>
    <n v="1"/>
    <n v="0"/>
    <x v="20"/>
  </r>
  <r>
    <x v="157"/>
    <n v="10368"/>
    <x v="5"/>
    <n v="2"/>
    <n v="530"/>
    <n v="0"/>
    <n v="0"/>
    <n v="0"/>
    <n v="530"/>
    <n v="0"/>
    <n v="530"/>
    <n v="1"/>
    <n v="0"/>
    <x v="20"/>
  </r>
  <r>
    <x v="161"/>
    <n v="10369"/>
    <x v="5"/>
    <n v="1"/>
    <n v="225"/>
    <n v="0"/>
    <n v="0"/>
    <n v="0"/>
    <n v="225"/>
    <n v="0"/>
    <n v="225"/>
    <n v="1"/>
    <n v="0"/>
    <x v="20"/>
  </r>
  <r>
    <x v="43"/>
    <n v="10364"/>
    <x v="5"/>
    <n v="1"/>
    <n v="330"/>
    <n v="0"/>
    <n v="0"/>
    <n v="0"/>
    <n v="330"/>
    <n v="0"/>
    <n v="330"/>
    <n v="1"/>
    <n v="0"/>
    <x v="20"/>
  </r>
  <r>
    <x v="186"/>
    <n v="10365"/>
    <x v="5"/>
    <n v="1"/>
    <n v="320"/>
    <n v="0"/>
    <n v="0"/>
    <n v="0"/>
    <n v="320"/>
    <n v="0"/>
    <n v="320"/>
    <n v="1"/>
    <n v="0"/>
    <x v="20"/>
  </r>
  <r>
    <x v="179"/>
    <n v="10485"/>
    <x v="20"/>
    <n v="1"/>
    <n v="1799"/>
    <n v="0"/>
    <n v="0"/>
    <n v="0"/>
    <n v="1799"/>
    <n v="0"/>
    <n v="1799"/>
    <n v="1"/>
    <n v="0"/>
    <x v="20"/>
  </r>
  <r>
    <x v="73"/>
    <n v="10477"/>
    <x v="20"/>
    <n v="1"/>
    <n v="1170"/>
    <n v="0"/>
    <n v="0"/>
    <n v="0"/>
    <n v="1170"/>
    <n v="0"/>
    <n v="1170"/>
    <n v="1"/>
    <n v="0"/>
    <x v="20"/>
  </r>
  <r>
    <x v="87"/>
    <n v="10357"/>
    <x v="6"/>
    <n v="1"/>
    <n v="360"/>
    <n v="0"/>
    <n v="0"/>
    <n v="0"/>
    <n v="360"/>
    <n v="0"/>
    <n v="360"/>
    <n v="1"/>
    <n v="0"/>
    <x v="20"/>
  </r>
  <r>
    <x v="45"/>
    <n v="10354"/>
    <x v="6"/>
    <n v="1"/>
    <n v="350"/>
    <n v="0"/>
    <n v="0"/>
    <n v="0"/>
    <n v="350"/>
    <n v="0"/>
    <n v="350"/>
    <n v="1"/>
    <n v="0"/>
    <x v="20"/>
  </r>
  <r>
    <x v="11"/>
    <n v="10353"/>
    <x v="6"/>
    <n v="2"/>
    <n v="700"/>
    <n v="0"/>
    <n v="0"/>
    <n v="0"/>
    <n v="700"/>
    <n v="0"/>
    <n v="700"/>
    <n v="1"/>
    <n v="0"/>
    <x v="20"/>
  </r>
  <r>
    <x v="104"/>
    <n v="10360"/>
    <x v="6"/>
    <n v="2"/>
    <n v="770"/>
    <n v="0"/>
    <n v="0"/>
    <n v="0"/>
    <n v="770"/>
    <n v="0"/>
    <n v="770"/>
    <n v="1"/>
    <n v="0"/>
    <x v="20"/>
  </r>
  <r>
    <x v="74"/>
    <n v="10227"/>
    <x v="6"/>
    <n v="5"/>
    <n v="1925"/>
    <n v="0"/>
    <n v="0"/>
    <n v="0"/>
    <n v="1925"/>
    <n v="0"/>
    <n v="1925"/>
    <n v="1"/>
    <n v="0"/>
    <x v="20"/>
  </r>
  <r>
    <x v="46"/>
    <n v="10356"/>
    <x v="6"/>
    <n v="1"/>
    <n v="360"/>
    <n v="0"/>
    <n v="0"/>
    <n v="0"/>
    <n v="360"/>
    <n v="0"/>
    <n v="360"/>
    <n v="1"/>
    <n v="0"/>
    <x v="20"/>
  </r>
  <r>
    <x v="12"/>
    <n v="10545"/>
    <x v="6"/>
    <n v="1"/>
    <n v="340"/>
    <n v="0"/>
    <n v="0"/>
    <n v="0"/>
    <n v="340"/>
    <n v="0"/>
    <n v="340"/>
    <n v="1"/>
    <n v="0"/>
    <x v="20"/>
  </r>
  <r>
    <x v="75"/>
    <n v="10427"/>
    <x v="21"/>
    <n v="3"/>
    <n v="1077"/>
    <n v="0"/>
    <n v="0"/>
    <n v="0"/>
    <n v="1077"/>
    <n v="0"/>
    <n v="1077"/>
    <n v="1"/>
    <n v="0"/>
    <x v="20"/>
  </r>
  <r>
    <x v="77"/>
    <n v="10421"/>
    <x v="22"/>
    <n v="1"/>
    <n v="238"/>
    <n v="0"/>
    <n v="0"/>
    <n v="0"/>
    <n v="238"/>
    <n v="0"/>
    <n v="238"/>
    <n v="1"/>
    <n v="0"/>
    <x v="20"/>
  </r>
  <r>
    <x v="187"/>
    <n v="10422"/>
    <x v="22"/>
    <n v="1"/>
    <n v="448"/>
    <n v="0"/>
    <n v="0"/>
    <n v="0"/>
    <n v="448"/>
    <n v="0"/>
    <n v="448"/>
    <n v="1"/>
    <n v="0"/>
    <x v="20"/>
  </r>
  <r>
    <x v="188"/>
    <n v="10519"/>
    <x v="22"/>
    <n v="1"/>
    <n v="485"/>
    <n v="0"/>
    <n v="0"/>
    <n v="0"/>
    <n v="485"/>
    <n v="0"/>
    <n v="485"/>
    <n v="1"/>
    <n v="0"/>
    <x v="20"/>
  </r>
  <r>
    <x v="78"/>
    <n v="10403"/>
    <x v="23"/>
    <n v="2"/>
    <n v="670"/>
    <n v="0"/>
    <n v="0"/>
    <n v="0"/>
    <n v="670"/>
    <n v="0"/>
    <n v="670"/>
    <n v="1"/>
    <n v="0"/>
    <x v="20"/>
  </r>
  <r>
    <x v="51"/>
    <n v="10632"/>
    <x v="10"/>
    <n v="1"/>
    <n v="159"/>
    <n v="0"/>
    <n v="0"/>
    <n v="0"/>
    <n v="159"/>
    <n v="0"/>
    <n v="159"/>
    <n v="1"/>
    <n v="0"/>
    <x v="20"/>
  </r>
  <r>
    <x v="189"/>
    <n v="10613"/>
    <x v="26"/>
    <n v="1"/>
    <n v="235"/>
    <n v="0"/>
    <n v="0"/>
    <n v="0"/>
    <n v="235"/>
    <n v="0"/>
    <n v="235"/>
    <n v="1"/>
    <n v="0"/>
    <x v="21"/>
  </r>
  <r>
    <x v="0"/>
    <n v="10457"/>
    <x v="0"/>
    <n v="1"/>
    <n v="285"/>
    <n v="0"/>
    <n v="0"/>
    <n v="0"/>
    <n v="285"/>
    <n v="0"/>
    <n v="285"/>
    <n v="1"/>
    <n v="0"/>
    <x v="21"/>
  </r>
  <r>
    <x v="145"/>
    <n v="10449"/>
    <x v="0"/>
    <n v="1"/>
    <n v="260"/>
    <n v="0"/>
    <n v="0"/>
    <n v="0"/>
    <n v="260"/>
    <n v="0"/>
    <n v="260"/>
    <n v="1"/>
    <n v="0"/>
    <x v="21"/>
  </r>
  <r>
    <x v="190"/>
    <n v="10241"/>
    <x v="0"/>
    <n v="1"/>
    <n v="595"/>
    <n v="0"/>
    <n v="0"/>
    <n v="85.98"/>
    <n v="509.02"/>
    <n v="0"/>
    <n v="509.02"/>
    <n v="1"/>
    <n v="0"/>
    <x v="21"/>
  </r>
  <r>
    <x v="191"/>
    <n v="10459"/>
    <x v="0"/>
    <n v="1"/>
    <n v="310"/>
    <n v="0"/>
    <n v="0"/>
    <n v="0"/>
    <n v="310"/>
    <n v="0"/>
    <n v="310"/>
    <n v="1"/>
    <n v="0"/>
    <x v="21"/>
  </r>
  <r>
    <x v="21"/>
    <n v="10461"/>
    <x v="0"/>
    <n v="1"/>
    <n v="275"/>
    <n v="0"/>
    <n v="0"/>
    <n v="39.74"/>
    <n v="235.26"/>
    <n v="0"/>
    <n v="235.26"/>
    <n v="1"/>
    <n v="0"/>
    <x v="21"/>
  </r>
  <r>
    <x v="182"/>
    <n v="10154"/>
    <x v="1"/>
    <n v="1"/>
    <n v="385"/>
    <n v="0"/>
    <n v="0"/>
    <n v="0"/>
    <n v="385"/>
    <n v="0"/>
    <n v="385"/>
    <n v="1"/>
    <n v="0"/>
    <x v="21"/>
  </r>
  <r>
    <x v="59"/>
    <n v="10052"/>
    <x v="4"/>
    <n v="1"/>
    <n v="340"/>
    <n v="0"/>
    <n v="0"/>
    <n v="0"/>
    <n v="340"/>
    <n v="0"/>
    <n v="340"/>
    <n v="1"/>
    <n v="0"/>
    <x v="21"/>
  </r>
  <r>
    <x v="4"/>
    <n v="10109"/>
    <x v="3"/>
    <n v="1"/>
    <n v="275"/>
    <n v="0"/>
    <n v="0"/>
    <n v="0"/>
    <n v="275"/>
    <n v="0"/>
    <n v="275"/>
    <n v="1"/>
    <n v="0"/>
    <x v="21"/>
  </r>
  <r>
    <x v="192"/>
    <n v="10089"/>
    <x v="4"/>
    <n v="1"/>
    <n v="355"/>
    <n v="0"/>
    <n v="0"/>
    <n v="0"/>
    <n v="355"/>
    <n v="0"/>
    <n v="355"/>
    <n v="1"/>
    <n v="0"/>
    <x v="21"/>
  </r>
  <r>
    <x v="178"/>
    <n v="10444"/>
    <x v="12"/>
    <n v="4"/>
    <n v="300"/>
    <n v="0"/>
    <n v="0"/>
    <n v="32.520000000000003"/>
    <n v="267.48"/>
    <n v="0"/>
    <n v="267.48"/>
    <n v="1"/>
    <n v="0"/>
    <x v="21"/>
  </r>
  <r>
    <x v="28"/>
    <n v="10442"/>
    <x v="12"/>
    <n v="1"/>
    <n v="83"/>
    <n v="0"/>
    <n v="0"/>
    <n v="11.99"/>
    <n v="71.010000000000005"/>
    <n v="0"/>
    <n v="71.010000000000005"/>
    <n v="1"/>
    <n v="0"/>
    <x v="21"/>
  </r>
  <r>
    <x v="29"/>
    <n v="10443"/>
    <x v="12"/>
    <n v="1"/>
    <n v="75"/>
    <n v="0"/>
    <n v="0"/>
    <n v="10.84"/>
    <n v="64.16"/>
    <n v="0"/>
    <n v="64.16"/>
    <n v="1"/>
    <n v="0"/>
    <x v="21"/>
  </r>
  <r>
    <x v="115"/>
    <n v="10436"/>
    <x v="12"/>
    <n v="2"/>
    <n v="90"/>
    <n v="0"/>
    <n v="0"/>
    <n v="13.01"/>
    <n v="76.989999999999995"/>
    <n v="0"/>
    <n v="76.989999999999995"/>
    <n v="1"/>
    <n v="0"/>
    <x v="21"/>
  </r>
  <r>
    <x v="193"/>
    <n v="10009"/>
    <x v="16"/>
    <n v="1"/>
    <n v="59"/>
    <n v="0"/>
    <n v="0"/>
    <n v="0"/>
    <n v="59"/>
    <n v="0"/>
    <n v="59"/>
    <n v="1"/>
    <n v="0"/>
    <x v="21"/>
  </r>
  <r>
    <x v="63"/>
    <n v="10470"/>
    <x v="19"/>
    <n v="1"/>
    <n v="275"/>
    <n v="0"/>
    <n v="0"/>
    <n v="0"/>
    <n v="275"/>
    <n v="0"/>
    <n v="275"/>
    <n v="1"/>
    <n v="0"/>
    <x v="21"/>
  </r>
  <r>
    <x v="117"/>
    <n v="10218"/>
    <x v="13"/>
    <n v="1"/>
    <n v="245"/>
    <n v="0"/>
    <n v="0"/>
    <n v="0"/>
    <n v="245"/>
    <n v="0"/>
    <n v="245"/>
    <n v="1"/>
    <n v="0"/>
    <x v="21"/>
  </r>
  <r>
    <x v="8"/>
    <n v="10264"/>
    <x v="5"/>
    <n v="5"/>
    <n v="950"/>
    <n v="0"/>
    <n v="0"/>
    <n v="54.92"/>
    <n v="895.08"/>
    <n v="0"/>
    <n v="895.08"/>
    <n v="1"/>
    <n v="0"/>
    <x v="21"/>
  </r>
  <r>
    <x v="194"/>
    <n v="10376"/>
    <x v="5"/>
    <n v="1"/>
    <n v="330"/>
    <n v="0"/>
    <n v="0"/>
    <n v="0"/>
    <n v="330"/>
    <n v="0"/>
    <n v="330"/>
    <n v="1"/>
    <n v="0"/>
    <x v="21"/>
  </r>
  <r>
    <x v="71"/>
    <n v="10481"/>
    <x v="20"/>
    <n v="2"/>
    <n v="1720"/>
    <n v="0"/>
    <n v="0"/>
    <n v="0"/>
    <n v="1720"/>
    <n v="0"/>
    <n v="1720"/>
    <n v="1"/>
    <n v="0"/>
    <x v="21"/>
  </r>
  <r>
    <x v="45"/>
    <n v="10354"/>
    <x v="6"/>
    <n v="1"/>
    <n v="350"/>
    <n v="0"/>
    <n v="0"/>
    <n v="0"/>
    <n v="350"/>
    <n v="0"/>
    <n v="350"/>
    <n v="1"/>
    <n v="0"/>
    <x v="21"/>
  </r>
  <r>
    <x v="11"/>
    <n v="10353"/>
    <x v="6"/>
    <n v="1"/>
    <n v="350"/>
    <n v="0"/>
    <n v="0"/>
    <n v="0"/>
    <n v="350"/>
    <n v="0"/>
    <n v="350"/>
    <n v="1"/>
    <n v="0"/>
    <x v="21"/>
  </r>
  <r>
    <x v="74"/>
    <n v="10227"/>
    <x v="6"/>
    <n v="1"/>
    <n v="385"/>
    <n v="0"/>
    <n v="0"/>
    <n v="0"/>
    <n v="385"/>
    <n v="0"/>
    <n v="385"/>
    <n v="1"/>
    <n v="0"/>
    <x v="21"/>
  </r>
  <r>
    <x v="46"/>
    <n v="10356"/>
    <x v="6"/>
    <n v="1"/>
    <n v="360"/>
    <n v="0"/>
    <n v="0"/>
    <n v="0"/>
    <n v="360"/>
    <n v="0"/>
    <n v="360"/>
    <n v="1"/>
    <n v="0"/>
    <x v="21"/>
  </r>
  <r>
    <x v="12"/>
    <n v="10545"/>
    <x v="6"/>
    <n v="1"/>
    <n v="340"/>
    <n v="0"/>
    <n v="0"/>
    <n v="0"/>
    <n v="340"/>
    <n v="0"/>
    <n v="340"/>
    <n v="1"/>
    <n v="0"/>
    <x v="21"/>
  </r>
  <r>
    <x v="75"/>
    <n v="10427"/>
    <x v="21"/>
    <n v="1"/>
    <n v="359"/>
    <n v="0"/>
    <n v="0"/>
    <n v="0"/>
    <n v="359"/>
    <n v="0"/>
    <n v="359"/>
    <n v="1"/>
    <n v="0"/>
    <x v="21"/>
  </r>
  <r>
    <x v="152"/>
    <n v="10428"/>
    <x v="21"/>
    <n v="1"/>
    <n v="329"/>
    <n v="0"/>
    <n v="0"/>
    <n v="0"/>
    <n v="329"/>
    <n v="0"/>
    <n v="329"/>
    <n v="1"/>
    <n v="0"/>
    <x v="21"/>
  </r>
  <r>
    <x v="47"/>
    <n v="10432"/>
    <x v="14"/>
    <n v="1"/>
    <n v="315"/>
    <n v="0"/>
    <n v="0"/>
    <n v="0"/>
    <n v="315"/>
    <n v="0"/>
    <n v="315"/>
    <n v="1"/>
    <n v="0"/>
    <x v="21"/>
  </r>
  <r>
    <x v="195"/>
    <n v="10608"/>
    <x v="26"/>
    <n v="1"/>
    <n v="275"/>
    <n v="0"/>
    <n v="0"/>
    <n v="0"/>
    <n v="275"/>
    <n v="0"/>
    <n v="275"/>
    <n v="1"/>
    <n v="0"/>
    <x v="21"/>
  </r>
  <r>
    <x v="196"/>
    <n v="10681"/>
    <x v="16"/>
    <n v="1"/>
    <n v="25"/>
    <n v="0"/>
    <n v="0"/>
    <n v="0"/>
    <n v="25"/>
    <n v="0"/>
    <n v="25"/>
    <n v="1"/>
    <n v="0"/>
    <x v="21"/>
  </r>
  <r>
    <x v="147"/>
    <n v="10004"/>
    <x v="16"/>
    <n v="1"/>
    <n v="70"/>
    <n v="0"/>
    <n v="0"/>
    <n v="0"/>
    <n v="70"/>
    <n v="0"/>
    <n v="70"/>
    <n v="1"/>
    <n v="0"/>
    <x v="21"/>
  </r>
  <r>
    <x v="51"/>
    <n v="10632"/>
    <x v="10"/>
    <n v="1"/>
    <n v="159"/>
    <n v="0"/>
    <n v="0"/>
    <n v="0"/>
    <n v="159"/>
    <n v="0"/>
    <n v="159"/>
    <n v="1"/>
    <n v="0"/>
    <x v="21"/>
  </r>
  <r>
    <x v="23"/>
    <n v="10044"/>
    <x v="4"/>
    <n v="1"/>
    <n v="260"/>
    <n v="0"/>
    <n v="0"/>
    <n v="0"/>
    <n v="260"/>
    <n v="0"/>
    <n v="260"/>
    <n v="1"/>
    <n v="0"/>
    <x v="22"/>
  </r>
  <r>
    <x v="197"/>
    <n v="10057"/>
    <x v="4"/>
    <n v="1"/>
    <n v="355"/>
    <n v="0"/>
    <n v="0"/>
    <n v="0"/>
    <n v="355"/>
    <n v="0"/>
    <n v="355"/>
    <n v="1"/>
    <n v="0"/>
    <x v="22"/>
  </r>
  <r>
    <x v="7"/>
    <n v="10062"/>
    <x v="4"/>
    <n v="2"/>
    <n v="550"/>
    <n v="0"/>
    <n v="0"/>
    <n v="21.8"/>
    <n v="528.20000000000005"/>
    <n v="0"/>
    <n v="528.20000000000005"/>
    <n v="1"/>
    <n v="0"/>
    <x v="22"/>
  </r>
  <r>
    <x v="28"/>
    <n v="10442"/>
    <x v="12"/>
    <n v="2"/>
    <n v="166"/>
    <n v="0"/>
    <n v="0"/>
    <n v="0"/>
    <n v="166"/>
    <n v="0"/>
    <n v="166"/>
    <n v="1"/>
    <n v="0"/>
    <x v="22"/>
  </r>
  <r>
    <x v="65"/>
    <n v="10211"/>
    <x v="13"/>
    <n v="3"/>
    <n v="795"/>
    <n v="0"/>
    <n v="0"/>
    <n v="0"/>
    <n v="795"/>
    <n v="0"/>
    <n v="795"/>
    <n v="1"/>
    <n v="0"/>
    <x v="22"/>
  </r>
  <r>
    <x v="117"/>
    <n v="10218"/>
    <x v="13"/>
    <n v="1"/>
    <n v="245"/>
    <n v="0"/>
    <n v="0"/>
    <n v="0"/>
    <n v="245"/>
    <n v="0"/>
    <n v="245"/>
    <n v="1"/>
    <n v="0"/>
    <x v="22"/>
  </r>
  <r>
    <x v="8"/>
    <n v="10264"/>
    <x v="5"/>
    <n v="5"/>
    <n v="950"/>
    <n v="0"/>
    <n v="0"/>
    <n v="15.06"/>
    <n v="934.94"/>
    <n v="0"/>
    <n v="934.94"/>
    <n v="1"/>
    <n v="0"/>
    <x v="22"/>
  </r>
  <r>
    <x v="198"/>
    <n v="10034"/>
    <x v="20"/>
    <n v="1"/>
    <n v="1435"/>
    <n v="0"/>
    <n v="0"/>
    <n v="0"/>
    <n v="1435"/>
    <n v="0"/>
    <n v="1435"/>
    <n v="1"/>
    <n v="0"/>
    <x v="22"/>
  </r>
  <r>
    <x v="179"/>
    <n v="10485"/>
    <x v="20"/>
    <n v="1"/>
    <n v="1799"/>
    <n v="0"/>
    <n v="0"/>
    <n v="0"/>
    <n v="1799"/>
    <n v="0"/>
    <n v="1799"/>
    <n v="1"/>
    <n v="0"/>
    <x v="22"/>
  </r>
  <r>
    <x v="46"/>
    <n v="10356"/>
    <x v="6"/>
    <n v="1"/>
    <n v="360"/>
    <n v="0"/>
    <n v="0"/>
    <n v="0"/>
    <n v="360"/>
    <n v="0"/>
    <n v="360"/>
    <n v="1"/>
    <n v="0"/>
    <x v="22"/>
  </r>
  <r>
    <x v="12"/>
    <n v="10545"/>
    <x v="6"/>
    <n v="1"/>
    <n v="340"/>
    <n v="0"/>
    <n v="0"/>
    <n v="0"/>
    <n v="340"/>
    <n v="0"/>
    <n v="340"/>
    <n v="1"/>
    <n v="0"/>
    <x v="22"/>
  </r>
  <r>
    <x v="199"/>
    <n v="10393"/>
    <x v="7"/>
    <n v="1"/>
    <n v="315"/>
    <n v="0"/>
    <n v="0"/>
    <n v="31"/>
    <n v="284"/>
    <n v="0"/>
    <n v="284"/>
    <n v="1"/>
    <n v="0"/>
    <x v="22"/>
  </r>
  <r>
    <x v="78"/>
    <n v="10403"/>
    <x v="23"/>
    <n v="1"/>
    <n v="335"/>
    <n v="0"/>
    <n v="0"/>
    <n v="26.55"/>
    <n v="308.45"/>
    <n v="0"/>
    <n v="308.45"/>
    <n v="1"/>
    <n v="0"/>
    <x v="22"/>
  </r>
  <r>
    <x v="200"/>
    <n v="10402"/>
    <x v="23"/>
    <n v="1"/>
    <n v="285"/>
    <n v="0"/>
    <n v="0"/>
    <n v="22.59"/>
    <n v="262.41000000000003"/>
    <n v="0"/>
    <n v="262.41000000000003"/>
    <n v="1"/>
    <n v="0"/>
    <x v="22"/>
  </r>
  <r>
    <x v="90"/>
    <n v="10528"/>
    <x v="17"/>
    <n v="1"/>
    <n v="0"/>
    <n v="0"/>
    <n v="0"/>
    <n v="0"/>
    <n v="0"/>
    <n v="0"/>
    <n v="0"/>
    <n v="0"/>
    <n v="0"/>
    <x v="22"/>
  </r>
  <r>
    <x v="91"/>
    <n v="10494"/>
    <x v="16"/>
    <n v="1"/>
    <n v="38"/>
    <n v="0"/>
    <n v="0"/>
    <n v="0"/>
    <n v="38"/>
    <n v="0"/>
    <n v="38"/>
    <n v="1"/>
    <n v="0"/>
    <x v="22"/>
  </r>
  <r>
    <x v="201"/>
    <n v="10425"/>
    <x v="17"/>
    <n v="1"/>
    <n v="0"/>
    <n v="0"/>
    <n v="0"/>
    <n v="0"/>
    <n v="0"/>
    <n v="0"/>
    <n v="0"/>
    <n v="0"/>
    <n v="0"/>
    <x v="22"/>
  </r>
  <r>
    <x v="202"/>
    <n v="10606"/>
    <x v="17"/>
    <n v="1"/>
    <n v="0"/>
    <n v="0"/>
    <n v="0"/>
    <n v="0"/>
    <n v="0"/>
    <n v="0"/>
    <n v="0"/>
    <n v="0"/>
    <n v="0"/>
    <x v="23"/>
  </r>
  <r>
    <x v="122"/>
    <n v="10662"/>
    <x v="18"/>
    <n v="1"/>
    <n v="1315"/>
    <n v="0"/>
    <n v="0"/>
    <n v="0"/>
    <n v="1315"/>
    <n v="0"/>
    <n v="1315"/>
    <n v="1"/>
    <n v="0"/>
    <x v="23"/>
  </r>
  <r>
    <x v="81"/>
    <n v="10396"/>
    <x v="18"/>
    <n v="1"/>
    <n v="555"/>
    <n v="0"/>
    <n v="0"/>
    <n v="0"/>
    <n v="555"/>
    <n v="0"/>
    <n v="555"/>
    <n v="1"/>
    <n v="0"/>
    <x v="23"/>
  </r>
  <r>
    <x v="54"/>
    <n v="10397"/>
    <x v="18"/>
    <n v="1"/>
    <n v="575"/>
    <n v="0"/>
    <n v="0"/>
    <n v="0"/>
    <n v="575"/>
    <n v="0"/>
    <n v="575"/>
    <n v="1"/>
    <n v="0"/>
    <x v="23"/>
  </r>
  <r>
    <x v="136"/>
    <n v="10400"/>
    <x v="18"/>
    <n v="2"/>
    <n v="1120"/>
    <n v="0"/>
    <n v="0"/>
    <n v="112"/>
    <n v="1008"/>
    <n v="0"/>
    <n v="1008"/>
    <n v="1"/>
    <n v="0"/>
    <x v="23"/>
  </r>
  <r>
    <x v="123"/>
    <n v="10398"/>
    <x v="18"/>
    <n v="1"/>
    <n v="625"/>
    <n v="0"/>
    <n v="0"/>
    <n v="0"/>
    <n v="625"/>
    <n v="0"/>
    <n v="625"/>
    <n v="1"/>
    <n v="0"/>
    <x v="23"/>
  </r>
  <r>
    <x v="137"/>
    <n v="10157"/>
    <x v="1"/>
    <n v="1"/>
    <n v="350"/>
    <n v="0"/>
    <n v="0"/>
    <n v="0"/>
    <n v="350"/>
    <n v="0"/>
    <n v="350"/>
    <n v="1"/>
    <n v="0"/>
    <x v="23"/>
  </r>
  <r>
    <x v="82"/>
    <n v="10072"/>
    <x v="4"/>
    <n v="1"/>
    <n v="315"/>
    <n v="0"/>
    <n v="0"/>
    <n v="0"/>
    <n v="315"/>
    <n v="0"/>
    <n v="315"/>
    <n v="1"/>
    <n v="0"/>
    <x v="23"/>
  </r>
  <r>
    <x v="23"/>
    <n v="10044"/>
    <x v="4"/>
    <n v="1"/>
    <n v="260"/>
    <n v="0"/>
    <n v="0"/>
    <n v="0"/>
    <n v="260"/>
    <n v="0"/>
    <n v="260"/>
    <n v="1"/>
    <n v="0"/>
    <x v="23"/>
  </r>
  <r>
    <x v="32"/>
    <n v="10214"/>
    <x v="13"/>
    <n v="1"/>
    <n v="265"/>
    <n v="0"/>
    <n v="0"/>
    <n v="0"/>
    <n v="265"/>
    <n v="0"/>
    <n v="265"/>
    <n v="1"/>
    <n v="0"/>
    <x v="23"/>
  </r>
  <r>
    <x v="67"/>
    <n v="10223"/>
    <x v="13"/>
    <n v="1"/>
    <n v="275"/>
    <n v="0"/>
    <n v="0"/>
    <n v="0"/>
    <n v="275"/>
    <n v="0"/>
    <n v="275"/>
    <n v="1"/>
    <n v="0"/>
    <x v="23"/>
  </r>
  <r>
    <x v="8"/>
    <n v="10264"/>
    <x v="5"/>
    <n v="7"/>
    <n v="1330"/>
    <n v="0"/>
    <n v="0"/>
    <n v="0"/>
    <n v="1330"/>
    <n v="0"/>
    <n v="1330"/>
    <n v="1"/>
    <n v="0"/>
    <x v="23"/>
  </r>
  <r>
    <x v="68"/>
    <n v="10377"/>
    <x v="5"/>
    <n v="1"/>
    <n v="345"/>
    <n v="0"/>
    <n v="0"/>
    <n v="0"/>
    <n v="345"/>
    <n v="0"/>
    <n v="345"/>
    <n v="1"/>
    <n v="0"/>
    <x v="23"/>
  </r>
  <r>
    <x v="161"/>
    <n v="10369"/>
    <x v="5"/>
    <n v="1"/>
    <n v="225"/>
    <n v="0"/>
    <n v="0"/>
    <n v="0"/>
    <n v="225"/>
    <n v="0"/>
    <n v="225"/>
    <n v="1"/>
    <n v="0"/>
    <x v="23"/>
  </r>
  <r>
    <x v="203"/>
    <n v="10383"/>
    <x v="5"/>
    <n v="1"/>
    <n v="235"/>
    <n v="0"/>
    <n v="0"/>
    <n v="0"/>
    <n v="235"/>
    <n v="0"/>
    <n v="235"/>
    <n v="1"/>
    <n v="0"/>
    <x v="23"/>
  </r>
  <r>
    <x v="71"/>
    <n v="10481"/>
    <x v="20"/>
    <n v="5"/>
    <n v="4300"/>
    <n v="0"/>
    <n v="0"/>
    <n v="0"/>
    <n v="4300"/>
    <n v="0"/>
    <n v="4300"/>
    <n v="1"/>
    <n v="0"/>
    <x v="23"/>
  </r>
  <r>
    <x v="162"/>
    <n v="10482"/>
    <x v="20"/>
    <n v="4"/>
    <n v="4080"/>
    <n v="0"/>
    <n v="0"/>
    <n v="0"/>
    <n v="4080"/>
    <n v="0"/>
    <n v="4080"/>
    <n v="1"/>
    <n v="0"/>
    <x v="23"/>
  </r>
  <r>
    <x v="204"/>
    <n v="10480"/>
    <x v="20"/>
    <n v="2"/>
    <n v="9070"/>
    <n v="0"/>
    <n v="0"/>
    <n v="0"/>
    <n v="9070"/>
    <n v="0"/>
    <n v="9070"/>
    <n v="1"/>
    <n v="0"/>
    <x v="23"/>
  </r>
  <r>
    <x v="72"/>
    <n v="10033"/>
    <x v="20"/>
    <n v="3"/>
    <n v="3870"/>
    <n v="0"/>
    <n v="0"/>
    <n v="0"/>
    <n v="3870"/>
    <n v="0"/>
    <n v="3870"/>
    <n v="1"/>
    <n v="0"/>
    <x v="23"/>
  </r>
  <r>
    <x v="73"/>
    <n v="10477"/>
    <x v="20"/>
    <n v="1"/>
    <n v="1170"/>
    <n v="0"/>
    <n v="0"/>
    <n v="0"/>
    <n v="1170"/>
    <n v="0"/>
    <n v="1170"/>
    <n v="1"/>
    <n v="0"/>
    <x v="23"/>
  </r>
  <r>
    <x v="45"/>
    <n v="10354"/>
    <x v="6"/>
    <n v="1"/>
    <n v="350"/>
    <n v="0"/>
    <n v="0"/>
    <n v="0"/>
    <n v="350"/>
    <n v="0"/>
    <n v="350"/>
    <n v="1"/>
    <n v="0"/>
    <x v="23"/>
  </r>
  <r>
    <x v="11"/>
    <n v="10353"/>
    <x v="6"/>
    <n v="1"/>
    <n v="350"/>
    <n v="0"/>
    <n v="0"/>
    <n v="0"/>
    <n v="350"/>
    <n v="0"/>
    <n v="350"/>
    <n v="1"/>
    <n v="0"/>
    <x v="23"/>
  </r>
  <r>
    <x v="46"/>
    <n v="10356"/>
    <x v="6"/>
    <n v="3"/>
    <n v="1080"/>
    <n v="0"/>
    <n v="0"/>
    <n v="0"/>
    <n v="1080"/>
    <n v="0"/>
    <n v="1080"/>
    <n v="1"/>
    <n v="0"/>
    <x v="23"/>
  </r>
  <r>
    <x v="205"/>
    <n v="10430"/>
    <x v="21"/>
    <n v="1"/>
    <n v="255"/>
    <n v="0"/>
    <n v="0"/>
    <n v="0"/>
    <n v="255"/>
    <n v="0"/>
    <n v="255"/>
    <n v="1"/>
    <n v="0"/>
    <x v="23"/>
  </r>
  <r>
    <x v="47"/>
    <n v="10432"/>
    <x v="14"/>
    <n v="1"/>
    <n v="315"/>
    <n v="0"/>
    <n v="0"/>
    <n v="0"/>
    <n v="315"/>
    <n v="0"/>
    <n v="315"/>
    <n v="1"/>
    <n v="0"/>
    <x v="23"/>
  </r>
  <r>
    <x v="170"/>
    <n v="10433"/>
    <x v="14"/>
    <n v="1"/>
    <n v="475"/>
    <n v="0"/>
    <n v="0"/>
    <n v="0"/>
    <n v="475"/>
    <n v="0"/>
    <n v="475"/>
    <n v="1"/>
    <n v="0"/>
    <x v="23"/>
  </r>
  <r>
    <x v="165"/>
    <n v="10509"/>
    <x v="22"/>
    <n v="1"/>
    <n v="320"/>
    <n v="0"/>
    <n v="0"/>
    <n v="0"/>
    <n v="320"/>
    <n v="0"/>
    <n v="320"/>
    <n v="1"/>
    <n v="0"/>
    <x v="23"/>
  </r>
  <r>
    <x v="159"/>
    <n v="10263"/>
    <x v="17"/>
    <n v="2"/>
    <n v="0"/>
    <n v="0"/>
    <n v="0"/>
    <n v="0"/>
    <n v="0"/>
    <n v="0"/>
    <n v="0"/>
    <n v="0"/>
    <n v="0"/>
    <x v="23"/>
  </r>
  <r>
    <x v="90"/>
    <n v="10528"/>
    <x v="17"/>
    <n v="3"/>
    <n v="0"/>
    <n v="0"/>
    <n v="0"/>
    <n v="0"/>
    <n v="0"/>
    <n v="0"/>
    <n v="0"/>
    <n v="0"/>
    <n v="0"/>
    <x v="23"/>
  </r>
  <r>
    <x v="206"/>
    <s v="0000000"/>
    <x v="17"/>
    <n v="1"/>
    <n v="0"/>
    <n v="0"/>
    <n v="0"/>
    <n v="0"/>
    <n v="0"/>
    <n v="0"/>
    <n v="0"/>
    <n v="0"/>
    <n v="0"/>
    <x v="23"/>
  </r>
  <r>
    <x v="207"/>
    <n v="10294"/>
    <x v="17"/>
    <n v="2"/>
    <n v="0"/>
    <n v="0"/>
    <n v="0"/>
    <n v="0"/>
    <n v="0"/>
    <n v="0"/>
    <n v="0"/>
    <n v="0"/>
    <n v="0"/>
    <x v="23"/>
  </r>
  <r>
    <x v="51"/>
    <n v="10632"/>
    <x v="10"/>
    <n v="3"/>
    <n v="477"/>
    <n v="0"/>
    <n v="0"/>
    <n v="0"/>
    <n v="477"/>
    <n v="0"/>
    <n v="477"/>
    <n v="1"/>
    <n v="0"/>
    <x v="23"/>
  </r>
  <r>
    <x v="21"/>
    <n v="10461"/>
    <x v="0"/>
    <n v="1"/>
    <n v="275"/>
    <n v="0"/>
    <n v="0"/>
    <n v="0"/>
    <n v="275"/>
    <n v="0"/>
    <n v="275"/>
    <n v="1"/>
    <n v="0"/>
    <x v="24"/>
  </r>
  <r>
    <x v="81"/>
    <n v="10396"/>
    <x v="18"/>
    <n v="1"/>
    <n v="555"/>
    <n v="0"/>
    <n v="0"/>
    <n v="0"/>
    <n v="555"/>
    <n v="0"/>
    <n v="555"/>
    <n v="1"/>
    <n v="0"/>
    <x v="24"/>
  </r>
  <r>
    <x v="98"/>
    <n v="10168"/>
    <x v="1"/>
    <n v="2"/>
    <n v="770"/>
    <n v="0"/>
    <n v="0"/>
    <n v="63.41"/>
    <n v="706.59"/>
    <n v="0"/>
    <n v="706.59"/>
    <n v="1"/>
    <n v="0"/>
    <x v="24"/>
  </r>
  <r>
    <x v="2"/>
    <n v="10158"/>
    <x v="1"/>
    <n v="1"/>
    <n v="385"/>
    <n v="0"/>
    <n v="0"/>
    <n v="0"/>
    <n v="385"/>
    <n v="0"/>
    <n v="385"/>
    <n v="1"/>
    <n v="0"/>
    <x v="24"/>
  </r>
  <r>
    <x v="82"/>
    <n v="10072"/>
    <x v="4"/>
    <n v="1"/>
    <n v="315"/>
    <n v="0"/>
    <n v="0"/>
    <n v="0"/>
    <n v="315"/>
    <n v="0"/>
    <n v="315"/>
    <n v="1"/>
    <n v="0"/>
    <x v="24"/>
  </r>
  <r>
    <x v="58"/>
    <n v="10145"/>
    <x v="1"/>
    <n v="2"/>
    <n v="740"/>
    <n v="0"/>
    <n v="0"/>
    <n v="60.94"/>
    <n v="679.06"/>
    <n v="0"/>
    <n v="679.06"/>
    <n v="1"/>
    <n v="0"/>
    <x v="24"/>
  </r>
  <r>
    <x v="124"/>
    <n v="10135"/>
    <x v="1"/>
    <n v="1"/>
    <n v="310"/>
    <n v="0"/>
    <n v="0"/>
    <n v="0"/>
    <n v="310"/>
    <n v="0"/>
    <n v="310"/>
    <n v="1"/>
    <n v="0"/>
    <x v="24"/>
  </r>
  <r>
    <x v="176"/>
    <n v="10137"/>
    <x v="1"/>
    <n v="1"/>
    <n v="350"/>
    <n v="0"/>
    <n v="0"/>
    <n v="0"/>
    <n v="350"/>
    <n v="0"/>
    <n v="350"/>
    <n v="1"/>
    <n v="0"/>
    <x v="24"/>
  </r>
  <r>
    <x v="29"/>
    <n v="10443"/>
    <x v="12"/>
    <n v="1"/>
    <n v="75"/>
    <n v="0"/>
    <n v="0"/>
    <n v="0"/>
    <n v="75"/>
    <n v="0"/>
    <n v="75"/>
    <n v="1"/>
    <n v="0"/>
    <x v="24"/>
  </r>
  <r>
    <x v="62"/>
    <n v="10445"/>
    <x v="12"/>
    <n v="1"/>
    <n v="195"/>
    <n v="0"/>
    <n v="0"/>
    <n v="0"/>
    <n v="195"/>
    <n v="0"/>
    <n v="195"/>
    <n v="1"/>
    <n v="0"/>
    <x v="24"/>
  </r>
  <r>
    <x v="64"/>
    <n v="10471"/>
    <x v="19"/>
    <n v="1"/>
    <n v="495"/>
    <n v="0"/>
    <n v="0"/>
    <n v="0"/>
    <n v="495"/>
    <n v="0"/>
    <n v="495"/>
    <n v="1"/>
    <n v="0"/>
    <x v="24"/>
  </r>
  <r>
    <x v="67"/>
    <n v="10223"/>
    <x v="13"/>
    <n v="1"/>
    <n v="275"/>
    <n v="0"/>
    <n v="0"/>
    <n v="0"/>
    <n v="275"/>
    <n v="0"/>
    <n v="275"/>
    <n v="1"/>
    <n v="0"/>
    <x v="24"/>
  </r>
  <r>
    <x v="85"/>
    <n v="10215"/>
    <x v="13"/>
    <n v="1"/>
    <n v="225"/>
    <n v="0"/>
    <n v="0"/>
    <n v="0"/>
    <n v="225"/>
    <n v="0"/>
    <n v="225"/>
    <n v="1"/>
    <n v="0"/>
    <x v="24"/>
  </r>
  <r>
    <x v="8"/>
    <n v="10264"/>
    <x v="5"/>
    <n v="2"/>
    <n v="380"/>
    <n v="0"/>
    <n v="0"/>
    <n v="19"/>
    <n v="361"/>
    <n v="0"/>
    <n v="361"/>
    <n v="1"/>
    <n v="0"/>
    <x v="24"/>
  </r>
  <r>
    <x v="45"/>
    <n v="10354"/>
    <x v="6"/>
    <n v="1"/>
    <n v="350"/>
    <n v="0"/>
    <n v="0"/>
    <n v="0"/>
    <n v="350"/>
    <n v="0"/>
    <n v="350"/>
    <n v="1"/>
    <n v="0"/>
    <x v="24"/>
  </r>
  <r>
    <x v="46"/>
    <n v="10356"/>
    <x v="6"/>
    <n v="4"/>
    <n v="1440"/>
    <n v="0"/>
    <n v="0"/>
    <n v="101.65"/>
    <n v="1338.35"/>
    <n v="0"/>
    <n v="1338.35"/>
    <n v="1"/>
    <n v="0"/>
    <x v="24"/>
  </r>
  <r>
    <x v="75"/>
    <n v="10427"/>
    <x v="21"/>
    <n v="2"/>
    <n v="718"/>
    <n v="0"/>
    <n v="0"/>
    <n v="0"/>
    <n v="718"/>
    <n v="0"/>
    <n v="718"/>
    <n v="1"/>
    <n v="0"/>
    <x v="24"/>
  </r>
  <r>
    <x v="152"/>
    <n v="10428"/>
    <x v="21"/>
    <n v="2"/>
    <n v="658"/>
    <n v="0"/>
    <n v="0"/>
    <n v="0"/>
    <n v="658"/>
    <n v="0"/>
    <n v="658"/>
    <n v="1"/>
    <n v="0"/>
    <x v="24"/>
  </r>
  <r>
    <x v="159"/>
    <n v="10263"/>
    <x v="17"/>
    <n v="1"/>
    <n v="0"/>
    <n v="0"/>
    <n v="0"/>
    <n v="0"/>
    <n v="0"/>
    <n v="0"/>
    <n v="0"/>
    <n v="0"/>
    <n v="0"/>
    <x v="24"/>
  </r>
  <r>
    <x v="80"/>
    <n v="10242"/>
    <x v="17"/>
    <n v="1"/>
    <n v="0"/>
    <n v="0"/>
    <n v="0"/>
    <n v="0"/>
    <n v="0"/>
    <n v="0"/>
    <n v="0"/>
    <n v="0"/>
    <n v="0"/>
    <x v="24"/>
  </r>
  <r>
    <x v="134"/>
    <n v="10405"/>
    <x v="17"/>
    <n v="1"/>
    <n v="0"/>
    <n v="0"/>
    <n v="0"/>
    <n v="0"/>
    <n v="0"/>
    <n v="0"/>
    <n v="0"/>
    <n v="0"/>
    <n v="0"/>
    <x v="24"/>
  </r>
  <r>
    <x v="91"/>
    <n v="10494"/>
    <x v="16"/>
    <n v="1"/>
    <n v="38"/>
    <n v="0"/>
    <n v="0"/>
    <n v="0"/>
    <n v="38"/>
    <n v="0"/>
    <n v="38"/>
    <n v="1"/>
    <n v="0"/>
    <x v="24"/>
  </r>
  <r>
    <x v="51"/>
    <n v="10632"/>
    <x v="10"/>
    <n v="1"/>
    <n v="159"/>
    <n v="0"/>
    <n v="0"/>
    <n v="0"/>
    <n v="159"/>
    <n v="0"/>
    <n v="159"/>
    <n v="1"/>
    <n v="0"/>
    <x v="24"/>
  </r>
  <r>
    <x v="208"/>
    <n v="10187"/>
    <x v="16"/>
    <n v="1"/>
    <n v="230"/>
    <n v="0"/>
    <n v="0"/>
    <n v="0"/>
    <n v="230"/>
    <n v="0"/>
    <n v="230"/>
    <n v="1"/>
    <n v="0"/>
    <x v="24"/>
  </r>
  <r>
    <x v="20"/>
    <n v="10240"/>
    <x v="0"/>
    <n v="1"/>
    <n v="95"/>
    <n v="0"/>
    <n v="0"/>
    <n v="0"/>
    <n v="95"/>
    <n v="0"/>
    <n v="95"/>
    <n v="1"/>
    <n v="0"/>
    <x v="25"/>
  </r>
  <r>
    <x v="209"/>
    <n v="10574"/>
    <x v="17"/>
    <n v="1"/>
    <n v="0"/>
    <n v="0"/>
    <n v="0"/>
    <n v="0"/>
    <n v="0"/>
    <n v="0"/>
    <n v="0"/>
    <n v="0"/>
    <n v="0"/>
    <x v="25"/>
  </r>
  <r>
    <x v="54"/>
    <n v="10397"/>
    <x v="18"/>
    <n v="1"/>
    <n v="575"/>
    <n v="0"/>
    <n v="0"/>
    <n v="0"/>
    <n v="575"/>
    <n v="0"/>
    <n v="575"/>
    <n v="1"/>
    <n v="0"/>
    <x v="25"/>
  </r>
  <r>
    <x v="125"/>
    <n v="10069"/>
    <x v="4"/>
    <n v="1"/>
    <n v="355"/>
    <n v="0"/>
    <n v="0"/>
    <n v="0"/>
    <n v="355"/>
    <n v="0"/>
    <n v="355"/>
    <n v="1"/>
    <n v="0"/>
    <x v="25"/>
  </r>
  <r>
    <x v="127"/>
    <n v="10067"/>
    <x v="4"/>
    <n v="1"/>
    <n v="275"/>
    <n v="0"/>
    <n v="0"/>
    <n v="0"/>
    <n v="275"/>
    <n v="0"/>
    <n v="275"/>
    <n v="1"/>
    <n v="0"/>
    <x v="25"/>
  </r>
  <r>
    <x v="58"/>
    <n v="10145"/>
    <x v="1"/>
    <n v="1"/>
    <n v="370"/>
    <n v="0"/>
    <n v="0"/>
    <n v="0"/>
    <n v="370"/>
    <n v="0"/>
    <n v="370"/>
    <n v="1"/>
    <n v="0"/>
    <x v="25"/>
  </r>
  <r>
    <x v="101"/>
    <n v="10113"/>
    <x v="11"/>
    <n v="1"/>
    <n v="375"/>
    <n v="0"/>
    <n v="0"/>
    <n v="0"/>
    <n v="375"/>
    <n v="0"/>
    <n v="375"/>
    <n v="1"/>
    <n v="0"/>
    <x v="25"/>
  </r>
  <r>
    <x v="197"/>
    <n v="10057"/>
    <x v="4"/>
    <n v="1"/>
    <n v="355"/>
    <n v="0"/>
    <n v="0"/>
    <n v="0"/>
    <n v="355"/>
    <n v="0"/>
    <n v="355"/>
    <n v="1"/>
    <n v="0"/>
    <x v="25"/>
  </r>
  <r>
    <x v="210"/>
    <n v="10092"/>
    <x v="4"/>
    <n v="1"/>
    <n v="385"/>
    <n v="0"/>
    <n v="0"/>
    <n v="0"/>
    <n v="385"/>
    <n v="0"/>
    <n v="385"/>
    <n v="1"/>
    <n v="0"/>
    <x v="25"/>
  </r>
  <r>
    <x v="168"/>
    <n v="10064"/>
    <x v="4"/>
    <n v="1"/>
    <n v="355"/>
    <n v="0"/>
    <n v="0"/>
    <n v="0"/>
    <n v="355"/>
    <n v="0"/>
    <n v="355"/>
    <n v="1"/>
    <n v="0"/>
    <x v="25"/>
  </r>
  <r>
    <x v="28"/>
    <n v="10442"/>
    <x v="12"/>
    <n v="1"/>
    <n v="83"/>
    <n v="0"/>
    <n v="0"/>
    <n v="0"/>
    <n v="83"/>
    <n v="0"/>
    <n v="83"/>
    <n v="1"/>
    <n v="0"/>
    <x v="25"/>
  </r>
  <r>
    <x v="115"/>
    <n v="10436"/>
    <x v="12"/>
    <n v="1"/>
    <n v="45"/>
    <n v="0"/>
    <n v="0"/>
    <n v="0"/>
    <n v="45"/>
    <n v="0"/>
    <n v="45"/>
    <n v="1"/>
    <n v="0"/>
    <x v="25"/>
  </r>
  <r>
    <x v="211"/>
    <n v="10472"/>
    <x v="19"/>
    <n v="1"/>
    <n v="645"/>
    <n v="0"/>
    <n v="0"/>
    <n v="100"/>
    <n v="545"/>
    <n v="0"/>
    <n v="545"/>
    <n v="1"/>
    <n v="0"/>
    <x v="25"/>
  </r>
  <r>
    <x v="37"/>
    <n v="10216"/>
    <x v="13"/>
    <n v="1"/>
    <n v="245"/>
    <n v="0"/>
    <n v="0"/>
    <n v="0"/>
    <n v="245"/>
    <n v="0"/>
    <n v="245"/>
    <n v="1"/>
    <n v="0"/>
    <x v="25"/>
  </r>
  <r>
    <x v="8"/>
    <n v="10264"/>
    <x v="5"/>
    <n v="4"/>
    <n v="760"/>
    <n v="0"/>
    <n v="0"/>
    <n v="0"/>
    <n v="760"/>
    <n v="0"/>
    <n v="760"/>
    <n v="1"/>
    <n v="0"/>
    <x v="25"/>
  </r>
  <r>
    <x v="157"/>
    <n v="10682"/>
    <x v="2"/>
    <n v="1"/>
    <n v="305"/>
    <n v="0"/>
    <n v="0"/>
    <n v="0"/>
    <n v="305"/>
    <n v="0"/>
    <n v="305"/>
    <n v="1"/>
    <n v="0"/>
    <x v="25"/>
  </r>
  <r>
    <x v="38"/>
    <n v="10381"/>
    <x v="5"/>
    <n v="1"/>
    <n v="225"/>
    <n v="0"/>
    <n v="0"/>
    <n v="0"/>
    <n v="225"/>
    <n v="0"/>
    <n v="225"/>
    <n v="1"/>
    <n v="0"/>
    <x v="25"/>
  </r>
  <r>
    <x v="45"/>
    <n v="10354"/>
    <x v="6"/>
    <n v="2"/>
    <n v="700"/>
    <n v="0"/>
    <n v="0"/>
    <n v="0"/>
    <n v="700"/>
    <n v="0"/>
    <n v="700"/>
    <n v="1"/>
    <n v="0"/>
    <x v="25"/>
  </r>
  <r>
    <x v="119"/>
    <n v="10359"/>
    <x v="6"/>
    <n v="1"/>
    <n v="385"/>
    <n v="0"/>
    <n v="0"/>
    <n v="0"/>
    <n v="385"/>
    <n v="0"/>
    <n v="385"/>
    <n v="1"/>
    <n v="0"/>
    <x v="25"/>
  </r>
  <r>
    <x v="46"/>
    <n v="10356"/>
    <x v="6"/>
    <n v="2"/>
    <n v="720"/>
    <n v="0"/>
    <n v="0"/>
    <n v="0"/>
    <n v="720"/>
    <n v="0"/>
    <n v="720"/>
    <n v="1"/>
    <n v="0"/>
    <x v="25"/>
  </r>
  <r>
    <x v="75"/>
    <n v="10427"/>
    <x v="21"/>
    <n v="2"/>
    <n v="718"/>
    <n v="0"/>
    <n v="0"/>
    <n v="0"/>
    <n v="718"/>
    <n v="0"/>
    <n v="718"/>
    <n v="1"/>
    <n v="0"/>
    <x v="25"/>
  </r>
  <r>
    <x v="77"/>
    <n v="10421"/>
    <x v="22"/>
    <n v="2"/>
    <n v="476"/>
    <n v="0"/>
    <n v="0"/>
    <n v="0"/>
    <n v="476"/>
    <n v="0"/>
    <n v="476"/>
    <n v="1"/>
    <n v="0"/>
    <x v="25"/>
  </r>
  <r>
    <x v="88"/>
    <n v="10423"/>
    <x v="22"/>
    <n v="1"/>
    <n v="280"/>
    <n v="0"/>
    <n v="0"/>
    <n v="0"/>
    <n v="280"/>
    <n v="0"/>
    <n v="280"/>
    <n v="1"/>
    <n v="0"/>
    <x v="25"/>
  </r>
  <r>
    <x v="154"/>
    <n v="10175"/>
    <x v="2"/>
    <n v="1"/>
    <n v="220"/>
    <n v="0"/>
    <n v="0"/>
    <n v="0"/>
    <n v="220"/>
    <n v="0"/>
    <n v="220"/>
    <n v="1"/>
    <n v="0"/>
    <x v="25"/>
  </r>
  <r>
    <x v="90"/>
    <n v="10528"/>
    <x v="17"/>
    <n v="1"/>
    <n v="0"/>
    <n v="0"/>
    <n v="0"/>
    <n v="0"/>
    <n v="0"/>
    <n v="0"/>
    <n v="0"/>
    <n v="0"/>
    <n v="0"/>
    <x v="25"/>
  </r>
  <r>
    <x v="93"/>
    <n v="10010"/>
    <x v="16"/>
    <n v="1"/>
    <n v="25"/>
    <n v="0"/>
    <n v="0"/>
    <n v="0"/>
    <n v="25"/>
    <n v="0"/>
    <n v="25"/>
    <n v="1"/>
    <n v="0"/>
    <x v="25"/>
  </r>
  <r>
    <x v="51"/>
    <n v="10632"/>
    <x v="10"/>
    <n v="2"/>
    <n v="318"/>
    <n v="0"/>
    <n v="0"/>
    <n v="0"/>
    <n v="318"/>
    <n v="0"/>
    <n v="318"/>
    <n v="1"/>
    <n v="0"/>
    <x v="25"/>
  </r>
  <r>
    <x v="0"/>
    <n v="10457"/>
    <x v="0"/>
    <n v="1"/>
    <n v="285"/>
    <n v="0"/>
    <n v="0"/>
    <n v="0"/>
    <n v="285"/>
    <n v="0"/>
    <n v="285"/>
    <n v="1"/>
    <n v="0"/>
    <x v="26"/>
  </r>
  <r>
    <x v="21"/>
    <n v="10461"/>
    <x v="0"/>
    <n v="1"/>
    <n v="275"/>
    <n v="0"/>
    <n v="0"/>
    <n v="0"/>
    <n v="275"/>
    <n v="0"/>
    <n v="275"/>
    <n v="1"/>
    <n v="0"/>
    <x v="26"/>
  </r>
  <r>
    <x v="23"/>
    <n v="10044"/>
    <x v="4"/>
    <n v="1"/>
    <n v="260"/>
    <n v="0"/>
    <n v="0"/>
    <n v="0"/>
    <n v="260"/>
    <n v="0"/>
    <n v="260"/>
    <n v="1"/>
    <n v="0"/>
    <x v="26"/>
  </r>
  <r>
    <x v="139"/>
    <n v="10090"/>
    <x v="4"/>
    <n v="1"/>
    <n v="315"/>
    <n v="0"/>
    <n v="0"/>
    <n v="0"/>
    <n v="315"/>
    <n v="0"/>
    <n v="315"/>
    <n v="1"/>
    <n v="0"/>
    <x v="26"/>
  </r>
  <r>
    <x v="211"/>
    <n v="10472"/>
    <x v="19"/>
    <n v="1"/>
    <n v="645"/>
    <n v="0"/>
    <n v="0"/>
    <n v="0"/>
    <n v="645"/>
    <n v="0"/>
    <n v="645"/>
    <n v="1"/>
    <n v="0"/>
    <x v="26"/>
  </r>
  <r>
    <x v="65"/>
    <n v="10211"/>
    <x v="13"/>
    <n v="1"/>
    <n v="265"/>
    <n v="0"/>
    <n v="0"/>
    <n v="15.26"/>
    <n v="249.74"/>
    <n v="0"/>
    <n v="249.74"/>
    <n v="1"/>
    <n v="0"/>
    <x v="26"/>
  </r>
  <r>
    <x v="67"/>
    <n v="10223"/>
    <x v="13"/>
    <n v="1"/>
    <n v="275"/>
    <n v="0"/>
    <n v="0"/>
    <n v="15.84"/>
    <n v="259.16000000000003"/>
    <n v="0"/>
    <n v="259.16000000000003"/>
    <n v="1"/>
    <n v="0"/>
    <x v="26"/>
  </r>
  <r>
    <x v="8"/>
    <n v="10264"/>
    <x v="5"/>
    <n v="1"/>
    <n v="190"/>
    <n v="0"/>
    <n v="0"/>
    <n v="0"/>
    <n v="190"/>
    <n v="0"/>
    <n v="190"/>
    <n v="1"/>
    <n v="0"/>
    <x v="26"/>
  </r>
  <r>
    <x v="11"/>
    <n v="10353"/>
    <x v="6"/>
    <n v="1"/>
    <n v="350"/>
    <n v="0"/>
    <n v="0"/>
    <n v="20.16"/>
    <n v="329.84"/>
    <n v="0"/>
    <n v="329.84"/>
    <n v="1"/>
    <n v="0"/>
    <x v="26"/>
  </r>
  <r>
    <x v="104"/>
    <n v="10360"/>
    <x v="6"/>
    <n v="1"/>
    <n v="385"/>
    <n v="0"/>
    <n v="0"/>
    <n v="0"/>
    <n v="385"/>
    <n v="0"/>
    <n v="385"/>
    <n v="1"/>
    <n v="0"/>
    <x v="26"/>
  </r>
  <r>
    <x v="46"/>
    <n v="10356"/>
    <x v="6"/>
    <n v="1"/>
    <n v="360"/>
    <n v="0"/>
    <n v="0"/>
    <n v="20.74"/>
    <n v="339.26"/>
    <n v="0"/>
    <n v="339.26"/>
    <n v="1"/>
    <n v="0"/>
    <x v="26"/>
  </r>
  <r>
    <x v="78"/>
    <n v="10403"/>
    <x v="23"/>
    <n v="1"/>
    <n v="335"/>
    <n v="0"/>
    <n v="0"/>
    <n v="0"/>
    <n v="335"/>
    <n v="0"/>
    <n v="335"/>
    <n v="1"/>
    <n v="0"/>
    <x v="26"/>
  </r>
  <r>
    <x v="159"/>
    <n v="10263"/>
    <x v="17"/>
    <n v="2"/>
    <n v="0"/>
    <n v="0"/>
    <n v="0"/>
    <n v="0"/>
    <n v="0"/>
    <n v="0"/>
    <n v="0"/>
    <n v="0"/>
    <n v="0"/>
    <x v="26"/>
  </r>
  <r>
    <x v="90"/>
    <n v="10528"/>
    <x v="17"/>
    <n v="1"/>
    <n v="0"/>
    <n v="0"/>
    <n v="0"/>
    <n v="0"/>
    <n v="0"/>
    <n v="0"/>
    <n v="0"/>
    <n v="0"/>
    <n v="0"/>
    <x v="26"/>
  </r>
  <r>
    <x v="134"/>
    <n v="10405"/>
    <x v="17"/>
    <n v="3"/>
    <n v="0"/>
    <n v="0"/>
    <n v="0"/>
    <n v="0"/>
    <n v="0"/>
    <n v="0"/>
    <n v="0"/>
    <n v="0"/>
    <n v="0"/>
    <x v="26"/>
  </r>
  <r>
    <x v="212"/>
    <n v="10559"/>
    <x v="17"/>
    <n v="1"/>
    <n v="0"/>
    <n v="0"/>
    <n v="0"/>
    <n v="0"/>
    <n v="0"/>
    <n v="0"/>
    <n v="0"/>
    <n v="0"/>
    <n v="0"/>
    <x v="26"/>
  </r>
  <r>
    <x v="213"/>
    <s v="0000"/>
    <x v="17"/>
    <n v="1"/>
    <n v="0"/>
    <n v="0"/>
    <n v="0"/>
    <n v="0"/>
    <n v="0"/>
    <n v="0"/>
    <n v="0"/>
    <n v="0"/>
    <n v="0"/>
    <x v="26"/>
  </r>
  <r>
    <x v="0"/>
    <n v="10457"/>
    <x v="0"/>
    <n v="1"/>
    <n v="285"/>
    <n v="0"/>
    <n v="0"/>
    <n v="0"/>
    <n v="285"/>
    <n v="0"/>
    <n v="285"/>
    <n v="1"/>
    <n v="0"/>
    <x v="27"/>
  </r>
  <r>
    <x v="145"/>
    <n v="10449"/>
    <x v="0"/>
    <n v="1"/>
    <n v="260"/>
    <n v="0"/>
    <n v="0"/>
    <n v="0"/>
    <n v="260"/>
    <n v="0"/>
    <n v="260"/>
    <n v="1"/>
    <n v="0"/>
    <x v="27"/>
  </r>
  <r>
    <x v="123"/>
    <n v="10398"/>
    <x v="18"/>
    <n v="2"/>
    <n v="1250"/>
    <n v="0"/>
    <n v="0"/>
    <n v="79.62"/>
    <n v="1170.3800000000001"/>
    <n v="0"/>
    <n v="1170.3800000000001"/>
    <n v="1"/>
    <n v="0"/>
    <x v="27"/>
  </r>
  <r>
    <x v="96"/>
    <n v="10039"/>
    <x v="24"/>
    <n v="2"/>
    <n v="150"/>
    <n v="0"/>
    <n v="0"/>
    <n v="19.11"/>
    <n v="130.88999999999999"/>
    <n v="0"/>
    <n v="130.88999999999999"/>
    <n v="1"/>
    <n v="0"/>
    <x v="27"/>
  </r>
  <r>
    <x v="56"/>
    <n v="10167"/>
    <x v="1"/>
    <n v="1"/>
    <n v="350"/>
    <n v="0"/>
    <n v="0"/>
    <n v="0"/>
    <n v="350"/>
    <n v="0"/>
    <n v="350"/>
    <n v="1"/>
    <n v="0"/>
    <x v="27"/>
  </r>
  <r>
    <x v="111"/>
    <n v="10070"/>
    <x v="4"/>
    <n v="1"/>
    <n v="275"/>
    <n v="0"/>
    <n v="0"/>
    <n v="35.03"/>
    <n v="239.97"/>
    <n v="0"/>
    <n v="239.97"/>
    <n v="1"/>
    <n v="0"/>
    <x v="27"/>
  </r>
  <r>
    <x v="60"/>
    <n v="10125"/>
    <x v="3"/>
    <n v="1"/>
    <n v="275"/>
    <n v="0"/>
    <n v="0"/>
    <n v="0"/>
    <n v="275"/>
    <n v="0"/>
    <n v="275"/>
    <n v="1"/>
    <n v="0"/>
    <x v="27"/>
  </r>
  <r>
    <x v="4"/>
    <n v="10109"/>
    <x v="3"/>
    <n v="1"/>
    <n v="275"/>
    <n v="0"/>
    <n v="0"/>
    <n v="0"/>
    <n v="275"/>
    <n v="0"/>
    <n v="275"/>
    <n v="1"/>
    <n v="0"/>
    <x v="27"/>
  </r>
  <r>
    <x v="5"/>
    <n v="10051"/>
    <x v="4"/>
    <n v="1"/>
    <n v="315"/>
    <n v="0"/>
    <n v="0"/>
    <n v="0"/>
    <n v="315"/>
    <n v="0"/>
    <n v="315"/>
    <n v="1"/>
    <n v="0"/>
    <x v="27"/>
  </r>
  <r>
    <x v="6"/>
    <n v="10055"/>
    <x v="4"/>
    <n v="2"/>
    <n v="520"/>
    <n v="0"/>
    <n v="0"/>
    <n v="66.239999999999995"/>
    <n v="453.76"/>
    <n v="0"/>
    <n v="453.76"/>
    <n v="1"/>
    <n v="0"/>
    <x v="27"/>
  </r>
  <r>
    <x v="28"/>
    <n v="10442"/>
    <x v="12"/>
    <n v="2"/>
    <n v="166"/>
    <n v="0"/>
    <n v="0"/>
    <n v="0"/>
    <n v="166"/>
    <n v="0"/>
    <n v="166"/>
    <n v="1"/>
    <n v="0"/>
    <x v="27"/>
  </r>
  <r>
    <x v="66"/>
    <n v="10212"/>
    <x v="13"/>
    <n v="1"/>
    <n v="245"/>
    <n v="0"/>
    <n v="0"/>
    <n v="0"/>
    <n v="245"/>
    <n v="0"/>
    <n v="245"/>
    <n v="1"/>
    <n v="0"/>
    <x v="27"/>
  </r>
  <r>
    <x v="33"/>
    <n v="10221"/>
    <x v="13"/>
    <n v="1"/>
    <n v="255"/>
    <n v="0"/>
    <n v="0"/>
    <n v="0"/>
    <n v="255"/>
    <n v="0"/>
    <n v="255"/>
    <n v="1"/>
    <n v="0"/>
    <x v="27"/>
  </r>
  <r>
    <x v="8"/>
    <n v="10264"/>
    <x v="5"/>
    <n v="4"/>
    <n v="760"/>
    <n v="0"/>
    <n v="0"/>
    <n v="0"/>
    <n v="760"/>
    <n v="0"/>
    <n v="760"/>
    <n v="1"/>
    <n v="0"/>
    <x v="27"/>
  </r>
  <r>
    <x v="71"/>
    <n v="10481"/>
    <x v="20"/>
    <n v="1"/>
    <n v="860"/>
    <n v="0"/>
    <n v="0"/>
    <n v="0"/>
    <n v="860"/>
    <n v="0"/>
    <n v="860"/>
    <n v="1"/>
    <n v="0"/>
    <x v="27"/>
  </r>
  <r>
    <x v="179"/>
    <n v="10485"/>
    <x v="20"/>
    <n v="1"/>
    <n v="1799"/>
    <n v="0"/>
    <n v="0"/>
    <n v="0"/>
    <n v="1799"/>
    <n v="0"/>
    <n v="1799"/>
    <n v="1"/>
    <n v="0"/>
    <x v="27"/>
  </r>
  <r>
    <x v="141"/>
    <n v="10355"/>
    <x v="6"/>
    <n v="1"/>
    <n v="350"/>
    <n v="0"/>
    <n v="0"/>
    <n v="0"/>
    <n v="350"/>
    <n v="0"/>
    <n v="350"/>
    <n v="1"/>
    <n v="0"/>
    <x v="27"/>
  </r>
  <r>
    <x v="119"/>
    <n v="10359"/>
    <x v="6"/>
    <n v="1"/>
    <n v="385"/>
    <n v="0"/>
    <n v="0"/>
    <n v="0"/>
    <n v="385"/>
    <n v="0"/>
    <n v="385"/>
    <n v="1"/>
    <n v="0"/>
    <x v="27"/>
  </r>
  <r>
    <x v="214"/>
    <n v="10418"/>
    <x v="22"/>
    <n v="1"/>
    <n v="375"/>
    <n v="0"/>
    <n v="0"/>
    <n v="0"/>
    <n v="375"/>
    <n v="0"/>
    <n v="375"/>
    <n v="1"/>
    <n v="0"/>
    <x v="27"/>
  </r>
  <r>
    <x v="121"/>
    <n v="10562"/>
    <x v="9"/>
    <n v="1"/>
    <n v="795"/>
    <n v="0"/>
    <n v="0"/>
    <n v="0"/>
    <n v="795"/>
    <n v="0"/>
    <n v="795"/>
    <n v="1"/>
    <n v="0"/>
    <x v="27"/>
  </r>
  <r>
    <x v="215"/>
    <n v="1064111111"/>
    <x v="17"/>
    <n v="1"/>
    <n v="0"/>
    <n v="0"/>
    <n v="0"/>
    <n v="0"/>
    <n v="0"/>
    <n v="0"/>
    <n v="0"/>
    <n v="0"/>
    <n v="0"/>
    <x v="27"/>
  </r>
  <r>
    <x v="216"/>
    <n v="106411111"/>
    <x v="17"/>
    <n v="1"/>
    <n v="0"/>
    <n v="0"/>
    <n v="0"/>
    <n v="0"/>
    <n v="0"/>
    <n v="0"/>
    <n v="0"/>
    <n v="0"/>
    <n v="0"/>
    <x v="27"/>
  </r>
  <r>
    <x v="81"/>
    <n v="10396"/>
    <x v="18"/>
    <n v="1"/>
    <n v="555"/>
    <n v="0"/>
    <n v="0"/>
    <n v="0"/>
    <n v="555"/>
    <n v="0"/>
    <n v="555"/>
    <n v="1"/>
    <n v="0"/>
    <x v="28"/>
  </r>
  <r>
    <x v="54"/>
    <n v="10397"/>
    <x v="18"/>
    <n v="1"/>
    <n v="575"/>
    <n v="0"/>
    <n v="0"/>
    <n v="0"/>
    <n v="575"/>
    <n v="0"/>
    <n v="575"/>
    <n v="1"/>
    <n v="0"/>
    <x v="28"/>
  </r>
  <r>
    <x v="123"/>
    <n v="10398"/>
    <x v="18"/>
    <n v="1"/>
    <n v="625"/>
    <n v="0"/>
    <n v="0"/>
    <n v="0"/>
    <n v="625"/>
    <n v="0"/>
    <n v="625"/>
    <n v="1"/>
    <n v="0"/>
    <x v="28"/>
  </r>
  <r>
    <x v="128"/>
    <n v="10111"/>
    <x v="3"/>
    <n v="1"/>
    <n v="355"/>
    <n v="0"/>
    <n v="0"/>
    <n v="0"/>
    <n v="355"/>
    <n v="0"/>
    <n v="355"/>
    <n v="1"/>
    <n v="0"/>
    <x v="28"/>
  </r>
  <r>
    <x v="8"/>
    <n v="10264"/>
    <x v="5"/>
    <n v="1"/>
    <n v="190"/>
    <n v="0"/>
    <n v="0"/>
    <n v="0"/>
    <n v="190"/>
    <n v="0"/>
    <n v="190"/>
    <n v="1"/>
    <n v="0"/>
    <x v="28"/>
  </r>
  <r>
    <x v="71"/>
    <n v="10481"/>
    <x v="20"/>
    <n v="2"/>
    <n v="1720"/>
    <n v="0"/>
    <n v="0"/>
    <n v="0"/>
    <n v="1720"/>
    <n v="0"/>
    <n v="1720"/>
    <n v="1"/>
    <n v="0"/>
    <x v="28"/>
  </r>
  <r>
    <x v="72"/>
    <n v="10033"/>
    <x v="20"/>
    <n v="1"/>
    <n v="1290"/>
    <n v="0"/>
    <n v="0"/>
    <n v="0"/>
    <n v="1290"/>
    <n v="0"/>
    <n v="1290"/>
    <n v="1"/>
    <n v="0"/>
    <x v="28"/>
  </r>
  <r>
    <x v="45"/>
    <n v="10354"/>
    <x v="6"/>
    <n v="1"/>
    <n v="350"/>
    <n v="0"/>
    <n v="0"/>
    <n v="0"/>
    <n v="350"/>
    <n v="0"/>
    <n v="350"/>
    <n v="1"/>
    <n v="0"/>
    <x v="28"/>
  </r>
  <r>
    <x v="46"/>
    <n v="10356"/>
    <x v="6"/>
    <n v="1"/>
    <n v="360"/>
    <n v="0"/>
    <n v="0"/>
    <n v="0"/>
    <n v="360"/>
    <n v="0"/>
    <n v="360"/>
    <n v="1"/>
    <n v="0"/>
    <x v="28"/>
  </r>
  <r>
    <x v="205"/>
    <n v="10430"/>
    <x v="21"/>
    <n v="1"/>
    <n v="255"/>
    <n v="0"/>
    <n v="0"/>
    <n v="0"/>
    <n v="255"/>
    <n v="0"/>
    <n v="255"/>
    <n v="1"/>
    <n v="0"/>
    <x v="28"/>
  </r>
  <r>
    <x v="217"/>
    <n v="10684"/>
    <x v="17"/>
    <n v="1"/>
    <n v="0"/>
    <n v="0"/>
    <n v="0"/>
    <n v="0"/>
    <n v="0"/>
    <n v="0"/>
    <n v="0"/>
    <n v="0"/>
    <n v="0"/>
    <x v="28"/>
  </r>
  <r>
    <x v="218"/>
    <n v="10683"/>
    <x v="17"/>
    <n v="1"/>
    <n v="0"/>
    <n v="0"/>
    <n v="0"/>
    <n v="0"/>
    <n v="0"/>
    <n v="0"/>
    <n v="0"/>
    <n v="0"/>
    <n v="0"/>
    <x v="28"/>
  </r>
  <r>
    <x v="159"/>
    <n v="10263"/>
    <x v="17"/>
    <n v="3"/>
    <n v="0"/>
    <n v="0"/>
    <n v="0"/>
    <n v="0"/>
    <n v="0"/>
    <n v="0"/>
    <n v="0"/>
    <n v="0"/>
    <n v="0"/>
    <x v="28"/>
  </r>
  <r>
    <x v="219"/>
    <n v="10250"/>
    <x v="17"/>
    <n v="1"/>
    <n v="0"/>
    <n v="0"/>
    <n v="0"/>
    <n v="0"/>
    <n v="0"/>
    <n v="0"/>
    <n v="0"/>
    <n v="0"/>
    <n v="0"/>
    <x v="28"/>
  </r>
  <r>
    <x v="90"/>
    <n v="10528"/>
    <x v="17"/>
    <n v="7"/>
    <n v="0"/>
    <n v="0"/>
    <n v="0"/>
    <n v="0"/>
    <n v="0"/>
    <n v="0"/>
    <n v="0"/>
    <n v="0"/>
    <n v="0"/>
    <x v="28"/>
  </r>
  <r>
    <x v="110"/>
    <n v="10451"/>
    <x v="0"/>
    <n v="4"/>
    <n v="3580"/>
    <n v="0"/>
    <n v="0"/>
    <n v="95.73"/>
    <n v="3484.27"/>
    <n v="0"/>
    <n v="3484.27"/>
    <n v="1"/>
    <n v="0"/>
    <x v="29"/>
  </r>
  <r>
    <x v="1"/>
    <n v="10450"/>
    <x v="0"/>
    <n v="1"/>
    <n v="555"/>
    <n v="0"/>
    <n v="0"/>
    <n v="0"/>
    <n v="555"/>
    <n v="0"/>
    <n v="555"/>
    <n v="1"/>
    <n v="0"/>
    <x v="29"/>
  </r>
  <r>
    <x v="95"/>
    <n v="10462"/>
    <x v="0"/>
    <n v="1"/>
    <n v="410"/>
    <n v="0"/>
    <n v="0"/>
    <n v="0"/>
    <n v="410"/>
    <n v="0"/>
    <n v="410"/>
    <n v="1"/>
    <n v="0"/>
    <x v="29"/>
  </r>
  <r>
    <x v="122"/>
    <n v="10662"/>
    <x v="18"/>
    <n v="4"/>
    <n v="5260"/>
    <n v="0"/>
    <n v="0"/>
    <n v="250.16"/>
    <n v="5009.84"/>
    <n v="0"/>
    <n v="5009.84"/>
    <n v="1"/>
    <n v="0"/>
    <x v="29"/>
  </r>
  <r>
    <x v="81"/>
    <n v="10396"/>
    <x v="18"/>
    <n v="9"/>
    <n v="5080"/>
    <n v="0"/>
    <n v="0"/>
    <n v="111"/>
    <n v="4969"/>
    <n v="0"/>
    <n v="4969"/>
    <n v="1"/>
    <n v="0"/>
    <x v="29"/>
  </r>
  <r>
    <x v="54"/>
    <n v="10397"/>
    <x v="18"/>
    <n v="4"/>
    <n v="2300"/>
    <n v="0"/>
    <n v="0"/>
    <n v="115"/>
    <n v="2185"/>
    <n v="0"/>
    <n v="2185"/>
    <n v="1"/>
    <n v="0"/>
    <x v="29"/>
  </r>
  <r>
    <x v="136"/>
    <n v="10400"/>
    <x v="18"/>
    <n v="1"/>
    <n v="560"/>
    <n v="0"/>
    <n v="0"/>
    <n v="36.25"/>
    <n v="523.75"/>
    <n v="0"/>
    <n v="523.75"/>
    <n v="1"/>
    <n v="0"/>
    <x v="29"/>
  </r>
  <r>
    <x v="123"/>
    <n v="10398"/>
    <x v="18"/>
    <n v="8"/>
    <n v="5000"/>
    <n v="0"/>
    <n v="0"/>
    <n v="302.61"/>
    <n v="4697.3900000000003"/>
    <n v="0"/>
    <n v="4697.3900000000003"/>
    <n v="1"/>
    <n v="0"/>
    <x v="29"/>
  </r>
  <r>
    <x v="220"/>
    <n v="10399"/>
    <x v="18"/>
    <n v="1"/>
    <n v="670"/>
    <n v="0"/>
    <n v="0"/>
    <n v="134"/>
    <n v="536"/>
    <n v="0"/>
    <n v="536"/>
    <n v="1"/>
    <n v="0"/>
    <x v="29"/>
  </r>
  <r>
    <x v="23"/>
    <n v="10044"/>
    <x v="4"/>
    <n v="1"/>
    <n v="260"/>
    <n v="0"/>
    <n v="0"/>
    <n v="0"/>
    <n v="260"/>
    <n v="0"/>
    <n v="260"/>
    <n v="1"/>
    <n v="0"/>
    <x v="29"/>
  </r>
  <r>
    <x v="65"/>
    <n v="10211"/>
    <x v="13"/>
    <n v="1"/>
    <n v="305"/>
    <n v="0"/>
    <n v="0"/>
    <n v="48.04"/>
    <n v="256.95999999999998"/>
    <n v="0"/>
    <n v="256.95999999999998"/>
    <n v="1"/>
    <n v="0"/>
    <x v="29"/>
  </r>
  <r>
    <x v="66"/>
    <n v="10212"/>
    <x v="13"/>
    <n v="1"/>
    <n v="280"/>
    <n v="0"/>
    <n v="0"/>
    <n v="44.1"/>
    <n v="235.9"/>
    <n v="0"/>
    <n v="235.9"/>
    <n v="1"/>
    <n v="0"/>
    <x v="29"/>
  </r>
  <r>
    <x v="8"/>
    <n v="10264"/>
    <x v="5"/>
    <n v="3"/>
    <n v="570"/>
    <n v="0"/>
    <n v="0"/>
    <n v="0"/>
    <n v="570"/>
    <n v="0"/>
    <n v="570"/>
    <n v="1"/>
    <n v="0"/>
    <x v="29"/>
  </r>
  <r>
    <x v="71"/>
    <n v="10481"/>
    <x v="20"/>
    <n v="8"/>
    <n v="7138"/>
    <n v="0"/>
    <n v="0"/>
    <n v="228.17"/>
    <n v="6909.83"/>
    <n v="0"/>
    <n v="6909.83"/>
    <n v="1"/>
    <n v="0"/>
    <x v="29"/>
  </r>
  <r>
    <x v="162"/>
    <n v="10482"/>
    <x v="20"/>
    <n v="1"/>
    <n v="1020"/>
    <n v="0"/>
    <n v="0"/>
    <n v="0"/>
    <n v="1020"/>
    <n v="0"/>
    <n v="1020"/>
    <n v="1"/>
    <n v="0"/>
    <x v="29"/>
  </r>
  <r>
    <x v="163"/>
    <n v="10483"/>
    <x v="20"/>
    <n v="2"/>
    <n v="2640"/>
    <n v="0"/>
    <n v="0"/>
    <n v="0"/>
    <n v="2640"/>
    <n v="0"/>
    <n v="2640"/>
    <n v="1"/>
    <n v="0"/>
    <x v="29"/>
  </r>
  <r>
    <x v="72"/>
    <n v="10033"/>
    <x v="20"/>
    <n v="2"/>
    <n v="2580"/>
    <n v="0"/>
    <n v="0"/>
    <n v="0"/>
    <n v="2580"/>
    <n v="0"/>
    <n v="2580"/>
    <n v="1"/>
    <n v="0"/>
    <x v="29"/>
  </r>
  <r>
    <x v="198"/>
    <n v="10034"/>
    <x v="20"/>
    <n v="1"/>
    <n v="1435"/>
    <n v="0"/>
    <n v="0"/>
    <n v="0"/>
    <n v="1435"/>
    <n v="0"/>
    <n v="1435"/>
    <n v="1"/>
    <n v="0"/>
    <x v="29"/>
  </r>
  <r>
    <x v="179"/>
    <n v="10485"/>
    <x v="20"/>
    <n v="3"/>
    <n v="5667"/>
    <n v="0"/>
    <n v="0"/>
    <n v="48.11"/>
    <n v="5618.89"/>
    <n v="0"/>
    <n v="5618.89"/>
    <n v="1"/>
    <n v="0"/>
    <x v="29"/>
  </r>
  <r>
    <x v="73"/>
    <n v="10477"/>
    <x v="20"/>
    <n v="8"/>
    <n v="9360"/>
    <n v="0"/>
    <n v="0"/>
    <n v="309.75"/>
    <n v="9050.25"/>
    <n v="0"/>
    <n v="9050.25"/>
    <n v="1"/>
    <n v="0"/>
    <x v="29"/>
  </r>
  <r>
    <x v="205"/>
    <n v="10430"/>
    <x v="21"/>
    <n v="1"/>
    <n v="255"/>
    <n v="0"/>
    <n v="0"/>
    <n v="0"/>
    <n v="255"/>
    <n v="0"/>
    <n v="255"/>
    <n v="1"/>
    <n v="0"/>
    <x v="29"/>
  </r>
  <r>
    <x v="221"/>
    <n v="10431"/>
    <x v="14"/>
    <n v="1"/>
    <n v="495"/>
    <n v="0"/>
    <n v="0"/>
    <n v="0"/>
    <n v="495"/>
    <n v="0"/>
    <n v="495"/>
    <n v="1"/>
    <n v="0"/>
    <x v="29"/>
  </r>
  <r>
    <x v="47"/>
    <n v="10432"/>
    <x v="14"/>
    <n v="1"/>
    <n v="365"/>
    <n v="0"/>
    <n v="0"/>
    <n v="0"/>
    <n v="365"/>
    <n v="0"/>
    <n v="365"/>
    <n v="1"/>
    <n v="0"/>
    <x v="29"/>
  </r>
  <r>
    <x v="16"/>
    <n v="10030"/>
    <x v="9"/>
    <n v="1"/>
    <n v="695"/>
    <n v="0"/>
    <n v="0"/>
    <n v="0"/>
    <n v="695"/>
    <n v="0"/>
    <n v="695"/>
    <n v="1"/>
    <n v="0"/>
    <x v="29"/>
  </r>
  <r>
    <x v="159"/>
    <n v="10263"/>
    <x v="17"/>
    <n v="1"/>
    <n v="0"/>
    <n v="0"/>
    <n v="0"/>
    <n v="0"/>
    <n v="0"/>
    <n v="0"/>
    <n v="0"/>
    <n v="0"/>
    <n v="0"/>
    <x v="29"/>
  </r>
  <r>
    <x v="154"/>
    <n v="10175"/>
    <x v="2"/>
    <n v="1"/>
    <n v="220"/>
    <n v="0"/>
    <n v="0"/>
    <n v="34.65"/>
    <n v="185.35"/>
    <n v="0"/>
    <n v="185.35"/>
    <n v="1"/>
    <n v="0"/>
    <x v="29"/>
  </r>
  <r>
    <x v="107"/>
    <n v="10489"/>
    <x v="16"/>
    <n v="2"/>
    <n v="90"/>
    <n v="0"/>
    <n v="0"/>
    <n v="0"/>
    <n v="90"/>
    <n v="0"/>
    <n v="90"/>
    <n v="1"/>
    <n v="0"/>
    <x v="29"/>
  </r>
  <r>
    <x v="111"/>
    <n v="10070"/>
    <x v="4"/>
    <n v="1"/>
    <n v="275"/>
    <n v="0"/>
    <n v="0"/>
    <n v="28.27"/>
    <n v="246.73"/>
    <n v="0"/>
    <n v="246.73"/>
    <n v="1"/>
    <n v="0"/>
    <x v="30"/>
  </r>
  <r>
    <x v="128"/>
    <n v="10111"/>
    <x v="3"/>
    <n v="1"/>
    <n v="355"/>
    <n v="0"/>
    <n v="0"/>
    <n v="0"/>
    <n v="355"/>
    <n v="0"/>
    <n v="355"/>
    <n v="1"/>
    <n v="0"/>
    <x v="30"/>
  </r>
  <r>
    <x v="6"/>
    <n v="10055"/>
    <x v="4"/>
    <n v="1"/>
    <n v="260"/>
    <n v="0"/>
    <n v="0"/>
    <n v="26.73"/>
    <n v="233.27"/>
    <n v="0"/>
    <n v="233.27"/>
    <n v="1"/>
    <n v="0"/>
    <x v="30"/>
  </r>
  <r>
    <x v="8"/>
    <n v="10264"/>
    <x v="5"/>
    <n v="3"/>
    <n v="570"/>
    <n v="0"/>
    <n v="0"/>
    <n v="0"/>
    <n v="570"/>
    <n v="0"/>
    <n v="570"/>
    <n v="1"/>
    <n v="0"/>
    <x v="30"/>
  </r>
  <r>
    <x v="38"/>
    <n v="10381"/>
    <x v="5"/>
    <n v="1"/>
    <n v="225"/>
    <n v="0"/>
    <n v="0"/>
    <n v="0"/>
    <n v="225"/>
    <n v="0"/>
    <n v="225"/>
    <n v="1"/>
    <n v="0"/>
    <x v="30"/>
  </r>
  <r>
    <x v="11"/>
    <n v="10353"/>
    <x v="6"/>
    <n v="1"/>
    <n v="350"/>
    <n v="0"/>
    <n v="0"/>
    <n v="0"/>
    <n v="350"/>
    <n v="0"/>
    <n v="350"/>
    <n v="1"/>
    <n v="0"/>
    <x v="30"/>
  </r>
  <r>
    <x v="154"/>
    <n v="10175"/>
    <x v="2"/>
    <n v="1"/>
    <n v="220"/>
    <n v="0"/>
    <n v="0"/>
    <n v="0"/>
    <n v="220"/>
    <n v="0"/>
    <n v="220"/>
    <n v="1"/>
    <n v="0"/>
    <x v="30"/>
  </r>
  <r>
    <x v="189"/>
    <n v="10613"/>
    <x v="26"/>
    <n v="1"/>
    <n v="235"/>
    <n v="0"/>
    <n v="0"/>
    <n v="0"/>
    <n v="235"/>
    <n v="0"/>
    <n v="235"/>
    <n v="1"/>
    <n v="0"/>
    <x v="31"/>
  </r>
  <r>
    <x v="20"/>
    <n v="10240"/>
    <x v="0"/>
    <n v="1"/>
    <n v="95"/>
    <n v="0"/>
    <n v="0"/>
    <n v="0"/>
    <n v="95"/>
    <n v="0"/>
    <n v="95"/>
    <n v="1"/>
    <n v="0"/>
    <x v="31"/>
  </r>
  <r>
    <x v="122"/>
    <n v="10662"/>
    <x v="18"/>
    <n v="1"/>
    <n v="1315"/>
    <n v="0"/>
    <n v="0"/>
    <n v="0"/>
    <n v="1315"/>
    <n v="0"/>
    <n v="1315"/>
    <n v="1"/>
    <n v="0"/>
    <x v="31"/>
  </r>
  <r>
    <x v="82"/>
    <n v="10072"/>
    <x v="4"/>
    <n v="1"/>
    <n v="315"/>
    <n v="0"/>
    <n v="0"/>
    <n v="0"/>
    <n v="315"/>
    <n v="0"/>
    <n v="315"/>
    <n v="1"/>
    <n v="0"/>
    <x v="31"/>
  </r>
  <r>
    <x v="23"/>
    <n v="10044"/>
    <x v="4"/>
    <n v="1"/>
    <n v="260"/>
    <n v="0"/>
    <n v="0"/>
    <n v="0"/>
    <n v="260"/>
    <n v="0"/>
    <n v="260"/>
    <n v="1"/>
    <n v="0"/>
    <x v="31"/>
  </r>
  <r>
    <x v="128"/>
    <n v="10111"/>
    <x v="3"/>
    <n v="1"/>
    <n v="355"/>
    <n v="0"/>
    <n v="0"/>
    <n v="0"/>
    <n v="355"/>
    <n v="0"/>
    <n v="355"/>
    <n v="1"/>
    <n v="0"/>
    <x v="31"/>
  </r>
  <r>
    <x v="168"/>
    <n v="10064"/>
    <x v="4"/>
    <n v="1"/>
    <n v="355"/>
    <n v="0"/>
    <n v="0"/>
    <n v="0"/>
    <n v="355"/>
    <n v="0"/>
    <n v="355"/>
    <n v="1"/>
    <n v="0"/>
    <x v="31"/>
  </r>
  <r>
    <x v="63"/>
    <n v="10470"/>
    <x v="19"/>
    <n v="1"/>
    <n v="275"/>
    <n v="0"/>
    <n v="0"/>
    <n v="0"/>
    <n v="275"/>
    <n v="0"/>
    <n v="275"/>
    <n v="1"/>
    <n v="0"/>
    <x v="31"/>
  </r>
  <r>
    <x v="67"/>
    <n v="10223"/>
    <x v="13"/>
    <n v="1"/>
    <n v="275"/>
    <n v="0"/>
    <n v="0"/>
    <n v="0"/>
    <n v="275"/>
    <n v="0"/>
    <n v="275"/>
    <n v="1"/>
    <n v="0"/>
    <x v="31"/>
  </r>
  <r>
    <x v="8"/>
    <n v="10264"/>
    <x v="5"/>
    <n v="4"/>
    <n v="760"/>
    <n v="0"/>
    <n v="0"/>
    <n v="38"/>
    <n v="722"/>
    <n v="0"/>
    <n v="722"/>
    <n v="1"/>
    <n v="0"/>
    <x v="31"/>
  </r>
  <r>
    <x v="161"/>
    <n v="10369"/>
    <x v="5"/>
    <n v="1"/>
    <n v="225"/>
    <n v="0"/>
    <n v="0"/>
    <n v="0"/>
    <n v="225"/>
    <n v="0"/>
    <n v="225"/>
    <n v="1"/>
    <n v="0"/>
    <x v="31"/>
  </r>
  <r>
    <x v="69"/>
    <n v="10382"/>
    <x v="5"/>
    <n v="2"/>
    <n v="470"/>
    <n v="0"/>
    <n v="0"/>
    <n v="47"/>
    <n v="423"/>
    <n v="0"/>
    <n v="423"/>
    <n v="1"/>
    <n v="0"/>
    <x v="31"/>
  </r>
  <r>
    <x v="44"/>
    <n v="10685"/>
    <x v="5"/>
    <n v="2"/>
    <n v="450"/>
    <n v="0"/>
    <n v="0"/>
    <n v="45"/>
    <n v="405"/>
    <n v="0"/>
    <n v="405"/>
    <n v="1"/>
    <n v="0"/>
    <x v="31"/>
  </r>
  <r>
    <x v="118"/>
    <n v="10361"/>
    <x v="6"/>
    <n v="1"/>
    <n v="385"/>
    <n v="0"/>
    <n v="0"/>
    <n v="0"/>
    <n v="385"/>
    <n v="0"/>
    <n v="385"/>
    <n v="1"/>
    <n v="0"/>
    <x v="31"/>
  </r>
  <r>
    <x v="46"/>
    <n v="10356"/>
    <x v="6"/>
    <n v="1"/>
    <n v="360"/>
    <n v="0"/>
    <n v="0"/>
    <n v="0"/>
    <n v="360"/>
    <n v="0"/>
    <n v="360"/>
    <n v="1"/>
    <n v="0"/>
    <x v="31"/>
  </r>
  <r>
    <x v="75"/>
    <n v="10427"/>
    <x v="21"/>
    <n v="1"/>
    <n v="359"/>
    <n v="0"/>
    <n v="0"/>
    <n v="0"/>
    <n v="359"/>
    <n v="0"/>
    <n v="359"/>
    <n v="1"/>
    <n v="0"/>
    <x v="31"/>
  </r>
  <r>
    <x v="195"/>
    <n v="10608"/>
    <x v="26"/>
    <n v="1"/>
    <n v="275"/>
    <n v="0"/>
    <n v="0"/>
    <n v="0"/>
    <n v="275"/>
    <n v="0"/>
    <n v="275"/>
    <n v="1"/>
    <n v="0"/>
    <x v="31"/>
  </r>
  <r>
    <x v="222"/>
    <n v="10414"/>
    <x v="17"/>
    <n v="2"/>
    <n v="0"/>
    <n v="0"/>
    <n v="0"/>
    <n v="0"/>
    <n v="0"/>
    <n v="0"/>
    <n v="0"/>
    <n v="0"/>
    <n v="0"/>
    <x v="31"/>
  </r>
  <r>
    <x v="223"/>
    <n v="10412"/>
    <x v="17"/>
    <n v="1"/>
    <n v="0"/>
    <n v="0"/>
    <n v="0"/>
    <n v="0"/>
    <n v="0"/>
    <n v="0"/>
    <n v="0"/>
    <n v="0"/>
    <n v="0"/>
    <x v="31"/>
  </r>
  <r>
    <x v="51"/>
    <n v="10632"/>
    <x v="10"/>
    <n v="2"/>
    <n v="318"/>
    <n v="0"/>
    <n v="0"/>
    <n v="0"/>
    <n v="318"/>
    <n v="0"/>
    <n v="318"/>
    <n v="1"/>
    <n v="0"/>
    <x v="31"/>
  </r>
  <r>
    <x v="224"/>
    <n v="10549"/>
    <x v="17"/>
    <n v="1"/>
    <n v="0"/>
    <n v="0"/>
    <n v="0"/>
    <n v="0"/>
    <n v="0"/>
    <n v="0"/>
    <n v="0"/>
    <n v="0"/>
    <n v="0"/>
    <x v="31"/>
  </r>
  <r>
    <x v="191"/>
    <n v="10459"/>
    <x v="0"/>
    <n v="1"/>
    <n v="310"/>
    <n v="0"/>
    <n v="0"/>
    <n v="0"/>
    <n v="310"/>
    <n v="0"/>
    <n v="310"/>
    <n v="1"/>
    <n v="0"/>
    <x v="32"/>
  </r>
  <r>
    <x v="150"/>
    <n v="1071"/>
    <x v="2"/>
    <n v="1"/>
    <n v="770"/>
    <n v="0"/>
    <n v="0"/>
    <n v="0"/>
    <n v="770"/>
    <n v="0"/>
    <n v="770"/>
    <n v="1"/>
    <n v="0"/>
    <x v="32"/>
  </r>
  <r>
    <x v="23"/>
    <n v="10044"/>
    <x v="4"/>
    <n v="1"/>
    <n v="260"/>
    <n v="0"/>
    <n v="0"/>
    <n v="0"/>
    <n v="260"/>
    <n v="0"/>
    <n v="260"/>
    <n v="1"/>
    <n v="0"/>
    <x v="32"/>
  </r>
  <r>
    <x v="112"/>
    <n v="10127"/>
    <x v="3"/>
    <n v="1"/>
    <n v="355"/>
    <n v="0"/>
    <n v="0"/>
    <n v="0"/>
    <n v="355"/>
    <n v="0"/>
    <n v="355"/>
    <n v="1"/>
    <n v="0"/>
    <x v="32"/>
  </r>
  <r>
    <x v="128"/>
    <n v="10111"/>
    <x v="3"/>
    <n v="1"/>
    <n v="355"/>
    <n v="0"/>
    <n v="0"/>
    <n v="0"/>
    <n v="355"/>
    <n v="0"/>
    <n v="355"/>
    <n v="1"/>
    <n v="0"/>
    <x v="32"/>
  </r>
  <r>
    <x v="176"/>
    <n v="10137"/>
    <x v="1"/>
    <n v="1"/>
    <n v="350"/>
    <n v="0"/>
    <n v="0"/>
    <n v="0"/>
    <n v="350"/>
    <n v="0"/>
    <n v="350"/>
    <n v="1"/>
    <n v="0"/>
    <x v="32"/>
  </r>
  <r>
    <x v="7"/>
    <n v="10062"/>
    <x v="4"/>
    <n v="1"/>
    <n v="275"/>
    <n v="0"/>
    <n v="0"/>
    <n v="0"/>
    <n v="275"/>
    <n v="0"/>
    <n v="275"/>
    <n v="1"/>
    <n v="0"/>
    <x v="32"/>
  </r>
  <r>
    <x v="126"/>
    <n v="10439"/>
    <x v="12"/>
    <n v="1"/>
    <n v="110"/>
    <n v="0"/>
    <n v="0"/>
    <n v="0"/>
    <n v="110"/>
    <n v="0"/>
    <n v="110"/>
    <n v="1"/>
    <n v="0"/>
    <x v="32"/>
  </r>
  <r>
    <x v="62"/>
    <n v="10445"/>
    <x v="12"/>
    <n v="2"/>
    <n v="390"/>
    <n v="0"/>
    <n v="0"/>
    <n v="24.61"/>
    <n v="365.39"/>
    <n v="0"/>
    <n v="365.39"/>
    <n v="1"/>
    <n v="0"/>
    <x v="32"/>
  </r>
  <r>
    <x v="115"/>
    <n v="10436"/>
    <x v="12"/>
    <n v="3"/>
    <n v="135"/>
    <n v="0"/>
    <n v="0"/>
    <n v="2.84"/>
    <n v="132.16"/>
    <n v="0"/>
    <n v="132.16"/>
    <n v="1"/>
    <n v="0"/>
    <x v="32"/>
  </r>
  <r>
    <x v="225"/>
    <n v="10447"/>
    <x v="12"/>
    <n v="1"/>
    <n v="210"/>
    <n v="0"/>
    <n v="0"/>
    <n v="0"/>
    <n v="210"/>
    <n v="0"/>
    <n v="210"/>
    <n v="1"/>
    <n v="0"/>
    <x v="32"/>
  </r>
  <r>
    <x v="64"/>
    <n v="10471"/>
    <x v="19"/>
    <n v="1"/>
    <n v="495"/>
    <n v="0"/>
    <n v="0"/>
    <n v="0"/>
    <n v="495"/>
    <n v="0"/>
    <n v="495"/>
    <n v="1"/>
    <n v="0"/>
    <x v="32"/>
  </r>
  <r>
    <x v="8"/>
    <n v="10264"/>
    <x v="5"/>
    <n v="3"/>
    <n v="570"/>
    <n v="0"/>
    <n v="0"/>
    <n v="0"/>
    <n v="570"/>
    <n v="0"/>
    <n v="570"/>
    <n v="1"/>
    <n v="0"/>
    <x v="32"/>
  </r>
  <r>
    <x v="38"/>
    <n v="10381"/>
    <x v="5"/>
    <n v="1"/>
    <n v="225"/>
    <n v="0"/>
    <n v="0"/>
    <n v="0"/>
    <n v="225"/>
    <n v="0"/>
    <n v="225"/>
    <n v="1"/>
    <n v="0"/>
    <x v="32"/>
  </r>
  <r>
    <x v="183"/>
    <n v="10043"/>
    <x v="6"/>
    <n v="1"/>
    <n v="310"/>
    <n v="0"/>
    <n v="0"/>
    <n v="62"/>
    <n v="248"/>
    <n v="0"/>
    <n v="248"/>
    <n v="1"/>
    <n v="0"/>
    <x v="32"/>
  </r>
  <r>
    <x v="46"/>
    <n v="10356"/>
    <x v="6"/>
    <n v="1"/>
    <n v="360"/>
    <n v="0"/>
    <n v="0"/>
    <n v="0"/>
    <n v="360"/>
    <n v="0"/>
    <n v="360"/>
    <n v="1"/>
    <n v="0"/>
    <x v="32"/>
  </r>
  <r>
    <x v="146"/>
    <n v="10391"/>
    <x v="7"/>
    <n v="1"/>
    <n v="325"/>
    <n v="0"/>
    <n v="0"/>
    <n v="0"/>
    <n v="325"/>
    <n v="0"/>
    <n v="325"/>
    <n v="1"/>
    <n v="0"/>
    <x v="32"/>
  </r>
  <r>
    <x v="199"/>
    <n v="10393"/>
    <x v="7"/>
    <n v="1"/>
    <n v="315"/>
    <n v="0"/>
    <n v="0"/>
    <n v="0"/>
    <n v="315"/>
    <n v="0"/>
    <n v="315"/>
    <n v="1"/>
    <n v="0"/>
    <x v="32"/>
  </r>
  <r>
    <x v="48"/>
    <n v="10409"/>
    <x v="8"/>
    <n v="1"/>
    <n v="335"/>
    <n v="0"/>
    <n v="0"/>
    <n v="21.15"/>
    <n v="313.85000000000002"/>
    <n v="0"/>
    <n v="313.85000000000002"/>
    <n v="1"/>
    <n v="0"/>
    <x v="32"/>
  </r>
  <r>
    <x v="14"/>
    <n v="10653"/>
    <x v="8"/>
    <n v="1"/>
    <n v="275"/>
    <n v="0"/>
    <n v="0"/>
    <n v="0"/>
    <n v="275"/>
    <n v="0"/>
    <n v="275"/>
    <n v="1"/>
    <n v="0"/>
    <x v="32"/>
  </r>
  <r>
    <x v="165"/>
    <n v="10509"/>
    <x v="22"/>
    <n v="1"/>
    <n v="320"/>
    <n v="0"/>
    <n v="0"/>
    <n v="0"/>
    <n v="320"/>
    <n v="0"/>
    <n v="320"/>
    <n v="1"/>
    <n v="0"/>
    <x v="32"/>
  </r>
  <r>
    <x v="79"/>
    <n v="10404"/>
    <x v="23"/>
    <n v="1"/>
    <n v="355"/>
    <n v="0"/>
    <n v="0"/>
    <n v="22.4"/>
    <n v="332.6"/>
    <n v="0"/>
    <n v="332.6"/>
    <n v="1"/>
    <n v="0"/>
    <x v="32"/>
  </r>
  <r>
    <x v="16"/>
    <n v="10030"/>
    <x v="9"/>
    <n v="1"/>
    <n v="695"/>
    <n v="0"/>
    <n v="0"/>
    <n v="0"/>
    <n v="695"/>
    <n v="0"/>
    <n v="695"/>
    <n v="1"/>
    <n v="0"/>
    <x v="32"/>
  </r>
  <r>
    <x v="226"/>
    <n v="10032"/>
    <x v="9"/>
    <n v="1"/>
    <n v="1825"/>
    <n v="0"/>
    <n v="0"/>
    <n v="0"/>
    <n v="1825"/>
    <n v="0"/>
    <n v="1825"/>
    <n v="1"/>
    <n v="0"/>
    <x v="32"/>
  </r>
  <r>
    <x v="166"/>
    <n v="10607"/>
    <x v="15"/>
    <n v="1"/>
    <n v="115"/>
    <n v="0"/>
    <n v="0"/>
    <n v="0"/>
    <n v="115"/>
    <n v="0"/>
    <n v="115"/>
    <n v="1"/>
    <n v="0"/>
    <x v="32"/>
  </r>
  <r>
    <x v="0"/>
    <n v="10457"/>
    <x v="0"/>
    <n v="1"/>
    <n v="285"/>
    <n v="0"/>
    <n v="0"/>
    <n v="0"/>
    <n v="285"/>
    <n v="0"/>
    <n v="285"/>
    <n v="1"/>
    <n v="0"/>
    <x v="33"/>
  </r>
  <r>
    <x v="81"/>
    <n v="10396"/>
    <x v="18"/>
    <n v="1"/>
    <n v="555"/>
    <n v="0"/>
    <n v="0"/>
    <n v="0"/>
    <n v="555"/>
    <n v="0"/>
    <n v="555"/>
    <n v="1"/>
    <n v="0"/>
    <x v="33"/>
  </r>
  <r>
    <x v="123"/>
    <n v="10398"/>
    <x v="18"/>
    <n v="1"/>
    <n v="625"/>
    <n v="0"/>
    <n v="0"/>
    <n v="0"/>
    <n v="625"/>
    <n v="0"/>
    <n v="625"/>
    <n v="1"/>
    <n v="0"/>
    <x v="33"/>
  </r>
  <r>
    <x v="22"/>
    <n v="10645"/>
    <x v="1"/>
    <n v="1"/>
    <n v="340"/>
    <n v="0"/>
    <n v="0"/>
    <n v="0"/>
    <n v="340"/>
    <n v="0"/>
    <n v="340"/>
    <n v="1"/>
    <n v="0"/>
    <x v="33"/>
  </r>
  <r>
    <x v="60"/>
    <n v="10125"/>
    <x v="3"/>
    <n v="1"/>
    <n v="275"/>
    <n v="0"/>
    <n v="0"/>
    <n v="0"/>
    <n v="275"/>
    <n v="0"/>
    <n v="275"/>
    <n v="1"/>
    <n v="0"/>
    <x v="33"/>
  </r>
  <r>
    <x v="138"/>
    <n v="10130"/>
    <x v="3"/>
    <n v="1"/>
    <n v="385"/>
    <n v="0"/>
    <n v="0"/>
    <n v="0"/>
    <n v="385"/>
    <n v="0"/>
    <n v="385"/>
    <n v="1"/>
    <n v="0"/>
    <x v="33"/>
  </r>
  <r>
    <x v="6"/>
    <n v="10055"/>
    <x v="4"/>
    <n v="1"/>
    <n v="260"/>
    <n v="0"/>
    <n v="0"/>
    <n v="0"/>
    <n v="260"/>
    <n v="0"/>
    <n v="260"/>
    <n v="1"/>
    <n v="0"/>
    <x v="33"/>
  </r>
  <r>
    <x v="28"/>
    <n v="10442"/>
    <x v="12"/>
    <n v="2"/>
    <n v="166"/>
    <n v="0"/>
    <n v="0"/>
    <n v="0"/>
    <n v="166"/>
    <n v="0"/>
    <n v="166"/>
    <n v="1"/>
    <n v="0"/>
    <x v="33"/>
  </r>
  <r>
    <x v="113"/>
    <n v="10446"/>
    <x v="12"/>
    <n v="3"/>
    <n v="585"/>
    <n v="0"/>
    <n v="0"/>
    <n v="42.72"/>
    <n v="542.28"/>
    <n v="0"/>
    <n v="542.28"/>
    <n v="1"/>
    <n v="0"/>
    <x v="33"/>
  </r>
  <r>
    <x v="115"/>
    <n v="10436"/>
    <x v="12"/>
    <n v="4"/>
    <n v="180"/>
    <n v="0"/>
    <n v="0"/>
    <n v="0"/>
    <n v="180"/>
    <n v="0"/>
    <n v="180"/>
    <n v="1"/>
    <n v="0"/>
    <x v="33"/>
  </r>
  <r>
    <x v="31"/>
    <n v="10437"/>
    <x v="12"/>
    <n v="1"/>
    <n v="95"/>
    <n v="0"/>
    <n v="0"/>
    <n v="0"/>
    <n v="95"/>
    <n v="0"/>
    <n v="95"/>
    <n v="1"/>
    <n v="0"/>
    <x v="33"/>
  </r>
  <r>
    <x v="225"/>
    <n v="10447"/>
    <x v="12"/>
    <n v="1"/>
    <n v="210"/>
    <n v="0"/>
    <n v="0"/>
    <n v="0"/>
    <n v="210"/>
    <n v="0"/>
    <n v="210"/>
    <n v="1"/>
    <n v="0"/>
    <x v="33"/>
  </r>
  <r>
    <x v="33"/>
    <n v="10221"/>
    <x v="13"/>
    <n v="1"/>
    <n v="255"/>
    <n v="0"/>
    <n v="0"/>
    <n v="27.94"/>
    <n v="227.06"/>
    <n v="0"/>
    <n v="227.06"/>
    <n v="1"/>
    <n v="0"/>
    <x v="33"/>
  </r>
  <r>
    <x v="117"/>
    <n v="10218"/>
    <x v="13"/>
    <n v="2"/>
    <n v="490"/>
    <n v="0"/>
    <n v="0"/>
    <n v="0"/>
    <n v="490"/>
    <n v="0"/>
    <n v="490"/>
    <n v="1"/>
    <n v="0"/>
    <x v="33"/>
  </r>
  <r>
    <x v="67"/>
    <n v="10223"/>
    <x v="13"/>
    <n v="2"/>
    <n v="550"/>
    <n v="0"/>
    <n v="0"/>
    <n v="0"/>
    <n v="550"/>
    <n v="0"/>
    <n v="550"/>
    <n v="1"/>
    <n v="0"/>
    <x v="33"/>
  </r>
  <r>
    <x v="38"/>
    <n v="10381"/>
    <x v="5"/>
    <n v="1"/>
    <n v="225"/>
    <n v="0"/>
    <n v="0"/>
    <n v="0"/>
    <n v="225"/>
    <n v="0"/>
    <n v="225"/>
    <n v="1"/>
    <n v="0"/>
    <x v="33"/>
  </r>
  <r>
    <x v="227"/>
    <n v="10371"/>
    <x v="5"/>
    <n v="1"/>
    <n v="275"/>
    <n v="0"/>
    <n v="0"/>
    <n v="17.100000000000001"/>
    <n v="257.89999999999998"/>
    <n v="0"/>
    <n v="257.89999999999998"/>
    <n v="1"/>
    <n v="0"/>
    <x v="33"/>
  </r>
  <r>
    <x v="68"/>
    <n v="10377"/>
    <x v="5"/>
    <n v="1"/>
    <n v="345"/>
    <n v="0"/>
    <n v="0"/>
    <n v="0"/>
    <n v="345"/>
    <n v="0"/>
    <n v="345"/>
    <n v="1"/>
    <n v="0"/>
    <x v="33"/>
  </r>
  <r>
    <x v="39"/>
    <n v="10373"/>
    <x v="5"/>
    <n v="1"/>
    <n v="275"/>
    <n v="0"/>
    <n v="0"/>
    <n v="17.100000000000001"/>
    <n v="257.89999999999998"/>
    <n v="0"/>
    <n v="257.89999999999998"/>
    <n v="1"/>
    <n v="0"/>
    <x v="33"/>
  </r>
  <r>
    <x v="228"/>
    <n v="10378"/>
    <x v="5"/>
    <n v="1"/>
    <n v="285"/>
    <n v="0"/>
    <n v="0"/>
    <n v="0"/>
    <n v="285"/>
    <n v="0"/>
    <n v="285"/>
    <n v="1"/>
    <n v="0"/>
    <x v="33"/>
  </r>
  <r>
    <x v="69"/>
    <n v="10382"/>
    <x v="5"/>
    <n v="2"/>
    <n v="470"/>
    <n v="0"/>
    <n v="0"/>
    <n v="0"/>
    <n v="470"/>
    <n v="0"/>
    <n v="470"/>
    <n v="1"/>
    <n v="0"/>
    <x v="33"/>
  </r>
  <r>
    <x v="10"/>
    <n v="10007"/>
    <x v="5"/>
    <n v="1"/>
    <n v="275"/>
    <n v="0"/>
    <n v="0"/>
    <n v="0"/>
    <n v="275"/>
    <n v="0"/>
    <n v="275"/>
    <n v="1"/>
    <n v="0"/>
    <x v="33"/>
  </r>
  <r>
    <x v="43"/>
    <n v="10364"/>
    <x v="5"/>
    <n v="2"/>
    <n v="660"/>
    <n v="0"/>
    <n v="0"/>
    <n v="20.53"/>
    <n v="639.47"/>
    <n v="0"/>
    <n v="639.47"/>
    <n v="1"/>
    <n v="0"/>
    <x v="33"/>
  </r>
  <r>
    <x v="44"/>
    <n v="10685"/>
    <x v="5"/>
    <n v="1"/>
    <n v="225"/>
    <n v="0"/>
    <n v="0"/>
    <n v="45"/>
    <n v="180"/>
    <n v="0"/>
    <n v="180"/>
    <n v="1"/>
    <n v="0"/>
    <x v="33"/>
  </r>
  <r>
    <x v="179"/>
    <n v="10485"/>
    <x v="20"/>
    <n v="1"/>
    <n v="1799"/>
    <n v="0"/>
    <n v="0"/>
    <n v="0"/>
    <n v="1799"/>
    <n v="0"/>
    <n v="1799"/>
    <n v="1"/>
    <n v="0"/>
    <x v="33"/>
  </r>
  <r>
    <x v="45"/>
    <n v="10354"/>
    <x v="6"/>
    <n v="5"/>
    <n v="1750"/>
    <n v="0"/>
    <n v="0"/>
    <n v="38.340000000000003"/>
    <n v="1711.66"/>
    <n v="0"/>
    <n v="1711.66"/>
    <n v="1"/>
    <n v="0"/>
    <x v="33"/>
  </r>
  <r>
    <x v="183"/>
    <n v="10043"/>
    <x v="6"/>
    <n v="1"/>
    <n v="310"/>
    <n v="0"/>
    <n v="0"/>
    <n v="0"/>
    <n v="310"/>
    <n v="0"/>
    <n v="310"/>
    <n v="1"/>
    <n v="0"/>
    <x v="33"/>
  </r>
  <r>
    <x v="119"/>
    <n v="10359"/>
    <x v="6"/>
    <n v="1"/>
    <n v="385"/>
    <n v="0"/>
    <n v="0"/>
    <n v="0"/>
    <n v="385"/>
    <n v="0"/>
    <n v="385"/>
    <n v="1"/>
    <n v="0"/>
    <x v="33"/>
  </r>
  <r>
    <x v="46"/>
    <n v="10356"/>
    <x v="6"/>
    <n v="1"/>
    <n v="360"/>
    <n v="0"/>
    <n v="0"/>
    <n v="0"/>
    <n v="360"/>
    <n v="0"/>
    <n v="360"/>
    <n v="1"/>
    <n v="0"/>
    <x v="33"/>
  </r>
  <r>
    <x v="75"/>
    <n v="10427"/>
    <x v="21"/>
    <n v="1"/>
    <n v="359"/>
    <n v="0"/>
    <n v="0"/>
    <n v="0"/>
    <n v="359"/>
    <n v="0"/>
    <n v="359"/>
    <n v="1"/>
    <n v="0"/>
    <x v="33"/>
  </r>
  <r>
    <x v="205"/>
    <n v="10430"/>
    <x v="21"/>
    <n v="1"/>
    <n v="255"/>
    <n v="0"/>
    <n v="0"/>
    <n v="15.86"/>
    <n v="239.14"/>
    <n v="0"/>
    <n v="239.14"/>
    <n v="1"/>
    <n v="0"/>
    <x v="33"/>
  </r>
  <r>
    <x v="170"/>
    <n v="10433"/>
    <x v="14"/>
    <n v="1"/>
    <n v="475"/>
    <n v="0"/>
    <n v="0"/>
    <n v="0"/>
    <n v="475"/>
    <n v="0"/>
    <n v="475"/>
    <n v="1"/>
    <n v="0"/>
    <x v="33"/>
  </r>
  <r>
    <x v="48"/>
    <n v="10409"/>
    <x v="8"/>
    <n v="1"/>
    <n v="335"/>
    <n v="0"/>
    <n v="0"/>
    <n v="0"/>
    <n v="335"/>
    <n v="0"/>
    <n v="335"/>
    <n v="1"/>
    <n v="0"/>
    <x v="33"/>
  </r>
  <r>
    <x v="88"/>
    <n v="10423"/>
    <x v="22"/>
    <n v="1"/>
    <n v="280"/>
    <n v="0"/>
    <n v="0"/>
    <n v="17.41"/>
    <n v="262.58999999999997"/>
    <n v="0"/>
    <n v="262.58999999999997"/>
    <n v="1"/>
    <n v="0"/>
    <x v="33"/>
  </r>
  <r>
    <x v="229"/>
    <n v="10687"/>
    <x v="16"/>
    <n v="1"/>
    <n v="30"/>
    <n v="0"/>
    <n v="0"/>
    <n v="0"/>
    <n v="30"/>
    <n v="0"/>
    <n v="30"/>
    <n v="1"/>
    <n v="0"/>
    <x v="33"/>
  </r>
  <r>
    <x v="17"/>
    <n v="10633"/>
    <x v="10"/>
    <n v="3"/>
    <n v="477"/>
    <n v="0"/>
    <n v="0"/>
    <n v="0"/>
    <n v="477"/>
    <n v="0"/>
    <n v="477"/>
    <n v="1"/>
    <n v="0"/>
    <x v="33"/>
  </r>
  <r>
    <x v="51"/>
    <n v="10632"/>
    <x v="10"/>
    <n v="2"/>
    <n v="318"/>
    <n v="0"/>
    <n v="0"/>
    <n v="0"/>
    <n v="318"/>
    <n v="0"/>
    <n v="318"/>
    <n v="1"/>
    <n v="0"/>
    <x v="33"/>
  </r>
  <r>
    <x v="20"/>
    <n v="10240"/>
    <x v="0"/>
    <n v="1"/>
    <n v="95"/>
    <n v="0"/>
    <n v="0"/>
    <n v="0"/>
    <n v="95"/>
    <n v="0"/>
    <n v="95"/>
    <n v="1"/>
    <n v="0"/>
    <x v="34"/>
  </r>
  <r>
    <x v="54"/>
    <n v="10397"/>
    <x v="18"/>
    <n v="1"/>
    <n v="575"/>
    <n v="0"/>
    <n v="0"/>
    <n v="20.32"/>
    <n v="554.67999999999995"/>
    <n v="0"/>
    <n v="554.67999999999995"/>
    <n v="1"/>
    <n v="0"/>
    <x v="34"/>
  </r>
  <r>
    <x v="123"/>
    <n v="10398"/>
    <x v="18"/>
    <n v="1"/>
    <n v="625"/>
    <n v="0"/>
    <n v="0"/>
    <n v="0"/>
    <n v="625"/>
    <n v="0"/>
    <n v="625"/>
    <n v="1"/>
    <n v="0"/>
    <x v="34"/>
  </r>
  <r>
    <x v="96"/>
    <n v="10039"/>
    <x v="24"/>
    <n v="1"/>
    <n v="75"/>
    <n v="0"/>
    <n v="0"/>
    <n v="0"/>
    <n v="75"/>
    <n v="0"/>
    <n v="75"/>
    <n v="1"/>
    <n v="0"/>
    <x v="34"/>
  </r>
  <r>
    <x v="111"/>
    <n v="10070"/>
    <x v="4"/>
    <n v="2"/>
    <n v="550"/>
    <n v="0"/>
    <n v="0"/>
    <n v="55"/>
    <n v="495"/>
    <n v="0"/>
    <n v="495"/>
    <n v="1"/>
    <n v="0"/>
    <x v="34"/>
  </r>
  <r>
    <x v="23"/>
    <n v="10044"/>
    <x v="4"/>
    <n v="1"/>
    <n v="260"/>
    <n v="0"/>
    <n v="0"/>
    <n v="0"/>
    <n v="260"/>
    <n v="0"/>
    <n v="260"/>
    <n v="1"/>
    <n v="0"/>
    <x v="34"/>
  </r>
  <r>
    <x v="138"/>
    <n v="10130"/>
    <x v="3"/>
    <n v="1"/>
    <n v="385"/>
    <n v="0"/>
    <n v="0"/>
    <n v="0"/>
    <n v="385"/>
    <n v="0"/>
    <n v="385"/>
    <n v="1"/>
    <n v="0"/>
    <x v="34"/>
  </r>
  <r>
    <x v="101"/>
    <n v="10113"/>
    <x v="11"/>
    <n v="1"/>
    <n v="375"/>
    <n v="0"/>
    <n v="0"/>
    <n v="0"/>
    <n v="375"/>
    <n v="0"/>
    <n v="375"/>
    <n v="1"/>
    <n v="0"/>
    <x v="34"/>
  </r>
  <r>
    <x v="178"/>
    <n v="10444"/>
    <x v="12"/>
    <n v="3"/>
    <n v="225"/>
    <n v="0"/>
    <n v="0"/>
    <n v="0"/>
    <n v="225"/>
    <n v="0"/>
    <n v="225"/>
    <n v="1"/>
    <n v="0"/>
    <x v="34"/>
  </r>
  <r>
    <x v="114"/>
    <n v="10440"/>
    <x v="12"/>
    <n v="1"/>
    <n v="88"/>
    <n v="0"/>
    <n v="0"/>
    <n v="14.33"/>
    <n v="73.67"/>
    <n v="0"/>
    <n v="73.67"/>
    <n v="1"/>
    <n v="0"/>
    <x v="34"/>
  </r>
  <r>
    <x v="126"/>
    <n v="10439"/>
    <x v="12"/>
    <n v="1"/>
    <n v="110"/>
    <n v="0"/>
    <n v="0"/>
    <n v="0"/>
    <n v="110"/>
    <n v="0"/>
    <n v="110"/>
    <n v="1"/>
    <n v="0"/>
    <x v="34"/>
  </r>
  <r>
    <x v="31"/>
    <n v="10437"/>
    <x v="12"/>
    <n v="1"/>
    <n v="95"/>
    <n v="0"/>
    <n v="0"/>
    <n v="0"/>
    <n v="95"/>
    <n v="0"/>
    <n v="95"/>
    <n v="1"/>
    <n v="0"/>
    <x v="34"/>
  </r>
  <r>
    <x v="63"/>
    <n v="10470"/>
    <x v="19"/>
    <n v="1"/>
    <n v="275"/>
    <n v="0"/>
    <n v="0"/>
    <n v="0"/>
    <n v="275"/>
    <n v="0"/>
    <n v="275"/>
    <n v="1"/>
    <n v="0"/>
    <x v="34"/>
  </r>
  <r>
    <x v="32"/>
    <n v="10214"/>
    <x v="13"/>
    <n v="1"/>
    <n v="265"/>
    <n v="0"/>
    <n v="0"/>
    <n v="0"/>
    <n v="265"/>
    <n v="0"/>
    <n v="265"/>
    <n v="1"/>
    <n v="0"/>
    <x v="34"/>
  </r>
  <r>
    <x v="230"/>
    <n v="10213"/>
    <x v="13"/>
    <n v="1"/>
    <n v="245"/>
    <n v="0"/>
    <n v="0"/>
    <n v="0"/>
    <n v="245"/>
    <n v="0"/>
    <n v="245"/>
    <n v="1"/>
    <n v="0"/>
    <x v="34"/>
  </r>
  <r>
    <x v="35"/>
    <n v="10220"/>
    <x v="13"/>
    <n v="1"/>
    <n v="225"/>
    <n v="0"/>
    <n v="0"/>
    <n v="0"/>
    <n v="225"/>
    <n v="0"/>
    <n v="225"/>
    <n v="1"/>
    <n v="0"/>
    <x v="34"/>
  </r>
  <r>
    <x v="37"/>
    <n v="10216"/>
    <x v="13"/>
    <n v="1"/>
    <n v="245"/>
    <n v="0"/>
    <n v="0"/>
    <n v="0"/>
    <n v="245"/>
    <n v="0"/>
    <n v="245"/>
    <n v="1"/>
    <n v="0"/>
    <x v="34"/>
  </r>
  <r>
    <x v="132"/>
    <n v="10650"/>
    <x v="2"/>
    <n v="1"/>
    <n v="280"/>
    <n v="0"/>
    <n v="0"/>
    <n v="0"/>
    <n v="280"/>
    <n v="0"/>
    <n v="280"/>
    <n v="1"/>
    <n v="0"/>
    <x v="34"/>
  </r>
  <r>
    <x v="8"/>
    <n v="10264"/>
    <x v="5"/>
    <n v="3"/>
    <n v="570"/>
    <n v="0"/>
    <n v="0"/>
    <n v="64.56"/>
    <n v="505.44"/>
    <n v="0"/>
    <n v="505.44"/>
    <n v="1"/>
    <n v="0"/>
    <x v="34"/>
  </r>
  <r>
    <x v="227"/>
    <n v="10371"/>
    <x v="5"/>
    <n v="1"/>
    <n v="275"/>
    <n v="0"/>
    <n v="0"/>
    <n v="19.22"/>
    <n v="255.78"/>
    <n v="0"/>
    <n v="255.78"/>
    <n v="1"/>
    <n v="0"/>
    <x v="34"/>
  </r>
  <r>
    <x v="161"/>
    <n v="10369"/>
    <x v="5"/>
    <n v="1"/>
    <n v="225"/>
    <n v="0"/>
    <n v="0"/>
    <n v="0"/>
    <n v="225"/>
    <n v="0"/>
    <n v="225"/>
    <n v="1"/>
    <n v="0"/>
    <x v="34"/>
  </r>
  <r>
    <x v="39"/>
    <n v="10373"/>
    <x v="5"/>
    <n v="1"/>
    <n v="275"/>
    <n v="0"/>
    <n v="0"/>
    <n v="19.22"/>
    <n v="255.78"/>
    <n v="0"/>
    <n v="255.78"/>
    <n v="1"/>
    <n v="0"/>
    <x v="34"/>
  </r>
  <r>
    <x v="69"/>
    <n v="10382"/>
    <x v="5"/>
    <n v="1"/>
    <n v="235"/>
    <n v="0"/>
    <n v="0"/>
    <n v="0"/>
    <n v="235"/>
    <n v="0"/>
    <n v="235"/>
    <n v="1"/>
    <n v="0"/>
    <x v="34"/>
  </r>
  <r>
    <x v="70"/>
    <n v="10367"/>
    <x v="5"/>
    <n v="1"/>
    <n v="330"/>
    <n v="0"/>
    <n v="0"/>
    <n v="0"/>
    <n v="330"/>
    <n v="0"/>
    <n v="330"/>
    <n v="1"/>
    <n v="0"/>
    <x v="34"/>
  </r>
  <r>
    <x v="71"/>
    <n v="10481"/>
    <x v="20"/>
    <n v="1"/>
    <n v="860"/>
    <n v="0"/>
    <n v="0"/>
    <n v="0"/>
    <n v="860"/>
    <n v="0"/>
    <n v="860"/>
    <n v="1"/>
    <n v="0"/>
    <x v="34"/>
  </r>
  <r>
    <x v="151"/>
    <n v="10479"/>
    <x v="20"/>
    <n v="1"/>
    <n v="2830"/>
    <n v="0"/>
    <n v="0"/>
    <n v="100"/>
    <n v="2730"/>
    <n v="0"/>
    <n v="2730"/>
    <n v="1"/>
    <n v="0"/>
    <x v="34"/>
  </r>
  <r>
    <x v="231"/>
    <n v="10475"/>
    <x v="20"/>
    <n v="1"/>
    <n v="1389"/>
    <n v="0"/>
    <n v="0"/>
    <n v="49.09"/>
    <n v="1339.91"/>
    <n v="0"/>
    <n v="1339.91"/>
    <n v="1"/>
    <n v="0"/>
    <x v="34"/>
  </r>
  <r>
    <x v="72"/>
    <n v="10033"/>
    <x v="20"/>
    <n v="1"/>
    <n v="1290"/>
    <n v="0"/>
    <n v="0"/>
    <n v="45.59"/>
    <n v="1244.4100000000001"/>
    <n v="0"/>
    <n v="1244.4100000000001"/>
    <n v="1"/>
    <n v="0"/>
    <x v="34"/>
  </r>
  <r>
    <x v="119"/>
    <n v="10359"/>
    <x v="6"/>
    <n v="1"/>
    <n v="385"/>
    <n v="0"/>
    <n v="0"/>
    <n v="62.67"/>
    <n v="322.33"/>
    <n v="0"/>
    <n v="322.33"/>
    <n v="1"/>
    <n v="0"/>
    <x v="34"/>
  </r>
  <r>
    <x v="46"/>
    <n v="10356"/>
    <x v="6"/>
    <n v="4"/>
    <n v="1440"/>
    <n v="0"/>
    <n v="0"/>
    <n v="0"/>
    <n v="1440"/>
    <n v="0"/>
    <n v="1440"/>
    <n v="1"/>
    <n v="0"/>
    <x v="34"/>
  </r>
  <r>
    <x v="15"/>
    <n v="10037"/>
    <x v="8"/>
    <n v="1"/>
    <n v="385"/>
    <n v="0"/>
    <n v="0"/>
    <n v="0"/>
    <n v="385"/>
    <n v="0"/>
    <n v="385"/>
    <n v="1"/>
    <n v="0"/>
    <x v="34"/>
  </r>
  <r>
    <x v="77"/>
    <n v="10421"/>
    <x v="22"/>
    <n v="1"/>
    <n v="238"/>
    <n v="0"/>
    <n v="0"/>
    <n v="0"/>
    <n v="238"/>
    <n v="0"/>
    <n v="238"/>
    <n v="1"/>
    <n v="0"/>
    <x v="34"/>
  </r>
  <r>
    <x v="121"/>
    <n v="10562"/>
    <x v="9"/>
    <n v="1"/>
    <n v="795"/>
    <n v="0"/>
    <n v="0"/>
    <n v="0"/>
    <n v="795"/>
    <n v="0"/>
    <n v="795"/>
    <n v="1"/>
    <n v="0"/>
    <x v="34"/>
  </r>
  <r>
    <x v="232"/>
    <n v="0"/>
    <x v="17"/>
    <n v="1"/>
    <n v="0"/>
    <n v="0"/>
    <n v="0"/>
    <n v="0"/>
    <n v="0"/>
    <n v="0"/>
    <n v="0"/>
    <n v="0"/>
    <n v="0"/>
    <x v="34"/>
  </r>
  <r>
    <x v="17"/>
    <n v="10633"/>
    <x v="10"/>
    <n v="2"/>
    <n v="318"/>
    <n v="0"/>
    <n v="0"/>
    <n v="0"/>
    <n v="318"/>
    <n v="0"/>
    <n v="318"/>
    <n v="1"/>
    <n v="0"/>
    <x v="34"/>
  </r>
  <r>
    <x v="91"/>
    <n v="10494"/>
    <x v="16"/>
    <n v="1"/>
    <n v="38"/>
    <n v="0"/>
    <n v="0"/>
    <n v="0"/>
    <n v="38"/>
    <n v="0"/>
    <n v="38"/>
    <n v="1"/>
    <n v="0"/>
    <x v="34"/>
  </r>
  <r>
    <x v="207"/>
    <n v="10294"/>
    <x v="17"/>
    <n v="1"/>
    <n v="0"/>
    <n v="0"/>
    <n v="0"/>
    <n v="0"/>
    <n v="0"/>
    <n v="0"/>
    <n v="0"/>
    <n v="0"/>
    <n v="0"/>
    <x v="34"/>
  </r>
  <r>
    <x v="174"/>
    <n v="10660"/>
    <x v="5"/>
    <n v="1"/>
    <n v="265"/>
    <n v="0"/>
    <n v="0"/>
    <n v="19.350000000000001"/>
    <n v="245.65"/>
    <n v="0"/>
    <n v="245.65"/>
    <n v="1"/>
    <n v="0"/>
    <x v="35"/>
  </r>
  <r>
    <x v="123"/>
    <n v="10398"/>
    <x v="18"/>
    <n v="1"/>
    <n v="625"/>
    <n v="0"/>
    <n v="0"/>
    <n v="0"/>
    <n v="625"/>
    <n v="0"/>
    <n v="625"/>
    <n v="1"/>
    <n v="0"/>
    <x v="35"/>
  </r>
  <r>
    <x v="127"/>
    <n v="10067"/>
    <x v="4"/>
    <n v="1"/>
    <n v="275"/>
    <n v="0"/>
    <n v="0"/>
    <n v="0"/>
    <n v="275"/>
    <n v="0"/>
    <n v="275"/>
    <n v="1"/>
    <n v="0"/>
    <x v="35"/>
  </r>
  <r>
    <x v="23"/>
    <n v="10044"/>
    <x v="4"/>
    <n v="1"/>
    <n v="260"/>
    <n v="0"/>
    <n v="0"/>
    <n v="0"/>
    <n v="260"/>
    <n v="0"/>
    <n v="260"/>
    <n v="1"/>
    <n v="0"/>
    <x v="35"/>
  </r>
  <r>
    <x v="178"/>
    <n v="10444"/>
    <x v="12"/>
    <n v="1"/>
    <n v="75"/>
    <n v="0"/>
    <n v="0"/>
    <n v="0"/>
    <n v="75"/>
    <n v="0"/>
    <n v="75"/>
    <n v="1"/>
    <n v="0"/>
    <x v="35"/>
  </r>
  <r>
    <x v="28"/>
    <n v="10442"/>
    <x v="12"/>
    <n v="1"/>
    <n v="83"/>
    <n v="0"/>
    <n v="0"/>
    <n v="0"/>
    <n v="83"/>
    <n v="0"/>
    <n v="83"/>
    <n v="1"/>
    <n v="0"/>
    <x v="35"/>
  </r>
  <r>
    <x v="33"/>
    <n v="10221"/>
    <x v="13"/>
    <n v="1"/>
    <n v="255"/>
    <n v="0"/>
    <n v="0"/>
    <n v="0"/>
    <n v="255"/>
    <n v="0"/>
    <n v="255"/>
    <n v="1"/>
    <n v="0"/>
    <x v="35"/>
  </r>
  <r>
    <x v="117"/>
    <n v="10218"/>
    <x v="13"/>
    <n v="1"/>
    <n v="245"/>
    <n v="0"/>
    <n v="0"/>
    <n v="0"/>
    <n v="245"/>
    <n v="0"/>
    <n v="245"/>
    <n v="1"/>
    <n v="0"/>
    <x v="35"/>
  </r>
  <r>
    <x v="67"/>
    <n v="10223"/>
    <x v="13"/>
    <n v="2"/>
    <n v="550"/>
    <n v="0"/>
    <n v="0"/>
    <n v="0"/>
    <n v="550"/>
    <n v="0"/>
    <n v="550"/>
    <n v="1"/>
    <n v="0"/>
    <x v="35"/>
  </r>
  <r>
    <x v="37"/>
    <n v="10216"/>
    <x v="13"/>
    <n v="1"/>
    <n v="245"/>
    <n v="0"/>
    <n v="0"/>
    <n v="0"/>
    <n v="245"/>
    <n v="0"/>
    <n v="245"/>
    <n v="1"/>
    <n v="0"/>
    <x v="35"/>
  </r>
  <r>
    <x v="8"/>
    <n v="10264"/>
    <x v="5"/>
    <n v="3"/>
    <n v="570"/>
    <n v="0"/>
    <n v="0"/>
    <n v="13.87"/>
    <n v="556.13"/>
    <n v="0"/>
    <n v="556.13"/>
    <n v="1"/>
    <n v="0"/>
    <x v="35"/>
  </r>
  <r>
    <x v="233"/>
    <n v="10380"/>
    <x v="5"/>
    <n v="2"/>
    <n v="460"/>
    <n v="0"/>
    <n v="0"/>
    <n v="16.8"/>
    <n v="443.2"/>
    <n v="0"/>
    <n v="443.2"/>
    <n v="1"/>
    <n v="0"/>
    <x v="35"/>
  </r>
  <r>
    <x v="43"/>
    <n v="10364"/>
    <x v="5"/>
    <n v="1"/>
    <n v="330"/>
    <n v="0"/>
    <n v="0"/>
    <n v="0"/>
    <n v="330"/>
    <n v="0"/>
    <n v="330"/>
    <n v="1"/>
    <n v="0"/>
    <x v="35"/>
  </r>
  <r>
    <x v="11"/>
    <n v="10353"/>
    <x v="6"/>
    <n v="1"/>
    <n v="350"/>
    <n v="0"/>
    <n v="0"/>
    <n v="0"/>
    <n v="350"/>
    <n v="0"/>
    <n v="350"/>
    <n v="1"/>
    <n v="0"/>
    <x v="35"/>
  </r>
  <r>
    <x v="74"/>
    <n v="10227"/>
    <x v="6"/>
    <n v="1"/>
    <n v="385"/>
    <n v="0"/>
    <n v="0"/>
    <n v="0"/>
    <n v="385"/>
    <n v="0"/>
    <n v="385"/>
    <n v="1"/>
    <n v="0"/>
    <x v="35"/>
  </r>
  <r>
    <x v="12"/>
    <n v="10545"/>
    <x v="6"/>
    <n v="1"/>
    <n v="340"/>
    <n v="0"/>
    <n v="0"/>
    <n v="0"/>
    <n v="340"/>
    <n v="0"/>
    <n v="340"/>
    <n v="1"/>
    <n v="0"/>
    <x v="35"/>
  </r>
  <r>
    <x v="146"/>
    <n v="10391"/>
    <x v="7"/>
    <n v="1"/>
    <n v="325"/>
    <n v="0"/>
    <n v="0"/>
    <n v="83.98"/>
    <n v="241.02"/>
    <n v="0"/>
    <n v="241.02"/>
    <n v="1"/>
    <n v="0"/>
    <x v="35"/>
  </r>
  <r>
    <x v="153"/>
    <n v="10510"/>
    <x v="2"/>
    <n v="1"/>
    <n v="640"/>
    <n v="0"/>
    <n v="0"/>
    <n v="0"/>
    <n v="640"/>
    <n v="0"/>
    <n v="640"/>
    <n v="1"/>
    <n v="0"/>
    <x v="35"/>
  </r>
  <r>
    <x v="80"/>
    <n v="10242"/>
    <x v="17"/>
    <n v="1"/>
    <n v="0"/>
    <n v="0"/>
    <n v="0"/>
    <n v="0"/>
    <n v="0"/>
    <n v="0"/>
    <n v="0"/>
    <n v="0"/>
    <n v="0"/>
    <x v="35"/>
  </r>
  <r>
    <x v="17"/>
    <n v="10633"/>
    <x v="10"/>
    <n v="2"/>
    <n v="318"/>
    <n v="0"/>
    <n v="0"/>
    <n v="0"/>
    <n v="318"/>
    <n v="0"/>
    <n v="318"/>
    <n v="1"/>
    <n v="0"/>
    <x v="35"/>
  </r>
  <r>
    <x v="91"/>
    <n v="10494"/>
    <x v="16"/>
    <n v="1"/>
    <n v="38"/>
    <n v="0"/>
    <n v="0"/>
    <n v="0"/>
    <n v="38"/>
    <n v="0"/>
    <n v="38"/>
    <n v="1"/>
    <n v="0"/>
    <x v="35"/>
  </r>
  <r>
    <x v="107"/>
    <n v="10489"/>
    <x v="16"/>
    <n v="2"/>
    <n v="90"/>
    <n v="0"/>
    <n v="0"/>
    <n v="0"/>
    <n v="90"/>
    <n v="0"/>
    <n v="90"/>
    <n v="1"/>
    <n v="0"/>
    <x v="35"/>
  </r>
  <r>
    <x v="234"/>
    <n v="10544"/>
    <x v="2"/>
    <n v="1"/>
    <n v="299"/>
    <n v="0"/>
    <n v="0"/>
    <n v="0"/>
    <n v="299"/>
    <n v="0"/>
    <n v="299"/>
    <n v="1"/>
    <n v="0"/>
    <x v="35"/>
  </r>
  <r>
    <x v="51"/>
    <n v="10632"/>
    <x v="10"/>
    <n v="5"/>
    <n v="795"/>
    <n v="0"/>
    <n v="0"/>
    <n v="0"/>
    <n v="795"/>
    <n v="0"/>
    <n v="795"/>
    <n v="1"/>
    <n v="0"/>
    <x v="35"/>
  </r>
  <r>
    <x v="145"/>
    <n v="10449"/>
    <x v="0"/>
    <n v="2"/>
    <n v="520"/>
    <n v="0"/>
    <n v="0"/>
    <n v="0"/>
    <n v="520"/>
    <n v="0"/>
    <n v="520"/>
    <n v="1"/>
    <n v="0"/>
    <x v="36"/>
  </r>
  <r>
    <x v="81"/>
    <n v="10396"/>
    <x v="18"/>
    <n v="1"/>
    <n v="555"/>
    <n v="0"/>
    <n v="0"/>
    <n v="0"/>
    <n v="555"/>
    <n v="0"/>
    <n v="555"/>
    <n v="1"/>
    <n v="0"/>
    <x v="36"/>
  </r>
  <r>
    <x v="182"/>
    <n v="10154"/>
    <x v="1"/>
    <n v="1"/>
    <n v="385"/>
    <n v="0"/>
    <n v="0"/>
    <n v="0"/>
    <n v="385"/>
    <n v="0"/>
    <n v="385"/>
    <n v="1"/>
    <n v="0"/>
    <x v="36"/>
  </r>
  <r>
    <x v="137"/>
    <n v="10157"/>
    <x v="1"/>
    <n v="1"/>
    <n v="350"/>
    <n v="0"/>
    <n v="0"/>
    <n v="0"/>
    <n v="350"/>
    <n v="0"/>
    <n v="350"/>
    <n v="1"/>
    <n v="0"/>
    <x v="36"/>
  </r>
  <r>
    <x v="99"/>
    <n v="10071"/>
    <x v="4"/>
    <n v="1"/>
    <n v="355"/>
    <n v="0"/>
    <n v="0"/>
    <n v="0"/>
    <n v="355"/>
    <n v="0"/>
    <n v="355"/>
    <n v="1"/>
    <n v="0"/>
    <x v="36"/>
  </r>
  <r>
    <x v="57"/>
    <n v="10225"/>
    <x v="4"/>
    <n v="1"/>
    <n v="255"/>
    <n v="0"/>
    <n v="0"/>
    <n v="0"/>
    <n v="255"/>
    <n v="0"/>
    <n v="255"/>
    <n v="1"/>
    <n v="0"/>
    <x v="36"/>
  </r>
  <r>
    <x v="82"/>
    <n v="10072"/>
    <x v="4"/>
    <n v="1"/>
    <n v="315"/>
    <n v="0"/>
    <n v="0"/>
    <n v="0"/>
    <n v="315"/>
    <n v="0"/>
    <n v="315"/>
    <n v="1"/>
    <n v="0"/>
    <x v="36"/>
  </r>
  <r>
    <x v="128"/>
    <n v="10111"/>
    <x v="3"/>
    <n v="1"/>
    <n v="355"/>
    <n v="0"/>
    <n v="0"/>
    <n v="0"/>
    <n v="355"/>
    <n v="0"/>
    <n v="355"/>
    <n v="1"/>
    <n v="0"/>
    <x v="36"/>
  </r>
  <r>
    <x v="173"/>
    <n v="10097"/>
    <x v="3"/>
    <n v="1"/>
    <n v="355"/>
    <n v="0"/>
    <n v="0"/>
    <n v="0"/>
    <n v="355"/>
    <n v="0"/>
    <n v="355"/>
    <n v="1"/>
    <n v="0"/>
    <x v="36"/>
  </r>
  <r>
    <x v="103"/>
    <n v="10075"/>
    <x v="4"/>
    <n v="1"/>
    <n v="275"/>
    <n v="0"/>
    <n v="0"/>
    <n v="0"/>
    <n v="275"/>
    <n v="0"/>
    <n v="275"/>
    <n v="1"/>
    <n v="0"/>
    <x v="36"/>
  </r>
  <r>
    <x v="28"/>
    <n v="10442"/>
    <x v="12"/>
    <n v="2"/>
    <n v="166"/>
    <n v="0"/>
    <n v="0"/>
    <n v="0"/>
    <n v="166"/>
    <n v="0"/>
    <n v="166"/>
    <n v="1"/>
    <n v="0"/>
    <x v="36"/>
  </r>
  <r>
    <x v="31"/>
    <n v="10437"/>
    <x v="12"/>
    <n v="2"/>
    <n v="190"/>
    <n v="0"/>
    <n v="0"/>
    <n v="0"/>
    <n v="190"/>
    <n v="0"/>
    <n v="190"/>
    <n v="1"/>
    <n v="0"/>
    <x v="36"/>
  </r>
  <r>
    <x v="32"/>
    <n v="10214"/>
    <x v="13"/>
    <n v="1"/>
    <n v="265"/>
    <n v="0"/>
    <n v="0"/>
    <n v="0"/>
    <n v="265"/>
    <n v="0"/>
    <n v="265"/>
    <n v="1"/>
    <n v="0"/>
    <x v="36"/>
  </r>
  <r>
    <x v="37"/>
    <n v="10216"/>
    <x v="13"/>
    <n v="2"/>
    <n v="490"/>
    <n v="0"/>
    <n v="0"/>
    <n v="0"/>
    <n v="490"/>
    <n v="0"/>
    <n v="490"/>
    <n v="1"/>
    <n v="0"/>
    <x v="36"/>
  </r>
  <r>
    <x v="85"/>
    <n v="10215"/>
    <x v="13"/>
    <n v="1"/>
    <n v="225"/>
    <n v="0"/>
    <n v="0"/>
    <n v="0"/>
    <n v="225"/>
    <n v="0"/>
    <n v="225"/>
    <n v="1"/>
    <n v="0"/>
    <x v="36"/>
  </r>
  <r>
    <x v="8"/>
    <n v="10264"/>
    <x v="5"/>
    <n v="4"/>
    <n v="760"/>
    <n v="0"/>
    <n v="0"/>
    <n v="0"/>
    <n v="760"/>
    <n v="0"/>
    <n v="760"/>
    <n v="1"/>
    <n v="0"/>
    <x v="36"/>
  </r>
  <r>
    <x v="39"/>
    <n v="10373"/>
    <x v="5"/>
    <n v="1"/>
    <n v="275"/>
    <n v="0"/>
    <n v="0"/>
    <n v="0"/>
    <n v="275"/>
    <n v="0"/>
    <n v="275"/>
    <n v="1"/>
    <n v="0"/>
    <x v="36"/>
  </r>
  <r>
    <x v="86"/>
    <n v="10375"/>
    <x v="5"/>
    <n v="1"/>
    <n v="255"/>
    <n v="0"/>
    <n v="0"/>
    <n v="0"/>
    <n v="255"/>
    <n v="0"/>
    <n v="255"/>
    <n v="1"/>
    <n v="0"/>
    <x v="36"/>
  </r>
  <r>
    <x v="41"/>
    <n v="10363"/>
    <x v="5"/>
    <n v="1"/>
    <n v="265"/>
    <n v="0"/>
    <n v="0"/>
    <n v="0"/>
    <n v="265"/>
    <n v="0"/>
    <n v="265"/>
    <n v="1"/>
    <n v="0"/>
    <x v="36"/>
  </r>
  <r>
    <x v="43"/>
    <n v="10364"/>
    <x v="5"/>
    <n v="1"/>
    <n v="330"/>
    <n v="0"/>
    <n v="0"/>
    <n v="0"/>
    <n v="330"/>
    <n v="0"/>
    <n v="330"/>
    <n v="1"/>
    <n v="0"/>
    <x v="36"/>
  </r>
  <r>
    <x v="44"/>
    <n v="10685"/>
    <x v="5"/>
    <n v="1"/>
    <n v="225"/>
    <n v="0"/>
    <n v="0"/>
    <n v="0"/>
    <n v="225"/>
    <n v="0"/>
    <n v="225"/>
    <n v="1"/>
    <n v="0"/>
    <x v="36"/>
  </r>
  <r>
    <x v="71"/>
    <n v="10481"/>
    <x v="20"/>
    <n v="1"/>
    <n v="860"/>
    <n v="0"/>
    <n v="0"/>
    <n v="0"/>
    <n v="860"/>
    <n v="0"/>
    <n v="860"/>
    <n v="1"/>
    <n v="0"/>
    <x v="36"/>
  </r>
  <r>
    <x v="45"/>
    <n v="10354"/>
    <x v="6"/>
    <n v="1"/>
    <n v="350"/>
    <n v="0"/>
    <n v="0"/>
    <n v="0"/>
    <n v="350"/>
    <n v="0"/>
    <n v="350"/>
    <n v="1"/>
    <n v="0"/>
    <x v="36"/>
  </r>
  <r>
    <x v="119"/>
    <n v="10359"/>
    <x v="6"/>
    <n v="1"/>
    <n v="385"/>
    <n v="0"/>
    <n v="0"/>
    <n v="0"/>
    <n v="385"/>
    <n v="0"/>
    <n v="385"/>
    <n v="1"/>
    <n v="0"/>
    <x v="36"/>
  </r>
  <r>
    <x v="46"/>
    <n v="10356"/>
    <x v="6"/>
    <n v="1"/>
    <n v="360"/>
    <n v="0"/>
    <n v="0"/>
    <n v="0"/>
    <n v="360"/>
    <n v="0"/>
    <n v="360"/>
    <n v="1"/>
    <n v="0"/>
    <x v="36"/>
  </r>
  <r>
    <x v="12"/>
    <n v="10545"/>
    <x v="6"/>
    <n v="1"/>
    <n v="340"/>
    <n v="0"/>
    <n v="0"/>
    <n v="0"/>
    <n v="340"/>
    <n v="0"/>
    <n v="340"/>
    <n v="1"/>
    <n v="0"/>
    <x v="36"/>
  </r>
  <r>
    <x v="75"/>
    <n v="10427"/>
    <x v="21"/>
    <n v="1"/>
    <n v="359"/>
    <n v="0"/>
    <n v="0"/>
    <n v="21.01"/>
    <n v="337.99"/>
    <n v="0"/>
    <n v="337.99"/>
    <n v="1"/>
    <n v="0"/>
    <x v="36"/>
  </r>
  <r>
    <x v="16"/>
    <n v="10030"/>
    <x v="9"/>
    <n v="1"/>
    <n v="695"/>
    <n v="0"/>
    <n v="0"/>
    <n v="40.68"/>
    <n v="654.32000000000005"/>
    <n v="0"/>
    <n v="654.32000000000005"/>
    <n v="1"/>
    <n v="0"/>
    <x v="36"/>
  </r>
  <r>
    <x v="17"/>
    <n v="10633"/>
    <x v="10"/>
    <n v="3"/>
    <n v="477"/>
    <n v="0"/>
    <n v="0"/>
    <n v="9.31"/>
    <n v="467.69"/>
    <n v="0"/>
    <n v="467.69"/>
    <n v="1"/>
    <n v="0"/>
    <x v="36"/>
  </r>
  <r>
    <x v="1"/>
    <n v="10450"/>
    <x v="0"/>
    <n v="1"/>
    <n v="470"/>
    <n v="0"/>
    <n v="0"/>
    <n v="23.42"/>
    <n v="446.58"/>
    <n v="0"/>
    <n v="446.58"/>
    <n v="1"/>
    <n v="0"/>
    <x v="37"/>
  </r>
  <r>
    <x v="95"/>
    <n v="10462"/>
    <x v="0"/>
    <n v="1"/>
    <n v="410"/>
    <n v="0"/>
    <n v="0"/>
    <n v="20.43"/>
    <n v="389.57"/>
    <n v="0"/>
    <n v="389.57"/>
    <n v="1"/>
    <n v="0"/>
    <x v="37"/>
  </r>
  <r>
    <x v="81"/>
    <n v="10396"/>
    <x v="18"/>
    <n v="1"/>
    <n v="555"/>
    <n v="0"/>
    <n v="0"/>
    <n v="0"/>
    <n v="555"/>
    <n v="0"/>
    <n v="555"/>
    <n v="1"/>
    <n v="0"/>
    <x v="37"/>
  </r>
  <r>
    <x v="111"/>
    <n v="10070"/>
    <x v="4"/>
    <n v="1"/>
    <n v="275"/>
    <n v="0"/>
    <n v="0"/>
    <n v="40.880000000000003"/>
    <n v="234.12"/>
    <n v="0"/>
    <n v="234.12"/>
    <n v="1"/>
    <n v="0"/>
    <x v="37"/>
  </r>
  <r>
    <x v="60"/>
    <n v="10125"/>
    <x v="3"/>
    <n v="1"/>
    <n v="275"/>
    <n v="0"/>
    <n v="0"/>
    <n v="0"/>
    <n v="275"/>
    <n v="0"/>
    <n v="275"/>
    <n v="1"/>
    <n v="0"/>
    <x v="37"/>
  </r>
  <r>
    <x v="100"/>
    <n v="10073"/>
    <x v="11"/>
    <n v="1"/>
    <n v="335"/>
    <n v="0"/>
    <n v="0"/>
    <n v="0"/>
    <n v="335"/>
    <n v="0"/>
    <n v="335"/>
    <n v="1"/>
    <n v="0"/>
    <x v="37"/>
  </r>
  <r>
    <x v="26"/>
    <n v="10095"/>
    <x v="3"/>
    <n v="1"/>
    <n v="260"/>
    <n v="0"/>
    <n v="0"/>
    <n v="0"/>
    <n v="260"/>
    <n v="0"/>
    <n v="260"/>
    <n v="1"/>
    <n v="0"/>
    <x v="37"/>
  </r>
  <r>
    <x v="28"/>
    <n v="10442"/>
    <x v="12"/>
    <n v="1"/>
    <n v="83"/>
    <n v="0"/>
    <n v="0"/>
    <n v="3.59"/>
    <n v="79.41"/>
    <n v="0"/>
    <n v="79.41"/>
    <n v="1"/>
    <n v="0"/>
    <x v="37"/>
  </r>
  <r>
    <x v="114"/>
    <n v="10440"/>
    <x v="12"/>
    <n v="2"/>
    <n v="176"/>
    <n v="0"/>
    <n v="0"/>
    <n v="0"/>
    <n v="176"/>
    <n v="0"/>
    <n v="176"/>
    <n v="1"/>
    <n v="0"/>
    <x v="37"/>
  </r>
  <r>
    <x v="30"/>
    <n v="10441"/>
    <x v="12"/>
    <n v="1"/>
    <n v="250"/>
    <n v="0"/>
    <n v="0"/>
    <n v="12.46"/>
    <n v="237.54"/>
    <n v="0"/>
    <n v="237.54"/>
    <n v="1"/>
    <n v="0"/>
    <x v="37"/>
  </r>
  <r>
    <x v="115"/>
    <n v="10436"/>
    <x v="12"/>
    <n v="1"/>
    <n v="45"/>
    <n v="0"/>
    <n v="0"/>
    <n v="0"/>
    <n v="45"/>
    <n v="0"/>
    <n v="45"/>
    <n v="1"/>
    <n v="0"/>
    <x v="37"/>
  </r>
  <r>
    <x v="31"/>
    <n v="10437"/>
    <x v="12"/>
    <n v="1"/>
    <n v="95"/>
    <n v="0"/>
    <n v="0"/>
    <n v="14.12"/>
    <n v="80.88"/>
    <n v="0"/>
    <n v="80.88"/>
    <n v="1"/>
    <n v="0"/>
    <x v="37"/>
  </r>
  <r>
    <x v="37"/>
    <n v="10216"/>
    <x v="13"/>
    <n v="1"/>
    <n v="245"/>
    <n v="0"/>
    <n v="0"/>
    <n v="0"/>
    <n v="245"/>
    <n v="0"/>
    <n v="245"/>
    <n v="1"/>
    <n v="0"/>
    <x v="37"/>
  </r>
  <r>
    <x v="130"/>
    <n v="10669"/>
    <x v="2"/>
    <n v="1"/>
    <n v="315"/>
    <n v="0"/>
    <n v="0"/>
    <n v="84.29"/>
    <n v="230.71"/>
    <n v="0"/>
    <n v="230.71"/>
    <n v="1"/>
    <n v="0"/>
    <x v="37"/>
  </r>
  <r>
    <x v="8"/>
    <n v="10264"/>
    <x v="5"/>
    <n v="7"/>
    <n v="1330"/>
    <n v="0"/>
    <n v="0"/>
    <n v="76"/>
    <n v="1254"/>
    <n v="0"/>
    <n v="1254"/>
    <n v="1"/>
    <n v="0"/>
    <x v="37"/>
  </r>
  <r>
    <x v="44"/>
    <n v="10685"/>
    <x v="5"/>
    <n v="1"/>
    <n v="225"/>
    <n v="0"/>
    <n v="0"/>
    <n v="0"/>
    <n v="225"/>
    <n v="0"/>
    <n v="225"/>
    <n v="1"/>
    <n v="0"/>
    <x v="37"/>
  </r>
  <r>
    <x v="151"/>
    <n v="10479"/>
    <x v="20"/>
    <n v="1"/>
    <n v="2830"/>
    <n v="0"/>
    <n v="0"/>
    <n v="0"/>
    <n v="2830"/>
    <n v="0"/>
    <n v="2830"/>
    <n v="1"/>
    <n v="0"/>
    <x v="37"/>
  </r>
  <r>
    <x v="45"/>
    <n v="10354"/>
    <x v="6"/>
    <n v="4"/>
    <n v="1400"/>
    <n v="0"/>
    <n v="0"/>
    <n v="15.14"/>
    <n v="1384.86"/>
    <n v="0"/>
    <n v="1384.86"/>
    <n v="1"/>
    <n v="0"/>
    <x v="37"/>
  </r>
  <r>
    <x v="11"/>
    <n v="10353"/>
    <x v="6"/>
    <n v="2"/>
    <n v="700"/>
    <n v="0"/>
    <n v="0"/>
    <n v="0"/>
    <n v="700"/>
    <n v="0"/>
    <n v="700"/>
    <n v="1"/>
    <n v="0"/>
    <x v="37"/>
  </r>
  <r>
    <x v="74"/>
    <n v="10227"/>
    <x v="6"/>
    <n v="1"/>
    <n v="385"/>
    <n v="0"/>
    <n v="0"/>
    <n v="0"/>
    <n v="385"/>
    <n v="0"/>
    <n v="385"/>
    <n v="1"/>
    <n v="0"/>
    <x v="37"/>
  </r>
  <r>
    <x v="46"/>
    <n v="10356"/>
    <x v="6"/>
    <n v="4"/>
    <n v="1440"/>
    <n v="0"/>
    <n v="0"/>
    <n v="0"/>
    <n v="1440"/>
    <n v="0"/>
    <n v="1440"/>
    <n v="1"/>
    <n v="0"/>
    <x v="37"/>
  </r>
  <r>
    <x v="75"/>
    <n v="10427"/>
    <x v="21"/>
    <n v="1"/>
    <n v="359"/>
    <n v="0"/>
    <n v="0"/>
    <n v="15.54"/>
    <n v="343.46"/>
    <n v="0"/>
    <n v="343.46"/>
    <n v="1"/>
    <n v="0"/>
    <x v="37"/>
  </r>
  <r>
    <x v="235"/>
    <n v="10407"/>
    <x v="8"/>
    <n v="1"/>
    <n v="325"/>
    <n v="0"/>
    <n v="0"/>
    <n v="14.06"/>
    <n v="310.94"/>
    <n v="0"/>
    <n v="310.94"/>
    <n v="1"/>
    <n v="0"/>
    <x v="37"/>
  </r>
  <r>
    <x v="15"/>
    <n v="10037"/>
    <x v="8"/>
    <n v="1"/>
    <n v="385"/>
    <n v="0"/>
    <n v="0"/>
    <n v="16.670000000000002"/>
    <n v="368.33"/>
    <n v="0"/>
    <n v="368.33"/>
    <n v="1"/>
    <n v="0"/>
    <x v="37"/>
  </r>
  <r>
    <x v="17"/>
    <n v="10633"/>
    <x v="10"/>
    <n v="6"/>
    <n v="954"/>
    <n v="0"/>
    <n v="0"/>
    <n v="15.85"/>
    <n v="938.15"/>
    <n v="0"/>
    <n v="938.15"/>
    <n v="1"/>
    <n v="0"/>
    <x v="37"/>
  </r>
  <r>
    <x v="51"/>
    <n v="10632"/>
    <x v="10"/>
    <n v="4"/>
    <n v="636"/>
    <n v="0"/>
    <n v="0"/>
    <n v="15.84"/>
    <n v="620.16"/>
    <n v="0"/>
    <n v="620.16"/>
    <n v="1"/>
    <n v="0"/>
    <x v="37"/>
  </r>
  <r>
    <x v="184"/>
    <n v="10469"/>
    <x v="0"/>
    <n v="1"/>
    <n v="555"/>
    <n v="0"/>
    <n v="0"/>
    <n v="0"/>
    <n v="555"/>
    <n v="0"/>
    <n v="555"/>
    <n v="1"/>
    <n v="0"/>
    <x v="38"/>
  </r>
  <r>
    <x v="96"/>
    <n v="10039"/>
    <x v="24"/>
    <n v="1"/>
    <n v="75"/>
    <n v="0"/>
    <n v="0"/>
    <n v="0"/>
    <n v="75"/>
    <n v="0"/>
    <n v="75"/>
    <n v="1"/>
    <n v="0"/>
    <x v="38"/>
  </r>
  <r>
    <x v="114"/>
    <n v="10440"/>
    <x v="12"/>
    <n v="1"/>
    <n v="88"/>
    <n v="0"/>
    <n v="0"/>
    <n v="0"/>
    <n v="88"/>
    <n v="0"/>
    <n v="88"/>
    <n v="1"/>
    <n v="0"/>
    <x v="38"/>
  </r>
  <r>
    <x v="126"/>
    <n v="10439"/>
    <x v="12"/>
    <n v="1"/>
    <n v="110"/>
    <n v="0"/>
    <n v="0"/>
    <n v="0"/>
    <n v="110"/>
    <n v="0"/>
    <n v="110"/>
    <n v="1"/>
    <n v="0"/>
    <x v="38"/>
  </r>
  <r>
    <x v="63"/>
    <n v="10470"/>
    <x v="19"/>
    <n v="1"/>
    <n v="275"/>
    <n v="0"/>
    <n v="0"/>
    <n v="0"/>
    <n v="275"/>
    <n v="0"/>
    <n v="275"/>
    <n v="1"/>
    <n v="0"/>
    <x v="38"/>
  </r>
  <r>
    <x v="65"/>
    <n v="10211"/>
    <x v="13"/>
    <n v="1"/>
    <n v="265"/>
    <n v="0"/>
    <n v="0"/>
    <n v="0"/>
    <n v="265"/>
    <n v="0"/>
    <n v="265"/>
    <n v="1"/>
    <n v="0"/>
    <x v="38"/>
  </r>
  <r>
    <x v="33"/>
    <n v="10221"/>
    <x v="13"/>
    <n v="1"/>
    <n v="255"/>
    <n v="0"/>
    <n v="0"/>
    <n v="0"/>
    <n v="255"/>
    <n v="0"/>
    <n v="255"/>
    <n v="1"/>
    <n v="0"/>
    <x v="38"/>
  </r>
  <r>
    <x v="34"/>
    <n v="10222"/>
    <x v="13"/>
    <n v="1"/>
    <n v="235"/>
    <n v="0"/>
    <n v="0"/>
    <n v="0"/>
    <n v="235"/>
    <n v="0"/>
    <n v="235"/>
    <n v="1"/>
    <n v="0"/>
    <x v="38"/>
  </r>
  <r>
    <x v="37"/>
    <n v="10216"/>
    <x v="13"/>
    <n v="1"/>
    <n v="245"/>
    <n v="0"/>
    <n v="0"/>
    <n v="0"/>
    <n v="245"/>
    <n v="0"/>
    <n v="245"/>
    <n v="1"/>
    <n v="0"/>
    <x v="38"/>
  </r>
  <r>
    <x v="8"/>
    <n v="10264"/>
    <x v="5"/>
    <n v="2"/>
    <n v="380"/>
    <n v="0"/>
    <n v="0"/>
    <n v="38"/>
    <n v="342"/>
    <n v="0"/>
    <n v="342"/>
    <n v="1"/>
    <n v="0"/>
    <x v="38"/>
  </r>
  <r>
    <x v="9"/>
    <n v="10366"/>
    <x v="5"/>
    <n v="1"/>
    <n v="270"/>
    <n v="0"/>
    <n v="0"/>
    <n v="0"/>
    <n v="270"/>
    <n v="0"/>
    <n v="270"/>
    <n v="1"/>
    <n v="0"/>
    <x v="38"/>
  </r>
  <r>
    <x v="74"/>
    <n v="10227"/>
    <x v="6"/>
    <n v="1"/>
    <n v="385"/>
    <n v="0"/>
    <n v="0"/>
    <n v="0"/>
    <n v="385"/>
    <n v="0"/>
    <n v="385"/>
    <n v="1"/>
    <n v="0"/>
    <x v="38"/>
  </r>
  <r>
    <x v="205"/>
    <n v="10430"/>
    <x v="21"/>
    <n v="1"/>
    <n v="255"/>
    <n v="0"/>
    <n v="0"/>
    <n v="0"/>
    <n v="255"/>
    <n v="0"/>
    <n v="255"/>
    <n v="1"/>
    <n v="0"/>
    <x v="38"/>
  </r>
  <r>
    <x v="89"/>
    <n v="10493"/>
    <x v="16"/>
    <n v="2"/>
    <n v="116"/>
    <n v="0"/>
    <n v="0"/>
    <n v="0"/>
    <n v="116"/>
    <n v="0"/>
    <n v="116"/>
    <n v="1"/>
    <n v="0"/>
    <x v="38"/>
  </r>
  <r>
    <x v="134"/>
    <n v="10405"/>
    <x v="17"/>
    <n v="1"/>
    <n v="0"/>
    <n v="0"/>
    <n v="0"/>
    <n v="0"/>
    <n v="0"/>
    <n v="0"/>
    <n v="0"/>
    <n v="0"/>
    <n v="0"/>
    <x v="38"/>
  </r>
  <r>
    <x v="17"/>
    <n v="10633"/>
    <x v="10"/>
    <n v="1"/>
    <n v="159"/>
    <n v="0"/>
    <n v="0"/>
    <n v="0"/>
    <n v="159"/>
    <n v="0"/>
    <n v="159"/>
    <n v="1"/>
    <n v="0"/>
    <x v="38"/>
  </r>
  <r>
    <x v="51"/>
    <n v="10632"/>
    <x v="10"/>
    <n v="1"/>
    <n v="159"/>
    <n v="0"/>
    <n v="0"/>
    <n v="0"/>
    <n v="159"/>
    <n v="0"/>
    <n v="159"/>
    <n v="1"/>
    <n v="0"/>
    <x v="38"/>
  </r>
  <r>
    <x v="0"/>
    <n v="10457"/>
    <x v="0"/>
    <n v="1"/>
    <n v="285"/>
    <n v="0"/>
    <n v="0"/>
    <n v="0"/>
    <n v="285"/>
    <n v="0"/>
    <n v="285"/>
    <n v="1"/>
    <n v="0"/>
    <x v="39"/>
  </r>
  <r>
    <x v="99"/>
    <n v="10071"/>
    <x v="4"/>
    <n v="1"/>
    <n v="355"/>
    <n v="0"/>
    <n v="0"/>
    <n v="0"/>
    <n v="355"/>
    <n v="0"/>
    <n v="355"/>
    <n v="1"/>
    <n v="0"/>
    <x v="39"/>
  </r>
  <r>
    <x v="112"/>
    <n v="10127"/>
    <x v="3"/>
    <n v="1"/>
    <n v="355"/>
    <n v="0"/>
    <n v="0"/>
    <n v="71"/>
    <n v="284"/>
    <n v="0"/>
    <n v="284"/>
    <n v="1"/>
    <n v="0"/>
    <x v="39"/>
  </r>
  <r>
    <x v="128"/>
    <n v="10111"/>
    <x v="3"/>
    <n v="1"/>
    <n v="355"/>
    <n v="0"/>
    <n v="0"/>
    <n v="71"/>
    <n v="284"/>
    <n v="0"/>
    <n v="284"/>
    <n v="1"/>
    <n v="0"/>
    <x v="39"/>
  </r>
  <r>
    <x v="100"/>
    <n v="10073"/>
    <x v="11"/>
    <n v="1"/>
    <n v="335"/>
    <n v="0"/>
    <n v="0"/>
    <n v="0"/>
    <n v="335"/>
    <n v="0"/>
    <n v="335"/>
    <n v="1"/>
    <n v="0"/>
    <x v="39"/>
  </r>
  <r>
    <x v="83"/>
    <n v="10046"/>
    <x v="4"/>
    <n v="1"/>
    <n v="260"/>
    <n v="0"/>
    <n v="0"/>
    <n v="0"/>
    <n v="260"/>
    <n v="0"/>
    <n v="260"/>
    <n v="1"/>
    <n v="0"/>
    <x v="39"/>
  </r>
  <r>
    <x v="26"/>
    <n v="10095"/>
    <x v="3"/>
    <n v="1"/>
    <n v="260"/>
    <n v="0"/>
    <n v="0"/>
    <n v="0"/>
    <n v="260"/>
    <n v="0"/>
    <n v="260"/>
    <n v="1"/>
    <n v="0"/>
    <x v="39"/>
  </r>
  <r>
    <x v="6"/>
    <n v="10055"/>
    <x v="4"/>
    <n v="1"/>
    <n v="260"/>
    <n v="0"/>
    <n v="0"/>
    <n v="0"/>
    <n v="260"/>
    <n v="0"/>
    <n v="260"/>
    <n v="1"/>
    <n v="0"/>
    <x v="39"/>
  </r>
  <r>
    <x v="129"/>
    <n v="10088"/>
    <x v="4"/>
    <n v="2"/>
    <n v="550"/>
    <n v="0"/>
    <n v="0"/>
    <n v="0"/>
    <n v="550"/>
    <n v="0"/>
    <n v="550"/>
    <n v="1"/>
    <n v="0"/>
    <x v="39"/>
  </r>
  <r>
    <x v="7"/>
    <n v="10062"/>
    <x v="4"/>
    <n v="1"/>
    <n v="275"/>
    <n v="0"/>
    <n v="0"/>
    <n v="0"/>
    <n v="275"/>
    <n v="0"/>
    <n v="275"/>
    <n v="1"/>
    <n v="0"/>
    <x v="39"/>
  </r>
  <r>
    <x v="168"/>
    <n v="10064"/>
    <x v="4"/>
    <n v="1"/>
    <n v="355"/>
    <n v="0"/>
    <n v="0"/>
    <n v="0"/>
    <n v="355"/>
    <n v="0"/>
    <n v="355"/>
    <n v="1"/>
    <n v="0"/>
    <x v="39"/>
  </r>
  <r>
    <x v="103"/>
    <n v="10075"/>
    <x v="4"/>
    <n v="1"/>
    <n v="275"/>
    <n v="0"/>
    <n v="0"/>
    <n v="0"/>
    <n v="275"/>
    <n v="0"/>
    <n v="275"/>
    <n v="1"/>
    <n v="0"/>
    <x v="39"/>
  </r>
  <r>
    <x v="113"/>
    <n v="10446"/>
    <x v="12"/>
    <n v="1"/>
    <n v="195"/>
    <n v="0"/>
    <n v="0"/>
    <n v="0"/>
    <n v="195"/>
    <n v="0"/>
    <n v="195"/>
    <n v="1"/>
    <n v="0"/>
    <x v="39"/>
  </r>
  <r>
    <x v="236"/>
    <n v="10042"/>
    <x v="12"/>
    <n v="1"/>
    <n v="210"/>
    <n v="0"/>
    <n v="0"/>
    <n v="0"/>
    <n v="210"/>
    <n v="0"/>
    <n v="210"/>
    <n v="1"/>
    <n v="0"/>
    <x v="39"/>
  </r>
  <r>
    <x v="41"/>
    <n v="10363"/>
    <x v="5"/>
    <n v="1"/>
    <n v="265"/>
    <n v="0"/>
    <n v="0"/>
    <n v="0"/>
    <n v="265"/>
    <n v="0"/>
    <n v="265"/>
    <n v="1"/>
    <n v="0"/>
    <x v="39"/>
  </r>
  <r>
    <x v="11"/>
    <n v="10353"/>
    <x v="6"/>
    <n v="1"/>
    <n v="350"/>
    <n v="0"/>
    <n v="0"/>
    <n v="0"/>
    <n v="350"/>
    <n v="0"/>
    <n v="350"/>
    <n v="1"/>
    <n v="0"/>
    <x v="39"/>
  </r>
  <r>
    <x v="119"/>
    <n v="10359"/>
    <x v="6"/>
    <n v="1"/>
    <n v="385"/>
    <n v="0"/>
    <n v="0"/>
    <n v="0"/>
    <n v="385"/>
    <n v="0"/>
    <n v="385"/>
    <n v="1"/>
    <n v="0"/>
    <x v="39"/>
  </r>
  <r>
    <x v="75"/>
    <n v="10427"/>
    <x v="21"/>
    <n v="1"/>
    <n v="359"/>
    <n v="0"/>
    <n v="0"/>
    <n v="0"/>
    <n v="359"/>
    <n v="0"/>
    <n v="359"/>
    <n v="1"/>
    <n v="0"/>
    <x v="39"/>
  </r>
  <r>
    <x v="21"/>
    <n v="10461"/>
    <x v="0"/>
    <n v="1"/>
    <n v="275"/>
    <n v="0"/>
    <n v="0"/>
    <n v="0"/>
    <n v="275"/>
    <n v="0"/>
    <n v="275"/>
    <n v="1"/>
    <n v="0"/>
    <x v="40"/>
  </r>
  <r>
    <x v="122"/>
    <n v="10401"/>
    <x v="2"/>
    <n v="1"/>
    <n v="1512"/>
    <n v="0"/>
    <n v="0"/>
    <n v="432"/>
    <n v="1080"/>
    <n v="0"/>
    <n v="1080"/>
    <n v="1"/>
    <n v="0"/>
    <x v="40"/>
  </r>
  <r>
    <x v="57"/>
    <n v="10225"/>
    <x v="4"/>
    <n v="2"/>
    <n v="510"/>
    <n v="0"/>
    <n v="0"/>
    <n v="0"/>
    <n v="510"/>
    <n v="0"/>
    <n v="510"/>
    <n v="1"/>
    <n v="0"/>
    <x v="40"/>
  </r>
  <r>
    <x v="59"/>
    <n v="10052"/>
    <x v="4"/>
    <n v="2"/>
    <n v="680"/>
    <n v="0"/>
    <n v="0"/>
    <n v="0"/>
    <n v="680"/>
    <n v="0"/>
    <n v="680"/>
    <n v="1"/>
    <n v="0"/>
    <x v="40"/>
  </r>
  <r>
    <x v="178"/>
    <n v="10444"/>
    <x v="12"/>
    <n v="1"/>
    <n v="75"/>
    <n v="0"/>
    <n v="0"/>
    <n v="0"/>
    <n v="75"/>
    <n v="0"/>
    <n v="75"/>
    <n v="1"/>
    <n v="0"/>
    <x v="40"/>
  </r>
  <r>
    <x v="113"/>
    <n v="10446"/>
    <x v="12"/>
    <n v="1"/>
    <n v="195"/>
    <n v="0"/>
    <n v="0"/>
    <n v="0"/>
    <n v="195"/>
    <n v="0"/>
    <n v="195"/>
    <n v="1"/>
    <n v="0"/>
    <x v="40"/>
  </r>
  <r>
    <x v="33"/>
    <n v="10221"/>
    <x v="13"/>
    <n v="1"/>
    <n v="255"/>
    <n v="0"/>
    <n v="0"/>
    <n v="0"/>
    <n v="255"/>
    <n v="0"/>
    <n v="255"/>
    <n v="1"/>
    <n v="0"/>
    <x v="40"/>
  </r>
  <r>
    <x v="37"/>
    <n v="10216"/>
    <x v="13"/>
    <n v="1"/>
    <n v="245"/>
    <n v="0"/>
    <n v="0"/>
    <n v="0"/>
    <n v="245"/>
    <n v="0"/>
    <n v="245"/>
    <n v="1"/>
    <n v="0"/>
    <x v="40"/>
  </r>
  <r>
    <x v="8"/>
    <n v="10264"/>
    <x v="5"/>
    <n v="2"/>
    <n v="380"/>
    <n v="0"/>
    <n v="0"/>
    <n v="0"/>
    <n v="380"/>
    <n v="0"/>
    <n v="380"/>
    <n v="1"/>
    <n v="0"/>
    <x v="40"/>
  </r>
  <r>
    <x v="38"/>
    <n v="10381"/>
    <x v="5"/>
    <n v="1"/>
    <n v="225"/>
    <n v="0"/>
    <n v="0"/>
    <n v="0"/>
    <n v="225"/>
    <n v="0"/>
    <n v="225"/>
    <n v="1"/>
    <n v="0"/>
    <x v="40"/>
  </r>
  <r>
    <x v="68"/>
    <n v="10377"/>
    <x v="5"/>
    <n v="1"/>
    <n v="345"/>
    <n v="0"/>
    <n v="0"/>
    <n v="0"/>
    <n v="345"/>
    <n v="0"/>
    <n v="345"/>
    <n v="1"/>
    <n v="0"/>
    <x v="40"/>
  </r>
  <r>
    <x v="39"/>
    <n v="10373"/>
    <x v="5"/>
    <n v="1"/>
    <n v="275"/>
    <n v="0"/>
    <n v="0"/>
    <n v="0"/>
    <n v="275"/>
    <n v="0"/>
    <n v="275"/>
    <n v="1"/>
    <n v="0"/>
    <x v="40"/>
  </r>
  <r>
    <x v="10"/>
    <n v="10007"/>
    <x v="5"/>
    <n v="1"/>
    <n v="275"/>
    <n v="0"/>
    <n v="0"/>
    <n v="0"/>
    <n v="275"/>
    <n v="0"/>
    <n v="275"/>
    <n v="1"/>
    <n v="0"/>
    <x v="40"/>
  </r>
  <r>
    <x v="237"/>
    <n v="10374"/>
    <x v="5"/>
    <n v="1"/>
    <n v="275"/>
    <n v="0"/>
    <n v="0"/>
    <n v="0"/>
    <n v="275"/>
    <n v="0"/>
    <n v="275"/>
    <n v="1"/>
    <n v="0"/>
    <x v="40"/>
  </r>
  <r>
    <x v="163"/>
    <n v="10483"/>
    <x v="20"/>
    <n v="1"/>
    <n v="1320"/>
    <n v="0"/>
    <n v="0"/>
    <n v="0"/>
    <n v="1320"/>
    <n v="0"/>
    <n v="1320"/>
    <n v="1"/>
    <n v="0"/>
    <x v="40"/>
  </r>
  <r>
    <x v="11"/>
    <n v="10353"/>
    <x v="6"/>
    <n v="1"/>
    <n v="350"/>
    <n v="0"/>
    <n v="0"/>
    <n v="0"/>
    <n v="350"/>
    <n v="0"/>
    <n v="350"/>
    <n v="1"/>
    <n v="0"/>
    <x v="40"/>
  </r>
  <r>
    <x v="46"/>
    <n v="10356"/>
    <x v="6"/>
    <n v="1"/>
    <n v="360"/>
    <n v="0"/>
    <n v="0"/>
    <n v="0"/>
    <n v="360"/>
    <n v="0"/>
    <n v="360"/>
    <n v="1"/>
    <n v="0"/>
    <x v="40"/>
  </r>
  <r>
    <x v="238"/>
    <n v="10392"/>
    <x v="7"/>
    <n v="1"/>
    <n v="315"/>
    <n v="0"/>
    <n v="0"/>
    <n v="0"/>
    <n v="315"/>
    <n v="0"/>
    <n v="315"/>
    <n v="1"/>
    <n v="0"/>
    <x v="40"/>
  </r>
  <r>
    <x v="121"/>
    <n v="10562"/>
    <x v="9"/>
    <n v="1"/>
    <n v="795"/>
    <n v="0"/>
    <n v="0"/>
    <n v="0"/>
    <n v="795"/>
    <n v="0"/>
    <n v="795"/>
    <n v="1"/>
    <n v="0"/>
    <x v="40"/>
  </r>
  <r>
    <x v="51"/>
    <n v="10632"/>
    <x v="10"/>
    <n v="2"/>
    <n v="318"/>
    <n v="0"/>
    <n v="0"/>
    <n v="0"/>
    <n v="318"/>
    <n v="0"/>
    <n v="318"/>
    <n v="1"/>
    <n v="0"/>
    <x v="40"/>
  </r>
  <r>
    <x v="1"/>
    <n v="10450"/>
    <x v="0"/>
    <n v="1"/>
    <n v="470"/>
    <n v="0"/>
    <n v="0"/>
    <n v="0"/>
    <n v="470"/>
    <n v="0"/>
    <n v="470"/>
    <n v="1"/>
    <n v="0"/>
    <x v="41"/>
  </r>
  <r>
    <x v="81"/>
    <n v="10396"/>
    <x v="18"/>
    <n v="1"/>
    <n v="555"/>
    <n v="0"/>
    <n v="0"/>
    <n v="0"/>
    <n v="555"/>
    <n v="0"/>
    <n v="555"/>
    <n v="1"/>
    <n v="0"/>
    <x v="41"/>
  </r>
  <r>
    <x v="123"/>
    <n v="10398"/>
    <x v="18"/>
    <n v="1"/>
    <n v="625"/>
    <n v="0"/>
    <n v="0"/>
    <n v="0"/>
    <n v="625"/>
    <n v="0"/>
    <n v="625"/>
    <n v="1"/>
    <n v="0"/>
    <x v="41"/>
  </r>
  <r>
    <x v="56"/>
    <n v="10167"/>
    <x v="1"/>
    <n v="1"/>
    <n v="350"/>
    <n v="0"/>
    <n v="0"/>
    <n v="0"/>
    <n v="350"/>
    <n v="0"/>
    <n v="350"/>
    <n v="1"/>
    <n v="0"/>
    <x v="41"/>
  </r>
  <r>
    <x v="4"/>
    <n v="10109"/>
    <x v="3"/>
    <n v="2"/>
    <n v="550"/>
    <n v="0"/>
    <n v="0"/>
    <n v="0"/>
    <n v="550"/>
    <n v="0"/>
    <n v="550"/>
    <n v="1"/>
    <n v="0"/>
    <x v="41"/>
  </r>
  <r>
    <x v="6"/>
    <n v="10055"/>
    <x v="4"/>
    <n v="1"/>
    <n v="260"/>
    <n v="0"/>
    <n v="0"/>
    <n v="0"/>
    <n v="260"/>
    <n v="0"/>
    <n v="260"/>
    <n v="1"/>
    <n v="0"/>
    <x v="41"/>
  </r>
  <r>
    <x v="28"/>
    <n v="10442"/>
    <x v="12"/>
    <n v="1"/>
    <n v="83"/>
    <n v="0"/>
    <n v="0"/>
    <n v="0"/>
    <n v="83"/>
    <n v="0"/>
    <n v="83"/>
    <n v="1"/>
    <n v="0"/>
    <x v="41"/>
  </r>
  <r>
    <x v="113"/>
    <n v="10446"/>
    <x v="12"/>
    <n v="1"/>
    <n v="195"/>
    <n v="0"/>
    <n v="0"/>
    <n v="0"/>
    <n v="195"/>
    <n v="0"/>
    <n v="195"/>
    <n v="1"/>
    <n v="0"/>
    <x v="41"/>
  </r>
  <r>
    <x v="114"/>
    <n v="10440"/>
    <x v="12"/>
    <n v="2"/>
    <n v="176"/>
    <n v="0"/>
    <n v="0"/>
    <n v="0"/>
    <n v="176"/>
    <n v="0"/>
    <n v="176"/>
    <n v="1"/>
    <n v="0"/>
    <x v="41"/>
  </r>
  <r>
    <x v="63"/>
    <n v="10470"/>
    <x v="19"/>
    <n v="1"/>
    <n v="275"/>
    <n v="0"/>
    <n v="0"/>
    <n v="0"/>
    <n v="275"/>
    <n v="0"/>
    <n v="275"/>
    <n v="1"/>
    <n v="0"/>
    <x v="41"/>
  </r>
  <r>
    <x v="33"/>
    <n v="10221"/>
    <x v="13"/>
    <n v="2"/>
    <n v="510"/>
    <n v="0"/>
    <n v="0"/>
    <n v="0"/>
    <n v="510"/>
    <n v="0"/>
    <n v="510"/>
    <n v="1"/>
    <n v="0"/>
    <x v="41"/>
  </r>
  <r>
    <x v="8"/>
    <n v="10264"/>
    <x v="5"/>
    <n v="2"/>
    <n v="380"/>
    <n v="0"/>
    <n v="0"/>
    <n v="0"/>
    <n v="380"/>
    <n v="0"/>
    <n v="380"/>
    <n v="1"/>
    <n v="0"/>
    <x v="41"/>
  </r>
  <r>
    <x v="157"/>
    <n v="10368"/>
    <x v="5"/>
    <n v="2"/>
    <n v="530"/>
    <n v="0"/>
    <n v="0"/>
    <n v="0"/>
    <n v="530"/>
    <n v="0"/>
    <n v="530"/>
    <n v="1"/>
    <n v="0"/>
    <x v="41"/>
  </r>
  <r>
    <x v="38"/>
    <n v="10381"/>
    <x v="5"/>
    <n v="1"/>
    <n v="225"/>
    <n v="0"/>
    <n v="0"/>
    <n v="0"/>
    <n v="225"/>
    <n v="0"/>
    <n v="225"/>
    <n v="1"/>
    <n v="0"/>
    <x v="41"/>
  </r>
  <r>
    <x v="39"/>
    <n v="10373"/>
    <x v="5"/>
    <n v="2"/>
    <n v="550"/>
    <n v="0"/>
    <n v="0"/>
    <n v="0"/>
    <n v="550"/>
    <n v="0"/>
    <n v="550"/>
    <n v="1"/>
    <n v="0"/>
    <x v="41"/>
  </r>
  <r>
    <x v="43"/>
    <n v="10364"/>
    <x v="5"/>
    <n v="1"/>
    <n v="330"/>
    <n v="0"/>
    <n v="0"/>
    <n v="0"/>
    <n v="330"/>
    <n v="0"/>
    <n v="330"/>
    <n v="1"/>
    <n v="0"/>
    <x v="41"/>
  </r>
  <r>
    <x v="70"/>
    <n v="10367"/>
    <x v="5"/>
    <n v="1"/>
    <n v="330"/>
    <n v="0"/>
    <n v="0"/>
    <n v="0"/>
    <n v="330"/>
    <n v="0"/>
    <n v="330"/>
    <n v="1"/>
    <n v="0"/>
    <x v="41"/>
  </r>
  <r>
    <x v="45"/>
    <n v="10354"/>
    <x v="6"/>
    <n v="2"/>
    <n v="700"/>
    <n v="0"/>
    <n v="0"/>
    <n v="0"/>
    <n v="700"/>
    <n v="0"/>
    <n v="700"/>
    <n v="1"/>
    <n v="0"/>
    <x v="41"/>
  </r>
  <r>
    <x v="46"/>
    <n v="10356"/>
    <x v="6"/>
    <n v="2"/>
    <n v="720"/>
    <n v="0"/>
    <n v="0"/>
    <n v="0"/>
    <n v="720"/>
    <n v="0"/>
    <n v="720"/>
    <n v="1"/>
    <n v="0"/>
    <x v="41"/>
  </r>
  <r>
    <x v="75"/>
    <n v="10427"/>
    <x v="21"/>
    <n v="2"/>
    <n v="718"/>
    <n v="0"/>
    <n v="0"/>
    <n v="0"/>
    <n v="718"/>
    <n v="0"/>
    <n v="718"/>
    <n v="1"/>
    <n v="0"/>
    <x v="41"/>
  </r>
  <r>
    <x v="88"/>
    <n v="10423"/>
    <x v="22"/>
    <n v="2"/>
    <n v="560"/>
    <n v="0"/>
    <n v="0"/>
    <n v="0"/>
    <n v="560"/>
    <n v="0"/>
    <n v="560"/>
    <n v="1"/>
    <n v="0"/>
    <x v="41"/>
  </r>
  <r>
    <x v="17"/>
    <n v="10633"/>
    <x v="10"/>
    <n v="1"/>
    <n v="159"/>
    <n v="0"/>
    <n v="0"/>
    <n v="0"/>
    <n v="159"/>
    <n v="0"/>
    <n v="159"/>
    <n v="1"/>
    <n v="0"/>
    <x v="41"/>
  </r>
  <r>
    <x v="107"/>
    <n v="10489"/>
    <x v="16"/>
    <n v="1"/>
    <n v="45"/>
    <n v="0"/>
    <n v="0"/>
    <n v="0"/>
    <n v="45"/>
    <n v="0"/>
    <n v="45"/>
    <n v="1"/>
    <n v="0"/>
    <x v="41"/>
  </r>
  <r>
    <x v="81"/>
    <n v="10396"/>
    <x v="18"/>
    <n v="2"/>
    <n v="1110"/>
    <n v="0"/>
    <n v="0"/>
    <n v="0"/>
    <n v="1110"/>
    <n v="0"/>
    <n v="1110"/>
    <n v="1"/>
    <n v="0"/>
    <x v="42"/>
  </r>
  <r>
    <x v="182"/>
    <n v="10154"/>
    <x v="1"/>
    <n v="1"/>
    <n v="385"/>
    <n v="0"/>
    <n v="0"/>
    <n v="40.06"/>
    <n v="344.94"/>
    <n v="0"/>
    <n v="344.94"/>
    <n v="1"/>
    <n v="0"/>
    <x v="42"/>
  </r>
  <r>
    <x v="99"/>
    <n v="10071"/>
    <x v="4"/>
    <n v="1"/>
    <n v="355"/>
    <n v="0"/>
    <n v="0"/>
    <n v="36.94"/>
    <n v="318.06"/>
    <n v="0"/>
    <n v="318.06"/>
    <n v="1"/>
    <n v="0"/>
    <x v="42"/>
  </r>
  <r>
    <x v="82"/>
    <n v="10072"/>
    <x v="4"/>
    <n v="1"/>
    <n v="315"/>
    <n v="0"/>
    <n v="0"/>
    <n v="0"/>
    <n v="315"/>
    <n v="0"/>
    <n v="315"/>
    <n v="1"/>
    <n v="0"/>
    <x v="42"/>
  </r>
  <r>
    <x v="101"/>
    <n v="10113"/>
    <x v="11"/>
    <n v="1"/>
    <n v="375"/>
    <n v="0"/>
    <n v="0"/>
    <n v="0"/>
    <n v="375"/>
    <n v="0"/>
    <n v="375"/>
    <n v="1"/>
    <n v="0"/>
    <x v="42"/>
  </r>
  <r>
    <x v="5"/>
    <n v="10051"/>
    <x v="4"/>
    <n v="1"/>
    <n v="315"/>
    <n v="0"/>
    <n v="0"/>
    <n v="0"/>
    <n v="315"/>
    <n v="0"/>
    <n v="315"/>
    <n v="1"/>
    <n v="0"/>
    <x v="42"/>
  </r>
  <r>
    <x v="176"/>
    <n v="10137"/>
    <x v="1"/>
    <n v="1"/>
    <n v="350"/>
    <n v="0"/>
    <n v="0"/>
    <n v="0"/>
    <n v="350"/>
    <n v="0"/>
    <n v="350"/>
    <n v="1"/>
    <n v="0"/>
    <x v="42"/>
  </r>
  <r>
    <x v="113"/>
    <n v="10446"/>
    <x v="12"/>
    <n v="2"/>
    <n v="390"/>
    <n v="0"/>
    <n v="0"/>
    <n v="0"/>
    <n v="390"/>
    <n v="0"/>
    <n v="390"/>
    <n v="1"/>
    <n v="0"/>
    <x v="42"/>
  </r>
  <r>
    <x v="140"/>
    <n v="10488"/>
    <x v="12"/>
    <n v="1"/>
    <n v="135"/>
    <n v="0"/>
    <n v="0"/>
    <n v="0"/>
    <n v="135"/>
    <n v="0"/>
    <n v="135"/>
    <n v="1"/>
    <n v="0"/>
    <x v="42"/>
  </r>
  <r>
    <x v="62"/>
    <n v="10445"/>
    <x v="12"/>
    <n v="2"/>
    <n v="390"/>
    <n v="0"/>
    <n v="0"/>
    <n v="0"/>
    <n v="390"/>
    <n v="0"/>
    <n v="390"/>
    <n v="1"/>
    <n v="0"/>
    <x v="42"/>
  </r>
  <r>
    <x v="65"/>
    <n v="10211"/>
    <x v="13"/>
    <n v="15"/>
    <n v="3975"/>
    <n v="0"/>
    <n v="0"/>
    <n v="0"/>
    <n v="3975"/>
    <n v="0"/>
    <n v="3975"/>
    <n v="1"/>
    <n v="0"/>
    <x v="42"/>
  </r>
  <r>
    <x v="32"/>
    <n v="10214"/>
    <x v="13"/>
    <n v="6"/>
    <n v="1590"/>
    <n v="0"/>
    <n v="0"/>
    <n v="0"/>
    <n v="1590"/>
    <n v="0"/>
    <n v="1590"/>
    <n v="1"/>
    <n v="0"/>
    <x v="42"/>
  </r>
  <r>
    <x v="33"/>
    <n v="10221"/>
    <x v="13"/>
    <n v="16"/>
    <n v="4080"/>
    <n v="0"/>
    <n v="0"/>
    <n v="7.02"/>
    <n v="4072.98"/>
    <n v="0"/>
    <n v="4072.98"/>
    <n v="1"/>
    <n v="0"/>
    <x v="42"/>
  </r>
  <r>
    <x v="117"/>
    <n v="10218"/>
    <x v="13"/>
    <n v="11"/>
    <n v="2695"/>
    <n v="0"/>
    <n v="0"/>
    <n v="0"/>
    <n v="2695"/>
    <n v="0"/>
    <n v="2695"/>
    <n v="1"/>
    <n v="0"/>
    <x v="42"/>
  </r>
  <r>
    <x v="36"/>
    <n v="10224"/>
    <x v="13"/>
    <n v="1"/>
    <n v="255"/>
    <n v="0"/>
    <n v="0"/>
    <n v="0"/>
    <n v="255"/>
    <n v="0"/>
    <n v="255"/>
    <n v="1"/>
    <n v="0"/>
    <x v="42"/>
  </r>
  <r>
    <x v="37"/>
    <n v="10216"/>
    <x v="13"/>
    <n v="2"/>
    <n v="490"/>
    <n v="0"/>
    <n v="0"/>
    <n v="6.75"/>
    <n v="483.25"/>
    <n v="0"/>
    <n v="483.25"/>
    <n v="1"/>
    <n v="0"/>
    <x v="42"/>
  </r>
  <r>
    <x v="8"/>
    <n v="10264"/>
    <x v="5"/>
    <n v="3"/>
    <n v="570"/>
    <n v="0"/>
    <n v="0"/>
    <n v="5.23"/>
    <n v="564.77"/>
    <n v="0"/>
    <n v="564.77"/>
    <n v="1"/>
    <n v="0"/>
    <x v="42"/>
  </r>
  <r>
    <x v="41"/>
    <n v="10363"/>
    <x v="5"/>
    <n v="1"/>
    <n v="265"/>
    <n v="0"/>
    <n v="0"/>
    <n v="0"/>
    <n v="265"/>
    <n v="0"/>
    <n v="265"/>
    <n v="1"/>
    <n v="0"/>
    <x v="42"/>
  </r>
  <r>
    <x v="87"/>
    <n v="10357"/>
    <x v="6"/>
    <n v="1"/>
    <n v="360"/>
    <n v="0"/>
    <n v="0"/>
    <n v="0"/>
    <n v="360"/>
    <n v="0"/>
    <n v="360"/>
    <n v="1"/>
    <n v="0"/>
    <x v="42"/>
  </r>
  <r>
    <x v="141"/>
    <n v="10355"/>
    <x v="6"/>
    <n v="1"/>
    <n v="350"/>
    <n v="0"/>
    <n v="0"/>
    <n v="0"/>
    <n v="350"/>
    <n v="0"/>
    <n v="350"/>
    <n v="1"/>
    <n v="0"/>
    <x v="42"/>
  </r>
  <r>
    <x v="11"/>
    <n v="10353"/>
    <x v="6"/>
    <n v="1"/>
    <n v="350"/>
    <n v="0"/>
    <n v="0"/>
    <n v="0"/>
    <n v="350"/>
    <n v="0"/>
    <n v="350"/>
    <n v="1"/>
    <n v="0"/>
    <x v="42"/>
  </r>
  <r>
    <x v="46"/>
    <n v="10356"/>
    <x v="6"/>
    <n v="1"/>
    <n v="360"/>
    <n v="0"/>
    <n v="0"/>
    <n v="0"/>
    <n v="360"/>
    <n v="0"/>
    <n v="360"/>
    <n v="1"/>
    <n v="0"/>
    <x v="42"/>
  </r>
  <r>
    <x v="14"/>
    <n v="10035"/>
    <x v="2"/>
    <n v="1"/>
    <n v="320"/>
    <n v="0"/>
    <n v="0"/>
    <n v="0"/>
    <n v="320"/>
    <n v="0"/>
    <n v="320"/>
    <n v="1"/>
    <n v="0"/>
    <x v="42"/>
  </r>
  <r>
    <x v="239"/>
    <n v="10259"/>
    <x v="17"/>
    <n v="3"/>
    <n v="0"/>
    <n v="0"/>
    <n v="0"/>
    <n v="0"/>
    <n v="0"/>
    <n v="0"/>
    <n v="0"/>
    <n v="0"/>
    <n v="0"/>
    <x v="42"/>
  </r>
  <r>
    <x v="90"/>
    <n v="10528"/>
    <x v="17"/>
    <n v="1"/>
    <n v="0"/>
    <n v="0"/>
    <n v="0"/>
    <n v="0"/>
    <n v="0"/>
    <n v="0"/>
    <n v="0"/>
    <n v="0"/>
    <n v="0"/>
    <x v="42"/>
  </r>
  <r>
    <x v="17"/>
    <n v="10633"/>
    <x v="10"/>
    <n v="2"/>
    <n v="318"/>
    <n v="0"/>
    <n v="0"/>
    <n v="0"/>
    <n v="318"/>
    <n v="0"/>
    <n v="318"/>
    <n v="1"/>
    <n v="0"/>
    <x v="42"/>
  </r>
  <r>
    <x v="91"/>
    <n v="10494"/>
    <x v="16"/>
    <n v="2"/>
    <n v="76"/>
    <n v="0"/>
    <n v="0"/>
    <n v="0"/>
    <n v="76"/>
    <n v="0"/>
    <n v="76"/>
    <n v="1"/>
    <n v="0"/>
    <x v="42"/>
  </r>
  <r>
    <x v="107"/>
    <n v="10489"/>
    <x v="16"/>
    <n v="2"/>
    <n v="90"/>
    <n v="0"/>
    <n v="0"/>
    <n v="0"/>
    <n v="90"/>
    <n v="0"/>
    <n v="90"/>
    <n v="1"/>
    <n v="0"/>
    <x v="42"/>
  </r>
  <r>
    <x v="19"/>
    <n v="10527"/>
    <x v="2"/>
    <n v="1"/>
    <n v="299"/>
    <n v="0"/>
    <n v="0"/>
    <n v="0"/>
    <n v="299"/>
    <n v="0"/>
    <n v="299"/>
    <n v="1"/>
    <n v="0"/>
    <x v="42"/>
  </r>
  <r>
    <x v="51"/>
    <n v="10632"/>
    <x v="10"/>
    <n v="3"/>
    <n v="477"/>
    <n v="0"/>
    <n v="0"/>
    <n v="0"/>
    <n v="477"/>
    <n v="0"/>
    <n v="477"/>
    <n v="1"/>
    <n v="0"/>
    <x v="42"/>
  </r>
  <r>
    <x v="224"/>
    <n v="10549"/>
    <x v="17"/>
    <n v="2"/>
    <n v="0"/>
    <n v="0"/>
    <n v="0"/>
    <n v="0"/>
    <n v="0"/>
    <n v="0"/>
    <n v="0"/>
    <n v="0"/>
    <n v="0"/>
    <x v="42"/>
  </r>
  <r>
    <x v="20"/>
    <n v="10240"/>
    <x v="0"/>
    <n v="1"/>
    <n v="95"/>
    <n v="0"/>
    <n v="0"/>
    <n v="0"/>
    <n v="95"/>
    <n v="0"/>
    <n v="95"/>
    <n v="1"/>
    <n v="0"/>
    <x v="43"/>
  </r>
  <r>
    <x v="81"/>
    <n v="10396"/>
    <x v="18"/>
    <n v="1"/>
    <n v="555"/>
    <n v="0"/>
    <n v="0"/>
    <n v="0"/>
    <n v="555"/>
    <n v="0"/>
    <n v="555"/>
    <n v="1"/>
    <n v="0"/>
    <x v="43"/>
  </r>
  <r>
    <x v="125"/>
    <n v="10069"/>
    <x v="4"/>
    <n v="2"/>
    <n v="710"/>
    <n v="0"/>
    <n v="0"/>
    <n v="71"/>
    <n v="639"/>
    <n v="0"/>
    <n v="639"/>
    <n v="1"/>
    <n v="0"/>
    <x v="43"/>
  </r>
  <r>
    <x v="58"/>
    <n v="10145"/>
    <x v="1"/>
    <n v="3"/>
    <n v="1110"/>
    <n v="0"/>
    <n v="0"/>
    <n v="0"/>
    <n v="1110"/>
    <n v="0"/>
    <n v="1110"/>
    <n v="1"/>
    <n v="0"/>
    <x v="43"/>
  </r>
  <r>
    <x v="4"/>
    <n v="10109"/>
    <x v="3"/>
    <n v="1"/>
    <n v="275"/>
    <n v="0"/>
    <n v="0"/>
    <n v="0"/>
    <n v="275"/>
    <n v="0"/>
    <n v="275"/>
    <n v="1"/>
    <n v="0"/>
    <x v="43"/>
  </r>
  <r>
    <x v="129"/>
    <n v="10088"/>
    <x v="4"/>
    <n v="1"/>
    <n v="275"/>
    <n v="0"/>
    <n v="0"/>
    <n v="0"/>
    <n v="275"/>
    <n v="0"/>
    <n v="275"/>
    <n v="1"/>
    <n v="0"/>
    <x v="43"/>
  </r>
  <r>
    <x v="7"/>
    <n v="10062"/>
    <x v="4"/>
    <n v="1"/>
    <n v="275"/>
    <n v="0"/>
    <n v="0"/>
    <n v="0"/>
    <n v="275"/>
    <n v="0"/>
    <n v="275"/>
    <n v="1"/>
    <n v="0"/>
    <x v="43"/>
  </r>
  <r>
    <x v="28"/>
    <n v="10442"/>
    <x v="12"/>
    <n v="1"/>
    <n v="83"/>
    <n v="0"/>
    <n v="0"/>
    <n v="0"/>
    <n v="83"/>
    <n v="0"/>
    <n v="83"/>
    <n v="1"/>
    <n v="0"/>
    <x v="43"/>
  </r>
  <r>
    <x v="65"/>
    <n v="10211"/>
    <x v="13"/>
    <n v="1"/>
    <n v="265"/>
    <n v="0"/>
    <n v="0"/>
    <n v="0"/>
    <n v="265"/>
    <n v="0"/>
    <n v="265"/>
    <n v="1"/>
    <n v="0"/>
    <x v="43"/>
  </r>
  <r>
    <x v="8"/>
    <n v="10264"/>
    <x v="5"/>
    <n v="4"/>
    <n v="760"/>
    <n v="0"/>
    <n v="0"/>
    <n v="56.49"/>
    <n v="703.51"/>
    <n v="0"/>
    <n v="703.51"/>
    <n v="1"/>
    <n v="0"/>
    <x v="43"/>
  </r>
  <r>
    <x v="38"/>
    <n v="10381"/>
    <x v="5"/>
    <n v="1"/>
    <n v="225"/>
    <n v="0"/>
    <n v="0"/>
    <n v="0"/>
    <n v="225"/>
    <n v="0"/>
    <n v="225"/>
    <n v="1"/>
    <n v="0"/>
    <x v="43"/>
  </r>
  <r>
    <x v="44"/>
    <n v="10685"/>
    <x v="5"/>
    <n v="1"/>
    <n v="225"/>
    <n v="0"/>
    <n v="0"/>
    <n v="0"/>
    <n v="225"/>
    <n v="0"/>
    <n v="225"/>
    <n v="1"/>
    <n v="0"/>
    <x v="43"/>
  </r>
  <r>
    <x v="237"/>
    <n v="10374"/>
    <x v="5"/>
    <n v="1"/>
    <n v="275"/>
    <n v="0"/>
    <n v="0"/>
    <n v="0"/>
    <n v="275"/>
    <n v="0"/>
    <n v="275"/>
    <n v="1"/>
    <n v="0"/>
    <x v="43"/>
  </r>
  <r>
    <x v="45"/>
    <n v="10354"/>
    <x v="6"/>
    <n v="2"/>
    <n v="700"/>
    <n v="0"/>
    <n v="0"/>
    <n v="0"/>
    <n v="700"/>
    <n v="0"/>
    <n v="700"/>
    <n v="1"/>
    <n v="0"/>
    <x v="43"/>
  </r>
  <r>
    <x v="11"/>
    <n v="10353"/>
    <x v="6"/>
    <n v="1"/>
    <n v="350"/>
    <n v="0"/>
    <n v="0"/>
    <n v="0"/>
    <n v="350"/>
    <n v="0"/>
    <n v="350"/>
    <n v="1"/>
    <n v="0"/>
    <x v="43"/>
  </r>
  <r>
    <x v="74"/>
    <n v="10227"/>
    <x v="6"/>
    <n v="2"/>
    <n v="770"/>
    <n v="0"/>
    <n v="0"/>
    <n v="37.47"/>
    <n v="732.53"/>
    <n v="0"/>
    <n v="732.53"/>
    <n v="1"/>
    <n v="0"/>
    <x v="43"/>
  </r>
  <r>
    <x v="46"/>
    <n v="10356"/>
    <x v="6"/>
    <n v="2"/>
    <n v="720"/>
    <n v="0"/>
    <n v="0"/>
    <n v="35.04"/>
    <n v="684.96"/>
    <n v="0"/>
    <n v="684.96"/>
    <n v="1"/>
    <n v="0"/>
    <x v="43"/>
  </r>
  <r>
    <x v="77"/>
    <n v="10421"/>
    <x v="22"/>
    <n v="1"/>
    <n v="238"/>
    <n v="0"/>
    <n v="0"/>
    <n v="0"/>
    <n v="238"/>
    <n v="0"/>
    <n v="238"/>
    <n v="1"/>
    <n v="0"/>
    <x v="43"/>
  </r>
  <r>
    <x v="219"/>
    <n v="10250"/>
    <x v="17"/>
    <n v="1"/>
    <n v="0"/>
    <n v="0"/>
    <n v="0"/>
    <n v="0"/>
    <n v="0"/>
    <n v="0"/>
    <n v="0"/>
    <n v="0"/>
    <n v="0"/>
    <x v="43"/>
  </r>
  <r>
    <x v="89"/>
    <n v="10493"/>
    <x v="16"/>
    <n v="1"/>
    <n v="58"/>
    <n v="0"/>
    <n v="0"/>
    <n v="0"/>
    <n v="58"/>
    <n v="0"/>
    <n v="58"/>
    <n v="1"/>
    <n v="0"/>
    <x v="43"/>
  </r>
  <r>
    <x v="17"/>
    <n v="10633"/>
    <x v="10"/>
    <n v="1"/>
    <n v="159"/>
    <n v="0"/>
    <n v="0"/>
    <n v="0"/>
    <n v="159"/>
    <n v="0"/>
    <n v="159"/>
    <n v="1"/>
    <n v="0"/>
    <x v="43"/>
  </r>
  <r>
    <x v="240"/>
    <n v="10698"/>
    <x v="17"/>
    <n v="1"/>
    <n v="0"/>
    <n v="0"/>
    <n v="0"/>
    <n v="0"/>
    <n v="0"/>
    <n v="0"/>
    <n v="0"/>
    <n v="0"/>
    <n v="0"/>
    <x v="43"/>
  </r>
  <r>
    <x v="51"/>
    <n v="10632"/>
    <x v="10"/>
    <n v="2"/>
    <n v="318"/>
    <n v="0"/>
    <n v="0"/>
    <n v="0"/>
    <n v="318"/>
    <n v="0"/>
    <n v="318"/>
    <n v="1"/>
    <n v="0"/>
    <x v="43"/>
  </r>
  <r>
    <x v="145"/>
    <n v="10449"/>
    <x v="0"/>
    <n v="1"/>
    <n v="260"/>
    <n v="0"/>
    <n v="0"/>
    <n v="0"/>
    <n v="260"/>
    <n v="0"/>
    <n v="260"/>
    <n v="1"/>
    <n v="0"/>
    <x v="44"/>
  </r>
  <r>
    <x v="1"/>
    <n v="10450"/>
    <x v="0"/>
    <n v="1"/>
    <n v="470"/>
    <n v="0"/>
    <n v="0"/>
    <n v="60.25"/>
    <n v="409.75"/>
    <n v="0"/>
    <n v="409.75"/>
    <n v="1"/>
    <n v="0"/>
    <x v="44"/>
  </r>
  <r>
    <x v="21"/>
    <n v="10461"/>
    <x v="0"/>
    <n v="2"/>
    <n v="550"/>
    <n v="0"/>
    <n v="0"/>
    <n v="35.26"/>
    <n v="514.74"/>
    <n v="0"/>
    <n v="514.74"/>
    <n v="1"/>
    <n v="0"/>
    <x v="44"/>
  </r>
  <r>
    <x v="81"/>
    <n v="10396"/>
    <x v="18"/>
    <n v="1"/>
    <n v="555"/>
    <n v="0"/>
    <n v="0"/>
    <n v="0"/>
    <n v="555"/>
    <n v="0"/>
    <n v="555"/>
    <n v="1"/>
    <n v="0"/>
    <x v="44"/>
  </r>
  <r>
    <x v="123"/>
    <n v="10398"/>
    <x v="18"/>
    <n v="1"/>
    <n v="625"/>
    <n v="0"/>
    <n v="0"/>
    <n v="0"/>
    <n v="625"/>
    <n v="0"/>
    <n v="625"/>
    <n v="1"/>
    <n v="0"/>
    <x v="44"/>
  </r>
  <r>
    <x v="57"/>
    <n v="10225"/>
    <x v="4"/>
    <n v="1"/>
    <n v="255"/>
    <n v="0"/>
    <n v="0"/>
    <n v="0"/>
    <n v="255"/>
    <n v="0"/>
    <n v="255"/>
    <n v="1"/>
    <n v="0"/>
    <x v="44"/>
  </r>
  <r>
    <x v="138"/>
    <n v="10130"/>
    <x v="3"/>
    <n v="1"/>
    <n v="385"/>
    <n v="0"/>
    <n v="0"/>
    <n v="0"/>
    <n v="385"/>
    <n v="0"/>
    <n v="385"/>
    <n v="1"/>
    <n v="0"/>
    <x v="44"/>
  </r>
  <r>
    <x v="7"/>
    <n v="10062"/>
    <x v="4"/>
    <n v="1"/>
    <n v="275"/>
    <n v="0"/>
    <n v="0"/>
    <n v="0"/>
    <n v="275"/>
    <n v="0"/>
    <n v="275"/>
    <n v="1"/>
    <n v="0"/>
    <x v="44"/>
  </r>
  <r>
    <x v="115"/>
    <n v="10436"/>
    <x v="12"/>
    <n v="1"/>
    <n v="45"/>
    <n v="0"/>
    <n v="0"/>
    <n v="0"/>
    <n v="45"/>
    <n v="0"/>
    <n v="45"/>
    <n v="1"/>
    <n v="0"/>
    <x v="44"/>
  </r>
  <r>
    <x v="31"/>
    <n v="10437"/>
    <x v="12"/>
    <n v="1"/>
    <n v="95"/>
    <n v="0"/>
    <n v="0"/>
    <n v="12.18"/>
    <n v="82.82"/>
    <n v="0"/>
    <n v="82.82"/>
    <n v="1"/>
    <n v="0"/>
    <x v="44"/>
  </r>
  <r>
    <x v="63"/>
    <n v="10470"/>
    <x v="19"/>
    <n v="1"/>
    <n v="275"/>
    <n v="0"/>
    <n v="0"/>
    <n v="0"/>
    <n v="275"/>
    <n v="0"/>
    <n v="275"/>
    <n v="1"/>
    <n v="0"/>
    <x v="44"/>
  </r>
  <r>
    <x v="8"/>
    <n v="10264"/>
    <x v="5"/>
    <n v="3"/>
    <n v="570"/>
    <n v="0"/>
    <n v="0"/>
    <n v="0"/>
    <n v="570"/>
    <n v="0"/>
    <n v="570"/>
    <n v="1"/>
    <n v="0"/>
    <x v="44"/>
  </r>
  <r>
    <x v="194"/>
    <n v="10376"/>
    <x v="5"/>
    <n v="1"/>
    <n v="330"/>
    <n v="0"/>
    <n v="0"/>
    <n v="0"/>
    <n v="330"/>
    <n v="0"/>
    <n v="330"/>
    <n v="1"/>
    <n v="0"/>
    <x v="44"/>
  </r>
  <r>
    <x v="39"/>
    <n v="10373"/>
    <x v="5"/>
    <n v="1"/>
    <n v="275"/>
    <n v="0"/>
    <n v="0"/>
    <n v="0"/>
    <n v="275"/>
    <n v="0"/>
    <n v="275"/>
    <n v="1"/>
    <n v="0"/>
    <x v="44"/>
  </r>
  <r>
    <x v="43"/>
    <n v="10364"/>
    <x v="5"/>
    <n v="1"/>
    <n v="330"/>
    <n v="0"/>
    <n v="0"/>
    <n v="42.31"/>
    <n v="287.69"/>
    <n v="0"/>
    <n v="287.69"/>
    <n v="1"/>
    <n v="0"/>
    <x v="44"/>
  </r>
  <r>
    <x v="75"/>
    <n v="10427"/>
    <x v="21"/>
    <n v="1"/>
    <n v="359"/>
    <n v="0"/>
    <n v="0"/>
    <n v="0"/>
    <n v="359"/>
    <n v="0"/>
    <n v="359"/>
    <n v="1"/>
    <n v="0"/>
    <x v="44"/>
  </r>
  <r>
    <x v="47"/>
    <n v="10432"/>
    <x v="14"/>
    <n v="1"/>
    <n v="315"/>
    <n v="0"/>
    <n v="0"/>
    <n v="0"/>
    <n v="315"/>
    <n v="0"/>
    <n v="315"/>
    <n v="1"/>
    <n v="0"/>
    <x v="44"/>
  </r>
  <r>
    <x v="241"/>
    <n v="10031"/>
    <x v="9"/>
    <n v="1"/>
    <n v="715"/>
    <n v="0"/>
    <n v="0"/>
    <n v="0"/>
    <n v="715"/>
    <n v="0"/>
    <n v="715"/>
    <n v="1"/>
    <n v="0"/>
    <x v="44"/>
  </r>
  <r>
    <x v="17"/>
    <n v="10633"/>
    <x v="10"/>
    <n v="3"/>
    <n v="477"/>
    <n v="0"/>
    <n v="0"/>
    <n v="0"/>
    <n v="477"/>
    <n v="0"/>
    <n v="477"/>
    <n v="1"/>
    <n v="0"/>
    <x v="44"/>
  </r>
  <r>
    <x v="147"/>
    <n v="10004"/>
    <x v="16"/>
    <n v="1"/>
    <n v="70"/>
    <n v="0"/>
    <n v="0"/>
    <n v="0"/>
    <n v="70"/>
    <n v="0"/>
    <n v="70"/>
    <n v="1"/>
    <n v="0"/>
    <x v="44"/>
  </r>
  <r>
    <x v="107"/>
    <n v="10489"/>
    <x v="16"/>
    <n v="1"/>
    <n v="45"/>
    <n v="0"/>
    <n v="0"/>
    <n v="0"/>
    <n v="45"/>
    <n v="0"/>
    <n v="45"/>
    <n v="1"/>
    <n v="0"/>
    <x v="44"/>
  </r>
  <r>
    <x v="51"/>
    <n v="10632"/>
    <x v="10"/>
    <n v="3"/>
    <n v="477"/>
    <n v="0"/>
    <n v="0"/>
    <n v="0"/>
    <n v="477"/>
    <n v="0"/>
    <n v="477"/>
    <n v="1"/>
    <n v="0"/>
    <x v="44"/>
  </r>
  <r>
    <x v="52"/>
    <n v="1066"/>
    <x v="16"/>
    <n v="1"/>
    <n v="99"/>
    <n v="0"/>
    <n v="0"/>
    <n v="0"/>
    <n v="99"/>
    <n v="0"/>
    <n v="99"/>
    <n v="1"/>
    <n v="0"/>
    <x v="45"/>
  </r>
  <r>
    <x v="1"/>
    <n v="10450"/>
    <x v="0"/>
    <n v="1"/>
    <n v="470"/>
    <n v="0"/>
    <n v="0"/>
    <n v="94"/>
    <n v="376"/>
    <n v="0"/>
    <n v="376"/>
    <n v="1"/>
    <n v="0"/>
    <x v="45"/>
  </r>
  <r>
    <x v="2"/>
    <n v="10158"/>
    <x v="1"/>
    <n v="1"/>
    <n v="385"/>
    <n v="0"/>
    <n v="0"/>
    <n v="0"/>
    <n v="385"/>
    <n v="0"/>
    <n v="385"/>
    <n v="1"/>
    <n v="0"/>
    <x v="45"/>
  </r>
  <r>
    <x v="127"/>
    <n v="10067"/>
    <x v="4"/>
    <n v="1"/>
    <n v="275"/>
    <n v="0"/>
    <n v="0"/>
    <n v="0"/>
    <n v="275"/>
    <n v="0"/>
    <n v="275"/>
    <n v="1"/>
    <n v="0"/>
    <x v="45"/>
  </r>
  <r>
    <x v="58"/>
    <n v="10145"/>
    <x v="1"/>
    <n v="3"/>
    <n v="1110"/>
    <n v="0"/>
    <n v="0"/>
    <n v="0"/>
    <n v="1110"/>
    <n v="0"/>
    <n v="1110"/>
    <n v="1"/>
    <n v="0"/>
    <x v="45"/>
  </r>
  <r>
    <x v="59"/>
    <n v="10052"/>
    <x v="4"/>
    <n v="1"/>
    <n v="340"/>
    <n v="0"/>
    <n v="0"/>
    <n v="0"/>
    <n v="340"/>
    <n v="0"/>
    <n v="340"/>
    <n v="1"/>
    <n v="0"/>
    <x v="45"/>
  </r>
  <r>
    <x v="60"/>
    <n v="10125"/>
    <x v="3"/>
    <n v="1"/>
    <n v="275"/>
    <n v="0"/>
    <n v="0"/>
    <n v="0"/>
    <n v="275"/>
    <n v="0"/>
    <n v="275"/>
    <n v="1"/>
    <n v="0"/>
    <x v="45"/>
  </r>
  <r>
    <x v="4"/>
    <n v="10109"/>
    <x v="3"/>
    <n v="1"/>
    <n v="275"/>
    <n v="0"/>
    <n v="0"/>
    <n v="0"/>
    <n v="275"/>
    <n v="0"/>
    <n v="275"/>
    <n v="1"/>
    <n v="0"/>
    <x v="45"/>
  </r>
  <r>
    <x v="102"/>
    <n v="10018"/>
    <x v="4"/>
    <n v="1"/>
    <n v="255"/>
    <n v="0"/>
    <n v="0"/>
    <n v="0"/>
    <n v="255"/>
    <n v="0"/>
    <n v="255"/>
    <n v="1"/>
    <n v="0"/>
    <x v="45"/>
  </r>
  <r>
    <x v="114"/>
    <n v="10440"/>
    <x v="12"/>
    <n v="2"/>
    <n v="176"/>
    <n v="0"/>
    <n v="0"/>
    <n v="0"/>
    <n v="176"/>
    <n v="0"/>
    <n v="176"/>
    <n v="1"/>
    <n v="0"/>
    <x v="45"/>
  </r>
  <r>
    <x v="30"/>
    <n v="10441"/>
    <x v="12"/>
    <n v="1"/>
    <n v="250"/>
    <n v="0"/>
    <n v="0"/>
    <n v="0"/>
    <n v="250"/>
    <n v="0"/>
    <n v="250"/>
    <n v="1"/>
    <n v="0"/>
    <x v="45"/>
  </r>
  <r>
    <x v="62"/>
    <n v="10445"/>
    <x v="12"/>
    <n v="2"/>
    <n v="390"/>
    <n v="0"/>
    <n v="0"/>
    <n v="0"/>
    <n v="390"/>
    <n v="0"/>
    <n v="390"/>
    <n v="1"/>
    <n v="0"/>
    <x v="45"/>
  </r>
  <r>
    <x v="36"/>
    <n v="10224"/>
    <x v="13"/>
    <n v="1"/>
    <n v="255"/>
    <n v="0"/>
    <n v="0"/>
    <n v="0"/>
    <n v="255"/>
    <n v="0"/>
    <n v="255"/>
    <n v="1"/>
    <n v="0"/>
    <x v="45"/>
  </r>
  <r>
    <x v="8"/>
    <n v="10264"/>
    <x v="5"/>
    <n v="4"/>
    <n v="760"/>
    <n v="0"/>
    <n v="0"/>
    <n v="18.87"/>
    <n v="741.13"/>
    <n v="0"/>
    <n v="741.13"/>
    <n v="1"/>
    <n v="0"/>
    <x v="45"/>
  </r>
  <r>
    <x v="9"/>
    <n v="10366"/>
    <x v="5"/>
    <n v="1"/>
    <n v="270"/>
    <n v="0"/>
    <n v="0"/>
    <n v="26.81"/>
    <n v="243.19"/>
    <n v="0"/>
    <n v="243.19"/>
    <n v="1"/>
    <n v="0"/>
    <x v="45"/>
  </r>
  <r>
    <x v="39"/>
    <n v="10373"/>
    <x v="5"/>
    <n v="1"/>
    <n v="275"/>
    <n v="0"/>
    <n v="0"/>
    <n v="27.41"/>
    <n v="247.59"/>
    <n v="0"/>
    <n v="247.59"/>
    <n v="1"/>
    <n v="0"/>
    <x v="45"/>
  </r>
  <r>
    <x v="41"/>
    <n v="10363"/>
    <x v="5"/>
    <n v="1"/>
    <n v="265"/>
    <n v="0"/>
    <n v="0"/>
    <n v="26.32"/>
    <n v="238.68"/>
    <n v="0"/>
    <n v="238.68"/>
    <n v="1"/>
    <n v="0"/>
    <x v="45"/>
  </r>
  <r>
    <x v="43"/>
    <n v="10364"/>
    <x v="5"/>
    <n v="1"/>
    <n v="330"/>
    <n v="0"/>
    <n v="0"/>
    <n v="0"/>
    <n v="330"/>
    <n v="0"/>
    <n v="330"/>
    <n v="1"/>
    <n v="0"/>
    <x v="45"/>
  </r>
  <r>
    <x v="186"/>
    <n v="10365"/>
    <x v="5"/>
    <n v="1"/>
    <n v="320"/>
    <n v="0"/>
    <n v="0"/>
    <n v="0"/>
    <n v="320"/>
    <n v="0"/>
    <n v="320"/>
    <n v="1"/>
    <n v="0"/>
    <x v="45"/>
  </r>
  <r>
    <x v="44"/>
    <n v="10685"/>
    <x v="5"/>
    <n v="1"/>
    <n v="225"/>
    <n v="0"/>
    <n v="0"/>
    <n v="0"/>
    <n v="225"/>
    <n v="0"/>
    <n v="225"/>
    <n v="1"/>
    <n v="0"/>
    <x v="45"/>
  </r>
  <r>
    <x v="118"/>
    <n v="10361"/>
    <x v="6"/>
    <n v="1"/>
    <n v="385"/>
    <n v="0"/>
    <n v="0"/>
    <n v="0"/>
    <n v="385"/>
    <n v="0"/>
    <n v="385"/>
    <n v="1"/>
    <n v="0"/>
    <x v="45"/>
  </r>
  <r>
    <x v="45"/>
    <n v="10354"/>
    <x v="6"/>
    <n v="1"/>
    <n v="350"/>
    <n v="0"/>
    <n v="0"/>
    <n v="0"/>
    <n v="350"/>
    <n v="0"/>
    <n v="350"/>
    <n v="1"/>
    <n v="0"/>
    <x v="45"/>
  </r>
  <r>
    <x v="11"/>
    <n v="10353"/>
    <x v="6"/>
    <n v="3"/>
    <n v="1050"/>
    <n v="0"/>
    <n v="0"/>
    <n v="140"/>
    <n v="910"/>
    <n v="0"/>
    <n v="910"/>
    <n v="1"/>
    <n v="0"/>
    <x v="45"/>
  </r>
  <r>
    <x v="74"/>
    <n v="10227"/>
    <x v="6"/>
    <n v="2"/>
    <n v="770"/>
    <n v="0"/>
    <n v="0"/>
    <n v="0"/>
    <n v="770"/>
    <n v="0"/>
    <n v="770"/>
    <n v="1"/>
    <n v="0"/>
    <x v="45"/>
  </r>
  <r>
    <x v="46"/>
    <n v="10356"/>
    <x v="6"/>
    <n v="1"/>
    <n v="360"/>
    <n v="0"/>
    <n v="0"/>
    <n v="35.869999999999997"/>
    <n v="324.13"/>
    <n v="0"/>
    <n v="324.13"/>
    <n v="1"/>
    <n v="0"/>
    <x v="45"/>
  </r>
  <r>
    <x v="221"/>
    <n v="10431"/>
    <x v="14"/>
    <n v="1"/>
    <n v="495"/>
    <n v="0"/>
    <n v="0"/>
    <n v="0"/>
    <n v="495"/>
    <n v="0"/>
    <n v="495"/>
    <n v="1"/>
    <n v="0"/>
    <x v="45"/>
  </r>
  <r>
    <x v="77"/>
    <n v="10421"/>
    <x v="22"/>
    <n v="1"/>
    <n v="238"/>
    <n v="0"/>
    <n v="0"/>
    <n v="23.72"/>
    <n v="214.28"/>
    <n v="0"/>
    <n v="214.28"/>
    <n v="1"/>
    <n v="0"/>
    <x v="45"/>
  </r>
  <r>
    <x v="17"/>
    <n v="10633"/>
    <x v="10"/>
    <n v="1"/>
    <n v="159"/>
    <n v="0"/>
    <n v="0"/>
    <n v="0"/>
    <n v="159"/>
    <n v="0"/>
    <n v="159"/>
    <n v="1"/>
    <n v="0"/>
    <x v="45"/>
  </r>
  <r>
    <x v="51"/>
    <n v="10632"/>
    <x v="10"/>
    <n v="7"/>
    <n v="1113"/>
    <n v="0"/>
    <n v="0"/>
    <n v="0"/>
    <n v="1113"/>
    <n v="0"/>
    <n v="1113"/>
    <n v="1"/>
    <n v="0"/>
    <x v="45"/>
  </r>
  <r>
    <x v="208"/>
    <n v="10187"/>
    <x v="16"/>
    <n v="1"/>
    <n v="230"/>
    <n v="0"/>
    <n v="0"/>
    <n v="0"/>
    <n v="230"/>
    <n v="0"/>
    <n v="230"/>
    <n v="1"/>
    <n v="0"/>
    <x v="45"/>
  </r>
  <r>
    <x v="110"/>
    <n v="10451"/>
    <x v="0"/>
    <n v="1"/>
    <n v="895"/>
    <n v="0"/>
    <n v="0"/>
    <n v="52"/>
    <n v="843"/>
    <n v="0"/>
    <n v="843"/>
    <n v="1"/>
    <n v="0"/>
    <x v="46"/>
  </r>
  <r>
    <x v="1"/>
    <n v="10450"/>
    <x v="0"/>
    <n v="1"/>
    <n v="470"/>
    <n v="0"/>
    <n v="0"/>
    <n v="0"/>
    <n v="470"/>
    <n v="0"/>
    <n v="470"/>
    <n v="1"/>
    <n v="0"/>
    <x v="46"/>
  </r>
  <r>
    <x v="122"/>
    <n v="10662"/>
    <x v="18"/>
    <n v="1"/>
    <n v="1315"/>
    <n v="0"/>
    <n v="0"/>
    <n v="0"/>
    <n v="1315"/>
    <n v="0"/>
    <n v="1315"/>
    <n v="1"/>
    <n v="0"/>
    <x v="46"/>
  </r>
  <r>
    <x v="182"/>
    <n v="10154"/>
    <x v="1"/>
    <n v="1"/>
    <n v="385"/>
    <n v="0"/>
    <n v="0"/>
    <n v="0"/>
    <n v="385"/>
    <n v="0"/>
    <n v="385"/>
    <n v="1"/>
    <n v="0"/>
    <x v="46"/>
  </r>
  <r>
    <x v="98"/>
    <n v="10168"/>
    <x v="1"/>
    <n v="1"/>
    <n v="385"/>
    <n v="0"/>
    <n v="0"/>
    <n v="0"/>
    <n v="385"/>
    <n v="0"/>
    <n v="385"/>
    <n v="1"/>
    <n v="0"/>
    <x v="46"/>
  </r>
  <r>
    <x v="125"/>
    <n v="10069"/>
    <x v="4"/>
    <n v="2"/>
    <n v="710"/>
    <n v="0"/>
    <n v="0"/>
    <n v="41.25"/>
    <n v="668.75"/>
    <n v="0"/>
    <n v="668.75"/>
    <n v="1"/>
    <n v="0"/>
    <x v="46"/>
  </r>
  <r>
    <x v="23"/>
    <n v="10044"/>
    <x v="4"/>
    <n v="1"/>
    <n v="260"/>
    <n v="0"/>
    <n v="0"/>
    <n v="0"/>
    <n v="260"/>
    <n v="0"/>
    <n v="260"/>
    <n v="1"/>
    <n v="0"/>
    <x v="46"/>
  </r>
  <r>
    <x v="60"/>
    <n v="10125"/>
    <x v="3"/>
    <n v="1"/>
    <n v="275"/>
    <n v="0"/>
    <n v="0"/>
    <n v="15.97"/>
    <n v="259.02999999999997"/>
    <n v="0"/>
    <n v="259.02999999999997"/>
    <n v="1"/>
    <n v="0"/>
    <x v="46"/>
  </r>
  <r>
    <x v="4"/>
    <n v="10109"/>
    <x v="3"/>
    <n v="1"/>
    <n v="275"/>
    <n v="0"/>
    <n v="0"/>
    <n v="0"/>
    <n v="275"/>
    <n v="0"/>
    <n v="275"/>
    <n v="1"/>
    <n v="0"/>
    <x v="46"/>
  </r>
  <r>
    <x v="100"/>
    <n v="10073"/>
    <x v="11"/>
    <n v="1"/>
    <n v="335"/>
    <n v="0"/>
    <n v="0"/>
    <n v="0"/>
    <n v="335"/>
    <n v="0"/>
    <n v="335"/>
    <n v="1"/>
    <n v="0"/>
    <x v="46"/>
  </r>
  <r>
    <x v="26"/>
    <n v="10095"/>
    <x v="3"/>
    <n v="2"/>
    <n v="520"/>
    <n v="0"/>
    <n v="0"/>
    <n v="20.6"/>
    <n v="499.4"/>
    <n v="0"/>
    <n v="499.4"/>
    <n v="1"/>
    <n v="0"/>
    <x v="46"/>
  </r>
  <r>
    <x v="173"/>
    <n v="10097"/>
    <x v="3"/>
    <n v="1"/>
    <n v="355"/>
    <n v="0"/>
    <n v="0"/>
    <n v="20.63"/>
    <n v="334.37"/>
    <n v="0"/>
    <n v="334.37"/>
    <n v="1"/>
    <n v="0"/>
    <x v="46"/>
  </r>
  <r>
    <x v="6"/>
    <n v="10055"/>
    <x v="4"/>
    <n v="1"/>
    <n v="260"/>
    <n v="0"/>
    <n v="0"/>
    <n v="0"/>
    <n v="260"/>
    <n v="0"/>
    <n v="260"/>
    <n v="1"/>
    <n v="0"/>
    <x v="46"/>
  </r>
  <r>
    <x v="7"/>
    <n v="10062"/>
    <x v="4"/>
    <n v="1"/>
    <n v="275"/>
    <n v="0"/>
    <n v="0"/>
    <n v="0"/>
    <n v="275"/>
    <n v="0"/>
    <n v="275"/>
    <n v="1"/>
    <n v="0"/>
    <x v="46"/>
  </r>
  <r>
    <x v="29"/>
    <n v="10443"/>
    <x v="12"/>
    <n v="1"/>
    <n v="75"/>
    <n v="0"/>
    <n v="0"/>
    <n v="0"/>
    <n v="75"/>
    <n v="0"/>
    <n v="75"/>
    <n v="1"/>
    <n v="0"/>
    <x v="46"/>
  </r>
  <r>
    <x v="30"/>
    <n v="10441"/>
    <x v="12"/>
    <n v="1"/>
    <n v="250"/>
    <n v="0"/>
    <n v="0"/>
    <n v="9.9"/>
    <n v="240.1"/>
    <n v="0"/>
    <n v="240.1"/>
    <n v="1"/>
    <n v="0"/>
    <x v="46"/>
  </r>
  <r>
    <x v="115"/>
    <n v="10436"/>
    <x v="12"/>
    <n v="1"/>
    <n v="45"/>
    <n v="0"/>
    <n v="0"/>
    <n v="2.61"/>
    <n v="42.39"/>
    <n v="0"/>
    <n v="42.39"/>
    <n v="1"/>
    <n v="0"/>
    <x v="46"/>
  </r>
  <r>
    <x v="64"/>
    <n v="10471"/>
    <x v="19"/>
    <n v="1"/>
    <n v="495"/>
    <n v="0"/>
    <n v="0"/>
    <n v="0"/>
    <n v="495"/>
    <n v="0"/>
    <n v="495"/>
    <n v="1"/>
    <n v="0"/>
    <x v="46"/>
  </r>
  <r>
    <x v="65"/>
    <n v="10211"/>
    <x v="13"/>
    <n v="1"/>
    <n v="265"/>
    <n v="0"/>
    <n v="0"/>
    <n v="10.5"/>
    <n v="254.5"/>
    <n v="0"/>
    <n v="254.5"/>
    <n v="1"/>
    <n v="0"/>
    <x v="46"/>
  </r>
  <r>
    <x v="33"/>
    <n v="10221"/>
    <x v="13"/>
    <n v="1"/>
    <n v="255"/>
    <n v="0"/>
    <n v="0"/>
    <n v="10.1"/>
    <n v="244.9"/>
    <n v="0"/>
    <n v="244.9"/>
    <n v="1"/>
    <n v="0"/>
    <x v="46"/>
  </r>
  <r>
    <x v="8"/>
    <n v="10264"/>
    <x v="5"/>
    <n v="3"/>
    <n v="570"/>
    <n v="0"/>
    <n v="0"/>
    <n v="0"/>
    <n v="570"/>
    <n v="0"/>
    <n v="570"/>
    <n v="1"/>
    <n v="0"/>
    <x v="46"/>
  </r>
  <r>
    <x v="227"/>
    <n v="10371"/>
    <x v="5"/>
    <n v="1"/>
    <n v="275"/>
    <n v="0"/>
    <n v="0"/>
    <n v="10.9"/>
    <n v="264.10000000000002"/>
    <n v="0"/>
    <n v="264.10000000000002"/>
    <n v="1"/>
    <n v="0"/>
    <x v="46"/>
  </r>
  <r>
    <x v="68"/>
    <n v="10377"/>
    <x v="5"/>
    <n v="1"/>
    <n v="345"/>
    <n v="0"/>
    <n v="0"/>
    <n v="0"/>
    <n v="345"/>
    <n v="0"/>
    <n v="345"/>
    <n v="1"/>
    <n v="0"/>
    <x v="46"/>
  </r>
  <r>
    <x v="69"/>
    <n v="10382"/>
    <x v="5"/>
    <n v="1"/>
    <n v="235"/>
    <n v="0"/>
    <n v="0"/>
    <n v="0"/>
    <n v="235"/>
    <n v="0"/>
    <n v="235"/>
    <n v="1"/>
    <n v="0"/>
    <x v="46"/>
  </r>
  <r>
    <x v="43"/>
    <n v="10364"/>
    <x v="5"/>
    <n v="2"/>
    <n v="660"/>
    <n v="0"/>
    <n v="0"/>
    <n v="0"/>
    <n v="660"/>
    <n v="0"/>
    <n v="660"/>
    <n v="1"/>
    <n v="0"/>
    <x v="46"/>
  </r>
  <r>
    <x v="71"/>
    <n v="10481"/>
    <x v="20"/>
    <n v="1"/>
    <n v="860"/>
    <n v="0"/>
    <n v="0"/>
    <n v="172"/>
    <n v="688"/>
    <n v="0"/>
    <n v="688"/>
    <n v="1"/>
    <n v="0"/>
    <x v="46"/>
  </r>
  <r>
    <x v="118"/>
    <n v="10361"/>
    <x v="6"/>
    <n v="1"/>
    <n v="385"/>
    <n v="0"/>
    <n v="0"/>
    <n v="0"/>
    <n v="385"/>
    <n v="0"/>
    <n v="385"/>
    <n v="1"/>
    <n v="0"/>
    <x v="46"/>
  </r>
  <r>
    <x v="45"/>
    <n v="10354"/>
    <x v="6"/>
    <n v="2"/>
    <n v="700"/>
    <n v="0"/>
    <n v="0"/>
    <n v="0"/>
    <n v="700"/>
    <n v="0"/>
    <n v="700"/>
    <n v="1"/>
    <n v="0"/>
    <x v="46"/>
  </r>
  <r>
    <x v="74"/>
    <n v="10227"/>
    <x v="6"/>
    <n v="1"/>
    <n v="385"/>
    <n v="0"/>
    <n v="0"/>
    <n v="0"/>
    <n v="385"/>
    <n v="0"/>
    <n v="385"/>
    <n v="1"/>
    <n v="0"/>
    <x v="46"/>
  </r>
  <r>
    <x v="46"/>
    <n v="10356"/>
    <x v="6"/>
    <n v="3"/>
    <n v="1080"/>
    <n v="0"/>
    <n v="0"/>
    <n v="20.92"/>
    <n v="1059.08"/>
    <n v="0"/>
    <n v="1059.08"/>
    <n v="1"/>
    <n v="0"/>
    <x v="46"/>
  </r>
  <r>
    <x v="13"/>
    <n v="10395"/>
    <x v="7"/>
    <n v="1"/>
    <n v="355"/>
    <n v="0"/>
    <n v="0"/>
    <n v="0"/>
    <n v="355"/>
    <n v="0"/>
    <n v="355"/>
    <n v="1"/>
    <n v="0"/>
    <x v="46"/>
  </r>
  <r>
    <x v="152"/>
    <n v="10428"/>
    <x v="21"/>
    <n v="1"/>
    <n v="329"/>
    <n v="0"/>
    <n v="0"/>
    <n v="19.11"/>
    <n v="309.89"/>
    <n v="0"/>
    <n v="309.89"/>
    <n v="1"/>
    <n v="0"/>
    <x v="46"/>
  </r>
  <r>
    <x v="48"/>
    <n v="10409"/>
    <x v="8"/>
    <n v="1"/>
    <n v="335"/>
    <n v="0"/>
    <n v="0"/>
    <n v="0"/>
    <n v="335"/>
    <n v="0"/>
    <n v="335"/>
    <n v="1"/>
    <n v="0"/>
    <x v="46"/>
  </r>
  <r>
    <x v="214"/>
    <n v="10418"/>
    <x v="22"/>
    <n v="1"/>
    <n v="375"/>
    <n v="0"/>
    <n v="0"/>
    <n v="21.78"/>
    <n v="353.22"/>
    <n v="0"/>
    <n v="353.22"/>
    <n v="1"/>
    <n v="0"/>
    <x v="46"/>
  </r>
  <r>
    <x v="88"/>
    <n v="10423"/>
    <x v="22"/>
    <n v="1"/>
    <n v="280"/>
    <n v="0"/>
    <n v="0"/>
    <n v="16.27"/>
    <n v="263.73"/>
    <n v="0"/>
    <n v="263.73"/>
    <n v="1"/>
    <n v="0"/>
    <x v="46"/>
  </r>
  <r>
    <x v="78"/>
    <n v="10403"/>
    <x v="23"/>
    <n v="1"/>
    <n v="335"/>
    <n v="0"/>
    <n v="0"/>
    <n v="19.46"/>
    <n v="315.54000000000002"/>
    <n v="0"/>
    <n v="315.54000000000002"/>
    <n v="1"/>
    <n v="0"/>
    <x v="46"/>
  </r>
  <r>
    <x v="242"/>
    <n v="10512"/>
    <x v="16"/>
    <n v="1"/>
    <n v="110"/>
    <n v="0"/>
    <n v="0"/>
    <n v="0"/>
    <n v="110"/>
    <n v="0"/>
    <n v="110"/>
    <n v="1"/>
    <n v="0"/>
    <x v="46"/>
  </r>
  <r>
    <x v="92"/>
    <n v="10498"/>
    <x v="16"/>
    <n v="1"/>
    <n v="88"/>
    <n v="0"/>
    <n v="0"/>
    <n v="0"/>
    <n v="88"/>
    <n v="0"/>
    <n v="88"/>
    <n v="1"/>
    <n v="0"/>
    <x v="46"/>
  </r>
  <r>
    <x v="51"/>
    <n v="10632"/>
    <x v="10"/>
    <n v="1"/>
    <n v="159"/>
    <n v="0"/>
    <n v="0"/>
    <n v="0"/>
    <n v="159"/>
    <n v="0"/>
    <n v="159"/>
    <n v="1"/>
    <n v="0"/>
    <x v="46"/>
  </r>
  <r>
    <x v="243"/>
    <n v="10702"/>
    <x v="2"/>
    <n v="1"/>
    <n v="275"/>
    <n v="0"/>
    <n v="0"/>
    <n v="0"/>
    <n v="275"/>
    <n v="0"/>
    <n v="275"/>
    <n v="1"/>
    <n v="0"/>
    <x v="47"/>
  </r>
  <r>
    <x v="244"/>
    <n v="10701"/>
    <x v="2"/>
    <n v="1"/>
    <n v="1173"/>
    <n v="0"/>
    <n v="0"/>
    <n v="0"/>
    <n v="1173"/>
    <n v="0"/>
    <n v="1173"/>
    <n v="1"/>
    <n v="0"/>
    <x v="47"/>
  </r>
  <r>
    <x v="191"/>
    <n v="10459"/>
    <x v="0"/>
    <n v="1"/>
    <n v="310"/>
    <n v="0"/>
    <n v="0"/>
    <n v="44.35"/>
    <n v="265.64999999999998"/>
    <n v="0"/>
    <n v="265.64999999999998"/>
    <n v="1"/>
    <n v="0"/>
    <x v="47"/>
  </r>
  <r>
    <x v="95"/>
    <n v="10462"/>
    <x v="0"/>
    <n v="1"/>
    <n v="410"/>
    <n v="0"/>
    <n v="0"/>
    <n v="58.65"/>
    <n v="351.35"/>
    <n v="0"/>
    <n v="351.35"/>
    <n v="1"/>
    <n v="0"/>
    <x v="47"/>
  </r>
  <r>
    <x v="81"/>
    <n v="10396"/>
    <x v="18"/>
    <n v="1"/>
    <n v="555"/>
    <n v="0"/>
    <n v="0"/>
    <n v="0"/>
    <n v="555"/>
    <n v="0"/>
    <n v="555"/>
    <n v="1"/>
    <n v="0"/>
    <x v="47"/>
  </r>
  <r>
    <x v="103"/>
    <n v="10075"/>
    <x v="4"/>
    <n v="1"/>
    <n v="275"/>
    <n v="0"/>
    <n v="0"/>
    <n v="0"/>
    <n v="275"/>
    <n v="0"/>
    <n v="275"/>
    <n v="1"/>
    <n v="0"/>
    <x v="47"/>
  </r>
  <r>
    <x v="28"/>
    <n v="10442"/>
    <x v="12"/>
    <n v="1"/>
    <n v="83"/>
    <n v="0"/>
    <n v="0"/>
    <n v="13.66"/>
    <n v="69.34"/>
    <n v="0"/>
    <n v="69.34"/>
    <n v="1"/>
    <n v="0"/>
    <x v="47"/>
  </r>
  <r>
    <x v="115"/>
    <n v="10436"/>
    <x v="12"/>
    <n v="1"/>
    <n v="45"/>
    <n v="0"/>
    <n v="0"/>
    <n v="0"/>
    <n v="45"/>
    <n v="0"/>
    <n v="45"/>
    <n v="1"/>
    <n v="0"/>
    <x v="47"/>
  </r>
  <r>
    <x v="117"/>
    <n v="10218"/>
    <x v="13"/>
    <n v="1"/>
    <n v="245"/>
    <n v="0"/>
    <n v="0"/>
    <n v="0"/>
    <n v="245"/>
    <n v="0"/>
    <n v="245"/>
    <n v="1"/>
    <n v="0"/>
    <x v="47"/>
  </r>
  <r>
    <x v="37"/>
    <n v="10216"/>
    <x v="13"/>
    <n v="2"/>
    <n v="490"/>
    <n v="0"/>
    <n v="0"/>
    <n v="0"/>
    <n v="490"/>
    <n v="0"/>
    <n v="490"/>
    <n v="1"/>
    <n v="0"/>
    <x v="47"/>
  </r>
  <r>
    <x v="8"/>
    <n v="10264"/>
    <x v="5"/>
    <n v="5"/>
    <n v="950"/>
    <n v="0"/>
    <n v="0"/>
    <n v="0"/>
    <n v="950"/>
    <n v="0"/>
    <n v="950"/>
    <n v="1"/>
    <n v="0"/>
    <x v="47"/>
  </r>
  <r>
    <x v="68"/>
    <n v="10377"/>
    <x v="5"/>
    <n v="1"/>
    <n v="345"/>
    <n v="0"/>
    <n v="0"/>
    <n v="0"/>
    <n v="345"/>
    <n v="0"/>
    <n v="345"/>
    <n v="1"/>
    <n v="0"/>
    <x v="47"/>
  </r>
  <r>
    <x v="119"/>
    <n v="10359"/>
    <x v="6"/>
    <n v="2"/>
    <n v="770"/>
    <n v="0"/>
    <n v="0"/>
    <n v="0"/>
    <n v="770"/>
    <n v="0"/>
    <n v="770"/>
    <n v="1"/>
    <n v="0"/>
    <x v="47"/>
  </r>
  <r>
    <x v="74"/>
    <n v="10227"/>
    <x v="6"/>
    <n v="1"/>
    <n v="385"/>
    <n v="0"/>
    <n v="0"/>
    <n v="63.34"/>
    <n v="321.66000000000003"/>
    <n v="0"/>
    <n v="321.66000000000003"/>
    <n v="1"/>
    <n v="0"/>
    <x v="47"/>
  </r>
  <r>
    <x v="146"/>
    <n v="10391"/>
    <x v="7"/>
    <n v="1"/>
    <n v="325"/>
    <n v="0"/>
    <n v="0"/>
    <n v="0"/>
    <n v="325"/>
    <n v="0"/>
    <n v="325"/>
    <n v="1"/>
    <n v="0"/>
    <x v="47"/>
  </r>
  <r>
    <x v="80"/>
    <n v="10242"/>
    <x v="17"/>
    <n v="1"/>
    <n v="0"/>
    <n v="0"/>
    <n v="0"/>
    <n v="0"/>
    <n v="0"/>
    <n v="0"/>
    <n v="0"/>
    <n v="0"/>
    <n v="0"/>
    <x v="47"/>
  </r>
  <r>
    <x v="91"/>
    <n v="10494"/>
    <x v="16"/>
    <n v="1"/>
    <n v="38"/>
    <n v="0"/>
    <n v="0"/>
    <n v="0"/>
    <n v="38"/>
    <n v="0"/>
    <n v="38"/>
    <n v="1"/>
    <n v="0"/>
    <x v="47"/>
  </r>
  <r>
    <x v="245"/>
    <n v="10699"/>
    <x v="27"/>
    <n v="1"/>
    <n v="249"/>
    <n v="0"/>
    <n v="0"/>
    <n v="0"/>
    <n v="249"/>
    <n v="0"/>
    <n v="249"/>
    <n v="1"/>
    <n v="0"/>
    <x v="47"/>
  </r>
  <r>
    <x v="18"/>
    <n v="10583"/>
    <x v="2"/>
    <n v="1"/>
    <n v="380"/>
    <n v="0"/>
    <n v="0"/>
    <n v="0"/>
    <n v="380"/>
    <n v="0"/>
    <n v="380"/>
    <n v="1"/>
    <n v="0"/>
    <x v="47"/>
  </r>
  <r>
    <x v="144"/>
    <n v="10506"/>
    <x v="17"/>
    <n v="1"/>
    <n v="0"/>
    <n v="0"/>
    <n v="0"/>
    <n v="0"/>
    <n v="0"/>
    <n v="0"/>
    <n v="0"/>
    <n v="0"/>
    <n v="0"/>
    <x v="47"/>
  </r>
  <r>
    <x v="51"/>
    <n v="10632"/>
    <x v="10"/>
    <n v="1"/>
    <n v="159"/>
    <n v="0"/>
    <n v="0"/>
    <n v="0"/>
    <n v="159"/>
    <n v="0"/>
    <n v="159"/>
    <n v="1"/>
    <n v="0"/>
    <x v="47"/>
  </r>
  <r>
    <x v="246"/>
    <n v="10624"/>
    <x v="17"/>
    <n v="1"/>
    <n v="0"/>
    <n v="0"/>
    <n v="0"/>
    <n v="0"/>
    <n v="0"/>
    <n v="0"/>
    <n v="0"/>
    <n v="0"/>
    <n v="0"/>
    <x v="48"/>
  </r>
  <r>
    <x v="0"/>
    <n v="10457"/>
    <x v="0"/>
    <n v="2"/>
    <n v="570"/>
    <n v="0"/>
    <n v="0"/>
    <n v="0"/>
    <n v="570"/>
    <n v="0"/>
    <n v="570"/>
    <n v="1"/>
    <n v="0"/>
    <x v="48"/>
  </r>
  <r>
    <x v="145"/>
    <n v="10449"/>
    <x v="0"/>
    <n v="1"/>
    <n v="260"/>
    <n v="0"/>
    <n v="0"/>
    <n v="0"/>
    <n v="260"/>
    <n v="0"/>
    <n v="260"/>
    <n v="1"/>
    <n v="0"/>
    <x v="48"/>
  </r>
  <r>
    <x v="20"/>
    <n v="10240"/>
    <x v="0"/>
    <n v="1"/>
    <n v="95"/>
    <n v="0"/>
    <n v="0"/>
    <n v="0"/>
    <n v="95"/>
    <n v="0"/>
    <n v="95"/>
    <n v="1"/>
    <n v="0"/>
    <x v="48"/>
  </r>
  <r>
    <x v="184"/>
    <n v="10469"/>
    <x v="0"/>
    <n v="1"/>
    <n v="555"/>
    <n v="0"/>
    <n v="0"/>
    <n v="0"/>
    <n v="555"/>
    <n v="0"/>
    <n v="555"/>
    <n v="1"/>
    <n v="0"/>
    <x v="48"/>
  </r>
  <r>
    <x v="21"/>
    <n v="10461"/>
    <x v="0"/>
    <n v="1"/>
    <n v="275"/>
    <n v="0"/>
    <n v="0"/>
    <n v="0"/>
    <n v="275"/>
    <n v="0"/>
    <n v="275"/>
    <n v="1"/>
    <n v="0"/>
    <x v="48"/>
  </r>
  <r>
    <x v="111"/>
    <n v="10070"/>
    <x v="4"/>
    <n v="1"/>
    <n v="275"/>
    <n v="0"/>
    <n v="0"/>
    <n v="55"/>
    <n v="220"/>
    <n v="0"/>
    <n v="220"/>
    <n v="1"/>
    <n v="0"/>
    <x v="48"/>
  </r>
  <r>
    <x v="82"/>
    <n v="10072"/>
    <x v="4"/>
    <n v="1"/>
    <n v="315"/>
    <n v="0"/>
    <n v="0"/>
    <n v="0"/>
    <n v="315"/>
    <n v="0"/>
    <n v="315"/>
    <n v="1"/>
    <n v="0"/>
    <x v="48"/>
  </r>
  <r>
    <x v="127"/>
    <n v="10067"/>
    <x v="4"/>
    <n v="1"/>
    <n v="275"/>
    <n v="0"/>
    <n v="0"/>
    <n v="0"/>
    <n v="275"/>
    <n v="0"/>
    <n v="275"/>
    <n v="1"/>
    <n v="0"/>
    <x v="48"/>
  </r>
  <r>
    <x v="22"/>
    <n v="10645"/>
    <x v="1"/>
    <n v="3"/>
    <n v="1020"/>
    <n v="0"/>
    <n v="0"/>
    <n v="68"/>
    <n v="952"/>
    <n v="0"/>
    <n v="952"/>
    <n v="1"/>
    <n v="0"/>
    <x v="48"/>
  </r>
  <r>
    <x v="58"/>
    <n v="10145"/>
    <x v="1"/>
    <n v="1"/>
    <n v="370"/>
    <n v="0"/>
    <n v="0"/>
    <n v="0"/>
    <n v="370"/>
    <n v="0"/>
    <n v="370"/>
    <n v="1"/>
    <n v="0"/>
    <x v="48"/>
  </r>
  <r>
    <x v="23"/>
    <n v="10044"/>
    <x v="4"/>
    <n v="1"/>
    <n v="260"/>
    <n v="0"/>
    <n v="0"/>
    <n v="0"/>
    <n v="260"/>
    <n v="0"/>
    <n v="260"/>
    <n v="1"/>
    <n v="0"/>
    <x v="48"/>
  </r>
  <r>
    <x v="60"/>
    <n v="10125"/>
    <x v="3"/>
    <n v="1"/>
    <n v="275"/>
    <n v="0"/>
    <n v="0"/>
    <n v="0"/>
    <n v="275"/>
    <n v="0"/>
    <n v="275"/>
    <n v="1"/>
    <n v="0"/>
    <x v="48"/>
  </r>
  <r>
    <x v="4"/>
    <n v="10109"/>
    <x v="3"/>
    <n v="1"/>
    <n v="275"/>
    <n v="0"/>
    <n v="0"/>
    <n v="0"/>
    <n v="275"/>
    <n v="0"/>
    <n v="275"/>
    <n v="1"/>
    <n v="0"/>
    <x v="48"/>
  </r>
  <r>
    <x v="124"/>
    <n v="10135"/>
    <x v="1"/>
    <n v="1"/>
    <n v="310"/>
    <n v="0"/>
    <n v="0"/>
    <n v="0"/>
    <n v="310"/>
    <n v="0"/>
    <n v="310"/>
    <n v="1"/>
    <n v="0"/>
    <x v="48"/>
  </r>
  <r>
    <x v="103"/>
    <n v="10075"/>
    <x v="4"/>
    <n v="1"/>
    <n v="275"/>
    <n v="0"/>
    <n v="0"/>
    <n v="0"/>
    <n v="275"/>
    <n v="0"/>
    <n v="275"/>
    <n v="1"/>
    <n v="0"/>
    <x v="48"/>
  </r>
  <r>
    <x v="114"/>
    <n v="10440"/>
    <x v="12"/>
    <n v="1"/>
    <n v="88"/>
    <n v="0"/>
    <n v="0"/>
    <n v="0"/>
    <n v="88"/>
    <n v="0"/>
    <n v="88"/>
    <n v="1"/>
    <n v="0"/>
    <x v="48"/>
  </r>
  <r>
    <x v="30"/>
    <n v="10441"/>
    <x v="12"/>
    <n v="1"/>
    <n v="250"/>
    <n v="0"/>
    <n v="0"/>
    <n v="0"/>
    <n v="250"/>
    <n v="0"/>
    <n v="250"/>
    <n v="1"/>
    <n v="0"/>
    <x v="48"/>
  </r>
  <r>
    <x v="62"/>
    <n v="10445"/>
    <x v="12"/>
    <n v="4"/>
    <n v="780"/>
    <n v="0"/>
    <n v="0"/>
    <n v="0"/>
    <n v="780"/>
    <n v="0"/>
    <n v="780"/>
    <n v="1"/>
    <n v="0"/>
    <x v="48"/>
  </r>
  <r>
    <x v="115"/>
    <n v="10436"/>
    <x v="12"/>
    <n v="2"/>
    <n v="90"/>
    <n v="0"/>
    <n v="0"/>
    <n v="0"/>
    <n v="90"/>
    <n v="0"/>
    <n v="90"/>
    <n v="1"/>
    <n v="0"/>
    <x v="48"/>
  </r>
  <r>
    <x v="65"/>
    <n v="10211"/>
    <x v="13"/>
    <n v="1"/>
    <n v="265"/>
    <n v="0"/>
    <n v="0"/>
    <n v="0"/>
    <n v="265"/>
    <n v="0"/>
    <n v="265"/>
    <n v="1"/>
    <n v="0"/>
    <x v="48"/>
  </r>
  <r>
    <x v="33"/>
    <n v="10221"/>
    <x v="13"/>
    <n v="2"/>
    <n v="510"/>
    <n v="0"/>
    <n v="0"/>
    <n v="0"/>
    <n v="510"/>
    <n v="0"/>
    <n v="510"/>
    <n v="1"/>
    <n v="0"/>
    <x v="48"/>
  </r>
  <r>
    <x v="8"/>
    <n v="10264"/>
    <x v="5"/>
    <n v="4"/>
    <n v="760"/>
    <n v="0"/>
    <n v="0"/>
    <n v="38"/>
    <n v="722"/>
    <n v="0"/>
    <n v="722"/>
    <n v="1"/>
    <n v="0"/>
    <x v="48"/>
  </r>
  <r>
    <x v="227"/>
    <n v="10371"/>
    <x v="5"/>
    <n v="1"/>
    <n v="275"/>
    <n v="0"/>
    <n v="0"/>
    <n v="0"/>
    <n v="275"/>
    <n v="0"/>
    <n v="275"/>
    <n v="1"/>
    <n v="0"/>
    <x v="48"/>
  </r>
  <r>
    <x v="86"/>
    <n v="10375"/>
    <x v="5"/>
    <n v="1"/>
    <n v="255"/>
    <n v="0"/>
    <n v="0"/>
    <n v="0"/>
    <n v="255"/>
    <n v="0"/>
    <n v="255"/>
    <n v="1"/>
    <n v="0"/>
    <x v="48"/>
  </r>
  <r>
    <x v="44"/>
    <n v="10685"/>
    <x v="5"/>
    <n v="1"/>
    <n v="225"/>
    <n v="0"/>
    <n v="0"/>
    <n v="0"/>
    <n v="225"/>
    <n v="0"/>
    <n v="225"/>
    <n v="1"/>
    <n v="0"/>
    <x v="48"/>
  </r>
  <r>
    <x v="237"/>
    <n v="10374"/>
    <x v="5"/>
    <n v="1"/>
    <n v="275"/>
    <n v="0"/>
    <n v="0"/>
    <n v="0"/>
    <n v="275"/>
    <n v="0"/>
    <n v="275"/>
    <n v="1"/>
    <n v="0"/>
    <x v="48"/>
  </r>
  <r>
    <x v="45"/>
    <n v="10354"/>
    <x v="6"/>
    <n v="1"/>
    <n v="350"/>
    <n v="0"/>
    <n v="0"/>
    <n v="0"/>
    <n v="350"/>
    <n v="0"/>
    <n v="350"/>
    <n v="1"/>
    <n v="0"/>
    <x v="48"/>
  </r>
  <r>
    <x v="11"/>
    <n v="10353"/>
    <x v="6"/>
    <n v="1"/>
    <n v="350"/>
    <n v="0"/>
    <n v="0"/>
    <n v="0"/>
    <n v="350"/>
    <n v="0"/>
    <n v="350"/>
    <n v="1"/>
    <n v="0"/>
    <x v="48"/>
  </r>
  <r>
    <x v="74"/>
    <n v="10227"/>
    <x v="6"/>
    <n v="1"/>
    <n v="385"/>
    <n v="0"/>
    <n v="0"/>
    <n v="0"/>
    <n v="385"/>
    <n v="0"/>
    <n v="385"/>
    <n v="1"/>
    <n v="0"/>
    <x v="48"/>
  </r>
  <r>
    <x v="46"/>
    <n v="10356"/>
    <x v="6"/>
    <n v="3"/>
    <n v="1080"/>
    <n v="0"/>
    <n v="0"/>
    <n v="0"/>
    <n v="1080"/>
    <n v="0"/>
    <n v="1080"/>
    <n v="1"/>
    <n v="0"/>
    <x v="48"/>
  </r>
  <r>
    <x v="17"/>
    <n v="10633"/>
    <x v="10"/>
    <n v="1"/>
    <n v="159"/>
    <n v="0"/>
    <n v="0"/>
    <n v="0"/>
    <n v="159"/>
    <n v="0"/>
    <n v="159"/>
    <n v="1"/>
    <n v="0"/>
    <x v="48"/>
  </r>
  <r>
    <x v="247"/>
    <n v="10538"/>
    <x v="17"/>
    <n v="1"/>
    <n v="0"/>
    <n v="0"/>
    <n v="0"/>
    <n v="0"/>
    <n v="0"/>
    <n v="0"/>
    <n v="0"/>
    <n v="0"/>
    <n v="0"/>
    <x v="48"/>
  </r>
  <r>
    <x v="51"/>
    <n v="10632"/>
    <x v="10"/>
    <n v="1"/>
    <n v="159"/>
    <n v="0"/>
    <n v="0"/>
    <n v="0"/>
    <n v="159"/>
    <n v="0"/>
    <n v="159"/>
    <n v="1"/>
    <n v="0"/>
    <x v="48"/>
  </r>
  <r>
    <x v="248"/>
    <n v="10580"/>
    <x v="16"/>
    <n v="1"/>
    <n v="40"/>
    <n v="0"/>
    <n v="0"/>
    <n v="0"/>
    <n v="40"/>
    <n v="0"/>
    <n v="40"/>
    <n v="1"/>
    <n v="0"/>
    <x v="48"/>
  </r>
  <r>
    <x v="189"/>
    <n v="10613"/>
    <x v="26"/>
    <n v="1"/>
    <n v="235"/>
    <n v="0"/>
    <n v="0"/>
    <n v="61.36"/>
    <n v="173.64"/>
    <n v="0"/>
    <n v="173.64"/>
    <n v="1"/>
    <n v="0"/>
    <x v="49"/>
  </r>
  <r>
    <x v="249"/>
    <n v="10611"/>
    <x v="26"/>
    <n v="1"/>
    <n v="235"/>
    <n v="0"/>
    <n v="0"/>
    <n v="61.36"/>
    <n v="173.64"/>
    <n v="0"/>
    <n v="173.64"/>
    <n v="1"/>
    <n v="0"/>
    <x v="49"/>
  </r>
  <r>
    <x v="250"/>
    <n v="10612"/>
    <x v="26"/>
    <n v="1"/>
    <n v="285"/>
    <n v="0"/>
    <n v="0"/>
    <n v="74.42"/>
    <n v="210.58"/>
    <n v="0"/>
    <n v="210.58"/>
    <n v="1"/>
    <n v="0"/>
    <x v="49"/>
  </r>
  <r>
    <x v="123"/>
    <n v="10398"/>
    <x v="18"/>
    <n v="1"/>
    <n v="625"/>
    <n v="0"/>
    <n v="0"/>
    <n v="0"/>
    <n v="625"/>
    <n v="0"/>
    <n v="625"/>
    <n v="1"/>
    <n v="0"/>
    <x v="49"/>
  </r>
  <r>
    <x v="149"/>
    <n v="1070"/>
    <x v="2"/>
    <n v="1"/>
    <n v="720"/>
    <n v="0"/>
    <n v="0"/>
    <n v="0"/>
    <n v="720"/>
    <n v="0"/>
    <n v="720"/>
    <n v="1"/>
    <n v="0"/>
    <x v="49"/>
  </r>
  <r>
    <x v="60"/>
    <n v="10125"/>
    <x v="3"/>
    <n v="1"/>
    <n v="275"/>
    <n v="0"/>
    <n v="0"/>
    <n v="0"/>
    <n v="275"/>
    <n v="0"/>
    <n v="275"/>
    <n v="1"/>
    <n v="0"/>
    <x v="49"/>
  </r>
  <r>
    <x v="4"/>
    <n v="10109"/>
    <x v="3"/>
    <n v="1"/>
    <n v="275"/>
    <n v="0"/>
    <n v="0"/>
    <n v="0"/>
    <n v="275"/>
    <n v="0"/>
    <n v="275"/>
    <n v="1"/>
    <n v="0"/>
    <x v="49"/>
  </r>
  <r>
    <x v="5"/>
    <n v="10051"/>
    <x v="4"/>
    <n v="1"/>
    <n v="315"/>
    <n v="0"/>
    <n v="0"/>
    <n v="0"/>
    <n v="315"/>
    <n v="0"/>
    <n v="315"/>
    <n v="1"/>
    <n v="0"/>
    <x v="49"/>
  </r>
  <r>
    <x v="103"/>
    <n v="10075"/>
    <x v="4"/>
    <n v="1"/>
    <n v="275"/>
    <n v="0"/>
    <n v="0"/>
    <n v="0"/>
    <n v="275"/>
    <n v="0"/>
    <n v="275"/>
    <n v="1"/>
    <n v="0"/>
    <x v="49"/>
  </r>
  <r>
    <x v="28"/>
    <n v="10442"/>
    <x v="12"/>
    <n v="1"/>
    <n v="83"/>
    <n v="0"/>
    <n v="0"/>
    <n v="0"/>
    <n v="83"/>
    <n v="0"/>
    <n v="83"/>
    <n v="1"/>
    <n v="0"/>
    <x v="49"/>
  </r>
  <r>
    <x v="113"/>
    <n v="10446"/>
    <x v="12"/>
    <n v="1"/>
    <n v="195"/>
    <n v="0"/>
    <n v="0"/>
    <n v="0"/>
    <n v="195"/>
    <n v="0"/>
    <n v="195"/>
    <n v="1"/>
    <n v="0"/>
    <x v="49"/>
  </r>
  <r>
    <x v="114"/>
    <n v="10440"/>
    <x v="12"/>
    <n v="2"/>
    <n v="176"/>
    <n v="0"/>
    <n v="0"/>
    <n v="0"/>
    <n v="176"/>
    <n v="0"/>
    <n v="176"/>
    <n v="1"/>
    <n v="0"/>
    <x v="49"/>
  </r>
  <r>
    <x v="236"/>
    <n v="10042"/>
    <x v="12"/>
    <n v="1"/>
    <n v="145"/>
    <n v="0"/>
    <n v="0"/>
    <n v="37.86"/>
    <n v="107.14"/>
    <n v="0"/>
    <n v="107.14"/>
    <n v="1"/>
    <n v="0"/>
    <x v="49"/>
  </r>
  <r>
    <x v="67"/>
    <n v="10223"/>
    <x v="13"/>
    <n v="1"/>
    <n v="275"/>
    <n v="0"/>
    <n v="0"/>
    <n v="0"/>
    <n v="275"/>
    <n v="0"/>
    <n v="275"/>
    <n v="1"/>
    <n v="0"/>
    <x v="49"/>
  </r>
  <r>
    <x v="36"/>
    <n v="10224"/>
    <x v="13"/>
    <n v="1"/>
    <n v="255"/>
    <n v="0"/>
    <n v="0"/>
    <n v="0"/>
    <n v="255"/>
    <n v="0"/>
    <n v="255"/>
    <n v="1"/>
    <n v="0"/>
    <x v="49"/>
  </r>
  <r>
    <x v="37"/>
    <n v="10216"/>
    <x v="13"/>
    <n v="3"/>
    <n v="735"/>
    <n v="0"/>
    <n v="0"/>
    <n v="0"/>
    <n v="735"/>
    <n v="0"/>
    <n v="735"/>
    <n v="1"/>
    <n v="0"/>
    <x v="49"/>
  </r>
  <r>
    <x v="8"/>
    <n v="10264"/>
    <x v="5"/>
    <n v="1"/>
    <n v="190"/>
    <n v="0"/>
    <n v="0"/>
    <n v="0"/>
    <n v="190"/>
    <n v="0"/>
    <n v="190"/>
    <n v="1"/>
    <n v="0"/>
    <x v="49"/>
  </r>
  <r>
    <x v="68"/>
    <n v="10377"/>
    <x v="5"/>
    <n v="2"/>
    <n v="690"/>
    <n v="0"/>
    <n v="0"/>
    <n v="0"/>
    <n v="690"/>
    <n v="0"/>
    <n v="690"/>
    <n v="1"/>
    <n v="0"/>
    <x v="49"/>
  </r>
  <r>
    <x v="119"/>
    <n v="10359"/>
    <x v="6"/>
    <n v="1"/>
    <n v="385"/>
    <n v="0"/>
    <n v="0"/>
    <n v="0"/>
    <n v="385"/>
    <n v="0"/>
    <n v="385"/>
    <n v="1"/>
    <n v="0"/>
    <x v="49"/>
  </r>
  <r>
    <x v="46"/>
    <n v="10356"/>
    <x v="6"/>
    <n v="4"/>
    <n v="1440"/>
    <n v="0"/>
    <n v="0"/>
    <n v="0"/>
    <n v="1440"/>
    <n v="0"/>
    <n v="1440"/>
    <n v="1"/>
    <n v="0"/>
    <x v="49"/>
  </r>
  <r>
    <x v="75"/>
    <n v="10427"/>
    <x v="21"/>
    <n v="1"/>
    <n v="359"/>
    <n v="0"/>
    <n v="0"/>
    <n v="0"/>
    <n v="359"/>
    <n v="0"/>
    <n v="359"/>
    <n v="1"/>
    <n v="0"/>
    <x v="49"/>
  </r>
  <r>
    <x v="205"/>
    <n v="10430"/>
    <x v="21"/>
    <n v="1"/>
    <n v="255"/>
    <n v="0"/>
    <n v="0"/>
    <n v="0"/>
    <n v="255"/>
    <n v="0"/>
    <n v="255"/>
    <n v="1"/>
    <n v="0"/>
    <x v="49"/>
  </r>
  <r>
    <x v="180"/>
    <n v="10417"/>
    <x v="22"/>
    <n v="1"/>
    <n v="195"/>
    <n v="0"/>
    <n v="0"/>
    <n v="0"/>
    <n v="195"/>
    <n v="0"/>
    <n v="195"/>
    <n v="1"/>
    <n v="0"/>
    <x v="49"/>
  </r>
  <r>
    <x v="251"/>
    <n v="10204"/>
    <x v="16"/>
    <n v="1"/>
    <n v="55"/>
    <n v="0"/>
    <n v="0"/>
    <n v="0"/>
    <n v="55"/>
    <n v="0"/>
    <n v="55"/>
    <n v="1"/>
    <n v="0"/>
    <x v="49"/>
  </r>
  <r>
    <x v="252"/>
    <n v="10546"/>
    <x v="17"/>
    <n v="1"/>
    <n v="0"/>
    <n v="0"/>
    <n v="0"/>
    <n v="0"/>
    <n v="0"/>
    <n v="0"/>
    <n v="0"/>
    <n v="0"/>
    <n v="0"/>
    <x v="49"/>
  </r>
  <r>
    <x v="17"/>
    <n v="10633"/>
    <x v="10"/>
    <n v="1"/>
    <n v="159"/>
    <n v="0"/>
    <n v="0"/>
    <n v="0"/>
    <n v="159"/>
    <n v="0"/>
    <n v="159"/>
    <n v="1"/>
    <n v="0"/>
    <x v="49"/>
  </r>
  <r>
    <x v="253"/>
    <n v="10641111111"/>
    <x v="15"/>
    <n v="1"/>
    <n v="90"/>
    <n v="0"/>
    <n v="0"/>
    <n v="0"/>
    <n v="90"/>
    <n v="0"/>
    <n v="90"/>
    <n v="1"/>
    <n v="0"/>
    <x v="49"/>
  </r>
  <r>
    <x v="91"/>
    <n v="10494"/>
    <x v="16"/>
    <n v="1"/>
    <n v="38"/>
    <n v="0"/>
    <n v="0"/>
    <n v="0"/>
    <n v="38"/>
    <n v="0"/>
    <n v="38"/>
    <n v="1"/>
    <n v="0"/>
    <x v="49"/>
  </r>
  <r>
    <x v="107"/>
    <n v="10489"/>
    <x v="16"/>
    <n v="1"/>
    <n v="45"/>
    <n v="0"/>
    <n v="0"/>
    <n v="0"/>
    <n v="45"/>
    <n v="0"/>
    <n v="45"/>
    <n v="1"/>
    <n v="0"/>
    <x v="49"/>
  </r>
  <r>
    <x v="201"/>
    <n v="10425"/>
    <x v="17"/>
    <n v="1"/>
    <n v="0"/>
    <n v="0"/>
    <n v="0"/>
    <n v="0"/>
    <n v="0"/>
    <n v="0"/>
    <n v="0"/>
    <n v="0"/>
    <n v="0"/>
    <x v="49"/>
  </r>
  <r>
    <x v="51"/>
    <n v="10632"/>
    <x v="10"/>
    <n v="1"/>
    <n v="159"/>
    <n v="0"/>
    <n v="0"/>
    <n v="0"/>
    <n v="159"/>
    <n v="0"/>
    <n v="159"/>
    <n v="1"/>
    <n v="0"/>
    <x v="49"/>
  </r>
  <r>
    <x v="189"/>
    <n v="10613"/>
    <x v="26"/>
    <n v="2"/>
    <n v="470"/>
    <n v="0"/>
    <n v="0"/>
    <n v="68.61"/>
    <n v="401.39"/>
    <n v="0"/>
    <n v="401.39"/>
    <n v="1"/>
    <n v="0"/>
    <x v="50"/>
  </r>
  <r>
    <x v="254"/>
    <n v="10614"/>
    <x v="26"/>
    <n v="1"/>
    <n v="245"/>
    <n v="0"/>
    <n v="0"/>
    <n v="71.52"/>
    <n v="173.48"/>
    <n v="0"/>
    <n v="173.48"/>
    <n v="1"/>
    <n v="0"/>
    <x v="50"/>
  </r>
  <r>
    <x v="249"/>
    <n v="10611"/>
    <x v="26"/>
    <n v="1"/>
    <n v="235"/>
    <n v="0"/>
    <n v="0"/>
    <n v="68.599999999999994"/>
    <n v="166.4"/>
    <n v="0"/>
    <n v="166.4"/>
    <n v="1"/>
    <n v="0"/>
    <x v="50"/>
  </r>
  <r>
    <x v="174"/>
    <n v="10660"/>
    <x v="5"/>
    <n v="1"/>
    <n v="265"/>
    <n v="0"/>
    <n v="0"/>
    <n v="13.75"/>
    <n v="251.25"/>
    <n v="0"/>
    <n v="251.25"/>
    <n v="1"/>
    <n v="0"/>
    <x v="50"/>
  </r>
  <r>
    <x v="255"/>
    <n v="10458"/>
    <x v="0"/>
    <n v="1"/>
    <n v="430"/>
    <n v="0"/>
    <n v="0"/>
    <n v="0"/>
    <n v="430"/>
    <n v="0"/>
    <n v="430"/>
    <n v="1"/>
    <n v="0"/>
    <x v="50"/>
  </r>
  <r>
    <x v="20"/>
    <n v="10240"/>
    <x v="0"/>
    <n v="1"/>
    <n v="95"/>
    <n v="0"/>
    <n v="0"/>
    <n v="11.93"/>
    <n v="83.07"/>
    <n v="0"/>
    <n v="83.07"/>
    <n v="1"/>
    <n v="0"/>
    <x v="50"/>
  </r>
  <r>
    <x v="95"/>
    <n v="10462"/>
    <x v="0"/>
    <n v="1"/>
    <n v="410"/>
    <n v="0"/>
    <n v="0"/>
    <n v="0"/>
    <n v="410"/>
    <n v="0"/>
    <n v="410"/>
    <n v="1"/>
    <n v="0"/>
    <x v="50"/>
  </r>
  <r>
    <x v="2"/>
    <n v="10158"/>
    <x v="1"/>
    <n v="1"/>
    <n v="385"/>
    <n v="0"/>
    <n v="0"/>
    <n v="0"/>
    <n v="385"/>
    <n v="0"/>
    <n v="385"/>
    <n v="1"/>
    <n v="0"/>
    <x v="50"/>
  </r>
  <r>
    <x v="127"/>
    <n v="10067"/>
    <x v="4"/>
    <n v="1"/>
    <n v="275"/>
    <n v="0"/>
    <n v="0"/>
    <n v="0"/>
    <n v="275"/>
    <n v="0"/>
    <n v="275"/>
    <n v="1"/>
    <n v="0"/>
    <x v="50"/>
  </r>
  <r>
    <x v="59"/>
    <n v="10052"/>
    <x v="4"/>
    <n v="1"/>
    <n v="340"/>
    <n v="0"/>
    <n v="0"/>
    <n v="0"/>
    <n v="340"/>
    <n v="0"/>
    <n v="340"/>
    <n v="1"/>
    <n v="0"/>
    <x v="50"/>
  </r>
  <r>
    <x v="112"/>
    <n v="10127"/>
    <x v="3"/>
    <n v="1"/>
    <n v="355"/>
    <n v="0"/>
    <n v="0"/>
    <n v="0"/>
    <n v="355"/>
    <n v="0"/>
    <n v="355"/>
    <n v="1"/>
    <n v="0"/>
    <x v="50"/>
  </r>
  <r>
    <x v="26"/>
    <n v="10095"/>
    <x v="3"/>
    <n v="1"/>
    <n v="260"/>
    <n v="0"/>
    <n v="0"/>
    <n v="0"/>
    <n v="260"/>
    <n v="0"/>
    <n v="260"/>
    <n v="1"/>
    <n v="0"/>
    <x v="50"/>
  </r>
  <r>
    <x v="173"/>
    <n v="10097"/>
    <x v="3"/>
    <n v="1"/>
    <n v="355"/>
    <n v="0"/>
    <n v="0"/>
    <n v="0"/>
    <n v="355"/>
    <n v="0"/>
    <n v="355"/>
    <n v="1"/>
    <n v="0"/>
    <x v="50"/>
  </r>
  <r>
    <x v="256"/>
    <n v="10704"/>
    <x v="2"/>
    <n v="1"/>
    <n v="340"/>
    <n v="0"/>
    <n v="0"/>
    <n v="34"/>
    <n v="306"/>
    <n v="0"/>
    <n v="306"/>
    <n v="1"/>
    <n v="0"/>
    <x v="50"/>
  </r>
  <r>
    <x v="7"/>
    <n v="10062"/>
    <x v="4"/>
    <n v="1"/>
    <n v="275"/>
    <n v="0"/>
    <n v="0"/>
    <n v="0"/>
    <n v="275"/>
    <n v="0"/>
    <n v="275"/>
    <n v="1"/>
    <n v="0"/>
    <x v="50"/>
  </r>
  <r>
    <x v="178"/>
    <n v="10444"/>
    <x v="12"/>
    <n v="1"/>
    <n v="75"/>
    <n v="0"/>
    <n v="0"/>
    <n v="0"/>
    <n v="75"/>
    <n v="0"/>
    <n v="75"/>
    <n v="1"/>
    <n v="0"/>
    <x v="50"/>
  </r>
  <r>
    <x v="28"/>
    <n v="10442"/>
    <x v="12"/>
    <n v="2"/>
    <n v="166"/>
    <n v="0"/>
    <n v="0"/>
    <n v="0"/>
    <n v="166"/>
    <n v="0"/>
    <n v="166"/>
    <n v="1"/>
    <n v="0"/>
    <x v="50"/>
  </r>
  <r>
    <x v="113"/>
    <n v="10446"/>
    <x v="12"/>
    <n v="1"/>
    <n v="195"/>
    <n v="0"/>
    <n v="0"/>
    <n v="0"/>
    <n v="195"/>
    <n v="0"/>
    <n v="195"/>
    <n v="1"/>
    <n v="0"/>
    <x v="50"/>
  </r>
  <r>
    <x v="114"/>
    <n v="10440"/>
    <x v="12"/>
    <n v="2"/>
    <n v="176"/>
    <n v="0"/>
    <n v="0"/>
    <n v="0"/>
    <n v="176"/>
    <n v="0"/>
    <n v="176"/>
    <n v="1"/>
    <n v="0"/>
    <x v="50"/>
  </r>
  <r>
    <x v="126"/>
    <n v="10439"/>
    <x v="12"/>
    <n v="1"/>
    <n v="110"/>
    <n v="0"/>
    <n v="0"/>
    <n v="0"/>
    <n v="110"/>
    <n v="0"/>
    <n v="110"/>
    <n v="1"/>
    <n v="0"/>
    <x v="50"/>
  </r>
  <r>
    <x v="62"/>
    <n v="10445"/>
    <x v="12"/>
    <n v="2"/>
    <n v="390"/>
    <n v="0"/>
    <n v="0"/>
    <n v="0"/>
    <n v="390"/>
    <n v="0"/>
    <n v="390"/>
    <n v="1"/>
    <n v="0"/>
    <x v="50"/>
  </r>
  <r>
    <x v="115"/>
    <n v="10436"/>
    <x v="12"/>
    <n v="1"/>
    <n v="45"/>
    <n v="0"/>
    <n v="0"/>
    <n v="0"/>
    <n v="45"/>
    <n v="0"/>
    <n v="45"/>
    <n v="1"/>
    <n v="0"/>
    <x v="50"/>
  </r>
  <r>
    <x v="65"/>
    <n v="10211"/>
    <x v="13"/>
    <n v="1"/>
    <n v="265"/>
    <n v="0"/>
    <n v="0"/>
    <n v="0"/>
    <n v="265"/>
    <n v="0"/>
    <n v="265"/>
    <n v="1"/>
    <n v="0"/>
    <x v="50"/>
  </r>
  <r>
    <x v="32"/>
    <n v="10214"/>
    <x v="13"/>
    <n v="2"/>
    <n v="530"/>
    <n v="0"/>
    <n v="0"/>
    <n v="0"/>
    <n v="530"/>
    <n v="0"/>
    <n v="530"/>
    <n v="1"/>
    <n v="0"/>
    <x v="50"/>
  </r>
  <r>
    <x v="230"/>
    <n v="10213"/>
    <x v="13"/>
    <n v="1"/>
    <n v="245"/>
    <n v="0"/>
    <n v="0"/>
    <n v="0"/>
    <n v="245"/>
    <n v="0"/>
    <n v="245"/>
    <n v="1"/>
    <n v="0"/>
    <x v="50"/>
  </r>
  <r>
    <x v="33"/>
    <n v="10221"/>
    <x v="13"/>
    <n v="3"/>
    <n v="765"/>
    <n v="0"/>
    <n v="0"/>
    <n v="0"/>
    <n v="765"/>
    <n v="0"/>
    <n v="765"/>
    <n v="1"/>
    <n v="0"/>
    <x v="50"/>
  </r>
  <r>
    <x v="67"/>
    <n v="10223"/>
    <x v="13"/>
    <n v="1"/>
    <n v="275"/>
    <n v="0"/>
    <n v="0"/>
    <n v="0"/>
    <n v="275"/>
    <n v="0"/>
    <n v="275"/>
    <n v="1"/>
    <n v="0"/>
    <x v="50"/>
  </r>
  <r>
    <x v="8"/>
    <n v="10264"/>
    <x v="5"/>
    <n v="5"/>
    <n v="950"/>
    <n v="0"/>
    <n v="0"/>
    <n v="0"/>
    <n v="950"/>
    <n v="0"/>
    <n v="950"/>
    <n v="1"/>
    <n v="0"/>
    <x v="50"/>
  </r>
  <r>
    <x v="38"/>
    <n v="10381"/>
    <x v="5"/>
    <n v="1"/>
    <n v="225"/>
    <n v="0"/>
    <n v="0"/>
    <n v="11.67"/>
    <n v="213.33"/>
    <n v="0"/>
    <n v="213.33"/>
    <n v="1"/>
    <n v="0"/>
    <x v="50"/>
  </r>
  <r>
    <x v="233"/>
    <n v="10380"/>
    <x v="5"/>
    <n v="1"/>
    <n v="230"/>
    <n v="0"/>
    <n v="0"/>
    <n v="11.93"/>
    <n v="218.07"/>
    <n v="0"/>
    <n v="218.07"/>
    <n v="1"/>
    <n v="0"/>
    <x v="50"/>
  </r>
  <r>
    <x v="69"/>
    <n v="10382"/>
    <x v="5"/>
    <n v="1"/>
    <n v="235"/>
    <n v="0"/>
    <n v="0"/>
    <n v="0"/>
    <n v="235"/>
    <n v="0"/>
    <n v="235"/>
    <n v="1"/>
    <n v="0"/>
    <x v="50"/>
  </r>
  <r>
    <x v="186"/>
    <n v="10365"/>
    <x v="5"/>
    <n v="1"/>
    <n v="320"/>
    <n v="0"/>
    <n v="0"/>
    <n v="0"/>
    <n v="320"/>
    <n v="0"/>
    <n v="320"/>
    <n v="1"/>
    <n v="0"/>
    <x v="50"/>
  </r>
  <r>
    <x v="70"/>
    <n v="10703"/>
    <x v="2"/>
    <n v="1"/>
    <n v="380"/>
    <n v="0"/>
    <n v="0"/>
    <n v="38"/>
    <n v="342"/>
    <n v="0"/>
    <n v="342"/>
    <n v="1"/>
    <n v="0"/>
    <x v="50"/>
  </r>
  <r>
    <x v="45"/>
    <n v="10354"/>
    <x v="6"/>
    <n v="1"/>
    <n v="350"/>
    <n v="0"/>
    <n v="0"/>
    <n v="18.16"/>
    <n v="331.84"/>
    <n v="0"/>
    <n v="331.84"/>
    <n v="1"/>
    <n v="0"/>
    <x v="50"/>
  </r>
  <r>
    <x v="183"/>
    <n v="10043"/>
    <x v="6"/>
    <n v="1"/>
    <n v="310"/>
    <n v="0"/>
    <n v="0"/>
    <n v="0"/>
    <n v="310"/>
    <n v="0"/>
    <n v="310"/>
    <n v="1"/>
    <n v="0"/>
    <x v="50"/>
  </r>
  <r>
    <x v="119"/>
    <n v="10359"/>
    <x v="6"/>
    <n v="1"/>
    <n v="385"/>
    <n v="0"/>
    <n v="0"/>
    <n v="0"/>
    <n v="385"/>
    <n v="0"/>
    <n v="385"/>
    <n v="1"/>
    <n v="0"/>
    <x v="50"/>
  </r>
  <r>
    <x v="46"/>
    <n v="10356"/>
    <x v="6"/>
    <n v="1"/>
    <n v="360"/>
    <n v="0"/>
    <n v="0"/>
    <n v="45.2"/>
    <n v="314.8"/>
    <n v="0"/>
    <n v="314.8"/>
    <n v="1"/>
    <n v="0"/>
    <x v="50"/>
  </r>
  <r>
    <x v="12"/>
    <n v="10545"/>
    <x v="6"/>
    <n v="1"/>
    <n v="340"/>
    <n v="0"/>
    <n v="0"/>
    <n v="42.69"/>
    <n v="297.31"/>
    <n v="0"/>
    <n v="297.31"/>
    <n v="1"/>
    <n v="0"/>
    <x v="50"/>
  </r>
  <r>
    <x v="15"/>
    <n v="10037"/>
    <x v="8"/>
    <n v="1"/>
    <n v="385"/>
    <n v="0"/>
    <n v="0"/>
    <n v="0"/>
    <n v="385"/>
    <n v="0"/>
    <n v="385"/>
    <n v="1"/>
    <n v="0"/>
    <x v="50"/>
  </r>
  <r>
    <x v="180"/>
    <n v="10417"/>
    <x v="22"/>
    <n v="1"/>
    <n v="195"/>
    <n v="0"/>
    <n v="0"/>
    <n v="0"/>
    <n v="195"/>
    <n v="0"/>
    <n v="195"/>
    <n v="1"/>
    <n v="0"/>
    <x v="50"/>
  </r>
  <r>
    <x v="105"/>
    <n v="10142"/>
    <x v="22"/>
    <n v="2"/>
    <n v="640"/>
    <n v="0"/>
    <n v="0"/>
    <n v="40.18"/>
    <n v="599.82000000000005"/>
    <n v="0"/>
    <n v="599.82000000000005"/>
    <n v="1"/>
    <n v="0"/>
    <x v="50"/>
  </r>
  <r>
    <x v="159"/>
    <n v="10263"/>
    <x v="17"/>
    <n v="1"/>
    <n v="0"/>
    <n v="0"/>
    <n v="0"/>
    <n v="0"/>
    <n v="0"/>
    <n v="0"/>
    <n v="0"/>
    <n v="0"/>
    <n v="0"/>
    <x v="50"/>
  </r>
  <r>
    <x v="253"/>
    <n v="10641111111"/>
    <x v="15"/>
    <n v="1"/>
    <n v="90"/>
    <n v="0"/>
    <n v="0"/>
    <n v="26.27"/>
    <n v="63.73"/>
    <n v="0"/>
    <n v="63.73"/>
    <n v="1"/>
    <n v="0"/>
    <x v="50"/>
  </r>
  <r>
    <x v="91"/>
    <n v="10494"/>
    <x v="16"/>
    <n v="1"/>
    <n v="38"/>
    <n v="0"/>
    <n v="0"/>
    <n v="0"/>
    <n v="38"/>
    <n v="0"/>
    <n v="38"/>
    <n v="1"/>
    <n v="0"/>
    <x v="50"/>
  </r>
  <r>
    <x v="51"/>
    <n v="10632"/>
    <x v="10"/>
    <n v="3"/>
    <n v="477"/>
    <n v="0"/>
    <n v="0"/>
    <n v="16.489999999999998"/>
    <n v="460.51"/>
    <n v="0"/>
    <n v="460.51"/>
    <n v="1"/>
    <n v="0"/>
    <x v="50"/>
  </r>
  <r>
    <x v="189"/>
    <n v="10613"/>
    <x v="26"/>
    <n v="1"/>
    <n v="235"/>
    <n v="0"/>
    <n v="0"/>
    <n v="41.52"/>
    <n v="193.48"/>
    <n v="0"/>
    <n v="193.48"/>
    <n v="1"/>
    <n v="0"/>
    <x v="51"/>
  </r>
  <r>
    <x v="254"/>
    <n v="10614"/>
    <x v="26"/>
    <n v="1"/>
    <n v="245"/>
    <n v="0"/>
    <n v="0"/>
    <n v="43.29"/>
    <n v="201.71"/>
    <n v="0"/>
    <n v="201.71"/>
    <n v="1"/>
    <n v="0"/>
    <x v="51"/>
  </r>
  <r>
    <x v="81"/>
    <n v="10396"/>
    <x v="18"/>
    <n v="1"/>
    <n v="555"/>
    <n v="0"/>
    <n v="0"/>
    <n v="0"/>
    <n v="555"/>
    <n v="0"/>
    <n v="555"/>
    <n v="1"/>
    <n v="0"/>
    <x v="51"/>
  </r>
  <r>
    <x v="54"/>
    <n v="10397"/>
    <x v="18"/>
    <n v="1"/>
    <n v="575"/>
    <n v="0"/>
    <n v="0"/>
    <n v="101.6"/>
    <n v="473.4"/>
    <n v="0"/>
    <n v="473.4"/>
    <n v="1"/>
    <n v="0"/>
    <x v="51"/>
  </r>
  <r>
    <x v="182"/>
    <n v="10154"/>
    <x v="1"/>
    <n v="1"/>
    <n v="385"/>
    <n v="0"/>
    <n v="0"/>
    <n v="0"/>
    <n v="385"/>
    <n v="0"/>
    <n v="385"/>
    <n v="1"/>
    <n v="0"/>
    <x v="51"/>
  </r>
  <r>
    <x v="22"/>
    <n v="10645"/>
    <x v="1"/>
    <n v="1"/>
    <n v="340"/>
    <n v="0"/>
    <n v="0"/>
    <n v="0"/>
    <n v="340"/>
    <n v="0"/>
    <n v="340"/>
    <n v="1"/>
    <n v="0"/>
    <x v="51"/>
  </r>
  <r>
    <x v="58"/>
    <n v="10145"/>
    <x v="1"/>
    <n v="1"/>
    <n v="370"/>
    <n v="0"/>
    <n v="0"/>
    <n v="0"/>
    <n v="370"/>
    <n v="0"/>
    <n v="370"/>
    <n v="1"/>
    <n v="0"/>
    <x v="51"/>
  </r>
  <r>
    <x v="100"/>
    <n v="10073"/>
    <x v="11"/>
    <n v="3"/>
    <n v="1005"/>
    <n v="0"/>
    <n v="0"/>
    <n v="0"/>
    <n v="1005"/>
    <n v="0"/>
    <n v="1005"/>
    <n v="1"/>
    <n v="0"/>
    <x v="51"/>
  </r>
  <r>
    <x v="103"/>
    <n v="10075"/>
    <x v="4"/>
    <n v="1"/>
    <n v="275"/>
    <n v="0"/>
    <n v="0"/>
    <n v="0"/>
    <n v="275"/>
    <n v="0"/>
    <n v="275"/>
    <n v="1"/>
    <n v="0"/>
    <x v="51"/>
  </r>
  <r>
    <x v="178"/>
    <n v="10444"/>
    <x v="12"/>
    <n v="3"/>
    <n v="225"/>
    <n v="0"/>
    <n v="0"/>
    <n v="0"/>
    <n v="225"/>
    <n v="0"/>
    <n v="225"/>
    <n v="1"/>
    <n v="0"/>
    <x v="51"/>
  </r>
  <r>
    <x v="28"/>
    <n v="10442"/>
    <x v="12"/>
    <n v="3"/>
    <n v="249"/>
    <n v="0"/>
    <n v="0"/>
    <n v="6.36"/>
    <n v="242.64"/>
    <n v="0"/>
    <n v="242.64"/>
    <n v="1"/>
    <n v="0"/>
    <x v="51"/>
  </r>
  <r>
    <x v="63"/>
    <n v="10470"/>
    <x v="19"/>
    <n v="1"/>
    <n v="275"/>
    <n v="0"/>
    <n v="0"/>
    <n v="0"/>
    <n v="275"/>
    <n v="0"/>
    <n v="275"/>
    <n v="1"/>
    <n v="0"/>
    <x v="51"/>
  </r>
  <r>
    <x v="64"/>
    <n v="10471"/>
    <x v="19"/>
    <n v="1"/>
    <n v="495"/>
    <n v="0"/>
    <n v="0"/>
    <n v="0"/>
    <n v="495"/>
    <n v="0"/>
    <n v="495"/>
    <n v="1"/>
    <n v="0"/>
    <x v="51"/>
  </r>
  <r>
    <x v="66"/>
    <n v="10212"/>
    <x v="13"/>
    <n v="1"/>
    <n v="245"/>
    <n v="0"/>
    <n v="0"/>
    <n v="0"/>
    <n v="245"/>
    <n v="0"/>
    <n v="245"/>
    <n v="1"/>
    <n v="0"/>
    <x v="51"/>
  </r>
  <r>
    <x v="67"/>
    <n v="10223"/>
    <x v="13"/>
    <n v="1"/>
    <n v="275"/>
    <n v="0"/>
    <n v="0"/>
    <n v="0"/>
    <n v="275"/>
    <n v="0"/>
    <n v="275"/>
    <n v="1"/>
    <n v="0"/>
    <x v="51"/>
  </r>
  <r>
    <x v="37"/>
    <n v="10216"/>
    <x v="13"/>
    <n v="1"/>
    <n v="245"/>
    <n v="0"/>
    <n v="0"/>
    <n v="0"/>
    <n v="245"/>
    <n v="0"/>
    <n v="245"/>
    <n v="1"/>
    <n v="0"/>
    <x v="51"/>
  </r>
  <r>
    <x v="39"/>
    <n v="10373"/>
    <x v="5"/>
    <n v="1"/>
    <n v="275"/>
    <n v="0"/>
    <n v="0"/>
    <n v="21.07"/>
    <n v="253.93"/>
    <n v="0"/>
    <n v="253.93"/>
    <n v="1"/>
    <n v="0"/>
    <x v="51"/>
  </r>
  <r>
    <x v="74"/>
    <n v="10227"/>
    <x v="6"/>
    <n v="1"/>
    <n v="385"/>
    <n v="0"/>
    <n v="0"/>
    <n v="0"/>
    <n v="385"/>
    <n v="0"/>
    <n v="385"/>
    <n v="1"/>
    <n v="0"/>
    <x v="51"/>
  </r>
  <r>
    <x v="46"/>
    <n v="10356"/>
    <x v="6"/>
    <n v="1"/>
    <n v="360"/>
    <n v="0"/>
    <n v="0"/>
    <n v="27.57"/>
    <n v="332.43"/>
    <n v="0"/>
    <n v="332.43"/>
    <n v="1"/>
    <n v="0"/>
    <x v="51"/>
  </r>
  <r>
    <x v="79"/>
    <n v="10404"/>
    <x v="23"/>
    <n v="1"/>
    <n v="355"/>
    <n v="0"/>
    <n v="0"/>
    <n v="0"/>
    <n v="355"/>
    <n v="0"/>
    <n v="355"/>
    <n v="1"/>
    <n v="0"/>
    <x v="51"/>
  </r>
  <r>
    <x v="195"/>
    <n v="10608"/>
    <x v="26"/>
    <n v="1"/>
    <n v="275"/>
    <n v="0"/>
    <n v="0"/>
    <n v="48.59"/>
    <n v="226.41"/>
    <n v="0"/>
    <n v="226.41"/>
    <n v="1"/>
    <n v="0"/>
    <x v="51"/>
  </r>
  <r>
    <x v="51"/>
    <n v="10632"/>
    <x v="10"/>
    <n v="1"/>
    <n v="159"/>
    <n v="0"/>
    <n v="0"/>
    <n v="0"/>
    <n v="159"/>
    <n v="0"/>
    <n v="159"/>
    <n v="1"/>
    <n v="0"/>
    <x v="51"/>
  </r>
  <r>
    <x v="257"/>
    <n v="10560"/>
    <x v="2"/>
    <n v="1"/>
    <n v="330"/>
    <n v="0"/>
    <n v="0"/>
    <n v="0"/>
    <n v="330"/>
    <n v="0"/>
    <n v="330"/>
    <n v="1"/>
    <n v="0"/>
    <x v="51"/>
  </r>
  <r>
    <x v="189"/>
    <n v="10613"/>
    <x v="26"/>
    <n v="1"/>
    <n v="235"/>
    <n v="0"/>
    <n v="0"/>
    <n v="60.42"/>
    <n v="174.58"/>
    <n v="0"/>
    <n v="174.58"/>
    <n v="1"/>
    <n v="0"/>
    <x v="52"/>
  </r>
  <r>
    <x v="254"/>
    <n v="10614"/>
    <x v="26"/>
    <n v="1"/>
    <n v="245"/>
    <n v="0"/>
    <n v="0"/>
    <n v="62.99"/>
    <n v="182.01"/>
    <n v="0"/>
    <n v="182.01"/>
    <n v="1"/>
    <n v="0"/>
    <x v="52"/>
  </r>
  <r>
    <x v="81"/>
    <n v="10396"/>
    <x v="18"/>
    <n v="1"/>
    <n v="555"/>
    <n v="0"/>
    <n v="0"/>
    <n v="0"/>
    <n v="555"/>
    <n v="0"/>
    <n v="555"/>
    <n v="1"/>
    <n v="0"/>
    <x v="52"/>
  </r>
  <r>
    <x v="125"/>
    <n v="10069"/>
    <x v="4"/>
    <n v="1"/>
    <n v="355"/>
    <n v="0"/>
    <n v="0"/>
    <n v="0"/>
    <n v="355"/>
    <n v="0"/>
    <n v="355"/>
    <n v="1"/>
    <n v="0"/>
    <x v="52"/>
  </r>
  <r>
    <x v="57"/>
    <n v="10225"/>
    <x v="4"/>
    <n v="2"/>
    <n v="510"/>
    <n v="0"/>
    <n v="0"/>
    <n v="0"/>
    <n v="510"/>
    <n v="0"/>
    <n v="510"/>
    <n v="1"/>
    <n v="0"/>
    <x v="52"/>
  </r>
  <r>
    <x v="114"/>
    <n v="10440"/>
    <x v="12"/>
    <n v="1"/>
    <n v="88"/>
    <n v="0"/>
    <n v="0"/>
    <n v="0"/>
    <n v="88"/>
    <n v="0"/>
    <n v="88"/>
    <n v="1"/>
    <n v="0"/>
    <x v="52"/>
  </r>
  <r>
    <x v="8"/>
    <n v="10264"/>
    <x v="5"/>
    <n v="1"/>
    <n v="190"/>
    <n v="0"/>
    <n v="0"/>
    <n v="0"/>
    <n v="190"/>
    <n v="0"/>
    <n v="190"/>
    <n v="1"/>
    <n v="0"/>
    <x v="52"/>
  </r>
  <r>
    <x v="38"/>
    <n v="10381"/>
    <x v="5"/>
    <n v="1"/>
    <n v="225"/>
    <n v="0"/>
    <n v="0"/>
    <n v="0"/>
    <n v="225"/>
    <n v="0"/>
    <n v="225"/>
    <n v="1"/>
    <n v="0"/>
    <x v="52"/>
  </r>
  <r>
    <x v="10"/>
    <n v="10007"/>
    <x v="5"/>
    <n v="1"/>
    <n v="275"/>
    <n v="0"/>
    <n v="0"/>
    <n v="0"/>
    <n v="275"/>
    <n v="0"/>
    <n v="275"/>
    <n v="1"/>
    <n v="0"/>
    <x v="52"/>
  </r>
  <r>
    <x v="46"/>
    <n v="10356"/>
    <x v="6"/>
    <n v="1"/>
    <n v="360"/>
    <n v="0"/>
    <n v="0"/>
    <n v="0"/>
    <n v="360"/>
    <n v="0"/>
    <n v="360"/>
    <n v="1"/>
    <n v="0"/>
    <x v="52"/>
  </r>
  <r>
    <x v="75"/>
    <n v="10427"/>
    <x v="21"/>
    <n v="1"/>
    <n v="359"/>
    <n v="0"/>
    <n v="0"/>
    <n v="0"/>
    <n v="359"/>
    <n v="0"/>
    <n v="359"/>
    <n v="1"/>
    <n v="0"/>
    <x v="52"/>
  </r>
  <r>
    <x v="77"/>
    <n v="10421"/>
    <x v="22"/>
    <n v="1"/>
    <n v="238"/>
    <n v="0"/>
    <n v="0"/>
    <n v="0"/>
    <n v="238"/>
    <n v="0"/>
    <n v="238"/>
    <n v="1"/>
    <n v="0"/>
    <x v="52"/>
  </r>
  <r>
    <x v="195"/>
    <n v="10608"/>
    <x v="26"/>
    <n v="1"/>
    <n v="275"/>
    <n v="0"/>
    <n v="0"/>
    <n v="70.709999999999994"/>
    <n v="204.29"/>
    <n v="0"/>
    <n v="204.29"/>
    <n v="1"/>
    <n v="0"/>
    <x v="52"/>
  </r>
  <r>
    <x v="134"/>
    <n v="10405"/>
    <x v="17"/>
    <n v="1"/>
    <n v="0"/>
    <n v="0"/>
    <n v="0"/>
    <n v="0"/>
    <n v="0"/>
    <n v="0"/>
    <n v="0"/>
    <n v="0"/>
    <n v="0"/>
    <x v="52"/>
  </r>
  <r>
    <x v="17"/>
    <n v="10633"/>
    <x v="10"/>
    <n v="1"/>
    <n v="159"/>
    <n v="0"/>
    <n v="0"/>
    <n v="40.880000000000003"/>
    <n v="118.12"/>
    <n v="0"/>
    <n v="118.12"/>
    <n v="1"/>
    <n v="0"/>
    <x v="52"/>
  </r>
  <r>
    <x v="51"/>
    <n v="10632"/>
    <x v="10"/>
    <n v="2"/>
    <n v="318"/>
    <n v="0"/>
    <n v="0"/>
    <n v="0"/>
    <n v="318"/>
    <n v="0"/>
    <n v="318"/>
    <n v="1"/>
    <n v="0"/>
    <x v="52"/>
  </r>
  <r>
    <x v="258"/>
    <n v="10170"/>
    <x v="17"/>
    <n v="1"/>
    <n v="0"/>
    <n v="0"/>
    <n v="0"/>
    <n v="0"/>
    <n v="0"/>
    <n v="0"/>
    <n v="0"/>
    <n v="0"/>
    <n v="0"/>
    <x v="52"/>
  </r>
  <r>
    <x v="20"/>
    <n v="10240"/>
    <x v="0"/>
    <n v="1"/>
    <n v="95"/>
    <n v="0"/>
    <n v="0"/>
    <n v="0"/>
    <n v="95"/>
    <n v="0"/>
    <n v="95"/>
    <n v="1"/>
    <n v="0"/>
    <x v="53"/>
  </r>
  <r>
    <x v="122"/>
    <n v="10401"/>
    <x v="2"/>
    <n v="1"/>
    <n v="1512"/>
    <n v="0"/>
    <n v="0"/>
    <n v="90"/>
    <n v="1422"/>
    <n v="0"/>
    <n v="1422"/>
    <n v="1"/>
    <n v="0"/>
    <x v="53"/>
  </r>
  <r>
    <x v="54"/>
    <n v="10397"/>
    <x v="18"/>
    <n v="1"/>
    <n v="575"/>
    <n v="0"/>
    <n v="0"/>
    <n v="115"/>
    <n v="460"/>
    <n v="0"/>
    <n v="460"/>
    <n v="1"/>
    <n v="0"/>
    <x v="53"/>
  </r>
  <r>
    <x v="2"/>
    <n v="10158"/>
    <x v="1"/>
    <n v="1"/>
    <n v="385"/>
    <n v="0"/>
    <n v="0"/>
    <n v="0"/>
    <n v="385"/>
    <n v="0"/>
    <n v="385"/>
    <n v="1"/>
    <n v="0"/>
    <x v="53"/>
  </r>
  <r>
    <x v="58"/>
    <n v="10145"/>
    <x v="1"/>
    <n v="1"/>
    <n v="370"/>
    <n v="0"/>
    <n v="0"/>
    <n v="0"/>
    <n v="370"/>
    <n v="0"/>
    <n v="370"/>
    <n v="1"/>
    <n v="0"/>
    <x v="53"/>
  </r>
  <r>
    <x v="23"/>
    <n v="10044"/>
    <x v="4"/>
    <n v="1"/>
    <n v="260"/>
    <n v="0"/>
    <n v="0"/>
    <n v="0"/>
    <n v="260"/>
    <n v="0"/>
    <n v="260"/>
    <n v="1"/>
    <n v="0"/>
    <x v="53"/>
  </r>
  <r>
    <x v="59"/>
    <n v="10052"/>
    <x v="4"/>
    <n v="1"/>
    <n v="340"/>
    <n v="0"/>
    <n v="0"/>
    <n v="0"/>
    <n v="340"/>
    <n v="0"/>
    <n v="340"/>
    <n v="1"/>
    <n v="0"/>
    <x v="53"/>
  </r>
  <r>
    <x v="138"/>
    <n v="10130"/>
    <x v="3"/>
    <n v="1"/>
    <n v="385"/>
    <n v="0"/>
    <n v="0"/>
    <n v="0"/>
    <n v="385"/>
    <n v="0"/>
    <n v="385"/>
    <n v="1"/>
    <n v="0"/>
    <x v="53"/>
  </r>
  <r>
    <x v="26"/>
    <n v="10095"/>
    <x v="3"/>
    <n v="2"/>
    <n v="520"/>
    <n v="0"/>
    <n v="0"/>
    <n v="52"/>
    <n v="468"/>
    <n v="0"/>
    <n v="468"/>
    <n v="1"/>
    <n v="0"/>
    <x v="53"/>
  </r>
  <r>
    <x v="103"/>
    <n v="10075"/>
    <x v="4"/>
    <n v="1"/>
    <n v="275"/>
    <n v="0"/>
    <n v="0"/>
    <n v="0"/>
    <n v="275"/>
    <n v="0"/>
    <n v="275"/>
    <n v="1"/>
    <n v="0"/>
    <x v="53"/>
  </r>
  <r>
    <x v="28"/>
    <n v="10442"/>
    <x v="12"/>
    <n v="1"/>
    <n v="83"/>
    <n v="0"/>
    <n v="0"/>
    <n v="0"/>
    <n v="83"/>
    <n v="0"/>
    <n v="83"/>
    <n v="1"/>
    <n v="0"/>
    <x v="53"/>
  </r>
  <r>
    <x v="37"/>
    <n v="10216"/>
    <x v="13"/>
    <n v="1"/>
    <n v="245"/>
    <n v="0"/>
    <n v="0"/>
    <n v="0"/>
    <n v="245"/>
    <n v="0"/>
    <n v="245"/>
    <n v="1"/>
    <n v="0"/>
    <x v="53"/>
  </r>
  <r>
    <x v="8"/>
    <n v="10264"/>
    <x v="5"/>
    <n v="5"/>
    <n v="950"/>
    <n v="0"/>
    <n v="0"/>
    <n v="33.89"/>
    <n v="916.11"/>
    <n v="0"/>
    <n v="916.11"/>
    <n v="1"/>
    <n v="0"/>
    <x v="53"/>
  </r>
  <r>
    <x v="227"/>
    <n v="10371"/>
    <x v="5"/>
    <n v="1"/>
    <n v="275"/>
    <n v="0"/>
    <n v="0"/>
    <n v="16.350000000000001"/>
    <n v="258.64999999999998"/>
    <n v="0"/>
    <n v="258.64999999999998"/>
    <n v="1"/>
    <n v="0"/>
    <x v="53"/>
  </r>
  <r>
    <x v="86"/>
    <n v="10375"/>
    <x v="5"/>
    <n v="1"/>
    <n v="255"/>
    <n v="0"/>
    <n v="0"/>
    <n v="0"/>
    <n v="255"/>
    <n v="0"/>
    <n v="255"/>
    <n v="1"/>
    <n v="0"/>
    <x v="53"/>
  </r>
  <r>
    <x v="41"/>
    <n v="10363"/>
    <x v="5"/>
    <n v="2"/>
    <n v="530"/>
    <n v="0"/>
    <n v="0"/>
    <n v="15.76"/>
    <n v="514.24"/>
    <n v="0"/>
    <n v="514.24"/>
    <n v="1"/>
    <n v="0"/>
    <x v="53"/>
  </r>
  <r>
    <x v="45"/>
    <n v="10354"/>
    <x v="6"/>
    <n v="1"/>
    <n v="350"/>
    <n v="0"/>
    <n v="0"/>
    <n v="0"/>
    <n v="350"/>
    <n v="0"/>
    <n v="350"/>
    <n v="1"/>
    <n v="0"/>
    <x v="53"/>
  </r>
  <r>
    <x v="74"/>
    <n v="10227"/>
    <x v="6"/>
    <n v="1"/>
    <n v="385"/>
    <n v="0"/>
    <n v="0"/>
    <n v="0"/>
    <n v="385"/>
    <n v="0"/>
    <n v="385"/>
    <n v="1"/>
    <n v="0"/>
    <x v="53"/>
  </r>
  <r>
    <x v="46"/>
    <n v="10356"/>
    <x v="6"/>
    <n v="2"/>
    <n v="720"/>
    <n v="0"/>
    <n v="0"/>
    <n v="0"/>
    <n v="720"/>
    <n v="0"/>
    <n v="720"/>
    <n v="1"/>
    <n v="0"/>
    <x v="53"/>
  </r>
  <r>
    <x v="105"/>
    <n v="10142"/>
    <x v="22"/>
    <n v="1"/>
    <n v="320"/>
    <n v="0"/>
    <n v="0"/>
    <n v="0"/>
    <n v="320"/>
    <n v="0"/>
    <n v="320"/>
    <n v="1"/>
    <n v="0"/>
    <x v="53"/>
  </r>
  <r>
    <x v="121"/>
    <n v="10562"/>
    <x v="9"/>
    <n v="1"/>
    <n v="795"/>
    <n v="0"/>
    <n v="0"/>
    <n v="0"/>
    <n v="795"/>
    <n v="0"/>
    <n v="795"/>
    <n v="1"/>
    <n v="0"/>
    <x v="53"/>
  </r>
  <r>
    <x v="154"/>
    <n v="10175"/>
    <x v="2"/>
    <n v="1"/>
    <n v="220"/>
    <n v="0"/>
    <n v="0"/>
    <n v="41.54"/>
    <n v="178.46"/>
    <n v="0"/>
    <n v="178.46"/>
    <n v="1"/>
    <n v="0"/>
    <x v="53"/>
  </r>
  <r>
    <x v="259"/>
    <n v="1064111111111"/>
    <x v="2"/>
    <n v="1"/>
    <n v="25"/>
    <n v="0"/>
    <n v="0"/>
    <n v="4.72"/>
    <n v="20.28"/>
    <n v="0"/>
    <n v="20.28"/>
    <n v="1"/>
    <n v="0"/>
    <x v="53"/>
  </r>
  <r>
    <x v="229"/>
    <n v="10687"/>
    <x v="16"/>
    <n v="1"/>
    <n v="30"/>
    <n v="0"/>
    <n v="0"/>
    <n v="0"/>
    <n v="30"/>
    <n v="0"/>
    <n v="30"/>
    <n v="1"/>
    <n v="0"/>
    <x v="53"/>
  </r>
  <r>
    <x v="260"/>
    <n v="10641111111111"/>
    <x v="2"/>
    <n v="1"/>
    <n v="280"/>
    <n v="0"/>
    <n v="0"/>
    <n v="52.87"/>
    <n v="227.13"/>
    <n v="0"/>
    <n v="227.13"/>
    <n v="1"/>
    <n v="0"/>
    <x v="53"/>
  </r>
  <r>
    <x v="261"/>
    <n v="106411111111"/>
    <x v="2"/>
    <n v="1"/>
    <n v="280"/>
    <n v="0"/>
    <n v="0"/>
    <n v="52.87"/>
    <n v="227.13"/>
    <n v="0"/>
    <n v="227.13"/>
    <n v="1"/>
    <n v="0"/>
    <x v="53"/>
  </r>
  <r>
    <x v="91"/>
    <n v="10494"/>
    <x v="16"/>
    <n v="1"/>
    <n v="38"/>
    <n v="0"/>
    <n v="0"/>
    <n v="0"/>
    <n v="38"/>
    <n v="0"/>
    <n v="38"/>
    <n v="1"/>
    <n v="0"/>
    <x v="53"/>
  </r>
  <r>
    <x v="0"/>
    <n v="10457"/>
    <x v="0"/>
    <n v="1"/>
    <n v="285"/>
    <n v="0"/>
    <n v="0"/>
    <n v="21.1"/>
    <n v="263.89999999999998"/>
    <n v="0"/>
    <n v="263.89999999999998"/>
    <n v="1"/>
    <n v="0"/>
    <x v="54"/>
  </r>
  <r>
    <x v="262"/>
    <n v="10452"/>
    <x v="0"/>
    <n v="1"/>
    <n v="210"/>
    <n v="0"/>
    <n v="0"/>
    <n v="0"/>
    <n v="210"/>
    <n v="0"/>
    <n v="210"/>
    <n v="1"/>
    <n v="0"/>
    <x v="54"/>
  </r>
  <r>
    <x v="95"/>
    <n v="10462"/>
    <x v="0"/>
    <n v="1"/>
    <n v="410"/>
    <n v="0"/>
    <n v="0"/>
    <n v="44.87"/>
    <n v="365.13"/>
    <n v="0"/>
    <n v="365.13"/>
    <n v="1"/>
    <n v="0"/>
    <x v="54"/>
  </r>
  <r>
    <x v="209"/>
    <n v="10574"/>
    <x v="17"/>
    <n v="1"/>
    <n v="0"/>
    <n v="0"/>
    <n v="0"/>
    <n v="0"/>
    <n v="0"/>
    <n v="0"/>
    <n v="0"/>
    <n v="0"/>
    <n v="0"/>
    <x v="54"/>
  </r>
  <r>
    <x v="54"/>
    <n v="10397"/>
    <x v="18"/>
    <n v="1"/>
    <n v="575"/>
    <n v="0"/>
    <n v="0"/>
    <n v="62.93"/>
    <n v="512.07000000000005"/>
    <n v="0"/>
    <n v="512.07000000000005"/>
    <n v="1"/>
    <n v="0"/>
    <x v="54"/>
  </r>
  <r>
    <x v="23"/>
    <n v="10044"/>
    <x v="4"/>
    <n v="1"/>
    <n v="260"/>
    <n v="0"/>
    <n v="0"/>
    <n v="0"/>
    <n v="260"/>
    <n v="0"/>
    <n v="260"/>
    <n v="1"/>
    <n v="0"/>
    <x v="54"/>
  </r>
  <r>
    <x v="60"/>
    <n v="10125"/>
    <x v="3"/>
    <n v="1"/>
    <n v="275"/>
    <n v="0"/>
    <n v="0"/>
    <n v="0"/>
    <n v="275"/>
    <n v="0"/>
    <n v="275"/>
    <n v="1"/>
    <n v="0"/>
    <x v="54"/>
  </r>
  <r>
    <x v="112"/>
    <n v="10127"/>
    <x v="3"/>
    <n v="1"/>
    <n v="355"/>
    <n v="0"/>
    <n v="0"/>
    <n v="0"/>
    <n v="355"/>
    <n v="0"/>
    <n v="355"/>
    <n v="1"/>
    <n v="0"/>
    <x v="54"/>
  </r>
  <r>
    <x v="4"/>
    <n v="10109"/>
    <x v="3"/>
    <n v="1"/>
    <n v="275"/>
    <n v="0"/>
    <n v="0"/>
    <n v="11.91"/>
    <n v="263.08999999999997"/>
    <n v="0"/>
    <n v="263.08999999999997"/>
    <n v="1"/>
    <n v="0"/>
    <x v="54"/>
  </r>
  <r>
    <x v="128"/>
    <n v="10111"/>
    <x v="3"/>
    <n v="1"/>
    <n v="355"/>
    <n v="0"/>
    <n v="0"/>
    <n v="0"/>
    <n v="355"/>
    <n v="0"/>
    <n v="355"/>
    <n v="1"/>
    <n v="0"/>
    <x v="54"/>
  </r>
  <r>
    <x v="101"/>
    <n v="10113"/>
    <x v="11"/>
    <n v="1"/>
    <n v="375"/>
    <n v="0"/>
    <n v="0"/>
    <n v="27.76"/>
    <n v="347.24"/>
    <n v="0"/>
    <n v="347.24"/>
    <n v="1"/>
    <n v="0"/>
    <x v="54"/>
  </r>
  <r>
    <x v="61"/>
    <n v="10115"/>
    <x v="3"/>
    <n v="1"/>
    <n v="275"/>
    <n v="0"/>
    <n v="0"/>
    <n v="0"/>
    <n v="275"/>
    <n v="0"/>
    <n v="275"/>
    <n v="1"/>
    <n v="0"/>
    <x v="54"/>
  </r>
  <r>
    <x v="26"/>
    <n v="10095"/>
    <x v="3"/>
    <n v="2"/>
    <n v="520"/>
    <n v="0"/>
    <n v="0"/>
    <n v="37.99"/>
    <n v="482.01"/>
    <n v="0"/>
    <n v="482.01"/>
    <n v="1"/>
    <n v="0"/>
    <x v="54"/>
  </r>
  <r>
    <x v="173"/>
    <n v="10097"/>
    <x v="3"/>
    <n v="1"/>
    <n v="355"/>
    <n v="0"/>
    <n v="0"/>
    <n v="23.38"/>
    <n v="331.62"/>
    <n v="0"/>
    <n v="331.62"/>
    <n v="1"/>
    <n v="0"/>
    <x v="54"/>
  </r>
  <r>
    <x v="103"/>
    <n v="10075"/>
    <x v="4"/>
    <n v="2"/>
    <n v="550"/>
    <n v="0"/>
    <n v="0"/>
    <n v="60.2"/>
    <n v="489.8"/>
    <n v="0"/>
    <n v="489.8"/>
    <n v="1"/>
    <n v="0"/>
    <x v="54"/>
  </r>
  <r>
    <x v="28"/>
    <n v="10442"/>
    <x v="12"/>
    <n v="5"/>
    <n v="415"/>
    <n v="0"/>
    <n v="0"/>
    <n v="5.47"/>
    <n v="409.53"/>
    <n v="0"/>
    <n v="409.53"/>
    <n v="1"/>
    <n v="0"/>
    <x v="54"/>
  </r>
  <r>
    <x v="140"/>
    <n v="10488"/>
    <x v="12"/>
    <n v="1"/>
    <n v="135"/>
    <n v="0"/>
    <n v="0"/>
    <n v="0"/>
    <n v="135"/>
    <n v="0"/>
    <n v="135"/>
    <n v="1"/>
    <n v="0"/>
    <x v="54"/>
  </r>
  <r>
    <x v="114"/>
    <n v="10440"/>
    <x v="12"/>
    <n v="1"/>
    <n v="88"/>
    <n v="0"/>
    <n v="0"/>
    <n v="6.52"/>
    <n v="81.48"/>
    <n v="0"/>
    <n v="81.48"/>
    <n v="1"/>
    <n v="0"/>
    <x v="54"/>
  </r>
  <r>
    <x v="126"/>
    <n v="10439"/>
    <x v="12"/>
    <n v="1"/>
    <n v="110"/>
    <n v="0"/>
    <n v="0"/>
    <n v="7.24"/>
    <n v="102.76"/>
    <n v="0"/>
    <n v="102.76"/>
    <n v="1"/>
    <n v="0"/>
    <x v="54"/>
  </r>
  <r>
    <x v="62"/>
    <n v="10445"/>
    <x v="12"/>
    <n v="1"/>
    <n v="195"/>
    <n v="0"/>
    <n v="0"/>
    <n v="0"/>
    <n v="195"/>
    <n v="0"/>
    <n v="195"/>
    <n v="1"/>
    <n v="0"/>
    <x v="54"/>
  </r>
  <r>
    <x v="115"/>
    <n v="10436"/>
    <x v="12"/>
    <n v="1"/>
    <n v="45"/>
    <n v="0"/>
    <n v="0"/>
    <n v="0"/>
    <n v="45"/>
    <n v="0"/>
    <n v="45"/>
    <n v="1"/>
    <n v="0"/>
    <x v="54"/>
  </r>
  <r>
    <x v="64"/>
    <n v="10471"/>
    <x v="19"/>
    <n v="1"/>
    <n v="495"/>
    <n v="0"/>
    <n v="0"/>
    <n v="0"/>
    <n v="495"/>
    <n v="0"/>
    <n v="495"/>
    <n v="1"/>
    <n v="0"/>
    <x v="54"/>
  </r>
  <r>
    <x v="33"/>
    <n v="10221"/>
    <x v="13"/>
    <n v="2"/>
    <n v="510"/>
    <n v="0"/>
    <n v="0"/>
    <n v="16.8"/>
    <n v="493.2"/>
    <n v="0"/>
    <n v="493.2"/>
    <n v="1"/>
    <n v="0"/>
    <x v="54"/>
  </r>
  <r>
    <x v="34"/>
    <n v="10222"/>
    <x v="13"/>
    <n v="2"/>
    <n v="470"/>
    <n v="0"/>
    <n v="0"/>
    <n v="0"/>
    <n v="470"/>
    <n v="0"/>
    <n v="470"/>
    <n v="1"/>
    <n v="0"/>
    <x v="54"/>
  </r>
  <r>
    <x v="67"/>
    <n v="10223"/>
    <x v="13"/>
    <n v="1"/>
    <n v="275"/>
    <n v="0"/>
    <n v="0"/>
    <n v="18.11"/>
    <n v="256.89"/>
    <n v="0"/>
    <n v="256.89"/>
    <n v="1"/>
    <n v="0"/>
    <x v="54"/>
  </r>
  <r>
    <x v="37"/>
    <n v="10216"/>
    <x v="13"/>
    <n v="3"/>
    <n v="735"/>
    <n v="0"/>
    <n v="0"/>
    <n v="31.83"/>
    <n v="703.17"/>
    <n v="0"/>
    <n v="703.17"/>
    <n v="1"/>
    <n v="0"/>
    <x v="54"/>
  </r>
  <r>
    <x v="38"/>
    <n v="10381"/>
    <x v="5"/>
    <n v="1"/>
    <n v="225"/>
    <n v="0"/>
    <n v="0"/>
    <n v="0"/>
    <n v="225"/>
    <n v="0"/>
    <n v="225"/>
    <n v="1"/>
    <n v="0"/>
    <x v="54"/>
  </r>
  <r>
    <x v="161"/>
    <n v="10369"/>
    <x v="5"/>
    <n v="1"/>
    <n v="225"/>
    <n v="0"/>
    <n v="0"/>
    <n v="0"/>
    <n v="225"/>
    <n v="0"/>
    <n v="225"/>
    <n v="1"/>
    <n v="0"/>
    <x v="54"/>
  </r>
  <r>
    <x v="39"/>
    <n v="10373"/>
    <x v="5"/>
    <n v="2"/>
    <n v="550"/>
    <n v="0"/>
    <n v="0"/>
    <n v="28.27"/>
    <n v="521.73"/>
    <n v="0"/>
    <n v="521.73"/>
    <n v="1"/>
    <n v="0"/>
    <x v="54"/>
  </r>
  <r>
    <x v="41"/>
    <n v="10363"/>
    <x v="5"/>
    <n v="1"/>
    <n v="265"/>
    <n v="0"/>
    <n v="0"/>
    <n v="19.62"/>
    <n v="245.38"/>
    <n v="0"/>
    <n v="245.38"/>
    <n v="1"/>
    <n v="0"/>
    <x v="54"/>
  </r>
  <r>
    <x v="237"/>
    <n v="10374"/>
    <x v="5"/>
    <n v="1"/>
    <n v="275"/>
    <n v="0"/>
    <n v="0"/>
    <n v="0"/>
    <n v="275"/>
    <n v="0"/>
    <n v="275"/>
    <n v="1"/>
    <n v="0"/>
    <x v="54"/>
  </r>
  <r>
    <x v="183"/>
    <n v="10043"/>
    <x v="6"/>
    <n v="1"/>
    <n v="310"/>
    <n v="0"/>
    <n v="0"/>
    <n v="0"/>
    <n v="310"/>
    <n v="0"/>
    <n v="310"/>
    <n v="1"/>
    <n v="0"/>
    <x v="54"/>
  </r>
  <r>
    <x v="11"/>
    <n v="10353"/>
    <x v="6"/>
    <n v="3"/>
    <n v="1050"/>
    <n v="0"/>
    <n v="0"/>
    <n v="0"/>
    <n v="1050"/>
    <n v="0"/>
    <n v="1050"/>
    <n v="1"/>
    <n v="0"/>
    <x v="54"/>
  </r>
  <r>
    <x v="119"/>
    <n v="10359"/>
    <x v="6"/>
    <n v="1"/>
    <n v="385"/>
    <n v="0"/>
    <n v="0"/>
    <n v="0"/>
    <n v="385"/>
    <n v="0"/>
    <n v="385"/>
    <n v="1"/>
    <n v="0"/>
    <x v="54"/>
  </r>
  <r>
    <x v="46"/>
    <n v="10356"/>
    <x v="6"/>
    <n v="1"/>
    <n v="360"/>
    <n v="0"/>
    <n v="0"/>
    <n v="0"/>
    <n v="360"/>
    <n v="0"/>
    <n v="360"/>
    <n v="1"/>
    <n v="0"/>
    <x v="54"/>
  </r>
  <r>
    <x v="75"/>
    <n v="10427"/>
    <x v="21"/>
    <n v="2"/>
    <n v="718"/>
    <n v="0"/>
    <n v="0"/>
    <n v="0"/>
    <n v="718"/>
    <n v="0"/>
    <n v="718"/>
    <n v="1"/>
    <n v="0"/>
    <x v="54"/>
  </r>
  <r>
    <x v="180"/>
    <n v="10417"/>
    <x v="22"/>
    <n v="2"/>
    <n v="390"/>
    <n v="0"/>
    <n v="0"/>
    <n v="0"/>
    <n v="390"/>
    <n v="0"/>
    <n v="390"/>
    <n v="1"/>
    <n v="0"/>
    <x v="54"/>
  </r>
  <r>
    <x v="133"/>
    <n v="10508"/>
    <x v="22"/>
    <n v="1"/>
    <n v="280"/>
    <n v="0"/>
    <n v="0"/>
    <n v="0"/>
    <n v="280"/>
    <n v="0"/>
    <n v="280"/>
    <n v="1"/>
    <n v="0"/>
    <x v="54"/>
  </r>
  <r>
    <x v="219"/>
    <n v="10250"/>
    <x v="17"/>
    <n v="1"/>
    <n v="0"/>
    <n v="0"/>
    <n v="0"/>
    <n v="0"/>
    <n v="0"/>
    <n v="0"/>
    <n v="0"/>
    <n v="0"/>
    <n v="0"/>
    <x v="54"/>
  </r>
  <r>
    <x v="134"/>
    <n v="10405"/>
    <x v="17"/>
    <n v="1"/>
    <n v="0"/>
    <n v="0"/>
    <n v="0"/>
    <n v="0"/>
    <n v="0"/>
    <n v="0"/>
    <n v="0"/>
    <n v="0"/>
    <n v="0"/>
    <x v="54"/>
  </r>
  <r>
    <x v="17"/>
    <n v="10633"/>
    <x v="10"/>
    <n v="1"/>
    <n v="159"/>
    <n v="0"/>
    <n v="0"/>
    <n v="0"/>
    <n v="159"/>
    <n v="0"/>
    <n v="159"/>
    <n v="1"/>
    <n v="0"/>
    <x v="54"/>
  </r>
  <r>
    <x v="253"/>
    <n v="10641111111"/>
    <x v="15"/>
    <n v="1"/>
    <n v="90"/>
    <n v="0"/>
    <n v="0"/>
    <n v="0"/>
    <n v="90"/>
    <n v="0"/>
    <n v="90"/>
    <n v="1"/>
    <n v="0"/>
    <x v="54"/>
  </r>
  <r>
    <x v="51"/>
    <n v="10632"/>
    <x v="10"/>
    <n v="1"/>
    <n v="159"/>
    <n v="0"/>
    <n v="0"/>
    <n v="0"/>
    <n v="159"/>
    <n v="0"/>
    <n v="159"/>
    <n v="1"/>
    <n v="0"/>
    <x v="54"/>
  </r>
  <r>
    <x v="174"/>
    <n v="10660"/>
    <x v="5"/>
    <n v="1"/>
    <n v="265"/>
    <n v="0"/>
    <n v="0"/>
    <n v="26.5"/>
    <n v="238.5"/>
    <n v="0"/>
    <n v="238.5"/>
    <n v="1"/>
    <n v="0"/>
    <x v="55"/>
  </r>
  <r>
    <x v="1"/>
    <n v="10450"/>
    <x v="0"/>
    <n v="2"/>
    <n v="940"/>
    <n v="0"/>
    <n v="0"/>
    <n v="0"/>
    <n v="940"/>
    <n v="0"/>
    <n v="940"/>
    <n v="1"/>
    <n v="0"/>
    <x v="55"/>
  </r>
  <r>
    <x v="191"/>
    <n v="10459"/>
    <x v="0"/>
    <n v="2"/>
    <n v="620"/>
    <n v="0"/>
    <n v="0"/>
    <n v="8.2899999999999991"/>
    <n v="611.71"/>
    <n v="0"/>
    <n v="611.71"/>
    <n v="1"/>
    <n v="0"/>
    <x v="55"/>
  </r>
  <r>
    <x v="22"/>
    <n v="10645"/>
    <x v="1"/>
    <n v="1"/>
    <n v="340"/>
    <n v="0"/>
    <n v="0"/>
    <n v="9.1"/>
    <n v="330.9"/>
    <n v="0"/>
    <n v="330.9"/>
    <n v="1"/>
    <n v="0"/>
    <x v="55"/>
  </r>
  <r>
    <x v="23"/>
    <n v="10044"/>
    <x v="4"/>
    <n v="1"/>
    <n v="260"/>
    <n v="0"/>
    <n v="0"/>
    <n v="0"/>
    <n v="260"/>
    <n v="0"/>
    <n v="260"/>
    <n v="1"/>
    <n v="0"/>
    <x v="55"/>
  </r>
  <r>
    <x v="112"/>
    <n v="10127"/>
    <x v="3"/>
    <n v="1"/>
    <n v="355"/>
    <n v="0"/>
    <n v="0"/>
    <n v="9.5"/>
    <n v="345.5"/>
    <n v="0"/>
    <n v="345.5"/>
    <n v="1"/>
    <n v="0"/>
    <x v="55"/>
  </r>
  <r>
    <x v="102"/>
    <n v="10018"/>
    <x v="4"/>
    <n v="1"/>
    <n v="255"/>
    <n v="0"/>
    <n v="0"/>
    <n v="0"/>
    <n v="255"/>
    <n v="0"/>
    <n v="255"/>
    <n v="1"/>
    <n v="0"/>
    <x v="55"/>
  </r>
  <r>
    <x v="197"/>
    <n v="10057"/>
    <x v="4"/>
    <n v="1"/>
    <n v="355"/>
    <n v="0"/>
    <n v="0"/>
    <n v="0"/>
    <n v="355"/>
    <n v="0"/>
    <n v="355"/>
    <n v="1"/>
    <n v="0"/>
    <x v="55"/>
  </r>
  <r>
    <x v="178"/>
    <n v="10444"/>
    <x v="12"/>
    <n v="1"/>
    <n v="75"/>
    <n v="0"/>
    <n v="0"/>
    <n v="0"/>
    <n v="75"/>
    <n v="0"/>
    <n v="75"/>
    <n v="1"/>
    <n v="0"/>
    <x v="55"/>
  </r>
  <r>
    <x v="113"/>
    <n v="10446"/>
    <x v="12"/>
    <n v="2"/>
    <n v="390"/>
    <n v="0"/>
    <n v="0"/>
    <n v="5.22"/>
    <n v="384.78"/>
    <n v="0"/>
    <n v="384.78"/>
    <n v="1"/>
    <n v="0"/>
    <x v="55"/>
  </r>
  <r>
    <x v="29"/>
    <n v="10443"/>
    <x v="12"/>
    <n v="1"/>
    <n v="75"/>
    <n v="0"/>
    <n v="0"/>
    <n v="0"/>
    <n v="75"/>
    <n v="0"/>
    <n v="75"/>
    <n v="1"/>
    <n v="0"/>
    <x v="55"/>
  </r>
  <r>
    <x v="62"/>
    <n v="10445"/>
    <x v="12"/>
    <n v="1"/>
    <n v="195"/>
    <n v="0"/>
    <n v="0"/>
    <n v="0"/>
    <n v="195"/>
    <n v="0"/>
    <n v="195"/>
    <n v="1"/>
    <n v="0"/>
    <x v="55"/>
  </r>
  <r>
    <x v="65"/>
    <n v="10211"/>
    <x v="13"/>
    <n v="1"/>
    <n v="265"/>
    <n v="0"/>
    <n v="0"/>
    <n v="0"/>
    <n v="265"/>
    <n v="0"/>
    <n v="265"/>
    <n v="1"/>
    <n v="0"/>
    <x v="55"/>
  </r>
  <r>
    <x v="33"/>
    <n v="10221"/>
    <x v="13"/>
    <n v="1"/>
    <n v="255"/>
    <n v="0"/>
    <n v="0"/>
    <n v="6.82"/>
    <n v="248.18"/>
    <n v="0"/>
    <n v="248.18"/>
    <n v="1"/>
    <n v="0"/>
    <x v="55"/>
  </r>
  <r>
    <x v="8"/>
    <n v="10264"/>
    <x v="5"/>
    <n v="10"/>
    <n v="1900"/>
    <n v="0"/>
    <n v="0"/>
    <n v="148.44999999999999"/>
    <n v="1751.55"/>
    <n v="0"/>
    <n v="1751.55"/>
    <n v="1"/>
    <n v="0"/>
    <x v="55"/>
  </r>
  <r>
    <x v="38"/>
    <n v="10381"/>
    <x v="5"/>
    <n v="3"/>
    <n v="675"/>
    <n v="0"/>
    <n v="0"/>
    <n v="6.02"/>
    <n v="668.98"/>
    <n v="0"/>
    <n v="668.98"/>
    <n v="1"/>
    <n v="0"/>
    <x v="55"/>
  </r>
  <r>
    <x v="68"/>
    <n v="10377"/>
    <x v="5"/>
    <n v="2"/>
    <n v="690"/>
    <n v="0"/>
    <n v="0"/>
    <n v="34.5"/>
    <n v="655.5"/>
    <n v="0"/>
    <n v="655.5"/>
    <n v="1"/>
    <n v="0"/>
    <x v="55"/>
  </r>
  <r>
    <x v="39"/>
    <n v="10373"/>
    <x v="5"/>
    <n v="1"/>
    <n v="275"/>
    <n v="0"/>
    <n v="0"/>
    <n v="55"/>
    <n v="220"/>
    <n v="0"/>
    <n v="220"/>
    <n v="1"/>
    <n v="0"/>
    <x v="55"/>
  </r>
  <r>
    <x v="69"/>
    <n v="10382"/>
    <x v="5"/>
    <n v="1"/>
    <n v="235"/>
    <n v="0"/>
    <n v="0"/>
    <n v="0"/>
    <n v="235"/>
    <n v="0"/>
    <n v="235"/>
    <n v="1"/>
    <n v="0"/>
    <x v="55"/>
  </r>
  <r>
    <x v="43"/>
    <n v="10364"/>
    <x v="5"/>
    <n v="1"/>
    <n v="330"/>
    <n v="0"/>
    <n v="0"/>
    <n v="33"/>
    <n v="297"/>
    <n v="0"/>
    <n v="297"/>
    <n v="1"/>
    <n v="0"/>
    <x v="55"/>
  </r>
  <r>
    <x v="183"/>
    <n v="10043"/>
    <x v="6"/>
    <n v="1"/>
    <n v="310"/>
    <n v="0"/>
    <n v="0"/>
    <n v="16.93"/>
    <n v="293.07"/>
    <n v="0"/>
    <n v="293.07"/>
    <n v="1"/>
    <n v="0"/>
    <x v="55"/>
  </r>
  <r>
    <x v="11"/>
    <n v="10353"/>
    <x v="6"/>
    <n v="2"/>
    <n v="700"/>
    <n v="0"/>
    <n v="0"/>
    <n v="70"/>
    <n v="630"/>
    <n v="0"/>
    <n v="630"/>
    <n v="1"/>
    <n v="0"/>
    <x v="55"/>
  </r>
  <r>
    <x v="119"/>
    <n v="10359"/>
    <x v="6"/>
    <n v="1"/>
    <n v="385"/>
    <n v="0"/>
    <n v="0"/>
    <n v="0"/>
    <n v="385"/>
    <n v="0"/>
    <n v="385"/>
    <n v="1"/>
    <n v="0"/>
    <x v="55"/>
  </r>
  <r>
    <x v="74"/>
    <n v="10227"/>
    <x v="6"/>
    <n v="3"/>
    <n v="1155"/>
    <n v="0"/>
    <n v="0"/>
    <n v="41.62"/>
    <n v="1113.3800000000001"/>
    <n v="0"/>
    <n v="1113.3800000000001"/>
    <n v="1"/>
    <n v="0"/>
    <x v="55"/>
  </r>
  <r>
    <x v="46"/>
    <n v="10356"/>
    <x v="6"/>
    <n v="2"/>
    <n v="720"/>
    <n v="0"/>
    <n v="0"/>
    <n v="72"/>
    <n v="648"/>
    <n v="0"/>
    <n v="648"/>
    <n v="1"/>
    <n v="0"/>
    <x v="55"/>
  </r>
  <r>
    <x v="75"/>
    <n v="10427"/>
    <x v="21"/>
    <n v="2"/>
    <n v="718"/>
    <n v="0"/>
    <n v="0"/>
    <n v="0"/>
    <n v="718"/>
    <n v="0"/>
    <n v="718"/>
    <n v="1"/>
    <n v="0"/>
    <x v="55"/>
  </r>
  <r>
    <x v="47"/>
    <n v="10432"/>
    <x v="14"/>
    <n v="1"/>
    <n v="315"/>
    <n v="0"/>
    <n v="0"/>
    <n v="0"/>
    <n v="315"/>
    <n v="0"/>
    <n v="315"/>
    <n v="1"/>
    <n v="0"/>
    <x v="55"/>
  </r>
  <r>
    <x v="77"/>
    <n v="10421"/>
    <x v="22"/>
    <n v="1"/>
    <n v="238"/>
    <n v="0"/>
    <n v="0"/>
    <n v="6.37"/>
    <n v="231.63"/>
    <n v="0"/>
    <n v="231.63"/>
    <n v="1"/>
    <n v="0"/>
    <x v="55"/>
  </r>
  <r>
    <x v="91"/>
    <n v="10494"/>
    <x v="16"/>
    <n v="1"/>
    <n v="38"/>
    <n v="0"/>
    <n v="0"/>
    <n v="0"/>
    <n v="38"/>
    <n v="0"/>
    <n v="38"/>
    <n v="1"/>
    <n v="0"/>
    <x v="55"/>
  </r>
  <r>
    <x v="51"/>
    <n v="10632"/>
    <x v="10"/>
    <n v="2"/>
    <n v="318"/>
    <n v="0"/>
    <n v="0"/>
    <n v="8.68"/>
    <n v="309.32"/>
    <n v="0"/>
    <n v="309.32"/>
    <n v="1"/>
    <n v="0"/>
    <x v="55"/>
  </r>
  <r>
    <x v="174"/>
    <n v="10660"/>
    <x v="5"/>
    <n v="1"/>
    <n v="265"/>
    <n v="0"/>
    <n v="0"/>
    <n v="26.31"/>
    <n v="238.69"/>
    <n v="0"/>
    <n v="238.69"/>
    <n v="1"/>
    <n v="0"/>
    <x v="56"/>
  </r>
  <r>
    <x v="122"/>
    <n v="10662"/>
    <x v="18"/>
    <n v="1"/>
    <n v="1315"/>
    <n v="0"/>
    <n v="0"/>
    <n v="0"/>
    <n v="1315"/>
    <n v="0"/>
    <n v="1315"/>
    <n v="1"/>
    <n v="0"/>
    <x v="56"/>
  </r>
  <r>
    <x v="111"/>
    <n v="10070"/>
    <x v="4"/>
    <n v="1"/>
    <n v="275"/>
    <n v="0"/>
    <n v="0"/>
    <n v="34.85"/>
    <n v="240.15"/>
    <n v="0"/>
    <n v="240.15"/>
    <n v="1"/>
    <n v="0"/>
    <x v="56"/>
  </r>
  <r>
    <x v="58"/>
    <n v="10145"/>
    <x v="1"/>
    <n v="2"/>
    <n v="740"/>
    <n v="0"/>
    <n v="0"/>
    <n v="0"/>
    <n v="740"/>
    <n v="0"/>
    <n v="740"/>
    <n v="1"/>
    <n v="0"/>
    <x v="56"/>
  </r>
  <r>
    <x v="59"/>
    <n v="10052"/>
    <x v="4"/>
    <n v="1"/>
    <n v="340"/>
    <n v="0"/>
    <n v="0"/>
    <n v="0"/>
    <n v="340"/>
    <n v="0"/>
    <n v="340"/>
    <n v="1"/>
    <n v="0"/>
    <x v="56"/>
  </r>
  <r>
    <x v="112"/>
    <n v="10127"/>
    <x v="3"/>
    <n v="1"/>
    <n v="355"/>
    <n v="0"/>
    <n v="0"/>
    <n v="0"/>
    <n v="355"/>
    <n v="0"/>
    <n v="355"/>
    <n v="1"/>
    <n v="0"/>
    <x v="56"/>
  </r>
  <r>
    <x v="128"/>
    <n v="10111"/>
    <x v="3"/>
    <n v="2"/>
    <n v="710"/>
    <n v="0"/>
    <n v="0"/>
    <n v="0"/>
    <n v="710"/>
    <n v="0"/>
    <n v="710"/>
    <n v="1"/>
    <n v="0"/>
    <x v="56"/>
  </r>
  <r>
    <x v="28"/>
    <n v="10442"/>
    <x v="12"/>
    <n v="1"/>
    <n v="83"/>
    <n v="0"/>
    <n v="0"/>
    <n v="0"/>
    <n v="83"/>
    <n v="0"/>
    <n v="83"/>
    <n v="1"/>
    <n v="0"/>
    <x v="56"/>
  </r>
  <r>
    <x v="113"/>
    <n v="10446"/>
    <x v="12"/>
    <n v="1"/>
    <n v="195"/>
    <n v="0"/>
    <n v="0"/>
    <n v="0"/>
    <n v="195"/>
    <n v="0"/>
    <n v="195"/>
    <n v="1"/>
    <n v="0"/>
    <x v="56"/>
  </r>
  <r>
    <x v="114"/>
    <n v="10440"/>
    <x v="12"/>
    <n v="2"/>
    <n v="176"/>
    <n v="0"/>
    <n v="0"/>
    <n v="0"/>
    <n v="176"/>
    <n v="0"/>
    <n v="176"/>
    <n v="1"/>
    <n v="0"/>
    <x v="56"/>
  </r>
  <r>
    <x v="65"/>
    <n v="10211"/>
    <x v="13"/>
    <n v="1"/>
    <n v="265"/>
    <n v="0"/>
    <n v="0"/>
    <n v="0"/>
    <n v="265"/>
    <n v="0"/>
    <n v="265"/>
    <n v="1"/>
    <n v="0"/>
    <x v="56"/>
  </r>
  <r>
    <x v="37"/>
    <n v="10216"/>
    <x v="13"/>
    <n v="1"/>
    <n v="245"/>
    <n v="0"/>
    <n v="0"/>
    <n v="0"/>
    <n v="245"/>
    <n v="0"/>
    <n v="245"/>
    <n v="1"/>
    <n v="0"/>
    <x v="56"/>
  </r>
  <r>
    <x v="8"/>
    <n v="10264"/>
    <x v="5"/>
    <n v="3"/>
    <n v="570"/>
    <n v="0"/>
    <n v="0"/>
    <n v="37.86"/>
    <n v="532.14"/>
    <n v="0"/>
    <n v="532.14"/>
    <n v="1"/>
    <n v="0"/>
    <x v="56"/>
  </r>
  <r>
    <x v="9"/>
    <n v="10366"/>
    <x v="5"/>
    <n v="1"/>
    <n v="270"/>
    <n v="0"/>
    <n v="0"/>
    <n v="27"/>
    <n v="243"/>
    <n v="0"/>
    <n v="243"/>
    <n v="1"/>
    <n v="0"/>
    <x v="56"/>
  </r>
  <r>
    <x v="233"/>
    <n v="10380"/>
    <x v="5"/>
    <n v="1"/>
    <n v="230"/>
    <n v="0"/>
    <n v="0"/>
    <n v="22.83"/>
    <n v="207.17"/>
    <n v="0"/>
    <n v="207.17"/>
    <n v="1"/>
    <n v="0"/>
    <x v="56"/>
  </r>
  <r>
    <x v="41"/>
    <n v="10363"/>
    <x v="5"/>
    <n v="2"/>
    <n v="530"/>
    <n v="0"/>
    <n v="0"/>
    <n v="0"/>
    <n v="530"/>
    <n v="0"/>
    <n v="530"/>
    <n v="1"/>
    <n v="0"/>
    <x v="56"/>
  </r>
  <r>
    <x v="186"/>
    <n v="10365"/>
    <x v="5"/>
    <n v="1"/>
    <n v="320"/>
    <n v="0"/>
    <n v="0"/>
    <n v="32"/>
    <n v="288"/>
    <n v="0"/>
    <n v="288"/>
    <n v="1"/>
    <n v="0"/>
    <x v="56"/>
  </r>
  <r>
    <x v="44"/>
    <n v="10685"/>
    <x v="5"/>
    <n v="1"/>
    <n v="225"/>
    <n v="0"/>
    <n v="0"/>
    <n v="0"/>
    <n v="225"/>
    <n v="0"/>
    <n v="225"/>
    <n v="1"/>
    <n v="0"/>
    <x v="56"/>
  </r>
  <r>
    <x v="198"/>
    <n v="10034"/>
    <x v="20"/>
    <n v="1"/>
    <n v="1435"/>
    <n v="0"/>
    <n v="0"/>
    <n v="0"/>
    <n v="1435"/>
    <n v="0"/>
    <n v="1435"/>
    <n v="1"/>
    <n v="0"/>
    <x v="56"/>
  </r>
  <r>
    <x v="141"/>
    <n v="10355"/>
    <x v="6"/>
    <n v="1"/>
    <n v="350"/>
    <n v="0"/>
    <n v="0"/>
    <n v="0"/>
    <n v="350"/>
    <n v="0"/>
    <n v="350"/>
    <n v="1"/>
    <n v="0"/>
    <x v="56"/>
  </r>
  <r>
    <x v="183"/>
    <n v="10043"/>
    <x v="6"/>
    <n v="1"/>
    <n v="310"/>
    <n v="0"/>
    <n v="0"/>
    <n v="0"/>
    <n v="310"/>
    <n v="0"/>
    <n v="310"/>
    <n v="1"/>
    <n v="0"/>
    <x v="56"/>
  </r>
  <r>
    <x v="104"/>
    <n v="10360"/>
    <x v="6"/>
    <n v="1"/>
    <n v="385"/>
    <n v="0"/>
    <n v="0"/>
    <n v="0"/>
    <n v="385"/>
    <n v="0"/>
    <n v="385"/>
    <n v="1"/>
    <n v="0"/>
    <x v="56"/>
  </r>
  <r>
    <x v="46"/>
    <n v="10356"/>
    <x v="6"/>
    <n v="1"/>
    <n v="360"/>
    <n v="0"/>
    <n v="0"/>
    <n v="0"/>
    <n v="360"/>
    <n v="0"/>
    <n v="360"/>
    <n v="1"/>
    <n v="0"/>
    <x v="56"/>
  </r>
  <r>
    <x v="76"/>
    <n v="10411"/>
    <x v="8"/>
    <n v="1"/>
    <n v="395"/>
    <n v="0"/>
    <n v="0"/>
    <n v="0"/>
    <n v="395"/>
    <n v="0"/>
    <n v="395"/>
    <n v="1"/>
    <n v="0"/>
    <x v="56"/>
  </r>
  <r>
    <x v="90"/>
    <n v="10528"/>
    <x v="17"/>
    <n v="1"/>
    <n v="0"/>
    <n v="0"/>
    <n v="0"/>
    <n v="0"/>
    <n v="0"/>
    <n v="0"/>
    <n v="0"/>
    <n v="0"/>
    <n v="0"/>
    <x v="56"/>
  </r>
  <r>
    <x v="134"/>
    <n v="10405"/>
    <x v="17"/>
    <n v="1"/>
    <n v="0"/>
    <n v="0"/>
    <n v="0"/>
    <n v="0"/>
    <n v="0"/>
    <n v="0"/>
    <n v="0"/>
    <n v="0"/>
    <n v="0"/>
    <x v="56"/>
  </r>
  <r>
    <x v="17"/>
    <n v="10633"/>
    <x v="10"/>
    <n v="1"/>
    <n v="159"/>
    <n v="0"/>
    <n v="0"/>
    <n v="0"/>
    <n v="159"/>
    <n v="0"/>
    <n v="159"/>
    <n v="1"/>
    <n v="0"/>
    <x v="56"/>
  </r>
  <r>
    <x v="253"/>
    <n v="10641111111"/>
    <x v="15"/>
    <n v="1"/>
    <n v="90"/>
    <n v="0"/>
    <n v="0"/>
    <n v="0"/>
    <n v="90"/>
    <n v="0"/>
    <n v="90"/>
    <n v="1"/>
    <n v="0"/>
    <x v="56"/>
  </r>
  <r>
    <x v="216"/>
    <n v="106411111"/>
    <x v="17"/>
    <n v="1"/>
    <n v="0"/>
    <n v="0"/>
    <n v="0"/>
    <n v="0"/>
    <n v="0"/>
    <n v="0"/>
    <n v="0"/>
    <n v="0"/>
    <n v="0"/>
    <x v="56"/>
  </r>
  <r>
    <x v="263"/>
    <n v="10558"/>
    <x v="17"/>
    <n v="2"/>
    <n v="0"/>
    <n v="0"/>
    <n v="0"/>
    <n v="0"/>
    <n v="0"/>
    <n v="0"/>
    <n v="0"/>
    <n v="0"/>
    <n v="0"/>
    <x v="56"/>
  </r>
  <r>
    <x v="51"/>
    <n v="10632"/>
    <x v="10"/>
    <n v="4"/>
    <n v="636"/>
    <n v="0"/>
    <n v="0"/>
    <n v="20.149999999999999"/>
    <n v="615.85"/>
    <n v="0"/>
    <n v="615.85"/>
    <n v="1"/>
    <n v="0"/>
    <x v="56"/>
  </r>
  <r>
    <x v="212"/>
    <n v="10559"/>
    <x v="17"/>
    <n v="1"/>
    <n v="0"/>
    <n v="0"/>
    <n v="0"/>
    <n v="0"/>
    <n v="0"/>
    <n v="0"/>
    <n v="0"/>
    <n v="0"/>
    <n v="0"/>
    <x v="56"/>
  </r>
  <r>
    <x v="122"/>
    <n v="10662"/>
    <x v="18"/>
    <n v="1"/>
    <n v="1315"/>
    <n v="0"/>
    <n v="0"/>
    <n v="0"/>
    <n v="1315"/>
    <n v="0"/>
    <n v="1315"/>
    <n v="1"/>
    <n v="0"/>
    <x v="57"/>
  </r>
  <r>
    <x v="81"/>
    <n v="10396"/>
    <x v="18"/>
    <n v="1"/>
    <n v="555"/>
    <n v="0"/>
    <n v="0"/>
    <n v="0"/>
    <n v="555"/>
    <n v="0"/>
    <n v="555"/>
    <n v="1"/>
    <n v="0"/>
    <x v="57"/>
  </r>
  <r>
    <x v="97"/>
    <n v="10098"/>
    <x v="3"/>
    <n v="1"/>
    <n v="275"/>
    <n v="0"/>
    <n v="0"/>
    <n v="0"/>
    <n v="275"/>
    <n v="0"/>
    <n v="275"/>
    <n v="1"/>
    <n v="0"/>
    <x v="57"/>
  </r>
  <r>
    <x v="55"/>
    <n v="10152"/>
    <x v="1"/>
    <n v="2"/>
    <n v="700"/>
    <n v="0"/>
    <n v="0"/>
    <n v="20.14"/>
    <n v="679.86"/>
    <n v="0"/>
    <n v="679.86"/>
    <n v="1"/>
    <n v="0"/>
    <x v="57"/>
  </r>
  <r>
    <x v="98"/>
    <n v="10168"/>
    <x v="1"/>
    <n v="1"/>
    <n v="385"/>
    <n v="0"/>
    <n v="0"/>
    <n v="0"/>
    <n v="385"/>
    <n v="0"/>
    <n v="385"/>
    <n v="1"/>
    <n v="0"/>
    <x v="57"/>
  </r>
  <r>
    <x v="137"/>
    <n v="10157"/>
    <x v="1"/>
    <n v="2"/>
    <n v="700"/>
    <n v="0"/>
    <n v="0"/>
    <n v="10.07"/>
    <n v="689.93"/>
    <n v="0"/>
    <n v="689.93"/>
    <n v="1"/>
    <n v="0"/>
    <x v="57"/>
  </r>
  <r>
    <x v="127"/>
    <n v="10067"/>
    <x v="4"/>
    <n v="1"/>
    <n v="275"/>
    <n v="0"/>
    <n v="0"/>
    <n v="0"/>
    <n v="275"/>
    <n v="0"/>
    <n v="275"/>
    <n v="1"/>
    <n v="0"/>
    <x v="57"/>
  </r>
  <r>
    <x v="58"/>
    <n v="10145"/>
    <x v="1"/>
    <n v="1"/>
    <n v="370"/>
    <n v="0"/>
    <n v="0"/>
    <n v="0"/>
    <n v="370"/>
    <n v="0"/>
    <n v="370"/>
    <n v="1"/>
    <n v="0"/>
    <x v="57"/>
  </r>
  <r>
    <x v="60"/>
    <n v="10125"/>
    <x v="3"/>
    <n v="1"/>
    <n v="275"/>
    <n v="0"/>
    <n v="0"/>
    <n v="0"/>
    <n v="275"/>
    <n v="0"/>
    <n v="275"/>
    <n v="1"/>
    <n v="0"/>
    <x v="57"/>
  </r>
  <r>
    <x v="4"/>
    <n v="10109"/>
    <x v="3"/>
    <n v="1"/>
    <n v="275"/>
    <n v="0"/>
    <n v="0"/>
    <n v="0"/>
    <n v="275"/>
    <n v="0"/>
    <n v="275"/>
    <n v="1"/>
    <n v="0"/>
    <x v="57"/>
  </r>
  <r>
    <x v="173"/>
    <n v="10097"/>
    <x v="3"/>
    <n v="1"/>
    <n v="355"/>
    <n v="0"/>
    <n v="0"/>
    <n v="0"/>
    <n v="355"/>
    <n v="0"/>
    <n v="355"/>
    <n v="1"/>
    <n v="0"/>
    <x v="57"/>
  </r>
  <r>
    <x v="6"/>
    <n v="10055"/>
    <x v="4"/>
    <n v="1"/>
    <n v="260"/>
    <n v="0"/>
    <n v="0"/>
    <n v="0"/>
    <n v="260"/>
    <n v="0"/>
    <n v="260"/>
    <n v="1"/>
    <n v="0"/>
    <x v="57"/>
  </r>
  <r>
    <x v="210"/>
    <n v="10092"/>
    <x v="4"/>
    <n v="1"/>
    <n v="385"/>
    <n v="0"/>
    <n v="0"/>
    <n v="0"/>
    <n v="385"/>
    <n v="0"/>
    <n v="385"/>
    <n v="1"/>
    <n v="0"/>
    <x v="57"/>
  </r>
  <r>
    <x v="28"/>
    <n v="10442"/>
    <x v="12"/>
    <n v="1"/>
    <n v="83"/>
    <n v="0"/>
    <n v="0"/>
    <n v="0"/>
    <n v="83"/>
    <n v="0"/>
    <n v="83"/>
    <n v="1"/>
    <n v="0"/>
    <x v="57"/>
  </r>
  <r>
    <x v="29"/>
    <n v="10443"/>
    <x v="12"/>
    <n v="1"/>
    <n v="75"/>
    <n v="0"/>
    <n v="0"/>
    <n v="0"/>
    <n v="75"/>
    <n v="0"/>
    <n v="75"/>
    <n v="1"/>
    <n v="0"/>
    <x v="57"/>
  </r>
  <r>
    <x v="62"/>
    <n v="10445"/>
    <x v="12"/>
    <n v="1"/>
    <n v="195"/>
    <n v="0"/>
    <n v="0"/>
    <n v="0"/>
    <n v="195"/>
    <n v="0"/>
    <n v="195"/>
    <n v="1"/>
    <n v="0"/>
    <x v="57"/>
  </r>
  <r>
    <x v="115"/>
    <n v="10436"/>
    <x v="12"/>
    <n v="1"/>
    <n v="45"/>
    <n v="0"/>
    <n v="0"/>
    <n v="0"/>
    <n v="45"/>
    <n v="0"/>
    <n v="45"/>
    <n v="1"/>
    <n v="0"/>
    <x v="57"/>
  </r>
  <r>
    <x v="63"/>
    <n v="10470"/>
    <x v="19"/>
    <n v="1"/>
    <n v="275"/>
    <n v="0"/>
    <n v="0"/>
    <n v="0"/>
    <n v="275"/>
    <n v="0"/>
    <n v="275"/>
    <n v="1"/>
    <n v="0"/>
    <x v="57"/>
  </r>
  <r>
    <x v="117"/>
    <n v="10218"/>
    <x v="13"/>
    <n v="1"/>
    <n v="245"/>
    <n v="0"/>
    <n v="0"/>
    <n v="0"/>
    <n v="245"/>
    <n v="0"/>
    <n v="245"/>
    <n v="1"/>
    <n v="0"/>
    <x v="57"/>
  </r>
  <r>
    <x v="37"/>
    <n v="10216"/>
    <x v="13"/>
    <n v="1"/>
    <n v="245"/>
    <n v="0"/>
    <n v="0"/>
    <n v="0"/>
    <n v="245"/>
    <n v="0"/>
    <n v="245"/>
    <n v="1"/>
    <n v="91.87"/>
    <x v="57"/>
  </r>
  <r>
    <x v="85"/>
    <n v="10215"/>
    <x v="13"/>
    <n v="1"/>
    <n v="225"/>
    <n v="0"/>
    <n v="0"/>
    <n v="0"/>
    <n v="225"/>
    <n v="0"/>
    <n v="225"/>
    <n v="1"/>
    <n v="0"/>
    <x v="57"/>
  </r>
  <r>
    <x v="8"/>
    <n v="10264"/>
    <x v="5"/>
    <n v="1"/>
    <n v="190"/>
    <n v="0"/>
    <n v="0"/>
    <n v="0"/>
    <n v="190"/>
    <n v="0"/>
    <n v="190"/>
    <n v="1"/>
    <n v="0"/>
    <x v="57"/>
  </r>
  <r>
    <x v="38"/>
    <n v="10381"/>
    <x v="5"/>
    <n v="1"/>
    <n v="225"/>
    <n v="0"/>
    <n v="0"/>
    <n v="6.47"/>
    <n v="218.53"/>
    <n v="0"/>
    <n v="218.53"/>
    <n v="1"/>
    <n v="0"/>
    <x v="57"/>
  </r>
  <r>
    <x v="39"/>
    <n v="10373"/>
    <x v="5"/>
    <n v="1"/>
    <n v="275"/>
    <n v="0"/>
    <n v="0"/>
    <n v="7.91"/>
    <n v="267.08999999999997"/>
    <n v="0"/>
    <n v="267.08999999999997"/>
    <n v="1"/>
    <n v="0"/>
    <x v="57"/>
  </r>
  <r>
    <x v="69"/>
    <n v="10382"/>
    <x v="5"/>
    <n v="2"/>
    <n v="470"/>
    <n v="0"/>
    <n v="0"/>
    <n v="0"/>
    <n v="470"/>
    <n v="0"/>
    <n v="470"/>
    <n v="1"/>
    <n v="0"/>
    <x v="57"/>
  </r>
  <r>
    <x v="43"/>
    <n v="10364"/>
    <x v="5"/>
    <n v="1"/>
    <n v="330"/>
    <n v="0"/>
    <n v="0"/>
    <n v="9.5"/>
    <n v="320.5"/>
    <n v="0"/>
    <n v="320.5"/>
    <n v="1"/>
    <n v="0"/>
    <x v="57"/>
  </r>
  <r>
    <x v="264"/>
    <n v="10372"/>
    <x v="2"/>
    <n v="1"/>
    <n v="305"/>
    <n v="0"/>
    <n v="0"/>
    <n v="35.14"/>
    <n v="269.86"/>
    <n v="0"/>
    <n v="269.86"/>
    <n v="1"/>
    <n v="0"/>
    <x v="57"/>
  </r>
  <r>
    <x v="71"/>
    <n v="10481"/>
    <x v="20"/>
    <n v="1"/>
    <n v="860"/>
    <n v="0"/>
    <n v="0"/>
    <n v="47.46"/>
    <n v="812.54"/>
    <n v="0"/>
    <n v="812.54"/>
    <n v="1"/>
    <n v="0"/>
    <x v="57"/>
  </r>
  <r>
    <x v="87"/>
    <n v="10357"/>
    <x v="6"/>
    <n v="1"/>
    <n v="360"/>
    <n v="0"/>
    <n v="0"/>
    <n v="0"/>
    <n v="360"/>
    <n v="0"/>
    <n v="360"/>
    <n v="1"/>
    <n v="0"/>
    <x v="57"/>
  </r>
  <r>
    <x v="45"/>
    <n v="10354"/>
    <x v="6"/>
    <n v="2"/>
    <n v="700"/>
    <n v="0"/>
    <n v="0"/>
    <n v="19.309999999999999"/>
    <n v="680.69"/>
    <n v="0"/>
    <n v="680.69"/>
    <n v="1"/>
    <n v="0"/>
    <x v="57"/>
  </r>
  <r>
    <x v="11"/>
    <n v="10353"/>
    <x v="6"/>
    <n v="3"/>
    <n v="1050"/>
    <n v="0"/>
    <n v="0"/>
    <n v="0"/>
    <n v="1050"/>
    <n v="0"/>
    <n v="1050"/>
    <n v="1"/>
    <n v="0"/>
    <x v="57"/>
  </r>
  <r>
    <x v="74"/>
    <n v="10227"/>
    <x v="6"/>
    <n v="3"/>
    <n v="1155"/>
    <n v="0"/>
    <n v="0"/>
    <n v="42.5"/>
    <n v="1112.5"/>
    <n v="0"/>
    <n v="1112.5"/>
    <n v="1"/>
    <n v="0"/>
    <x v="57"/>
  </r>
  <r>
    <x v="46"/>
    <n v="10356"/>
    <x v="6"/>
    <n v="4"/>
    <n v="1440"/>
    <n v="0"/>
    <n v="0"/>
    <n v="39.729999999999997"/>
    <n v="1400.27"/>
    <n v="0"/>
    <n v="1400.27"/>
    <n v="1"/>
    <n v="0"/>
    <x v="57"/>
  </r>
  <r>
    <x v="77"/>
    <n v="10421"/>
    <x v="22"/>
    <n v="1"/>
    <n v="238"/>
    <n v="0"/>
    <n v="0"/>
    <n v="0"/>
    <n v="238"/>
    <n v="0"/>
    <n v="238"/>
    <n v="1"/>
    <n v="0"/>
    <x v="57"/>
  </r>
  <r>
    <x v="88"/>
    <n v="10423"/>
    <x v="22"/>
    <n v="1"/>
    <n v="280"/>
    <n v="0"/>
    <n v="0"/>
    <n v="0"/>
    <n v="280"/>
    <n v="0"/>
    <n v="280"/>
    <n v="1"/>
    <n v="0"/>
    <x v="57"/>
  </r>
  <r>
    <x v="78"/>
    <n v="10403"/>
    <x v="23"/>
    <n v="4"/>
    <n v="1340"/>
    <n v="0"/>
    <n v="0"/>
    <n v="28.91"/>
    <n v="1311.09"/>
    <n v="0"/>
    <n v="1311.09"/>
    <n v="1"/>
    <n v="0"/>
    <x v="57"/>
  </r>
  <r>
    <x v="16"/>
    <n v="10030"/>
    <x v="9"/>
    <n v="1"/>
    <n v="695"/>
    <n v="0"/>
    <n v="0"/>
    <n v="0"/>
    <n v="695"/>
    <n v="0"/>
    <n v="695"/>
    <n v="1"/>
    <n v="0"/>
    <x v="57"/>
  </r>
  <r>
    <x v="241"/>
    <n v="10031"/>
    <x v="9"/>
    <n v="1"/>
    <n v="715"/>
    <n v="0"/>
    <n v="0"/>
    <n v="0"/>
    <n v="715"/>
    <n v="0"/>
    <n v="715"/>
    <n v="1"/>
    <n v="0"/>
    <x v="57"/>
  </r>
  <r>
    <x v="265"/>
    <n v="10626"/>
    <x v="2"/>
    <n v="1"/>
    <n v="320"/>
    <n v="0"/>
    <n v="0"/>
    <n v="36.86"/>
    <n v="283.14"/>
    <n v="0"/>
    <n v="283.14"/>
    <n v="1"/>
    <n v="0"/>
    <x v="57"/>
  </r>
  <r>
    <x v="89"/>
    <n v="10493"/>
    <x v="16"/>
    <n v="2"/>
    <n v="116"/>
    <n v="0"/>
    <n v="0"/>
    <n v="0"/>
    <n v="116"/>
    <n v="0"/>
    <n v="116"/>
    <n v="1"/>
    <n v="0"/>
    <x v="57"/>
  </r>
  <r>
    <x v="266"/>
    <n v="1064144444"/>
    <x v="2"/>
    <n v="1"/>
    <n v="385"/>
    <n v="0"/>
    <n v="0"/>
    <n v="0"/>
    <n v="385"/>
    <n v="0"/>
    <n v="385"/>
    <n v="1"/>
    <n v="0"/>
    <x v="57"/>
  </r>
  <r>
    <x v="17"/>
    <n v="10288"/>
    <x v="17"/>
    <n v="3"/>
    <n v="0"/>
    <n v="0"/>
    <n v="0"/>
    <n v="0"/>
    <n v="0"/>
    <n v="0"/>
    <n v="0"/>
    <n v="0"/>
    <n v="0"/>
    <x v="57"/>
  </r>
  <r>
    <x v="17"/>
    <n v="10633"/>
    <x v="10"/>
    <n v="1"/>
    <n v="159"/>
    <n v="0"/>
    <n v="0"/>
    <n v="0"/>
    <n v="159"/>
    <n v="0"/>
    <n v="159"/>
    <n v="1"/>
    <n v="0"/>
    <x v="57"/>
  </r>
  <r>
    <x v="92"/>
    <n v="10498"/>
    <x v="16"/>
    <n v="2"/>
    <n v="176"/>
    <n v="0"/>
    <n v="0"/>
    <n v="0"/>
    <n v="176"/>
    <n v="0"/>
    <n v="176"/>
    <n v="1"/>
    <n v="0"/>
    <x v="57"/>
  </r>
  <r>
    <x v="267"/>
    <n v="10474"/>
    <x v="2"/>
    <n v="1"/>
    <n v="385"/>
    <n v="0"/>
    <n v="0"/>
    <n v="90"/>
    <n v="295"/>
    <n v="0"/>
    <n v="295"/>
    <n v="1"/>
    <n v="0"/>
    <x v="57"/>
  </r>
  <r>
    <x v="51"/>
    <n v="10632"/>
    <x v="10"/>
    <n v="1"/>
    <n v="159"/>
    <n v="0"/>
    <n v="0"/>
    <n v="0"/>
    <n v="159"/>
    <n v="0"/>
    <n v="159"/>
    <n v="1"/>
    <n v="0"/>
    <x v="57"/>
  </r>
  <r>
    <x v="52"/>
    <n v="1066"/>
    <x v="16"/>
    <n v="1"/>
    <n v="99"/>
    <n v="0"/>
    <n v="0"/>
    <n v="0"/>
    <n v="99"/>
    <n v="0"/>
    <n v="99"/>
    <n v="1"/>
    <n v="0"/>
    <x v="58"/>
  </r>
  <r>
    <x v="174"/>
    <n v="10660"/>
    <x v="5"/>
    <n v="1"/>
    <n v="265"/>
    <n v="0"/>
    <n v="0"/>
    <n v="26.35"/>
    <n v="238.65"/>
    <n v="0"/>
    <n v="238.65"/>
    <n v="1"/>
    <n v="0"/>
    <x v="58"/>
  </r>
  <r>
    <x v="1"/>
    <n v="10450"/>
    <x v="0"/>
    <n v="1"/>
    <n v="470"/>
    <n v="0"/>
    <n v="0"/>
    <n v="0"/>
    <n v="470"/>
    <n v="0"/>
    <n v="470"/>
    <n v="1"/>
    <n v="0"/>
    <x v="58"/>
  </r>
  <r>
    <x v="149"/>
    <n v="1070"/>
    <x v="2"/>
    <n v="1"/>
    <n v="720"/>
    <n v="0"/>
    <n v="0"/>
    <n v="100.8"/>
    <n v="619.20000000000005"/>
    <n v="0"/>
    <n v="619.20000000000005"/>
    <n v="1"/>
    <n v="0"/>
    <x v="58"/>
  </r>
  <r>
    <x v="58"/>
    <n v="10145"/>
    <x v="1"/>
    <n v="1"/>
    <n v="370"/>
    <n v="0"/>
    <n v="0"/>
    <n v="0"/>
    <n v="370"/>
    <n v="0"/>
    <n v="370"/>
    <n v="1"/>
    <n v="0"/>
    <x v="58"/>
  </r>
  <r>
    <x v="23"/>
    <n v="10044"/>
    <x v="4"/>
    <n v="1"/>
    <n v="260"/>
    <n v="0"/>
    <n v="0"/>
    <n v="0"/>
    <n v="260"/>
    <n v="0"/>
    <n v="260"/>
    <n v="1"/>
    <n v="0"/>
    <x v="58"/>
  </r>
  <r>
    <x v="112"/>
    <n v="10127"/>
    <x v="3"/>
    <n v="1"/>
    <n v="355"/>
    <n v="0"/>
    <n v="0"/>
    <n v="0"/>
    <n v="355"/>
    <n v="0"/>
    <n v="355"/>
    <n v="1"/>
    <n v="0"/>
    <x v="58"/>
  </r>
  <r>
    <x v="4"/>
    <n v="10109"/>
    <x v="3"/>
    <n v="2"/>
    <n v="550"/>
    <n v="0"/>
    <n v="0"/>
    <n v="0"/>
    <n v="550"/>
    <n v="0"/>
    <n v="550"/>
    <n v="1"/>
    <n v="0"/>
    <x v="58"/>
  </r>
  <r>
    <x v="178"/>
    <n v="10444"/>
    <x v="12"/>
    <n v="1"/>
    <n v="75"/>
    <n v="0"/>
    <n v="0"/>
    <n v="0"/>
    <n v="75"/>
    <n v="0"/>
    <n v="75"/>
    <n v="1"/>
    <n v="0"/>
    <x v="58"/>
  </r>
  <r>
    <x v="115"/>
    <n v="10436"/>
    <x v="12"/>
    <n v="1"/>
    <n v="45"/>
    <n v="0"/>
    <n v="0"/>
    <n v="0"/>
    <n v="45"/>
    <n v="0"/>
    <n v="45"/>
    <n v="1"/>
    <n v="0"/>
    <x v="58"/>
  </r>
  <r>
    <x v="31"/>
    <n v="10437"/>
    <x v="12"/>
    <n v="1"/>
    <n v="95"/>
    <n v="0"/>
    <n v="0"/>
    <n v="0"/>
    <n v="95"/>
    <n v="0"/>
    <n v="95"/>
    <n v="1"/>
    <n v="0"/>
    <x v="58"/>
  </r>
  <r>
    <x v="268"/>
    <n v="10491"/>
    <x v="16"/>
    <n v="1"/>
    <n v="25"/>
    <n v="0"/>
    <n v="0"/>
    <n v="0"/>
    <n v="25"/>
    <n v="0"/>
    <n v="25"/>
    <n v="1"/>
    <n v="0"/>
    <x v="58"/>
  </r>
  <r>
    <x v="63"/>
    <n v="10470"/>
    <x v="19"/>
    <n v="1"/>
    <n v="275"/>
    <n v="0"/>
    <n v="0"/>
    <n v="0"/>
    <n v="275"/>
    <n v="0"/>
    <n v="275"/>
    <n v="1"/>
    <n v="0"/>
    <x v="58"/>
  </r>
  <r>
    <x v="65"/>
    <n v="10211"/>
    <x v="13"/>
    <n v="1"/>
    <n v="265"/>
    <n v="0"/>
    <n v="0"/>
    <n v="0"/>
    <n v="265"/>
    <n v="0"/>
    <n v="265"/>
    <n v="1"/>
    <n v="0"/>
    <x v="58"/>
  </r>
  <r>
    <x v="66"/>
    <n v="10212"/>
    <x v="13"/>
    <n v="1"/>
    <n v="245"/>
    <n v="0"/>
    <n v="0"/>
    <n v="0"/>
    <n v="245"/>
    <n v="0"/>
    <n v="245"/>
    <n v="1"/>
    <n v="0"/>
    <x v="58"/>
  </r>
  <r>
    <x v="33"/>
    <n v="10221"/>
    <x v="13"/>
    <n v="1"/>
    <n v="255"/>
    <n v="0"/>
    <n v="0"/>
    <n v="0"/>
    <n v="255"/>
    <n v="0"/>
    <n v="255"/>
    <n v="1"/>
    <n v="0"/>
    <x v="58"/>
  </r>
  <r>
    <x v="37"/>
    <n v="10216"/>
    <x v="13"/>
    <n v="1"/>
    <n v="245"/>
    <n v="0"/>
    <n v="0"/>
    <n v="0"/>
    <n v="245"/>
    <n v="0"/>
    <n v="245"/>
    <n v="1"/>
    <n v="0"/>
    <x v="58"/>
  </r>
  <r>
    <x v="8"/>
    <n v="10264"/>
    <x v="5"/>
    <n v="6"/>
    <n v="1140"/>
    <n v="0"/>
    <n v="0"/>
    <n v="0"/>
    <n v="1140"/>
    <n v="0"/>
    <n v="1140"/>
    <n v="1"/>
    <n v="0"/>
    <x v="58"/>
  </r>
  <r>
    <x v="68"/>
    <n v="10377"/>
    <x v="5"/>
    <n v="2"/>
    <n v="690"/>
    <n v="0"/>
    <n v="0"/>
    <n v="34.299999999999997"/>
    <n v="655.7"/>
    <n v="0"/>
    <n v="655.7"/>
    <n v="1"/>
    <n v="0"/>
    <x v="58"/>
  </r>
  <r>
    <x v="41"/>
    <n v="10363"/>
    <x v="5"/>
    <n v="1"/>
    <n v="265"/>
    <n v="0"/>
    <n v="0"/>
    <n v="26.35"/>
    <n v="238.65"/>
    <n v="0"/>
    <n v="238.65"/>
    <n v="1"/>
    <n v="0"/>
    <x v="58"/>
  </r>
  <r>
    <x v="45"/>
    <n v="10354"/>
    <x v="6"/>
    <n v="1"/>
    <n v="350"/>
    <n v="0"/>
    <n v="0"/>
    <n v="61.87"/>
    <n v="288.13"/>
    <n v="0"/>
    <n v="288.13"/>
    <n v="1"/>
    <n v="0"/>
    <x v="58"/>
  </r>
  <r>
    <x v="119"/>
    <n v="10359"/>
    <x v="6"/>
    <n v="1"/>
    <n v="385"/>
    <n v="0"/>
    <n v="0"/>
    <n v="0"/>
    <n v="385"/>
    <n v="0"/>
    <n v="385"/>
    <n v="1"/>
    <n v="0"/>
    <x v="58"/>
  </r>
  <r>
    <x v="74"/>
    <n v="10227"/>
    <x v="6"/>
    <n v="2"/>
    <n v="770"/>
    <n v="0"/>
    <n v="0"/>
    <n v="68.05"/>
    <n v="701.95"/>
    <n v="0"/>
    <n v="701.95"/>
    <n v="1"/>
    <n v="0"/>
    <x v="58"/>
  </r>
  <r>
    <x v="170"/>
    <n v="10433"/>
    <x v="14"/>
    <n v="1"/>
    <n v="475"/>
    <n v="0"/>
    <n v="0"/>
    <n v="83.97"/>
    <n v="391.03"/>
    <n v="0"/>
    <n v="391.03"/>
    <n v="1"/>
    <n v="0"/>
    <x v="58"/>
  </r>
  <r>
    <x v="17"/>
    <n v="10633"/>
    <x v="10"/>
    <n v="2"/>
    <n v="318"/>
    <n v="0"/>
    <n v="0"/>
    <n v="28.11"/>
    <n v="289.89"/>
    <n v="0"/>
    <n v="289.89"/>
    <n v="1"/>
    <n v="0"/>
    <x v="58"/>
  </r>
  <r>
    <x v="91"/>
    <n v="10494"/>
    <x v="16"/>
    <n v="1"/>
    <n v="38"/>
    <n v="0"/>
    <n v="0"/>
    <n v="0"/>
    <n v="38"/>
    <n v="0"/>
    <n v="38"/>
    <n v="1"/>
    <n v="0"/>
    <x v="58"/>
  </r>
  <r>
    <x v="189"/>
    <n v="10613"/>
    <x v="26"/>
    <n v="1"/>
    <n v="235"/>
    <n v="0"/>
    <n v="0"/>
    <n v="39.17"/>
    <n v="195.83"/>
    <n v="0"/>
    <n v="195.83"/>
    <n v="1"/>
    <n v="0"/>
    <x v="59"/>
  </r>
  <r>
    <x v="254"/>
    <n v="10614"/>
    <x v="26"/>
    <n v="1"/>
    <n v="245"/>
    <n v="0"/>
    <n v="0"/>
    <n v="40.840000000000003"/>
    <n v="204.16"/>
    <n v="0"/>
    <n v="204.16"/>
    <n v="1"/>
    <n v="0"/>
    <x v="59"/>
  </r>
  <r>
    <x v="249"/>
    <n v="10611"/>
    <x v="26"/>
    <n v="1"/>
    <n v="235"/>
    <n v="0"/>
    <n v="0"/>
    <n v="39.159999999999997"/>
    <n v="195.84"/>
    <n v="0"/>
    <n v="195.84"/>
    <n v="1"/>
    <n v="0"/>
    <x v="59"/>
  </r>
  <r>
    <x v="137"/>
    <n v="10157"/>
    <x v="1"/>
    <n v="1"/>
    <n v="350"/>
    <n v="0"/>
    <n v="0"/>
    <n v="0"/>
    <n v="350"/>
    <n v="0"/>
    <n v="350"/>
    <n v="1"/>
    <n v="0"/>
    <x v="59"/>
  </r>
  <r>
    <x v="57"/>
    <n v="10225"/>
    <x v="4"/>
    <n v="2"/>
    <n v="510"/>
    <n v="0"/>
    <n v="0"/>
    <n v="0"/>
    <n v="510"/>
    <n v="0"/>
    <n v="510"/>
    <n v="1"/>
    <n v="0"/>
    <x v="59"/>
  </r>
  <r>
    <x v="269"/>
    <n v="10714"/>
    <x v="2"/>
    <n v="1"/>
    <n v="330"/>
    <n v="0"/>
    <n v="0"/>
    <n v="29.33"/>
    <n v="300.67"/>
    <n v="0"/>
    <n v="300.67"/>
    <n v="1"/>
    <n v="0"/>
    <x v="59"/>
  </r>
  <r>
    <x v="22"/>
    <n v="10645"/>
    <x v="1"/>
    <n v="1"/>
    <n v="340"/>
    <n v="0"/>
    <n v="0"/>
    <n v="56.67"/>
    <n v="283.33"/>
    <n v="0"/>
    <n v="283.33"/>
    <n v="1"/>
    <n v="0"/>
    <x v="59"/>
  </r>
  <r>
    <x v="128"/>
    <n v="10111"/>
    <x v="3"/>
    <n v="1"/>
    <n v="355"/>
    <n v="0"/>
    <n v="0"/>
    <n v="59.16"/>
    <n v="295.83999999999997"/>
    <n v="0"/>
    <n v="295.83999999999997"/>
    <n v="1"/>
    <n v="0"/>
    <x v="59"/>
  </r>
  <r>
    <x v="5"/>
    <n v="10051"/>
    <x v="4"/>
    <n v="1"/>
    <n v="315"/>
    <n v="0"/>
    <n v="0"/>
    <n v="0"/>
    <n v="315"/>
    <n v="0"/>
    <n v="315"/>
    <n v="1"/>
    <n v="0"/>
    <x v="59"/>
  </r>
  <r>
    <x v="270"/>
    <n v="10713"/>
    <x v="2"/>
    <n v="1"/>
    <n v="320"/>
    <n v="0"/>
    <n v="0"/>
    <n v="28.44"/>
    <n v="291.56"/>
    <n v="0"/>
    <n v="291.56"/>
    <n v="1"/>
    <n v="0"/>
    <x v="59"/>
  </r>
  <r>
    <x v="126"/>
    <n v="10439"/>
    <x v="12"/>
    <n v="2"/>
    <n v="220"/>
    <n v="0"/>
    <n v="0"/>
    <n v="0"/>
    <n v="220"/>
    <n v="0"/>
    <n v="220"/>
    <n v="1"/>
    <n v="0"/>
    <x v="59"/>
  </r>
  <r>
    <x v="115"/>
    <n v="10436"/>
    <x v="12"/>
    <n v="1"/>
    <n v="45"/>
    <n v="0"/>
    <n v="0"/>
    <n v="0"/>
    <n v="45"/>
    <n v="0"/>
    <n v="45"/>
    <n v="1"/>
    <n v="0"/>
    <x v="59"/>
  </r>
  <r>
    <x v="31"/>
    <n v="10437"/>
    <x v="12"/>
    <n v="2"/>
    <n v="190"/>
    <n v="0"/>
    <n v="0"/>
    <n v="0"/>
    <n v="190"/>
    <n v="0"/>
    <n v="190"/>
    <n v="1"/>
    <n v="0"/>
    <x v="59"/>
  </r>
  <r>
    <x v="65"/>
    <n v="10211"/>
    <x v="13"/>
    <n v="3"/>
    <n v="795"/>
    <n v="0"/>
    <n v="0"/>
    <n v="0"/>
    <n v="795"/>
    <n v="0"/>
    <n v="795"/>
    <n v="1"/>
    <n v="0"/>
    <x v="59"/>
  </r>
  <r>
    <x v="32"/>
    <n v="10214"/>
    <x v="13"/>
    <n v="2"/>
    <n v="530"/>
    <n v="0"/>
    <n v="0"/>
    <n v="0"/>
    <n v="530"/>
    <n v="0"/>
    <n v="530"/>
    <n v="1"/>
    <n v="0"/>
    <x v="59"/>
  </r>
  <r>
    <x v="33"/>
    <n v="10221"/>
    <x v="13"/>
    <n v="2"/>
    <n v="510"/>
    <n v="0"/>
    <n v="0"/>
    <n v="0"/>
    <n v="510"/>
    <n v="0"/>
    <n v="510"/>
    <n v="1"/>
    <n v="0"/>
    <x v="59"/>
  </r>
  <r>
    <x v="36"/>
    <n v="10224"/>
    <x v="13"/>
    <n v="1"/>
    <n v="255"/>
    <n v="0"/>
    <n v="0"/>
    <n v="0"/>
    <n v="255"/>
    <n v="0"/>
    <n v="255"/>
    <n v="1"/>
    <n v="0"/>
    <x v="59"/>
  </r>
  <r>
    <x v="37"/>
    <n v="10216"/>
    <x v="13"/>
    <n v="3"/>
    <n v="735"/>
    <n v="0"/>
    <n v="0"/>
    <n v="0"/>
    <n v="735"/>
    <n v="0"/>
    <n v="735"/>
    <n v="1"/>
    <n v="0"/>
    <x v="59"/>
  </r>
  <r>
    <x v="130"/>
    <n v="10669"/>
    <x v="2"/>
    <n v="1"/>
    <n v="315"/>
    <n v="0"/>
    <n v="0"/>
    <n v="28"/>
    <n v="287"/>
    <n v="0"/>
    <n v="287"/>
    <n v="1"/>
    <n v="0"/>
    <x v="59"/>
  </r>
  <r>
    <x v="132"/>
    <n v="10650"/>
    <x v="2"/>
    <n v="1"/>
    <n v="280"/>
    <n v="0"/>
    <n v="0"/>
    <n v="24.89"/>
    <n v="255.11"/>
    <n v="0"/>
    <n v="255.11"/>
    <n v="1"/>
    <n v="0"/>
    <x v="59"/>
  </r>
  <r>
    <x v="38"/>
    <n v="10381"/>
    <x v="5"/>
    <n v="1"/>
    <n v="225"/>
    <n v="0"/>
    <n v="0"/>
    <n v="22.35"/>
    <n v="202.65"/>
    <n v="0"/>
    <n v="202.65"/>
    <n v="1"/>
    <n v="0"/>
    <x v="59"/>
  </r>
  <r>
    <x v="41"/>
    <n v="10363"/>
    <x v="5"/>
    <n v="1"/>
    <n v="265"/>
    <n v="0"/>
    <n v="0"/>
    <n v="26.33"/>
    <n v="238.67"/>
    <n v="0"/>
    <n v="238.67"/>
    <n v="1"/>
    <n v="0"/>
    <x v="59"/>
  </r>
  <r>
    <x v="10"/>
    <n v="10007"/>
    <x v="5"/>
    <n v="1"/>
    <n v="275"/>
    <n v="0"/>
    <n v="0"/>
    <n v="27.32"/>
    <n v="247.68"/>
    <n v="0"/>
    <n v="247.68"/>
    <n v="1"/>
    <n v="0"/>
    <x v="59"/>
  </r>
  <r>
    <x v="10"/>
    <n v="10712"/>
    <x v="2"/>
    <n v="1"/>
    <n v="320"/>
    <n v="0"/>
    <n v="0"/>
    <n v="28.44"/>
    <n v="291.56"/>
    <n v="0"/>
    <n v="291.56"/>
    <n v="1"/>
    <n v="0"/>
    <x v="59"/>
  </r>
  <r>
    <x v="45"/>
    <n v="10354"/>
    <x v="6"/>
    <n v="1"/>
    <n v="350"/>
    <n v="0"/>
    <n v="0"/>
    <n v="0"/>
    <n v="350"/>
    <n v="0"/>
    <n v="350"/>
    <n v="1"/>
    <n v="0"/>
    <x v="59"/>
  </r>
  <r>
    <x v="11"/>
    <n v="10353"/>
    <x v="6"/>
    <n v="1"/>
    <n v="350"/>
    <n v="0"/>
    <n v="0"/>
    <n v="0"/>
    <n v="350"/>
    <n v="0"/>
    <n v="350"/>
    <n v="1"/>
    <n v="0"/>
    <x v="59"/>
  </r>
  <r>
    <x v="104"/>
    <n v="10360"/>
    <x v="6"/>
    <n v="1"/>
    <n v="385"/>
    <n v="0"/>
    <n v="0"/>
    <n v="0"/>
    <n v="385"/>
    <n v="0"/>
    <n v="385"/>
    <n v="1"/>
    <n v="0"/>
    <x v="59"/>
  </r>
  <r>
    <x v="119"/>
    <n v="10359"/>
    <x v="6"/>
    <n v="1"/>
    <n v="385"/>
    <n v="0"/>
    <n v="0"/>
    <n v="0"/>
    <n v="385"/>
    <n v="0"/>
    <n v="385"/>
    <n v="1"/>
    <n v="0"/>
    <x v="59"/>
  </r>
  <r>
    <x v="46"/>
    <n v="10356"/>
    <x v="6"/>
    <n v="2"/>
    <n v="720"/>
    <n v="0"/>
    <n v="0"/>
    <n v="0"/>
    <n v="720"/>
    <n v="0"/>
    <n v="720"/>
    <n v="1"/>
    <n v="0"/>
    <x v="59"/>
  </r>
  <r>
    <x v="14"/>
    <n v="10653"/>
    <x v="8"/>
    <n v="1"/>
    <n v="275"/>
    <n v="0"/>
    <n v="0"/>
    <n v="0"/>
    <n v="275"/>
    <n v="0"/>
    <n v="275"/>
    <n v="1"/>
    <n v="0"/>
    <x v="59"/>
  </r>
  <r>
    <x v="78"/>
    <n v="10403"/>
    <x v="23"/>
    <n v="1"/>
    <n v="335"/>
    <n v="0"/>
    <n v="0"/>
    <n v="0"/>
    <n v="335"/>
    <n v="0"/>
    <n v="335"/>
    <n v="1"/>
    <n v="0"/>
    <x v="59"/>
  </r>
  <r>
    <x v="89"/>
    <n v="10493"/>
    <x v="16"/>
    <n v="5"/>
    <n v="290"/>
    <n v="0"/>
    <n v="0"/>
    <n v="0"/>
    <n v="290"/>
    <n v="0"/>
    <n v="290"/>
    <n v="1"/>
    <n v="0"/>
    <x v="59"/>
  </r>
  <r>
    <x v="234"/>
    <n v="10544"/>
    <x v="2"/>
    <n v="1"/>
    <n v="299"/>
    <n v="0"/>
    <n v="0"/>
    <n v="26.57"/>
    <n v="272.43"/>
    <n v="0"/>
    <n v="272.43"/>
    <n v="1"/>
    <n v="0"/>
    <x v="59"/>
  </r>
  <r>
    <x v="51"/>
    <n v="10632"/>
    <x v="10"/>
    <n v="5"/>
    <n v="795"/>
    <n v="0"/>
    <n v="0"/>
    <n v="0"/>
    <n v="795"/>
    <n v="0"/>
    <n v="795"/>
    <n v="1"/>
    <n v="0"/>
    <x v="59"/>
  </r>
  <r>
    <x v="257"/>
    <n v="10560"/>
    <x v="2"/>
    <n v="1"/>
    <n v="330"/>
    <n v="0"/>
    <n v="0"/>
    <n v="29.33"/>
    <n v="300.67"/>
    <n v="0"/>
    <n v="300.67"/>
    <n v="1"/>
    <n v="0"/>
    <x v="59"/>
  </r>
  <r>
    <x v="1"/>
    <n v="10450"/>
    <x v="0"/>
    <n v="1"/>
    <n v="470"/>
    <n v="0"/>
    <n v="0"/>
    <n v="0"/>
    <n v="470"/>
    <n v="0"/>
    <n v="470"/>
    <n v="1"/>
    <n v="0"/>
    <x v="60"/>
  </r>
  <r>
    <x v="184"/>
    <n v="10469"/>
    <x v="0"/>
    <n v="1"/>
    <n v="555"/>
    <n v="0"/>
    <n v="0"/>
    <n v="37.880000000000003"/>
    <n v="517.12"/>
    <n v="0"/>
    <n v="517.12"/>
    <n v="1"/>
    <n v="0"/>
    <x v="60"/>
  </r>
  <r>
    <x v="22"/>
    <n v="10645"/>
    <x v="1"/>
    <n v="1"/>
    <n v="340"/>
    <n v="0"/>
    <n v="0"/>
    <n v="25.95"/>
    <n v="314.05"/>
    <n v="0"/>
    <n v="314.05"/>
    <n v="1"/>
    <n v="0"/>
    <x v="60"/>
  </r>
  <r>
    <x v="58"/>
    <n v="10145"/>
    <x v="1"/>
    <n v="1"/>
    <n v="370"/>
    <n v="0"/>
    <n v="0"/>
    <n v="0"/>
    <n v="370"/>
    <n v="0"/>
    <n v="370"/>
    <n v="1"/>
    <n v="0"/>
    <x v="60"/>
  </r>
  <r>
    <x v="23"/>
    <n v="10044"/>
    <x v="4"/>
    <n v="1"/>
    <n v="260"/>
    <n v="0"/>
    <n v="0"/>
    <n v="0"/>
    <n v="260"/>
    <n v="0"/>
    <n v="260"/>
    <n v="1"/>
    <n v="0"/>
    <x v="60"/>
  </r>
  <r>
    <x v="24"/>
    <n v="10652"/>
    <x v="3"/>
    <n v="1"/>
    <n v="315"/>
    <n v="0"/>
    <n v="0"/>
    <n v="0"/>
    <n v="315"/>
    <n v="0"/>
    <n v="315"/>
    <n v="1"/>
    <n v="0"/>
    <x v="60"/>
  </r>
  <r>
    <x v="128"/>
    <n v="10111"/>
    <x v="3"/>
    <n v="1"/>
    <n v="355"/>
    <n v="0"/>
    <n v="0"/>
    <n v="0"/>
    <n v="355"/>
    <n v="0"/>
    <n v="355"/>
    <n v="1"/>
    <n v="0"/>
    <x v="60"/>
  </r>
  <r>
    <x v="129"/>
    <n v="10088"/>
    <x v="4"/>
    <n v="1"/>
    <n v="275"/>
    <n v="0"/>
    <n v="0"/>
    <n v="32.53"/>
    <n v="242.47"/>
    <n v="0"/>
    <n v="242.47"/>
    <n v="1"/>
    <n v="0"/>
    <x v="60"/>
  </r>
  <r>
    <x v="7"/>
    <n v="10062"/>
    <x v="4"/>
    <n v="2"/>
    <n v="550"/>
    <n v="0"/>
    <n v="0"/>
    <n v="0"/>
    <n v="550"/>
    <n v="0"/>
    <n v="550"/>
    <n v="1"/>
    <n v="0"/>
    <x v="60"/>
  </r>
  <r>
    <x v="28"/>
    <n v="10442"/>
    <x v="12"/>
    <n v="2"/>
    <n v="166"/>
    <n v="0"/>
    <n v="0"/>
    <n v="5.66"/>
    <n v="160.34"/>
    <n v="0"/>
    <n v="160.34"/>
    <n v="1"/>
    <n v="0"/>
    <x v="60"/>
  </r>
  <r>
    <x v="113"/>
    <n v="10446"/>
    <x v="12"/>
    <n v="2"/>
    <n v="390"/>
    <n v="0"/>
    <n v="0"/>
    <n v="26.62"/>
    <n v="363.38"/>
    <n v="0"/>
    <n v="363.38"/>
    <n v="1"/>
    <n v="0"/>
    <x v="60"/>
  </r>
  <r>
    <x v="30"/>
    <n v="10441"/>
    <x v="12"/>
    <n v="1"/>
    <n v="250"/>
    <n v="0"/>
    <n v="0"/>
    <n v="0"/>
    <n v="250"/>
    <n v="0"/>
    <n v="250"/>
    <n v="1"/>
    <n v="0"/>
    <x v="60"/>
  </r>
  <r>
    <x v="62"/>
    <n v="10445"/>
    <x v="12"/>
    <n v="1"/>
    <n v="195"/>
    <n v="0"/>
    <n v="0"/>
    <n v="0"/>
    <n v="195"/>
    <n v="0"/>
    <n v="195"/>
    <n v="1"/>
    <n v="0"/>
    <x v="60"/>
  </r>
  <r>
    <x v="115"/>
    <n v="10436"/>
    <x v="12"/>
    <n v="1"/>
    <n v="45"/>
    <n v="0"/>
    <n v="0"/>
    <n v="0"/>
    <n v="45"/>
    <n v="0"/>
    <n v="45"/>
    <n v="1"/>
    <n v="0"/>
    <x v="60"/>
  </r>
  <r>
    <x v="66"/>
    <n v="10212"/>
    <x v="13"/>
    <n v="4"/>
    <n v="980"/>
    <n v="0"/>
    <n v="0"/>
    <n v="0"/>
    <n v="980"/>
    <n v="0"/>
    <n v="980"/>
    <n v="1"/>
    <n v="0"/>
    <x v="60"/>
  </r>
  <r>
    <x v="230"/>
    <n v="10213"/>
    <x v="13"/>
    <n v="1"/>
    <n v="245"/>
    <n v="0"/>
    <n v="0"/>
    <n v="0"/>
    <n v="245"/>
    <n v="0"/>
    <n v="245"/>
    <n v="1"/>
    <n v="0"/>
    <x v="60"/>
  </r>
  <r>
    <x v="117"/>
    <n v="10218"/>
    <x v="13"/>
    <n v="3"/>
    <n v="735"/>
    <n v="0"/>
    <n v="0"/>
    <n v="16.72"/>
    <n v="718.28"/>
    <n v="0"/>
    <n v="718.28"/>
    <n v="1"/>
    <n v="0"/>
    <x v="60"/>
  </r>
  <r>
    <x v="35"/>
    <n v="10220"/>
    <x v="13"/>
    <n v="1"/>
    <n v="225"/>
    <n v="0"/>
    <n v="0"/>
    <n v="0"/>
    <n v="225"/>
    <n v="0"/>
    <n v="225"/>
    <n v="1"/>
    <n v="0"/>
    <x v="60"/>
  </r>
  <r>
    <x v="85"/>
    <n v="10215"/>
    <x v="13"/>
    <n v="1"/>
    <n v="225"/>
    <n v="0"/>
    <n v="0"/>
    <n v="17.170000000000002"/>
    <n v="207.83"/>
    <n v="0"/>
    <n v="207.83"/>
    <n v="1"/>
    <n v="0"/>
    <x v="60"/>
  </r>
  <r>
    <x v="8"/>
    <n v="10264"/>
    <x v="5"/>
    <n v="1"/>
    <n v="190"/>
    <n v="0"/>
    <n v="0"/>
    <n v="22.47"/>
    <n v="167.53"/>
    <n v="0"/>
    <n v="167.53"/>
    <n v="1"/>
    <n v="0"/>
    <x v="60"/>
  </r>
  <r>
    <x v="157"/>
    <n v="10368"/>
    <x v="5"/>
    <n v="1"/>
    <n v="265"/>
    <n v="0"/>
    <n v="0"/>
    <n v="18.079999999999998"/>
    <n v="246.92"/>
    <n v="0"/>
    <n v="246.92"/>
    <n v="1"/>
    <n v="0"/>
    <x v="60"/>
  </r>
  <r>
    <x v="38"/>
    <n v="10381"/>
    <x v="5"/>
    <n v="1"/>
    <n v="225"/>
    <n v="0"/>
    <n v="0"/>
    <n v="0"/>
    <n v="225"/>
    <n v="0"/>
    <n v="225"/>
    <n v="1"/>
    <n v="0"/>
    <x v="60"/>
  </r>
  <r>
    <x v="194"/>
    <n v="10376"/>
    <x v="5"/>
    <n v="1"/>
    <n v="330"/>
    <n v="0"/>
    <n v="0"/>
    <n v="0"/>
    <n v="330"/>
    <n v="0"/>
    <n v="330"/>
    <n v="1"/>
    <n v="0"/>
    <x v="60"/>
  </r>
  <r>
    <x v="39"/>
    <n v="10373"/>
    <x v="5"/>
    <n v="2"/>
    <n v="550"/>
    <n v="0"/>
    <n v="0"/>
    <n v="18.77"/>
    <n v="531.23"/>
    <n v="0"/>
    <n v="531.23"/>
    <n v="1"/>
    <n v="0"/>
    <x v="60"/>
  </r>
  <r>
    <x v="228"/>
    <n v="10378"/>
    <x v="5"/>
    <n v="1"/>
    <n v="285"/>
    <n v="0"/>
    <n v="0"/>
    <n v="0"/>
    <n v="285"/>
    <n v="0"/>
    <n v="285"/>
    <n v="1"/>
    <n v="0"/>
    <x v="60"/>
  </r>
  <r>
    <x v="104"/>
    <n v="10360"/>
    <x v="6"/>
    <n v="3"/>
    <n v="1155"/>
    <n v="0"/>
    <n v="0"/>
    <n v="0"/>
    <n v="1155"/>
    <n v="0"/>
    <n v="1155"/>
    <n v="1"/>
    <n v="0"/>
    <x v="60"/>
  </r>
  <r>
    <x v="119"/>
    <n v="10359"/>
    <x v="6"/>
    <n v="1"/>
    <n v="385"/>
    <n v="0"/>
    <n v="0"/>
    <n v="0"/>
    <n v="385"/>
    <n v="0"/>
    <n v="385"/>
    <n v="1"/>
    <n v="0"/>
    <x v="60"/>
  </r>
  <r>
    <x v="74"/>
    <n v="10227"/>
    <x v="6"/>
    <n v="1"/>
    <n v="385"/>
    <n v="0"/>
    <n v="0"/>
    <n v="26.27"/>
    <n v="358.73"/>
    <n v="0"/>
    <n v="358.73"/>
    <n v="1"/>
    <n v="0"/>
    <x v="60"/>
  </r>
  <r>
    <x v="46"/>
    <n v="10356"/>
    <x v="6"/>
    <n v="1"/>
    <n v="360"/>
    <n v="0"/>
    <n v="0"/>
    <n v="0"/>
    <n v="360"/>
    <n v="0"/>
    <n v="360"/>
    <n v="1"/>
    <n v="0"/>
    <x v="60"/>
  </r>
  <r>
    <x v="75"/>
    <n v="10427"/>
    <x v="21"/>
    <n v="1"/>
    <n v="359"/>
    <n v="0"/>
    <n v="0"/>
    <n v="0"/>
    <n v="359"/>
    <n v="0"/>
    <n v="359"/>
    <n v="1"/>
    <n v="0"/>
    <x v="60"/>
  </r>
  <r>
    <x v="47"/>
    <n v="10432"/>
    <x v="14"/>
    <n v="1"/>
    <n v="315"/>
    <n v="0"/>
    <n v="0"/>
    <n v="0"/>
    <n v="315"/>
    <n v="0"/>
    <n v="315"/>
    <n v="1"/>
    <n v="0"/>
    <x v="60"/>
  </r>
  <r>
    <x v="48"/>
    <n v="10409"/>
    <x v="8"/>
    <n v="1"/>
    <n v="335"/>
    <n v="0"/>
    <n v="0"/>
    <n v="0"/>
    <n v="335"/>
    <n v="0"/>
    <n v="335"/>
    <n v="1"/>
    <n v="0"/>
    <x v="60"/>
  </r>
  <r>
    <x v="15"/>
    <n v="10037"/>
    <x v="8"/>
    <n v="1"/>
    <n v="385"/>
    <n v="0"/>
    <n v="0"/>
    <n v="0"/>
    <n v="385"/>
    <n v="0"/>
    <n v="385"/>
    <n v="1"/>
    <n v="0"/>
    <x v="60"/>
  </r>
  <r>
    <x v="77"/>
    <n v="10421"/>
    <x v="22"/>
    <n v="1"/>
    <n v="238"/>
    <n v="0"/>
    <n v="0"/>
    <n v="18.16"/>
    <n v="219.84"/>
    <n v="0"/>
    <n v="219.84"/>
    <n v="1"/>
    <n v="0"/>
    <x v="60"/>
  </r>
  <r>
    <x v="78"/>
    <n v="10403"/>
    <x v="23"/>
    <n v="1"/>
    <n v="335"/>
    <n v="0"/>
    <n v="0"/>
    <n v="0"/>
    <n v="335"/>
    <n v="0"/>
    <n v="335"/>
    <n v="1"/>
    <n v="0"/>
    <x v="60"/>
  </r>
  <r>
    <x v="195"/>
    <n v="10608"/>
    <x v="26"/>
    <n v="1"/>
    <n v="275"/>
    <n v="0"/>
    <n v="0"/>
    <n v="0"/>
    <n v="275"/>
    <n v="0"/>
    <n v="275"/>
    <n v="1"/>
    <n v="0"/>
    <x v="60"/>
  </r>
  <r>
    <x v="91"/>
    <n v="10494"/>
    <x v="16"/>
    <n v="1"/>
    <n v="38"/>
    <n v="0"/>
    <n v="0"/>
    <n v="0"/>
    <n v="38"/>
    <n v="0"/>
    <n v="38"/>
    <n v="1"/>
    <n v="0"/>
    <x v="60"/>
  </r>
  <r>
    <x v="92"/>
    <n v="10498"/>
    <x v="16"/>
    <n v="1"/>
    <n v="88"/>
    <n v="0"/>
    <n v="0"/>
    <n v="6.72"/>
    <n v="81.28"/>
    <n v="0"/>
    <n v="81.28"/>
    <n v="1"/>
    <n v="0"/>
    <x v="60"/>
  </r>
  <r>
    <x v="51"/>
    <n v="10632"/>
    <x v="10"/>
    <n v="3"/>
    <n v="477"/>
    <n v="0"/>
    <n v="0"/>
    <n v="0"/>
    <n v="477"/>
    <n v="0"/>
    <n v="477"/>
    <n v="1"/>
    <n v="0"/>
    <x v="60"/>
  </r>
  <r>
    <x v="1"/>
    <n v="10450"/>
    <x v="0"/>
    <n v="1"/>
    <n v="470"/>
    <n v="0"/>
    <n v="0"/>
    <n v="0"/>
    <n v="470"/>
    <n v="0"/>
    <n v="470"/>
    <n v="1"/>
    <n v="0"/>
    <x v="61"/>
  </r>
  <r>
    <x v="137"/>
    <n v="10157"/>
    <x v="1"/>
    <n v="1"/>
    <n v="350"/>
    <n v="0"/>
    <n v="0"/>
    <n v="0"/>
    <n v="350"/>
    <n v="0"/>
    <n v="350"/>
    <n v="1"/>
    <n v="0"/>
    <x v="61"/>
  </r>
  <r>
    <x v="23"/>
    <n v="10044"/>
    <x v="4"/>
    <n v="1"/>
    <n v="260"/>
    <n v="0"/>
    <n v="0"/>
    <n v="0"/>
    <n v="260"/>
    <n v="0"/>
    <n v="260"/>
    <n v="1"/>
    <n v="0"/>
    <x v="61"/>
  </r>
  <r>
    <x v="4"/>
    <n v="10109"/>
    <x v="3"/>
    <n v="2"/>
    <n v="550"/>
    <n v="0"/>
    <n v="0"/>
    <n v="0"/>
    <n v="550"/>
    <n v="0"/>
    <n v="550"/>
    <n v="1"/>
    <n v="0"/>
    <x v="61"/>
  </r>
  <r>
    <x v="26"/>
    <n v="10095"/>
    <x v="3"/>
    <n v="1"/>
    <n v="260"/>
    <n v="0"/>
    <n v="0"/>
    <n v="0"/>
    <n v="260"/>
    <n v="0"/>
    <n v="260"/>
    <n v="1"/>
    <n v="0"/>
    <x v="61"/>
  </r>
  <r>
    <x v="173"/>
    <n v="10097"/>
    <x v="3"/>
    <n v="1"/>
    <n v="355"/>
    <n v="0"/>
    <n v="0"/>
    <n v="0"/>
    <n v="355"/>
    <n v="0"/>
    <n v="355"/>
    <n v="1"/>
    <n v="0"/>
    <x v="61"/>
  </r>
  <r>
    <x v="6"/>
    <n v="10055"/>
    <x v="4"/>
    <n v="1"/>
    <n v="260"/>
    <n v="0"/>
    <n v="0"/>
    <n v="0"/>
    <n v="260"/>
    <n v="0"/>
    <n v="260"/>
    <n v="1"/>
    <n v="0"/>
    <x v="61"/>
  </r>
  <r>
    <x v="27"/>
    <n v="10077"/>
    <x v="4"/>
    <n v="1"/>
    <n v="355"/>
    <n v="0"/>
    <n v="0"/>
    <n v="0"/>
    <n v="355"/>
    <n v="0"/>
    <n v="355"/>
    <n v="1"/>
    <n v="0"/>
    <x v="61"/>
  </r>
  <r>
    <x v="114"/>
    <n v="10440"/>
    <x v="12"/>
    <n v="1"/>
    <n v="88"/>
    <n v="0"/>
    <n v="0"/>
    <n v="0"/>
    <n v="88"/>
    <n v="0"/>
    <n v="88"/>
    <n v="1"/>
    <n v="0"/>
    <x v="61"/>
  </r>
  <r>
    <x v="31"/>
    <n v="10437"/>
    <x v="12"/>
    <n v="1"/>
    <n v="95"/>
    <n v="0"/>
    <n v="0"/>
    <n v="0"/>
    <n v="95"/>
    <n v="0"/>
    <n v="95"/>
    <n v="1"/>
    <n v="0"/>
    <x v="61"/>
  </r>
  <r>
    <x v="65"/>
    <n v="10211"/>
    <x v="13"/>
    <n v="2"/>
    <n v="530"/>
    <n v="0"/>
    <n v="0"/>
    <n v="0"/>
    <n v="530"/>
    <n v="0"/>
    <n v="530"/>
    <n v="1"/>
    <n v="0"/>
    <x v="61"/>
  </r>
  <r>
    <x v="33"/>
    <n v="10221"/>
    <x v="13"/>
    <n v="1"/>
    <n v="255"/>
    <n v="0"/>
    <n v="0"/>
    <n v="0"/>
    <n v="255"/>
    <n v="0"/>
    <n v="255"/>
    <n v="1"/>
    <n v="0"/>
    <x v="61"/>
  </r>
  <r>
    <x v="67"/>
    <n v="10223"/>
    <x v="13"/>
    <n v="2"/>
    <n v="550"/>
    <n v="0"/>
    <n v="0"/>
    <n v="0"/>
    <n v="550"/>
    <n v="0"/>
    <n v="550"/>
    <n v="1"/>
    <n v="0"/>
    <x v="61"/>
  </r>
  <r>
    <x v="8"/>
    <n v="10264"/>
    <x v="5"/>
    <n v="4"/>
    <n v="760"/>
    <n v="0"/>
    <n v="0"/>
    <n v="0"/>
    <n v="760"/>
    <n v="0"/>
    <n v="760"/>
    <n v="1"/>
    <n v="0"/>
    <x v="61"/>
  </r>
  <r>
    <x v="183"/>
    <n v="10043"/>
    <x v="6"/>
    <n v="1"/>
    <n v="310"/>
    <n v="0"/>
    <n v="0"/>
    <n v="61.66"/>
    <n v="248.34"/>
    <n v="0"/>
    <n v="248.34"/>
    <n v="1"/>
    <n v="0"/>
    <x v="61"/>
  </r>
  <r>
    <x v="11"/>
    <n v="10353"/>
    <x v="6"/>
    <n v="1"/>
    <n v="350"/>
    <n v="0"/>
    <n v="0"/>
    <n v="0"/>
    <n v="350"/>
    <n v="0"/>
    <n v="350"/>
    <n v="1"/>
    <n v="0"/>
    <x v="61"/>
  </r>
  <r>
    <x v="77"/>
    <n v="10421"/>
    <x v="22"/>
    <n v="1"/>
    <n v="238"/>
    <n v="0"/>
    <n v="0"/>
    <n v="47.34"/>
    <n v="190.66"/>
    <n v="0"/>
    <n v="190.66"/>
    <n v="1"/>
    <n v="0"/>
    <x v="61"/>
  </r>
  <r>
    <x v="195"/>
    <n v="10608"/>
    <x v="26"/>
    <n v="1"/>
    <n v="275"/>
    <n v="0"/>
    <n v="0"/>
    <n v="0"/>
    <n v="275"/>
    <n v="0"/>
    <n v="275"/>
    <n v="1"/>
    <n v="0"/>
    <x v="61"/>
  </r>
  <r>
    <x v="17"/>
    <n v="10633"/>
    <x v="10"/>
    <n v="2"/>
    <n v="318"/>
    <n v="0"/>
    <n v="0"/>
    <n v="0"/>
    <n v="318"/>
    <n v="0"/>
    <n v="318"/>
    <n v="1"/>
    <n v="0"/>
    <x v="61"/>
  </r>
  <r>
    <x v="92"/>
    <n v="10498"/>
    <x v="16"/>
    <n v="1"/>
    <n v="88"/>
    <n v="0"/>
    <n v="0"/>
    <n v="0"/>
    <n v="88"/>
    <n v="0"/>
    <n v="88"/>
    <n v="1"/>
    <n v="0"/>
    <x v="61"/>
  </r>
  <r>
    <x v="189"/>
    <n v="10613"/>
    <x v="26"/>
    <n v="1"/>
    <n v="235"/>
    <n v="0"/>
    <n v="0"/>
    <n v="0"/>
    <n v="235"/>
    <n v="0"/>
    <n v="235"/>
    <n v="1"/>
    <n v="0"/>
    <x v="62"/>
  </r>
  <r>
    <x v="174"/>
    <n v="10660"/>
    <x v="5"/>
    <n v="1"/>
    <n v="265"/>
    <n v="0"/>
    <n v="0"/>
    <n v="11.8"/>
    <n v="253.2"/>
    <n v="0"/>
    <n v="253.2"/>
    <n v="1"/>
    <n v="0"/>
    <x v="62"/>
  </r>
  <r>
    <x v="145"/>
    <n v="10449"/>
    <x v="0"/>
    <n v="1"/>
    <n v="260"/>
    <n v="0"/>
    <n v="0"/>
    <n v="0"/>
    <n v="260"/>
    <n v="0"/>
    <n v="260"/>
    <n v="1"/>
    <n v="0"/>
    <x v="62"/>
  </r>
  <r>
    <x v="1"/>
    <n v="10450"/>
    <x v="0"/>
    <n v="1"/>
    <n v="470"/>
    <n v="0"/>
    <n v="0"/>
    <n v="0"/>
    <n v="470"/>
    <n v="0"/>
    <n v="470"/>
    <n v="1"/>
    <n v="0"/>
    <x v="62"/>
  </r>
  <r>
    <x v="82"/>
    <n v="10072"/>
    <x v="4"/>
    <n v="1"/>
    <n v="315"/>
    <n v="0"/>
    <n v="0"/>
    <n v="0"/>
    <n v="315"/>
    <n v="0"/>
    <n v="315"/>
    <n v="1"/>
    <n v="0"/>
    <x v="62"/>
  </r>
  <r>
    <x v="22"/>
    <n v="10645"/>
    <x v="1"/>
    <n v="1"/>
    <n v="340"/>
    <n v="0"/>
    <n v="0"/>
    <n v="0"/>
    <n v="340"/>
    <n v="0"/>
    <n v="340"/>
    <n v="1"/>
    <n v="0"/>
    <x v="62"/>
  </r>
  <r>
    <x v="138"/>
    <n v="10130"/>
    <x v="3"/>
    <n v="1"/>
    <n v="385"/>
    <n v="0"/>
    <n v="0"/>
    <n v="0"/>
    <n v="385"/>
    <n v="0"/>
    <n v="385"/>
    <n v="1"/>
    <n v="0"/>
    <x v="62"/>
  </r>
  <r>
    <x v="128"/>
    <n v="10111"/>
    <x v="3"/>
    <n v="1"/>
    <n v="355"/>
    <n v="0"/>
    <n v="0"/>
    <n v="0"/>
    <n v="355"/>
    <n v="0"/>
    <n v="355"/>
    <n v="1"/>
    <n v="0"/>
    <x v="62"/>
  </r>
  <r>
    <x v="100"/>
    <n v="10073"/>
    <x v="11"/>
    <n v="1"/>
    <n v="335"/>
    <n v="0"/>
    <n v="0"/>
    <n v="0"/>
    <n v="335"/>
    <n v="0"/>
    <n v="335"/>
    <n v="1"/>
    <n v="0"/>
    <x v="62"/>
  </r>
  <r>
    <x v="271"/>
    <n v="10107"/>
    <x v="3"/>
    <n v="1"/>
    <n v="275"/>
    <n v="0"/>
    <n v="0"/>
    <n v="0"/>
    <n v="275"/>
    <n v="0"/>
    <n v="275"/>
    <n v="1"/>
    <n v="0"/>
    <x v="62"/>
  </r>
  <r>
    <x v="139"/>
    <n v="10090"/>
    <x v="4"/>
    <n v="2"/>
    <n v="630"/>
    <n v="0"/>
    <n v="0"/>
    <n v="14.03"/>
    <n v="615.97"/>
    <n v="0"/>
    <n v="615.97"/>
    <n v="1"/>
    <n v="0"/>
    <x v="62"/>
  </r>
  <r>
    <x v="210"/>
    <n v="10092"/>
    <x v="4"/>
    <n v="1"/>
    <n v="385"/>
    <n v="0"/>
    <n v="0"/>
    <n v="17.149999999999999"/>
    <n v="367.85"/>
    <n v="0"/>
    <n v="367.85"/>
    <n v="1"/>
    <n v="0"/>
    <x v="62"/>
  </r>
  <r>
    <x v="113"/>
    <n v="10446"/>
    <x v="12"/>
    <n v="1"/>
    <n v="195"/>
    <n v="0"/>
    <n v="0"/>
    <n v="0"/>
    <n v="195"/>
    <n v="0"/>
    <n v="195"/>
    <n v="1"/>
    <n v="0"/>
    <x v="62"/>
  </r>
  <r>
    <x v="140"/>
    <n v="10488"/>
    <x v="12"/>
    <n v="1"/>
    <n v="135"/>
    <n v="0"/>
    <n v="0"/>
    <n v="0"/>
    <n v="135"/>
    <n v="0"/>
    <n v="135"/>
    <n v="1"/>
    <n v="0"/>
    <x v="62"/>
  </r>
  <r>
    <x v="114"/>
    <n v="10440"/>
    <x v="12"/>
    <n v="1"/>
    <n v="88"/>
    <n v="0"/>
    <n v="0"/>
    <n v="0"/>
    <n v="88"/>
    <n v="0"/>
    <n v="88"/>
    <n v="1"/>
    <n v="0"/>
    <x v="62"/>
  </r>
  <r>
    <x v="62"/>
    <n v="10445"/>
    <x v="12"/>
    <n v="2"/>
    <n v="390"/>
    <n v="0"/>
    <n v="0"/>
    <n v="0"/>
    <n v="390"/>
    <n v="0"/>
    <n v="390"/>
    <n v="1"/>
    <n v="0"/>
    <x v="62"/>
  </r>
  <r>
    <x v="31"/>
    <n v="10437"/>
    <x v="12"/>
    <n v="1"/>
    <n v="95"/>
    <n v="0"/>
    <n v="0"/>
    <n v="4.2300000000000004"/>
    <n v="90.77"/>
    <n v="0"/>
    <n v="90.77"/>
    <n v="1"/>
    <n v="0"/>
    <x v="62"/>
  </r>
  <r>
    <x v="63"/>
    <n v="10470"/>
    <x v="19"/>
    <n v="1"/>
    <n v="275"/>
    <n v="0"/>
    <n v="0"/>
    <n v="0"/>
    <n v="275"/>
    <n v="0"/>
    <n v="275"/>
    <n v="1"/>
    <n v="0"/>
    <x v="62"/>
  </r>
  <r>
    <x v="33"/>
    <n v="10221"/>
    <x v="13"/>
    <n v="1"/>
    <n v="255"/>
    <n v="0"/>
    <n v="0"/>
    <n v="0"/>
    <n v="255"/>
    <n v="0"/>
    <n v="255"/>
    <n v="1"/>
    <n v="0"/>
    <x v="62"/>
  </r>
  <r>
    <x v="37"/>
    <n v="10216"/>
    <x v="13"/>
    <n v="4"/>
    <n v="980"/>
    <n v="0"/>
    <n v="0"/>
    <n v="0"/>
    <n v="980"/>
    <n v="0"/>
    <n v="980"/>
    <n v="1"/>
    <n v="0"/>
    <x v="62"/>
  </r>
  <r>
    <x v="8"/>
    <n v="10264"/>
    <x v="5"/>
    <n v="2"/>
    <n v="380"/>
    <n v="0"/>
    <n v="0"/>
    <n v="38"/>
    <n v="342"/>
    <n v="0"/>
    <n v="342"/>
    <n v="1"/>
    <n v="0"/>
    <x v="62"/>
  </r>
  <r>
    <x v="38"/>
    <n v="10381"/>
    <x v="5"/>
    <n v="2"/>
    <n v="450"/>
    <n v="0"/>
    <n v="0"/>
    <n v="10.02"/>
    <n v="439.98"/>
    <n v="0"/>
    <n v="439.98"/>
    <n v="1"/>
    <n v="0"/>
    <x v="62"/>
  </r>
  <r>
    <x v="68"/>
    <n v="10377"/>
    <x v="5"/>
    <n v="1"/>
    <n v="345"/>
    <n v="0"/>
    <n v="0"/>
    <n v="0"/>
    <n v="345"/>
    <n v="0"/>
    <n v="345"/>
    <n v="1"/>
    <n v="0"/>
    <x v="62"/>
  </r>
  <r>
    <x v="39"/>
    <n v="10709"/>
    <x v="2"/>
    <n v="1"/>
    <n v="320"/>
    <n v="0"/>
    <n v="0"/>
    <n v="44.79"/>
    <n v="275.20999999999998"/>
    <n v="0"/>
    <n v="275.20999999999998"/>
    <n v="1"/>
    <n v="0"/>
    <x v="62"/>
  </r>
  <r>
    <x v="228"/>
    <n v="10378"/>
    <x v="5"/>
    <n v="1"/>
    <n v="285"/>
    <n v="0"/>
    <n v="0"/>
    <n v="12.69"/>
    <n v="272.31"/>
    <n v="0"/>
    <n v="272.31"/>
    <n v="1"/>
    <n v="0"/>
    <x v="62"/>
  </r>
  <r>
    <x v="44"/>
    <n v="10655"/>
    <x v="2"/>
    <n v="1"/>
    <n v="260"/>
    <n v="0"/>
    <n v="0"/>
    <n v="36.4"/>
    <n v="223.6"/>
    <n v="0"/>
    <n v="223.6"/>
    <n v="1"/>
    <n v="0"/>
    <x v="62"/>
  </r>
  <r>
    <x v="73"/>
    <n v="10477"/>
    <x v="20"/>
    <n v="1"/>
    <n v="1170"/>
    <n v="0"/>
    <n v="0"/>
    <n v="0"/>
    <n v="1170"/>
    <n v="0"/>
    <n v="1170"/>
    <n v="1"/>
    <n v="0"/>
    <x v="62"/>
  </r>
  <r>
    <x v="45"/>
    <n v="10354"/>
    <x v="6"/>
    <n v="1"/>
    <n v="350"/>
    <n v="0"/>
    <n v="0"/>
    <n v="0"/>
    <n v="350"/>
    <n v="0"/>
    <n v="350"/>
    <n v="1"/>
    <n v="0"/>
    <x v="62"/>
  </r>
  <r>
    <x v="74"/>
    <n v="10227"/>
    <x v="6"/>
    <n v="1"/>
    <n v="385"/>
    <n v="0"/>
    <n v="0"/>
    <n v="0"/>
    <n v="385"/>
    <n v="0"/>
    <n v="385"/>
    <n v="1"/>
    <n v="0"/>
    <x v="62"/>
  </r>
  <r>
    <x v="77"/>
    <n v="10421"/>
    <x v="22"/>
    <n v="1"/>
    <n v="238"/>
    <n v="0"/>
    <n v="0"/>
    <n v="0"/>
    <n v="238"/>
    <n v="0"/>
    <n v="238"/>
    <n v="1"/>
    <n v="0"/>
    <x v="62"/>
  </r>
  <r>
    <x v="165"/>
    <n v="10509"/>
    <x v="22"/>
    <n v="1"/>
    <n v="320"/>
    <n v="0"/>
    <n v="0"/>
    <n v="0"/>
    <n v="320"/>
    <n v="0"/>
    <n v="320"/>
    <n v="1"/>
    <n v="0"/>
    <x v="62"/>
  </r>
  <r>
    <x v="159"/>
    <n v="10263"/>
    <x v="17"/>
    <n v="2"/>
    <n v="0"/>
    <n v="0"/>
    <n v="0"/>
    <n v="0"/>
    <n v="0"/>
    <n v="0"/>
    <n v="0"/>
    <n v="0"/>
    <n v="0"/>
    <x v="62"/>
  </r>
  <r>
    <x v="272"/>
    <n v="10490"/>
    <x v="16"/>
    <n v="1"/>
    <n v="25"/>
    <n v="0"/>
    <n v="0"/>
    <n v="0"/>
    <n v="25"/>
    <n v="0"/>
    <n v="25"/>
    <n v="1"/>
    <n v="0"/>
    <x v="62"/>
  </r>
  <r>
    <x v="134"/>
    <n v="10405"/>
    <x v="17"/>
    <n v="1"/>
    <n v="0"/>
    <n v="0"/>
    <n v="0"/>
    <n v="0"/>
    <n v="0"/>
    <n v="0"/>
    <n v="0"/>
    <n v="0"/>
    <n v="0"/>
    <x v="62"/>
  </r>
  <r>
    <x v="17"/>
    <n v="10633"/>
    <x v="10"/>
    <n v="2"/>
    <n v="318"/>
    <n v="0"/>
    <n v="0"/>
    <n v="0"/>
    <n v="318"/>
    <n v="0"/>
    <n v="318"/>
    <n v="1"/>
    <n v="0"/>
    <x v="62"/>
  </r>
  <r>
    <x v="51"/>
    <n v="10632"/>
    <x v="10"/>
    <n v="3"/>
    <n v="477"/>
    <n v="0"/>
    <n v="0"/>
    <n v="7.08"/>
    <n v="469.92"/>
    <n v="0"/>
    <n v="469.92"/>
    <n v="1"/>
    <n v="0"/>
    <x v="62"/>
  </r>
  <r>
    <x v="189"/>
    <n v="10613"/>
    <x v="26"/>
    <n v="2"/>
    <n v="470"/>
    <n v="0"/>
    <n v="0"/>
    <n v="95.29"/>
    <n v="374.71"/>
    <n v="0"/>
    <n v="374.71"/>
    <n v="1"/>
    <n v="0"/>
    <x v="63"/>
  </r>
  <r>
    <x v="254"/>
    <n v="10614"/>
    <x v="26"/>
    <n v="1"/>
    <n v="245"/>
    <n v="0"/>
    <n v="0"/>
    <n v="40.6"/>
    <n v="204.4"/>
    <n v="0"/>
    <n v="204.4"/>
    <n v="1"/>
    <n v="0"/>
    <x v="63"/>
  </r>
  <r>
    <x v="249"/>
    <n v="10611"/>
    <x v="26"/>
    <n v="1"/>
    <n v="235"/>
    <n v="0"/>
    <n v="0"/>
    <n v="38.950000000000003"/>
    <n v="196.05"/>
    <n v="0"/>
    <n v="196.05"/>
    <n v="1"/>
    <n v="0"/>
    <x v="63"/>
  </r>
  <r>
    <x v="110"/>
    <n v="10451"/>
    <x v="0"/>
    <n v="1"/>
    <n v="895"/>
    <n v="0"/>
    <n v="0"/>
    <n v="0"/>
    <n v="895"/>
    <n v="0"/>
    <n v="895"/>
    <n v="1"/>
    <n v="0"/>
    <x v="63"/>
  </r>
  <r>
    <x v="145"/>
    <n v="10449"/>
    <x v="0"/>
    <n v="1"/>
    <n v="260"/>
    <n v="0"/>
    <n v="0"/>
    <n v="0"/>
    <n v="260"/>
    <n v="0"/>
    <n v="260"/>
    <n v="1"/>
    <n v="0"/>
    <x v="63"/>
  </r>
  <r>
    <x v="1"/>
    <n v="10450"/>
    <x v="0"/>
    <n v="1"/>
    <n v="470"/>
    <n v="0"/>
    <n v="0"/>
    <n v="0"/>
    <n v="470"/>
    <n v="0"/>
    <n v="470"/>
    <n v="1"/>
    <n v="0"/>
    <x v="63"/>
  </r>
  <r>
    <x v="123"/>
    <n v="10398"/>
    <x v="18"/>
    <n v="1"/>
    <n v="625"/>
    <n v="0"/>
    <n v="0"/>
    <n v="0"/>
    <n v="625"/>
    <n v="0"/>
    <n v="625"/>
    <n v="1"/>
    <n v="0"/>
    <x v="63"/>
  </r>
  <r>
    <x v="137"/>
    <n v="10157"/>
    <x v="1"/>
    <n v="1"/>
    <n v="350"/>
    <n v="0"/>
    <n v="0"/>
    <n v="0"/>
    <n v="350"/>
    <n v="0"/>
    <n v="350"/>
    <n v="1"/>
    <n v="0"/>
    <x v="63"/>
  </r>
  <r>
    <x v="111"/>
    <n v="10070"/>
    <x v="4"/>
    <n v="1"/>
    <n v="275"/>
    <n v="0"/>
    <n v="0"/>
    <n v="55"/>
    <n v="220"/>
    <n v="0"/>
    <n v="220"/>
    <n v="1"/>
    <n v="0"/>
    <x v="63"/>
  </r>
  <r>
    <x v="3"/>
    <n v="10665"/>
    <x v="2"/>
    <n v="1"/>
    <n v="299"/>
    <n v="0"/>
    <n v="0"/>
    <n v="0"/>
    <n v="299"/>
    <n v="0"/>
    <n v="299"/>
    <n v="1"/>
    <n v="0"/>
    <x v="63"/>
  </r>
  <r>
    <x v="112"/>
    <n v="10127"/>
    <x v="3"/>
    <n v="2"/>
    <n v="710"/>
    <n v="0"/>
    <n v="0"/>
    <n v="0"/>
    <n v="710"/>
    <n v="0"/>
    <n v="710"/>
    <n v="1"/>
    <n v="0"/>
    <x v="63"/>
  </r>
  <r>
    <x v="192"/>
    <n v="10089"/>
    <x v="4"/>
    <n v="1"/>
    <n v="355"/>
    <n v="0"/>
    <n v="0"/>
    <n v="0"/>
    <n v="355"/>
    <n v="0"/>
    <n v="355"/>
    <n v="1"/>
    <n v="0"/>
    <x v="63"/>
  </r>
  <r>
    <x v="210"/>
    <n v="10092"/>
    <x v="4"/>
    <n v="1"/>
    <n v="385"/>
    <n v="0"/>
    <n v="0"/>
    <n v="0"/>
    <n v="385"/>
    <n v="0"/>
    <n v="385"/>
    <n v="1"/>
    <n v="0"/>
    <x v="63"/>
  </r>
  <r>
    <x v="27"/>
    <n v="10077"/>
    <x v="4"/>
    <n v="1"/>
    <n v="355"/>
    <n v="0"/>
    <n v="0"/>
    <n v="0"/>
    <n v="355"/>
    <n v="0"/>
    <n v="355"/>
    <n v="1"/>
    <n v="0"/>
    <x v="63"/>
  </r>
  <r>
    <x v="114"/>
    <n v="10440"/>
    <x v="12"/>
    <n v="2"/>
    <n v="176"/>
    <n v="0"/>
    <n v="0"/>
    <n v="14.58"/>
    <n v="161.41999999999999"/>
    <n v="0"/>
    <n v="161.41999999999999"/>
    <n v="1"/>
    <n v="0"/>
    <x v="63"/>
  </r>
  <r>
    <x v="62"/>
    <n v="10445"/>
    <x v="12"/>
    <n v="2"/>
    <n v="390"/>
    <n v="0"/>
    <n v="0"/>
    <n v="46.76"/>
    <n v="343.24"/>
    <n v="0"/>
    <n v="343.24"/>
    <n v="1"/>
    <n v="0"/>
    <x v="63"/>
  </r>
  <r>
    <x v="115"/>
    <n v="10436"/>
    <x v="12"/>
    <n v="1"/>
    <n v="45"/>
    <n v="0"/>
    <n v="0"/>
    <n v="0"/>
    <n v="45"/>
    <n v="0"/>
    <n v="45"/>
    <n v="1"/>
    <n v="0"/>
    <x v="63"/>
  </r>
  <r>
    <x v="33"/>
    <n v="10221"/>
    <x v="13"/>
    <n v="2"/>
    <n v="510"/>
    <n v="0"/>
    <n v="0"/>
    <n v="42.26"/>
    <n v="467.74"/>
    <n v="0"/>
    <n v="467.74"/>
    <n v="1"/>
    <n v="0"/>
    <x v="63"/>
  </r>
  <r>
    <x v="117"/>
    <n v="10218"/>
    <x v="13"/>
    <n v="2"/>
    <n v="490"/>
    <n v="0"/>
    <n v="0"/>
    <n v="0"/>
    <n v="490"/>
    <n v="0"/>
    <n v="490"/>
    <n v="1"/>
    <n v="0"/>
    <x v="63"/>
  </r>
  <r>
    <x v="8"/>
    <n v="10264"/>
    <x v="5"/>
    <n v="6"/>
    <n v="1140"/>
    <n v="0"/>
    <n v="0"/>
    <n v="0"/>
    <n v="1140"/>
    <n v="0"/>
    <n v="1140"/>
    <n v="1"/>
    <n v="0"/>
    <x v="63"/>
  </r>
  <r>
    <x v="45"/>
    <n v="10354"/>
    <x v="6"/>
    <n v="1"/>
    <n v="350"/>
    <n v="0"/>
    <n v="0"/>
    <n v="0"/>
    <n v="350"/>
    <n v="0"/>
    <n v="350"/>
    <n v="1"/>
    <n v="0"/>
    <x v="63"/>
  </r>
  <r>
    <x v="104"/>
    <n v="10360"/>
    <x v="6"/>
    <n v="1"/>
    <n v="385"/>
    <n v="0"/>
    <n v="0"/>
    <n v="0"/>
    <n v="385"/>
    <n v="0"/>
    <n v="385"/>
    <n v="1"/>
    <n v="0"/>
    <x v="63"/>
  </r>
  <r>
    <x v="46"/>
    <n v="10356"/>
    <x v="6"/>
    <n v="3"/>
    <n v="1080"/>
    <n v="0"/>
    <n v="0"/>
    <n v="59.67"/>
    <n v="1020.33"/>
    <n v="0"/>
    <n v="1020.33"/>
    <n v="1"/>
    <n v="0"/>
    <x v="63"/>
  </r>
  <r>
    <x v="75"/>
    <n v="10427"/>
    <x v="21"/>
    <n v="3"/>
    <n v="1077"/>
    <n v="0"/>
    <n v="0"/>
    <n v="0"/>
    <n v="1077"/>
    <n v="0"/>
    <n v="1077"/>
    <n v="1"/>
    <n v="0"/>
    <x v="63"/>
  </r>
  <r>
    <x v="47"/>
    <n v="10432"/>
    <x v="14"/>
    <n v="1"/>
    <n v="315"/>
    <n v="0"/>
    <n v="0"/>
    <n v="0"/>
    <n v="315"/>
    <n v="0"/>
    <n v="315"/>
    <n v="1"/>
    <n v="0"/>
    <x v="63"/>
  </r>
  <r>
    <x v="78"/>
    <n v="10403"/>
    <x v="23"/>
    <n v="1"/>
    <n v="335"/>
    <n v="0"/>
    <n v="0"/>
    <n v="67"/>
    <n v="268"/>
    <n v="0"/>
    <n v="268"/>
    <n v="1"/>
    <n v="0"/>
    <x v="63"/>
  </r>
  <r>
    <x v="195"/>
    <n v="10608"/>
    <x v="26"/>
    <n v="3"/>
    <n v="825"/>
    <n v="0"/>
    <n v="0"/>
    <n v="131.88999999999999"/>
    <n v="693.11"/>
    <n v="0"/>
    <n v="693.11"/>
    <n v="1"/>
    <n v="0"/>
    <x v="63"/>
  </r>
  <r>
    <x v="153"/>
    <n v="10510"/>
    <x v="2"/>
    <n v="1"/>
    <n v="640"/>
    <n v="0"/>
    <n v="0"/>
    <n v="0"/>
    <n v="640"/>
    <n v="0"/>
    <n v="640"/>
    <n v="1"/>
    <n v="0"/>
    <x v="63"/>
  </r>
  <r>
    <x v="17"/>
    <n v="10633"/>
    <x v="10"/>
    <n v="1"/>
    <n v="159"/>
    <n v="0"/>
    <n v="0"/>
    <n v="0"/>
    <n v="159"/>
    <n v="0"/>
    <n v="159"/>
    <n v="1"/>
    <n v="0"/>
    <x v="63"/>
  </r>
  <r>
    <x v="261"/>
    <n v="106411111111"/>
    <x v="2"/>
    <n v="1"/>
    <n v="280"/>
    <n v="0"/>
    <n v="0"/>
    <n v="0"/>
    <n v="280"/>
    <n v="0"/>
    <n v="280"/>
    <n v="1"/>
    <n v="0"/>
    <x v="63"/>
  </r>
  <r>
    <x v="247"/>
    <n v="10538"/>
    <x v="17"/>
    <n v="1"/>
    <n v="0"/>
    <n v="0"/>
    <n v="0"/>
    <n v="0"/>
    <n v="0"/>
    <n v="0"/>
    <n v="0"/>
    <n v="0"/>
    <n v="0"/>
    <x v="63"/>
  </r>
  <r>
    <x v="92"/>
    <n v="10171"/>
    <x v="17"/>
    <n v="2"/>
    <n v="0"/>
    <n v="0"/>
    <n v="0"/>
    <n v="0"/>
    <n v="0"/>
    <n v="0"/>
    <n v="0"/>
    <n v="0"/>
    <n v="0"/>
    <x v="63"/>
  </r>
  <r>
    <x v="189"/>
    <n v="10613"/>
    <x v="26"/>
    <n v="1"/>
    <n v="235"/>
    <n v="0"/>
    <n v="0"/>
    <n v="30.01"/>
    <n v="204.99"/>
    <n v="0"/>
    <n v="204.99"/>
    <n v="1"/>
    <n v="0"/>
    <x v="64"/>
  </r>
  <r>
    <x v="249"/>
    <n v="10611"/>
    <x v="26"/>
    <n v="1"/>
    <n v="235"/>
    <n v="0"/>
    <n v="0"/>
    <n v="30.02"/>
    <n v="204.98"/>
    <n v="0"/>
    <n v="204.98"/>
    <n v="1"/>
    <n v="0"/>
    <x v="64"/>
  </r>
  <r>
    <x v="110"/>
    <n v="10451"/>
    <x v="0"/>
    <n v="1"/>
    <n v="895"/>
    <n v="0"/>
    <n v="0"/>
    <n v="0"/>
    <n v="895"/>
    <n v="0"/>
    <n v="895"/>
    <n v="1"/>
    <n v="0"/>
    <x v="64"/>
  </r>
  <r>
    <x v="1"/>
    <n v="10450"/>
    <x v="0"/>
    <n v="2"/>
    <n v="940"/>
    <n v="0"/>
    <n v="0"/>
    <n v="60.03"/>
    <n v="879.97"/>
    <n v="0"/>
    <n v="879.97"/>
    <n v="1"/>
    <n v="0"/>
    <x v="64"/>
  </r>
  <r>
    <x v="81"/>
    <n v="10396"/>
    <x v="18"/>
    <n v="1"/>
    <n v="555"/>
    <n v="0"/>
    <n v="0"/>
    <n v="66.89"/>
    <n v="488.11"/>
    <n v="0"/>
    <n v="488.11"/>
    <n v="1"/>
    <n v="0"/>
    <x v="64"/>
  </r>
  <r>
    <x v="273"/>
    <n v="10102"/>
    <x v="3"/>
    <n v="1"/>
    <n v="355"/>
    <n v="0"/>
    <n v="0"/>
    <n v="0"/>
    <n v="355"/>
    <n v="0"/>
    <n v="355"/>
    <n v="1"/>
    <n v="0"/>
    <x v="64"/>
  </r>
  <r>
    <x v="137"/>
    <n v="10157"/>
    <x v="1"/>
    <n v="1"/>
    <n v="350"/>
    <n v="0"/>
    <n v="0"/>
    <n v="0"/>
    <n v="350"/>
    <n v="0"/>
    <n v="350"/>
    <n v="1"/>
    <n v="0"/>
    <x v="64"/>
  </r>
  <r>
    <x v="127"/>
    <n v="10067"/>
    <x v="4"/>
    <n v="3"/>
    <n v="825"/>
    <n v="0"/>
    <n v="0"/>
    <n v="0"/>
    <n v="825"/>
    <n v="0"/>
    <n v="825"/>
    <n v="1"/>
    <n v="0"/>
    <x v="64"/>
  </r>
  <r>
    <x v="23"/>
    <n v="10044"/>
    <x v="4"/>
    <n v="1"/>
    <n v="260"/>
    <n v="0"/>
    <n v="0"/>
    <n v="0"/>
    <n v="260"/>
    <n v="0"/>
    <n v="260"/>
    <n v="1"/>
    <n v="0"/>
    <x v="64"/>
  </r>
  <r>
    <x v="4"/>
    <n v="10109"/>
    <x v="3"/>
    <n v="1"/>
    <n v="275"/>
    <n v="0"/>
    <n v="0"/>
    <n v="35.119999999999997"/>
    <n v="239.88"/>
    <n v="0"/>
    <n v="239.88"/>
    <n v="1"/>
    <n v="0"/>
    <x v="64"/>
  </r>
  <r>
    <x v="26"/>
    <n v="10095"/>
    <x v="3"/>
    <n v="2"/>
    <n v="520"/>
    <n v="0"/>
    <n v="0"/>
    <n v="0"/>
    <n v="520"/>
    <n v="0"/>
    <n v="520"/>
    <n v="1"/>
    <n v="0"/>
    <x v="64"/>
  </r>
  <r>
    <x v="168"/>
    <n v="10064"/>
    <x v="4"/>
    <n v="1"/>
    <n v="355"/>
    <n v="0"/>
    <n v="0"/>
    <n v="0"/>
    <n v="355"/>
    <n v="0"/>
    <n v="355"/>
    <n v="1"/>
    <n v="0"/>
    <x v="64"/>
  </r>
  <r>
    <x v="28"/>
    <n v="10442"/>
    <x v="12"/>
    <n v="4"/>
    <n v="332"/>
    <n v="0"/>
    <n v="0"/>
    <n v="0"/>
    <n v="332"/>
    <n v="0"/>
    <n v="332"/>
    <n v="1"/>
    <n v="0"/>
    <x v="64"/>
  </r>
  <r>
    <x v="113"/>
    <n v="10446"/>
    <x v="12"/>
    <n v="1"/>
    <n v="195"/>
    <n v="0"/>
    <n v="0"/>
    <n v="0"/>
    <n v="195"/>
    <n v="0"/>
    <n v="195"/>
    <n v="1"/>
    <n v="0"/>
    <x v="64"/>
  </r>
  <r>
    <x v="62"/>
    <n v="10445"/>
    <x v="12"/>
    <n v="1"/>
    <n v="195"/>
    <n v="0"/>
    <n v="0"/>
    <n v="0"/>
    <n v="195"/>
    <n v="0"/>
    <n v="195"/>
    <n v="1"/>
    <n v="0"/>
    <x v="64"/>
  </r>
  <r>
    <x v="274"/>
    <n v="10715"/>
    <x v="12"/>
    <n v="1"/>
    <n v="155"/>
    <n v="0"/>
    <n v="0"/>
    <n v="0"/>
    <n v="155"/>
    <n v="0"/>
    <n v="155"/>
    <n v="1"/>
    <n v="0"/>
    <x v="64"/>
  </r>
  <r>
    <x v="115"/>
    <n v="10436"/>
    <x v="12"/>
    <n v="2"/>
    <n v="90"/>
    <n v="0"/>
    <n v="0"/>
    <n v="0"/>
    <n v="90"/>
    <n v="0"/>
    <n v="90"/>
    <n v="1"/>
    <n v="0"/>
    <x v="64"/>
  </r>
  <r>
    <x v="31"/>
    <n v="10437"/>
    <x v="12"/>
    <n v="1"/>
    <n v="105"/>
    <n v="0"/>
    <n v="0"/>
    <n v="0"/>
    <n v="105"/>
    <n v="0"/>
    <n v="105"/>
    <n v="1"/>
    <n v="0"/>
    <x v="64"/>
  </r>
  <r>
    <x v="65"/>
    <n v="10211"/>
    <x v="13"/>
    <n v="1"/>
    <n v="265"/>
    <n v="0"/>
    <n v="0"/>
    <n v="0"/>
    <n v="265"/>
    <n v="0"/>
    <n v="265"/>
    <n v="1"/>
    <n v="0"/>
    <x v="64"/>
  </r>
  <r>
    <x v="33"/>
    <n v="10221"/>
    <x v="13"/>
    <n v="2"/>
    <n v="510"/>
    <n v="0"/>
    <n v="0"/>
    <n v="0"/>
    <n v="510"/>
    <n v="0"/>
    <n v="510"/>
    <n v="1"/>
    <n v="0"/>
    <x v="64"/>
  </r>
  <r>
    <x v="34"/>
    <n v="10222"/>
    <x v="13"/>
    <n v="1"/>
    <n v="235"/>
    <n v="0"/>
    <n v="0"/>
    <n v="0"/>
    <n v="235"/>
    <n v="0"/>
    <n v="235"/>
    <n v="1"/>
    <n v="0"/>
    <x v="64"/>
  </r>
  <r>
    <x v="117"/>
    <n v="10218"/>
    <x v="13"/>
    <n v="1"/>
    <n v="245"/>
    <n v="0"/>
    <n v="0"/>
    <n v="0"/>
    <n v="245"/>
    <n v="0"/>
    <n v="245"/>
    <n v="1"/>
    <n v="0"/>
    <x v="64"/>
  </r>
  <r>
    <x v="67"/>
    <n v="10223"/>
    <x v="13"/>
    <n v="1"/>
    <n v="275"/>
    <n v="0"/>
    <n v="0"/>
    <n v="0"/>
    <n v="275"/>
    <n v="0"/>
    <n v="275"/>
    <n v="1"/>
    <n v="0"/>
    <x v="64"/>
  </r>
  <r>
    <x v="36"/>
    <n v="10224"/>
    <x v="13"/>
    <n v="1"/>
    <n v="255"/>
    <n v="0"/>
    <n v="0"/>
    <n v="0"/>
    <n v="255"/>
    <n v="0"/>
    <n v="255"/>
    <n v="1"/>
    <n v="0"/>
    <x v="64"/>
  </r>
  <r>
    <x v="37"/>
    <n v="10216"/>
    <x v="13"/>
    <n v="2"/>
    <n v="490"/>
    <n v="0"/>
    <n v="0"/>
    <n v="0"/>
    <n v="490"/>
    <n v="0"/>
    <n v="490"/>
    <n v="1"/>
    <n v="0"/>
    <x v="64"/>
  </r>
  <r>
    <x v="8"/>
    <n v="10264"/>
    <x v="5"/>
    <n v="3"/>
    <n v="570"/>
    <n v="0"/>
    <n v="0"/>
    <n v="0"/>
    <n v="570"/>
    <n v="0"/>
    <n v="570"/>
    <n v="1"/>
    <n v="0"/>
    <x v="64"/>
  </r>
  <r>
    <x v="38"/>
    <n v="10381"/>
    <x v="5"/>
    <n v="1"/>
    <n v="225"/>
    <n v="0"/>
    <n v="0"/>
    <n v="0"/>
    <n v="225"/>
    <n v="0"/>
    <n v="225"/>
    <n v="1"/>
    <n v="0"/>
    <x v="64"/>
  </r>
  <r>
    <x v="69"/>
    <n v="10382"/>
    <x v="5"/>
    <n v="1"/>
    <n v="235"/>
    <n v="0"/>
    <n v="0"/>
    <n v="0"/>
    <n v="235"/>
    <n v="0"/>
    <n v="235"/>
    <n v="1"/>
    <n v="0"/>
    <x v="64"/>
  </r>
  <r>
    <x v="43"/>
    <n v="10364"/>
    <x v="5"/>
    <n v="1"/>
    <n v="330"/>
    <n v="0"/>
    <n v="0"/>
    <n v="0"/>
    <n v="330"/>
    <n v="0"/>
    <n v="330"/>
    <n v="1"/>
    <n v="0"/>
    <x v="64"/>
  </r>
  <r>
    <x v="237"/>
    <n v="10374"/>
    <x v="5"/>
    <n v="1"/>
    <n v="275"/>
    <n v="0"/>
    <n v="0"/>
    <n v="33.14"/>
    <n v="241.86"/>
    <n v="0"/>
    <n v="241.86"/>
    <n v="1"/>
    <n v="0"/>
    <x v="64"/>
  </r>
  <r>
    <x v="45"/>
    <n v="10354"/>
    <x v="6"/>
    <n v="6"/>
    <n v="2100"/>
    <n v="0"/>
    <n v="0"/>
    <n v="114.7"/>
    <n v="1985.3"/>
    <n v="0"/>
    <n v="1985.3"/>
    <n v="1"/>
    <n v="0"/>
    <x v="64"/>
  </r>
  <r>
    <x v="183"/>
    <n v="10043"/>
    <x v="6"/>
    <n v="1"/>
    <n v="310"/>
    <n v="0"/>
    <n v="0"/>
    <n v="0"/>
    <n v="310"/>
    <n v="0"/>
    <n v="310"/>
    <n v="1"/>
    <n v="0"/>
    <x v="64"/>
  </r>
  <r>
    <x v="104"/>
    <n v="10360"/>
    <x v="6"/>
    <n v="1"/>
    <n v="385"/>
    <n v="0"/>
    <n v="0"/>
    <n v="0"/>
    <n v="385"/>
    <n v="0"/>
    <n v="385"/>
    <n v="1"/>
    <n v="0"/>
    <x v="64"/>
  </r>
  <r>
    <x v="119"/>
    <n v="10359"/>
    <x v="6"/>
    <n v="1"/>
    <n v="385"/>
    <n v="0"/>
    <n v="0"/>
    <n v="0"/>
    <n v="385"/>
    <n v="0"/>
    <n v="385"/>
    <n v="1"/>
    <n v="0"/>
    <x v="64"/>
  </r>
  <r>
    <x v="74"/>
    <n v="10227"/>
    <x v="6"/>
    <n v="1"/>
    <n v="385"/>
    <n v="0"/>
    <n v="0"/>
    <n v="0"/>
    <n v="385"/>
    <n v="0"/>
    <n v="385"/>
    <n v="1"/>
    <n v="0"/>
    <x v="64"/>
  </r>
  <r>
    <x v="46"/>
    <n v="10356"/>
    <x v="6"/>
    <n v="2"/>
    <n v="720"/>
    <n v="0"/>
    <n v="0"/>
    <n v="0"/>
    <n v="720"/>
    <n v="0"/>
    <n v="720"/>
    <n v="1"/>
    <n v="0"/>
    <x v="64"/>
  </r>
  <r>
    <x v="152"/>
    <n v="10428"/>
    <x v="21"/>
    <n v="2"/>
    <n v="698"/>
    <n v="0"/>
    <n v="0"/>
    <n v="84.12"/>
    <n v="613.88"/>
    <n v="0"/>
    <n v="613.88"/>
    <n v="1"/>
    <n v="0"/>
    <x v="64"/>
  </r>
  <r>
    <x v="235"/>
    <n v="10407"/>
    <x v="8"/>
    <n v="1"/>
    <n v="325"/>
    <n v="0"/>
    <n v="0"/>
    <n v="0"/>
    <n v="325"/>
    <n v="0"/>
    <n v="325"/>
    <n v="1"/>
    <n v="0"/>
    <x v="64"/>
  </r>
  <r>
    <x v="195"/>
    <n v="10608"/>
    <x v="26"/>
    <n v="2"/>
    <n v="550"/>
    <n v="0"/>
    <n v="0"/>
    <n v="35.119999999999997"/>
    <n v="514.88"/>
    <n v="0"/>
    <n v="514.88"/>
    <n v="1"/>
    <n v="0"/>
    <x v="64"/>
  </r>
  <r>
    <x v="90"/>
    <n v="10528"/>
    <x v="17"/>
    <n v="2"/>
    <n v="0"/>
    <n v="0"/>
    <n v="0"/>
    <n v="0"/>
    <n v="0"/>
    <n v="0"/>
    <n v="0"/>
    <n v="0"/>
    <n v="0"/>
    <x v="64"/>
  </r>
  <r>
    <x v="17"/>
    <n v="10633"/>
    <x v="10"/>
    <n v="1"/>
    <n v="159"/>
    <n v="0"/>
    <n v="0"/>
    <n v="0"/>
    <n v="159"/>
    <n v="0"/>
    <n v="159"/>
    <n v="1"/>
    <n v="0"/>
    <x v="64"/>
  </r>
  <r>
    <x v="91"/>
    <n v="10494"/>
    <x v="16"/>
    <n v="2"/>
    <n v="76"/>
    <n v="0"/>
    <n v="0"/>
    <n v="0"/>
    <n v="76"/>
    <n v="0"/>
    <n v="76"/>
    <n v="1"/>
    <n v="0"/>
    <x v="64"/>
  </r>
  <r>
    <x v="107"/>
    <n v="10489"/>
    <x v="16"/>
    <n v="2"/>
    <n v="90"/>
    <n v="0"/>
    <n v="0"/>
    <n v="10.85"/>
    <n v="79.150000000000006"/>
    <n v="0"/>
    <n v="79.150000000000006"/>
    <n v="1"/>
    <n v="0"/>
    <x v="64"/>
  </r>
  <r>
    <x v="275"/>
    <n v="10539"/>
    <x v="17"/>
    <n v="1"/>
    <n v="0"/>
    <n v="0"/>
    <n v="0"/>
    <n v="0"/>
    <n v="0"/>
    <n v="0"/>
    <n v="0"/>
    <n v="0"/>
    <n v="0"/>
    <x v="64"/>
  </r>
  <r>
    <x v="276"/>
    <n v="10531"/>
    <x v="17"/>
    <n v="1"/>
    <n v="0"/>
    <n v="0"/>
    <n v="0"/>
    <n v="0"/>
    <n v="0"/>
    <n v="0"/>
    <n v="0"/>
    <n v="0"/>
    <n v="0"/>
    <x v="64"/>
  </r>
  <r>
    <x v="189"/>
    <n v="10613"/>
    <x v="26"/>
    <n v="1"/>
    <n v="235"/>
    <n v="0"/>
    <n v="0"/>
    <n v="74.13"/>
    <n v="160.87"/>
    <n v="0"/>
    <n v="160.87"/>
    <n v="1"/>
    <n v="0"/>
    <x v="65"/>
  </r>
  <r>
    <x v="249"/>
    <n v="10611"/>
    <x v="26"/>
    <n v="1"/>
    <n v="235"/>
    <n v="0"/>
    <n v="0"/>
    <n v="74.13"/>
    <n v="160.87"/>
    <n v="0"/>
    <n v="160.87"/>
    <n v="1"/>
    <n v="0"/>
    <x v="65"/>
  </r>
  <r>
    <x v="174"/>
    <n v="10660"/>
    <x v="5"/>
    <n v="1"/>
    <n v="265"/>
    <n v="0"/>
    <n v="0"/>
    <n v="26.33"/>
    <n v="238.67"/>
    <n v="0"/>
    <n v="238.67"/>
    <n v="1"/>
    <n v="0"/>
    <x v="65"/>
  </r>
  <r>
    <x v="1"/>
    <n v="10450"/>
    <x v="0"/>
    <n v="1"/>
    <n v="470"/>
    <n v="0"/>
    <n v="0"/>
    <n v="0"/>
    <n v="470"/>
    <n v="0"/>
    <n v="470"/>
    <n v="1"/>
    <n v="0"/>
    <x v="65"/>
  </r>
  <r>
    <x v="21"/>
    <n v="10461"/>
    <x v="0"/>
    <n v="1"/>
    <n v="275"/>
    <n v="0"/>
    <n v="0"/>
    <n v="0"/>
    <n v="275"/>
    <n v="0"/>
    <n v="275"/>
    <n v="1"/>
    <n v="0"/>
    <x v="65"/>
  </r>
  <r>
    <x v="56"/>
    <n v="10167"/>
    <x v="1"/>
    <n v="1"/>
    <n v="350"/>
    <n v="0"/>
    <n v="0"/>
    <n v="0"/>
    <n v="350"/>
    <n v="0"/>
    <n v="350"/>
    <n v="1"/>
    <n v="0"/>
    <x v="65"/>
  </r>
  <r>
    <x v="59"/>
    <n v="10052"/>
    <x v="4"/>
    <n v="1"/>
    <n v="340"/>
    <n v="0"/>
    <n v="0"/>
    <n v="0"/>
    <n v="340"/>
    <n v="0"/>
    <n v="340"/>
    <n v="1"/>
    <n v="0"/>
    <x v="65"/>
  </r>
  <r>
    <x v="4"/>
    <n v="10109"/>
    <x v="3"/>
    <n v="2"/>
    <n v="550"/>
    <n v="0"/>
    <n v="0"/>
    <n v="0"/>
    <n v="550"/>
    <n v="0"/>
    <n v="550"/>
    <n v="1"/>
    <n v="0"/>
    <x v="65"/>
  </r>
  <r>
    <x v="176"/>
    <n v="10137"/>
    <x v="1"/>
    <n v="1"/>
    <n v="350"/>
    <n v="0"/>
    <n v="0"/>
    <n v="0"/>
    <n v="350"/>
    <n v="0"/>
    <n v="350"/>
    <n v="1"/>
    <n v="0"/>
    <x v="65"/>
  </r>
  <r>
    <x v="173"/>
    <n v="10097"/>
    <x v="3"/>
    <n v="1"/>
    <n v="355"/>
    <n v="0"/>
    <n v="0"/>
    <n v="0"/>
    <n v="355"/>
    <n v="0"/>
    <n v="355"/>
    <n v="1"/>
    <n v="0"/>
    <x v="65"/>
  </r>
  <r>
    <x v="139"/>
    <n v="10090"/>
    <x v="4"/>
    <n v="1"/>
    <n v="315"/>
    <n v="0"/>
    <n v="0"/>
    <n v="0"/>
    <n v="315"/>
    <n v="0"/>
    <n v="315"/>
    <n v="1"/>
    <n v="0"/>
    <x v="65"/>
  </r>
  <r>
    <x v="210"/>
    <n v="10092"/>
    <x v="4"/>
    <n v="1"/>
    <n v="385"/>
    <n v="0"/>
    <n v="0"/>
    <n v="0"/>
    <n v="385"/>
    <n v="0"/>
    <n v="385"/>
    <n v="1"/>
    <n v="0"/>
    <x v="65"/>
  </r>
  <r>
    <x v="28"/>
    <n v="10442"/>
    <x v="12"/>
    <n v="5"/>
    <n v="415"/>
    <n v="0"/>
    <n v="0"/>
    <n v="0"/>
    <n v="415"/>
    <n v="0"/>
    <n v="415"/>
    <n v="1"/>
    <n v="0"/>
    <x v="65"/>
  </r>
  <r>
    <x v="115"/>
    <n v="10436"/>
    <x v="12"/>
    <n v="1"/>
    <n v="45"/>
    <n v="0"/>
    <n v="0"/>
    <n v="0"/>
    <n v="45"/>
    <n v="0"/>
    <n v="45"/>
    <n v="1"/>
    <n v="0"/>
    <x v="65"/>
  </r>
  <r>
    <x v="8"/>
    <n v="10264"/>
    <x v="5"/>
    <n v="7"/>
    <n v="1330"/>
    <n v="0"/>
    <n v="0"/>
    <n v="57"/>
    <n v="1273"/>
    <n v="0"/>
    <n v="1273"/>
    <n v="1"/>
    <n v="0"/>
    <x v="65"/>
  </r>
  <r>
    <x v="157"/>
    <n v="10368"/>
    <x v="5"/>
    <n v="1"/>
    <n v="265"/>
    <n v="0"/>
    <n v="0"/>
    <n v="26.33"/>
    <n v="238.67"/>
    <n v="0"/>
    <n v="238.67"/>
    <n v="1"/>
    <n v="0"/>
    <x v="65"/>
  </r>
  <r>
    <x v="39"/>
    <n v="10373"/>
    <x v="5"/>
    <n v="1"/>
    <n v="275"/>
    <n v="0"/>
    <n v="0"/>
    <n v="0"/>
    <n v="275"/>
    <n v="0"/>
    <n v="275"/>
    <n v="1"/>
    <n v="0"/>
    <x v="65"/>
  </r>
  <r>
    <x v="228"/>
    <n v="10378"/>
    <x v="5"/>
    <n v="1"/>
    <n v="285"/>
    <n v="0"/>
    <n v="0"/>
    <n v="0"/>
    <n v="285"/>
    <n v="0"/>
    <n v="285"/>
    <n v="1"/>
    <n v="0"/>
    <x v="65"/>
  </r>
  <r>
    <x v="69"/>
    <n v="10382"/>
    <x v="5"/>
    <n v="3"/>
    <n v="705"/>
    <n v="0"/>
    <n v="0"/>
    <n v="23.34"/>
    <n v="681.66"/>
    <n v="0"/>
    <n v="681.66"/>
    <n v="1"/>
    <n v="0"/>
    <x v="65"/>
  </r>
  <r>
    <x v="10"/>
    <n v="10007"/>
    <x v="5"/>
    <n v="1"/>
    <n v="275"/>
    <n v="0"/>
    <n v="0"/>
    <n v="0"/>
    <n v="275"/>
    <n v="0"/>
    <n v="275"/>
    <n v="1"/>
    <n v="0"/>
    <x v="65"/>
  </r>
  <r>
    <x v="43"/>
    <n v="10364"/>
    <x v="5"/>
    <n v="1"/>
    <n v="330"/>
    <n v="0"/>
    <n v="0"/>
    <n v="0"/>
    <n v="330"/>
    <n v="0"/>
    <n v="330"/>
    <n v="1"/>
    <n v="0"/>
    <x v="65"/>
  </r>
  <r>
    <x v="72"/>
    <n v="10033"/>
    <x v="20"/>
    <n v="1"/>
    <n v="1290"/>
    <n v="0"/>
    <n v="0"/>
    <n v="0"/>
    <n v="1290"/>
    <n v="0"/>
    <n v="1290"/>
    <n v="1"/>
    <n v="0"/>
    <x v="65"/>
  </r>
  <r>
    <x v="73"/>
    <n v="10477"/>
    <x v="20"/>
    <n v="1"/>
    <n v="1170"/>
    <n v="0"/>
    <n v="0"/>
    <n v="0"/>
    <n v="1170"/>
    <n v="0"/>
    <n v="1170"/>
    <n v="1"/>
    <n v="0"/>
    <x v="65"/>
  </r>
  <r>
    <x v="45"/>
    <n v="10354"/>
    <x v="6"/>
    <n v="1"/>
    <n v="350"/>
    <n v="0"/>
    <n v="0"/>
    <n v="0"/>
    <n v="350"/>
    <n v="0"/>
    <n v="350"/>
    <n v="1"/>
    <n v="0"/>
    <x v="65"/>
  </r>
  <r>
    <x v="11"/>
    <n v="10353"/>
    <x v="6"/>
    <n v="1"/>
    <n v="350"/>
    <n v="0"/>
    <n v="0"/>
    <n v="0"/>
    <n v="350"/>
    <n v="0"/>
    <n v="350"/>
    <n v="1"/>
    <n v="0"/>
    <x v="65"/>
  </r>
  <r>
    <x v="104"/>
    <n v="10360"/>
    <x v="6"/>
    <n v="2"/>
    <n v="770"/>
    <n v="0"/>
    <n v="0"/>
    <n v="0"/>
    <n v="770"/>
    <n v="0"/>
    <n v="770"/>
    <n v="1"/>
    <n v="0"/>
    <x v="65"/>
  </r>
  <r>
    <x v="119"/>
    <n v="10359"/>
    <x v="6"/>
    <n v="1"/>
    <n v="385"/>
    <n v="0"/>
    <n v="0"/>
    <n v="0"/>
    <n v="385"/>
    <n v="0"/>
    <n v="385"/>
    <n v="1"/>
    <n v="0"/>
    <x v="65"/>
  </r>
  <r>
    <x v="74"/>
    <n v="10227"/>
    <x v="6"/>
    <n v="1"/>
    <n v="385"/>
    <n v="0"/>
    <n v="0"/>
    <n v="0"/>
    <n v="385"/>
    <n v="0"/>
    <n v="385"/>
    <n v="1"/>
    <n v="0"/>
    <x v="65"/>
  </r>
  <r>
    <x v="46"/>
    <n v="10356"/>
    <x v="6"/>
    <n v="1"/>
    <n v="360"/>
    <n v="0"/>
    <n v="0"/>
    <n v="0"/>
    <n v="360"/>
    <n v="0"/>
    <n v="360"/>
    <n v="1"/>
    <n v="0"/>
    <x v="65"/>
  </r>
  <r>
    <x v="195"/>
    <n v="10608"/>
    <x v="26"/>
    <n v="1"/>
    <n v="275"/>
    <n v="0"/>
    <n v="0"/>
    <n v="86.74"/>
    <n v="188.26"/>
    <n v="0"/>
    <n v="188.26"/>
    <n v="1"/>
    <n v="0"/>
    <x v="65"/>
  </r>
  <r>
    <x v="253"/>
    <n v="10641111111"/>
    <x v="15"/>
    <n v="2"/>
    <n v="180"/>
    <n v="0"/>
    <n v="0"/>
    <n v="0"/>
    <n v="180"/>
    <n v="0"/>
    <n v="180"/>
    <n v="1"/>
    <n v="0"/>
    <x v="65"/>
  </r>
  <r>
    <x v="51"/>
    <n v="10632"/>
    <x v="10"/>
    <n v="3"/>
    <n v="477"/>
    <n v="0"/>
    <n v="0"/>
    <n v="0"/>
    <n v="477"/>
    <n v="0"/>
    <n v="477"/>
    <n v="1"/>
    <n v="0"/>
    <x v="65"/>
  </r>
  <r>
    <x v="277"/>
    <n v="10716"/>
    <x v="17"/>
    <n v="2"/>
    <n v="0"/>
    <n v="0"/>
    <n v="0"/>
    <n v="0"/>
    <n v="0"/>
    <n v="0"/>
    <n v="0"/>
    <n v="0"/>
    <n v="0"/>
    <x v="66"/>
  </r>
  <r>
    <x v="278"/>
    <n v="10454"/>
    <x v="0"/>
    <n v="2"/>
    <n v="1440"/>
    <n v="0"/>
    <n v="0"/>
    <n v="0"/>
    <n v="1440"/>
    <n v="0"/>
    <n v="1440"/>
    <n v="1"/>
    <n v="0"/>
    <x v="66"/>
  </r>
  <r>
    <x v="20"/>
    <n v="10240"/>
    <x v="0"/>
    <n v="1"/>
    <n v="95"/>
    <n v="0"/>
    <n v="0"/>
    <n v="0"/>
    <n v="95"/>
    <n v="0"/>
    <n v="95"/>
    <n v="1"/>
    <n v="0"/>
    <x v="66"/>
  </r>
  <r>
    <x v="58"/>
    <n v="10145"/>
    <x v="1"/>
    <n v="1"/>
    <n v="370"/>
    <n v="0"/>
    <n v="0"/>
    <n v="0"/>
    <n v="370"/>
    <n v="0"/>
    <n v="370"/>
    <n v="1"/>
    <n v="0"/>
    <x v="66"/>
  </r>
  <r>
    <x v="4"/>
    <n v="10109"/>
    <x v="3"/>
    <n v="1"/>
    <n v="275"/>
    <n v="0"/>
    <n v="0"/>
    <n v="0"/>
    <n v="275"/>
    <n v="0"/>
    <n v="275"/>
    <n v="1"/>
    <n v="0"/>
    <x v="66"/>
  </r>
  <r>
    <x v="101"/>
    <n v="10113"/>
    <x v="11"/>
    <n v="1"/>
    <n v="375"/>
    <n v="0"/>
    <n v="0"/>
    <n v="0"/>
    <n v="375"/>
    <n v="0"/>
    <n v="375"/>
    <n v="1"/>
    <n v="0"/>
    <x v="66"/>
  </r>
  <r>
    <x v="61"/>
    <n v="10115"/>
    <x v="3"/>
    <n v="1"/>
    <n v="275"/>
    <n v="0"/>
    <n v="0"/>
    <n v="0"/>
    <n v="275"/>
    <n v="0"/>
    <n v="275"/>
    <n v="1"/>
    <n v="0"/>
    <x v="66"/>
  </r>
  <r>
    <x v="26"/>
    <n v="10095"/>
    <x v="3"/>
    <n v="3"/>
    <n v="780"/>
    <n v="0"/>
    <n v="0"/>
    <n v="0"/>
    <n v="780"/>
    <n v="0"/>
    <n v="780"/>
    <n v="1"/>
    <n v="0"/>
    <x v="66"/>
  </r>
  <r>
    <x v="173"/>
    <n v="10097"/>
    <x v="3"/>
    <n v="1"/>
    <n v="355"/>
    <n v="0"/>
    <n v="0"/>
    <n v="0"/>
    <n v="355"/>
    <n v="0"/>
    <n v="355"/>
    <n v="1"/>
    <n v="0"/>
    <x v="66"/>
  </r>
  <r>
    <x v="197"/>
    <n v="10057"/>
    <x v="4"/>
    <n v="1"/>
    <n v="355"/>
    <n v="0"/>
    <n v="0"/>
    <n v="0"/>
    <n v="355"/>
    <n v="0"/>
    <n v="355"/>
    <n v="1"/>
    <n v="0"/>
    <x v="66"/>
  </r>
  <r>
    <x v="27"/>
    <n v="10077"/>
    <x v="4"/>
    <n v="1"/>
    <n v="355"/>
    <n v="0"/>
    <n v="0"/>
    <n v="0"/>
    <n v="355"/>
    <n v="0"/>
    <n v="355"/>
    <n v="1"/>
    <n v="0"/>
    <x v="66"/>
  </r>
  <r>
    <x v="178"/>
    <n v="10444"/>
    <x v="12"/>
    <n v="1"/>
    <n v="75"/>
    <n v="0"/>
    <n v="0"/>
    <n v="0"/>
    <n v="75"/>
    <n v="0"/>
    <n v="75"/>
    <n v="1"/>
    <n v="0"/>
    <x v="66"/>
  </r>
  <r>
    <x v="114"/>
    <n v="10440"/>
    <x v="12"/>
    <n v="1"/>
    <n v="88"/>
    <n v="0"/>
    <n v="0"/>
    <n v="14.39"/>
    <n v="73.61"/>
    <n v="0"/>
    <n v="73.61"/>
    <n v="1"/>
    <n v="0"/>
    <x v="66"/>
  </r>
  <r>
    <x v="115"/>
    <n v="10436"/>
    <x v="12"/>
    <n v="1"/>
    <n v="45"/>
    <n v="0"/>
    <n v="0"/>
    <n v="0"/>
    <n v="45"/>
    <n v="0"/>
    <n v="45"/>
    <n v="1"/>
    <n v="0"/>
    <x v="66"/>
  </r>
  <r>
    <x v="117"/>
    <n v="10218"/>
    <x v="13"/>
    <n v="1"/>
    <n v="245"/>
    <n v="0"/>
    <n v="0"/>
    <n v="0"/>
    <n v="245"/>
    <n v="0"/>
    <n v="245"/>
    <n v="1"/>
    <n v="0"/>
    <x v="66"/>
  </r>
  <r>
    <x v="8"/>
    <n v="10264"/>
    <x v="5"/>
    <n v="3"/>
    <n v="570"/>
    <n v="0"/>
    <n v="0"/>
    <n v="76"/>
    <n v="494"/>
    <n v="0"/>
    <n v="494"/>
    <n v="1"/>
    <n v="0"/>
    <x v="66"/>
  </r>
  <r>
    <x v="38"/>
    <n v="10381"/>
    <x v="5"/>
    <n v="1"/>
    <n v="225"/>
    <n v="0"/>
    <n v="0"/>
    <n v="0"/>
    <n v="225"/>
    <n v="0"/>
    <n v="225"/>
    <n v="1"/>
    <n v="0"/>
    <x v="66"/>
  </r>
  <r>
    <x v="204"/>
    <n v="10480"/>
    <x v="20"/>
    <n v="1"/>
    <n v="4535"/>
    <n v="0"/>
    <n v="0"/>
    <n v="0"/>
    <n v="4535"/>
    <n v="0"/>
    <n v="4535"/>
    <n v="1"/>
    <n v="0"/>
    <x v="66"/>
  </r>
  <r>
    <x v="151"/>
    <n v="10479"/>
    <x v="20"/>
    <n v="1"/>
    <n v="2830"/>
    <n v="0"/>
    <n v="0"/>
    <n v="0"/>
    <n v="2830"/>
    <n v="0"/>
    <n v="2830"/>
    <n v="1"/>
    <n v="0"/>
    <x v="66"/>
  </r>
  <r>
    <x v="45"/>
    <n v="10354"/>
    <x v="6"/>
    <n v="1"/>
    <n v="350"/>
    <n v="0"/>
    <n v="0"/>
    <n v="0"/>
    <n v="350"/>
    <n v="0"/>
    <n v="350"/>
    <n v="1"/>
    <n v="0"/>
    <x v="66"/>
  </r>
  <r>
    <x v="11"/>
    <n v="10353"/>
    <x v="6"/>
    <n v="1"/>
    <n v="350"/>
    <n v="0"/>
    <n v="0"/>
    <n v="0"/>
    <n v="350"/>
    <n v="0"/>
    <n v="350"/>
    <n v="1"/>
    <n v="0"/>
    <x v="66"/>
  </r>
  <r>
    <x v="104"/>
    <n v="10360"/>
    <x v="6"/>
    <n v="1"/>
    <n v="385"/>
    <n v="0"/>
    <n v="0"/>
    <n v="0"/>
    <n v="385"/>
    <n v="0"/>
    <n v="385"/>
    <n v="1"/>
    <n v="0"/>
    <x v="66"/>
  </r>
  <r>
    <x v="74"/>
    <n v="10227"/>
    <x v="6"/>
    <n v="2"/>
    <n v="770"/>
    <n v="0"/>
    <n v="0"/>
    <n v="0"/>
    <n v="770"/>
    <n v="0"/>
    <n v="770"/>
    <n v="1"/>
    <n v="0"/>
    <x v="66"/>
  </r>
  <r>
    <x v="76"/>
    <n v="10411"/>
    <x v="8"/>
    <n v="1"/>
    <n v="395"/>
    <n v="0"/>
    <n v="0"/>
    <n v="64.61"/>
    <n v="330.39"/>
    <n v="0"/>
    <n v="330.39"/>
    <n v="1"/>
    <n v="0"/>
    <x v="66"/>
  </r>
  <r>
    <x v="121"/>
    <n v="10562"/>
    <x v="9"/>
    <n v="1"/>
    <n v="795"/>
    <n v="0"/>
    <n v="0"/>
    <n v="0"/>
    <n v="795"/>
    <n v="0"/>
    <n v="795"/>
    <n v="1"/>
    <n v="0"/>
    <x v="66"/>
  </r>
  <r>
    <x v="241"/>
    <n v="10031"/>
    <x v="9"/>
    <n v="1"/>
    <n v="715"/>
    <n v="0"/>
    <n v="0"/>
    <n v="0"/>
    <n v="715"/>
    <n v="0"/>
    <n v="715"/>
    <n v="1"/>
    <n v="0"/>
    <x v="66"/>
  </r>
  <r>
    <x v="17"/>
    <n v="10633"/>
    <x v="10"/>
    <n v="2"/>
    <n v="318"/>
    <n v="0"/>
    <n v="0"/>
    <n v="0"/>
    <n v="318"/>
    <n v="0"/>
    <n v="318"/>
    <n v="1"/>
    <n v="0"/>
    <x v="66"/>
  </r>
  <r>
    <x v="279"/>
    <n v="10719"/>
    <x v="16"/>
    <n v="4"/>
    <n v="960"/>
    <n v="0"/>
    <n v="0"/>
    <n v="0"/>
    <n v="960"/>
    <n v="0"/>
    <n v="960"/>
    <n v="1"/>
    <n v="0"/>
    <x v="66"/>
  </r>
  <r>
    <x v="125"/>
    <n v="10069"/>
    <x v="4"/>
    <n v="1"/>
    <n v="355"/>
    <n v="0"/>
    <n v="0"/>
    <n v="38.9"/>
    <n v="316.10000000000002"/>
    <n v="0"/>
    <n v="316.10000000000002"/>
    <n v="1"/>
    <n v="0"/>
    <x v="67"/>
  </r>
  <r>
    <x v="82"/>
    <n v="10072"/>
    <x v="4"/>
    <n v="1"/>
    <n v="315"/>
    <n v="0"/>
    <n v="0"/>
    <n v="0"/>
    <n v="315"/>
    <n v="0"/>
    <n v="315"/>
    <n v="1"/>
    <n v="0"/>
    <x v="67"/>
  </r>
  <r>
    <x v="60"/>
    <n v="10125"/>
    <x v="3"/>
    <n v="1"/>
    <n v="275"/>
    <n v="0"/>
    <n v="0"/>
    <n v="0"/>
    <n v="275"/>
    <n v="0"/>
    <n v="275"/>
    <n v="1"/>
    <n v="0"/>
    <x v="67"/>
  </r>
  <r>
    <x v="4"/>
    <n v="10109"/>
    <x v="3"/>
    <n v="1"/>
    <n v="275"/>
    <n v="0"/>
    <n v="0"/>
    <n v="0"/>
    <n v="275"/>
    <n v="0"/>
    <n v="275"/>
    <n v="1"/>
    <n v="0"/>
    <x v="67"/>
  </r>
  <r>
    <x v="28"/>
    <n v="10442"/>
    <x v="12"/>
    <n v="1"/>
    <n v="83"/>
    <n v="0"/>
    <n v="0"/>
    <n v="8.65"/>
    <n v="74.349999999999994"/>
    <n v="0"/>
    <n v="74.349999999999994"/>
    <n v="1"/>
    <n v="0"/>
    <x v="67"/>
  </r>
  <r>
    <x v="29"/>
    <n v="10443"/>
    <x v="12"/>
    <n v="1"/>
    <n v="75"/>
    <n v="0"/>
    <n v="0"/>
    <n v="0"/>
    <n v="75"/>
    <n v="0"/>
    <n v="75"/>
    <n v="1"/>
    <n v="0"/>
    <x v="67"/>
  </r>
  <r>
    <x v="114"/>
    <n v="10440"/>
    <x v="12"/>
    <n v="3"/>
    <n v="264"/>
    <n v="0"/>
    <n v="0"/>
    <n v="0"/>
    <n v="264"/>
    <n v="0"/>
    <n v="264"/>
    <n v="1"/>
    <n v="0"/>
    <x v="67"/>
  </r>
  <r>
    <x v="62"/>
    <n v="10445"/>
    <x v="12"/>
    <n v="2"/>
    <n v="390"/>
    <n v="0"/>
    <n v="0"/>
    <n v="0"/>
    <n v="390"/>
    <n v="0"/>
    <n v="390"/>
    <n v="1"/>
    <n v="0"/>
    <x v="67"/>
  </r>
  <r>
    <x v="33"/>
    <n v="10221"/>
    <x v="13"/>
    <n v="2"/>
    <n v="510"/>
    <n v="0"/>
    <n v="0"/>
    <n v="27.94"/>
    <n v="482.06"/>
    <n v="0"/>
    <n v="482.06"/>
    <n v="1"/>
    <n v="0"/>
    <x v="67"/>
  </r>
  <r>
    <x v="67"/>
    <n v="10223"/>
    <x v="13"/>
    <n v="1"/>
    <n v="275"/>
    <n v="0"/>
    <n v="0"/>
    <n v="0"/>
    <n v="275"/>
    <n v="0"/>
    <n v="275"/>
    <n v="1"/>
    <n v="0"/>
    <x v="67"/>
  </r>
  <r>
    <x v="37"/>
    <n v="10216"/>
    <x v="13"/>
    <n v="2"/>
    <n v="490"/>
    <n v="0"/>
    <n v="0"/>
    <n v="0"/>
    <n v="490"/>
    <n v="0"/>
    <n v="490"/>
    <n v="1"/>
    <n v="0"/>
    <x v="67"/>
  </r>
  <r>
    <x v="8"/>
    <n v="10264"/>
    <x v="5"/>
    <n v="5"/>
    <n v="950"/>
    <n v="0"/>
    <n v="0"/>
    <n v="0"/>
    <n v="950"/>
    <n v="0"/>
    <n v="950"/>
    <n v="1"/>
    <n v="0"/>
    <x v="67"/>
  </r>
  <r>
    <x v="38"/>
    <n v="10381"/>
    <x v="5"/>
    <n v="1"/>
    <n v="225"/>
    <n v="0"/>
    <n v="0"/>
    <n v="0"/>
    <n v="225"/>
    <n v="0"/>
    <n v="225"/>
    <n v="1"/>
    <n v="0"/>
    <x v="67"/>
  </r>
  <r>
    <x v="161"/>
    <n v="10369"/>
    <x v="5"/>
    <n v="1"/>
    <n v="225"/>
    <n v="0"/>
    <n v="0"/>
    <n v="0"/>
    <n v="225"/>
    <n v="0"/>
    <n v="225"/>
    <n v="1"/>
    <n v="0"/>
    <x v="67"/>
  </r>
  <r>
    <x v="228"/>
    <n v="10378"/>
    <x v="5"/>
    <n v="1"/>
    <n v="285"/>
    <n v="0"/>
    <n v="0"/>
    <n v="0"/>
    <n v="285"/>
    <n v="0"/>
    <n v="285"/>
    <n v="1"/>
    <n v="0"/>
    <x v="67"/>
  </r>
  <r>
    <x v="69"/>
    <n v="10382"/>
    <x v="5"/>
    <n v="1"/>
    <n v="235"/>
    <n v="0"/>
    <n v="0"/>
    <n v="0"/>
    <n v="235"/>
    <n v="0"/>
    <n v="235"/>
    <n v="1"/>
    <n v="0"/>
    <x v="67"/>
  </r>
  <r>
    <x v="44"/>
    <n v="10685"/>
    <x v="5"/>
    <n v="1"/>
    <n v="225"/>
    <n v="0"/>
    <n v="0"/>
    <n v="23.44"/>
    <n v="201.56"/>
    <n v="0"/>
    <n v="201.56"/>
    <n v="1"/>
    <n v="0"/>
    <x v="67"/>
  </r>
  <r>
    <x v="179"/>
    <n v="10485"/>
    <x v="20"/>
    <n v="1"/>
    <n v="1799"/>
    <n v="0"/>
    <n v="0"/>
    <n v="0"/>
    <n v="1799"/>
    <n v="0"/>
    <n v="1799"/>
    <n v="1"/>
    <n v="0"/>
    <x v="67"/>
  </r>
  <r>
    <x v="73"/>
    <n v="10477"/>
    <x v="20"/>
    <n v="1"/>
    <n v="1170"/>
    <n v="0"/>
    <n v="0"/>
    <n v="0"/>
    <n v="1170"/>
    <n v="0"/>
    <n v="1170"/>
    <n v="1"/>
    <n v="0"/>
    <x v="67"/>
  </r>
  <r>
    <x v="87"/>
    <n v="10357"/>
    <x v="6"/>
    <n v="1"/>
    <n v="360"/>
    <n v="0"/>
    <n v="0"/>
    <n v="0"/>
    <n v="360"/>
    <n v="0"/>
    <n v="360"/>
    <n v="1"/>
    <n v="0"/>
    <x v="67"/>
  </r>
  <r>
    <x v="45"/>
    <n v="10354"/>
    <x v="6"/>
    <n v="4"/>
    <n v="1400"/>
    <n v="0"/>
    <n v="0"/>
    <n v="0"/>
    <n v="1400"/>
    <n v="0"/>
    <n v="1400"/>
    <n v="1"/>
    <n v="0"/>
    <x v="67"/>
  </r>
  <r>
    <x v="74"/>
    <n v="10227"/>
    <x v="6"/>
    <n v="1"/>
    <n v="385"/>
    <n v="0"/>
    <n v="0"/>
    <n v="0"/>
    <n v="385"/>
    <n v="0"/>
    <n v="385"/>
    <n v="1"/>
    <n v="0"/>
    <x v="67"/>
  </r>
  <r>
    <x v="46"/>
    <n v="10356"/>
    <x v="6"/>
    <n v="1"/>
    <n v="360"/>
    <n v="0"/>
    <n v="0"/>
    <n v="0"/>
    <n v="360"/>
    <n v="0"/>
    <n v="360"/>
    <n v="1"/>
    <n v="0"/>
    <x v="67"/>
  </r>
  <r>
    <x v="146"/>
    <n v="10391"/>
    <x v="7"/>
    <n v="1"/>
    <n v="325"/>
    <n v="0"/>
    <n v="0"/>
    <n v="0"/>
    <n v="325"/>
    <n v="0"/>
    <n v="325"/>
    <n v="1"/>
    <n v="0"/>
    <x v="67"/>
  </r>
  <r>
    <x v="78"/>
    <n v="10403"/>
    <x v="23"/>
    <n v="2"/>
    <n v="670"/>
    <n v="0"/>
    <n v="0"/>
    <n v="34.909999999999997"/>
    <n v="635.09"/>
    <n v="0"/>
    <n v="635.09"/>
    <n v="1"/>
    <n v="0"/>
    <x v="67"/>
  </r>
  <r>
    <x v="17"/>
    <n v="10633"/>
    <x v="10"/>
    <n v="1"/>
    <n v="159"/>
    <n v="0"/>
    <n v="0"/>
    <n v="0"/>
    <n v="159"/>
    <n v="0"/>
    <n v="159"/>
    <n v="1"/>
    <n v="0"/>
    <x v="67"/>
  </r>
  <r>
    <x v="91"/>
    <n v="10494"/>
    <x v="16"/>
    <n v="2"/>
    <n v="76"/>
    <n v="0"/>
    <n v="0"/>
    <n v="4.16"/>
    <n v="71.84"/>
    <n v="0"/>
    <n v="71.84"/>
    <n v="1"/>
    <n v="0"/>
    <x v="67"/>
  </r>
  <r>
    <x v="189"/>
    <n v="10613"/>
    <x v="26"/>
    <n v="2"/>
    <n v="470"/>
    <n v="0"/>
    <n v="0"/>
    <n v="79.900000000000006"/>
    <n v="390.1"/>
    <n v="0"/>
    <n v="390.1"/>
    <n v="1"/>
    <n v="0"/>
    <x v="68"/>
  </r>
  <r>
    <x v="254"/>
    <n v="10614"/>
    <x v="26"/>
    <n v="1"/>
    <n v="245"/>
    <n v="0"/>
    <n v="0"/>
    <n v="41.64"/>
    <n v="203.36"/>
    <n v="0"/>
    <n v="203.36"/>
    <n v="1"/>
    <n v="0"/>
    <x v="68"/>
  </r>
  <r>
    <x v="249"/>
    <n v="10611"/>
    <x v="26"/>
    <n v="1"/>
    <n v="235"/>
    <n v="0"/>
    <n v="0"/>
    <n v="39.96"/>
    <n v="195.04"/>
    <n v="0"/>
    <n v="195.04"/>
    <n v="1"/>
    <n v="0"/>
    <x v="68"/>
  </r>
  <r>
    <x v="0"/>
    <n v="10457"/>
    <x v="0"/>
    <n v="1"/>
    <n v="285"/>
    <n v="0"/>
    <n v="0"/>
    <n v="0"/>
    <n v="285"/>
    <n v="0"/>
    <n v="285"/>
    <n v="1"/>
    <n v="0"/>
    <x v="68"/>
  </r>
  <r>
    <x v="190"/>
    <n v="10241"/>
    <x v="0"/>
    <n v="1"/>
    <n v="595"/>
    <n v="0"/>
    <n v="0"/>
    <n v="101.14"/>
    <n v="493.86"/>
    <n v="0"/>
    <n v="493.86"/>
    <n v="1"/>
    <n v="0"/>
    <x v="68"/>
  </r>
  <r>
    <x v="21"/>
    <n v="10461"/>
    <x v="0"/>
    <n v="1"/>
    <n v="275"/>
    <n v="0"/>
    <n v="0"/>
    <n v="0"/>
    <n v="275"/>
    <n v="0"/>
    <n v="275"/>
    <n v="1"/>
    <n v="0"/>
    <x v="68"/>
  </r>
  <r>
    <x v="81"/>
    <n v="10396"/>
    <x v="18"/>
    <n v="1"/>
    <n v="555"/>
    <n v="0"/>
    <n v="0"/>
    <n v="0"/>
    <n v="555"/>
    <n v="0"/>
    <n v="555"/>
    <n v="1"/>
    <n v="0"/>
    <x v="68"/>
  </r>
  <r>
    <x v="57"/>
    <n v="10225"/>
    <x v="4"/>
    <n v="1"/>
    <n v="255"/>
    <n v="0"/>
    <n v="0"/>
    <n v="0"/>
    <n v="255"/>
    <n v="0"/>
    <n v="255"/>
    <n v="1"/>
    <n v="0"/>
    <x v="68"/>
  </r>
  <r>
    <x v="22"/>
    <n v="10645"/>
    <x v="1"/>
    <n v="1"/>
    <n v="340"/>
    <n v="0"/>
    <n v="0"/>
    <n v="0"/>
    <n v="340"/>
    <n v="0"/>
    <n v="340"/>
    <n v="1"/>
    <n v="0"/>
    <x v="68"/>
  </r>
  <r>
    <x v="23"/>
    <n v="10044"/>
    <x v="4"/>
    <n v="1"/>
    <n v="260"/>
    <n v="0"/>
    <n v="0"/>
    <n v="0"/>
    <n v="260"/>
    <n v="0"/>
    <n v="260"/>
    <n v="1"/>
    <n v="0"/>
    <x v="68"/>
  </r>
  <r>
    <x v="60"/>
    <n v="10125"/>
    <x v="3"/>
    <n v="1"/>
    <n v="275"/>
    <n v="0"/>
    <n v="0"/>
    <n v="0"/>
    <n v="275"/>
    <n v="0"/>
    <n v="275"/>
    <n v="1"/>
    <n v="0"/>
    <x v="68"/>
  </r>
  <r>
    <x v="6"/>
    <n v="10055"/>
    <x v="4"/>
    <n v="1"/>
    <n v="260"/>
    <n v="0"/>
    <n v="0"/>
    <n v="0"/>
    <n v="260"/>
    <n v="0"/>
    <n v="260"/>
    <n v="1"/>
    <n v="0"/>
    <x v="68"/>
  </r>
  <r>
    <x v="28"/>
    <n v="10442"/>
    <x v="12"/>
    <n v="2"/>
    <n v="166"/>
    <n v="0"/>
    <n v="0"/>
    <n v="28.2"/>
    <n v="137.80000000000001"/>
    <n v="0"/>
    <n v="137.80000000000001"/>
    <n v="1"/>
    <n v="0"/>
    <x v="68"/>
  </r>
  <r>
    <x v="113"/>
    <n v="10446"/>
    <x v="12"/>
    <n v="1"/>
    <n v="195"/>
    <n v="0"/>
    <n v="0"/>
    <n v="0"/>
    <n v="195"/>
    <n v="0"/>
    <n v="195"/>
    <n v="1"/>
    <n v="0"/>
    <x v="68"/>
  </r>
  <r>
    <x v="126"/>
    <n v="10439"/>
    <x v="12"/>
    <n v="1"/>
    <n v="119"/>
    <n v="0"/>
    <n v="0"/>
    <n v="20.239999999999998"/>
    <n v="98.76"/>
    <n v="0"/>
    <n v="98.76"/>
    <n v="1"/>
    <n v="0"/>
    <x v="68"/>
  </r>
  <r>
    <x v="34"/>
    <n v="10222"/>
    <x v="13"/>
    <n v="1"/>
    <n v="235"/>
    <n v="0"/>
    <n v="0"/>
    <n v="0"/>
    <n v="235"/>
    <n v="0"/>
    <n v="235"/>
    <n v="1"/>
    <n v="0"/>
    <x v="68"/>
  </r>
  <r>
    <x v="37"/>
    <n v="10216"/>
    <x v="13"/>
    <n v="1"/>
    <n v="245"/>
    <n v="0"/>
    <n v="0"/>
    <n v="0"/>
    <n v="245"/>
    <n v="0"/>
    <n v="245"/>
    <n v="1"/>
    <n v="0"/>
    <x v="68"/>
  </r>
  <r>
    <x v="130"/>
    <n v="10669"/>
    <x v="2"/>
    <n v="1"/>
    <n v="315"/>
    <n v="0"/>
    <n v="0"/>
    <n v="84.29"/>
    <n v="230.71"/>
    <n v="0"/>
    <n v="230.71"/>
    <n v="1"/>
    <n v="0"/>
    <x v="68"/>
  </r>
  <r>
    <x v="8"/>
    <n v="10264"/>
    <x v="5"/>
    <n v="1"/>
    <n v="190"/>
    <n v="0"/>
    <n v="0"/>
    <n v="0"/>
    <n v="190"/>
    <n v="0"/>
    <n v="190"/>
    <n v="1"/>
    <n v="0"/>
    <x v="68"/>
  </r>
  <r>
    <x v="43"/>
    <n v="10364"/>
    <x v="5"/>
    <n v="1"/>
    <n v="330"/>
    <n v="0"/>
    <n v="0"/>
    <n v="0"/>
    <n v="330"/>
    <n v="0"/>
    <n v="330"/>
    <n v="1"/>
    <n v="0"/>
    <x v="68"/>
  </r>
  <r>
    <x v="104"/>
    <n v="10360"/>
    <x v="6"/>
    <n v="1"/>
    <n v="385"/>
    <n v="0"/>
    <n v="0"/>
    <n v="0"/>
    <n v="385"/>
    <n v="0"/>
    <n v="385"/>
    <n v="1"/>
    <n v="0"/>
    <x v="68"/>
  </r>
  <r>
    <x v="119"/>
    <n v="10359"/>
    <x v="6"/>
    <n v="1"/>
    <n v="385"/>
    <n v="0"/>
    <n v="0"/>
    <n v="0"/>
    <n v="385"/>
    <n v="0"/>
    <n v="385"/>
    <n v="1"/>
    <n v="0"/>
    <x v="68"/>
  </r>
  <r>
    <x v="46"/>
    <n v="10356"/>
    <x v="6"/>
    <n v="1"/>
    <n v="360"/>
    <n v="0"/>
    <n v="0"/>
    <n v="0"/>
    <n v="360"/>
    <n v="0"/>
    <n v="360"/>
    <n v="1"/>
    <n v="0"/>
    <x v="68"/>
  </r>
  <r>
    <x v="15"/>
    <n v="10037"/>
    <x v="8"/>
    <n v="1"/>
    <n v="385"/>
    <n v="0"/>
    <n v="0"/>
    <n v="65.44"/>
    <n v="319.56"/>
    <n v="0"/>
    <n v="319.56"/>
    <n v="1"/>
    <n v="0"/>
    <x v="68"/>
  </r>
  <r>
    <x v="78"/>
    <n v="10403"/>
    <x v="23"/>
    <n v="1"/>
    <n v="335"/>
    <n v="0"/>
    <n v="0"/>
    <n v="0"/>
    <n v="335"/>
    <n v="0"/>
    <n v="335"/>
    <n v="1"/>
    <n v="0"/>
    <x v="68"/>
  </r>
  <r>
    <x v="195"/>
    <n v="10608"/>
    <x v="26"/>
    <n v="2"/>
    <n v="550"/>
    <n v="0"/>
    <n v="0"/>
    <n v="93.48"/>
    <n v="456.52"/>
    <n v="0"/>
    <n v="456.52"/>
    <n v="1"/>
    <n v="0"/>
    <x v="68"/>
  </r>
  <r>
    <x v="253"/>
    <n v="10641111111"/>
    <x v="15"/>
    <n v="1"/>
    <n v="90"/>
    <n v="0"/>
    <n v="0"/>
    <n v="0"/>
    <n v="90"/>
    <n v="0"/>
    <n v="90"/>
    <n v="1"/>
    <n v="0"/>
    <x v="68"/>
  </r>
  <r>
    <x v="91"/>
    <n v="10494"/>
    <x v="16"/>
    <n v="1"/>
    <n v="38"/>
    <n v="0"/>
    <n v="0"/>
    <n v="0"/>
    <n v="38"/>
    <n v="0"/>
    <n v="38"/>
    <n v="1"/>
    <n v="0"/>
    <x v="68"/>
  </r>
  <r>
    <x v="189"/>
    <n v="10613"/>
    <x v="26"/>
    <n v="3"/>
    <n v="705"/>
    <n v="0"/>
    <n v="0"/>
    <n v="191.39"/>
    <n v="513.61"/>
    <n v="0"/>
    <n v="513.61"/>
    <n v="1"/>
    <n v="0"/>
    <x v="69"/>
  </r>
  <r>
    <x v="254"/>
    <n v="10614"/>
    <x v="26"/>
    <n v="3"/>
    <n v="735"/>
    <n v="0"/>
    <n v="0"/>
    <n v="199.52"/>
    <n v="535.48"/>
    <n v="0"/>
    <n v="535.48"/>
    <n v="1"/>
    <n v="0"/>
    <x v="69"/>
  </r>
  <r>
    <x v="145"/>
    <n v="10449"/>
    <x v="0"/>
    <n v="1"/>
    <n v="260"/>
    <n v="0"/>
    <n v="0"/>
    <n v="0"/>
    <n v="260"/>
    <n v="0"/>
    <n v="260"/>
    <n v="1"/>
    <n v="0"/>
    <x v="69"/>
  </r>
  <r>
    <x v="1"/>
    <n v="10450"/>
    <x v="0"/>
    <n v="1"/>
    <n v="470"/>
    <n v="0"/>
    <n v="0"/>
    <n v="0"/>
    <n v="470"/>
    <n v="0"/>
    <n v="470"/>
    <n v="1"/>
    <n v="0"/>
    <x v="69"/>
  </r>
  <r>
    <x v="2"/>
    <n v="10158"/>
    <x v="1"/>
    <n v="1"/>
    <n v="385"/>
    <n v="0"/>
    <n v="0"/>
    <n v="0"/>
    <n v="385"/>
    <n v="0"/>
    <n v="385"/>
    <n v="1"/>
    <n v="0"/>
    <x v="69"/>
  </r>
  <r>
    <x v="4"/>
    <n v="10109"/>
    <x v="3"/>
    <n v="1"/>
    <n v="275"/>
    <n v="0"/>
    <n v="0"/>
    <n v="0"/>
    <n v="275"/>
    <n v="0"/>
    <n v="275"/>
    <n v="1"/>
    <n v="0"/>
    <x v="69"/>
  </r>
  <r>
    <x v="128"/>
    <n v="10111"/>
    <x v="3"/>
    <n v="1"/>
    <n v="355"/>
    <n v="0"/>
    <n v="0"/>
    <n v="0"/>
    <n v="355"/>
    <n v="0"/>
    <n v="355"/>
    <n v="1"/>
    <n v="0"/>
    <x v="69"/>
  </r>
  <r>
    <x v="124"/>
    <n v="10135"/>
    <x v="1"/>
    <n v="1"/>
    <n v="310"/>
    <n v="0"/>
    <n v="0"/>
    <n v="0"/>
    <n v="310"/>
    <n v="0"/>
    <n v="310"/>
    <n v="1"/>
    <n v="0"/>
    <x v="69"/>
  </r>
  <r>
    <x v="103"/>
    <n v="10075"/>
    <x v="4"/>
    <n v="1"/>
    <n v="275"/>
    <n v="0"/>
    <n v="0"/>
    <n v="0"/>
    <n v="275"/>
    <n v="0"/>
    <n v="275"/>
    <n v="1"/>
    <n v="0"/>
    <x v="69"/>
  </r>
  <r>
    <x v="115"/>
    <n v="10436"/>
    <x v="12"/>
    <n v="2"/>
    <n v="90"/>
    <n v="0"/>
    <n v="0"/>
    <n v="0"/>
    <n v="90"/>
    <n v="0"/>
    <n v="90"/>
    <n v="1"/>
    <n v="0"/>
    <x v="69"/>
  </r>
  <r>
    <x v="64"/>
    <n v="10471"/>
    <x v="19"/>
    <n v="1"/>
    <n v="495"/>
    <n v="0"/>
    <n v="0"/>
    <n v="0"/>
    <n v="495"/>
    <n v="0"/>
    <n v="495"/>
    <n v="1"/>
    <n v="0"/>
    <x v="69"/>
  </r>
  <r>
    <x v="35"/>
    <n v="10220"/>
    <x v="13"/>
    <n v="1"/>
    <n v="225"/>
    <n v="0"/>
    <n v="0"/>
    <n v="0"/>
    <n v="225"/>
    <n v="0"/>
    <n v="225"/>
    <n v="1"/>
    <n v="0"/>
    <x v="69"/>
  </r>
  <r>
    <x v="8"/>
    <n v="10264"/>
    <x v="5"/>
    <n v="4"/>
    <n v="760"/>
    <n v="0"/>
    <n v="0"/>
    <n v="51.12"/>
    <n v="708.88"/>
    <n v="0"/>
    <n v="708.88"/>
    <n v="1"/>
    <n v="0"/>
    <x v="69"/>
  </r>
  <r>
    <x v="9"/>
    <n v="10366"/>
    <x v="5"/>
    <n v="1"/>
    <n v="270"/>
    <n v="0"/>
    <n v="0"/>
    <n v="18.34"/>
    <n v="251.66"/>
    <n v="0"/>
    <n v="251.66"/>
    <n v="1"/>
    <n v="0"/>
    <x v="69"/>
  </r>
  <r>
    <x v="38"/>
    <n v="10381"/>
    <x v="5"/>
    <n v="1"/>
    <n v="225"/>
    <n v="0"/>
    <n v="0"/>
    <n v="15.28"/>
    <n v="209.72"/>
    <n v="0"/>
    <n v="209.72"/>
    <n v="1"/>
    <n v="0"/>
    <x v="69"/>
  </r>
  <r>
    <x v="233"/>
    <n v="10380"/>
    <x v="5"/>
    <n v="1"/>
    <n v="230"/>
    <n v="0"/>
    <n v="0"/>
    <n v="0"/>
    <n v="230"/>
    <n v="0"/>
    <n v="230"/>
    <n v="1"/>
    <n v="0"/>
    <x v="69"/>
  </r>
  <r>
    <x v="194"/>
    <n v="10376"/>
    <x v="5"/>
    <n v="1"/>
    <n v="330"/>
    <n v="0"/>
    <n v="0"/>
    <n v="0"/>
    <n v="330"/>
    <n v="0"/>
    <n v="330"/>
    <n v="1"/>
    <n v="0"/>
    <x v="69"/>
  </r>
  <r>
    <x v="39"/>
    <n v="10373"/>
    <x v="5"/>
    <n v="1"/>
    <n v="275"/>
    <n v="0"/>
    <n v="0"/>
    <n v="0"/>
    <n v="275"/>
    <n v="0"/>
    <n v="275"/>
    <n v="1"/>
    <n v="0"/>
    <x v="69"/>
  </r>
  <r>
    <x v="41"/>
    <n v="10363"/>
    <x v="5"/>
    <n v="1"/>
    <n v="265"/>
    <n v="0"/>
    <n v="0"/>
    <n v="18"/>
    <n v="247"/>
    <n v="0"/>
    <n v="247"/>
    <n v="1"/>
    <n v="0"/>
    <x v="69"/>
  </r>
  <r>
    <x v="43"/>
    <n v="10364"/>
    <x v="5"/>
    <n v="1"/>
    <n v="330"/>
    <n v="0"/>
    <n v="0"/>
    <n v="25.47"/>
    <n v="304.52999999999997"/>
    <n v="0"/>
    <n v="304.52999999999997"/>
    <n v="1"/>
    <n v="0"/>
    <x v="69"/>
  </r>
  <r>
    <x v="45"/>
    <n v="10354"/>
    <x v="6"/>
    <n v="1"/>
    <n v="350"/>
    <n v="0"/>
    <n v="0"/>
    <n v="0"/>
    <n v="350"/>
    <n v="0"/>
    <n v="350"/>
    <n v="1"/>
    <n v="0"/>
    <x v="69"/>
  </r>
  <r>
    <x v="11"/>
    <n v="10353"/>
    <x v="6"/>
    <n v="1"/>
    <n v="350"/>
    <n v="0"/>
    <n v="0"/>
    <n v="0"/>
    <n v="350"/>
    <n v="0"/>
    <n v="350"/>
    <n v="1"/>
    <n v="0"/>
    <x v="69"/>
  </r>
  <r>
    <x v="104"/>
    <n v="10360"/>
    <x v="6"/>
    <n v="1"/>
    <n v="385"/>
    <n v="0"/>
    <n v="0"/>
    <n v="0"/>
    <n v="385"/>
    <n v="0"/>
    <n v="385"/>
    <n v="1"/>
    <n v="0"/>
    <x v="69"/>
  </r>
  <r>
    <x v="119"/>
    <n v="10359"/>
    <x v="6"/>
    <n v="1"/>
    <n v="385"/>
    <n v="0"/>
    <n v="0"/>
    <n v="0"/>
    <n v="385"/>
    <n v="0"/>
    <n v="385"/>
    <n v="1"/>
    <n v="0"/>
    <x v="69"/>
  </r>
  <r>
    <x v="74"/>
    <n v="10227"/>
    <x v="6"/>
    <n v="1"/>
    <n v="385"/>
    <n v="0"/>
    <n v="0"/>
    <n v="0"/>
    <n v="385"/>
    <n v="0"/>
    <n v="385"/>
    <n v="1"/>
    <n v="0"/>
    <x v="69"/>
  </r>
  <r>
    <x v="46"/>
    <n v="10356"/>
    <x v="6"/>
    <n v="2"/>
    <n v="720"/>
    <n v="0"/>
    <n v="0"/>
    <n v="0"/>
    <n v="720"/>
    <n v="0"/>
    <n v="720"/>
    <n v="1"/>
    <n v="0"/>
    <x v="69"/>
  </r>
  <r>
    <x v="199"/>
    <n v="10393"/>
    <x v="7"/>
    <n v="1"/>
    <n v="315"/>
    <n v="0"/>
    <n v="0"/>
    <n v="0"/>
    <n v="315"/>
    <n v="0"/>
    <n v="315"/>
    <n v="1"/>
    <n v="0"/>
    <x v="69"/>
  </r>
  <r>
    <x v="75"/>
    <n v="10427"/>
    <x v="21"/>
    <n v="1"/>
    <n v="359"/>
    <n v="0"/>
    <n v="0"/>
    <n v="24.38"/>
    <n v="334.62"/>
    <n v="0"/>
    <n v="334.62"/>
    <n v="1"/>
    <n v="0"/>
    <x v="69"/>
  </r>
  <r>
    <x v="48"/>
    <n v="10409"/>
    <x v="8"/>
    <n v="1"/>
    <n v="335"/>
    <n v="0"/>
    <n v="0"/>
    <n v="25.86"/>
    <n v="309.14"/>
    <n v="0"/>
    <n v="309.14"/>
    <n v="1"/>
    <n v="0"/>
    <x v="69"/>
  </r>
  <r>
    <x v="88"/>
    <n v="10423"/>
    <x v="22"/>
    <n v="1"/>
    <n v="280"/>
    <n v="0"/>
    <n v="0"/>
    <n v="53.71"/>
    <n v="226.29"/>
    <n v="0"/>
    <n v="226.29"/>
    <n v="1"/>
    <n v="0"/>
    <x v="69"/>
  </r>
  <r>
    <x v="195"/>
    <n v="10608"/>
    <x v="26"/>
    <n v="3"/>
    <n v="825"/>
    <n v="0"/>
    <n v="0"/>
    <n v="223.93"/>
    <n v="601.07000000000005"/>
    <n v="0"/>
    <n v="601.07000000000005"/>
    <n v="1"/>
    <n v="0"/>
    <x v="69"/>
  </r>
  <r>
    <x v="159"/>
    <n v="10263"/>
    <x v="17"/>
    <n v="1"/>
    <n v="0"/>
    <n v="0"/>
    <n v="0"/>
    <n v="0"/>
    <n v="0"/>
    <n v="0"/>
    <n v="0"/>
    <n v="0"/>
    <n v="0"/>
    <x v="69"/>
  </r>
  <r>
    <x v="280"/>
    <n v="10282"/>
    <x v="17"/>
    <n v="2"/>
    <n v="0"/>
    <n v="0"/>
    <n v="0"/>
    <n v="0"/>
    <n v="0"/>
    <n v="0"/>
    <n v="0"/>
    <n v="0"/>
    <n v="0"/>
    <x v="69"/>
  </r>
  <r>
    <x v="281"/>
    <n v="10723"/>
    <x v="17"/>
    <n v="1"/>
    <n v="0"/>
    <n v="0"/>
    <n v="0"/>
    <n v="0"/>
    <n v="0"/>
    <n v="0"/>
    <n v="0"/>
    <n v="0"/>
    <n v="0"/>
    <x v="69"/>
  </r>
  <r>
    <x v="147"/>
    <n v="10004"/>
    <x v="16"/>
    <n v="1"/>
    <n v="70"/>
    <n v="0"/>
    <n v="0"/>
    <n v="0"/>
    <n v="70"/>
    <n v="0"/>
    <n v="70"/>
    <n v="1"/>
    <n v="0"/>
    <x v="69"/>
  </r>
  <r>
    <x v="51"/>
    <n v="10632"/>
    <x v="10"/>
    <n v="4"/>
    <n v="636"/>
    <n v="0"/>
    <n v="0"/>
    <n v="0"/>
    <n v="636"/>
    <n v="0"/>
    <n v="636"/>
    <n v="1"/>
    <n v="0"/>
    <x v="69"/>
  </r>
  <r>
    <x v="1"/>
    <n v="10450"/>
    <x v="0"/>
    <n v="1"/>
    <n v="470"/>
    <n v="0"/>
    <n v="0"/>
    <n v="23.14"/>
    <n v="446.86"/>
    <n v="0"/>
    <n v="446.86"/>
    <n v="1"/>
    <n v="0"/>
    <x v="70"/>
  </r>
  <r>
    <x v="282"/>
    <n v="10455"/>
    <x v="0"/>
    <n v="1"/>
    <n v="465"/>
    <n v="0"/>
    <n v="0"/>
    <n v="0"/>
    <n v="465"/>
    <n v="0"/>
    <n v="465"/>
    <n v="1"/>
    <n v="0"/>
    <x v="70"/>
  </r>
  <r>
    <x v="191"/>
    <n v="10459"/>
    <x v="0"/>
    <n v="1"/>
    <n v="310"/>
    <n v="0"/>
    <n v="0"/>
    <n v="0"/>
    <n v="310"/>
    <n v="0"/>
    <n v="310"/>
    <n v="1"/>
    <n v="0"/>
    <x v="70"/>
  </r>
  <r>
    <x v="95"/>
    <n v="10462"/>
    <x v="0"/>
    <n v="1"/>
    <n v="410"/>
    <n v="0"/>
    <n v="0"/>
    <n v="0"/>
    <n v="410"/>
    <n v="0"/>
    <n v="410"/>
    <n v="1"/>
    <n v="0"/>
    <x v="70"/>
  </r>
  <r>
    <x v="127"/>
    <n v="10067"/>
    <x v="4"/>
    <n v="1"/>
    <n v="275"/>
    <n v="0"/>
    <n v="0"/>
    <n v="0"/>
    <n v="275"/>
    <n v="0"/>
    <n v="275"/>
    <n v="1"/>
    <n v="0"/>
    <x v="70"/>
  </r>
  <r>
    <x v="58"/>
    <n v="10145"/>
    <x v="1"/>
    <n v="1"/>
    <n v="370"/>
    <n v="0"/>
    <n v="0"/>
    <n v="0"/>
    <n v="370"/>
    <n v="0"/>
    <n v="370"/>
    <n v="1"/>
    <n v="0"/>
    <x v="70"/>
  </r>
  <r>
    <x v="60"/>
    <n v="10125"/>
    <x v="3"/>
    <n v="1"/>
    <n v="275"/>
    <n v="0"/>
    <n v="0"/>
    <n v="0"/>
    <n v="275"/>
    <n v="0"/>
    <n v="275"/>
    <n v="1"/>
    <n v="0"/>
    <x v="70"/>
  </r>
  <r>
    <x v="4"/>
    <n v="10109"/>
    <x v="3"/>
    <n v="2"/>
    <n v="550"/>
    <n v="0"/>
    <n v="0"/>
    <n v="0"/>
    <n v="550"/>
    <n v="0"/>
    <n v="550"/>
    <n v="1"/>
    <n v="0"/>
    <x v="70"/>
  </r>
  <r>
    <x v="128"/>
    <n v="10111"/>
    <x v="3"/>
    <n v="1"/>
    <n v="355"/>
    <n v="0"/>
    <n v="0"/>
    <n v="0"/>
    <n v="355"/>
    <n v="0"/>
    <n v="355"/>
    <n v="1"/>
    <n v="0"/>
    <x v="70"/>
  </r>
  <r>
    <x v="113"/>
    <n v="10446"/>
    <x v="12"/>
    <n v="2"/>
    <n v="390"/>
    <n v="0"/>
    <n v="0"/>
    <n v="0"/>
    <n v="390"/>
    <n v="0"/>
    <n v="390"/>
    <n v="1"/>
    <n v="0"/>
    <x v="70"/>
  </r>
  <r>
    <x v="65"/>
    <n v="10211"/>
    <x v="13"/>
    <n v="3"/>
    <n v="795"/>
    <n v="0"/>
    <n v="0"/>
    <n v="39.130000000000003"/>
    <n v="755.87"/>
    <n v="0"/>
    <n v="755.87"/>
    <n v="1"/>
    <n v="0"/>
    <x v="70"/>
  </r>
  <r>
    <x v="66"/>
    <n v="10212"/>
    <x v="13"/>
    <n v="1"/>
    <n v="245"/>
    <n v="0"/>
    <n v="0"/>
    <n v="0"/>
    <n v="245"/>
    <n v="0"/>
    <n v="245"/>
    <n v="1"/>
    <n v="0"/>
    <x v="70"/>
  </r>
  <r>
    <x v="32"/>
    <n v="10214"/>
    <x v="13"/>
    <n v="1"/>
    <n v="265"/>
    <n v="0"/>
    <n v="0"/>
    <n v="0"/>
    <n v="265"/>
    <n v="0"/>
    <n v="265"/>
    <n v="1"/>
    <n v="0"/>
    <x v="70"/>
  </r>
  <r>
    <x v="230"/>
    <n v="10213"/>
    <x v="13"/>
    <n v="2"/>
    <n v="490"/>
    <n v="0"/>
    <n v="0"/>
    <n v="0"/>
    <n v="490"/>
    <n v="0"/>
    <n v="490"/>
    <n v="1"/>
    <n v="0"/>
    <x v="70"/>
  </r>
  <r>
    <x v="33"/>
    <n v="10221"/>
    <x v="13"/>
    <n v="4"/>
    <n v="1020"/>
    <n v="0"/>
    <n v="0"/>
    <n v="25.1"/>
    <n v="994.9"/>
    <n v="0"/>
    <n v="994.9"/>
    <n v="1"/>
    <n v="0"/>
    <x v="70"/>
  </r>
  <r>
    <x v="34"/>
    <n v="10222"/>
    <x v="13"/>
    <n v="1"/>
    <n v="235"/>
    <n v="0"/>
    <n v="0"/>
    <n v="0"/>
    <n v="235"/>
    <n v="0"/>
    <n v="235"/>
    <n v="1"/>
    <n v="0"/>
    <x v="70"/>
  </r>
  <r>
    <x v="117"/>
    <n v="10218"/>
    <x v="13"/>
    <n v="1"/>
    <n v="245"/>
    <n v="0"/>
    <n v="0"/>
    <n v="0"/>
    <n v="245"/>
    <n v="0"/>
    <n v="245"/>
    <n v="1"/>
    <n v="0"/>
    <x v="70"/>
  </r>
  <r>
    <x v="35"/>
    <n v="10220"/>
    <x v="13"/>
    <n v="1"/>
    <n v="225"/>
    <n v="0"/>
    <n v="0"/>
    <n v="0"/>
    <n v="225"/>
    <n v="0"/>
    <n v="225"/>
    <n v="1"/>
    <n v="0"/>
    <x v="70"/>
  </r>
  <r>
    <x v="37"/>
    <n v="10216"/>
    <x v="13"/>
    <n v="3"/>
    <n v="735"/>
    <n v="0"/>
    <n v="0"/>
    <n v="24.12"/>
    <n v="710.88"/>
    <n v="0"/>
    <n v="710.88"/>
    <n v="1"/>
    <n v="0"/>
    <x v="70"/>
  </r>
  <r>
    <x v="8"/>
    <n v="10264"/>
    <x v="5"/>
    <n v="5"/>
    <n v="950"/>
    <n v="0"/>
    <n v="0"/>
    <n v="9.35"/>
    <n v="940.65"/>
    <n v="0"/>
    <n v="940.65"/>
    <n v="1"/>
    <n v="0"/>
    <x v="70"/>
  </r>
  <r>
    <x v="69"/>
    <n v="10382"/>
    <x v="5"/>
    <n v="1"/>
    <n v="235"/>
    <n v="0"/>
    <n v="0"/>
    <n v="0"/>
    <n v="235"/>
    <n v="0"/>
    <n v="235"/>
    <n v="1"/>
    <n v="0"/>
    <x v="70"/>
  </r>
  <r>
    <x v="141"/>
    <n v="10355"/>
    <x v="6"/>
    <n v="1"/>
    <n v="350"/>
    <n v="0"/>
    <n v="0"/>
    <n v="17.23"/>
    <n v="332.77"/>
    <n v="0"/>
    <n v="332.77"/>
    <n v="1"/>
    <n v="0"/>
    <x v="70"/>
  </r>
  <r>
    <x v="45"/>
    <n v="10354"/>
    <x v="6"/>
    <n v="2"/>
    <n v="700"/>
    <n v="0"/>
    <n v="0"/>
    <n v="0"/>
    <n v="700"/>
    <n v="0"/>
    <n v="700"/>
    <n v="1"/>
    <n v="0"/>
    <x v="70"/>
  </r>
  <r>
    <x v="11"/>
    <n v="10353"/>
    <x v="6"/>
    <n v="1"/>
    <n v="350"/>
    <n v="0"/>
    <n v="0"/>
    <n v="0"/>
    <n v="350"/>
    <n v="0"/>
    <n v="350"/>
    <n v="1"/>
    <n v="0"/>
    <x v="70"/>
  </r>
  <r>
    <x v="104"/>
    <n v="10360"/>
    <x v="6"/>
    <n v="1"/>
    <n v="385"/>
    <n v="0"/>
    <n v="0"/>
    <n v="18.95"/>
    <n v="366.05"/>
    <n v="0"/>
    <n v="366.05"/>
    <n v="1"/>
    <n v="0"/>
    <x v="70"/>
  </r>
  <r>
    <x v="74"/>
    <n v="10227"/>
    <x v="6"/>
    <n v="2"/>
    <n v="770"/>
    <n v="0"/>
    <n v="0"/>
    <n v="0"/>
    <n v="770"/>
    <n v="0"/>
    <n v="770"/>
    <n v="1"/>
    <n v="0"/>
    <x v="70"/>
  </r>
  <r>
    <x v="46"/>
    <n v="10356"/>
    <x v="6"/>
    <n v="2"/>
    <n v="720"/>
    <n v="0"/>
    <n v="0"/>
    <n v="0"/>
    <n v="720"/>
    <n v="0"/>
    <n v="720"/>
    <n v="1"/>
    <n v="0"/>
    <x v="70"/>
  </r>
  <r>
    <x v="75"/>
    <n v="10427"/>
    <x v="21"/>
    <n v="2"/>
    <n v="718"/>
    <n v="0"/>
    <n v="0"/>
    <n v="0"/>
    <n v="718"/>
    <n v="0"/>
    <n v="718"/>
    <n v="1"/>
    <n v="0"/>
    <x v="70"/>
  </r>
  <r>
    <x v="78"/>
    <n v="10403"/>
    <x v="23"/>
    <n v="2"/>
    <n v="670"/>
    <n v="0"/>
    <n v="0"/>
    <n v="32.979999999999997"/>
    <n v="637.02"/>
    <n v="0"/>
    <n v="637.02"/>
    <n v="1"/>
    <n v="0"/>
    <x v="70"/>
  </r>
  <r>
    <x v="89"/>
    <n v="10493"/>
    <x v="16"/>
    <n v="1"/>
    <n v="58"/>
    <n v="0"/>
    <n v="0"/>
    <n v="0"/>
    <n v="58"/>
    <n v="0"/>
    <n v="58"/>
    <n v="1"/>
    <n v="0"/>
    <x v="70"/>
  </r>
  <r>
    <x v="19"/>
    <n v="10527"/>
    <x v="2"/>
    <n v="1"/>
    <n v="299"/>
    <n v="0"/>
    <n v="0"/>
    <n v="0"/>
    <n v="299"/>
    <n v="0"/>
    <n v="299"/>
    <n v="1"/>
    <n v="0"/>
    <x v="70"/>
  </r>
  <r>
    <x v="234"/>
    <n v="10544"/>
    <x v="2"/>
    <n v="1"/>
    <n v="299"/>
    <n v="0"/>
    <n v="0"/>
    <n v="0"/>
    <n v="299"/>
    <n v="0"/>
    <n v="299"/>
    <n v="1"/>
    <n v="0"/>
    <x v="70"/>
  </r>
  <r>
    <x v="145"/>
    <n v="10449"/>
    <x v="0"/>
    <n v="1"/>
    <n v="260"/>
    <n v="0"/>
    <n v="0"/>
    <n v="0"/>
    <n v="260"/>
    <n v="0"/>
    <n v="260"/>
    <n v="1"/>
    <n v="0"/>
    <x v="71"/>
  </r>
  <r>
    <x v="1"/>
    <n v="10450"/>
    <x v="0"/>
    <n v="2"/>
    <n v="940"/>
    <n v="0"/>
    <n v="0"/>
    <n v="0"/>
    <n v="940"/>
    <n v="0"/>
    <n v="940"/>
    <n v="1"/>
    <n v="0"/>
    <x v="71"/>
  </r>
  <r>
    <x v="54"/>
    <n v="10397"/>
    <x v="18"/>
    <n v="1"/>
    <n v="575"/>
    <n v="0"/>
    <n v="0"/>
    <n v="0"/>
    <n v="575"/>
    <n v="0"/>
    <n v="575"/>
    <n v="1"/>
    <n v="0"/>
    <x v="71"/>
  </r>
  <r>
    <x v="96"/>
    <n v="10039"/>
    <x v="24"/>
    <n v="1"/>
    <n v="75"/>
    <n v="0"/>
    <n v="0"/>
    <n v="10.73"/>
    <n v="64.27"/>
    <n v="0"/>
    <n v="64.27"/>
    <n v="1"/>
    <n v="0"/>
    <x v="71"/>
  </r>
  <r>
    <x v="137"/>
    <n v="10157"/>
    <x v="1"/>
    <n v="1"/>
    <n v="350"/>
    <n v="0"/>
    <n v="0"/>
    <n v="0"/>
    <n v="350"/>
    <n v="0"/>
    <n v="350"/>
    <n v="1"/>
    <n v="0"/>
    <x v="71"/>
  </r>
  <r>
    <x v="125"/>
    <n v="10069"/>
    <x v="4"/>
    <n v="1"/>
    <n v="355"/>
    <n v="0"/>
    <n v="0"/>
    <n v="0"/>
    <n v="355"/>
    <n v="0"/>
    <n v="355"/>
    <n v="1"/>
    <n v="0"/>
    <x v="71"/>
  </r>
  <r>
    <x v="22"/>
    <n v="10645"/>
    <x v="1"/>
    <n v="1"/>
    <n v="340"/>
    <n v="0"/>
    <n v="0"/>
    <n v="0"/>
    <n v="340"/>
    <n v="0"/>
    <n v="340"/>
    <n v="1"/>
    <n v="0"/>
    <x v="71"/>
  </r>
  <r>
    <x v="128"/>
    <n v="10111"/>
    <x v="3"/>
    <n v="1"/>
    <n v="355"/>
    <n v="0"/>
    <n v="0"/>
    <n v="0"/>
    <n v="355"/>
    <n v="0"/>
    <n v="355"/>
    <n v="1"/>
    <n v="0"/>
    <x v="71"/>
  </r>
  <r>
    <x v="100"/>
    <n v="10073"/>
    <x v="11"/>
    <n v="1"/>
    <n v="335"/>
    <n v="0"/>
    <n v="0"/>
    <n v="0"/>
    <n v="335"/>
    <n v="0"/>
    <n v="335"/>
    <n v="1"/>
    <n v="0"/>
    <x v="71"/>
  </r>
  <r>
    <x v="28"/>
    <n v="10442"/>
    <x v="12"/>
    <n v="1"/>
    <n v="83"/>
    <n v="0"/>
    <n v="0"/>
    <n v="11.87"/>
    <n v="71.13"/>
    <n v="0"/>
    <n v="71.13"/>
    <n v="1"/>
    <n v="0"/>
    <x v="71"/>
  </r>
  <r>
    <x v="274"/>
    <n v="10715"/>
    <x v="12"/>
    <n v="2"/>
    <n v="310"/>
    <n v="0"/>
    <n v="0"/>
    <n v="0"/>
    <n v="310"/>
    <n v="0"/>
    <n v="310"/>
    <n v="1"/>
    <n v="0"/>
    <x v="71"/>
  </r>
  <r>
    <x v="31"/>
    <n v="10437"/>
    <x v="12"/>
    <n v="1"/>
    <n v="105"/>
    <n v="0"/>
    <n v="0"/>
    <n v="0"/>
    <n v="105"/>
    <n v="0"/>
    <n v="105"/>
    <n v="1"/>
    <n v="0"/>
    <x v="71"/>
  </r>
  <r>
    <x v="65"/>
    <n v="10211"/>
    <x v="13"/>
    <n v="1"/>
    <n v="265"/>
    <n v="0"/>
    <n v="0"/>
    <n v="0"/>
    <n v="265"/>
    <n v="0"/>
    <n v="265"/>
    <n v="1"/>
    <n v="0"/>
    <x v="71"/>
  </r>
  <r>
    <x v="117"/>
    <n v="10218"/>
    <x v="13"/>
    <n v="1"/>
    <n v="245"/>
    <n v="0"/>
    <n v="0"/>
    <n v="0"/>
    <n v="245"/>
    <n v="0"/>
    <n v="245"/>
    <n v="1"/>
    <n v="0"/>
    <x v="71"/>
  </r>
  <r>
    <x v="35"/>
    <n v="10220"/>
    <x v="13"/>
    <n v="1"/>
    <n v="225"/>
    <n v="0"/>
    <n v="0"/>
    <n v="0"/>
    <n v="225"/>
    <n v="0"/>
    <n v="225"/>
    <n v="1"/>
    <n v="0"/>
    <x v="71"/>
  </r>
  <r>
    <x v="67"/>
    <n v="10223"/>
    <x v="13"/>
    <n v="1"/>
    <n v="275"/>
    <n v="0"/>
    <n v="0"/>
    <n v="0"/>
    <n v="275"/>
    <n v="0"/>
    <n v="275"/>
    <n v="1"/>
    <n v="0"/>
    <x v="71"/>
  </r>
  <r>
    <x v="8"/>
    <n v="10264"/>
    <x v="5"/>
    <n v="3"/>
    <n v="570"/>
    <n v="0"/>
    <n v="0"/>
    <n v="0"/>
    <n v="570"/>
    <n v="0"/>
    <n v="570"/>
    <n v="1"/>
    <n v="0"/>
    <x v="71"/>
  </r>
  <r>
    <x v="68"/>
    <n v="10377"/>
    <x v="5"/>
    <n v="2"/>
    <n v="690"/>
    <n v="0"/>
    <n v="0"/>
    <n v="0"/>
    <n v="690"/>
    <n v="0"/>
    <n v="690"/>
    <n v="1"/>
    <n v="0"/>
    <x v="71"/>
  </r>
  <r>
    <x v="41"/>
    <n v="10363"/>
    <x v="5"/>
    <n v="1"/>
    <n v="265"/>
    <n v="0"/>
    <n v="0"/>
    <n v="37.909999999999997"/>
    <n v="227.09"/>
    <n v="0"/>
    <n v="227.09"/>
    <n v="1"/>
    <n v="0"/>
    <x v="71"/>
  </r>
  <r>
    <x v="43"/>
    <n v="10364"/>
    <x v="5"/>
    <n v="1"/>
    <n v="330"/>
    <n v="0"/>
    <n v="0"/>
    <n v="0"/>
    <n v="330"/>
    <n v="0"/>
    <n v="330"/>
    <n v="1"/>
    <n v="0"/>
    <x v="71"/>
  </r>
  <r>
    <x v="11"/>
    <n v="10353"/>
    <x v="6"/>
    <n v="1"/>
    <n v="350"/>
    <n v="0"/>
    <n v="0"/>
    <n v="0"/>
    <n v="350"/>
    <n v="0"/>
    <n v="350"/>
    <n v="1"/>
    <n v="0"/>
    <x v="71"/>
  </r>
  <r>
    <x v="104"/>
    <n v="10360"/>
    <x v="6"/>
    <n v="1"/>
    <n v="385"/>
    <n v="0"/>
    <n v="0"/>
    <n v="0"/>
    <n v="385"/>
    <n v="0"/>
    <n v="385"/>
    <n v="1"/>
    <n v="0"/>
    <x v="71"/>
  </r>
  <r>
    <x v="46"/>
    <n v="10356"/>
    <x v="6"/>
    <n v="1"/>
    <n v="360"/>
    <n v="0"/>
    <n v="0"/>
    <n v="0"/>
    <n v="360"/>
    <n v="0"/>
    <n v="360"/>
    <n v="1"/>
    <n v="0"/>
    <x v="71"/>
  </r>
  <r>
    <x v="75"/>
    <n v="10427"/>
    <x v="21"/>
    <n v="1"/>
    <n v="359"/>
    <n v="0"/>
    <n v="0"/>
    <n v="0"/>
    <n v="359"/>
    <n v="0"/>
    <n v="359"/>
    <n v="1"/>
    <n v="0"/>
    <x v="71"/>
  </r>
  <r>
    <x v="77"/>
    <n v="10421"/>
    <x v="22"/>
    <n v="1"/>
    <n v="238"/>
    <n v="0"/>
    <n v="0"/>
    <n v="34.049999999999997"/>
    <n v="203.95"/>
    <n v="0"/>
    <n v="203.95"/>
    <n v="1"/>
    <n v="0"/>
    <x v="71"/>
  </r>
  <r>
    <x v="17"/>
    <n v="10633"/>
    <x v="10"/>
    <n v="2"/>
    <n v="318"/>
    <n v="0"/>
    <n v="0"/>
    <n v="0"/>
    <n v="318"/>
    <n v="0"/>
    <n v="318"/>
    <n v="1"/>
    <n v="0"/>
    <x v="71"/>
  </r>
  <r>
    <x v="91"/>
    <n v="10494"/>
    <x v="16"/>
    <n v="2"/>
    <n v="76"/>
    <n v="0"/>
    <n v="0"/>
    <n v="5.44"/>
    <n v="70.56"/>
    <n v="0"/>
    <n v="70.56"/>
    <n v="1"/>
    <n v="0"/>
    <x v="71"/>
  </r>
  <r>
    <x v="275"/>
    <n v="10539"/>
    <x v="17"/>
    <n v="1"/>
    <n v="0"/>
    <n v="0"/>
    <n v="0"/>
    <n v="0"/>
    <n v="0"/>
    <n v="0"/>
    <n v="0"/>
    <n v="0"/>
    <n v="0"/>
    <x v="71"/>
  </r>
  <r>
    <x v="144"/>
    <n v="10506"/>
    <x v="17"/>
    <n v="1"/>
    <n v="0"/>
    <n v="0"/>
    <n v="0"/>
    <n v="0"/>
    <n v="0"/>
    <n v="0"/>
    <n v="0"/>
    <n v="0"/>
    <n v="0"/>
    <x v="71"/>
  </r>
  <r>
    <x v="51"/>
    <n v="10632"/>
    <x v="10"/>
    <n v="1"/>
    <n v="159"/>
    <n v="0"/>
    <n v="0"/>
    <n v="0"/>
    <n v="159"/>
    <n v="0"/>
    <n v="159"/>
    <n v="1"/>
    <n v="0"/>
    <x v="71"/>
  </r>
  <r>
    <x v="189"/>
    <n v="10613"/>
    <x v="26"/>
    <n v="1"/>
    <n v="235"/>
    <n v="0"/>
    <n v="0"/>
    <n v="0"/>
    <n v="235"/>
    <n v="0"/>
    <n v="235"/>
    <n v="1"/>
    <n v="0"/>
    <x v="72"/>
  </r>
  <r>
    <x v="145"/>
    <n v="10449"/>
    <x v="0"/>
    <n v="1"/>
    <n v="260"/>
    <n v="0"/>
    <n v="0"/>
    <n v="0"/>
    <n v="260"/>
    <n v="0"/>
    <n v="260"/>
    <n v="1"/>
    <n v="0"/>
    <x v="72"/>
  </r>
  <r>
    <x v="1"/>
    <n v="10450"/>
    <x v="0"/>
    <n v="1"/>
    <n v="470"/>
    <n v="0"/>
    <n v="0"/>
    <n v="0"/>
    <n v="470"/>
    <n v="0"/>
    <n v="470"/>
    <n v="1"/>
    <n v="0"/>
    <x v="72"/>
  </r>
  <r>
    <x v="21"/>
    <n v="10461"/>
    <x v="0"/>
    <n v="3"/>
    <n v="825"/>
    <n v="0"/>
    <n v="0"/>
    <n v="0"/>
    <n v="825"/>
    <n v="0"/>
    <n v="825"/>
    <n v="1"/>
    <n v="0"/>
    <x v="72"/>
  </r>
  <r>
    <x v="96"/>
    <n v="10039"/>
    <x v="24"/>
    <n v="1"/>
    <n v="75"/>
    <n v="0"/>
    <n v="0"/>
    <n v="0"/>
    <n v="75"/>
    <n v="0"/>
    <n v="75"/>
    <n v="1"/>
    <n v="0"/>
    <x v="72"/>
  </r>
  <r>
    <x v="2"/>
    <n v="10158"/>
    <x v="1"/>
    <n v="1"/>
    <n v="385"/>
    <n v="0"/>
    <n v="0"/>
    <n v="0"/>
    <n v="385"/>
    <n v="0"/>
    <n v="385"/>
    <n v="1"/>
    <n v="0"/>
    <x v="72"/>
  </r>
  <r>
    <x v="58"/>
    <n v="10145"/>
    <x v="1"/>
    <n v="1"/>
    <n v="370"/>
    <n v="0"/>
    <n v="0"/>
    <n v="0"/>
    <n v="370"/>
    <n v="0"/>
    <n v="370"/>
    <n v="1"/>
    <n v="0"/>
    <x v="72"/>
  </r>
  <r>
    <x v="112"/>
    <n v="10127"/>
    <x v="3"/>
    <n v="1"/>
    <n v="355"/>
    <n v="0"/>
    <n v="0"/>
    <n v="71"/>
    <n v="284"/>
    <n v="0"/>
    <n v="284"/>
    <n v="1"/>
    <n v="0"/>
    <x v="72"/>
  </r>
  <r>
    <x v="173"/>
    <n v="10097"/>
    <x v="3"/>
    <n v="1"/>
    <n v="355"/>
    <n v="0"/>
    <n v="0"/>
    <n v="0"/>
    <n v="355"/>
    <n v="0"/>
    <n v="355"/>
    <n v="1"/>
    <n v="0"/>
    <x v="72"/>
  </r>
  <r>
    <x v="192"/>
    <n v="10089"/>
    <x v="4"/>
    <n v="1"/>
    <n v="355"/>
    <n v="0"/>
    <n v="0"/>
    <n v="0"/>
    <n v="355"/>
    <n v="0"/>
    <n v="355"/>
    <n v="1"/>
    <n v="0"/>
    <x v="72"/>
  </r>
  <r>
    <x v="113"/>
    <n v="10446"/>
    <x v="12"/>
    <n v="1"/>
    <n v="195"/>
    <n v="0"/>
    <n v="0"/>
    <n v="0"/>
    <n v="195"/>
    <n v="0"/>
    <n v="195"/>
    <n v="1"/>
    <n v="0"/>
    <x v="72"/>
  </r>
  <r>
    <x v="126"/>
    <n v="10439"/>
    <x v="12"/>
    <n v="1"/>
    <n v="119"/>
    <n v="0"/>
    <n v="0"/>
    <n v="0"/>
    <n v="119"/>
    <n v="0"/>
    <n v="119"/>
    <n v="1"/>
    <n v="0"/>
    <x v="72"/>
  </r>
  <r>
    <x v="115"/>
    <n v="10436"/>
    <x v="12"/>
    <n v="2"/>
    <n v="90"/>
    <n v="0"/>
    <n v="0"/>
    <n v="0"/>
    <n v="90"/>
    <n v="0"/>
    <n v="90"/>
    <n v="1"/>
    <n v="0"/>
    <x v="72"/>
  </r>
  <r>
    <x v="33"/>
    <n v="10221"/>
    <x v="13"/>
    <n v="1"/>
    <n v="255"/>
    <n v="0"/>
    <n v="0"/>
    <n v="0"/>
    <n v="255"/>
    <n v="0"/>
    <n v="255"/>
    <n v="1"/>
    <n v="0"/>
    <x v="72"/>
  </r>
  <r>
    <x v="34"/>
    <n v="10222"/>
    <x v="13"/>
    <n v="1"/>
    <n v="235"/>
    <n v="0"/>
    <n v="0"/>
    <n v="0"/>
    <n v="235"/>
    <n v="0"/>
    <n v="235"/>
    <n v="1"/>
    <n v="0"/>
    <x v="72"/>
  </r>
  <r>
    <x v="8"/>
    <n v="10264"/>
    <x v="5"/>
    <n v="3"/>
    <n v="570"/>
    <n v="0"/>
    <n v="0"/>
    <n v="15.12"/>
    <n v="554.88"/>
    <n v="0"/>
    <n v="554.88"/>
    <n v="1"/>
    <n v="0"/>
    <x v="72"/>
  </r>
  <r>
    <x v="194"/>
    <n v="10376"/>
    <x v="5"/>
    <n v="1"/>
    <n v="330"/>
    <n v="0"/>
    <n v="0"/>
    <n v="0"/>
    <n v="330"/>
    <n v="0"/>
    <n v="330"/>
    <n v="1"/>
    <n v="0"/>
    <x v="72"/>
  </r>
  <r>
    <x v="68"/>
    <n v="10377"/>
    <x v="5"/>
    <n v="1"/>
    <n v="345"/>
    <n v="0"/>
    <n v="0"/>
    <n v="0"/>
    <n v="345"/>
    <n v="0"/>
    <n v="345"/>
    <n v="1"/>
    <n v="0"/>
    <x v="72"/>
  </r>
  <r>
    <x v="41"/>
    <n v="10363"/>
    <x v="5"/>
    <n v="1"/>
    <n v="265"/>
    <n v="0"/>
    <n v="0"/>
    <n v="21.09"/>
    <n v="243.91"/>
    <n v="0"/>
    <n v="243.91"/>
    <n v="1"/>
    <n v="0"/>
    <x v="72"/>
  </r>
  <r>
    <x v="43"/>
    <n v="10364"/>
    <x v="5"/>
    <n v="1"/>
    <n v="330"/>
    <n v="0"/>
    <n v="0"/>
    <n v="26.27"/>
    <n v="303.73"/>
    <n v="0"/>
    <n v="303.73"/>
    <n v="1"/>
    <n v="0"/>
    <x v="72"/>
  </r>
  <r>
    <x v="186"/>
    <n v="10365"/>
    <x v="5"/>
    <n v="1"/>
    <n v="320"/>
    <n v="0"/>
    <n v="0"/>
    <n v="0"/>
    <n v="320"/>
    <n v="0"/>
    <n v="320"/>
    <n v="1"/>
    <n v="0"/>
    <x v="72"/>
  </r>
  <r>
    <x v="198"/>
    <n v="10034"/>
    <x v="20"/>
    <n v="1"/>
    <n v="1435"/>
    <n v="0"/>
    <n v="0"/>
    <n v="0"/>
    <n v="1435"/>
    <n v="0"/>
    <n v="1435"/>
    <n v="1"/>
    <n v="0"/>
    <x v="72"/>
  </r>
  <r>
    <x v="179"/>
    <n v="10485"/>
    <x v="20"/>
    <n v="1"/>
    <n v="1799"/>
    <n v="0"/>
    <n v="0"/>
    <n v="0"/>
    <n v="1799"/>
    <n v="0"/>
    <n v="1799"/>
    <n v="1"/>
    <n v="0"/>
    <x v="72"/>
  </r>
  <r>
    <x v="45"/>
    <n v="10354"/>
    <x v="6"/>
    <n v="1"/>
    <n v="350"/>
    <n v="0"/>
    <n v="0"/>
    <n v="0"/>
    <n v="350"/>
    <n v="0"/>
    <n v="350"/>
    <n v="1"/>
    <n v="0"/>
    <x v="72"/>
  </r>
  <r>
    <x v="183"/>
    <n v="10043"/>
    <x v="6"/>
    <n v="1"/>
    <n v="310"/>
    <n v="0"/>
    <n v="0"/>
    <n v="0"/>
    <n v="310"/>
    <n v="0"/>
    <n v="310"/>
    <n v="1"/>
    <n v="0"/>
    <x v="72"/>
  </r>
  <r>
    <x v="46"/>
    <n v="10356"/>
    <x v="6"/>
    <n v="1"/>
    <n v="360"/>
    <n v="0"/>
    <n v="0"/>
    <n v="0"/>
    <n v="360"/>
    <n v="0"/>
    <n v="360"/>
    <n v="1"/>
    <n v="0"/>
    <x v="72"/>
  </r>
  <r>
    <x v="48"/>
    <n v="10409"/>
    <x v="8"/>
    <n v="1"/>
    <n v="335"/>
    <n v="0"/>
    <n v="0"/>
    <n v="0"/>
    <n v="335"/>
    <n v="0"/>
    <n v="335"/>
    <n v="1"/>
    <n v="0"/>
    <x v="72"/>
  </r>
  <r>
    <x v="180"/>
    <n v="10417"/>
    <x v="22"/>
    <n v="1"/>
    <n v="195"/>
    <n v="0"/>
    <n v="0"/>
    <n v="15.52"/>
    <n v="179.48"/>
    <n v="0"/>
    <n v="179.48"/>
    <n v="1"/>
    <n v="0"/>
    <x v="72"/>
  </r>
  <r>
    <x v="195"/>
    <n v="10608"/>
    <x v="26"/>
    <n v="1"/>
    <n v="275"/>
    <n v="0"/>
    <n v="0"/>
    <n v="0"/>
    <n v="275"/>
    <n v="0"/>
    <n v="275"/>
    <n v="1"/>
    <n v="0"/>
    <x v="72"/>
  </r>
  <r>
    <x v="153"/>
    <n v="10510"/>
    <x v="2"/>
    <n v="1"/>
    <n v="640"/>
    <n v="0"/>
    <n v="0"/>
    <n v="0"/>
    <n v="640"/>
    <n v="0"/>
    <n v="640"/>
    <n v="1"/>
    <n v="0"/>
    <x v="72"/>
  </r>
  <r>
    <x v="219"/>
    <n v="10250"/>
    <x v="17"/>
    <n v="1"/>
    <n v="0"/>
    <n v="0"/>
    <n v="0"/>
    <n v="0"/>
    <n v="0"/>
    <n v="0"/>
    <n v="0"/>
    <n v="0"/>
    <n v="0"/>
    <x v="72"/>
  </r>
  <r>
    <x v="17"/>
    <n v="10633"/>
    <x v="10"/>
    <n v="2"/>
    <n v="318"/>
    <n v="0"/>
    <n v="0"/>
    <n v="0"/>
    <n v="318"/>
    <n v="0"/>
    <n v="318"/>
    <n v="1"/>
    <n v="0"/>
    <x v="72"/>
  </r>
  <r>
    <x v="253"/>
    <n v="10641111111"/>
    <x v="15"/>
    <n v="1"/>
    <n v="90"/>
    <n v="0"/>
    <n v="0"/>
    <n v="9"/>
    <n v="81"/>
    <n v="0"/>
    <n v="81"/>
    <n v="1"/>
    <n v="0"/>
    <x v="72"/>
  </r>
  <r>
    <x v="276"/>
    <n v="10531"/>
    <x v="17"/>
    <n v="1"/>
    <n v="0"/>
    <n v="0"/>
    <n v="0"/>
    <n v="0"/>
    <n v="0"/>
    <n v="0"/>
    <n v="0"/>
    <n v="0"/>
    <n v="0"/>
    <x v="72"/>
  </r>
  <r>
    <x v="207"/>
    <n v="10294"/>
    <x v="17"/>
    <n v="1"/>
    <n v="0"/>
    <n v="0"/>
    <n v="0"/>
    <n v="0"/>
    <n v="0"/>
    <n v="0"/>
    <n v="0"/>
    <n v="0"/>
    <n v="0"/>
    <x v="72"/>
  </r>
  <r>
    <x v="51"/>
    <n v="10632"/>
    <x v="10"/>
    <n v="1"/>
    <n v="159"/>
    <n v="0"/>
    <n v="0"/>
    <n v="0"/>
    <n v="159"/>
    <n v="0"/>
    <n v="159"/>
    <n v="1"/>
    <n v="0"/>
    <x v="72"/>
  </r>
  <r>
    <x v="283"/>
    <n v="10529"/>
    <x v="17"/>
    <n v="1"/>
    <n v="0"/>
    <n v="0"/>
    <n v="0"/>
    <n v="0"/>
    <n v="0"/>
    <n v="0"/>
    <n v="0"/>
    <n v="0"/>
    <n v="0"/>
    <x v="73"/>
  </r>
  <r>
    <x v="148"/>
    <n v="10557"/>
    <x v="17"/>
    <n v="1"/>
    <n v="0"/>
    <n v="0"/>
    <n v="0"/>
    <n v="0"/>
    <n v="0"/>
    <n v="0"/>
    <n v="0"/>
    <n v="0"/>
    <n v="0"/>
    <x v="73"/>
  </r>
  <r>
    <x v="174"/>
    <n v="10660"/>
    <x v="5"/>
    <n v="2"/>
    <n v="530"/>
    <n v="0"/>
    <n v="0"/>
    <n v="0"/>
    <n v="530"/>
    <n v="0"/>
    <n v="530"/>
    <n v="1"/>
    <n v="0"/>
    <x v="73"/>
  </r>
  <r>
    <x v="1"/>
    <n v="10450"/>
    <x v="0"/>
    <n v="1"/>
    <n v="470"/>
    <n v="0"/>
    <n v="0"/>
    <n v="0"/>
    <n v="470"/>
    <n v="0"/>
    <n v="470"/>
    <n v="1"/>
    <n v="0"/>
    <x v="73"/>
  </r>
  <r>
    <x v="190"/>
    <n v="10241"/>
    <x v="0"/>
    <n v="1"/>
    <n v="595"/>
    <n v="0"/>
    <n v="0"/>
    <n v="119"/>
    <n v="476"/>
    <n v="0"/>
    <n v="476"/>
    <n v="1"/>
    <n v="0"/>
    <x v="73"/>
  </r>
  <r>
    <x v="95"/>
    <n v="10462"/>
    <x v="0"/>
    <n v="1"/>
    <n v="410"/>
    <n v="0"/>
    <n v="0"/>
    <n v="13.36"/>
    <n v="396.64"/>
    <n v="0"/>
    <n v="396.64"/>
    <n v="1"/>
    <n v="0"/>
    <x v="73"/>
  </r>
  <r>
    <x v="54"/>
    <n v="10397"/>
    <x v="18"/>
    <n v="1"/>
    <n v="575"/>
    <n v="0"/>
    <n v="0"/>
    <n v="18.72"/>
    <n v="556.28"/>
    <n v="0"/>
    <n v="556.28"/>
    <n v="1"/>
    <n v="0"/>
    <x v="73"/>
  </r>
  <r>
    <x v="55"/>
    <n v="10152"/>
    <x v="1"/>
    <n v="1"/>
    <n v="350"/>
    <n v="0"/>
    <n v="0"/>
    <n v="3.3"/>
    <n v="346.7"/>
    <n v="0"/>
    <n v="346.7"/>
    <n v="1"/>
    <n v="0"/>
    <x v="73"/>
  </r>
  <r>
    <x v="284"/>
    <n v="10724"/>
    <x v="2"/>
    <n v="1"/>
    <n v="405"/>
    <n v="0"/>
    <n v="0"/>
    <n v="0"/>
    <n v="405"/>
    <n v="0"/>
    <n v="405"/>
    <n v="1"/>
    <n v="0"/>
    <x v="73"/>
  </r>
  <r>
    <x v="22"/>
    <n v="10645"/>
    <x v="1"/>
    <n v="2"/>
    <n v="680"/>
    <n v="0"/>
    <n v="0"/>
    <n v="0"/>
    <n v="680"/>
    <n v="0"/>
    <n v="680"/>
    <n v="1"/>
    <n v="0"/>
    <x v="73"/>
  </r>
  <r>
    <x v="58"/>
    <n v="10145"/>
    <x v="1"/>
    <n v="1"/>
    <n v="370"/>
    <n v="0"/>
    <n v="0"/>
    <n v="3.49"/>
    <n v="366.51"/>
    <n v="0"/>
    <n v="366.51"/>
    <n v="1"/>
    <n v="0"/>
    <x v="73"/>
  </r>
  <r>
    <x v="23"/>
    <n v="10044"/>
    <x v="4"/>
    <n v="1"/>
    <n v="260"/>
    <n v="0"/>
    <n v="0"/>
    <n v="5.36"/>
    <n v="254.64"/>
    <n v="0"/>
    <n v="254.64"/>
    <n v="1"/>
    <n v="0"/>
    <x v="73"/>
  </r>
  <r>
    <x v="59"/>
    <n v="10052"/>
    <x v="4"/>
    <n v="1"/>
    <n v="340"/>
    <n v="0"/>
    <n v="0"/>
    <n v="3.2"/>
    <n v="336.8"/>
    <n v="0"/>
    <n v="336.8"/>
    <n v="1"/>
    <n v="0"/>
    <x v="73"/>
  </r>
  <r>
    <x v="60"/>
    <n v="10125"/>
    <x v="3"/>
    <n v="1"/>
    <n v="275"/>
    <n v="0"/>
    <n v="0"/>
    <n v="0"/>
    <n v="275"/>
    <n v="0"/>
    <n v="275"/>
    <n v="1"/>
    <n v="0"/>
    <x v="73"/>
  </r>
  <r>
    <x v="25"/>
    <n v="10114"/>
    <x v="11"/>
    <n v="1"/>
    <n v="335"/>
    <n v="0"/>
    <n v="0"/>
    <n v="0"/>
    <n v="335"/>
    <n v="0"/>
    <n v="335"/>
    <n v="1"/>
    <n v="0"/>
    <x v="73"/>
  </r>
  <r>
    <x v="101"/>
    <n v="10113"/>
    <x v="11"/>
    <n v="1"/>
    <n v="375"/>
    <n v="0"/>
    <n v="0"/>
    <n v="0"/>
    <n v="375"/>
    <n v="0"/>
    <n v="375"/>
    <n v="1"/>
    <n v="0"/>
    <x v="73"/>
  </r>
  <r>
    <x v="168"/>
    <n v="10064"/>
    <x v="4"/>
    <n v="1"/>
    <n v="355"/>
    <n v="0"/>
    <n v="0"/>
    <n v="3.34"/>
    <n v="351.66"/>
    <n v="0"/>
    <n v="351.66"/>
    <n v="1"/>
    <n v="0"/>
    <x v="73"/>
  </r>
  <r>
    <x v="28"/>
    <n v="10442"/>
    <x v="12"/>
    <n v="3"/>
    <n v="249"/>
    <n v="0"/>
    <n v="0"/>
    <n v="6.52"/>
    <n v="242.48"/>
    <n v="0"/>
    <n v="242.48"/>
    <n v="1"/>
    <n v="0"/>
    <x v="73"/>
  </r>
  <r>
    <x v="113"/>
    <n v="10446"/>
    <x v="12"/>
    <n v="3"/>
    <n v="585"/>
    <n v="0"/>
    <n v="0"/>
    <n v="15.33"/>
    <n v="569.66999999999996"/>
    <n v="0"/>
    <n v="569.66999999999996"/>
    <n v="1"/>
    <n v="0"/>
    <x v="73"/>
  </r>
  <r>
    <x v="140"/>
    <n v="10488"/>
    <x v="12"/>
    <n v="1"/>
    <n v="135"/>
    <n v="0"/>
    <n v="0"/>
    <n v="0"/>
    <n v="135"/>
    <n v="0"/>
    <n v="135"/>
    <n v="1"/>
    <n v="0"/>
    <x v="73"/>
  </r>
  <r>
    <x v="126"/>
    <n v="10439"/>
    <x v="12"/>
    <n v="1"/>
    <n v="119"/>
    <n v="0"/>
    <n v="0"/>
    <n v="0"/>
    <n v="119"/>
    <n v="0"/>
    <n v="119"/>
    <n v="1"/>
    <n v="0"/>
    <x v="73"/>
  </r>
  <r>
    <x v="62"/>
    <n v="10445"/>
    <x v="12"/>
    <n v="8"/>
    <n v="1560"/>
    <n v="0"/>
    <n v="0"/>
    <n v="56.44"/>
    <n v="1503.56"/>
    <n v="0"/>
    <n v="1503.56"/>
    <n v="1"/>
    <n v="0"/>
    <x v="73"/>
  </r>
  <r>
    <x v="236"/>
    <n v="10042"/>
    <x v="12"/>
    <n v="1"/>
    <n v="145"/>
    <n v="0"/>
    <n v="0"/>
    <n v="0"/>
    <n v="145"/>
    <n v="0"/>
    <n v="145"/>
    <n v="1"/>
    <n v="0"/>
    <x v="73"/>
  </r>
  <r>
    <x v="63"/>
    <n v="10470"/>
    <x v="19"/>
    <n v="1"/>
    <n v="275"/>
    <n v="0"/>
    <n v="0"/>
    <n v="0"/>
    <n v="275"/>
    <n v="0"/>
    <n v="275"/>
    <n v="1"/>
    <n v="0"/>
    <x v="73"/>
  </r>
  <r>
    <x v="64"/>
    <n v="10471"/>
    <x v="19"/>
    <n v="1"/>
    <n v="495"/>
    <n v="0"/>
    <n v="0"/>
    <n v="31.74"/>
    <n v="463.26"/>
    <n v="0"/>
    <n v="463.26"/>
    <n v="1"/>
    <n v="0"/>
    <x v="73"/>
  </r>
  <r>
    <x v="65"/>
    <n v="10211"/>
    <x v="13"/>
    <n v="1"/>
    <n v="265"/>
    <n v="0"/>
    <n v="0"/>
    <n v="0"/>
    <n v="265"/>
    <n v="0"/>
    <n v="265"/>
    <n v="1"/>
    <n v="0"/>
    <x v="73"/>
  </r>
  <r>
    <x v="130"/>
    <n v="10669"/>
    <x v="2"/>
    <n v="1"/>
    <n v="315"/>
    <n v="0"/>
    <n v="0"/>
    <n v="0"/>
    <n v="315"/>
    <n v="0"/>
    <n v="315"/>
    <n v="1"/>
    <n v="0"/>
    <x v="73"/>
  </r>
  <r>
    <x v="8"/>
    <n v="10264"/>
    <x v="5"/>
    <n v="6"/>
    <n v="1140"/>
    <n v="0"/>
    <n v="0"/>
    <n v="18.57"/>
    <n v="1121.43"/>
    <n v="0"/>
    <n v="1121.43"/>
    <n v="1"/>
    <n v="0"/>
    <x v="73"/>
  </r>
  <r>
    <x v="157"/>
    <n v="10368"/>
    <x v="5"/>
    <n v="1"/>
    <n v="265"/>
    <n v="0"/>
    <n v="0"/>
    <n v="0"/>
    <n v="265"/>
    <n v="0"/>
    <n v="265"/>
    <n v="1"/>
    <n v="0"/>
    <x v="73"/>
  </r>
  <r>
    <x v="39"/>
    <n v="10373"/>
    <x v="5"/>
    <n v="1"/>
    <n v="275"/>
    <n v="0"/>
    <n v="0"/>
    <n v="0"/>
    <n v="275"/>
    <n v="0"/>
    <n v="275"/>
    <n v="1"/>
    <n v="0"/>
    <x v="73"/>
  </r>
  <r>
    <x v="40"/>
    <n v="10384"/>
    <x v="5"/>
    <n v="1"/>
    <n v="310"/>
    <n v="0"/>
    <n v="0"/>
    <n v="0"/>
    <n v="310"/>
    <n v="0"/>
    <n v="310"/>
    <n v="1"/>
    <n v="0"/>
    <x v="73"/>
  </r>
  <r>
    <x v="41"/>
    <n v="10363"/>
    <x v="5"/>
    <n v="1"/>
    <n v="265"/>
    <n v="0"/>
    <n v="0"/>
    <n v="0"/>
    <n v="265"/>
    <n v="0"/>
    <n v="265"/>
    <n v="1"/>
    <n v="0"/>
    <x v="73"/>
  </r>
  <r>
    <x v="69"/>
    <n v="10382"/>
    <x v="5"/>
    <n v="1"/>
    <n v="235"/>
    <n v="0"/>
    <n v="0"/>
    <n v="0"/>
    <n v="235"/>
    <n v="0"/>
    <n v="235"/>
    <n v="1"/>
    <n v="0"/>
    <x v="73"/>
  </r>
  <r>
    <x v="186"/>
    <n v="10365"/>
    <x v="5"/>
    <n v="1"/>
    <n v="320"/>
    <n v="0"/>
    <n v="0"/>
    <n v="25.15"/>
    <n v="294.85000000000002"/>
    <n v="0"/>
    <n v="294.85000000000002"/>
    <n v="1"/>
    <n v="0"/>
    <x v="73"/>
  </r>
  <r>
    <x v="44"/>
    <n v="10685"/>
    <x v="5"/>
    <n v="1"/>
    <n v="225"/>
    <n v="0"/>
    <n v="0"/>
    <n v="0"/>
    <n v="225"/>
    <n v="0"/>
    <n v="225"/>
    <n v="1"/>
    <n v="0"/>
    <x v="73"/>
  </r>
  <r>
    <x v="87"/>
    <n v="10357"/>
    <x v="6"/>
    <n v="1"/>
    <n v="360"/>
    <n v="0"/>
    <n v="0"/>
    <n v="0"/>
    <n v="360"/>
    <n v="0"/>
    <n v="360"/>
    <n v="1"/>
    <n v="0"/>
    <x v="73"/>
  </r>
  <r>
    <x v="45"/>
    <n v="10354"/>
    <x v="6"/>
    <n v="6"/>
    <n v="2100"/>
    <n v="0"/>
    <n v="0"/>
    <n v="152.13"/>
    <n v="1947.87"/>
    <n v="0"/>
    <n v="1947.87"/>
    <n v="1"/>
    <n v="0"/>
    <x v="73"/>
  </r>
  <r>
    <x v="74"/>
    <n v="10227"/>
    <x v="6"/>
    <n v="2"/>
    <n v="770"/>
    <n v="0"/>
    <n v="0"/>
    <n v="24.69"/>
    <n v="745.31"/>
    <n v="0"/>
    <n v="745.31"/>
    <n v="1"/>
    <n v="0"/>
    <x v="73"/>
  </r>
  <r>
    <x v="46"/>
    <n v="10356"/>
    <x v="6"/>
    <n v="2"/>
    <n v="720"/>
    <n v="0"/>
    <n v="0"/>
    <n v="7.42"/>
    <n v="712.58"/>
    <n v="0"/>
    <n v="712.58"/>
    <n v="1"/>
    <n v="0"/>
    <x v="73"/>
  </r>
  <r>
    <x v="285"/>
    <n v="10659"/>
    <x v="2"/>
    <n v="1"/>
    <n v="415"/>
    <n v="0"/>
    <n v="0"/>
    <n v="0"/>
    <n v="415"/>
    <n v="0"/>
    <n v="415"/>
    <n v="1"/>
    <n v="0"/>
    <x v="73"/>
  </r>
  <r>
    <x v="75"/>
    <n v="10427"/>
    <x v="21"/>
    <n v="3"/>
    <n v="1077"/>
    <n v="0"/>
    <n v="0"/>
    <n v="26.4"/>
    <n v="1050.5999999999999"/>
    <n v="0"/>
    <n v="1050.5999999999999"/>
    <n v="1"/>
    <n v="0"/>
    <x v="73"/>
  </r>
  <r>
    <x v="152"/>
    <n v="10428"/>
    <x v="21"/>
    <n v="3"/>
    <n v="1047"/>
    <n v="0"/>
    <n v="0"/>
    <n v="25.67"/>
    <n v="1021.33"/>
    <n v="0"/>
    <n v="1021.33"/>
    <n v="1"/>
    <n v="0"/>
    <x v="73"/>
  </r>
  <r>
    <x v="221"/>
    <n v="10431"/>
    <x v="14"/>
    <n v="1"/>
    <n v="495"/>
    <n v="0"/>
    <n v="0"/>
    <n v="0"/>
    <n v="495"/>
    <n v="0"/>
    <n v="495"/>
    <n v="1"/>
    <n v="0"/>
    <x v="73"/>
  </r>
  <r>
    <x v="47"/>
    <n v="10432"/>
    <x v="14"/>
    <n v="1"/>
    <n v="315"/>
    <n v="0"/>
    <n v="0"/>
    <n v="20.2"/>
    <n v="294.8"/>
    <n v="0"/>
    <n v="294.8"/>
    <n v="1"/>
    <n v="0"/>
    <x v="73"/>
  </r>
  <r>
    <x v="48"/>
    <n v="10409"/>
    <x v="8"/>
    <n v="1"/>
    <n v="335"/>
    <n v="0"/>
    <n v="0"/>
    <n v="0"/>
    <n v="335"/>
    <n v="0"/>
    <n v="335"/>
    <n v="1"/>
    <n v="0"/>
    <x v="73"/>
  </r>
  <r>
    <x v="78"/>
    <n v="10403"/>
    <x v="23"/>
    <n v="1"/>
    <n v="335"/>
    <n v="0"/>
    <n v="0"/>
    <n v="21.48"/>
    <n v="313.52"/>
    <n v="0"/>
    <n v="313.52"/>
    <n v="1"/>
    <n v="0"/>
    <x v="73"/>
  </r>
  <r>
    <x v="16"/>
    <n v="10030"/>
    <x v="9"/>
    <n v="1"/>
    <n v="695"/>
    <n v="0"/>
    <n v="0"/>
    <n v="0"/>
    <n v="695"/>
    <n v="0"/>
    <n v="695"/>
    <n v="1"/>
    <n v="0"/>
    <x v="73"/>
  </r>
  <r>
    <x v="121"/>
    <n v="10562"/>
    <x v="9"/>
    <n v="1"/>
    <n v="795"/>
    <n v="0"/>
    <n v="0"/>
    <n v="0"/>
    <n v="795"/>
    <n v="0"/>
    <n v="795"/>
    <n v="1"/>
    <n v="0"/>
    <x v="73"/>
  </r>
  <r>
    <x v="147"/>
    <n v="10004"/>
    <x v="16"/>
    <n v="1"/>
    <n v="70"/>
    <n v="0"/>
    <n v="0"/>
    <n v="4.49"/>
    <n v="65.510000000000005"/>
    <n v="0"/>
    <n v="65.510000000000005"/>
    <n v="1"/>
    <n v="0"/>
    <x v="73"/>
  </r>
  <r>
    <x v="91"/>
    <n v="10494"/>
    <x v="16"/>
    <n v="2"/>
    <n v="76"/>
    <n v="0"/>
    <n v="0"/>
    <n v="0"/>
    <n v="76"/>
    <n v="0"/>
    <n v="76"/>
    <n v="1"/>
    <n v="0"/>
    <x v="73"/>
  </r>
  <r>
    <x v="242"/>
    <n v="10295"/>
    <x v="17"/>
    <n v="1"/>
    <n v="0"/>
    <n v="0"/>
    <n v="0"/>
    <n v="0"/>
    <n v="0"/>
    <n v="0"/>
    <n v="0"/>
    <n v="0"/>
    <n v="0"/>
    <x v="73"/>
  </r>
  <r>
    <x v="240"/>
    <n v="10698"/>
    <x v="17"/>
    <n v="3"/>
    <n v="0"/>
    <n v="0"/>
    <n v="0"/>
    <n v="0"/>
    <n v="0"/>
    <n v="0"/>
    <n v="0"/>
    <n v="0"/>
    <n v="0"/>
    <x v="73"/>
  </r>
  <r>
    <x v="51"/>
    <n v="10632"/>
    <x v="10"/>
    <n v="1"/>
    <n v="159"/>
    <n v="0"/>
    <n v="0"/>
    <n v="0"/>
    <n v="159"/>
    <n v="0"/>
    <n v="159"/>
    <n v="1"/>
    <n v="0"/>
    <x v="73"/>
  </r>
  <r>
    <x v="55"/>
    <n v="10152"/>
    <x v="1"/>
    <n v="1"/>
    <n v="350"/>
    <n v="0"/>
    <n v="0"/>
    <n v="13.69"/>
    <n v="336.31"/>
    <n v="0"/>
    <n v="336.31"/>
    <n v="1"/>
    <n v="0"/>
    <x v="74"/>
  </r>
  <r>
    <x v="56"/>
    <n v="10167"/>
    <x v="1"/>
    <n v="1"/>
    <n v="405"/>
    <n v="0"/>
    <n v="0"/>
    <n v="0"/>
    <n v="405"/>
    <n v="0"/>
    <n v="405"/>
    <n v="1"/>
    <n v="0"/>
    <x v="74"/>
  </r>
  <r>
    <x v="98"/>
    <n v="10168"/>
    <x v="1"/>
    <n v="1"/>
    <n v="385"/>
    <n v="0"/>
    <n v="0"/>
    <n v="0"/>
    <n v="385"/>
    <n v="0"/>
    <n v="385"/>
    <n v="1"/>
    <n v="0"/>
    <x v="74"/>
  </r>
  <r>
    <x v="22"/>
    <n v="10645"/>
    <x v="1"/>
    <n v="2"/>
    <n v="680"/>
    <n v="0"/>
    <n v="0"/>
    <n v="13.29"/>
    <n v="666.71"/>
    <n v="0"/>
    <n v="666.71"/>
    <n v="1"/>
    <n v="0"/>
    <x v="74"/>
  </r>
  <r>
    <x v="112"/>
    <n v="10127"/>
    <x v="3"/>
    <n v="1"/>
    <n v="355"/>
    <n v="0"/>
    <n v="0"/>
    <n v="0"/>
    <n v="355"/>
    <n v="0"/>
    <n v="355"/>
    <n v="1"/>
    <n v="0"/>
    <x v="74"/>
  </r>
  <r>
    <x v="128"/>
    <n v="10111"/>
    <x v="3"/>
    <n v="1"/>
    <n v="355"/>
    <n v="0"/>
    <n v="0"/>
    <n v="0"/>
    <n v="355"/>
    <n v="0"/>
    <n v="355"/>
    <n v="1"/>
    <n v="0"/>
    <x v="74"/>
  </r>
  <r>
    <x v="26"/>
    <n v="10095"/>
    <x v="3"/>
    <n v="2"/>
    <n v="520"/>
    <n v="0"/>
    <n v="0"/>
    <n v="36.89"/>
    <n v="483.11"/>
    <n v="0"/>
    <n v="483.11"/>
    <n v="1"/>
    <n v="0"/>
    <x v="74"/>
  </r>
  <r>
    <x v="168"/>
    <n v="10064"/>
    <x v="4"/>
    <n v="1"/>
    <n v="355"/>
    <n v="0"/>
    <n v="0"/>
    <n v="0"/>
    <n v="355"/>
    <n v="0"/>
    <n v="355"/>
    <n v="1"/>
    <n v="0"/>
    <x v="74"/>
  </r>
  <r>
    <x v="113"/>
    <n v="10446"/>
    <x v="12"/>
    <n v="1"/>
    <n v="195"/>
    <n v="0"/>
    <n v="0"/>
    <n v="0"/>
    <n v="195"/>
    <n v="0"/>
    <n v="195"/>
    <n v="1"/>
    <n v="0"/>
    <x v="74"/>
  </r>
  <r>
    <x v="29"/>
    <n v="10443"/>
    <x v="12"/>
    <n v="1"/>
    <n v="75"/>
    <n v="0"/>
    <n v="0"/>
    <n v="0"/>
    <n v="75"/>
    <n v="0"/>
    <n v="75"/>
    <n v="1"/>
    <n v="0"/>
    <x v="74"/>
  </r>
  <r>
    <x v="30"/>
    <n v="10441"/>
    <x v="12"/>
    <n v="1"/>
    <n v="250"/>
    <n v="0"/>
    <n v="0"/>
    <n v="9.7799999999999994"/>
    <n v="240.22"/>
    <n v="0"/>
    <n v="240.22"/>
    <n v="1"/>
    <n v="0"/>
    <x v="74"/>
  </r>
  <r>
    <x v="62"/>
    <n v="10445"/>
    <x v="12"/>
    <n v="5"/>
    <n v="975"/>
    <n v="0"/>
    <n v="0"/>
    <n v="22.87"/>
    <n v="952.13"/>
    <n v="0"/>
    <n v="952.13"/>
    <n v="1"/>
    <n v="0"/>
    <x v="74"/>
  </r>
  <r>
    <x v="32"/>
    <n v="10214"/>
    <x v="13"/>
    <n v="2"/>
    <n v="530"/>
    <n v="0"/>
    <n v="0"/>
    <n v="0"/>
    <n v="530"/>
    <n v="0"/>
    <n v="530"/>
    <n v="1"/>
    <n v="0"/>
    <x v="74"/>
  </r>
  <r>
    <x v="67"/>
    <n v="10223"/>
    <x v="13"/>
    <n v="1"/>
    <n v="275"/>
    <n v="0"/>
    <n v="0"/>
    <n v="28.27"/>
    <n v="246.73"/>
    <n v="0"/>
    <n v="246.73"/>
    <n v="1"/>
    <n v="0"/>
    <x v="74"/>
  </r>
  <r>
    <x v="37"/>
    <n v="10216"/>
    <x v="13"/>
    <n v="2"/>
    <n v="490"/>
    <n v="0"/>
    <n v="0"/>
    <n v="0"/>
    <n v="490"/>
    <n v="0"/>
    <n v="490"/>
    <n v="1"/>
    <n v="0"/>
    <x v="74"/>
  </r>
  <r>
    <x v="8"/>
    <n v="10264"/>
    <x v="5"/>
    <n v="4"/>
    <n v="760"/>
    <n v="0"/>
    <n v="0"/>
    <n v="7.43"/>
    <n v="752.57"/>
    <n v="0"/>
    <n v="752.57"/>
    <n v="1"/>
    <n v="0"/>
    <x v="74"/>
  </r>
  <r>
    <x v="286"/>
    <n v="10234"/>
    <x v="5"/>
    <n v="1"/>
    <n v="255"/>
    <n v="0"/>
    <n v="0"/>
    <n v="9.9700000000000006"/>
    <n v="245.03"/>
    <n v="0"/>
    <n v="245.03"/>
    <n v="1"/>
    <n v="0"/>
    <x v="74"/>
  </r>
  <r>
    <x v="41"/>
    <n v="10363"/>
    <x v="5"/>
    <n v="1"/>
    <n v="265"/>
    <n v="0"/>
    <n v="0"/>
    <n v="10.36"/>
    <n v="254.64"/>
    <n v="0"/>
    <n v="254.64"/>
    <n v="1"/>
    <n v="0"/>
    <x v="74"/>
  </r>
  <r>
    <x v="43"/>
    <n v="10364"/>
    <x v="5"/>
    <n v="1"/>
    <n v="330"/>
    <n v="0"/>
    <n v="0"/>
    <n v="0"/>
    <n v="330"/>
    <n v="0"/>
    <n v="330"/>
    <n v="1"/>
    <n v="0"/>
    <x v="74"/>
  </r>
  <r>
    <x v="45"/>
    <n v="10354"/>
    <x v="6"/>
    <n v="3"/>
    <n v="1105"/>
    <n v="0"/>
    <n v="0"/>
    <n v="13.68"/>
    <n v="1091.32"/>
    <n v="0"/>
    <n v="1091.32"/>
    <n v="1"/>
    <n v="0"/>
    <x v="74"/>
  </r>
  <r>
    <x v="119"/>
    <n v="10359"/>
    <x v="6"/>
    <n v="2"/>
    <n v="770"/>
    <n v="0"/>
    <n v="0"/>
    <n v="0"/>
    <n v="770"/>
    <n v="0"/>
    <n v="770"/>
    <n v="1"/>
    <n v="0"/>
    <x v="74"/>
  </r>
  <r>
    <x v="46"/>
    <n v="10356"/>
    <x v="6"/>
    <n v="1"/>
    <n v="360"/>
    <n v="0"/>
    <n v="0"/>
    <n v="0"/>
    <n v="360"/>
    <n v="0"/>
    <n v="360"/>
    <n v="1"/>
    <n v="0"/>
    <x v="74"/>
  </r>
  <r>
    <x v="75"/>
    <n v="10427"/>
    <x v="21"/>
    <n v="3"/>
    <n v="1077"/>
    <n v="0"/>
    <n v="0"/>
    <n v="14.03"/>
    <n v="1062.97"/>
    <n v="0"/>
    <n v="1062.97"/>
    <n v="1"/>
    <n v="0"/>
    <x v="74"/>
  </r>
  <r>
    <x v="152"/>
    <n v="10428"/>
    <x v="21"/>
    <n v="2"/>
    <n v="698"/>
    <n v="0"/>
    <n v="0"/>
    <n v="13.64"/>
    <n v="684.36"/>
    <n v="0"/>
    <n v="684.36"/>
    <n v="1"/>
    <n v="0"/>
    <x v="74"/>
  </r>
  <r>
    <x v="48"/>
    <n v="10409"/>
    <x v="8"/>
    <n v="1"/>
    <n v="335"/>
    <n v="0"/>
    <n v="0"/>
    <n v="0"/>
    <n v="335"/>
    <n v="0"/>
    <n v="335"/>
    <n v="1"/>
    <n v="0"/>
    <x v="74"/>
  </r>
  <r>
    <x v="77"/>
    <n v="10421"/>
    <x v="22"/>
    <n v="1"/>
    <n v="238"/>
    <n v="0"/>
    <n v="0"/>
    <n v="0"/>
    <n v="238"/>
    <n v="0"/>
    <n v="238"/>
    <n v="1"/>
    <n v="0"/>
    <x v="74"/>
  </r>
  <r>
    <x v="17"/>
    <n v="10633"/>
    <x v="10"/>
    <n v="1"/>
    <n v="159"/>
    <n v="0"/>
    <n v="0"/>
    <n v="0"/>
    <n v="159"/>
    <n v="0"/>
    <n v="159"/>
    <n v="1"/>
    <n v="0"/>
    <x v="74"/>
  </r>
  <r>
    <x v="91"/>
    <n v="10494"/>
    <x v="16"/>
    <n v="2"/>
    <n v="76"/>
    <n v="0"/>
    <n v="0"/>
    <n v="0"/>
    <n v="76"/>
    <n v="0"/>
    <n v="76"/>
    <n v="1"/>
    <n v="0"/>
    <x v="74"/>
  </r>
  <r>
    <x v="51"/>
    <n v="10632"/>
    <x v="10"/>
    <n v="2"/>
    <n v="318"/>
    <n v="0"/>
    <n v="0"/>
    <n v="0"/>
    <n v="318"/>
    <n v="0"/>
    <n v="318"/>
    <n v="1"/>
    <n v="0"/>
    <x v="74"/>
  </r>
  <r>
    <x v="189"/>
    <n v="10613"/>
    <x v="26"/>
    <n v="1"/>
    <n v="235"/>
    <n v="0"/>
    <n v="0"/>
    <n v="73.150000000000006"/>
    <n v="161.85"/>
    <n v="0"/>
    <n v="161.85"/>
    <n v="1"/>
    <n v="0"/>
    <x v="75"/>
  </r>
  <r>
    <x v="254"/>
    <n v="10614"/>
    <x v="26"/>
    <n v="1"/>
    <n v="245"/>
    <n v="0"/>
    <n v="0"/>
    <n v="76.25"/>
    <n v="168.75"/>
    <n v="0"/>
    <n v="168.75"/>
    <n v="1"/>
    <n v="0"/>
    <x v="75"/>
  </r>
  <r>
    <x v="81"/>
    <n v="10396"/>
    <x v="18"/>
    <n v="3"/>
    <n v="1665"/>
    <n v="0"/>
    <n v="0"/>
    <n v="0"/>
    <n v="1665"/>
    <n v="0"/>
    <n v="1665"/>
    <n v="1"/>
    <n v="0"/>
    <x v="75"/>
  </r>
  <r>
    <x v="54"/>
    <n v="10397"/>
    <x v="18"/>
    <n v="1"/>
    <n v="575"/>
    <n v="0"/>
    <n v="0"/>
    <n v="0"/>
    <n v="575"/>
    <n v="0"/>
    <n v="575"/>
    <n v="1"/>
    <n v="0"/>
    <x v="75"/>
  </r>
  <r>
    <x v="123"/>
    <n v="10398"/>
    <x v="18"/>
    <n v="2"/>
    <n v="1250"/>
    <n v="0"/>
    <n v="0"/>
    <n v="0"/>
    <n v="1250"/>
    <n v="0"/>
    <n v="1250"/>
    <n v="1"/>
    <n v="0"/>
    <x v="75"/>
  </r>
  <r>
    <x v="111"/>
    <n v="10070"/>
    <x v="4"/>
    <n v="1"/>
    <n v="275"/>
    <n v="0"/>
    <n v="0"/>
    <n v="34.85"/>
    <n v="240.15"/>
    <n v="0"/>
    <n v="240.15"/>
    <n v="1"/>
    <n v="0"/>
    <x v="75"/>
  </r>
  <r>
    <x v="82"/>
    <n v="10072"/>
    <x v="4"/>
    <n v="1"/>
    <n v="315"/>
    <n v="0"/>
    <n v="0"/>
    <n v="0"/>
    <n v="315"/>
    <n v="0"/>
    <n v="315"/>
    <n v="1"/>
    <n v="0"/>
    <x v="75"/>
  </r>
  <r>
    <x v="128"/>
    <n v="10111"/>
    <x v="3"/>
    <n v="1"/>
    <n v="355"/>
    <n v="0"/>
    <n v="0"/>
    <n v="0"/>
    <n v="355"/>
    <n v="0"/>
    <n v="355"/>
    <n v="1"/>
    <n v="0"/>
    <x v="75"/>
  </r>
  <r>
    <x v="101"/>
    <n v="10113"/>
    <x v="11"/>
    <n v="1"/>
    <n v="375"/>
    <n v="0"/>
    <n v="0"/>
    <n v="0"/>
    <n v="375"/>
    <n v="0"/>
    <n v="375"/>
    <n v="1"/>
    <n v="0"/>
    <x v="75"/>
  </r>
  <r>
    <x v="26"/>
    <n v="10095"/>
    <x v="3"/>
    <n v="2"/>
    <n v="520"/>
    <n v="0"/>
    <n v="0"/>
    <n v="0"/>
    <n v="520"/>
    <n v="0"/>
    <n v="520"/>
    <n v="1"/>
    <n v="0"/>
    <x v="75"/>
  </r>
  <r>
    <x v="129"/>
    <n v="10088"/>
    <x v="4"/>
    <n v="1"/>
    <n v="275"/>
    <n v="0"/>
    <n v="0"/>
    <n v="0"/>
    <n v="275"/>
    <n v="0"/>
    <n v="275"/>
    <n v="1"/>
    <n v="0"/>
    <x v="75"/>
  </r>
  <r>
    <x v="210"/>
    <n v="10092"/>
    <x v="4"/>
    <n v="1"/>
    <n v="385"/>
    <n v="0"/>
    <n v="0"/>
    <n v="0"/>
    <n v="385"/>
    <n v="0"/>
    <n v="385"/>
    <n v="1"/>
    <n v="0"/>
    <x v="75"/>
  </r>
  <r>
    <x v="7"/>
    <n v="10062"/>
    <x v="4"/>
    <n v="1"/>
    <n v="275"/>
    <n v="0"/>
    <n v="0"/>
    <n v="0"/>
    <n v="275"/>
    <n v="0"/>
    <n v="275"/>
    <n v="1"/>
    <n v="0"/>
    <x v="75"/>
  </r>
  <r>
    <x v="103"/>
    <n v="10075"/>
    <x v="4"/>
    <n v="1"/>
    <n v="275"/>
    <n v="0"/>
    <n v="0"/>
    <n v="0"/>
    <n v="275"/>
    <n v="0"/>
    <n v="275"/>
    <n v="1"/>
    <n v="0"/>
    <x v="75"/>
  </r>
  <r>
    <x v="28"/>
    <n v="10442"/>
    <x v="12"/>
    <n v="1"/>
    <n v="83"/>
    <n v="0"/>
    <n v="0"/>
    <n v="0"/>
    <n v="83"/>
    <n v="0"/>
    <n v="83"/>
    <n v="1"/>
    <n v="0"/>
    <x v="75"/>
  </r>
  <r>
    <x v="114"/>
    <n v="10440"/>
    <x v="12"/>
    <n v="1"/>
    <n v="88"/>
    <n v="0"/>
    <n v="0"/>
    <n v="0"/>
    <n v="88"/>
    <n v="0"/>
    <n v="88"/>
    <n v="1"/>
    <n v="0"/>
    <x v="75"/>
  </r>
  <r>
    <x v="30"/>
    <n v="10441"/>
    <x v="12"/>
    <n v="1"/>
    <n v="250"/>
    <n v="0"/>
    <n v="0"/>
    <n v="0"/>
    <n v="250"/>
    <n v="0"/>
    <n v="250"/>
    <n v="1"/>
    <n v="0"/>
    <x v="75"/>
  </r>
  <r>
    <x v="62"/>
    <n v="10445"/>
    <x v="12"/>
    <n v="1"/>
    <n v="195"/>
    <n v="0"/>
    <n v="0"/>
    <n v="0"/>
    <n v="195"/>
    <n v="0"/>
    <n v="195"/>
    <n v="1"/>
    <n v="0"/>
    <x v="75"/>
  </r>
  <r>
    <x v="115"/>
    <n v="10436"/>
    <x v="12"/>
    <n v="1"/>
    <n v="45"/>
    <n v="0"/>
    <n v="0"/>
    <n v="3.37"/>
    <n v="41.63"/>
    <n v="0"/>
    <n v="41.63"/>
    <n v="1"/>
    <n v="0"/>
    <x v="75"/>
  </r>
  <r>
    <x v="65"/>
    <n v="10211"/>
    <x v="13"/>
    <n v="1"/>
    <n v="265"/>
    <n v="0"/>
    <n v="0"/>
    <n v="19.82"/>
    <n v="245.18"/>
    <n v="0"/>
    <n v="245.18"/>
    <n v="1"/>
    <n v="0"/>
    <x v="75"/>
  </r>
  <r>
    <x v="33"/>
    <n v="10221"/>
    <x v="13"/>
    <n v="2"/>
    <n v="510"/>
    <n v="0"/>
    <n v="0"/>
    <n v="0"/>
    <n v="510"/>
    <n v="0"/>
    <n v="510"/>
    <n v="1"/>
    <n v="0"/>
    <x v="75"/>
  </r>
  <r>
    <x v="67"/>
    <n v="10223"/>
    <x v="13"/>
    <n v="2"/>
    <n v="550"/>
    <n v="0"/>
    <n v="0"/>
    <n v="0"/>
    <n v="550"/>
    <n v="0"/>
    <n v="550"/>
    <n v="1"/>
    <n v="0"/>
    <x v="75"/>
  </r>
  <r>
    <x v="37"/>
    <n v="10216"/>
    <x v="13"/>
    <n v="1"/>
    <n v="245"/>
    <n v="0"/>
    <n v="0"/>
    <n v="0"/>
    <n v="245"/>
    <n v="0"/>
    <n v="245"/>
    <n v="1"/>
    <n v="0"/>
    <x v="75"/>
  </r>
  <r>
    <x v="85"/>
    <n v="10215"/>
    <x v="13"/>
    <n v="2"/>
    <n v="450"/>
    <n v="0"/>
    <n v="0"/>
    <n v="0"/>
    <n v="450"/>
    <n v="0"/>
    <n v="450"/>
    <n v="1"/>
    <n v="0"/>
    <x v="75"/>
  </r>
  <r>
    <x v="8"/>
    <n v="10264"/>
    <x v="5"/>
    <n v="5"/>
    <n v="950"/>
    <n v="0"/>
    <n v="0"/>
    <n v="38"/>
    <n v="912"/>
    <n v="0"/>
    <n v="912"/>
    <n v="1"/>
    <n v="0"/>
    <x v="75"/>
  </r>
  <r>
    <x v="157"/>
    <n v="10368"/>
    <x v="5"/>
    <n v="1"/>
    <n v="265"/>
    <n v="0"/>
    <n v="0"/>
    <n v="19.82"/>
    <n v="245.18"/>
    <n v="0"/>
    <n v="245.18"/>
    <n v="1"/>
    <n v="0"/>
    <x v="75"/>
  </r>
  <r>
    <x v="194"/>
    <n v="10376"/>
    <x v="5"/>
    <n v="1"/>
    <n v="330"/>
    <n v="0"/>
    <n v="0"/>
    <n v="0"/>
    <n v="330"/>
    <n v="0"/>
    <n v="330"/>
    <n v="1"/>
    <n v="0"/>
    <x v="75"/>
  </r>
  <r>
    <x v="68"/>
    <n v="10377"/>
    <x v="5"/>
    <n v="2"/>
    <n v="690"/>
    <n v="0"/>
    <n v="0"/>
    <n v="25.8"/>
    <n v="664.2"/>
    <n v="0"/>
    <n v="664.2"/>
    <n v="1"/>
    <n v="0"/>
    <x v="75"/>
  </r>
  <r>
    <x v="69"/>
    <n v="10382"/>
    <x v="5"/>
    <n v="1"/>
    <n v="235"/>
    <n v="0"/>
    <n v="0"/>
    <n v="47"/>
    <n v="188"/>
    <n v="0"/>
    <n v="188"/>
    <n v="1"/>
    <n v="0"/>
    <x v="75"/>
  </r>
  <r>
    <x v="42"/>
    <n v="10370"/>
    <x v="5"/>
    <n v="1"/>
    <n v="310"/>
    <n v="0"/>
    <n v="0"/>
    <n v="23.19"/>
    <n v="286.81"/>
    <n v="0"/>
    <n v="286.81"/>
    <n v="1"/>
    <n v="0"/>
    <x v="75"/>
  </r>
  <r>
    <x v="141"/>
    <n v="10355"/>
    <x v="6"/>
    <n v="1"/>
    <n v="350"/>
    <n v="0"/>
    <n v="0"/>
    <n v="0"/>
    <n v="350"/>
    <n v="0"/>
    <n v="350"/>
    <n v="1"/>
    <n v="0"/>
    <x v="75"/>
  </r>
  <r>
    <x v="45"/>
    <n v="10354"/>
    <x v="6"/>
    <n v="1"/>
    <n v="350"/>
    <n v="0"/>
    <n v="0"/>
    <n v="0"/>
    <n v="350"/>
    <n v="0"/>
    <n v="350"/>
    <n v="1"/>
    <n v="0"/>
    <x v="75"/>
  </r>
  <r>
    <x v="11"/>
    <n v="10353"/>
    <x v="6"/>
    <n v="1"/>
    <n v="350"/>
    <n v="0"/>
    <n v="0"/>
    <n v="0"/>
    <n v="350"/>
    <n v="0"/>
    <n v="350"/>
    <n v="1"/>
    <n v="0"/>
    <x v="75"/>
  </r>
  <r>
    <x v="74"/>
    <n v="10227"/>
    <x v="6"/>
    <n v="1"/>
    <n v="385"/>
    <n v="0"/>
    <n v="0"/>
    <n v="0"/>
    <n v="385"/>
    <n v="0"/>
    <n v="385"/>
    <n v="1"/>
    <n v="0"/>
    <x v="75"/>
  </r>
  <r>
    <x v="46"/>
    <n v="10356"/>
    <x v="6"/>
    <n v="3"/>
    <n v="1080"/>
    <n v="0"/>
    <n v="0"/>
    <n v="0"/>
    <n v="1080"/>
    <n v="0"/>
    <n v="1080"/>
    <n v="1"/>
    <n v="0"/>
    <x v="75"/>
  </r>
  <r>
    <x v="75"/>
    <n v="10427"/>
    <x v="21"/>
    <n v="1"/>
    <n v="359"/>
    <n v="0"/>
    <n v="0"/>
    <n v="0"/>
    <n v="359"/>
    <n v="0"/>
    <n v="359"/>
    <n v="1"/>
    <n v="0"/>
    <x v="75"/>
  </r>
  <r>
    <x v="47"/>
    <n v="10432"/>
    <x v="14"/>
    <n v="1"/>
    <n v="315"/>
    <n v="0"/>
    <n v="0"/>
    <n v="0"/>
    <n v="315"/>
    <n v="0"/>
    <n v="315"/>
    <n v="1"/>
    <n v="0"/>
    <x v="75"/>
  </r>
  <r>
    <x v="241"/>
    <n v="10031"/>
    <x v="9"/>
    <n v="1"/>
    <n v="715"/>
    <n v="0"/>
    <n v="0"/>
    <n v="0"/>
    <n v="715"/>
    <n v="0"/>
    <n v="715"/>
    <n v="1"/>
    <n v="0"/>
    <x v="75"/>
  </r>
  <r>
    <x v="195"/>
    <n v="10608"/>
    <x v="26"/>
    <n v="1"/>
    <n v="275"/>
    <n v="0"/>
    <n v="0"/>
    <n v="85.6"/>
    <n v="189.4"/>
    <n v="0"/>
    <n v="189.4"/>
    <n v="1"/>
    <n v="0"/>
    <x v="75"/>
  </r>
  <r>
    <x v="17"/>
    <n v="10633"/>
    <x v="10"/>
    <n v="3"/>
    <n v="477"/>
    <n v="0"/>
    <n v="0"/>
    <n v="20.149999999999999"/>
    <n v="456.85"/>
    <n v="0"/>
    <n v="456.85"/>
    <n v="1"/>
    <n v="0"/>
    <x v="75"/>
  </r>
  <r>
    <x v="91"/>
    <n v="10494"/>
    <x v="16"/>
    <n v="3"/>
    <n v="114"/>
    <n v="0"/>
    <n v="0"/>
    <n v="0"/>
    <n v="114"/>
    <n v="0"/>
    <n v="114"/>
    <n v="1"/>
    <n v="0"/>
    <x v="75"/>
  </r>
  <r>
    <x v="107"/>
    <n v="10489"/>
    <x v="16"/>
    <n v="2"/>
    <n v="90"/>
    <n v="0"/>
    <n v="0"/>
    <n v="0"/>
    <n v="90"/>
    <n v="0"/>
    <n v="90"/>
    <n v="1"/>
    <n v="0"/>
    <x v="75"/>
  </r>
  <r>
    <x v="191"/>
    <n v="10459"/>
    <x v="0"/>
    <n v="1"/>
    <n v="310"/>
    <n v="0"/>
    <n v="0"/>
    <n v="0"/>
    <n v="310"/>
    <n v="0"/>
    <n v="310"/>
    <n v="1"/>
    <n v="0"/>
    <x v="76"/>
  </r>
  <r>
    <x v="81"/>
    <n v="10396"/>
    <x v="18"/>
    <n v="1"/>
    <n v="555"/>
    <n v="0"/>
    <n v="0"/>
    <n v="0"/>
    <n v="555"/>
    <n v="0"/>
    <n v="555"/>
    <n v="1"/>
    <n v="0"/>
    <x v="76"/>
  </r>
  <r>
    <x v="22"/>
    <n v="10645"/>
    <x v="1"/>
    <n v="1"/>
    <n v="340"/>
    <n v="0"/>
    <n v="0"/>
    <n v="0"/>
    <n v="340"/>
    <n v="0"/>
    <n v="340"/>
    <n v="1"/>
    <n v="0"/>
    <x v="76"/>
  </r>
  <r>
    <x v="24"/>
    <n v="10652"/>
    <x v="3"/>
    <n v="1"/>
    <n v="315"/>
    <n v="0"/>
    <n v="0"/>
    <n v="0"/>
    <n v="315"/>
    <n v="0"/>
    <n v="315"/>
    <n v="1"/>
    <n v="0"/>
    <x v="76"/>
  </r>
  <r>
    <x v="101"/>
    <n v="10113"/>
    <x v="11"/>
    <n v="1"/>
    <n v="375"/>
    <n v="0"/>
    <n v="0"/>
    <n v="28.79"/>
    <n v="346.21"/>
    <n v="0"/>
    <n v="346.21"/>
    <n v="1"/>
    <n v="0"/>
    <x v="76"/>
  </r>
  <r>
    <x v="28"/>
    <n v="10442"/>
    <x v="12"/>
    <n v="1"/>
    <n v="83"/>
    <n v="0"/>
    <n v="0"/>
    <n v="6.37"/>
    <n v="76.63"/>
    <n v="0"/>
    <n v="76.63"/>
    <n v="1"/>
    <n v="0"/>
    <x v="76"/>
  </r>
  <r>
    <x v="140"/>
    <n v="10488"/>
    <x v="12"/>
    <n v="1"/>
    <n v="135"/>
    <n v="0"/>
    <n v="0"/>
    <n v="0"/>
    <n v="135"/>
    <n v="0"/>
    <n v="135"/>
    <n v="1"/>
    <n v="0"/>
    <x v="76"/>
  </r>
  <r>
    <x v="126"/>
    <n v="10439"/>
    <x v="12"/>
    <n v="1"/>
    <n v="119"/>
    <n v="0"/>
    <n v="0"/>
    <n v="0"/>
    <n v="119"/>
    <n v="0"/>
    <n v="119"/>
    <n v="1"/>
    <n v="0"/>
    <x v="76"/>
  </r>
  <r>
    <x v="225"/>
    <n v="10447"/>
    <x v="12"/>
    <n v="2"/>
    <n v="420"/>
    <n v="0"/>
    <n v="0"/>
    <n v="0"/>
    <n v="420"/>
    <n v="0"/>
    <n v="420"/>
    <n v="1"/>
    <n v="0"/>
    <x v="76"/>
  </r>
  <r>
    <x v="63"/>
    <n v="10470"/>
    <x v="19"/>
    <n v="1"/>
    <n v="275"/>
    <n v="0"/>
    <n v="0"/>
    <n v="0"/>
    <n v="275"/>
    <n v="0"/>
    <n v="275"/>
    <n v="1"/>
    <n v="0"/>
    <x v="76"/>
  </r>
  <r>
    <x v="65"/>
    <n v="10211"/>
    <x v="13"/>
    <n v="1"/>
    <n v="265"/>
    <n v="0"/>
    <n v="0"/>
    <n v="0"/>
    <n v="265"/>
    <n v="0"/>
    <n v="265"/>
    <n v="1"/>
    <n v="0"/>
    <x v="76"/>
  </r>
  <r>
    <x v="8"/>
    <n v="10264"/>
    <x v="5"/>
    <n v="2"/>
    <n v="380"/>
    <n v="0"/>
    <n v="0"/>
    <n v="0"/>
    <n v="380"/>
    <n v="0"/>
    <n v="380"/>
    <n v="1"/>
    <n v="0"/>
    <x v="76"/>
  </r>
  <r>
    <x v="233"/>
    <n v="10380"/>
    <x v="5"/>
    <n v="1"/>
    <n v="230"/>
    <n v="0"/>
    <n v="0"/>
    <n v="0"/>
    <n v="230"/>
    <n v="0"/>
    <n v="230"/>
    <n v="1"/>
    <n v="0"/>
    <x v="76"/>
  </r>
  <r>
    <x v="183"/>
    <n v="10043"/>
    <x v="6"/>
    <n v="1"/>
    <n v="310"/>
    <n v="0"/>
    <n v="0"/>
    <n v="0"/>
    <n v="310"/>
    <n v="0"/>
    <n v="310"/>
    <n v="1"/>
    <n v="0"/>
    <x v="76"/>
  </r>
  <r>
    <x v="119"/>
    <n v="10359"/>
    <x v="6"/>
    <n v="1"/>
    <n v="385"/>
    <n v="0"/>
    <n v="0"/>
    <n v="0"/>
    <n v="385"/>
    <n v="0"/>
    <n v="385"/>
    <n v="1"/>
    <n v="0"/>
    <x v="76"/>
  </r>
  <r>
    <x v="46"/>
    <n v="10356"/>
    <x v="6"/>
    <n v="1"/>
    <n v="360"/>
    <n v="0"/>
    <n v="0"/>
    <n v="27.63"/>
    <n v="332.37"/>
    <n v="0"/>
    <n v="332.37"/>
    <n v="1"/>
    <n v="0"/>
    <x v="76"/>
  </r>
  <r>
    <x v="199"/>
    <n v="10393"/>
    <x v="7"/>
    <n v="1"/>
    <n v="315"/>
    <n v="0"/>
    <n v="0"/>
    <n v="0"/>
    <n v="315"/>
    <n v="0"/>
    <n v="315"/>
    <n v="1"/>
    <n v="0"/>
    <x v="76"/>
  </r>
  <r>
    <x v="14"/>
    <n v="10035"/>
    <x v="2"/>
    <n v="1"/>
    <n v="320"/>
    <n v="0"/>
    <n v="0"/>
    <n v="0"/>
    <n v="320"/>
    <n v="0"/>
    <n v="320"/>
    <n v="1"/>
    <n v="0"/>
    <x v="76"/>
  </r>
  <r>
    <x v="200"/>
    <n v="10402"/>
    <x v="23"/>
    <n v="1"/>
    <n v="285"/>
    <n v="0"/>
    <n v="0"/>
    <n v="0"/>
    <n v="285"/>
    <n v="0"/>
    <n v="285"/>
    <n v="1"/>
    <n v="0"/>
    <x v="76"/>
  </r>
  <r>
    <x v="17"/>
    <n v="10633"/>
    <x v="10"/>
    <n v="1"/>
    <n v="159"/>
    <n v="0"/>
    <n v="0"/>
    <n v="12.21"/>
    <n v="146.79"/>
    <n v="0"/>
    <n v="146.79"/>
    <n v="1"/>
    <n v="0"/>
    <x v="76"/>
  </r>
  <r>
    <x v="19"/>
    <n v="10527"/>
    <x v="2"/>
    <n v="1"/>
    <n v="299"/>
    <n v="0"/>
    <n v="0"/>
    <n v="0"/>
    <n v="299"/>
    <n v="0"/>
    <n v="299"/>
    <n v="1"/>
    <n v="0"/>
    <x v="76"/>
  </r>
  <r>
    <x v="51"/>
    <n v="10632"/>
    <x v="10"/>
    <n v="1"/>
    <n v="159"/>
    <n v="0"/>
    <n v="0"/>
    <n v="0"/>
    <n v="159"/>
    <n v="0"/>
    <n v="159"/>
    <n v="1"/>
    <n v="0"/>
    <x v="76"/>
  </r>
  <r>
    <x v="145"/>
    <n v="10449"/>
    <x v="0"/>
    <n v="1"/>
    <n v="260"/>
    <n v="0"/>
    <n v="0"/>
    <n v="0"/>
    <n v="260"/>
    <n v="0"/>
    <n v="260"/>
    <n v="1"/>
    <n v="0"/>
    <x v="77"/>
  </r>
  <r>
    <x v="21"/>
    <n v="10461"/>
    <x v="0"/>
    <n v="2"/>
    <n v="550"/>
    <n v="0"/>
    <n v="0"/>
    <n v="0"/>
    <n v="550"/>
    <n v="0"/>
    <n v="550"/>
    <n v="1"/>
    <n v="0"/>
    <x v="77"/>
  </r>
  <r>
    <x v="54"/>
    <n v="10397"/>
    <x v="18"/>
    <n v="1"/>
    <n v="575"/>
    <n v="0"/>
    <n v="0"/>
    <n v="0"/>
    <n v="575"/>
    <n v="0"/>
    <n v="575"/>
    <n v="1"/>
    <n v="0"/>
    <x v="77"/>
  </r>
  <r>
    <x v="149"/>
    <n v="1070"/>
    <x v="2"/>
    <n v="1"/>
    <n v="720"/>
    <n v="0"/>
    <n v="0"/>
    <n v="0"/>
    <n v="720"/>
    <n v="0"/>
    <n v="720"/>
    <n v="1"/>
    <n v="0"/>
    <x v="77"/>
  </r>
  <r>
    <x v="59"/>
    <n v="10052"/>
    <x v="4"/>
    <n v="1"/>
    <n v="340"/>
    <n v="0"/>
    <n v="0"/>
    <n v="0"/>
    <n v="340"/>
    <n v="0"/>
    <n v="340"/>
    <n v="1"/>
    <n v="0"/>
    <x v="77"/>
  </r>
  <r>
    <x v="60"/>
    <n v="10125"/>
    <x v="3"/>
    <n v="1"/>
    <n v="275"/>
    <n v="0"/>
    <n v="0"/>
    <n v="0"/>
    <n v="275"/>
    <n v="0"/>
    <n v="275"/>
    <n v="1"/>
    <n v="0"/>
    <x v="77"/>
  </r>
  <r>
    <x v="4"/>
    <n v="10109"/>
    <x v="3"/>
    <n v="1"/>
    <n v="275"/>
    <n v="0"/>
    <n v="0"/>
    <n v="0"/>
    <n v="275"/>
    <n v="0"/>
    <n v="275"/>
    <n v="1"/>
    <n v="0"/>
    <x v="77"/>
  </r>
  <r>
    <x v="128"/>
    <n v="10111"/>
    <x v="3"/>
    <n v="2"/>
    <n v="710"/>
    <n v="0"/>
    <n v="0"/>
    <n v="71"/>
    <n v="639"/>
    <n v="0"/>
    <n v="639"/>
    <n v="1"/>
    <n v="0"/>
    <x v="77"/>
  </r>
  <r>
    <x v="61"/>
    <n v="10115"/>
    <x v="3"/>
    <n v="1"/>
    <n v="275"/>
    <n v="0"/>
    <n v="0"/>
    <n v="40.11"/>
    <n v="234.89"/>
    <n v="0"/>
    <n v="234.89"/>
    <n v="1"/>
    <n v="0"/>
    <x v="77"/>
  </r>
  <r>
    <x v="103"/>
    <n v="10075"/>
    <x v="4"/>
    <n v="1"/>
    <n v="275"/>
    <n v="0"/>
    <n v="0"/>
    <n v="0"/>
    <n v="275"/>
    <n v="0"/>
    <n v="275"/>
    <n v="1"/>
    <n v="0"/>
    <x v="77"/>
  </r>
  <r>
    <x v="28"/>
    <n v="10442"/>
    <x v="12"/>
    <n v="1"/>
    <n v="83"/>
    <n v="0"/>
    <n v="0"/>
    <n v="0"/>
    <n v="83"/>
    <n v="0"/>
    <n v="83"/>
    <n v="1"/>
    <n v="0"/>
    <x v="77"/>
  </r>
  <r>
    <x v="113"/>
    <n v="10446"/>
    <x v="12"/>
    <n v="1"/>
    <n v="195"/>
    <n v="0"/>
    <n v="0"/>
    <n v="0"/>
    <n v="195"/>
    <n v="0"/>
    <n v="195"/>
    <n v="1"/>
    <n v="0"/>
    <x v="77"/>
  </r>
  <r>
    <x v="62"/>
    <n v="10445"/>
    <x v="12"/>
    <n v="1"/>
    <n v="195"/>
    <n v="0"/>
    <n v="0"/>
    <n v="0"/>
    <n v="195"/>
    <n v="0"/>
    <n v="195"/>
    <n v="1"/>
    <n v="0"/>
    <x v="77"/>
  </r>
  <r>
    <x v="116"/>
    <n v="10473"/>
    <x v="19"/>
    <n v="1"/>
    <n v="395"/>
    <n v="0"/>
    <n v="0"/>
    <n v="0"/>
    <n v="395"/>
    <n v="0"/>
    <n v="395"/>
    <n v="1"/>
    <n v="0"/>
    <x v="77"/>
  </r>
  <r>
    <x v="287"/>
    <n v="10734"/>
    <x v="17"/>
    <n v="1"/>
    <n v="0"/>
    <n v="0"/>
    <n v="0"/>
    <n v="0"/>
    <n v="0"/>
    <n v="0"/>
    <n v="0"/>
    <n v="0"/>
    <n v="0"/>
    <x v="77"/>
  </r>
  <r>
    <x v="32"/>
    <n v="10214"/>
    <x v="13"/>
    <n v="2"/>
    <n v="530"/>
    <n v="0"/>
    <n v="0"/>
    <n v="0"/>
    <n v="530"/>
    <n v="0"/>
    <n v="530"/>
    <n v="1"/>
    <n v="0"/>
    <x v="77"/>
  </r>
  <r>
    <x v="33"/>
    <n v="10221"/>
    <x v="13"/>
    <n v="2"/>
    <n v="510"/>
    <n v="0"/>
    <n v="0"/>
    <n v="0"/>
    <n v="510"/>
    <n v="0"/>
    <n v="510"/>
    <n v="1"/>
    <n v="0"/>
    <x v="77"/>
  </r>
  <r>
    <x v="117"/>
    <n v="10218"/>
    <x v="13"/>
    <n v="1"/>
    <n v="245"/>
    <n v="0"/>
    <n v="0"/>
    <n v="35.729999999999997"/>
    <n v="209.27"/>
    <n v="0"/>
    <n v="209.27"/>
    <n v="1"/>
    <n v="0"/>
    <x v="77"/>
  </r>
  <r>
    <x v="37"/>
    <n v="10216"/>
    <x v="13"/>
    <n v="3"/>
    <n v="735"/>
    <n v="0"/>
    <n v="0"/>
    <n v="0"/>
    <n v="735"/>
    <n v="0"/>
    <n v="735"/>
    <n v="1"/>
    <n v="0"/>
    <x v="77"/>
  </r>
  <r>
    <x v="8"/>
    <n v="10264"/>
    <x v="5"/>
    <n v="4"/>
    <n v="760"/>
    <n v="0"/>
    <n v="0"/>
    <n v="0"/>
    <n v="760"/>
    <n v="0"/>
    <n v="760"/>
    <n v="1"/>
    <n v="0"/>
    <x v="77"/>
  </r>
  <r>
    <x v="68"/>
    <n v="10377"/>
    <x v="5"/>
    <n v="1"/>
    <n v="345"/>
    <n v="0"/>
    <n v="0"/>
    <n v="0"/>
    <n v="345"/>
    <n v="0"/>
    <n v="345"/>
    <n v="1"/>
    <n v="0"/>
    <x v="77"/>
  </r>
  <r>
    <x v="41"/>
    <n v="10363"/>
    <x v="5"/>
    <n v="1"/>
    <n v="265"/>
    <n v="0"/>
    <n v="0"/>
    <n v="0"/>
    <n v="265"/>
    <n v="0"/>
    <n v="265"/>
    <n v="1"/>
    <n v="0"/>
    <x v="77"/>
  </r>
  <r>
    <x v="45"/>
    <n v="10354"/>
    <x v="6"/>
    <n v="2"/>
    <n v="700"/>
    <n v="0"/>
    <n v="0"/>
    <n v="0"/>
    <n v="700"/>
    <n v="0"/>
    <n v="700"/>
    <n v="1"/>
    <n v="0"/>
    <x v="77"/>
  </r>
  <r>
    <x v="104"/>
    <n v="10360"/>
    <x v="6"/>
    <n v="1"/>
    <n v="385"/>
    <n v="0"/>
    <n v="0"/>
    <n v="0"/>
    <n v="385"/>
    <n v="0"/>
    <n v="385"/>
    <n v="1"/>
    <n v="0"/>
    <x v="77"/>
  </r>
  <r>
    <x v="74"/>
    <n v="10227"/>
    <x v="6"/>
    <n v="2"/>
    <n v="770"/>
    <n v="0"/>
    <n v="0"/>
    <n v="56.16"/>
    <n v="713.84"/>
    <n v="0"/>
    <n v="713.84"/>
    <n v="1"/>
    <n v="0"/>
    <x v="77"/>
  </r>
  <r>
    <x v="46"/>
    <n v="10356"/>
    <x v="6"/>
    <n v="2"/>
    <n v="720"/>
    <n v="0"/>
    <n v="0"/>
    <n v="0"/>
    <n v="720"/>
    <n v="0"/>
    <n v="720"/>
    <n v="1"/>
    <n v="0"/>
    <x v="77"/>
  </r>
  <r>
    <x v="77"/>
    <n v="10421"/>
    <x v="22"/>
    <n v="1"/>
    <n v="238"/>
    <n v="0"/>
    <n v="0"/>
    <n v="0"/>
    <n v="238"/>
    <n v="0"/>
    <n v="238"/>
    <n v="1"/>
    <n v="0"/>
    <x v="77"/>
  </r>
  <r>
    <x v="105"/>
    <n v="10142"/>
    <x v="22"/>
    <n v="1"/>
    <n v="320"/>
    <n v="0"/>
    <n v="0"/>
    <n v="0"/>
    <n v="320"/>
    <n v="0"/>
    <n v="320"/>
    <n v="1"/>
    <n v="0"/>
    <x v="77"/>
  </r>
  <r>
    <x v="78"/>
    <n v="10403"/>
    <x v="23"/>
    <n v="3"/>
    <n v="1005"/>
    <n v="0"/>
    <n v="0"/>
    <n v="0"/>
    <n v="1005"/>
    <n v="0"/>
    <n v="1005"/>
    <n v="1"/>
    <n v="0"/>
    <x v="77"/>
  </r>
  <r>
    <x v="80"/>
    <n v="10242"/>
    <x v="17"/>
    <n v="1"/>
    <n v="0"/>
    <n v="0"/>
    <n v="0"/>
    <n v="0"/>
    <n v="0"/>
    <n v="0"/>
    <n v="0"/>
    <n v="0"/>
    <n v="0"/>
    <x v="77"/>
  </r>
  <r>
    <x v="90"/>
    <n v="10528"/>
    <x v="17"/>
    <n v="2"/>
    <n v="0"/>
    <n v="0"/>
    <n v="0"/>
    <n v="0"/>
    <n v="0"/>
    <n v="0"/>
    <n v="0"/>
    <n v="0"/>
    <n v="0"/>
    <x v="77"/>
  </r>
  <r>
    <x v="17"/>
    <n v="10633"/>
    <x v="10"/>
    <n v="3"/>
    <n v="477"/>
    <n v="0"/>
    <n v="0"/>
    <n v="0"/>
    <n v="477"/>
    <n v="0"/>
    <n v="477"/>
    <n v="1"/>
    <n v="0"/>
    <x v="77"/>
  </r>
  <r>
    <x v="91"/>
    <n v="10494"/>
    <x v="16"/>
    <n v="2"/>
    <n v="76"/>
    <n v="0"/>
    <n v="0"/>
    <n v="0"/>
    <n v="76"/>
    <n v="0"/>
    <n v="76"/>
    <n v="1"/>
    <n v="0"/>
    <x v="77"/>
  </r>
  <r>
    <x v="288"/>
    <s v="00000"/>
    <x v="17"/>
    <n v="1"/>
    <n v="0"/>
    <n v="0"/>
    <n v="0"/>
    <n v="0"/>
    <n v="0"/>
    <n v="0"/>
    <n v="0"/>
    <n v="0"/>
    <n v="0"/>
    <x v="77"/>
  </r>
  <r>
    <x v="107"/>
    <n v="10489"/>
    <x v="16"/>
    <n v="1"/>
    <n v="45"/>
    <n v="0"/>
    <n v="0"/>
    <n v="0"/>
    <n v="45"/>
    <n v="0"/>
    <n v="45"/>
    <n v="1"/>
    <n v="0"/>
    <x v="77"/>
  </r>
  <r>
    <x v="51"/>
    <n v="10495"/>
    <x v="17"/>
    <n v="1"/>
    <n v="0"/>
    <n v="0"/>
    <n v="0"/>
    <n v="0"/>
    <n v="0"/>
    <n v="0"/>
    <n v="0"/>
    <n v="0"/>
    <n v="0"/>
    <x v="77"/>
  </r>
  <r>
    <x v="51"/>
    <n v="10632"/>
    <x v="10"/>
    <n v="2"/>
    <n v="318"/>
    <n v="0"/>
    <n v="0"/>
    <n v="0"/>
    <n v="318"/>
    <n v="0"/>
    <n v="318"/>
    <n v="1"/>
    <n v="0"/>
    <x v="77"/>
  </r>
  <r>
    <x v="212"/>
    <n v="10559"/>
    <x v="17"/>
    <n v="1"/>
    <n v="0"/>
    <n v="0"/>
    <n v="0"/>
    <n v="0"/>
    <n v="0"/>
    <n v="0"/>
    <n v="0"/>
    <n v="0"/>
    <n v="0"/>
    <x v="77"/>
  </r>
  <r>
    <x v="54"/>
    <n v="10397"/>
    <x v="18"/>
    <n v="1"/>
    <n v="575"/>
    <n v="0"/>
    <n v="0"/>
    <n v="0"/>
    <n v="575"/>
    <n v="0"/>
    <n v="575"/>
    <n v="1"/>
    <n v="0"/>
    <x v="78"/>
  </r>
  <r>
    <x v="23"/>
    <n v="10044"/>
    <x v="4"/>
    <n v="1"/>
    <n v="260"/>
    <n v="0"/>
    <n v="0"/>
    <n v="0"/>
    <n v="260"/>
    <n v="0"/>
    <n v="260"/>
    <n v="1"/>
    <n v="0"/>
    <x v="78"/>
  </r>
  <r>
    <x v="60"/>
    <n v="10125"/>
    <x v="3"/>
    <n v="1"/>
    <n v="275"/>
    <n v="0"/>
    <n v="0"/>
    <n v="0"/>
    <n v="275"/>
    <n v="0"/>
    <n v="275"/>
    <n v="1"/>
    <n v="0"/>
    <x v="78"/>
  </r>
  <r>
    <x v="28"/>
    <n v="10442"/>
    <x v="12"/>
    <n v="1"/>
    <n v="83"/>
    <n v="0"/>
    <n v="0"/>
    <n v="0"/>
    <n v="83"/>
    <n v="0"/>
    <n v="83"/>
    <n v="1"/>
    <n v="0"/>
    <x v="78"/>
  </r>
  <r>
    <x v="33"/>
    <n v="10221"/>
    <x v="13"/>
    <n v="1"/>
    <n v="255"/>
    <n v="0"/>
    <n v="0"/>
    <n v="14.54"/>
    <n v="240.46"/>
    <n v="0"/>
    <n v="240.46"/>
    <n v="1"/>
    <n v="0"/>
    <x v="78"/>
  </r>
  <r>
    <x v="117"/>
    <n v="10218"/>
    <x v="13"/>
    <n v="3"/>
    <n v="735"/>
    <n v="0"/>
    <n v="0"/>
    <n v="21.4"/>
    <n v="713.6"/>
    <n v="0"/>
    <n v="713.6"/>
    <n v="1"/>
    <n v="0"/>
    <x v="78"/>
  </r>
  <r>
    <x v="67"/>
    <n v="10223"/>
    <x v="13"/>
    <n v="1"/>
    <n v="275"/>
    <n v="0"/>
    <n v="0"/>
    <n v="0"/>
    <n v="275"/>
    <n v="0"/>
    <n v="275"/>
    <n v="1"/>
    <n v="0"/>
    <x v="78"/>
  </r>
  <r>
    <x v="37"/>
    <n v="10216"/>
    <x v="13"/>
    <n v="2"/>
    <n v="490"/>
    <n v="0"/>
    <n v="0"/>
    <n v="0"/>
    <n v="490"/>
    <n v="0"/>
    <n v="490"/>
    <n v="1"/>
    <n v="0"/>
    <x v="78"/>
  </r>
  <r>
    <x v="8"/>
    <n v="10264"/>
    <x v="5"/>
    <n v="7"/>
    <n v="1330"/>
    <n v="0"/>
    <n v="0"/>
    <n v="16.600000000000001"/>
    <n v="1313.4"/>
    <n v="0"/>
    <n v="1313.4"/>
    <n v="1"/>
    <n v="0"/>
    <x v="78"/>
  </r>
  <r>
    <x v="70"/>
    <n v="10367"/>
    <x v="5"/>
    <n v="1"/>
    <n v="330"/>
    <n v="0"/>
    <n v="0"/>
    <n v="0"/>
    <n v="330"/>
    <n v="0"/>
    <n v="330"/>
    <n v="1"/>
    <n v="0"/>
    <x v="78"/>
  </r>
  <r>
    <x v="237"/>
    <n v="10374"/>
    <x v="5"/>
    <n v="1"/>
    <n v="275"/>
    <n v="0"/>
    <n v="0"/>
    <n v="0"/>
    <n v="275"/>
    <n v="0"/>
    <n v="275"/>
    <n v="1"/>
    <n v="0"/>
    <x v="78"/>
  </r>
  <r>
    <x v="11"/>
    <n v="10353"/>
    <x v="6"/>
    <n v="1"/>
    <n v="350"/>
    <n v="0"/>
    <n v="0"/>
    <n v="0"/>
    <n v="350"/>
    <n v="0"/>
    <n v="350"/>
    <n v="1"/>
    <n v="0"/>
    <x v="78"/>
  </r>
  <r>
    <x v="119"/>
    <n v="10359"/>
    <x v="6"/>
    <n v="1"/>
    <n v="385"/>
    <n v="0"/>
    <n v="0"/>
    <n v="0"/>
    <n v="385"/>
    <n v="0"/>
    <n v="385"/>
    <n v="1"/>
    <n v="0"/>
    <x v="78"/>
  </r>
  <r>
    <x v="74"/>
    <n v="10227"/>
    <x v="6"/>
    <n v="1"/>
    <n v="385"/>
    <n v="0"/>
    <n v="0"/>
    <n v="0"/>
    <n v="385"/>
    <n v="0"/>
    <n v="385"/>
    <n v="1"/>
    <n v="0"/>
    <x v="78"/>
  </r>
  <r>
    <x v="75"/>
    <n v="10427"/>
    <x v="21"/>
    <n v="3"/>
    <n v="1077"/>
    <n v="0"/>
    <n v="0"/>
    <n v="20.46"/>
    <n v="1056.54"/>
    <n v="0"/>
    <n v="1056.54"/>
    <n v="1"/>
    <n v="0"/>
    <x v="78"/>
  </r>
  <r>
    <x v="88"/>
    <n v="10423"/>
    <x v="22"/>
    <n v="1"/>
    <n v="280"/>
    <n v="0"/>
    <n v="0"/>
    <n v="0"/>
    <n v="280"/>
    <n v="0"/>
    <n v="280"/>
    <n v="1"/>
    <n v="0"/>
    <x v="78"/>
  </r>
  <r>
    <x v="17"/>
    <n v="10633"/>
    <x v="10"/>
    <n v="1"/>
    <n v="159"/>
    <n v="0"/>
    <n v="0"/>
    <n v="0"/>
    <n v="159"/>
    <n v="0"/>
    <n v="159"/>
    <n v="1"/>
    <n v="0"/>
    <x v="78"/>
  </r>
  <r>
    <x v="91"/>
    <n v="10494"/>
    <x v="16"/>
    <n v="1"/>
    <n v="38"/>
    <n v="0"/>
    <n v="0"/>
    <n v="0"/>
    <n v="38"/>
    <n v="0"/>
    <n v="38"/>
    <n v="1"/>
    <n v="0"/>
    <x v="78"/>
  </r>
  <r>
    <x v="107"/>
    <n v="10489"/>
    <x v="16"/>
    <n v="2"/>
    <n v="90"/>
    <n v="0"/>
    <n v="0"/>
    <n v="0"/>
    <n v="90"/>
    <n v="0"/>
    <n v="90"/>
    <n v="1"/>
    <n v="0"/>
    <x v="78"/>
  </r>
  <r>
    <x v="51"/>
    <n v="10632"/>
    <x v="10"/>
    <n v="7"/>
    <n v="1113"/>
    <n v="0"/>
    <n v="0"/>
    <n v="0"/>
    <n v="1113"/>
    <n v="0"/>
    <n v="1113"/>
    <n v="1"/>
    <n v="0"/>
    <x v="78"/>
  </r>
  <r>
    <x v="174"/>
    <n v="10660"/>
    <x v="5"/>
    <n v="1"/>
    <n v="265"/>
    <n v="0"/>
    <n v="0"/>
    <n v="16.93"/>
    <n v="248.07"/>
    <n v="0"/>
    <n v="248.07"/>
    <n v="1"/>
    <n v="0"/>
    <x v="79"/>
  </r>
  <r>
    <x v="81"/>
    <n v="10396"/>
    <x v="18"/>
    <n v="1"/>
    <n v="555"/>
    <n v="0"/>
    <n v="0"/>
    <n v="0"/>
    <n v="555"/>
    <n v="0"/>
    <n v="555"/>
    <n v="1"/>
    <n v="0"/>
    <x v="79"/>
  </r>
  <r>
    <x v="54"/>
    <n v="10397"/>
    <x v="18"/>
    <n v="1"/>
    <n v="575"/>
    <n v="0"/>
    <n v="0"/>
    <n v="0"/>
    <n v="575"/>
    <n v="0"/>
    <n v="575"/>
    <n v="1"/>
    <n v="0"/>
    <x v="79"/>
  </r>
  <r>
    <x v="220"/>
    <n v="10399"/>
    <x v="18"/>
    <n v="1"/>
    <n v="670"/>
    <n v="0"/>
    <n v="0"/>
    <n v="0"/>
    <n v="670"/>
    <n v="0"/>
    <n v="670"/>
    <n v="1"/>
    <n v="0"/>
    <x v="79"/>
  </r>
  <r>
    <x v="82"/>
    <n v="10072"/>
    <x v="4"/>
    <n v="1"/>
    <n v="315"/>
    <n v="0"/>
    <n v="0"/>
    <n v="0"/>
    <n v="315"/>
    <n v="0"/>
    <n v="315"/>
    <n v="1"/>
    <n v="0"/>
    <x v="79"/>
  </r>
  <r>
    <x v="58"/>
    <n v="10145"/>
    <x v="1"/>
    <n v="1"/>
    <n v="370"/>
    <n v="0"/>
    <n v="0"/>
    <n v="0"/>
    <n v="370"/>
    <n v="0"/>
    <n v="370"/>
    <n v="1"/>
    <n v="0"/>
    <x v="79"/>
  </r>
  <r>
    <x v="59"/>
    <n v="10052"/>
    <x v="4"/>
    <n v="1"/>
    <n v="340"/>
    <n v="0"/>
    <n v="0"/>
    <n v="0"/>
    <n v="340"/>
    <n v="0"/>
    <n v="340"/>
    <n v="1"/>
    <n v="0"/>
    <x v="79"/>
  </r>
  <r>
    <x v="138"/>
    <n v="10130"/>
    <x v="3"/>
    <n v="1"/>
    <n v="385"/>
    <n v="0"/>
    <n v="0"/>
    <n v="0"/>
    <n v="385"/>
    <n v="0"/>
    <n v="385"/>
    <n v="1"/>
    <n v="0"/>
    <x v="79"/>
  </r>
  <r>
    <x v="128"/>
    <n v="10111"/>
    <x v="3"/>
    <n v="1"/>
    <n v="355"/>
    <n v="0"/>
    <n v="0"/>
    <n v="0"/>
    <n v="355"/>
    <n v="0"/>
    <n v="355"/>
    <n v="1"/>
    <n v="0"/>
    <x v="79"/>
  </r>
  <r>
    <x v="5"/>
    <n v="10051"/>
    <x v="4"/>
    <n v="1"/>
    <n v="315"/>
    <n v="0"/>
    <n v="0"/>
    <n v="0"/>
    <n v="315"/>
    <n v="0"/>
    <n v="315"/>
    <n v="1"/>
    <n v="0"/>
    <x v="79"/>
  </r>
  <r>
    <x v="168"/>
    <n v="10064"/>
    <x v="4"/>
    <n v="1"/>
    <n v="355"/>
    <n v="0"/>
    <n v="0"/>
    <n v="0"/>
    <n v="355"/>
    <n v="0"/>
    <n v="355"/>
    <n v="1"/>
    <n v="0"/>
    <x v="79"/>
  </r>
  <r>
    <x v="126"/>
    <n v="10439"/>
    <x v="12"/>
    <n v="1"/>
    <n v="119"/>
    <n v="0"/>
    <n v="0"/>
    <n v="0"/>
    <n v="119"/>
    <n v="0"/>
    <n v="119"/>
    <n v="1"/>
    <n v="0"/>
    <x v="79"/>
  </r>
  <r>
    <x v="62"/>
    <n v="10445"/>
    <x v="12"/>
    <n v="1"/>
    <n v="195"/>
    <n v="0"/>
    <n v="0"/>
    <n v="0"/>
    <n v="195"/>
    <n v="0"/>
    <n v="195"/>
    <n v="1"/>
    <n v="0"/>
    <x v="79"/>
  </r>
  <r>
    <x v="65"/>
    <n v="10211"/>
    <x v="13"/>
    <n v="1"/>
    <n v="265"/>
    <n v="0"/>
    <n v="0"/>
    <n v="0"/>
    <n v="265"/>
    <n v="0"/>
    <n v="265"/>
    <n v="1"/>
    <n v="0"/>
    <x v="79"/>
  </r>
  <r>
    <x v="32"/>
    <n v="10214"/>
    <x v="13"/>
    <n v="1"/>
    <n v="265"/>
    <n v="0"/>
    <n v="0"/>
    <n v="0"/>
    <n v="265"/>
    <n v="0"/>
    <n v="265"/>
    <n v="1"/>
    <n v="0"/>
    <x v="79"/>
  </r>
  <r>
    <x v="230"/>
    <n v="10213"/>
    <x v="13"/>
    <n v="1"/>
    <n v="245"/>
    <n v="0"/>
    <n v="0"/>
    <n v="0"/>
    <n v="245"/>
    <n v="0"/>
    <n v="245"/>
    <n v="1"/>
    <n v="0"/>
    <x v="79"/>
  </r>
  <r>
    <x v="33"/>
    <n v="10221"/>
    <x v="13"/>
    <n v="1"/>
    <n v="255"/>
    <n v="0"/>
    <n v="0"/>
    <n v="0"/>
    <n v="255"/>
    <n v="0"/>
    <n v="255"/>
    <n v="1"/>
    <n v="0"/>
    <x v="79"/>
  </r>
  <r>
    <x v="67"/>
    <n v="10223"/>
    <x v="13"/>
    <n v="1"/>
    <n v="275"/>
    <n v="0"/>
    <n v="0"/>
    <n v="0"/>
    <n v="275"/>
    <n v="0"/>
    <n v="275"/>
    <n v="1"/>
    <n v="0"/>
    <x v="79"/>
  </r>
  <r>
    <x v="36"/>
    <n v="10224"/>
    <x v="13"/>
    <n v="1"/>
    <n v="255"/>
    <n v="0"/>
    <n v="0"/>
    <n v="0"/>
    <n v="255"/>
    <n v="0"/>
    <n v="255"/>
    <n v="1"/>
    <n v="0"/>
    <x v="79"/>
  </r>
  <r>
    <x v="8"/>
    <n v="10264"/>
    <x v="5"/>
    <n v="2"/>
    <n v="380"/>
    <n v="0"/>
    <n v="0"/>
    <n v="0"/>
    <n v="380"/>
    <n v="0"/>
    <n v="380"/>
    <n v="1"/>
    <n v="0"/>
    <x v="79"/>
  </r>
  <r>
    <x v="9"/>
    <n v="10366"/>
    <x v="5"/>
    <n v="1"/>
    <n v="270"/>
    <n v="0"/>
    <n v="0"/>
    <n v="0"/>
    <n v="270"/>
    <n v="0"/>
    <n v="270"/>
    <n v="1"/>
    <n v="0"/>
    <x v="79"/>
  </r>
  <r>
    <x v="233"/>
    <n v="10380"/>
    <x v="5"/>
    <n v="1"/>
    <n v="230"/>
    <n v="0"/>
    <n v="0"/>
    <n v="14.69"/>
    <n v="215.31"/>
    <n v="0"/>
    <n v="215.31"/>
    <n v="1"/>
    <n v="0"/>
    <x v="79"/>
  </r>
  <r>
    <x v="68"/>
    <n v="10377"/>
    <x v="5"/>
    <n v="1"/>
    <n v="345"/>
    <n v="0"/>
    <n v="0"/>
    <n v="22.04"/>
    <n v="322.95999999999998"/>
    <n v="0"/>
    <n v="322.95999999999998"/>
    <n v="1"/>
    <n v="0"/>
    <x v="79"/>
  </r>
  <r>
    <x v="43"/>
    <n v="10364"/>
    <x v="5"/>
    <n v="1"/>
    <n v="330"/>
    <n v="0"/>
    <n v="0"/>
    <n v="0"/>
    <n v="330"/>
    <n v="0"/>
    <n v="330"/>
    <n v="1"/>
    <n v="0"/>
    <x v="79"/>
  </r>
  <r>
    <x v="118"/>
    <n v="10361"/>
    <x v="6"/>
    <n v="1"/>
    <n v="385"/>
    <n v="0"/>
    <n v="0"/>
    <n v="0"/>
    <n v="385"/>
    <n v="0"/>
    <n v="385"/>
    <n v="1"/>
    <n v="0"/>
    <x v="79"/>
  </r>
  <r>
    <x v="45"/>
    <n v="10354"/>
    <x v="6"/>
    <n v="3"/>
    <n v="1050"/>
    <n v="0"/>
    <n v="0"/>
    <n v="0"/>
    <n v="1050"/>
    <n v="0"/>
    <n v="1050"/>
    <n v="1"/>
    <n v="0"/>
    <x v="79"/>
  </r>
  <r>
    <x v="183"/>
    <n v="10043"/>
    <x v="6"/>
    <n v="1"/>
    <n v="310"/>
    <n v="0"/>
    <n v="0"/>
    <n v="0"/>
    <n v="310"/>
    <n v="0"/>
    <n v="310"/>
    <n v="1"/>
    <n v="0"/>
    <x v="79"/>
  </r>
  <r>
    <x v="11"/>
    <n v="10353"/>
    <x v="6"/>
    <n v="1"/>
    <n v="350"/>
    <n v="0"/>
    <n v="0"/>
    <n v="0"/>
    <n v="350"/>
    <n v="0"/>
    <n v="350"/>
    <n v="1"/>
    <n v="0"/>
    <x v="79"/>
  </r>
  <r>
    <x v="289"/>
    <n v="10735"/>
    <x v="2"/>
    <n v="1"/>
    <n v="445"/>
    <n v="0"/>
    <n v="0"/>
    <n v="0"/>
    <n v="445"/>
    <n v="0"/>
    <n v="445"/>
    <n v="1"/>
    <n v="0"/>
    <x v="79"/>
  </r>
  <r>
    <x v="119"/>
    <n v="10359"/>
    <x v="6"/>
    <n v="1"/>
    <n v="385"/>
    <n v="0"/>
    <n v="0"/>
    <n v="0"/>
    <n v="385"/>
    <n v="0"/>
    <n v="385"/>
    <n v="1"/>
    <n v="0"/>
    <x v="79"/>
  </r>
  <r>
    <x v="74"/>
    <n v="10227"/>
    <x v="6"/>
    <n v="1"/>
    <n v="385"/>
    <n v="0"/>
    <n v="0"/>
    <n v="0"/>
    <n v="385"/>
    <n v="0"/>
    <n v="385"/>
    <n v="1"/>
    <n v="0"/>
    <x v="79"/>
  </r>
  <r>
    <x v="46"/>
    <n v="10356"/>
    <x v="6"/>
    <n v="2"/>
    <n v="720"/>
    <n v="0"/>
    <n v="0"/>
    <n v="0"/>
    <n v="720"/>
    <n v="0"/>
    <n v="720"/>
    <n v="1"/>
    <n v="0"/>
    <x v="79"/>
  </r>
  <r>
    <x v="170"/>
    <n v="10433"/>
    <x v="14"/>
    <n v="1"/>
    <n v="475"/>
    <n v="0"/>
    <n v="0"/>
    <n v="30.34"/>
    <n v="444.66"/>
    <n v="0"/>
    <n v="444.66"/>
    <n v="1"/>
    <n v="0"/>
    <x v="79"/>
  </r>
  <r>
    <x v="14"/>
    <n v="10653"/>
    <x v="8"/>
    <n v="1"/>
    <n v="275"/>
    <n v="0"/>
    <n v="0"/>
    <n v="0"/>
    <n v="275"/>
    <n v="0"/>
    <n v="275"/>
    <n v="1"/>
    <n v="0"/>
    <x v="79"/>
  </r>
  <r>
    <x v="105"/>
    <n v="10142"/>
    <x v="22"/>
    <n v="1"/>
    <n v="320"/>
    <n v="0"/>
    <n v="0"/>
    <n v="0"/>
    <n v="320"/>
    <n v="0"/>
    <n v="320"/>
    <n v="1"/>
    <n v="0"/>
    <x v="79"/>
  </r>
  <r>
    <x v="79"/>
    <n v="10404"/>
    <x v="23"/>
    <n v="1"/>
    <n v="355"/>
    <n v="0"/>
    <n v="0"/>
    <n v="0"/>
    <n v="355"/>
    <n v="0"/>
    <n v="355"/>
    <n v="1"/>
    <n v="0"/>
    <x v="79"/>
  </r>
  <r>
    <x v="17"/>
    <n v="10633"/>
    <x v="10"/>
    <n v="2"/>
    <n v="318"/>
    <n v="0"/>
    <n v="0"/>
    <n v="0"/>
    <n v="318"/>
    <n v="0"/>
    <n v="318"/>
    <n v="1"/>
    <n v="0"/>
    <x v="79"/>
  </r>
  <r>
    <x v="91"/>
    <n v="10494"/>
    <x v="16"/>
    <n v="1"/>
    <n v="38"/>
    <n v="0"/>
    <n v="0"/>
    <n v="0"/>
    <n v="38"/>
    <n v="0"/>
    <n v="38"/>
    <n v="1"/>
    <n v="0"/>
    <x v="79"/>
  </r>
  <r>
    <x v="107"/>
    <n v="10489"/>
    <x v="16"/>
    <n v="1"/>
    <n v="45"/>
    <n v="0"/>
    <n v="0"/>
    <n v="0"/>
    <n v="45"/>
    <n v="0"/>
    <n v="45"/>
    <n v="1"/>
    <n v="0"/>
    <x v="79"/>
  </r>
  <r>
    <x v="51"/>
    <n v="10632"/>
    <x v="10"/>
    <n v="3"/>
    <n v="477"/>
    <n v="0"/>
    <n v="0"/>
    <n v="0"/>
    <n v="477"/>
    <n v="0"/>
    <n v="477"/>
    <n v="1"/>
    <n v="0"/>
    <x v="79"/>
  </r>
  <r>
    <x v="54"/>
    <n v="10397"/>
    <x v="18"/>
    <n v="1"/>
    <n v="575"/>
    <n v="0"/>
    <n v="0"/>
    <n v="0"/>
    <n v="575"/>
    <n v="0"/>
    <n v="575"/>
    <n v="1"/>
    <n v="0"/>
    <x v="80"/>
  </r>
  <r>
    <x v="3"/>
    <n v="10665"/>
    <x v="2"/>
    <n v="2"/>
    <n v="598"/>
    <n v="0"/>
    <n v="0"/>
    <n v="0"/>
    <n v="598"/>
    <n v="0"/>
    <n v="598"/>
    <n v="1"/>
    <n v="0"/>
    <x v="80"/>
  </r>
  <r>
    <x v="102"/>
    <n v="10018"/>
    <x v="4"/>
    <n v="1"/>
    <n v="255"/>
    <n v="0"/>
    <n v="0"/>
    <n v="0"/>
    <n v="255"/>
    <n v="0"/>
    <n v="255"/>
    <n v="1"/>
    <n v="0"/>
    <x v="80"/>
  </r>
  <r>
    <x v="27"/>
    <n v="10077"/>
    <x v="4"/>
    <n v="1"/>
    <n v="355"/>
    <n v="0"/>
    <n v="0"/>
    <n v="0"/>
    <n v="355"/>
    <n v="0"/>
    <n v="355"/>
    <n v="1"/>
    <n v="0"/>
    <x v="80"/>
  </r>
  <r>
    <x v="178"/>
    <n v="10444"/>
    <x v="12"/>
    <n v="1"/>
    <n v="75"/>
    <n v="0"/>
    <n v="0"/>
    <n v="0"/>
    <n v="75"/>
    <n v="0"/>
    <n v="75"/>
    <n v="1"/>
    <n v="0"/>
    <x v="80"/>
  </r>
  <r>
    <x v="113"/>
    <n v="10446"/>
    <x v="12"/>
    <n v="1"/>
    <n v="195"/>
    <n v="0"/>
    <n v="0"/>
    <n v="0"/>
    <n v="195"/>
    <n v="0"/>
    <n v="195"/>
    <n v="1"/>
    <n v="0"/>
    <x v="80"/>
  </r>
  <r>
    <x v="126"/>
    <n v="10439"/>
    <x v="12"/>
    <n v="1"/>
    <n v="119"/>
    <n v="0"/>
    <n v="0"/>
    <n v="0"/>
    <n v="119"/>
    <n v="0"/>
    <n v="119"/>
    <n v="1"/>
    <n v="0"/>
    <x v="80"/>
  </r>
  <r>
    <x v="62"/>
    <n v="10445"/>
    <x v="12"/>
    <n v="1"/>
    <n v="195"/>
    <n v="0"/>
    <n v="0"/>
    <n v="0"/>
    <n v="195"/>
    <n v="0"/>
    <n v="195"/>
    <n v="1"/>
    <n v="0"/>
    <x v="80"/>
  </r>
  <r>
    <x v="31"/>
    <n v="10437"/>
    <x v="12"/>
    <n v="1"/>
    <n v="105"/>
    <n v="0"/>
    <n v="0"/>
    <n v="0"/>
    <n v="105"/>
    <n v="0"/>
    <n v="105"/>
    <n v="1"/>
    <n v="0"/>
    <x v="80"/>
  </r>
  <r>
    <x v="63"/>
    <n v="10470"/>
    <x v="19"/>
    <n v="1"/>
    <n v="275"/>
    <n v="0"/>
    <n v="0"/>
    <n v="0"/>
    <n v="275"/>
    <n v="0"/>
    <n v="275"/>
    <n v="1"/>
    <n v="0"/>
    <x v="80"/>
  </r>
  <r>
    <x v="65"/>
    <n v="10211"/>
    <x v="13"/>
    <n v="1"/>
    <n v="265"/>
    <n v="0"/>
    <n v="0"/>
    <n v="0"/>
    <n v="265"/>
    <n v="0"/>
    <n v="265"/>
    <n v="1"/>
    <n v="0"/>
    <x v="80"/>
  </r>
  <r>
    <x v="33"/>
    <n v="10221"/>
    <x v="13"/>
    <n v="1"/>
    <n v="255"/>
    <n v="0"/>
    <n v="0"/>
    <n v="0"/>
    <n v="255"/>
    <n v="0"/>
    <n v="255"/>
    <n v="1"/>
    <n v="0"/>
    <x v="80"/>
  </r>
  <r>
    <x v="34"/>
    <n v="10222"/>
    <x v="13"/>
    <n v="1"/>
    <n v="235"/>
    <n v="0"/>
    <n v="0"/>
    <n v="0"/>
    <n v="235"/>
    <n v="0"/>
    <n v="235"/>
    <n v="1"/>
    <n v="0"/>
    <x v="80"/>
  </r>
  <r>
    <x v="67"/>
    <n v="10223"/>
    <x v="13"/>
    <n v="1"/>
    <n v="275"/>
    <n v="0"/>
    <n v="0"/>
    <n v="0"/>
    <n v="275"/>
    <n v="0"/>
    <n v="275"/>
    <n v="1"/>
    <n v="0"/>
    <x v="80"/>
  </r>
  <r>
    <x v="37"/>
    <n v="10216"/>
    <x v="13"/>
    <n v="3"/>
    <n v="735"/>
    <n v="0"/>
    <n v="0"/>
    <n v="0"/>
    <n v="735"/>
    <n v="0"/>
    <n v="735"/>
    <n v="1"/>
    <n v="0"/>
    <x v="80"/>
  </r>
  <r>
    <x v="8"/>
    <n v="10264"/>
    <x v="5"/>
    <n v="1"/>
    <n v="190"/>
    <n v="0"/>
    <n v="0"/>
    <n v="0"/>
    <n v="190"/>
    <n v="0"/>
    <n v="190"/>
    <n v="1"/>
    <n v="0"/>
    <x v="80"/>
  </r>
  <r>
    <x v="38"/>
    <n v="10381"/>
    <x v="5"/>
    <n v="1"/>
    <n v="225"/>
    <n v="0"/>
    <n v="0"/>
    <n v="0"/>
    <n v="225"/>
    <n v="0"/>
    <n v="225"/>
    <n v="1"/>
    <n v="0"/>
    <x v="80"/>
  </r>
  <r>
    <x v="43"/>
    <n v="10364"/>
    <x v="5"/>
    <n v="1"/>
    <n v="330"/>
    <n v="0"/>
    <n v="0"/>
    <n v="0"/>
    <n v="330"/>
    <n v="0"/>
    <n v="330"/>
    <n v="1"/>
    <n v="0"/>
    <x v="80"/>
  </r>
  <r>
    <x v="71"/>
    <n v="10481"/>
    <x v="20"/>
    <n v="1"/>
    <n v="860"/>
    <n v="0"/>
    <n v="0"/>
    <n v="0"/>
    <n v="860"/>
    <n v="0"/>
    <n v="860"/>
    <n v="1"/>
    <n v="0"/>
    <x v="80"/>
  </r>
  <r>
    <x v="87"/>
    <n v="10357"/>
    <x v="6"/>
    <n v="2"/>
    <n v="720"/>
    <n v="0"/>
    <n v="0"/>
    <n v="0"/>
    <n v="720"/>
    <n v="0"/>
    <n v="720"/>
    <n v="1"/>
    <n v="0"/>
    <x v="80"/>
  </r>
  <r>
    <x v="45"/>
    <n v="10354"/>
    <x v="6"/>
    <n v="1"/>
    <n v="350"/>
    <n v="0"/>
    <n v="0"/>
    <n v="0"/>
    <n v="350"/>
    <n v="0"/>
    <n v="350"/>
    <n v="1"/>
    <n v="0"/>
    <x v="80"/>
  </r>
  <r>
    <x v="104"/>
    <n v="10360"/>
    <x v="6"/>
    <n v="1"/>
    <n v="385"/>
    <n v="0"/>
    <n v="0"/>
    <n v="0"/>
    <n v="385"/>
    <n v="0"/>
    <n v="385"/>
    <n v="1"/>
    <n v="0"/>
    <x v="80"/>
  </r>
  <r>
    <x v="46"/>
    <n v="10356"/>
    <x v="6"/>
    <n v="2"/>
    <n v="720"/>
    <n v="0"/>
    <n v="0"/>
    <n v="0"/>
    <n v="720"/>
    <n v="0"/>
    <n v="720"/>
    <n v="1"/>
    <n v="0"/>
    <x v="80"/>
  </r>
  <r>
    <x v="47"/>
    <n v="10432"/>
    <x v="14"/>
    <n v="1"/>
    <n v="315"/>
    <n v="0"/>
    <n v="0"/>
    <n v="0"/>
    <n v="315"/>
    <n v="0"/>
    <n v="315"/>
    <n v="1"/>
    <n v="0"/>
    <x v="80"/>
  </r>
  <r>
    <x v="77"/>
    <n v="10421"/>
    <x v="22"/>
    <n v="1"/>
    <n v="238"/>
    <n v="0"/>
    <n v="0"/>
    <n v="0"/>
    <n v="238"/>
    <n v="0"/>
    <n v="238"/>
    <n v="1"/>
    <n v="0"/>
    <x v="80"/>
  </r>
  <r>
    <x v="222"/>
    <n v="10414"/>
    <x v="17"/>
    <n v="1"/>
    <n v="0"/>
    <n v="0"/>
    <n v="0"/>
    <n v="0"/>
    <n v="0"/>
    <n v="0"/>
    <n v="0"/>
    <n v="0"/>
    <n v="0"/>
    <x v="80"/>
  </r>
  <r>
    <x v="290"/>
    <n v="10247"/>
    <x v="17"/>
    <n v="5"/>
    <n v="0"/>
    <n v="0"/>
    <n v="0"/>
    <n v="0"/>
    <n v="0"/>
    <n v="0"/>
    <n v="0"/>
    <n v="0"/>
    <n v="0"/>
    <x v="80"/>
  </r>
  <r>
    <x v="17"/>
    <n v="10633"/>
    <x v="10"/>
    <n v="1"/>
    <n v="159"/>
    <n v="0"/>
    <n v="0"/>
    <n v="0"/>
    <n v="159"/>
    <n v="0"/>
    <n v="159"/>
    <n v="1"/>
    <n v="0"/>
    <x v="80"/>
  </r>
  <r>
    <x v="123"/>
    <n v="10398"/>
    <x v="18"/>
    <n v="1"/>
    <n v="625"/>
    <n v="0"/>
    <n v="0"/>
    <n v="0"/>
    <n v="625"/>
    <n v="0"/>
    <n v="625"/>
    <n v="1"/>
    <n v="0"/>
    <x v="81"/>
  </r>
  <r>
    <x v="23"/>
    <n v="10044"/>
    <x v="4"/>
    <n v="1"/>
    <n v="260"/>
    <n v="0"/>
    <n v="0"/>
    <n v="0"/>
    <n v="260"/>
    <n v="0"/>
    <n v="260"/>
    <n v="1"/>
    <n v="0"/>
    <x v="81"/>
  </r>
  <r>
    <x v="4"/>
    <n v="10109"/>
    <x v="3"/>
    <n v="1"/>
    <n v="275"/>
    <n v="0"/>
    <n v="0"/>
    <n v="0"/>
    <n v="275"/>
    <n v="0"/>
    <n v="275"/>
    <n v="1"/>
    <n v="0"/>
    <x v="81"/>
  </r>
  <r>
    <x v="28"/>
    <n v="10442"/>
    <x v="12"/>
    <n v="2"/>
    <n v="166"/>
    <n v="0"/>
    <n v="0"/>
    <n v="5.87"/>
    <n v="160.13"/>
    <n v="0"/>
    <n v="160.13"/>
    <n v="1"/>
    <n v="0"/>
    <x v="81"/>
  </r>
  <r>
    <x v="32"/>
    <n v="10214"/>
    <x v="13"/>
    <n v="2"/>
    <n v="530"/>
    <n v="0"/>
    <n v="0"/>
    <n v="22.92"/>
    <n v="507.08"/>
    <n v="0"/>
    <n v="507.08"/>
    <n v="1"/>
    <n v="0"/>
    <x v="81"/>
  </r>
  <r>
    <x v="8"/>
    <n v="10264"/>
    <x v="5"/>
    <n v="3"/>
    <n v="570"/>
    <n v="0"/>
    <n v="0"/>
    <n v="0"/>
    <n v="570"/>
    <n v="0"/>
    <n v="570"/>
    <n v="1"/>
    <n v="0"/>
    <x v="81"/>
  </r>
  <r>
    <x v="157"/>
    <n v="10368"/>
    <x v="5"/>
    <n v="1"/>
    <n v="265"/>
    <n v="0"/>
    <n v="0"/>
    <n v="22.92"/>
    <n v="242.08"/>
    <n v="0"/>
    <n v="242.08"/>
    <n v="1"/>
    <n v="0"/>
    <x v="81"/>
  </r>
  <r>
    <x v="39"/>
    <n v="10373"/>
    <x v="5"/>
    <n v="1"/>
    <n v="275"/>
    <n v="0"/>
    <n v="0"/>
    <n v="0"/>
    <n v="275"/>
    <n v="0"/>
    <n v="275"/>
    <n v="1"/>
    <n v="0"/>
    <x v="81"/>
  </r>
  <r>
    <x v="69"/>
    <n v="10382"/>
    <x v="5"/>
    <n v="1"/>
    <n v="235"/>
    <n v="0"/>
    <n v="0"/>
    <n v="0"/>
    <n v="235"/>
    <n v="0"/>
    <n v="235"/>
    <n v="1"/>
    <n v="0"/>
    <x v="81"/>
  </r>
  <r>
    <x v="10"/>
    <n v="10007"/>
    <x v="5"/>
    <n v="1"/>
    <n v="275"/>
    <n v="0"/>
    <n v="0"/>
    <n v="19.46"/>
    <n v="255.54"/>
    <n v="0"/>
    <n v="255.54"/>
    <n v="1"/>
    <n v="0"/>
    <x v="81"/>
  </r>
  <r>
    <x v="162"/>
    <n v="10482"/>
    <x v="20"/>
    <n v="1"/>
    <n v="1020"/>
    <n v="0"/>
    <n v="0"/>
    <n v="0"/>
    <n v="1020"/>
    <n v="0"/>
    <n v="1020"/>
    <n v="1"/>
    <n v="0"/>
    <x v="81"/>
  </r>
  <r>
    <x v="72"/>
    <n v="10033"/>
    <x v="20"/>
    <n v="1"/>
    <n v="1290"/>
    <n v="0"/>
    <n v="0"/>
    <n v="0"/>
    <n v="1290"/>
    <n v="0"/>
    <n v="1290"/>
    <n v="1"/>
    <n v="0"/>
    <x v="81"/>
  </r>
  <r>
    <x v="46"/>
    <n v="10356"/>
    <x v="6"/>
    <n v="1"/>
    <n v="360"/>
    <n v="0"/>
    <n v="0"/>
    <n v="0"/>
    <n v="360"/>
    <n v="0"/>
    <n v="360"/>
    <n v="1"/>
    <n v="0"/>
    <x v="81"/>
  </r>
  <r>
    <x v="75"/>
    <n v="10427"/>
    <x v="21"/>
    <n v="2"/>
    <n v="718"/>
    <n v="0"/>
    <n v="0"/>
    <n v="25.4"/>
    <n v="692.6"/>
    <n v="0"/>
    <n v="692.6"/>
    <n v="1"/>
    <n v="0"/>
    <x v="81"/>
  </r>
  <r>
    <x v="152"/>
    <n v="10428"/>
    <x v="21"/>
    <n v="1"/>
    <n v="349"/>
    <n v="0"/>
    <n v="0"/>
    <n v="0"/>
    <n v="349"/>
    <n v="0"/>
    <n v="349"/>
    <n v="1"/>
    <n v="0"/>
    <x v="81"/>
  </r>
  <r>
    <x v="14"/>
    <n v="10035"/>
    <x v="2"/>
    <n v="1"/>
    <n v="320"/>
    <n v="0"/>
    <n v="0"/>
    <n v="0"/>
    <n v="320"/>
    <n v="0"/>
    <n v="320"/>
    <n v="1"/>
    <n v="0"/>
    <x v="81"/>
  </r>
  <r>
    <x v="14"/>
    <n v="10653"/>
    <x v="8"/>
    <n v="1"/>
    <n v="275"/>
    <n v="0"/>
    <n v="0"/>
    <n v="19.46"/>
    <n v="255.54"/>
    <n v="0"/>
    <n v="255.54"/>
    <n v="1"/>
    <n v="0"/>
    <x v="81"/>
  </r>
  <r>
    <x v="165"/>
    <n v="10509"/>
    <x v="22"/>
    <n v="1"/>
    <n v="320"/>
    <n v="0"/>
    <n v="0"/>
    <n v="0"/>
    <n v="320"/>
    <n v="0"/>
    <n v="320"/>
    <n v="1"/>
    <n v="0"/>
    <x v="81"/>
  </r>
  <r>
    <x v="133"/>
    <n v="10508"/>
    <x v="22"/>
    <n v="1"/>
    <n v="280"/>
    <n v="0"/>
    <n v="0"/>
    <n v="19.809999999999999"/>
    <n v="260.19"/>
    <n v="0"/>
    <n v="260.19"/>
    <n v="1"/>
    <n v="0"/>
    <x v="81"/>
  </r>
  <r>
    <x v="291"/>
    <n v="10517"/>
    <x v="22"/>
    <n v="1"/>
    <n v="525"/>
    <n v="0"/>
    <n v="0"/>
    <n v="45.41"/>
    <n v="479.59"/>
    <n v="0"/>
    <n v="479.59"/>
    <n v="1"/>
    <n v="0"/>
    <x v="81"/>
  </r>
  <r>
    <x v="121"/>
    <n v="10562"/>
    <x v="9"/>
    <n v="1"/>
    <n v="795"/>
    <n v="0"/>
    <n v="0"/>
    <n v="0"/>
    <n v="795"/>
    <n v="0"/>
    <n v="795"/>
    <n v="1"/>
    <n v="0"/>
    <x v="81"/>
  </r>
  <r>
    <x v="17"/>
    <n v="10633"/>
    <x v="10"/>
    <n v="2"/>
    <n v="318"/>
    <n v="0"/>
    <n v="0"/>
    <n v="13.75"/>
    <n v="304.25"/>
    <n v="0"/>
    <n v="304.25"/>
    <n v="1"/>
    <n v="0"/>
    <x v="81"/>
  </r>
  <r>
    <x v="19"/>
    <n v="10527"/>
    <x v="2"/>
    <n v="1"/>
    <n v="299"/>
    <n v="0"/>
    <n v="0"/>
    <n v="0"/>
    <n v="299"/>
    <n v="0"/>
    <n v="299"/>
    <n v="1"/>
    <n v="0"/>
    <x v="81"/>
  </r>
  <r>
    <x v="51"/>
    <n v="10632"/>
    <x v="10"/>
    <n v="2"/>
    <n v="318"/>
    <n v="0"/>
    <n v="0"/>
    <n v="0"/>
    <n v="318"/>
    <n v="0"/>
    <n v="318"/>
    <n v="1"/>
    <n v="0"/>
    <x v="81"/>
  </r>
  <r>
    <x v="1"/>
    <n v="10450"/>
    <x v="0"/>
    <n v="1"/>
    <n v="470"/>
    <n v="0"/>
    <n v="0"/>
    <n v="0"/>
    <n v="470"/>
    <n v="0"/>
    <n v="470"/>
    <n v="1"/>
    <n v="0"/>
    <x v="82"/>
  </r>
  <r>
    <x v="21"/>
    <n v="10461"/>
    <x v="0"/>
    <n v="1"/>
    <n v="275"/>
    <n v="0"/>
    <n v="0"/>
    <n v="0"/>
    <n v="275"/>
    <n v="0"/>
    <n v="275"/>
    <n v="1"/>
    <n v="0"/>
    <x v="82"/>
  </r>
  <r>
    <x v="57"/>
    <n v="10225"/>
    <x v="4"/>
    <n v="1"/>
    <n v="255"/>
    <n v="0"/>
    <n v="0"/>
    <n v="0"/>
    <n v="255"/>
    <n v="0"/>
    <n v="255"/>
    <n v="1"/>
    <n v="0"/>
    <x v="82"/>
  </r>
  <r>
    <x v="22"/>
    <n v="10645"/>
    <x v="1"/>
    <n v="1"/>
    <n v="340"/>
    <n v="0"/>
    <n v="0"/>
    <n v="0"/>
    <n v="340"/>
    <n v="0"/>
    <n v="340"/>
    <n v="1"/>
    <n v="0"/>
    <x v="82"/>
  </r>
  <r>
    <x v="23"/>
    <n v="10044"/>
    <x v="4"/>
    <n v="1"/>
    <n v="260"/>
    <n v="0"/>
    <n v="0"/>
    <n v="0"/>
    <n v="260"/>
    <n v="0"/>
    <n v="260"/>
    <n v="1"/>
    <n v="0"/>
    <x v="82"/>
  </r>
  <r>
    <x v="138"/>
    <n v="10130"/>
    <x v="3"/>
    <n v="1"/>
    <n v="385"/>
    <n v="0"/>
    <n v="0"/>
    <n v="0"/>
    <n v="385"/>
    <n v="0"/>
    <n v="385"/>
    <n v="1"/>
    <n v="0"/>
    <x v="82"/>
  </r>
  <r>
    <x v="4"/>
    <n v="10109"/>
    <x v="3"/>
    <n v="1"/>
    <n v="275"/>
    <n v="0"/>
    <n v="0"/>
    <n v="0"/>
    <n v="275"/>
    <n v="0"/>
    <n v="275"/>
    <n v="1"/>
    <n v="0"/>
    <x v="82"/>
  </r>
  <r>
    <x v="173"/>
    <n v="10097"/>
    <x v="3"/>
    <n v="1"/>
    <n v="355"/>
    <n v="0"/>
    <n v="0"/>
    <n v="0"/>
    <n v="355"/>
    <n v="0"/>
    <n v="355"/>
    <n v="1"/>
    <n v="0"/>
    <x v="82"/>
  </r>
  <r>
    <x v="178"/>
    <n v="10444"/>
    <x v="12"/>
    <n v="1"/>
    <n v="75"/>
    <n v="0"/>
    <n v="0"/>
    <n v="0"/>
    <n v="75"/>
    <n v="0"/>
    <n v="75"/>
    <n v="1"/>
    <n v="0"/>
    <x v="82"/>
  </r>
  <r>
    <x v="62"/>
    <n v="10445"/>
    <x v="12"/>
    <n v="4"/>
    <n v="780"/>
    <n v="0"/>
    <n v="0"/>
    <n v="0"/>
    <n v="780"/>
    <n v="0"/>
    <n v="780"/>
    <n v="1"/>
    <n v="0"/>
    <x v="82"/>
  </r>
  <r>
    <x v="33"/>
    <n v="10221"/>
    <x v="13"/>
    <n v="2"/>
    <n v="510"/>
    <n v="0"/>
    <n v="0"/>
    <n v="0"/>
    <n v="510"/>
    <n v="0"/>
    <n v="510"/>
    <n v="1"/>
    <n v="0"/>
    <x v="82"/>
  </r>
  <r>
    <x v="34"/>
    <n v="10222"/>
    <x v="13"/>
    <n v="1"/>
    <n v="235"/>
    <n v="0"/>
    <n v="0"/>
    <n v="0"/>
    <n v="235"/>
    <n v="0"/>
    <n v="235"/>
    <n v="1"/>
    <n v="0"/>
    <x v="82"/>
  </r>
  <r>
    <x v="67"/>
    <n v="10223"/>
    <x v="13"/>
    <n v="1"/>
    <n v="275"/>
    <n v="0"/>
    <n v="0"/>
    <n v="0"/>
    <n v="275"/>
    <n v="0"/>
    <n v="275"/>
    <n v="1"/>
    <n v="0"/>
    <x v="82"/>
  </r>
  <r>
    <x v="8"/>
    <n v="10264"/>
    <x v="5"/>
    <n v="3"/>
    <n v="570"/>
    <n v="0"/>
    <n v="0"/>
    <n v="19"/>
    <n v="551"/>
    <n v="0"/>
    <n v="551"/>
    <n v="1"/>
    <n v="0"/>
    <x v="82"/>
  </r>
  <r>
    <x v="68"/>
    <n v="10377"/>
    <x v="5"/>
    <n v="3"/>
    <n v="1035"/>
    <n v="0"/>
    <n v="0"/>
    <n v="34.5"/>
    <n v="1000.5"/>
    <n v="0"/>
    <n v="1000.5"/>
    <n v="1"/>
    <n v="0"/>
    <x v="82"/>
  </r>
  <r>
    <x v="10"/>
    <n v="10007"/>
    <x v="5"/>
    <n v="1"/>
    <n v="275"/>
    <n v="0"/>
    <n v="0"/>
    <n v="27.5"/>
    <n v="247.5"/>
    <n v="0"/>
    <n v="247.5"/>
    <n v="1"/>
    <n v="0"/>
    <x v="82"/>
  </r>
  <r>
    <x v="186"/>
    <n v="10365"/>
    <x v="5"/>
    <n v="1"/>
    <n v="320"/>
    <n v="0"/>
    <n v="0"/>
    <n v="0"/>
    <n v="320"/>
    <n v="0"/>
    <n v="320"/>
    <n v="1"/>
    <n v="0"/>
    <x v="82"/>
  </r>
  <r>
    <x v="45"/>
    <n v="10354"/>
    <x v="6"/>
    <n v="1"/>
    <n v="350"/>
    <n v="0"/>
    <n v="0"/>
    <n v="0"/>
    <n v="350"/>
    <n v="0"/>
    <n v="350"/>
    <n v="1"/>
    <n v="0"/>
    <x v="82"/>
  </r>
  <r>
    <x v="119"/>
    <n v="10359"/>
    <x v="6"/>
    <n v="1"/>
    <n v="385"/>
    <n v="0"/>
    <n v="0"/>
    <n v="0"/>
    <n v="385"/>
    <n v="0"/>
    <n v="385"/>
    <n v="1"/>
    <n v="0"/>
    <x v="82"/>
  </r>
  <r>
    <x v="15"/>
    <n v="10037"/>
    <x v="8"/>
    <n v="1"/>
    <n v="385"/>
    <n v="0"/>
    <n v="0"/>
    <n v="0"/>
    <n v="385"/>
    <n v="0"/>
    <n v="385"/>
    <n v="1"/>
    <n v="0"/>
    <x v="82"/>
  </r>
  <r>
    <x v="88"/>
    <n v="10423"/>
    <x v="22"/>
    <n v="1"/>
    <n v="280"/>
    <n v="0"/>
    <n v="0"/>
    <n v="56"/>
    <n v="224"/>
    <n v="0"/>
    <n v="224"/>
    <n v="1"/>
    <n v="0"/>
    <x v="82"/>
  </r>
  <r>
    <x v="292"/>
    <n v="10743"/>
    <x v="2"/>
    <n v="1"/>
    <n v="25"/>
    <n v="0"/>
    <n v="0"/>
    <n v="2.68"/>
    <n v="22.32"/>
    <n v="0"/>
    <n v="22.32"/>
    <n v="1"/>
    <n v="0"/>
    <x v="82"/>
  </r>
  <r>
    <x v="154"/>
    <n v="10175"/>
    <x v="2"/>
    <n v="2"/>
    <n v="440"/>
    <n v="0"/>
    <n v="0"/>
    <n v="47.25"/>
    <n v="392.75"/>
    <n v="0"/>
    <n v="392.75"/>
    <n v="1"/>
    <n v="0"/>
    <x v="82"/>
  </r>
  <r>
    <x v="17"/>
    <n v="10633"/>
    <x v="10"/>
    <n v="2"/>
    <n v="318"/>
    <n v="0"/>
    <n v="0"/>
    <n v="0"/>
    <n v="318"/>
    <n v="0"/>
    <n v="318"/>
    <n v="1"/>
    <n v="0"/>
    <x v="82"/>
  </r>
  <r>
    <x v="260"/>
    <n v="10641111111111"/>
    <x v="2"/>
    <n v="1"/>
    <n v="280"/>
    <n v="0"/>
    <n v="0"/>
    <n v="30.07"/>
    <n v="249.93"/>
    <n v="0"/>
    <n v="249.93"/>
    <n v="1"/>
    <n v="0"/>
    <x v="82"/>
  </r>
  <r>
    <x v="91"/>
    <n v="10494"/>
    <x v="16"/>
    <n v="1"/>
    <n v="38"/>
    <n v="0"/>
    <n v="0"/>
    <n v="0"/>
    <n v="38"/>
    <n v="0"/>
    <n v="38"/>
    <n v="1"/>
    <n v="0"/>
    <x v="82"/>
  </r>
  <r>
    <x v="95"/>
    <n v="10462"/>
    <x v="0"/>
    <n v="1"/>
    <n v="410"/>
    <n v="0"/>
    <n v="0"/>
    <n v="0"/>
    <n v="410"/>
    <n v="0"/>
    <n v="410"/>
    <n v="1"/>
    <n v="0"/>
    <x v="83"/>
  </r>
  <r>
    <x v="53"/>
    <n v="10575"/>
    <x v="17"/>
    <n v="1"/>
    <n v="0"/>
    <n v="0"/>
    <n v="0"/>
    <n v="0"/>
    <n v="0"/>
    <n v="0"/>
    <n v="0"/>
    <n v="0"/>
    <n v="0"/>
    <x v="83"/>
  </r>
  <r>
    <x v="97"/>
    <n v="10098"/>
    <x v="3"/>
    <n v="1"/>
    <n v="275"/>
    <n v="0"/>
    <n v="0"/>
    <n v="55"/>
    <n v="220"/>
    <n v="0"/>
    <n v="220"/>
    <n v="1"/>
    <n v="0"/>
    <x v="83"/>
  </r>
  <r>
    <x v="111"/>
    <n v="10070"/>
    <x v="4"/>
    <n v="1"/>
    <n v="275"/>
    <n v="0"/>
    <n v="0"/>
    <n v="55"/>
    <n v="220"/>
    <n v="0"/>
    <n v="220"/>
    <n v="1"/>
    <n v="0"/>
    <x v="83"/>
  </r>
  <r>
    <x v="127"/>
    <n v="10067"/>
    <x v="4"/>
    <n v="1"/>
    <n v="275"/>
    <n v="0"/>
    <n v="0"/>
    <n v="0"/>
    <n v="275"/>
    <n v="0"/>
    <n v="275"/>
    <n v="1"/>
    <n v="0"/>
    <x v="83"/>
  </r>
  <r>
    <x v="58"/>
    <n v="10145"/>
    <x v="1"/>
    <n v="1"/>
    <n v="370"/>
    <n v="0"/>
    <n v="0"/>
    <n v="0"/>
    <n v="370"/>
    <n v="0"/>
    <n v="370"/>
    <n v="1"/>
    <n v="0"/>
    <x v="83"/>
  </r>
  <r>
    <x v="23"/>
    <n v="10044"/>
    <x v="4"/>
    <n v="1"/>
    <n v="260"/>
    <n v="0"/>
    <n v="0"/>
    <n v="0"/>
    <n v="260"/>
    <n v="0"/>
    <n v="260"/>
    <n v="1"/>
    <n v="0"/>
    <x v="83"/>
  </r>
  <r>
    <x v="4"/>
    <n v="10109"/>
    <x v="3"/>
    <n v="1"/>
    <n v="275"/>
    <n v="0"/>
    <n v="0"/>
    <n v="0"/>
    <n v="275"/>
    <n v="0"/>
    <n v="275"/>
    <n v="1"/>
    <n v="0"/>
    <x v="83"/>
  </r>
  <r>
    <x v="28"/>
    <n v="10442"/>
    <x v="12"/>
    <n v="1"/>
    <n v="83"/>
    <n v="0"/>
    <n v="0"/>
    <n v="0"/>
    <n v="83"/>
    <n v="0"/>
    <n v="83"/>
    <n v="1"/>
    <n v="0"/>
    <x v="83"/>
  </r>
  <r>
    <x v="113"/>
    <n v="10446"/>
    <x v="12"/>
    <n v="1"/>
    <n v="195"/>
    <n v="0"/>
    <n v="0"/>
    <n v="0"/>
    <n v="195"/>
    <n v="0"/>
    <n v="195"/>
    <n v="1"/>
    <n v="0"/>
    <x v="83"/>
  </r>
  <r>
    <x v="115"/>
    <n v="10436"/>
    <x v="12"/>
    <n v="3"/>
    <n v="135"/>
    <n v="0"/>
    <n v="0"/>
    <n v="0"/>
    <n v="135"/>
    <n v="0"/>
    <n v="135"/>
    <n v="1"/>
    <n v="0"/>
    <x v="83"/>
  </r>
  <r>
    <x v="64"/>
    <n v="10471"/>
    <x v="19"/>
    <n v="1"/>
    <n v="495"/>
    <n v="0"/>
    <n v="0"/>
    <n v="0"/>
    <n v="495"/>
    <n v="0"/>
    <n v="495"/>
    <n v="1"/>
    <n v="0"/>
    <x v="83"/>
  </r>
  <r>
    <x v="33"/>
    <n v="10221"/>
    <x v="13"/>
    <n v="1"/>
    <n v="255"/>
    <n v="0"/>
    <n v="0"/>
    <n v="0"/>
    <n v="255"/>
    <n v="0"/>
    <n v="255"/>
    <n v="1"/>
    <n v="0"/>
    <x v="83"/>
  </r>
  <r>
    <x v="8"/>
    <n v="10264"/>
    <x v="5"/>
    <n v="5"/>
    <n v="950"/>
    <n v="0"/>
    <n v="0"/>
    <n v="18.88"/>
    <n v="931.12"/>
    <n v="0"/>
    <n v="931.12"/>
    <n v="1"/>
    <n v="0"/>
    <x v="83"/>
  </r>
  <r>
    <x v="38"/>
    <n v="10381"/>
    <x v="5"/>
    <n v="1"/>
    <n v="225"/>
    <n v="0"/>
    <n v="0"/>
    <n v="0"/>
    <n v="225"/>
    <n v="0"/>
    <n v="225"/>
    <n v="1"/>
    <n v="0"/>
    <x v="83"/>
  </r>
  <r>
    <x v="68"/>
    <n v="10377"/>
    <x v="5"/>
    <n v="1"/>
    <n v="345"/>
    <n v="0"/>
    <n v="0"/>
    <n v="0"/>
    <n v="345"/>
    <n v="0"/>
    <n v="345"/>
    <n v="1"/>
    <n v="0"/>
    <x v="83"/>
  </r>
  <r>
    <x v="39"/>
    <n v="10373"/>
    <x v="5"/>
    <n v="1"/>
    <n v="275"/>
    <n v="0"/>
    <n v="0"/>
    <n v="27.33"/>
    <n v="247.67"/>
    <n v="0"/>
    <n v="247.67"/>
    <n v="1"/>
    <n v="0"/>
    <x v="83"/>
  </r>
  <r>
    <x v="43"/>
    <n v="10364"/>
    <x v="5"/>
    <n v="1"/>
    <n v="330"/>
    <n v="0"/>
    <n v="0"/>
    <n v="0"/>
    <n v="330"/>
    <n v="0"/>
    <n v="330"/>
    <n v="1"/>
    <n v="0"/>
    <x v="83"/>
  </r>
  <r>
    <x v="70"/>
    <n v="10367"/>
    <x v="5"/>
    <n v="1"/>
    <n v="330"/>
    <n v="0"/>
    <n v="0"/>
    <n v="32.79"/>
    <n v="297.20999999999998"/>
    <n v="0"/>
    <n v="297.20999999999998"/>
    <n v="1"/>
    <n v="0"/>
    <x v="83"/>
  </r>
  <r>
    <x v="11"/>
    <n v="10353"/>
    <x v="6"/>
    <n v="1"/>
    <n v="350"/>
    <n v="0"/>
    <n v="0"/>
    <n v="0"/>
    <n v="350"/>
    <n v="0"/>
    <n v="350"/>
    <n v="1"/>
    <n v="0"/>
    <x v="83"/>
  </r>
  <r>
    <x v="119"/>
    <n v="10359"/>
    <x v="6"/>
    <n v="1"/>
    <n v="385"/>
    <n v="0"/>
    <n v="0"/>
    <n v="0"/>
    <n v="385"/>
    <n v="0"/>
    <n v="385"/>
    <n v="1"/>
    <n v="0"/>
    <x v="83"/>
  </r>
  <r>
    <x v="46"/>
    <n v="10356"/>
    <x v="6"/>
    <n v="1"/>
    <n v="360"/>
    <n v="0"/>
    <n v="0"/>
    <n v="0"/>
    <n v="360"/>
    <n v="0"/>
    <n v="360"/>
    <n v="1"/>
    <n v="0"/>
    <x v="83"/>
  </r>
  <r>
    <x v="165"/>
    <n v="10509"/>
    <x v="22"/>
    <n v="1"/>
    <n v="320"/>
    <n v="0"/>
    <n v="0"/>
    <n v="0"/>
    <n v="320"/>
    <n v="0"/>
    <n v="320"/>
    <n v="1"/>
    <n v="0"/>
    <x v="83"/>
  </r>
  <r>
    <x v="17"/>
    <n v="10633"/>
    <x v="10"/>
    <n v="4"/>
    <n v="636"/>
    <n v="0"/>
    <n v="0"/>
    <n v="0"/>
    <n v="636"/>
    <n v="0"/>
    <n v="636"/>
    <n v="1"/>
    <n v="0"/>
    <x v="83"/>
  </r>
  <r>
    <x v="144"/>
    <n v="10506"/>
    <x v="17"/>
    <n v="1"/>
    <n v="0"/>
    <n v="0"/>
    <n v="0"/>
    <n v="0"/>
    <n v="0"/>
    <n v="0"/>
    <n v="0"/>
    <n v="0"/>
    <n v="0"/>
    <x v="83"/>
  </r>
  <r>
    <x v="51"/>
    <n v="10632"/>
    <x v="10"/>
    <n v="1"/>
    <n v="159"/>
    <n v="0"/>
    <n v="0"/>
    <n v="0"/>
    <n v="159"/>
    <n v="0"/>
    <n v="159"/>
    <n v="1"/>
    <n v="0"/>
    <x v="83"/>
  </r>
  <r>
    <x v="184"/>
    <n v="10469"/>
    <x v="0"/>
    <n v="1"/>
    <n v="555"/>
    <n v="0"/>
    <n v="0"/>
    <n v="0"/>
    <n v="555"/>
    <n v="0"/>
    <n v="555"/>
    <n v="1"/>
    <n v="0"/>
    <x v="84"/>
  </r>
  <r>
    <x v="21"/>
    <n v="10461"/>
    <x v="0"/>
    <n v="1"/>
    <n v="275"/>
    <n v="0"/>
    <n v="0"/>
    <n v="0"/>
    <n v="275"/>
    <n v="0"/>
    <n v="275"/>
    <n v="1"/>
    <n v="0"/>
    <x v="84"/>
  </r>
  <r>
    <x v="97"/>
    <n v="10098"/>
    <x v="3"/>
    <n v="1"/>
    <n v="275"/>
    <n v="0"/>
    <n v="0"/>
    <n v="0"/>
    <n v="275"/>
    <n v="0"/>
    <n v="275"/>
    <n v="1"/>
    <n v="0"/>
    <x v="84"/>
  </r>
  <r>
    <x v="182"/>
    <n v="10154"/>
    <x v="1"/>
    <n v="1"/>
    <n v="385"/>
    <n v="0"/>
    <n v="0"/>
    <n v="0"/>
    <n v="385"/>
    <n v="0"/>
    <n v="385"/>
    <n v="1"/>
    <n v="0"/>
    <x v="84"/>
  </r>
  <r>
    <x v="56"/>
    <n v="10167"/>
    <x v="1"/>
    <n v="1"/>
    <n v="350"/>
    <n v="0"/>
    <n v="0"/>
    <n v="0"/>
    <n v="350"/>
    <n v="0"/>
    <n v="350"/>
    <n v="1"/>
    <n v="0"/>
    <x v="84"/>
  </r>
  <r>
    <x v="57"/>
    <n v="10225"/>
    <x v="4"/>
    <n v="1"/>
    <n v="255"/>
    <n v="0"/>
    <n v="0"/>
    <n v="0"/>
    <n v="255"/>
    <n v="0"/>
    <n v="255"/>
    <n v="1"/>
    <n v="0"/>
    <x v="84"/>
  </r>
  <r>
    <x v="22"/>
    <n v="10645"/>
    <x v="1"/>
    <n v="1"/>
    <n v="340"/>
    <n v="0"/>
    <n v="0"/>
    <n v="0"/>
    <n v="340"/>
    <n v="0"/>
    <n v="340"/>
    <n v="1"/>
    <n v="0"/>
    <x v="84"/>
  </r>
  <r>
    <x v="59"/>
    <n v="10052"/>
    <x v="4"/>
    <n v="2"/>
    <n v="680"/>
    <n v="0"/>
    <n v="0"/>
    <n v="0"/>
    <n v="680"/>
    <n v="0"/>
    <n v="680"/>
    <n v="1"/>
    <n v="0"/>
    <x v="84"/>
  </r>
  <r>
    <x v="176"/>
    <n v="10137"/>
    <x v="1"/>
    <n v="1"/>
    <n v="350"/>
    <n v="0"/>
    <n v="0"/>
    <n v="0"/>
    <n v="350"/>
    <n v="0"/>
    <n v="350"/>
    <n v="1"/>
    <n v="0"/>
    <x v="84"/>
  </r>
  <r>
    <x v="168"/>
    <n v="10064"/>
    <x v="4"/>
    <n v="1"/>
    <n v="355"/>
    <n v="0"/>
    <n v="0"/>
    <n v="21.27"/>
    <n v="333.73"/>
    <n v="0"/>
    <n v="333.73"/>
    <n v="1"/>
    <n v="0"/>
    <x v="84"/>
  </r>
  <r>
    <x v="28"/>
    <n v="10442"/>
    <x v="12"/>
    <n v="4"/>
    <n v="332"/>
    <n v="0"/>
    <n v="0"/>
    <n v="4.97"/>
    <n v="327.02999999999997"/>
    <n v="0"/>
    <n v="327.02999999999997"/>
    <n v="1"/>
    <n v="0"/>
    <x v="84"/>
  </r>
  <r>
    <x v="30"/>
    <n v="10441"/>
    <x v="12"/>
    <n v="1"/>
    <n v="250"/>
    <n v="0"/>
    <n v="0"/>
    <n v="0"/>
    <n v="250"/>
    <n v="0"/>
    <n v="250"/>
    <n v="1"/>
    <n v="0"/>
    <x v="84"/>
  </r>
  <r>
    <x v="126"/>
    <n v="10439"/>
    <x v="12"/>
    <n v="1"/>
    <n v="119"/>
    <n v="0"/>
    <n v="0"/>
    <n v="0"/>
    <n v="119"/>
    <n v="0"/>
    <n v="119"/>
    <n v="1"/>
    <n v="0"/>
    <x v="84"/>
  </r>
  <r>
    <x v="63"/>
    <n v="10470"/>
    <x v="19"/>
    <n v="1"/>
    <n v="275"/>
    <n v="0"/>
    <n v="0"/>
    <n v="55"/>
    <n v="220"/>
    <n v="0"/>
    <n v="220"/>
    <n v="1"/>
    <n v="0"/>
    <x v="84"/>
  </r>
  <r>
    <x v="8"/>
    <n v="10264"/>
    <x v="5"/>
    <n v="4"/>
    <n v="760"/>
    <n v="0"/>
    <n v="0"/>
    <n v="0"/>
    <n v="760"/>
    <n v="0"/>
    <n v="760"/>
    <n v="1"/>
    <n v="0"/>
    <x v="84"/>
  </r>
  <r>
    <x v="157"/>
    <n v="10368"/>
    <x v="5"/>
    <n v="1"/>
    <n v="265"/>
    <n v="0"/>
    <n v="0"/>
    <n v="0"/>
    <n v="265"/>
    <n v="0"/>
    <n v="265"/>
    <n v="1"/>
    <n v="0"/>
    <x v="84"/>
  </r>
  <r>
    <x v="68"/>
    <n v="10377"/>
    <x v="5"/>
    <n v="2"/>
    <n v="690"/>
    <n v="0"/>
    <n v="0"/>
    <n v="20.68"/>
    <n v="669.32"/>
    <n v="0"/>
    <n v="669.32"/>
    <n v="1"/>
    <n v="0"/>
    <x v="84"/>
  </r>
  <r>
    <x v="228"/>
    <n v="10378"/>
    <x v="5"/>
    <n v="1"/>
    <n v="285"/>
    <n v="0"/>
    <n v="0"/>
    <n v="0"/>
    <n v="285"/>
    <n v="0"/>
    <n v="285"/>
    <n v="1"/>
    <n v="0"/>
    <x v="84"/>
  </r>
  <r>
    <x v="41"/>
    <n v="10363"/>
    <x v="5"/>
    <n v="1"/>
    <n v="265"/>
    <n v="0"/>
    <n v="0"/>
    <n v="0"/>
    <n v="265"/>
    <n v="0"/>
    <n v="265"/>
    <n v="1"/>
    <n v="0"/>
    <x v="84"/>
  </r>
  <r>
    <x v="69"/>
    <n v="10382"/>
    <x v="5"/>
    <n v="1"/>
    <n v="235"/>
    <n v="0"/>
    <n v="0"/>
    <n v="0"/>
    <n v="235"/>
    <n v="0"/>
    <n v="235"/>
    <n v="1"/>
    <n v="0"/>
    <x v="84"/>
  </r>
  <r>
    <x v="10"/>
    <n v="10007"/>
    <x v="5"/>
    <n v="1"/>
    <n v="275"/>
    <n v="0"/>
    <n v="0"/>
    <n v="0"/>
    <n v="275"/>
    <n v="0"/>
    <n v="275"/>
    <n v="1"/>
    <n v="0"/>
    <x v="84"/>
  </r>
  <r>
    <x v="45"/>
    <n v="10354"/>
    <x v="6"/>
    <n v="1"/>
    <n v="350"/>
    <n v="0"/>
    <n v="0"/>
    <n v="0"/>
    <n v="350"/>
    <n v="0"/>
    <n v="350"/>
    <n v="1"/>
    <n v="0"/>
    <x v="84"/>
  </r>
  <r>
    <x v="11"/>
    <n v="10353"/>
    <x v="6"/>
    <n v="3"/>
    <n v="1050"/>
    <n v="0"/>
    <n v="0"/>
    <n v="0"/>
    <n v="1050"/>
    <n v="0"/>
    <n v="1050"/>
    <n v="1"/>
    <n v="0"/>
    <x v="84"/>
  </r>
  <r>
    <x v="104"/>
    <n v="10360"/>
    <x v="6"/>
    <n v="1"/>
    <n v="385"/>
    <n v="0"/>
    <n v="0"/>
    <n v="0"/>
    <n v="385"/>
    <n v="0"/>
    <n v="385"/>
    <n v="1"/>
    <n v="0"/>
    <x v="84"/>
  </r>
  <r>
    <x v="119"/>
    <n v="10359"/>
    <x v="6"/>
    <n v="1"/>
    <n v="385"/>
    <n v="0"/>
    <n v="0"/>
    <n v="0"/>
    <n v="385"/>
    <n v="0"/>
    <n v="385"/>
    <n v="1"/>
    <n v="0"/>
    <x v="84"/>
  </r>
  <r>
    <x v="46"/>
    <n v="10356"/>
    <x v="6"/>
    <n v="1"/>
    <n v="360"/>
    <n v="0"/>
    <n v="0"/>
    <n v="0"/>
    <n v="360"/>
    <n v="0"/>
    <n v="360"/>
    <n v="1"/>
    <n v="0"/>
    <x v="84"/>
  </r>
  <r>
    <x v="12"/>
    <n v="10545"/>
    <x v="6"/>
    <n v="1"/>
    <n v="340"/>
    <n v="0"/>
    <n v="0"/>
    <n v="0"/>
    <n v="340"/>
    <n v="0"/>
    <n v="340"/>
    <n v="1"/>
    <n v="0"/>
    <x v="84"/>
  </r>
  <r>
    <x v="180"/>
    <n v="10417"/>
    <x v="22"/>
    <n v="1"/>
    <n v="195"/>
    <n v="0"/>
    <n v="0"/>
    <n v="0"/>
    <n v="195"/>
    <n v="0"/>
    <n v="195"/>
    <n v="1"/>
    <n v="0"/>
    <x v="84"/>
  </r>
  <r>
    <x v="187"/>
    <n v="10422"/>
    <x v="22"/>
    <n v="1"/>
    <n v="448"/>
    <n v="0"/>
    <n v="0"/>
    <n v="0"/>
    <n v="448"/>
    <n v="0"/>
    <n v="448"/>
    <n v="1"/>
    <n v="0"/>
    <x v="84"/>
  </r>
  <r>
    <x v="78"/>
    <n v="10403"/>
    <x v="23"/>
    <n v="1"/>
    <n v="335"/>
    <n v="0"/>
    <n v="0"/>
    <n v="20.079999999999998"/>
    <n v="314.92"/>
    <n v="0"/>
    <n v="314.92"/>
    <n v="1"/>
    <n v="0"/>
    <x v="84"/>
  </r>
  <r>
    <x v="121"/>
    <n v="10562"/>
    <x v="9"/>
    <n v="1"/>
    <n v="795"/>
    <n v="0"/>
    <n v="0"/>
    <n v="0"/>
    <n v="795"/>
    <n v="0"/>
    <n v="795"/>
    <n v="1"/>
    <n v="0"/>
    <x v="84"/>
  </r>
  <r>
    <x v="21"/>
    <n v="10461"/>
    <x v="0"/>
    <n v="1"/>
    <n v="275"/>
    <n v="0"/>
    <n v="0"/>
    <n v="10.64"/>
    <n v="264.36"/>
    <n v="0"/>
    <n v="264.36"/>
    <n v="1"/>
    <n v="0"/>
    <x v="85"/>
  </r>
  <r>
    <x v="58"/>
    <n v="10145"/>
    <x v="1"/>
    <n v="1"/>
    <n v="370"/>
    <n v="0"/>
    <n v="0"/>
    <n v="37"/>
    <n v="333"/>
    <n v="0"/>
    <n v="333"/>
    <n v="1"/>
    <n v="0"/>
    <x v="85"/>
  </r>
  <r>
    <x v="60"/>
    <n v="10125"/>
    <x v="3"/>
    <n v="1"/>
    <n v="275"/>
    <n v="0"/>
    <n v="0"/>
    <n v="0"/>
    <n v="275"/>
    <n v="0"/>
    <n v="275"/>
    <n v="1"/>
    <n v="0"/>
    <x v="85"/>
  </r>
  <r>
    <x v="128"/>
    <n v="10111"/>
    <x v="3"/>
    <n v="1"/>
    <n v="355"/>
    <n v="0"/>
    <n v="0"/>
    <n v="61.48"/>
    <n v="293.52"/>
    <n v="0"/>
    <n v="293.52"/>
    <n v="1"/>
    <n v="0"/>
    <x v="85"/>
  </r>
  <r>
    <x v="173"/>
    <n v="10097"/>
    <x v="3"/>
    <n v="1"/>
    <n v="355"/>
    <n v="0"/>
    <n v="0"/>
    <n v="0"/>
    <n v="355"/>
    <n v="0"/>
    <n v="355"/>
    <n v="1"/>
    <n v="0"/>
    <x v="85"/>
  </r>
  <r>
    <x v="168"/>
    <n v="10064"/>
    <x v="4"/>
    <n v="1"/>
    <n v="355"/>
    <n v="0"/>
    <n v="0"/>
    <n v="0"/>
    <n v="355"/>
    <n v="0"/>
    <n v="355"/>
    <n v="1"/>
    <n v="0"/>
    <x v="85"/>
  </r>
  <r>
    <x v="28"/>
    <n v="10442"/>
    <x v="12"/>
    <n v="1"/>
    <n v="83"/>
    <n v="0"/>
    <n v="0"/>
    <n v="0"/>
    <n v="83"/>
    <n v="0"/>
    <n v="83"/>
    <n v="1"/>
    <n v="0"/>
    <x v="85"/>
  </r>
  <r>
    <x v="113"/>
    <n v="10446"/>
    <x v="12"/>
    <n v="1"/>
    <n v="195"/>
    <n v="0"/>
    <n v="0"/>
    <n v="0"/>
    <n v="195"/>
    <n v="0"/>
    <n v="195"/>
    <n v="1"/>
    <n v="0"/>
    <x v="85"/>
  </r>
  <r>
    <x v="114"/>
    <n v="10440"/>
    <x v="12"/>
    <n v="1"/>
    <n v="88"/>
    <n v="0"/>
    <n v="0"/>
    <n v="7.86"/>
    <n v="80.14"/>
    <n v="0"/>
    <n v="80.14"/>
    <n v="1"/>
    <n v="0"/>
    <x v="85"/>
  </r>
  <r>
    <x v="62"/>
    <n v="10445"/>
    <x v="12"/>
    <n v="1"/>
    <n v="195"/>
    <n v="0"/>
    <n v="0"/>
    <n v="0"/>
    <n v="195"/>
    <n v="0"/>
    <n v="195"/>
    <n v="1"/>
    <n v="0"/>
    <x v="85"/>
  </r>
  <r>
    <x v="115"/>
    <n v="10436"/>
    <x v="12"/>
    <n v="1"/>
    <n v="45"/>
    <n v="0"/>
    <n v="0"/>
    <n v="0"/>
    <n v="45"/>
    <n v="0"/>
    <n v="45"/>
    <n v="1"/>
    <n v="0"/>
    <x v="85"/>
  </r>
  <r>
    <x v="63"/>
    <n v="10470"/>
    <x v="19"/>
    <n v="1"/>
    <n v="275"/>
    <n v="0"/>
    <n v="0"/>
    <n v="0"/>
    <n v="275"/>
    <n v="0"/>
    <n v="275"/>
    <n v="1"/>
    <n v="0"/>
    <x v="85"/>
  </r>
  <r>
    <x v="117"/>
    <n v="10218"/>
    <x v="13"/>
    <n v="1"/>
    <n v="245"/>
    <n v="0"/>
    <n v="0"/>
    <n v="0"/>
    <n v="245"/>
    <n v="0"/>
    <n v="245"/>
    <n v="1"/>
    <n v="0"/>
    <x v="85"/>
  </r>
  <r>
    <x v="67"/>
    <n v="10223"/>
    <x v="13"/>
    <n v="2"/>
    <n v="550"/>
    <n v="0"/>
    <n v="0"/>
    <n v="10.65"/>
    <n v="539.35"/>
    <n v="0"/>
    <n v="539.35"/>
    <n v="1"/>
    <n v="0"/>
    <x v="85"/>
  </r>
  <r>
    <x v="36"/>
    <n v="10224"/>
    <x v="13"/>
    <n v="1"/>
    <n v="255"/>
    <n v="0"/>
    <n v="0"/>
    <n v="0"/>
    <n v="255"/>
    <n v="0"/>
    <n v="255"/>
    <n v="1"/>
    <n v="0"/>
    <x v="85"/>
  </r>
  <r>
    <x v="37"/>
    <n v="10216"/>
    <x v="13"/>
    <n v="1"/>
    <n v="245"/>
    <n v="0"/>
    <n v="0"/>
    <n v="9.48"/>
    <n v="235.52"/>
    <n v="0"/>
    <n v="235.52"/>
    <n v="1"/>
    <n v="0"/>
    <x v="85"/>
  </r>
  <r>
    <x v="8"/>
    <n v="10264"/>
    <x v="5"/>
    <n v="2"/>
    <n v="380"/>
    <n v="0"/>
    <n v="0"/>
    <n v="35.97"/>
    <n v="344.03"/>
    <n v="0"/>
    <n v="344.03"/>
    <n v="1"/>
    <n v="0"/>
    <x v="85"/>
  </r>
  <r>
    <x v="9"/>
    <n v="10366"/>
    <x v="5"/>
    <n v="1"/>
    <n v="270"/>
    <n v="0"/>
    <n v="0"/>
    <n v="10.45"/>
    <n v="259.55"/>
    <n v="0"/>
    <n v="259.55"/>
    <n v="1"/>
    <n v="0"/>
    <x v="85"/>
  </r>
  <r>
    <x v="38"/>
    <n v="10381"/>
    <x v="5"/>
    <n v="3"/>
    <n v="675"/>
    <n v="0"/>
    <n v="0"/>
    <n v="0"/>
    <n v="675"/>
    <n v="0"/>
    <n v="675"/>
    <n v="1"/>
    <n v="0"/>
    <x v="85"/>
  </r>
  <r>
    <x v="194"/>
    <n v="10376"/>
    <x v="5"/>
    <n v="1"/>
    <n v="330"/>
    <n v="0"/>
    <n v="0"/>
    <n v="0"/>
    <n v="330"/>
    <n v="0"/>
    <n v="330"/>
    <n v="1"/>
    <n v="0"/>
    <x v="85"/>
  </r>
  <r>
    <x v="228"/>
    <n v="10378"/>
    <x v="5"/>
    <n v="1"/>
    <n v="285"/>
    <n v="0"/>
    <n v="0"/>
    <n v="11.04"/>
    <n v="273.95999999999998"/>
    <n v="0"/>
    <n v="273.95999999999998"/>
    <n v="1"/>
    <n v="0"/>
    <x v="85"/>
  </r>
  <r>
    <x v="10"/>
    <n v="10007"/>
    <x v="5"/>
    <n v="1"/>
    <n v="275"/>
    <n v="0"/>
    <n v="0"/>
    <n v="10.65"/>
    <n v="264.35000000000002"/>
    <n v="0"/>
    <n v="264.35000000000002"/>
    <n v="1"/>
    <n v="0"/>
    <x v="85"/>
  </r>
  <r>
    <x v="72"/>
    <n v="10033"/>
    <x v="20"/>
    <n v="1"/>
    <n v="1290"/>
    <n v="0"/>
    <n v="0"/>
    <n v="0"/>
    <n v="1290"/>
    <n v="0"/>
    <n v="1290"/>
    <n v="1"/>
    <n v="0"/>
    <x v="85"/>
  </r>
  <r>
    <x v="45"/>
    <n v="10354"/>
    <x v="6"/>
    <n v="1"/>
    <n v="350"/>
    <n v="0"/>
    <n v="0"/>
    <n v="31.26"/>
    <n v="318.74"/>
    <n v="0"/>
    <n v="318.74"/>
    <n v="1"/>
    <n v="0"/>
    <x v="85"/>
  </r>
  <r>
    <x v="183"/>
    <n v="10043"/>
    <x v="6"/>
    <n v="1"/>
    <n v="310"/>
    <n v="0"/>
    <n v="0"/>
    <n v="0"/>
    <n v="310"/>
    <n v="0"/>
    <n v="310"/>
    <n v="1"/>
    <n v="0"/>
    <x v="85"/>
  </r>
  <r>
    <x v="74"/>
    <n v="10227"/>
    <x v="6"/>
    <n v="2"/>
    <n v="770"/>
    <n v="0"/>
    <n v="0"/>
    <n v="0"/>
    <n v="770"/>
    <n v="0"/>
    <n v="770"/>
    <n v="1"/>
    <n v="0"/>
    <x v="85"/>
  </r>
  <r>
    <x v="46"/>
    <n v="10356"/>
    <x v="6"/>
    <n v="1"/>
    <n v="360"/>
    <n v="0"/>
    <n v="0"/>
    <n v="13.93"/>
    <n v="346.07"/>
    <n v="0"/>
    <n v="346.07"/>
    <n v="1"/>
    <n v="0"/>
    <x v="85"/>
  </r>
  <r>
    <x v="14"/>
    <n v="10653"/>
    <x v="8"/>
    <n v="1"/>
    <n v="275"/>
    <n v="0"/>
    <n v="0"/>
    <n v="0"/>
    <n v="275"/>
    <n v="0"/>
    <n v="275"/>
    <n v="1"/>
    <n v="0"/>
    <x v="85"/>
  </r>
  <r>
    <x v="78"/>
    <n v="10403"/>
    <x v="23"/>
    <n v="1"/>
    <n v="335"/>
    <n v="0"/>
    <n v="0"/>
    <n v="29.91"/>
    <n v="305.08999999999997"/>
    <n v="0"/>
    <n v="305.08999999999997"/>
    <n v="1"/>
    <n v="0"/>
    <x v="85"/>
  </r>
  <r>
    <x v="251"/>
    <n v="10204"/>
    <x v="16"/>
    <n v="1"/>
    <n v="55"/>
    <n v="0"/>
    <n v="0"/>
    <n v="9.52"/>
    <n v="45.48"/>
    <n v="0"/>
    <n v="45.48"/>
    <n v="1"/>
    <n v="0"/>
    <x v="85"/>
  </r>
  <r>
    <x v="16"/>
    <n v="10030"/>
    <x v="9"/>
    <n v="1"/>
    <n v="695"/>
    <n v="0"/>
    <n v="0"/>
    <n v="0"/>
    <n v="695"/>
    <n v="0"/>
    <n v="695"/>
    <n v="1"/>
    <n v="0"/>
    <x v="85"/>
  </r>
  <r>
    <x v="17"/>
    <n v="10633"/>
    <x v="10"/>
    <n v="1"/>
    <n v="159"/>
    <n v="0"/>
    <n v="0"/>
    <n v="6.16"/>
    <n v="152.84"/>
    <n v="0"/>
    <n v="152.84"/>
    <n v="1"/>
    <n v="0"/>
    <x v="85"/>
  </r>
  <r>
    <x v="91"/>
    <n v="10494"/>
    <x v="16"/>
    <n v="1"/>
    <n v="38"/>
    <n v="0"/>
    <n v="0"/>
    <n v="0"/>
    <n v="38"/>
    <n v="0"/>
    <n v="38"/>
    <n v="1"/>
    <n v="0"/>
    <x v="85"/>
  </r>
  <r>
    <x v="51"/>
    <n v="10632"/>
    <x v="10"/>
    <n v="1"/>
    <n v="159"/>
    <n v="0"/>
    <n v="0"/>
    <n v="0"/>
    <n v="159"/>
    <n v="0"/>
    <n v="159"/>
    <n v="1"/>
    <n v="0"/>
    <x v="85"/>
  </r>
  <r>
    <x v="174"/>
    <n v="10660"/>
    <x v="5"/>
    <n v="1"/>
    <n v="265"/>
    <n v="0"/>
    <n v="0"/>
    <n v="0"/>
    <n v="265"/>
    <n v="0"/>
    <n v="265"/>
    <n v="1"/>
    <n v="0"/>
    <x v="86"/>
  </r>
  <r>
    <x v="145"/>
    <n v="10449"/>
    <x v="0"/>
    <n v="1"/>
    <n v="260"/>
    <n v="0"/>
    <n v="0"/>
    <n v="0"/>
    <n v="260"/>
    <n v="0"/>
    <n v="260"/>
    <n v="1"/>
    <n v="0"/>
    <x v="86"/>
  </r>
  <r>
    <x v="95"/>
    <n v="10462"/>
    <x v="0"/>
    <n v="1"/>
    <n v="410"/>
    <n v="0"/>
    <n v="0"/>
    <n v="31.27"/>
    <n v="378.73"/>
    <n v="0"/>
    <n v="378.73"/>
    <n v="1"/>
    <n v="0"/>
    <x v="86"/>
  </r>
  <r>
    <x v="182"/>
    <n v="10154"/>
    <x v="1"/>
    <n v="1"/>
    <n v="385"/>
    <n v="0"/>
    <n v="0"/>
    <n v="20.29"/>
    <n v="364.71"/>
    <n v="0"/>
    <n v="364.71"/>
    <n v="1"/>
    <n v="0"/>
    <x v="86"/>
  </r>
  <r>
    <x v="57"/>
    <n v="10225"/>
    <x v="4"/>
    <n v="2"/>
    <n v="510"/>
    <n v="0"/>
    <n v="0"/>
    <n v="18.21"/>
    <n v="491.79"/>
    <n v="0"/>
    <n v="491.79"/>
    <n v="1"/>
    <n v="0"/>
    <x v="86"/>
  </r>
  <r>
    <x v="82"/>
    <n v="10072"/>
    <x v="4"/>
    <n v="3"/>
    <n v="945"/>
    <n v="0"/>
    <n v="0"/>
    <n v="0"/>
    <n v="945"/>
    <n v="0"/>
    <n v="945"/>
    <n v="1"/>
    <n v="0"/>
    <x v="86"/>
  </r>
  <r>
    <x v="127"/>
    <n v="10067"/>
    <x v="4"/>
    <n v="1"/>
    <n v="275"/>
    <n v="0"/>
    <n v="0"/>
    <n v="20.97"/>
    <n v="254.03"/>
    <n v="0"/>
    <n v="254.03"/>
    <n v="1"/>
    <n v="0"/>
    <x v="86"/>
  </r>
  <r>
    <x v="22"/>
    <n v="10645"/>
    <x v="1"/>
    <n v="1"/>
    <n v="340"/>
    <n v="0"/>
    <n v="0"/>
    <n v="0"/>
    <n v="340"/>
    <n v="0"/>
    <n v="340"/>
    <n v="1"/>
    <n v="0"/>
    <x v="86"/>
  </r>
  <r>
    <x v="112"/>
    <n v="10127"/>
    <x v="3"/>
    <n v="1"/>
    <n v="355"/>
    <n v="0"/>
    <n v="0"/>
    <n v="0"/>
    <n v="355"/>
    <n v="0"/>
    <n v="355"/>
    <n v="1"/>
    <n v="0"/>
    <x v="86"/>
  </r>
  <r>
    <x v="128"/>
    <n v="10111"/>
    <x v="3"/>
    <n v="3"/>
    <n v="1065"/>
    <n v="0"/>
    <n v="0"/>
    <n v="18.71"/>
    <n v="1046.29"/>
    <n v="0"/>
    <n v="1046.29"/>
    <n v="1"/>
    <n v="0"/>
    <x v="86"/>
  </r>
  <r>
    <x v="6"/>
    <n v="10055"/>
    <x v="4"/>
    <n v="1"/>
    <n v="260"/>
    <n v="0"/>
    <n v="0"/>
    <n v="19.82"/>
    <n v="240.18"/>
    <n v="0"/>
    <n v="240.18"/>
    <n v="1"/>
    <n v="0"/>
    <x v="86"/>
  </r>
  <r>
    <x v="113"/>
    <n v="10446"/>
    <x v="12"/>
    <n v="1"/>
    <n v="195"/>
    <n v="0"/>
    <n v="0"/>
    <n v="13.92"/>
    <n v="181.08"/>
    <n v="0"/>
    <n v="181.08"/>
    <n v="1"/>
    <n v="0"/>
    <x v="86"/>
  </r>
  <r>
    <x v="62"/>
    <n v="10445"/>
    <x v="12"/>
    <n v="1"/>
    <n v="195"/>
    <n v="0"/>
    <n v="0"/>
    <n v="13.92"/>
    <n v="181.08"/>
    <n v="0"/>
    <n v="181.08"/>
    <n v="1"/>
    <n v="0"/>
    <x v="86"/>
  </r>
  <r>
    <x v="63"/>
    <n v="10470"/>
    <x v="19"/>
    <n v="2"/>
    <n v="550"/>
    <n v="0"/>
    <n v="0"/>
    <n v="0"/>
    <n v="550"/>
    <n v="0"/>
    <n v="550"/>
    <n v="1"/>
    <n v="0"/>
    <x v="86"/>
  </r>
  <r>
    <x v="66"/>
    <n v="10212"/>
    <x v="13"/>
    <n v="1"/>
    <n v="245"/>
    <n v="0"/>
    <n v="0"/>
    <n v="18.690000000000001"/>
    <n v="226.31"/>
    <n v="0"/>
    <n v="226.31"/>
    <n v="1"/>
    <n v="0"/>
    <x v="86"/>
  </r>
  <r>
    <x v="34"/>
    <n v="10222"/>
    <x v="13"/>
    <n v="1"/>
    <n v="235"/>
    <n v="0"/>
    <n v="0"/>
    <n v="0"/>
    <n v="235"/>
    <n v="0"/>
    <n v="235"/>
    <n v="1"/>
    <n v="0"/>
    <x v="86"/>
  </r>
  <r>
    <x v="37"/>
    <n v="10216"/>
    <x v="13"/>
    <n v="1"/>
    <n v="245"/>
    <n v="0"/>
    <n v="0"/>
    <n v="0"/>
    <n v="245"/>
    <n v="0"/>
    <n v="245"/>
    <n v="1"/>
    <n v="0"/>
    <x v="86"/>
  </r>
  <r>
    <x v="8"/>
    <n v="10264"/>
    <x v="5"/>
    <n v="10"/>
    <n v="1900"/>
    <n v="0"/>
    <n v="0"/>
    <n v="28.98"/>
    <n v="1871.02"/>
    <n v="0"/>
    <n v="1871.02"/>
    <n v="1"/>
    <n v="0"/>
    <x v="86"/>
  </r>
  <r>
    <x v="68"/>
    <n v="10377"/>
    <x v="5"/>
    <n v="2"/>
    <n v="690"/>
    <n v="0"/>
    <n v="0"/>
    <n v="52.51"/>
    <n v="637.49"/>
    <n v="0"/>
    <n v="637.49"/>
    <n v="1"/>
    <n v="0"/>
    <x v="86"/>
  </r>
  <r>
    <x v="286"/>
    <n v="10234"/>
    <x v="5"/>
    <n v="1"/>
    <n v="255"/>
    <n v="0"/>
    <n v="0"/>
    <n v="13.44"/>
    <n v="241.56"/>
    <n v="0"/>
    <n v="241.56"/>
    <n v="1"/>
    <n v="0"/>
    <x v="86"/>
  </r>
  <r>
    <x v="41"/>
    <n v="10363"/>
    <x v="5"/>
    <n v="1"/>
    <n v="265"/>
    <n v="0"/>
    <n v="0"/>
    <n v="0"/>
    <n v="265"/>
    <n v="0"/>
    <n v="265"/>
    <n v="1"/>
    <n v="0"/>
    <x v="86"/>
  </r>
  <r>
    <x v="69"/>
    <n v="10382"/>
    <x v="5"/>
    <n v="1"/>
    <n v="235"/>
    <n v="0"/>
    <n v="0"/>
    <n v="12.38"/>
    <n v="222.62"/>
    <n v="0"/>
    <n v="222.62"/>
    <n v="1"/>
    <n v="0"/>
    <x v="86"/>
  </r>
  <r>
    <x v="42"/>
    <n v="10370"/>
    <x v="5"/>
    <n v="1"/>
    <n v="310"/>
    <n v="0"/>
    <n v="0"/>
    <n v="30.84"/>
    <n v="279.16000000000003"/>
    <n v="0"/>
    <n v="279.16000000000003"/>
    <n v="1"/>
    <n v="0"/>
    <x v="86"/>
  </r>
  <r>
    <x v="70"/>
    <n v="10367"/>
    <x v="5"/>
    <n v="1"/>
    <n v="330"/>
    <n v="0"/>
    <n v="0"/>
    <n v="32.83"/>
    <n v="297.17"/>
    <n v="0"/>
    <n v="297.17"/>
    <n v="1"/>
    <n v="0"/>
    <x v="86"/>
  </r>
  <r>
    <x v="72"/>
    <n v="10033"/>
    <x v="20"/>
    <n v="1"/>
    <n v="1290"/>
    <n v="0"/>
    <n v="0"/>
    <n v="0"/>
    <n v="1290"/>
    <n v="0"/>
    <n v="1290"/>
    <n v="1"/>
    <n v="0"/>
    <x v="86"/>
  </r>
  <r>
    <x v="87"/>
    <n v="10357"/>
    <x v="6"/>
    <n v="1"/>
    <n v="360"/>
    <n v="0"/>
    <n v="0"/>
    <n v="27.46"/>
    <n v="332.54"/>
    <n v="0"/>
    <n v="332.54"/>
    <n v="1"/>
    <n v="0"/>
    <x v="86"/>
  </r>
  <r>
    <x v="11"/>
    <n v="10353"/>
    <x v="6"/>
    <n v="1"/>
    <n v="350"/>
    <n v="0"/>
    <n v="0"/>
    <n v="0"/>
    <n v="350"/>
    <n v="0"/>
    <n v="350"/>
    <n v="1"/>
    <n v="0"/>
    <x v="86"/>
  </r>
  <r>
    <x v="74"/>
    <n v="10227"/>
    <x v="6"/>
    <n v="2"/>
    <n v="770"/>
    <n v="0"/>
    <n v="0"/>
    <n v="56.85"/>
    <n v="713.15"/>
    <n v="0"/>
    <n v="713.15"/>
    <n v="1"/>
    <n v="0"/>
    <x v="86"/>
  </r>
  <r>
    <x v="46"/>
    <n v="10356"/>
    <x v="6"/>
    <n v="1"/>
    <n v="360"/>
    <n v="0"/>
    <n v="0"/>
    <n v="27.45"/>
    <n v="332.55"/>
    <n v="0"/>
    <n v="332.55"/>
    <n v="1"/>
    <n v="0"/>
    <x v="86"/>
  </r>
  <r>
    <x v="146"/>
    <n v="10391"/>
    <x v="7"/>
    <n v="1"/>
    <n v="325"/>
    <n v="0"/>
    <n v="0"/>
    <n v="65"/>
    <n v="260"/>
    <n v="0"/>
    <n v="260"/>
    <n v="1"/>
    <n v="0"/>
    <x v="86"/>
  </r>
  <r>
    <x v="47"/>
    <n v="10432"/>
    <x v="14"/>
    <n v="1"/>
    <n v="315"/>
    <n v="0"/>
    <n v="0"/>
    <n v="0"/>
    <n v="315"/>
    <n v="0"/>
    <n v="315"/>
    <n v="1"/>
    <n v="0"/>
    <x v="86"/>
  </r>
  <r>
    <x v="120"/>
    <n v="10415"/>
    <x v="22"/>
    <n v="1"/>
    <n v="270"/>
    <n v="0"/>
    <n v="0"/>
    <n v="19.27"/>
    <n v="250.73"/>
    <n v="0"/>
    <n v="250.73"/>
    <n v="1"/>
    <n v="0"/>
    <x v="86"/>
  </r>
  <r>
    <x v="200"/>
    <n v="10402"/>
    <x v="23"/>
    <n v="1"/>
    <n v="285"/>
    <n v="0"/>
    <n v="0"/>
    <n v="57"/>
    <n v="228"/>
    <n v="0"/>
    <n v="228"/>
    <n v="1"/>
    <n v="0"/>
    <x v="86"/>
  </r>
  <r>
    <x v="292"/>
    <n v="10743"/>
    <x v="2"/>
    <n v="1"/>
    <n v="25"/>
    <n v="0"/>
    <n v="0"/>
    <n v="5.77"/>
    <n v="19.23"/>
    <n v="0"/>
    <n v="19.23"/>
    <n v="1"/>
    <n v="0"/>
    <x v="86"/>
  </r>
  <r>
    <x v="154"/>
    <n v="10175"/>
    <x v="2"/>
    <n v="1"/>
    <n v="220"/>
    <n v="0"/>
    <n v="0"/>
    <n v="50.77"/>
    <n v="169.23"/>
    <n v="0"/>
    <n v="169.23"/>
    <n v="1"/>
    <n v="0"/>
    <x v="86"/>
  </r>
  <r>
    <x v="89"/>
    <n v="10493"/>
    <x v="16"/>
    <n v="1"/>
    <n v="58"/>
    <n v="0"/>
    <n v="0"/>
    <n v="4.1399999999999997"/>
    <n v="53.86"/>
    <n v="0"/>
    <n v="53.86"/>
    <n v="1"/>
    <n v="0"/>
    <x v="86"/>
  </r>
  <r>
    <x v="90"/>
    <n v="10528"/>
    <x v="17"/>
    <n v="1"/>
    <n v="0"/>
    <n v="0"/>
    <n v="0"/>
    <n v="0"/>
    <n v="0"/>
    <n v="0"/>
    <n v="0"/>
    <n v="0"/>
    <n v="0"/>
    <x v="86"/>
  </r>
  <r>
    <x v="17"/>
    <n v="10605"/>
    <x v="2"/>
    <n v="1"/>
    <n v="320"/>
    <n v="0"/>
    <n v="0"/>
    <n v="73.84"/>
    <n v="246.16"/>
    <n v="0"/>
    <n v="246.16"/>
    <n v="1"/>
    <n v="0"/>
    <x v="86"/>
  </r>
  <r>
    <x v="17"/>
    <n v="10633"/>
    <x v="10"/>
    <n v="7"/>
    <n v="1113"/>
    <n v="0"/>
    <n v="0"/>
    <n v="11.35"/>
    <n v="1101.6500000000001"/>
    <n v="0"/>
    <n v="1101.6500000000001"/>
    <n v="1"/>
    <n v="0"/>
    <x v="86"/>
  </r>
  <r>
    <x v="260"/>
    <n v="10641111111111"/>
    <x v="2"/>
    <n v="1"/>
    <n v="280"/>
    <n v="0"/>
    <n v="0"/>
    <n v="64.62"/>
    <n v="215.38"/>
    <n v="0"/>
    <n v="215.38"/>
    <n v="1"/>
    <n v="0"/>
    <x v="86"/>
  </r>
  <r>
    <x v="51"/>
    <n v="10632"/>
    <x v="10"/>
    <n v="7"/>
    <n v="1113"/>
    <n v="0"/>
    <n v="0"/>
    <n v="22.7"/>
    <n v="1090.3"/>
    <n v="0"/>
    <n v="1090.3"/>
    <n v="1"/>
    <n v="0"/>
    <x v="86"/>
  </r>
  <r>
    <x v="293"/>
    <n v="10522"/>
    <x v="17"/>
    <n v="5"/>
    <n v="0"/>
    <n v="0"/>
    <n v="0"/>
    <n v="0"/>
    <n v="0"/>
    <n v="0"/>
    <n v="0"/>
    <n v="0"/>
    <n v="0"/>
    <x v="86"/>
  </r>
  <r>
    <x v="213"/>
    <s v="0000"/>
    <x v="17"/>
    <n v="1"/>
    <n v="0"/>
    <n v="0"/>
    <n v="0"/>
    <n v="0"/>
    <n v="0"/>
    <n v="0"/>
    <n v="0"/>
    <n v="0"/>
    <n v="0"/>
    <x v="86"/>
  </r>
  <r>
    <x v="277"/>
    <n v="10716"/>
    <x v="17"/>
    <n v="1"/>
    <n v="0"/>
    <n v="0"/>
    <n v="0"/>
    <n v="0"/>
    <n v="0"/>
    <n v="0"/>
    <n v="0"/>
    <n v="0"/>
    <n v="0"/>
    <x v="87"/>
  </r>
  <r>
    <x v="174"/>
    <n v="10660"/>
    <x v="5"/>
    <n v="1"/>
    <n v="265"/>
    <n v="0"/>
    <n v="0"/>
    <n v="0"/>
    <n v="265"/>
    <n v="0"/>
    <n v="265"/>
    <n v="1"/>
    <n v="0"/>
    <x v="87"/>
  </r>
  <r>
    <x v="123"/>
    <n v="10398"/>
    <x v="18"/>
    <n v="1"/>
    <n v="625"/>
    <n v="0"/>
    <n v="0"/>
    <n v="0"/>
    <n v="625"/>
    <n v="0"/>
    <n v="625"/>
    <n v="1"/>
    <n v="0"/>
    <x v="87"/>
  </r>
  <r>
    <x v="57"/>
    <n v="10225"/>
    <x v="4"/>
    <n v="1"/>
    <n v="255"/>
    <n v="0"/>
    <n v="0"/>
    <n v="0"/>
    <n v="255"/>
    <n v="0"/>
    <n v="255"/>
    <n v="1"/>
    <n v="0"/>
    <x v="87"/>
  </r>
  <r>
    <x v="58"/>
    <n v="10145"/>
    <x v="1"/>
    <n v="2"/>
    <n v="740"/>
    <n v="0"/>
    <n v="0"/>
    <n v="0"/>
    <n v="740"/>
    <n v="0"/>
    <n v="740"/>
    <n v="1"/>
    <n v="0"/>
    <x v="87"/>
  </r>
  <r>
    <x v="128"/>
    <n v="10111"/>
    <x v="3"/>
    <n v="4"/>
    <n v="1420"/>
    <n v="0"/>
    <n v="0"/>
    <n v="0"/>
    <n v="1420"/>
    <n v="0"/>
    <n v="1420"/>
    <n v="1"/>
    <n v="0"/>
    <x v="87"/>
  </r>
  <r>
    <x v="7"/>
    <n v="10062"/>
    <x v="4"/>
    <n v="1"/>
    <n v="275"/>
    <n v="0"/>
    <n v="0"/>
    <n v="0"/>
    <n v="275"/>
    <n v="0"/>
    <n v="275"/>
    <n v="1"/>
    <n v="0"/>
    <x v="87"/>
  </r>
  <r>
    <x v="28"/>
    <n v="10442"/>
    <x v="12"/>
    <n v="1"/>
    <n v="83"/>
    <n v="0"/>
    <n v="0"/>
    <n v="0"/>
    <n v="83"/>
    <n v="0"/>
    <n v="83"/>
    <n v="1"/>
    <n v="0"/>
    <x v="87"/>
  </r>
  <r>
    <x v="140"/>
    <n v="10488"/>
    <x v="12"/>
    <n v="1"/>
    <n v="135"/>
    <n v="0"/>
    <n v="0"/>
    <n v="0"/>
    <n v="135"/>
    <n v="0"/>
    <n v="135"/>
    <n v="1"/>
    <n v="0"/>
    <x v="87"/>
  </r>
  <r>
    <x v="114"/>
    <n v="10440"/>
    <x v="12"/>
    <n v="1"/>
    <n v="88"/>
    <n v="0"/>
    <n v="0"/>
    <n v="0"/>
    <n v="88"/>
    <n v="0"/>
    <n v="88"/>
    <n v="1"/>
    <n v="0"/>
    <x v="87"/>
  </r>
  <r>
    <x v="63"/>
    <n v="10470"/>
    <x v="19"/>
    <n v="2"/>
    <n v="550"/>
    <n v="0"/>
    <n v="0"/>
    <n v="0"/>
    <n v="550"/>
    <n v="0"/>
    <n v="550"/>
    <n v="1"/>
    <n v="0"/>
    <x v="87"/>
  </r>
  <r>
    <x v="33"/>
    <n v="10221"/>
    <x v="13"/>
    <n v="1"/>
    <n v="255"/>
    <n v="0"/>
    <n v="0"/>
    <n v="0"/>
    <n v="255"/>
    <n v="0"/>
    <n v="255"/>
    <n v="1"/>
    <n v="0"/>
    <x v="87"/>
  </r>
  <r>
    <x v="37"/>
    <n v="10216"/>
    <x v="13"/>
    <n v="2"/>
    <n v="490"/>
    <n v="0"/>
    <n v="0"/>
    <n v="0"/>
    <n v="490"/>
    <n v="0"/>
    <n v="490"/>
    <n v="1"/>
    <n v="0"/>
    <x v="87"/>
  </r>
  <r>
    <x v="85"/>
    <n v="10215"/>
    <x v="13"/>
    <n v="1"/>
    <n v="225"/>
    <n v="0"/>
    <n v="0"/>
    <n v="0"/>
    <n v="225"/>
    <n v="0"/>
    <n v="225"/>
    <n v="1"/>
    <n v="0"/>
    <x v="87"/>
  </r>
  <r>
    <x v="8"/>
    <n v="10264"/>
    <x v="5"/>
    <n v="3"/>
    <n v="570"/>
    <n v="0"/>
    <n v="0"/>
    <n v="0"/>
    <n v="570"/>
    <n v="0"/>
    <n v="570"/>
    <n v="1"/>
    <n v="0"/>
    <x v="87"/>
  </r>
  <r>
    <x v="9"/>
    <n v="10366"/>
    <x v="5"/>
    <n v="1"/>
    <n v="270"/>
    <n v="0"/>
    <n v="0"/>
    <n v="0"/>
    <n v="270"/>
    <n v="0"/>
    <n v="270"/>
    <n v="1"/>
    <n v="0"/>
    <x v="87"/>
  </r>
  <r>
    <x v="40"/>
    <n v="10384"/>
    <x v="5"/>
    <n v="1"/>
    <n v="310"/>
    <n v="0"/>
    <n v="0"/>
    <n v="31.81"/>
    <n v="278.19"/>
    <n v="0"/>
    <n v="278.19"/>
    <n v="1"/>
    <n v="0"/>
    <x v="87"/>
  </r>
  <r>
    <x v="70"/>
    <n v="10367"/>
    <x v="5"/>
    <n v="1"/>
    <n v="330"/>
    <n v="0"/>
    <n v="0"/>
    <n v="0"/>
    <n v="330"/>
    <n v="0"/>
    <n v="330"/>
    <n v="1"/>
    <n v="0"/>
    <x v="87"/>
  </r>
  <r>
    <x v="71"/>
    <n v="10481"/>
    <x v="20"/>
    <n v="1"/>
    <n v="860"/>
    <n v="0"/>
    <n v="0"/>
    <n v="0"/>
    <n v="860"/>
    <n v="0"/>
    <n v="860"/>
    <n v="1"/>
    <n v="0"/>
    <x v="87"/>
  </r>
  <r>
    <x v="72"/>
    <n v="10033"/>
    <x v="20"/>
    <n v="1"/>
    <n v="1290"/>
    <n v="0"/>
    <n v="0"/>
    <n v="0"/>
    <n v="1290"/>
    <n v="0"/>
    <n v="1290"/>
    <n v="1"/>
    <n v="0"/>
    <x v="87"/>
  </r>
  <r>
    <x v="141"/>
    <n v="10355"/>
    <x v="6"/>
    <n v="1"/>
    <n v="350"/>
    <n v="0"/>
    <n v="0"/>
    <n v="0"/>
    <n v="350"/>
    <n v="0"/>
    <n v="350"/>
    <n v="1"/>
    <n v="0"/>
    <x v="87"/>
  </r>
  <r>
    <x v="46"/>
    <n v="10356"/>
    <x v="6"/>
    <n v="2"/>
    <n v="720"/>
    <n v="0"/>
    <n v="0"/>
    <n v="36.94"/>
    <n v="683.06"/>
    <n v="0"/>
    <n v="683.06"/>
    <n v="1"/>
    <n v="0"/>
    <x v="87"/>
  </r>
  <r>
    <x v="12"/>
    <n v="10545"/>
    <x v="6"/>
    <n v="1"/>
    <n v="340"/>
    <n v="0"/>
    <n v="0"/>
    <n v="0"/>
    <n v="340"/>
    <n v="0"/>
    <n v="340"/>
    <n v="1"/>
    <n v="0"/>
    <x v="87"/>
  </r>
  <r>
    <x v="165"/>
    <n v="10509"/>
    <x v="22"/>
    <n v="1"/>
    <n v="320"/>
    <n v="0"/>
    <n v="0"/>
    <n v="0"/>
    <n v="320"/>
    <n v="0"/>
    <n v="320"/>
    <n v="1"/>
    <n v="0"/>
    <x v="87"/>
  </r>
  <r>
    <x v="200"/>
    <n v="10402"/>
    <x v="23"/>
    <n v="1"/>
    <n v="285"/>
    <n v="0"/>
    <n v="0"/>
    <n v="29.25"/>
    <n v="255.75"/>
    <n v="0"/>
    <n v="255.75"/>
    <n v="1"/>
    <n v="0"/>
    <x v="87"/>
  </r>
  <r>
    <x v="159"/>
    <n v="10263"/>
    <x v="17"/>
    <n v="1"/>
    <n v="0"/>
    <n v="0"/>
    <n v="0"/>
    <n v="0"/>
    <n v="0"/>
    <n v="0"/>
    <n v="0"/>
    <n v="0"/>
    <n v="0"/>
    <x v="87"/>
  </r>
  <r>
    <x v="294"/>
    <n v="10260"/>
    <x v="17"/>
    <n v="1"/>
    <n v="0"/>
    <n v="0"/>
    <n v="0"/>
    <n v="0"/>
    <n v="0"/>
    <n v="0"/>
    <n v="0"/>
    <n v="0"/>
    <n v="0"/>
    <x v="87"/>
  </r>
  <r>
    <x v="17"/>
    <n v="10633"/>
    <x v="10"/>
    <n v="9"/>
    <n v="1431"/>
    <n v="0"/>
    <n v="0"/>
    <n v="0"/>
    <n v="1431"/>
    <n v="0"/>
    <n v="1431"/>
    <n v="1"/>
    <n v="0"/>
    <x v="87"/>
  </r>
  <r>
    <x v="51"/>
    <n v="10632"/>
    <x v="10"/>
    <n v="3"/>
    <n v="477"/>
    <n v="0"/>
    <n v="0"/>
    <n v="0"/>
    <n v="477"/>
    <n v="0"/>
    <n v="477"/>
    <n v="1"/>
    <n v="0"/>
    <x v="87"/>
  </r>
  <r>
    <x v="123"/>
    <n v="10398"/>
    <x v="18"/>
    <n v="2"/>
    <n v="1250"/>
    <n v="0"/>
    <n v="0"/>
    <n v="0"/>
    <n v="1250"/>
    <n v="0"/>
    <n v="1250"/>
    <n v="1"/>
    <n v="0"/>
    <x v="88"/>
  </r>
  <r>
    <x v="182"/>
    <n v="10154"/>
    <x v="1"/>
    <n v="1"/>
    <n v="385"/>
    <n v="0"/>
    <n v="0"/>
    <n v="36.94"/>
    <n v="348.06"/>
    <n v="0"/>
    <n v="348.06"/>
    <n v="1"/>
    <n v="0"/>
    <x v="88"/>
  </r>
  <r>
    <x v="57"/>
    <n v="10225"/>
    <x v="4"/>
    <n v="1"/>
    <n v="255"/>
    <n v="0"/>
    <n v="0"/>
    <n v="0"/>
    <n v="255"/>
    <n v="0"/>
    <n v="255"/>
    <n v="1"/>
    <n v="0"/>
    <x v="88"/>
  </r>
  <r>
    <x v="128"/>
    <n v="10111"/>
    <x v="3"/>
    <n v="1"/>
    <n v="355"/>
    <n v="0"/>
    <n v="0"/>
    <n v="34.06"/>
    <n v="320.94"/>
    <n v="0"/>
    <n v="320.94"/>
    <n v="1"/>
    <n v="0"/>
    <x v="88"/>
  </r>
  <r>
    <x v="61"/>
    <n v="10115"/>
    <x v="3"/>
    <n v="1"/>
    <n v="275"/>
    <n v="0"/>
    <n v="0"/>
    <n v="0"/>
    <n v="275"/>
    <n v="0"/>
    <n v="275"/>
    <n v="1"/>
    <n v="0"/>
    <x v="88"/>
  </r>
  <r>
    <x v="103"/>
    <n v="10075"/>
    <x v="4"/>
    <n v="1"/>
    <n v="275"/>
    <n v="0"/>
    <n v="0"/>
    <n v="0"/>
    <n v="275"/>
    <n v="0"/>
    <n v="275"/>
    <n v="1"/>
    <n v="0"/>
    <x v="88"/>
  </r>
  <r>
    <x v="28"/>
    <n v="10442"/>
    <x v="12"/>
    <n v="1"/>
    <n v="83"/>
    <n v="0"/>
    <n v="0"/>
    <n v="0"/>
    <n v="83"/>
    <n v="0"/>
    <n v="83"/>
    <n v="1"/>
    <n v="0"/>
    <x v="88"/>
  </r>
  <r>
    <x v="114"/>
    <n v="10440"/>
    <x v="12"/>
    <n v="2"/>
    <n v="176"/>
    <n v="0"/>
    <n v="0"/>
    <n v="0"/>
    <n v="176"/>
    <n v="0"/>
    <n v="176"/>
    <n v="1"/>
    <n v="0"/>
    <x v="88"/>
  </r>
  <r>
    <x v="62"/>
    <n v="10445"/>
    <x v="12"/>
    <n v="2"/>
    <n v="390"/>
    <n v="0"/>
    <n v="0"/>
    <n v="0"/>
    <n v="390"/>
    <n v="0"/>
    <n v="390"/>
    <n v="1"/>
    <n v="0"/>
    <x v="88"/>
  </r>
  <r>
    <x v="33"/>
    <n v="10221"/>
    <x v="13"/>
    <n v="1"/>
    <n v="255"/>
    <n v="0"/>
    <n v="0"/>
    <n v="0"/>
    <n v="255"/>
    <n v="0"/>
    <n v="255"/>
    <n v="1"/>
    <n v="0"/>
    <x v="88"/>
  </r>
  <r>
    <x v="34"/>
    <n v="10222"/>
    <x v="13"/>
    <n v="2"/>
    <n v="470"/>
    <n v="0"/>
    <n v="0"/>
    <n v="0"/>
    <n v="470"/>
    <n v="0"/>
    <n v="470"/>
    <n v="1"/>
    <n v="0"/>
    <x v="88"/>
  </r>
  <r>
    <x v="8"/>
    <n v="10264"/>
    <x v="5"/>
    <n v="3"/>
    <n v="570"/>
    <n v="0"/>
    <n v="0"/>
    <n v="19"/>
    <n v="551"/>
    <n v="0"/>
    <n v="551"/>
    <n v="1"/>
    <n v="0"/>
    <x v="88"/>
  </r>
  <r>
    <x v="227"/>
    <n v="10371"/>
    <x v="5"/>
    <n v="1"/>
    <n v="275"/>
    <n v="0"/>
    <n v="0"/>
    <n v="27.5"/>
    <n v="247.5"/>
    <n v="0"/>
    <n v="247.5"/>
    <n v="1"/>
    <n v="0"/>
    <x v="88"/>
  </r>
  <r>
    <x v="40"/>
    <n v="10384"/>
    <x v="5"/>
    <n v="1"/>
    <n v="310"/>
    <n v="0"/>
    <n v="0"/>
    <n v="0"/>
    <n v="310"/>
    <n v="0"/>
    <n v="310"/>
    <n v="1"/>
    <n v="0"/>
    <x v="88"/>
  </r>
  <r>
    <x v="286"/>
    <n v="10234"/>
    <x v="5"/>
    <n v="1"/>
    <n v="255"/>
    <n v="0"/>
    <n v="0"/>
    <n v="0"/>
    <n v="255"/>
    <n v="0"/>
    <n v="255"/>
    <n v="1"/>
    <n v="0"/>
    <x v="88"/>
  </r>
  <r>
    <x v="228"/>
    <n v="10378"/>
    <x v="5"/>
    <n v="1"/>
    <n v="285"/>
    <n v="0"/>
    <n v="0"/>
    <n v="28.5"/>
    <n v="256.5"/>
    <n v="0"/>
    <n v="256.5"/>
    <n v="1"/>
    <n v="0"/>
    <x v="88"/>
  </r>
  <r>
    <x v="41"/>
    <n v="10363"/>
    <x v="5"/>
    <n v="1"/>
    <n v="265"/>
    <n v="0"/>
    <n v="0"/>
    <n v="0"/>
    <n v="265"/>
    <n v="0"/>
    <n v="265"/>
    <n v="1"/>
    <n v="0"/>
    <x v="88"/>
  </r>
  <r>
    <x v="45"/>
    <n v="10354"/>
    <x v="6"/>
    <n v="2"/>
    <n v="700"/>
    <n v="0"/>
    <n v="0"/>
    <n v="0"/>
    <n v="700"/>
    <n v="0"/>
    <n v="700"/>
    <n v="1"/>
    <n v="0"/>
    <x v="88"/>
  </r>
  <r>
    <x v="11"/>
    <n v="10353"/>
    <x v="6"/>
    <n v="1"/>
    <n v="350"/>
    <n v="0"/>
    <n v="0"/>
    <n v="70"/>
    <n v="280"/>
    <n v="0"/>
    <n v="280"/>
    <n v="1"/>
    <n v="0"/>
    <x v="88"/>
  </r>
  <r>
    <x v="74"/>
    <n v="10227"/>
    <x v="6"/>
    <n v="1"/>
    <n v="385"/>
    <n v="0"/>
    <n v="0"/>
    <n v="0"/>
    <n v="385"/>
    <n v="0"/>
    <n v="385"/>
    <n v="1"/>
    <n v="0"/>
    <x v="88"/>
  </r>
  <r>
    <x v="46"/>
    <n v="10356"/>
    <x v="6"/>
    <n v="1"/>
    <n v="360"/>
    <n v="0"/>
    <n v="0"/>
    <n v="0"/>
    <n v="360"/>
    <n v="0"/>
    <n v="360"/>
    <n v="1"/>
    <n v="0"/>
    <x v="88"/>
  </r>
  <r>
    <x v="238"/>
    <n v="10392"/>
    <x v="7"/>
    <n v="1"/>
    <n v="315"/>
    <n v="0"/>
    <n v="0"/>
    <n v="0"/>
    <n v="315"/>
    <n v="0"/>
    <n v="315"/>
    <n v="1"/>
    <n v="0"/>
    <x v="88"/>
  </r>
  <r>
    <x v="152"/>
    <n v="10428"/>
    <x v="21"/>
    <n v="1"/>
    <n v="349"/>
    <n v="0"/>
    <n v="0"/>
    <n v="0"/>
    <n v="349"/>
    <n v="0"/>
    <n v="349"/>
    <n v="1"/>
    <n v="0"/>
    <x v="88"/>
  </r>
  <r>
    <x v="170"/>
    <n v="10433"/>
    <x v="14"/>
    <n v="1"/>
    <n v="475"/>
    <n v="0"/>
    <n v="0"/>
    <n v="0"/>
    <n v="475"/>
    <n v="0"/>
    <n v="475"/>
    <n v="1"/>
    <n v="0"/>
    <x v="88"/>
  </r>
  <r>
    <x v="14"/>
    <n v="10653"/>
    <x v="8"/>
    <n v="1"/>
    <n v="275"/>
    <n v="0"/>
    <n v="0"/>
    <n v="0"/>
    <n v="275"/>
    <n v="0"/>
    <n v="275"/>
    <n v="1"/>
    <n v="0"/>
    <x v="88"/>
  </r>
  <r>
    <x v="17"/>
    <n v="10633"/>
    <x v="10"/>
    <n v="4"/>
    <n v="636"/>
    <n v="0"/>
    <n v="0"/>
    <n v="0"/>
    <n v="636"/>
    <n v="0"/>
    <n v="636"/>
    <n v="1"/>
    <n v="0"/>
    <x v="88"/>
  </r>
  <r>
    <x v="267"/>
    <n v="10474"/>
    <x v="2"/>
    <n v="1"/>
    <n v="385"/>
    <n v="0"/>
    <n v="0"/>
    <n v="90"/>
    <n v="295"/>
    <n v="0"/>
    <n v="295"/>
    <n v="1"/>
    <n v="0"/>
    <x v="88"/>
  </r>
  <r>
    <x v="51"/>
    <n v="10632"/>
    <x v="10"/>
    <n v="1"/>
    <n v="159"/>
    <n v="0"/>
    <n v="0"/>
    <n v="0"/>
    <n v="159"/>
    <n v="0"/>
    <n v="159"/>
    <n v="1"/>
    <n v="0"/>
    <x v="88"/>
  </r>
  <r>
    <x v="145"/>
    <n v="10449"/>
    <x v="0"/>
    <n v="1"/>
    <n v="260"/>
    <n v="0"/>
    <n v="0"/>
    <n v="0"/>
    <n v="260"/>
    <n v="0"/>
    <n v="260"/>
    <n v="1"/>
    <n v="0"/>
    <x v="89"/>
  </r>
  <r>
    <x v="20"/>
    <n v="10240"/>
    <x v="0"/>
    <n v="2"/>
    <n v="190"/>
    <n v="0"/>
    <n v="0"/>
    <n v="9.2100000000000009"/>
    <n v="180.79"/>
    <n v="0"/>
    <n v="180.79"/>
    <n v="1"/>
    <n v="0"/>
    <x v="89"/>
  </r>
  <r>
    <x v="21"/>
    <n v="10461"/>
    <x v="0"/>
    <n v="1"/>
    <n v="275"/>
    <n v="0"/>
    <n v="0"/>
    <n v="0"/>
    <n v="275"/>
    <n v="0"/>
    <n v="275"/>
    <n v="1"/>
    <n v="0"/>
    <x v="89"/>
  </r>
  <r>
    <x v="127"/>
    <n v="10067"/>
    <x v="4"/>
    <n v="1"/>
    <n v="275"/>
    <n v="0"/>
    <n v="0"/>
    <n v="0"/>
    <n v="275"/>
    <n v="0"/>
    <n v="275"/>
    <n v="1"/>
    <n v="0"/>
    <x v="89"/>
  </r>
  <r>
    <x v="58"/>
    <n v="10145"/>
    <x v="1"/>
    <n v="3"/>
    <n v="1110"/>
    <n v="0"/>
    <n v="0"/>
    <n v="0"/>
    <n v="1110"/>
    <n v="0"/>
    <n v="1110"/>
    <n v="1"/>
    <n v="0"/>
    <x v="89"/>
  </r>
  <r>
    <x v="23"/>
    <n v="10044"/>
    <x v="4"/>
    <n v="2"/>
    <n v="520"/>
    <n v="0"/>
    <n v="0"/>
    <n v="0"/>
    <n v="520"/>
    <n v="0"/>
    <n v="520"/>
    <n v="1"/>
    <n v="0"/>
    <x v="89"/>
  </r>
  <r>
    <x v="60"/>
    <n v="10125"/>
    <x v="3"/>
    <n v="1"/>
    <n v="275"/>
    <n v="0"/>
    <n v="0"/>
    <n v="0"/>
    <n v="275"/>
    <n v="0"/>
    <n v="275"/>
    <n v="1"/>
    <n v="0"/>
    <x v="89"/>
  </r>
  <r>
    <x v="28"/>
    <n v="10442"/>
    <x v="12"/>
    <n v="3"/>
    <n v="249"/>
    <n v="0"/>
    <n v="0"/>
    <n v="0"/>
    <n v="249"/>
    <n v="0"/>
    <n v="249"/>
    <n v="1"/>
    <n v="0"/>
    <x v="89"/>
  </r>
  <r>
    <x v="31"/>
    <n v="10437"/>
    <x v="12"/>
    <n v="1"/>
    <n v="105"/>
    <n v="0"/>
    <n v="0"/>
    <n v="0"/>
    <n v="105"/>
    <n v="0"/>
    <n v="105"/>
    <n v="1"/>
    <n v="0"/>
    <x v="89"/>
  </r>
  <r>
    <x v="236"/>
    <n v="10042"/>
    <x v="12"/>
    <n v="1"/>
    <n v="145"/>
    <n v="0"/>
    <n v="0"/>
    <n v="14.06"/>
    <n v="130.94"/>
    <n v="0"/>
    <n v="130.94"/>
    <n v="1"/>
    <n v="0"/>
    <x v="89"/>
  </r>
  <r>
    <x v="33"/>
    <n v="10221"/>
    <x v="13"/>
    <n v="2"/>
    <n v="510"/>
    <n v="0"/>
    <n v="0"/>
    <n v="24.73"/>
    <n v="485.27"/>
    <n v="0"/>
    <n v="485.27"/>
    <n v="1"/>
    <n v="0"/>
    <x v="89"/>
  </r>
  <r>
    <x v="67"/>
    <n v="10223"/>
    <x v="13"/>
    <n v="5"/>
    <n v="1375"/>
    <n v="0"/>
    <n v="0"/>
    <n v="0"/>
    <n v="1375"/>
    <n v="0"/>
    <n v="1375"/>
    <n v="1"/>
    <n v="0"/>
    <x v="89"/>
  </r>
  <r>
    <x v="36"/>
    <n v="10224"/>
    <x v="13"/>
    <n v="1"/>
    <n v="255"/>
    <n v="0"/>
    <n v="0"/>
    <n v="0"/>
    <n v="255"/>
    <n v="0"/>
    <n v="255"/>
    <n v="1"/>
    <n v="0"/>
    <x v="89"/>
  </r>
  <r>
    <x v="8"/>
    <n v="10264"/>
    <x v="5"/>
    <n v="3"/>
    <n v="570"/>
    <n v="0"/>
    <n v="0"/>
    <n v="0"/>
    <n v="570"/>
    <n v="0"/>
    <n v="570"/>
    <n v="1"/>
    <n v="0"/>
    <x v="89"/>
  </r>
  <r>
    <x v="71"/>
    <n v="10481"/>
    <x v="20"/>
    <n v="1"/>
    <n v="860"/>
    <n v="0"/>
    <n v="0"/>
    <n v="0"/>
    <n v="860"/>
    <n v="0"/>
    <n v="860"/>
    <n v="1"/>
    <n v="0"/>
    <x v="89"/>
  </r>
  <r>
    <x v="73"/>
    <n v="10477"/>
    <x v="20"/>
    <n v="1"/>
    <n v="1170"/>
    <n v="0"/>
    <n v="0"/>
    <n v="0"/>
    <n v="1170"/>
    <n v="0"/>
    <n v="1170"/>
    <n v="1"/>
    <n v="0"/>
    <x v="89"/>
  </r>
  <r>
    <x v="141"/>
    <n v="10355"/>
    <x v="6"/>
    <n v="1"/>
    <n v="350"/>
    <n v="0"/>
    <n v="0"/>
    <n v="0"/>
    <n v="350"/>
    <n v="0"/>
    <n v="350"/>
    <n v="1"/>
    <n v="0"/>
    <x v="89"/>
  </r>
  <r>
    <x v="45"/>
    <n v="10354"/>
    <x v="6"/>
    <n v="3"/>
    <n v="1050"/>
    <n v="0"/>
    <n v="0"/>
    <n v="0"/>
    <n v="1050"/>
    <n v="0"/>
    <n v="1050"/>
    <n v="1"/>
    <n v="0"/>
    <x v="89"/>
  </r>
  <r>
    <x v="46"/>
    <n v="10356"/>
    <x v="6"/>
    <n v="2"/>
    <n v="720"/>
    <n v="0"/>
    <n v="0"/>
    <n v="72"/>
    <n v="648"/>
    <n v="0"/>
    <n v="648"/>
    <n v="1"/>
    <n v="0"/>
    <x v="89"/>
  </r>
  <r>
    <x v="146"/>
    <n v="10391"/>
    <x v="7"/>
    <n v="1"/>
    <n v="325"/>
    <n v="0"/>
    <n v="0"/>
    <n v="0"/>
    <n v="325"/>
    <n v="0"/>
    <n v="325"/>
    <n v="1"/>
    <n v="0"/>
    <x v="89"/>
  </r>
  <r>
    <x v="214"/>
    <n v="10418"/>
    <x v="22"/>
    <n v="1"/>
    <n v="375"/>
    <n v="0"/>
    <n v="0"/>
    <n v="0"/>
    <n v="375"/>
    <n v="0"/>
    <n v="375"/>
    <n v="1"/>
    <n v="0"/>
    <x v="89"/>
  </r>
  <r>
    <x v="77"/>
    <n v="10421"/>
    <x v="22"/>
    <n v="1"/>
    <n v="238"/>
    <n v="0"/>
    <n v="0"/>
    <n v="0"/>
    <n v="238"/>
    <n v="0"/>
    <n v="238"/>
    <n v="1"/>
    <n v="0"/>
    <x v="89"/>
  </r>
  <r>
    <x v="226"/>
    <n v="10032"/>
    <x v="9"/>
    <n v="1"/>
    <n v="1825"/>
    <n v="0"/>
    <n v="0"/>
    <n v="0"/>
    <n v="1825"/>
    <n v="0"/>
    <n v="1825"/>
    <n v="1"/>
    <n v="0"/>
    <x v="89"/>
  </r>
  <r>
    <x v="89"/>
    <n v="10493"/>
    <x v="16"/>
    <n v="2"/>
    <n v="116"/>
    <n v="0"/>
    <n v="0"/>
    <n v="0"/>
    <n v="116"/>
    <n v="0"/>
    <n v="116"/>
    <n v="1"/>
    <n v="0"/>
    <x v="89"/>
  </r>
  <r>
    <x v="17"/>
    <n v="10633"/>
    <x v="10"/>
    <n v="1"/>
    <n v="159"/>
    <n v="0"/>
    <n v="0"/>
    <n v="0"/>
    <n v="159"/>
    <n v="0"/>
    <n v="159"/>
    <n v="1"/>
    <n v="0"/>
    <x v="89"/>
  </r>
  <r>
    <x v="91"/>
    <n v="10494"/>
    <x v="16"/>
    <n v="4"/>
    <n v="152"/>
    <n v="0"/>
    <n v="0"/>
    <n v="0"/>
    <n v="152"/>
    <n v="0"/>
    <n v="152"/>
    <n v="1"/>
    <n v="0"/>
    <x v="89"/>
  </r>
  <r>
    <x v="81"/>
    <n v="10396"/>
    <x v="18"/>
    <n v="1"/>
    <n v="555"/>
    <n v="0"/>
    <n v="0"/>
    <n v="0"/>
    <n v="555"/>
    <n v="0"/>
    <n v="555"/>
    <n v="1"/>
    <n v="0"/>
    <x v="90"/>
  </r>
  <r>
    <x v="273"/>
    <n v="10102"/>
    <x v="3"/>
    <n v="1"/>
    <n v="355"/>
    <n v="0"/>
    <n v="0"/>
    <n v="41.81"/>
    <n v="313.19"/>
    <n v="0"/>
    <n v="313.19"/>
    <n v="1"/>
    <n v="0"/>
    <x v="90"/>
  </r>
  <r>
    <x v="22"/>
    <n v="10645"/>
    <x v="1"/>
    <n v="1"/>
    <n v="340"/>
    <n v="0"/>
    <n v="0"/>
    <n v="0"/>
    <n v="340"/>
    <n v="0"/>
    <n v="340"/>
    <n v="1"/>
    <n v="0"/>
    <x v="90"/>
  </r>
  <r>
    <x v="23"/>
    <n v="10044"/>
    <x v="4"/>
    <n v="2"/>
    <n v="520"/>
    <n v="0"/>
    <n v="0"/>
    <n v="0"/>
    <n v="520"/>
    <n v="0"/>
    <n v="520"/>
    <n v="1"/>
    <n v="0"/>
    <x v="90"/>
  </r>
  <r>
    <x v="59"/>
    <n v="10052"/>
    <x v="4"/>
    <n v="1"/>
    <n v="340"/>
    <n v="0"/>
    <n v="0"/>
    <n v="0"/>
    <n v="340"/>
    <n v="0"/>
    <n v="340"/>
    <n v="1"/>
    <n v="0"/>
    <x v="90"/>
  </r>
  <r>
    <x v="61"/>
    <n v="10115"/>
    <x v="3"/>
    <n v="1"/>
    <n v="275"/>
    <n v="0"/>
    <n v="0"/>
    <n v="32.380000000000003"/>
    <n v="242.62"/>
    <n v="0"/>
    <n v="242.62"/>
    <n v="1"/>
    <n v="0"/>
    <x v="90"/>
  </r>
  <r>
    <x v="197"/>
    <n v="10057"/>
    <x v="4"/>
    <n v="1"/>
    <n v="355"/>
    <n v="0"/>
    <n v="0"/>
    <n v="0"/>
    <n v="355"/>
    <n v="0"/>
    <n v="355"/>
    <n v="1"/>
    <n v="0"/>
    <x v="90"/>
  </r>
  <r>
    <x v="129"/>
    <n v="10088"/>
    <x v="4"/>
    <n v="1"/>
    <n v="275"/>
    <n v="0"/>
    <n v="0"/>
    <n v="0"/>
    <n v="275"/>
    <n v="0"/>
    <n v="275"/>
    <n v="1"/>
    <n v="0"/>
    <x v="90"/>
  </r>
  <r>
    <x v="7"/>
    <n v="10062"/>
    <x v="4"/>
    <n v="4"/>
    <n v="1100"/>
    <n v="0"/>
    <n v="0"/>
    <n v="0"/>
    <n v="1100"/>
    <n v="0"/>
    <n v="1100"/>
    <n v="1"/>
    <n v="0"/>
    <x v="90"/>
  </r>
  <r>
    <x v="113"/>
    <n v="10446"/>
    <x v="12"/>
    <n v="1"/>
    <n v="195"/>
    <n v="0"/>
    <n v="0"/>
    <n v="22.96"/>
    <n v="172.04"/>
    <n v="0"/>
    <n v="172.04"/>
    <n v="1"/>
    <n v="0"/>
    <x v="90"/>
  </r>
  <r>
    <x v="274"/>
    <n v="10715"/>
    <x v="12"/>
    <n v="1"/>
    <n v="155"/>
    <n v="0"/>
    <n v="0"/>
    <n v="0"/>
    <n v="155"/>
    <n v="0"/>
    <n v="155"/>
    <n v="1"/>
    <n v="0"/>
    <x v="90"/>
  </r>
  <r>
    <x v="230"/>
    <n v="10213"/>
    <x v="13"/>
    <n v="1"/>
    <n v="245"/>
    <n v="0"/>
    <n v="0"/>
    <n v="0"/>
    <n v="245"/>
    <n v="0"/>
    <n v="245"/>
    <n v="1"/>
    <n v="0"/>
    <x v="90"/>
  </r>
  <r>
    <x v="34"/>
    <n v="10222"/>
    <x v="13"/>
    <n v="1"/>
    <n v="235"/>
    <n v="0"/>
    <n v="0"/>
    <n v="0"/>
    <n v="235"/>
    <n v="0"/>
    <n v="235"/>
    <n v="1"/>
    <n v="0"/>
    <x v="90"/>
  </r>
  <r>
    <x v="117"/>
    <n v="10218"/>
    <x v="13"/>
    <n v="2"/>
    <n v="490"/>
    <n v="0"/>
    <n v="0"/>
    <n v="0"/>
    <n v="490"/>
    <n v="0"/>
    <n v="490"/>
    <n v="1"/>
    <n v="0"/>
    <x v="90"/>
  </r>
  <r>
    <x v="35"/>
    <n v="10220"/>
    <x v="13"/>
    <n v="3"/>
    <n v="675"/>
    <n v="0"/>
    <n v="0"/>
    <n v="14.4"/>
    <n v="660.6"/>
    <n v="0"/>
    <n v="660.6"/>
    <n v="1"/>
    <n v="0"/>
    <x v="90"/>
  </r>
  <r>
    <x v="67"/>
    <n v="10223"/>
    <x v="13"/>
    <n v="2"/>
    <n v="550"/>
    <n v="0"/>
    <n v="0"/>
    <n v="0"/>
    <n v="550"/>
    <n v="0"/>
    <n v="550"/>
    <n v="1"/>
    <n v="0"/>
    <x v="90"/>
  </r>
  <r>
    <x v="37"/>
    <n v="10216"/>
    <x v="13"/>
    <n v="1"/>
    <n v="245"/>
    <n v="0"/>
    <n v="0"/>
    <n v="28.85"/>
    <n v="216.15"/>
    <n v="0"/>
    <n v="216.15"/>
    <n v="1"/>
    <n v="0"/>
    <x v="90"/>
  </r>
  <r>
    <x v="85"/>
    <n v="10215"/>
    <x v="13"/>
    <n v="2"/>
    <n v="450"/>
    <n v="0"/>
    <n v="0"/>
    <n v="5.34"/>
    <n v="444.66"/>
    <n v="0"/>
    <n v="444.66"/>
    <n v="1"/>
    <n v="0"/>
    <x v="90"/>
  </r>
  <r>
    <x v="8"/>
    <n v="10264"/>
    <x v="5"/>
    <n v="2"/>
    <n v="380"/>
    <n v="0"/>
    <n v="0"/>
    <n v="16.68"/>
    <n v="363.32"/>
    <n v="0"/>
    <n v="363.32"/>
    <n v="1"/>
    <n v="0"/>
    <x v="90"/>
  </r>
  <r>
    <x v="68"/>
    <n v="10377"/>
    <x v="5"/>
    <n v="1"/>
    <n v="345"/>
    <n v="0"/>
    <n v="0"/>
    <n v="0"/>
    <n v="345"/>
    <n v="0"/>
    <n v="345"/>
    <n v="1"/>
    <n v="0"/>
    <x v="90"/>
  </r>
  <r>
    <x v="69"/>
    <n v="10382"/>
    <x v="5"/>
    <n v="2"/>
    <n v="470"/>
    <n v="0"/>
    <n v="0"/>
    <n v="0"/>
    <n v="470"/>
    <n v="0"/>
    <n v="470"/>
    <n v="1"/>
    <n v="0"/>
    <x v="90"/>
  </r>
  <r>
    <x v="72"/>
    <n v="10033"/>
    <x v="20"/>
    <n v="1"/>
    <n v="1290"/>
    <n v="0"/>
    <n v="0"/>
    <n v="0"/>
    <n v="1290"/>
    <n v="0"/>
    <n v="1290"/>
    <n v="1"/>
    <n v="0"/>
    <x v="90"/>
  </r>
  <r>
    <x v="87"/>
    <n v="10357"/>
    <x v="6"/>
    <n v="2"/>
    <n v="720"/>
    <n v="0"/>
    <n v="0"/>
    <n v="23.04"/>
    <n v="696.96"/>
    <n v="0"/>
    <n v="696.96"/>
    <n v="1"/>
    <n v="0"/>
    <x v="90"/>
  </r>
  <r>
    <x v="45"/>
    <n v="10354"/>
    <x v="6"/>
    <n v="1"/>
    <n v="350"/>
    <n v="0"/>
    <n v="0"/>
    <n v="22.4"/>
    <n v="327.60000000000002"/>
    <n v="0"/>
    <n v="327.60000000000002"/>
    <n v="1"/>
    <n v="0"/>
    <x v="90"/>
  </r>
  <r>
    <x v="104"/>
    <n v="10360"/>
    <x v="6"/>
    <n v="1"/>
    <n v="385"/>
    <n v="0"/>
    <n v="0"/>
    <n v="0"/>
    <n v="385"/>
    <n v="0"/>
    <n v="385"/>
    <n v="1"/>
    <n v="0"/>
    <x v="90"/>
  </r>
  <r>
    <x v="74"/>
    <n v="10227"/>
    <x v="6"/>
    <n v="1"/>
    <n v="385"/>
    <n v="0"/>
    <n v="0"/>
    <n v="9.14"/>
    <n v="375.86"/>
    <n v="0"/>
    <n v="375.86"/>
    <n v="1"/>
    <n v="0"/>
    <x v="90"/>
  </r>
  <r>
    <x v="146"/>
    <n v="10391"/>
    <x v="7"/>
    <n v="1"/>
    <n v="325"/>
    <n v="0"/>
    <n v="0"/>
    <n v="65"/>
    <n v="260"/>
    <n v="0"/>
    <n v="260"/>
    <n v="1"/>
    <n v="0"/>
    <x v="90"/>
  </r>
  <r>
    <x v="75"/>
    <n v="10427"/>
    <x v="21"/>
    <n v="1"/>
    <n v="359"/>
    <n v="0"/>
    <n v="0"/>
    <n v="0"/>
    <n v="359"/>
    <n v="0"/>
    <n v="359"/>
    <n v="1"/>
    <n v="0"/>
    <x v="90"/>
  </r>
  <r>
    <x v="16"/>
    <n v="10030"/>
    <x v="9"/>
    <n v="1"/>
    <n v="695"/>
    <n v="0"/>
    <n v="0"/>
    <n v="0"/>
    <n v="695"/>
    <n v="0"/>
    <n v="695"/>
    <n v="1"/>
    <n v="0"/>
    <x v="90"/>
  </r>
  <r>
    <x v="153"/>
    <n v="10510"/>
    <x v="2"/>
    <n v="1"/>
    <n v="640"/>
    <n v="0"/>
    <n v="0"/>
    <n v="89.4"/>
    <n v="550.6"/>
    <n v="0"/>
    <n v="550.6"/>
    <n v="1"/>
    <n v="0"/>
    <x v="90"/>
  </r>
  <r>
    <x v="91"/>
    <n v="10494"/>
    <x v="16"/>
    <n v="1"/>
    <n v="38"/>
    <n v="0"/>
    <n v="0"/>
    <n v="0"/>
    <n v="38"/>
    <n v="0"/>
    <n v="38"/>
    <n v="1"/>
    <n v="0"/>
    <x v="90"/>
  </r>
  <r>
    <x v="51"/>
    <n v="10632"/>
    <x v="10"/>
    <n v="3"/>
    <n v="477"/>
    <n v="0"/>
    <n v="0"/>
    <n v="0"/>
    <n v="477"/>
    <n v="0"/>
    <n v="477"/>
    <n v="1"/>
    <n v="0"/>
    <x v="90"/>
  </r>
  <r>
    <x v="145"/>
    <n v="10449"/>
    <x v="0"/>
    <n v="1"/>
    <n v="260"/>
    <n v="0"/>
    <n v="0"/>
    <n v="0"/>
    <n v="260"/>
    <n v="0"/>
    <n v="260"/>
    <n v="1"/>
    <n v="0"/>
    <x v="91"/>
  </r>
  <r>
    <x v="21"/>
    <n v="10461"/>
    <x v="0"/>
    <n v="1"/>
    <n v="275"/>
    <n v="0"/>
    <n v="0"/>
    <n v="18.11"/>
    <n v="256.89"/>
    <n v="0"/>
    <n v="256.89"/>
    <n v="1"/>
    <n v="0"/>
    <x v="91"/>
  </r>
  <r>
    <x v="97"/>
    <n v="10098"/>
    <x v="3"/>
    <n v="1"/>
    <n v="275"/>
    <n v="0"/>
    <n v="0"/>
    <n v="0"/>
    <n v="275"/>
    <n v="0"/>
    <n v="275"/>
    <n v="1"/>
    <n v="0"/>
    <x v="91"/>
  </r>
  <r>
    <x v="137"/>
    <n v="10157"/>
    <x v="1"/>
    <n v="1"/>
    <n v="350"/>
    <n v="0"/>
    <n v="0"/>
    <n v="0"/>
    <n v="350"/>
    <n v="0"/>
    <n v="350"/>
    <n v="1"/>
    <n v="0"/>
    <x v="91"/>
  </r>
  <r>
    <x v="295"/>
    <n v="10121"/>
    <x v="11"/>
    <n v="1"/>
    <n v="335"/>
    <n v="0"/>
    <n v="0"/>
    <n v="22.07"/>
    <n v="312.93"/>
    <n v="0"/>
    <n v="312.93"/>
    <n v="1"/>
    <n v="0"/>
    <x v="91"/>
  </r>
  <r>
    <x v="127"/>
    <n v="10067"/>
    <x v="4"/>
    <n v="1"/>
    <n v="275"/>
    <n v="0"/>
    <n v="0"/>
    <n v="0"/>
    <n v="275"/>
    <n v="0"/>
    <n v="275"/>
    <n v="1"/>
    <n v="0"/>
    <x v="91"/>
  </r>
  <r>
    <x v="4"/>
    <n v="10109"/>
    <x v="3"/>
    <n v="1"/>
    <n v="275"/>
    <n v="0"/>
    <n v="0"/>
    <n v="0"/>
    <n v="275"/>
    <n v="0"/>
    <n v="275"/>
    <n v="1"/>
    <n v="0"/>
    <x v="91"/>
  </r>
  <r>
    <x v="101"/>
    <n v="10113"/>
    <x v="11"/>
    <n v="1"/>
    <n v="375"/>
    <n v="0"/>
    <n v="0"/>
    <n v="0"/>
    <n v="375"/>
    <n v="0"/>
    <n v="375"/>
    <n v="1"/>
    <n v="0"/>
    <x v="91"/>
  </r>
  <r>
    <x v="173"/>
    <n v="10097"/>
    <x v="3"/>
    <n v="2"/>
    <n v="710"/>
    <n v="0"/>
    <n v="0"/>
    <n v="0"/>
    <n v="710"/>
    <n v="0"/>
    <n v="710"/>
    <n v="1"/>
    <n v="0"/>
    <x v="91"/>
  </r>
  <r>
    <x v="28"/>
    <n v="10442"/>
    <x v="12"/>
    <n v="3"/>
    <n v="249"/>
    <n v="0"/>
    <n v="0"/>
    <n v="0"/>
    <n v="249"/>
    <n v="0"/>
    <n v="249"/>
    <n v="1"/>
    <n v="0"/>
    <x v="91"/>
  </r>
  <r>
    <x v="65"/>
    <n v="10211"/>
    <x v="13"/>
    <n v="1"/>
    <n v="265"/>
    <n v="0"/>
    <n v="0"/>
    <n v="0"/>
    <n v="265"/>
    <n v="0"/>
    <n v="265"/>
    <n v="1"/>
    <n v="0"/>
    <x v="91"/>
  </r>
  <r>
    <x v="230"/>
    <n v="10213"/>
    <x v="13"/>
    <n v="1"/>
    <n v="245"/>
    <n v="0"/>
    <n v="0"/>
    <n v="0"/>
    <n v="245"/>
    <n v="0"/>
    <n v="245"/>
    <n v="1"/>
    <n v="0"/>
    <x v="91"/>
  </r>
  <r>
    <x v="33"/>
    <n v="10221"/>
    <x v="13"/>
    <n v="1"/>
    <n v="255"/>
    <n v="0"/>
    <n v="0"/>
    <n v="0"/>
    <n v="255"/>
    <n v="0"/>
    <n v="255"/>
    <n v="1"/>
    <n v="0"/>
    <x v="91"/>
  </r>
  <r>
    <x v="67"/>
    <n v="10223"/>
    <x v="13"/>
    <n v="1"/>
    <n v="275"/>
    <n v="0"/>
    <n v="0"/>
    <n v="0"/>
    <n v="275"/>
    <n v="0"/>
    <n v="275"/>
    <n v="1"/>
    <n v="0"/>
    <x v="91"/>
  </r>
  <r>
    <x v="85"/>
    <n v="10215"/>
    <x v="13"/>
    <n v="1"/>
    <n v="225"/>
    <n v="0"/>
    <n v="0"/>
    <n v="0"/>
    <n v="225"/>
    <n v="0"/>
    <n v="225"/>
    <n v="1"/>
    <n v="0"/>
    <x v="91"/>
  </r>
  <r>
    <x v="8"/>
    <n v="10264"/>
    <x v="5"/>
    <n v="3"/>
    <n v="570"/>
    <n v="0"/>
    <n v="0"/>
    <n v="18.8"/>
    <n v="551.20000000000005"/>
    <n v="0"/>
    <n v="551.20000000000005"/>
    <n v="1"/>
    <n v="0"/>
    <x v="91"/>
  </r>
  <r>
    <x v="68"/>
    <n v="10377"/>
    <x v="5"/>
    <n v="1"/>
    <n v="345"/>
    <n v="0"/>
    <n v="0"/>
    <n v="0"/>
    <n v="345"/>
    <n v="0"/>
    <n v="345"/>
    <n v="1"/>
    <n v="0"/>
    <x v="91"/>
  </r>
  <r>
    <x v="161"/>
    <n v="10369"/>
    <x v="5"/>
    <n v="1"/>
    <n v="225"/>
    <n v="0"/>
    <n v="0"/>
    <n v="14.82"/>
    <n v="210.18"/>
    <n v="0"/>
    <n v="210.18"/>
    <n v="1"/>
    <n v="0"/>
    <x v="91"/>
  </r>
  <r>
    <x v="39"/>
    <n v="10373"/>
    <x v="5"/>
    <n v="1"/>
    <n v="275"/>
    <n v="0"/>
    <n v="0"/>
    <n v="0"/>
    <n v="275"/>
    <n v="0"/>
    <n v="275"/>
    <n v="1"/>
    <n v="0"/>
    <x v="91"/>
  </r>
  <r>
    <x v="228"/>
    <n v="10378"/>
    <x v="5"/>
    <n v="1"/>
    <n v="285"/>
    <n v="0"/>
    <n v="0"/>
    <n v="28.2"/>
    <n v="256.8"/>
    <n v="0"/>
    <n v="256.8"/>
    <n v="1"/>
    <n v="0"/>
    <x v="91"/>
  </r>
  <r>
    <x v="10"/>
    <n v="10007"/>
    <x v="5"/>
    <n v="1"/>
    <n v="275"/>
    <n v="0"/>
    <n v="0"/>
    <n v="0"/>
    <n v="275"/>
    <n v="0"/>
    <n v="275"/>
    <n v="1"/>
    <n v="0"/>
    <x v="91"/>
  </r>
  <r>
    <x v="45"/>
    <n v="10354"/>
    <x v="6"/>
    <n v="1"/>
    <n v="350"/>
    <n v="0"/>
    <n v="0"/>
    <n v="0"/>
    <n v="350"/>
    <n v="0"/>
    <n v="350"/>
    <n v="1"/>
    <n v="0"/>
    <x v="91"/>
  </r>
  <r>
    <x v="46"/>
    <n v="10356"/>
    <x v="6"/>
    <n v="2"/>
    <n v="720"/>
    <n v="0"/>
    <n v="0"/>
    <n v="0"/>
    <n v="720"/>
    <n v="0"/>
    <n v="720"/>
    <n v="1"/>
    <n v="0"/>
    <x v="91"/>
  </r>
  <r>
    <x v="75"/>
    <n v="10427"/>
    <x v="21"/>
    <n v="1"/>
    <n v="359"/>
    <n v="0"/>
    <n v="0"/>
    <n v="0"/>
    <n v="359"/>
    <n v="0"/>
    <n v="359"/>
    <n v="1"/>
    <n v="0"/>
    <x v="91"/>
  </r>
  <r>
    <x v="17"/>
    <n v="10633"/>
    <x v="10"/>
    <n v="2"/>
    <n v="318"/>
    <n v="0"/>
    <n v="0"/>
    <n v="0"/>
    <n v="318"/>
    <n v="0"/>
    <n v="318"/>
    <n v="1"/>
    <n v="0"/>
    <x v="91"/>
  </r>
  <r>
    <x v="174"/>
    <n v="10660"/>
    <x v="5"/>
    <n v="1"/>
    <n v="265"/>
    <n v="0"/>
    <n v="0"/>
    <n v="0"/>
    <n v="265"/>
    <n v="0"/>
    <n v="265"/>
    <n v="1"/>
    <n v="0"/>
    <x v="92"/>
  </r>
  <r>
    <x v="21"/>
    <n v="10461"/>
    <x v="0"/>
    <n v="1"/>
    <n v="275"/>
    <n v="0"/>
    <n v="0"/>
    <n v="0"/>
    <n v="275"/>
    <n v="0"/>
    <n v="275"/>
    <n v="1"/>
    <n v="0"/>
    <x v="92"/>
  </r>
  <r>
    <x v="56"/>
    <n v="10167"/>
    <x v="1"/>
    <n v="1"/>
    <n v="350"/>
    <n v="0"/>
    <n v="0"/>
    <n v="0"/>
    <n v="350"/>
    <n v="0"/>
    <n v="350"/>
    <n v="1"/>
    <n v="0"/>
    <x v="92"/>
  </r>
  <r>
    <x v="111"/>
    <n v="10070"/>
    <x v="4"/>
    <n v="2"/>
    <n v="550"/>
    <n v="0"/>
    <n v="0"/>
    <n v="110"/>
    <n v="440"/>
    <n v="0"/>
    <n v="440"/>
    <n v="1"/>
    <n v="0"/>
    <x v="92"/>
  </r>
  <r>
    <x v="22"/>
    <n v="10645"/>
    <x v="1"/>
    <n v="1"/>
    <n v="340"/>
    <n v="0"/>
    <n v="0"/>
    <n v="0"/>
    <n v="340"/>
    <n v="0"/>
    <n v="340"/>
    <n v="1"/>
    <n v="0"/>
    <x v="92"/>
  </r>
  <r>
    <x v="23"/>
    <n v="10044"/>
    <x v="4"/>
    <n v="1"/>
    <n v="260"/>
    <n v="0"/>
    <n v="0"/>
    <n v="0"/>
    <n v="260"/>
    <n v="0"/>
    <n v="260"/>
    <n v="1"/>
    <n v="0"/>
    <x v="92"/>
  </r>
  <r>
    <x v="60"/>
    <n v="10125"/>
    <x v="3"/>
    <n v="1"/>
    <n v="275"/>
    <n v="0"/>
    <n v="0"/>
    <n v="0"/>
    <n v="275"/>
    <n v="0"/>
    <n v="275"/>
    <n v="1"/>
    <n v="0"/>
    <x v="92"/>
  </r>
  <r>
    <x v="26"/>
    <n v="10095"/>
    <x v="3"/>
    <n v="1"/>
    <n v="260"/>
    <n v="0"/>
    <n v="0"/>
    <n v="0"/>
    <n v="260"/>
    <n v="0"/>
    <n v="260"/>
    <n v="1"/>
    <n v="0"/>
    <x v="92"/>
  </r>
  <r>
    <x v="28"/>
    <n v="10442"/>
    <x v="12"/>
    <n v="4"/>
    <n v="332"/>
    <n v="0"/>
    <n v="0"/>
    <n v="0"/>
    <n v="332"/>
    <n v="0"/>
    <n v="332"/>
    <n v="1"/>
    <n v="0"/>
    <x v="92"/>
  </r>
  <r>
    <x v="30"/>
    <n v="10441"/>
    <x v="12"/>
    <n v="1"/>
    <n v="250"/>
    <n v="0"/>
    <n v="0"/>
    <n v="0"/>
    <n v="250"/>
    <n v="0"/>
    <n v="250"/>
    <n v="1"/>
    <n v="0"/>
    <x v="92"/>
  </r>
  <r>
    <x v="126"/>
    <n v="10439"/>
    <x v="12"/>
    <n v="1"/>
    <n v="119"/>
    <n v="0"/>
    <n v="0"/>
    <n v="0"/>
    <n v="119"/>
    <n v="0"/>
    <n v="119"/>
    <n v="1"/>
    <n v="0"/>
    <x v="92"/>
  </r>
  <r>
    <x v="115"/>
    <n v="10436"/>
    <x v="12"/>
    <n v="1"/>
    <n v="45"/>
    <n v="0"/>
    <n v="0"/>
    <n v="0"/>
    <n v="45"/>
    <n v="0"/>
    <n v="45"/>
    <n v="1"/>
    <n v="0"/>
    <x v="92"/>
  </r>
  <r>
    <x v="65"/>
    <n v="10211"/>
    <x v="13"/>
    <n v="1"/>
    <n v="265"/>
    <n v="0"/>
    <n v="0"/>
    <n v="0"/>
    <n v="265"/>
    <n v="0"/>
    <n v="265"/>
    <n v="1"/>
    <n v="0"/>
    <x v="92"/>
  </r>
  <r>
    <x v="67"/>
    <n v="10223"/>
    <x v="13"/>
    <n v="1"/>
    <n v="275"/>
    <n v="0"/>
    <n v="0"/>
    <n v="0"/>
    <n v="275"/>
    <n v="0"/>
    <n v="275"/>
    <n v="1"/>
    <n v="0"/>
    <x v="92"/>
  </r>
  <r>
    <x v="37"/>
    <n v="10216"/>
    <x v="13"/>
    <n v="2"/>
    <n v="490"/>
    <n v="0"/>
    <n v="0"/>
    <n v="0"/>
    <n v="490"/>
    <n v="0"/>
    <n v="490"/>
    <n v="1"/>
    <n v="0"/>
    <x v="92"/>
  </r>
  <r>
    <x v="85"/>
    <n v="10215"/>
    <x v="13"/>
    <n v="1"/>
    <n v="225"/>
    <n v="0"/>
    <n v="0"/>
    <n v="0"/>
    <n v="225"/>
    <n v="0"/>
    <n v="225"/>
    <n v="1"/>
    <n v="0"/>
    <x v="92"/>
  </r>
  <r>
    <x v="8"/>
    <n v="10264"/>
    <x v="5"/>
    <n v="2"/>
    <n v="380"/>
    <n v="0"/>
    <n v="0"/>
    <n v="0"/>
    <n v="380"/>
    <n v="0"/>
    <n v="380"/>
    <n v="1"/>
    <n v="0"/>
    <x v="92"/>
  </r>
  <r>
    <x v="68"/>
    <n v="10377"/>
    <x v="5"/>
    <n v="1"/>
    <n v="345"/>
    <n v="0"/>
    <n v="0"/>
    <n v="0"/>
    <n v="345"/>
    <n v="0"/>
    <n v="345"/>
    <n v="1"/>
    <n v="0"/>
    <x v="92"/>
  </r>
  <r>
    <x v="39"/>
    <n v="10373"/>
    <x v="5"/>
    <n v="1"/>
    <n v="275"/>
    <n v="0"/>
    <n v="0"/>
    <n v="0"/>
    <n v="275"/>
    <n v="0"/>
    <n v="275"/>
    <n v="1"/>
    <n v="0"/>
    <x v="92"/>
  </r>
  <r>
    <x v="44"/>
    <n v="10685"/>
    <x v="5"/>
    <n v="1"/>
    <n v="225"/>
    <n v="0"/>
    <n v="0"/>
    <n v="0"/>
    <n v="225"/>
    <n v="0"/>
    <n v="225"/>
    <n v="1"/>
    <n v="0"/>
    <x v="92"/>
  </r>
  <r>
    <x v="104"/>
    <n v="10360"/>
    <x v="6"/>
    <n v="1"/>
    <n v="385"/>
    <n v="0"/>
    <n v="0"/>
    <n v="0"/>
    <n v="385"/>
    <n v="0"/>
    <n v="385"/>
    <n v="1"/>
    <n v="0"/>
    <x v="92"/>
  </r>
  <r>
    <x v="74"/>
    <n v="10227"/>
    <x v="6"/>
    <n v="1"/>
    <n v="385"/>
    <n v="0"/>
    <n v="0"/>
    <n v="0"/>
    <n v="385"/>
    <n v="0"/>
    <n v="385"/>
    <n v="1"/>
    <n v="0"/>
    <x v="92"/>
  </r>
  <r>
    <x v="46"/>
    <n v="10356"/>
    <x v="6"/>
    <n v="3"/>
    <n v="1080"/>
    <n v="0"/>
    <n v="0"/>
    <n v="0"/>
    <n v="1080"/>
    <n v="0"/>
    <n v="1080"/>
    <n v="1"/>
    <n v="0"/>
    <x v="92"/>
  </r>
  <r>
    <x v="146"/>
    <n v="10391"/>
    <x v="7"/>
    <n v="1"/>
    <n v="325"/>
    <n v="0"/>
    <n v="0"/>
    <n v="0"/>
    <n v="325"/>
    <n v="0"/>
    <n v="325"/>
    <n v="1"/>
    <n v="0"/>
    <x v="92"/>
  </r>
  <r>
    <x v="47"/>
    <n v="10432"/>
    <x v="14"/>
    <n v="1"/>
    <n v="315"/>
    <n v="0"/>
    <n v="0"/>
    <n v="0"/>
    <n v="315"/>
    <n v="0"/>
    <n v="315"/>
    <n v="1"/>
    <n v="0"/>
    <x v="92"/>
  </r>
  <r>
    <x v="14"/>
    <n v="10653"/>
    <x v="8"/>
    <n v="1"/>
    <n v="275"/>
    <n v="0"/>
    <n v="0"/>
    <n v="0"/>
    <n v="275"/>
    <n v="0"/>
    <n v="275"/>
    <n v="1"/>
    <n v="0"/>
    <x v="92"/>
  </r>
  <r>
    <x v="15"/>
    <n v="10037"/>
    <x v="8"/>
    <n v="1"/>
    <n v="385"/>
    <n v="0"/>
    <n v="0"/>
    <n v="0"/>
    <n v="385"/>
    <n v="0"/>
    <n v="385"/>
    <n v="1"/>
    <n v="0"/>
    <x v="92"/>
  </r>
  <r>
    <x v="77"/>
    <n v="10421"/>
    <x v="22"/>
    <n v="1"/>
    <n v="238"/>
    <n v="0"/>
    <n v="0"/>
    <n v="0"/>
    <n v="238"/>
    <n v="0"/>
    <n v="238"/>
    <n v="1"/>
    <n v="0"/>
    <x v="92"/>
  </r>
  <r>
    <x v="105"/>
    <n v="10142"/>
    <x v="22"/>
    <n v="1"/>
    <n v="320"/>
    <n v="0"/>
    <n v="0"/>
    <n v="0"/>
    <n v="320"/>
    <n v="0"/>
    <n v="320"/>
    <n v="1"/>
    <n v="0"/>
    <x v="92"/>
  </r>
  <r>
    <x v="296"/>
    <n v="10648"/>
    <x v="17"/>
    <n v="1"/>
    <n v="0"/>
    <n v="0"/>
    <n v="0"/>
    <n v="0"/>
    <n v="0"/>
    <n v="0"/>
    <n v="0"/>
    <n v="0"/>
    <n v="0"/>
    <x v="92"/>
  </r>
  <r>
    <x v="89"/>
    <n v="10493"/>
    <x v="16"/>
    <n v="1"/>
    <n v="58"/>
    <n v="0"/>
    <n v="0"/>
    <n v="0"/>
    <n v="58"/>
    <n v="0"/>
    <n v="58"/>
    <n v="1"/>
    <n v="0"/>
    <x v="92"/>
  </r>
  <r>
    <x v="239"/>
    <n v="10259"/>
    <x v="17"/>
    <n v="1"/>
    <n v="0"/>
    <n v="0"/>
    <n v="0"/>
    <n v="0"/>
    <n v="0"/>
    <n v="0"/>
    <n v="0"/>
    <n v="0"/>
    <n v="0"/>
    <x v="92"/>
  </r>
  <r>
    <x v="17"/>
    <n v="10633"/>
    <x v="10"/>
    <n v="4"/>
    <n v="636"/>
    <n v="0"/>
    <n v="0"/>
    <n v="0"/>
    <n v="636"/>
    <n v="0"/>
    <n v="636"/>
    <n v="1"/>
    <n v="0"/>
    <x v="92"/>
  </r>
  <r>
    <x v="91"/>
    <n v="10494"/>
    <x v="16"/>
    <n v="1"/>
    <n v="38"/>
    <n v="0"/>
    <n v="0"/>
    <n v="0"/>
    <n v="38"/>
    <n v="0"/>
    <n v="38"/>
    <n v="1"/>
    <n v="0"/>
    <x v="92"/>
  </r>
  <r>
    <x v="213"/>
    <s v="0000"/>
    <x v="17"/>
    <n v="1"/>
    <n v="0"/>
    <n v="0"/>
    <n v="0"/>
    <n v="0"/>
    <n v="0"/>
    <n v="0"/>
    <n v="0"/>
    <n v="0"/>
    <n v="0"/>
    <x v="92"/>
  </r>
  <r>
    <x v="95"/>
    <n v="10462"/>
    <x v="0"/>
    <n v="1"/>
    <n v="410"/>
    <n v="0"/>
    <n v="0"/>
    <n v="59.28"/>
    <n v="350.72"/>
    <n v="0"/>
    <n v="350.72"/>
    <n v="1"/>
    <n v="0"/>
    <x v="93"/>
  </r>
  <r>
    <x v="81"/>
    <n v="10396"/>
    <x v="18"/>
    <n v="1"/>
    <n v="555"/>
    <n v="0"/>
    <n v="0"/>
    <n v="61.43"/>
    <n v="493.57"/>
    <n v="0"/>
    <n v="493.57"/>
    <n v="1"/>
    <n v="0"/>
    <x v="93"/>
  </r>
  <r>
    <x v="284"/>
    <n v="10724"/>
    <x v="2"/>
    <n v="1"/>
    <n v="405"/>
    <n v="0"/>
    <n v="0"/>
    <n v="39.19"/>
    <n v="365.81"/>
    <n v="0"/>
    <n v="365.81"/>
    <n v="1"/>
    <n v="0"/>
    <x v="93"/>
  </r>
  <r>
    <x v="127"/>
    <n v="10067"/>
    <x v="4"/>
    <n v="3"/>
    <n v="825"/>
    <n v="0"/>
    <n v="0"/>
    <n v="0"/>
    <n v="825"/>
    <n v="0"/>
    <n v="825"/>
    <n v="1"/>
    <n v="0"/>
    <x v="93"/>
  </r>
  <r>
    <x v="58"/>
    <n v="10145"/>
    <x v="1"/>
    <n v="4"/>
    <n v="1480"/>
    <n v="0"/>
    <n v="0"/>
    <n v="74"/>
    <n v="1406"/>
    <n v="0"/>
    <n v="1406"/>
    <n v="1"/>
    <n v="0"/>
    <x v="93"/>
  </r>
  <r>
    <x v="23"/>
    <n v="10044"/>
    <x v="4"/>
    <n v="2"/>
    <n v="520"/>
    <n v="0"/>
    <n v="0"/>
    <n v="0"/>
    <n v="520"/>
    <n v="0"/>
    <n v="520"/>
    <n v="1"/>
    <n v="0"/>
    <x v="93"/>
  </r>
  <r>
    <x v="59"/>
    <n v="10052"/>
    <x v="4"/>
    <n v="2"/>
    <n v="680"/>
    <n v="0"/>
    <n v="0"/>
    <n v="0"/>
    <n v="680"/>
    <n v="0"/>
    <n v="680"/>
    <n v="1"/>
    <n v="0"/>
    <x v="93"/>
  </r>
  <r>
    <x v="60"/>
    <n v="10125"/>
    <x v="3"/>
    <n v="1"/>
    <n v="275"/>
    <n v="0"/>
    <n v="0"/>
    <n v="0"/>
    <n v="275"/>
    <n v="0"/>
    <n v="275"/>
    <n v="1"/>
    <n v="0"/>
    <x v="93"/>
  </r>
  <r>
    <x v="112"/>
    <n v="10127"/>
    <x v="3"/>
    <n v="1"/>
    <n v="355"/>
    <n v="0"/>
    <n v="0"/>
    <n v="20.68"/>
    <n v="334.32"/>
    <n v="0"/>
    <n v="334.32"/>
    <n v="1"/>
    <n v="0"/>
    <x v="93"/>
  </r>
  <r>
    <x v="4"/>
    <n v="10109"/>
    <x v="3"/>
    <n v="1"/>
    <n v="275"/>
    <n v="0"/>
    <n v="0"/>
    <n v="0"/>
    <n v="275"/>
    <n v="0"/>
    <n v="275"/>
    <n v="1"/>
    <n v="0"/>
    <x v="93"/>
  </r>
  <r>
    <x v="101"/>
    <n v="10113"/>
    <x v="11"/>
    <n v="1"/>
    <n v="375"/>
    <n v="0"/>
    <n v="0"/>
    <n v="0"/>
    <n v="375"/>
    <n v="0"/>
    <n v="375"/>
    <n v="1"/>
    <n v="0"/>
    <x v="93"/>
  </r>
  <r>
    <x v="113"/>
    <n v="10446"/>
    <x v="12"/>
    <n v="3"/>
    <n v="585"/>
    <n v="0"/>
    <n v="0"/>
    <n v="0"/>
    <n v="585"/>
    <n v="0"/>
    <n v="585"/>
    <n v="1"/>
    <n v="0"/>
    <x v="93"/>
  </r>
  <r>
    <x v="126"/>
    <n v="10439"/>
    <x v="12"/>
    <n v="1"/>
    <n v="119"/>
    <n v="0"/>
    <n v="0"/>
    <n v="0"/>
    <n v="119"/>
    <n v="0"/>
    <n v="119"/>
    <n v="1"/>
    <n v="0"/>
    <x v="93"/>
  </r>
  <r>
    <x v="62"/>
    <n v="10445"/>
    <x v="12"/>
    <n v="2"/>
    <n v="390"/>
    <n v="0"/>
    <n v="0"/>
    <n v="0"/>
    <n v="390"/>
    <n v="0"/>
    <n v="390"/>
    <n v="1"/>
    <n v="0"/>
    <x v="93"/>
  </r>
  <r>
    <x v="274"/>
    <n v="10715"/>
    <x v="12"/>
    <n v="1"/>
    <n v="155"/>
    <n v="0"/>
    <n v="0"/>
    <n v="9.0299999999999994"/>
    <n v="145.97"/>
    <n v="0"/>
    <n v="145.97"/>
    <n v="1"/>
    <n v="0"/>
    <x v="93"/>
  </r>
  <r>
    <x v="31"/>
    <n v="10437"/>
    <x v="12"/>
    <n v="2"/>
    <n v="210"/>
    <n v="0"/>
    <n v="0"/>
    <n v="0"/>
    <n v="210"/>
    <n v="0"/>
    <n v="210"/>
    <n v="1"/>
    <n v="0"/>
    <x v="93"/>
  </r>
  <r>
    <x v="65"/>
    <n v="10211"/>
    <x v="13"/>
    <n v="1"/>
    <n v="265"/>
    <n v="0"/>
    <n v="0"/>
    <n v="0"/>
    <n v="265"/>
    <n v="0"/>
    <n v="265"/>
    <n v="1"/>
    <n v="0"/>
    <x v="93"/>
  </r>
  <r>
    <x v="32"/>
    <n v="10214"/>
    <x v="13"/>
    <n v="1"/>
    <n v="265"/>
    <n v="0"/>
    <n v="0"/>
    <n v="0"/>
    <n v="265"/>
    <n v="0"/>
    <n v="265"/>
    <n v="1"/>
    <n v="0"/>
    <x v="93"/>
  </r>
  <r>
    <x v="230"/>
    <n v="10213"/>
    <x v="13"/>
    <n v="1"/>
    <n v="245"/>
    <n v="0"/>
    <n v="0"/>
    <n v="0"/>
    <n v="245"/>
    <n v="0"/>
    <n v="245"/>
    <n v="1"/>
    <n v="0"/>
    <x v="93"/>
  </r>
  <r>
    <x v="33"/>
    <n v="10221"/>
    <x v="13"/>
    <n v="2"/>
    <n v="510"/>
    <n v="0"/>
    <n v="0"/>
    <n v="0"/>
    <n v="510"/>
    <n v="0"/>
    <n v="510"/>
    <n v="1"/>
    <n v="0"/>
    <x v="93"/>
  </r>
  <r>
    <x v="37"/>
    <n v="10216"/>
    <x v="13"/>
    <n v="2"/>
    <n v="490"/>
    <n v="0"/>
    <n v="0"/>
    <n v="0"/>
    <n v="490"/>
    <n v="0"/>
    <n v="490"/>
    <n v="1"/>
    <n v="0"/>
    <x v="93"/>
  </r>
  <r>
    <x v="8"/>
    <n v="10264"/>
    <x v="5"/>
    <n v="4"/>
    <n v="760"/>
    <n v="0"/>
    <n v="0"/>
    <n v="11.07"/>
    <n v="748.93"/>
    <n v="0"/>
    <n v="748.93"/>
    <n v="1"/>
    <n v="0"/>
    <x v="93"/>
  </r>
  <r>
    <x v="157"/>
    <n v="10368"/>
    <x v="5"/>
    <n v="2"/>
    <n v="530"/>
    <n v="0"/>
    <n v="0"/>
    <n v="29.33"/>
    <n v="500.67"/>
    <n v="0"/>
    <n v="500.67"/>
    <n v="1"/>
    <n v="0"/>
    <x v="93"/>
  </r>
  <r>
    <x v="68"/>
    <n v="10377"/>
    <x v="5"/>
    <n v="1"/>
    <n v="345"/>
    <n v="0"/>
    <n v="0"/>
    <n v="38.18"/>
    <n v="306.82"/>
    <n v="0"/>
    <n v="306.82"/>
    <n v="1"/>
    <n v="0"/>
    <x v="93"/>
  </r>
  <r>
    <x v="86"/>
    <n v="10375"/>
    <x v="5"/>
    <n v="1"/>
    <n v="255"/>
    <n v="0"/>
    <n v="0"/>
    <n v="0"/>
    <n v="255"/>
    <n v="0"/>
    <n v="255"/>
    <n v="1"/>
    <n v="0"/>
    <x v="93"/>
  </r>
  <r>
    <x v="41"/>
    <n v="10363"/>
    <x v="5"/>
    <n v="1"/>
    <n v="265"/>
    <n v="0"/>
    <n v="0"/>
    <n v="29.33"/>
    <n v="235.67"/>
    <n v="0"/>
    <n v="235.67"/>
    <n v="1"/>
    <n v="0"/>
    <x v="93"/>
  </r>
  <r>
    <x v="69"/>
    <n v="10382"/>
    <x v="5"/>
    <n v="2"/>
    <n v="470"/>
    <n v="0"/>
    <n v="0"/>
    <n v="47"/>
    <n v="423"/>
    <n v="0"/>
    <n v="423"/>
    <n v="1"/>
    <n v="0"/>
    <x v="93"/>
  </r>
  <r>
    <x v="44"/>
    <n v="10685"/>
    <x v="5"/>
    <n v="1"/>
    <n v="225"/>
    <n v="0"/>
    <n v="0"/>
    <n v="0"/>
    <n v="225"/>
    <n v="0"/>
    <n v="225"/>
    <n v="1"/>
    <n v="0"/>
    <x v="93"/>
  </r>
  <r>
    <x v="70"/>
    <n v="10367"/>
    <x v="5"/>
    <n v="1"/>
    <n v="330"/>
    <n v="0"/>
    <n v="0"/>
    <n v="47.72"/>
    <n v="282.27999999999997"/>
    <n v="0"/>
    <n v="282.27999999999997"/>
    <n v="1"/>
    <n v="0"/>
    <x v="93"/>
  </r>
  <r>
    <x v="72"/>
    <n v="10033"/>
    <x v="20"/>
    <n v="1"/>
    <n v="1290"/>
    <n v="0"/>
    <n v="0"/>
    <n v="0"/>
    <n v="1290"/>
    <n v="0"/>
    <n v="1290"/>
    <n v="1"/>
    <n v="0"/>
    <x v="93"/>
  </r>
  <r>
    <x v="141"/>
    <n v="10355"/>
    <x v="6"/>
    <n v="1"/>
    <n v="350"/>
    <n v="0"/>
    <n v="0"/>
    <n v="0"/>
    <n v="350"/>
    <n v="0"/>
    <n v="350"/>
    <n v="1"/>
    <n v="0"/>
    <x v="93"/>
  </r>
  <r>
    <x v="45"/>
    <n v="10354"/>
    <x v="6"/>
    <n v="3"/>
    <n v="1050"/>
    <n v="0"/>
    <n v="0"/>
    <n v="0"/>
    <n v="1050"/>
    <n v="0"/>
    <n v="1050"/>
    <n v="1"/>
    <n v="0"/>
    <x v="93"/>
  </r>
  <r>
    <x v="11"/>
    <n v="10353"/>
    <x v="6"/>
    <n v="3"/>
    <n v="1050"/>
    <n v="0"/>
    <n v="0"/>
    <n v="0"/>
    <n v="1050"/>
    <n v="0"/>
    <n v="1050"/>
    <n v="1"/>
    <n v="0"/>
    <x v="93"/>
  </r>
  <r>
    <x v="46"/>
    <n v="10356"/>
    <x v="6"/>
    <n v="1"/>
    <n v="360"/>
    <n v="0"/>
    <n v="0"/>
    <n v="20.96"/>
    <n v="339.04"/>
    <n v="0"/>
    <n v="339.04"/>
    <n v="1"/>
    <n v="0"/>
    <x v="93"/>
  </r>
  <r>
    <x v="75"/>
    <n v="10427"/>
    <x v="21"/>
    <n v="1"/>
    <n v="359"/>
    <n v="0"/>
    <n v="0"/>
    <n v="39.729999999999997"/>
    <n v="319.27"/>
    <n v="0"/>
    <n v="319.27"/>
    <n v="1"/>
    <n v="0"/>
    <x v="93"/>
  </r>
  <r>
    <x v="152"/>
    <n v="10428"/>
    <x v="21"/>
    <n v="1"/>
    <n v="349"/>
    <n v="0"/>
    <n v="0"/>
    <n v="0"/>
    <n v="349"/>
    <n v="0"/>
    <n v="349"/>
    <n v="1"/>
    <n v="0"/>
    <x v="93"/>
  </r>
  <r>
    <x v="79"/>
    <n v="10404"/>
    <x v="23"/>
    <n v="1"/>
    <n v="355"/>
    <n v="0"/>
    <n v="0"/>
    <n v="0"/>
    <n v="355"/>
    <n v="0"/>
    <n v="355"/>
    <n v="1"/>
    <n v="0"/>
    <x v="93"/>
  </r>
  <r>
    <x v="292"/>
    <n v="10743"/>
    <x v="2"/>
    <n v="1"/>
    <n v="25"/>
    <n v="0"/>
    <n v="0"/>
    <n v="2.42"/>
    <n v="22.58"/>
    <n v="0"/>
    <n v="22.58"/>
    <n v="1"/>
    <n v="0"/>
    <x v="93"/>
  </r>
  <r>
    <x v="154"/>
    <n v="10175"/>
    <x v="2"/>
    <n v="1"/>
    <n v="220"/>
    <n v="0"/>
    <n v="0"/>
    <n v="21.29"/>
    <n v="198.71"/>
    <n v="0"/>
    <n v="198.71"/>
    <n v="1"/>
    <n v="0"/>
    <x v="93"/>
  </r>
  <r>
    <x v="89"/>
    <n v="10493"/>
    <x v="16"/>
    <n v="1"/>
    <n v="58"/>
    <n v="0"/>
    <n v="0"/>
    <n v="0"/>
    <n v="58"/>
    <n v="0"/>
    <n v="58"/>
    <n v="1"/>
    <n v="0"/>
    <x v="93"/>
  </r>
  <r>
    <x v="17"/>
    <n v="10633"/>
    <x v="10"/>
    <n v="2"/>
    <n v="318"/>
    <n v="0"/>
    <n v="0"/>
    <n v="9.26"/>
    <n v="308.74"/>
    <n v="0"/>
    <n v="308.74"/>
    <n v="1"/>
    <n v="0"/>
    <x v="93"/>
  </r>
  <r>
    <x v="260"/>
    <n v="10641111111111"/>
    <x v="2"/>
    <n v="1"/>
    <n v="280"/>
    <n v="0"/>
    <n v="0"/>
    <n v="27.1"/>
    <n v="252.9"/>
    <n v="0"/>
    <n v="252.9"/>
    <n v="1"/>
    <n v="0"/>
    <x v="93"/>
  </r>
  <r>
    <x v="91"/>
    <n v="10494"/>
    <x v="16"/>
    <n v="1"/>
    <n v="38"/>
    <n v="0"/>
    <n v="0"/>
    <n v="0"/>
    <n v="38"/>
    <n v="0"/>
    <n v="38"/>
    <n v="1"/>
    <n v="0"/>
    <x v="93"/>
  </r>
  <r>
    <x v="51"/>
    <n v="10632"/>
    <x v="10"/>
    <n v="5"/>
    <n v="795"/>
    <n v="0"/>
    <n v="0"/>
    <n v="0"/>
    <n v="795"/>
    <n v="0"/>
    <n v="795"/>
    <n v="1"/>
    <n v="0"/>
    <x v="93"/>
  </r>
  <r>
    <x v="96"/>
    <n v="10039"/>
    <x v="24"/>
    <n v="1"/>
    <n v="75"/>
    <n v="0"/>
    <n v="0"/>
    <n v="8.49"/>
    <n v="66.510000000000005"/>
    <n v="0"/>
    <n v="66.510000000000005"/>
    <n v="1"/>
    <n v="0"/>
    <x v="94"/>
  </r>
  <r>
    <x v="57"/>
    <n v="10225"/>
    <x v="4"/>
    <n v="1"/>
    <n v="255"/>
    <n v="0"/>
    <n v="0"/>
    <n v="0"/>
    <n v="255"/>
    <n v="0"/>
    <n v="255"/>
    <n v="1"/>
    <n v="0"/>
    <x v="94"/>
  </r>
  <r>
    <x v="82"/>
    <n v="10072"/>
    <x v="4"/>
    <n v="1"/>
    <n v="315"/>
    <n v="0"/>
    <n v="0"/>
    <n v="0"/>
    <n v="315"/>
    <n v="0"/>
    <n v="315"/>
    <n v="1"/>
    <n v="0"/>
    <x v="94"/>
  </r>
  <r>
    <x v="60"/>
    <n v="10125"/>
    <x v="3"/>
    <n v="1"/>
    <n v="275"/>
    <n v="0"/>
    <n v="0"/>
    <n v="31.13"/>
    <n v="243.87"/>
    <n v="0"/>
    <n v="243.87"/>
    <n v="1"/>
    <n v="0"/>
    <x v="94"/>
  </r>
  <r>
    <x v="128"/>
    <n v="10111"/>
    <x v="3"/>
    <n v="1"/>
    <n v="355"/>
    <n v="0"/>
    <n v="0"/>
    <n v="0"/>
    <n v="355"/>
    <n v="0"/>
    <n v="355"/>
    <n v="1"/>
    <n v="0"/>
    <x v="94"/>
  </r>
  <r>
    <x v="100"/>
    <n v="10073"/>
    <x v="11"/>
    <n v="1"/>
    <n v="335"/>
    <n v="0"/>
    <n v="0"/>
    <n v="37.92"/>
    <n v="297.08"/>
    <n v="0"/>
    <n v="297.08"/>
    <n v="1"/>
    <n v="0"/>
    <x v="94"/>
  </r>
  <r>
    <x v="101"/>
    <n v="10113"/>
    <x v="11"/>
    <n v="1"/>
    <n v="375"/>
    <n v="0"/>
    <n v="0"/>
    <n v="75"/>
    <n v="300"/>
    <n v="0"/>
    <n v="300"/>
    <n v="1"/>
    <n v="0"/>
    <x v="94"/>
  </r>
  <r>
    <x v="5"/>
    <n v="10051"/>
    <x v="4"/>
    <n v="2"/>
    <n v="630"/>
    <n v="0"/>
    <n v="0"/>
    <n v="0"/>
    <n v="630"/>
    <n v="0"/>
    <n v="630"/>
    <n v="1"/>
    <n v="0"/>
    <x v="94"/>
  </r>
  <r>
    <x v="26"/>
    <n v="10095"/>
    <x v="3"/>
    <n v="1"/>
    <n v="260"/>
    <n v="0"/>
    <n v="0"/>
    <n v="0"/>
    <n v="260"/>
    <n v="0"/>
    <n v="260"/>
    <n v="1"/>
    <n v="0"/>
    <x v="94"/>
  </r>
  <r>
    <x v="173"/>
    <n v="10097"/>
    <x v="3"/>
    <n v="1"/>
    <n v="355"/>
    <n v="0"/>
    <n v="0"/>
    <n v="0"/>
    <n v="355"/>
    <n v="0"/>
    <n v="355"/>
    <n v="1"/>
    <n v="0"/>
    <x v="94"/>
  </r>
  <r>
    <x v="192"/>
    <n v="10089"/>
    <x v="4"/>
    <n v="1"/>
    <n v="355"/>
    <n v="0"/>
    <n v="0"/>
    <n v="0"/>
    <n v="355"/>
    <n v="0"/>
    <n v="355"/>
    <n v="1"/>
    <n v="0"/>
    <x v="94"/>
  </r>
  <r>
    <x v="103"/>
    <n v="10075"/>
    <x v="4"/>
    <n v="1"/>
    <n v="275"/>
    <n v="0"/>
    <n v="0"/>
    <n v="31.13"/>
    <n v="243.87"/>
    <n v="0"/>
    <n v="243.87"/>
    <n v="1"/>
    <n v="0"/>
    <x v="94"/>
  </r>
  <r>
    <x v="27"/>
    <n v="10077"/>
    <x v="4"/>
    <n v="1"/>
    <n v="355"/>
    <n v="0"/>
    <n v="0"/>
    <n v="0"/>
    <n v="355"/>
    <n v="0"/>
    <n v="355"/>
    <n v="1"/>
    <n v="0"/>
    <x v="94"/>
  </r>
  <r>
    <x v="28"/>
    <n v="10442"/>
    <x v="12"/>
    <n v="1"/>
    <n v="83"/>
    <n v="0"/>
    <n v="0"/>
    <n v="9.39"/>
    <n v="73.61"/>
    <n v="0"/>
    <n v="73.61"/>
    <n v="1"/>
    <n v="0"/>
    <x v="94"/>
  </r>
  <r>
    <x v="114"/>
    <n v="10440"/>
    <x v="12"/>
    <n v="1"/>
    <n v="88"/>
    <n v="0"/>
    <n v="0"/>
    <n v="0"/>
    <n v="88"/>
    <n v="0"/>
    <n v="88"/>
    <n v="1"/>
    <n v="0"/>
    <x v="94"/>
  </r>
  <r>
    <x v="126"/>
    <n v="10439"/>
    <x v="12"/>
    <n v="2"/>
    <n v="238"/>
    <n v="0"/>
    <n v="0"/>
    <n v="26.94"/>
    <n v="211.06"/>
    <n v="0"/>
    <n v="211.06"/>
    <n v="1"/>
    <n v="0"/>
    <x v="94"/>
  </r>
  <r>
    <x v="115"/>
    <n v="10436"/>
    <x v="12"/>
    <n v="1"/>
    <n v="45"/>
    <n v="0"/>
    <n v="0"/>
    <n v="0"/>
    <n v="45"/>
    <n v="0"/>
    <n v="45"/>
    <n v="1"/>
    <n v="0"/>
    <x v="94"/>
  </r>
  <r>
    <x v="31"/>
    <n v="10437"/>
    <x v="12"/>
    <n v="1"/>
    <n v="105"/>
    <n v="0"/>
    <n v="0"/>
    <n v="0"/>
    <n v="105"/>
    <n v="0"/>
    <n v="105"/>
    <n v="1"/>
    <n v="0"/>
    <x v="94"/>
  </r>
  <r>
    <x v="67"/>
    <n v="10223"/>
    <x v="13"/>
    <n v="1"/>
    <n v="275"/>
    <n v="0"/>
    <n v="0"/>
    <n v="0"/>
    <n v="275"/>
    <n v="0"/>
    <n v="275"/>
    <n v="1"/>
    <n v="0"/>
    <x v="94"/>
  </r>
  <r>
    <x v="297"/>
    <n v="10745"/>
    <x v="2"/>
    <n v="1"/>
    <n v="260"/>
    <n v="0"/>
    <n v="0"/>
    <n v="0"/>
    <n v="260"/>
    <n v="0"/>
    <n v="260"/>
    <n v="1"/>
    <n v="0"/>
    <x v="94"/>
  </r>
  <r>
    <x v="8"/>
    <n v="10264"/>
    <x v="5"/>
    <n v="8"/>
    <n v="1520"/>
    <n v="0"/>
    <n v="0"/>
    <n v="57"/>
    <n v="1463"/>
    <n v="0"/>
    <n v="1463"/>
    <n v="1"/>
    <n v="0"/>
    <x v="94"/>
  </r>
  <r>
    <x v="68"/>
    <n v="10377"/>
    <x v="5"/>
    <n v="2"/>
    <n v="690"/>
    <n v="0"/>
    <n v="0"/>
    <n v="0"/>
    <n v="690"/>
    <n v="0"/>
    <n v="690"/>
    <n v="1"/>
    <n v="0"/>
    <x v="94"/>
  </r>
  <r>
    <x v="39"/>
    <n v="10373"/>
    <x v="5"/>
    <n v="1"/>
    <n v="275"/>
    <n v="0"/>
    <n v="0"/>
    <n v="0"/>
    <n v="275"/>
    <n v="0"/>
    <n v="275"/>
    <n v="1"/>
    <n v="0"/>
    <x v="94"/>
  </r>
  <r>
    <x v="186"/>
    <n v="10365"/>
    <x v="5"/>
    <n v="1"/>
    <n v="320"/>
    <n v="0"/>
    <n v="0"/>
    <n v="0"/>
    <n v="320"/>
    <n v="0"/>
    <n v="320"/>
    <n v="1"/>
    <n v="0"/>
    <x v="94"/>
  </r>
  <r>
    <x v="44"/>
    <n v="10655"/>
    <x v="2"/>
    <n v="1"/>
    <n v="260"/>
    <n v="0"/>
    <n v="0"/>
    <n v="0"/>
    <n v="260"/>
    <n v="0"/>
    <n v="260"/>
    <n v="1"/>
    <n v="0"/>
    <x v="94"/>
  </r>
  <r>
    <x v="44"/>
    <n v="10685"/>
    <x v="5"/>
    <n v="1"/>
    <n v="225"/>
    <n v="0"/>
    <n v="0"/>
    <n v="0"/>
    <n v="225"/>
    <n v="0"/>
    <n v="225"/>
    <n v="1"/>
    <n v="0"/>
    <x v="94"/>
  </r>
  <r>
    <x v="11"/>
    <n v="10353"/>
    <x v="6"/>
    <n v="1"/>
    <n v="350"/>
    <n v="0"/>
    <n v="0"/>
    <n v="0"/>
    <n v="350"/>
    <n v="0"/>
    <n v="350"/>
    <n v="1"/>
    <n v="0"/>
    <x v="94"/>
  </r>
  <r>
    <x v="104"/>
    <n v="10360"/>
    <x v="6"/>
    <n v="1"/>
    <n v="385"/>
    <n v="0"/>
    <n v="0"/>
    <n v="0"/>
    <n v="385"/>
    <n v="0"/>
    <n v="385"/>
    <n v="1"/>
    <n v="0"/>
    <x v="94"/>
  </r>
  <r>
    <x v="74"/>
    <n v="10227"/>
    <x v="6"/>
    <n v="4"/>
    <n v="1540"/>
    <n v="0"/>
    <n v="0"/>
    <n v="0"/>
    <n v="1540"/>
    <n v="0"/>
    <n v="1540"/>
    <n v="1"/>
    <n v="0"/>
    <x v="94"/>
  </r>
  <r>
    <x v="46"/>
    <n v="10356"/>
    <x v="6"/>
    <n v="1"/>
    <n v="360"/>
    <n v="0"/>
    <n v="0"/>
    <n v="0"/>
    <n v="360"/>
    <n v="0"/>
    <n v="360"/>
    <n v="1"/>
    <n v="0"/>
    <x v="94"/>
  </r>
  <r>
    <x v="77"/>
    <n v="10421"/>
    <x v="22"/>
    <n v="1"/>
    <n v="238"/>
    <n v="0"/>
    <n v="0"/>
    <n v="0"/>
    <n v="238"/>
    <n v="0"/>
    <n v="238"/>
    <n v="1"/>
    <n v="0"/>
    <x v="94"/>
  </r>
  <r>
    <x v="187"/>
    <n v="10422"/>
    <x v="22"/>
    <n v="1"/>
    <n v="448"/>
    <n v="0"/>
    <n v="0"/>
    <n v="0"/>
    <n v="448"/>
    <n v="0"/>
    <n v="448"/>
    <n v="1"/>
    <n v="0"/>
    <x v="94"/>
  </r>
  <r>
    <x v="222"/>
    <n v="10414"/>
    <x v="17"/>
    <n v="1"/>
    <n v="0"/>
    <n v="0"/>
    <n v="0"/>
    <n v="0"/>
    <n v="0"/>
    <n v="0"/>
    <n v="0"/>
    <n v="0"/>
    <n v="0"/>
    <x v="94"/>
  </r>
  <r>
    <x v="91"/>
    <n v="10494"/>
    <x v="16"/>
    <n v="1"/>
    <n v="38"/>
    <n v="0"/>
    <n v="0"/>
    <n v="0"/>
    <n v="38"/>
    <n v="0"/>
    <n v="38"/>
    <n v="1"/>
    <n v="0"/>
    <x v="94"/>
  </r>
  <r>
    <x v="51"/>
    <n v="10495"/>
    <x v="17"/>
    <n v="1"/>
    <n v="0"/>
    <n v="0"/>
    <n v="0"/>
    <n v="0"/>
    <n v="0"/>
    <n v="0"/>
    <n v="0"/>
    <n v="0"/>
    <n v="0"/>
    <x v="94"/>
  </r>
  <r>
    <x v="293"/>
    <n v="10522"/>
    <x v="17"/>
    <n v="2"/>
    <n v="0"/>
    <n v="0"/>
    <n v="0"/>
    <n v="0"/>
    <n v="0"/>
    <n v="0"/>
    <n v="0"/>
    <n v="0"/>
    <n v="0"/>
    <x v="94"/>
  </r>
  <r>
    <x v="58"/>
    <n v="10145"/>
    <x v="1"/>
    <n v="1"/>
    <n v="370"/>
    <n v="0"/>
    <n v="0"/>
    <n v="74"/>
    <n v="296"/>
    <n v="0"/>
    <n v="296"/>
    <n v="1"/>
    <n v="0"/>
    <x v="95"/>
  </r>
  <r>
    <x v="4"/>
    <n v="10109"/>
    <x v="3"/>
    <n v="1"/>
    <n v="275"/>
    <n v="0"/>
    <n v="0"/>
    <n v="0"/>
    <n v="275"/>
    <n v="0"/>
    <n v="275"/>
    <n v="1"/>
    <n v="0"/>
    <x v="95"/>
  </r>
  <r>
    <x v="128"/>
    <n v="10111"/>
    <x v="3"/>
    <n v="1"/>
    <n v="355"/>
    <n v="0"/>
    <n v="0"/>
    <n v="24.75"/>
    <n v="330.25"/>
    <n v="0"/>
    <n v="330.25"/>
    <n v="1"/>
    <n v="0"/>
    <x v="95"/>
  </r>
  <r>
    <x v="101"/>
    <n v="10113"/>
    <x v="11"/>
    <n v="1"/>
    <n v="375"/>
    <n v="0"/>
    <n v="0"/>
    <n v="75"/>
    <n v="300"/>
    <n v="0"/>
    <n v="300"/>
    <n v="1"/>
    <n v="0"/>
    <x v="95"/>
  </r>
  <r>
    <x v="63"/>
    <n v="10470"/>
    <x v="19"/>
    <n v="1"/>
    <n v="275"/>
    <n v="0"/>
    <n v="0"/>
    <n v="0"/>
    <n v="275"/>
    <n v="0"/>
    <n v="275"/>
    <n v="1"/>
    <n v="0"/>
    <x v="95"/>
  </r>
  <r>
    <x v="37"/>
    <n v="10216"/>
    <x v="13"/>
    <n v="5"/>
    <n v="1225"/>
    <n v="0"/>
    <n v="0"/>
    <n v="0"/>
    <n v="1225"/>
    <n v="0"/>
    <n v="1225"/>
    <n v="1"/>
    <n v="0"/>
    <x v="95"/>
  </r>
  <r>
    <x v="8"/>
    <n v="10264"/>
    <x v="5"/>
    <n v="5"/>
    <n v="950"/>
    <n v="0"/>
    <n v="0"/>
    <n v="32.25"/>
    <n v="917.75"/>
    <n v="0"/>
    <n v="917.75"/>
    <n v="1"/>
    <n v="0"/>
    <x v="95"/>
  </r>
  <r>
    <x v="69"/>
    <n v="10382"/>
    <x v="5"/>
    <n v="1"/>
    <n v="235"/>
    <n v="0"/>
    <n v="0"/>
    <n v="23.5"/>
    <n v="211.5"/>
    <n v="0"/>
    <n v="211.5"/>
    <n v="1"/>
    <n v="0"/>
    <x v="95"/>
  </r>
  <r>
    <x v="44"/>
    <n v="10685"/>
    <x v="5"/>
    <n v="1"/>
    <n v="225"/>
    <n v="0"/>
    <n v="0"/>
    <n v="22.5"/>
    <n v="202.5"/>
    <n v="0"/>
    <n v="202.5"/>
    <n v="1"/>
    <n v="0"/>
    <x v="95"/>
  </r>
  <r>
    <x v="141"/>
    <n v="10355"/>
    <x v="6"/>
    <n v="1"/>
    <n v="350"/>
    <n v="0"/>
    <n v="0"/>
    <n v="0"/>
    <n v="350"/>
    <n v="0"/>
    <n v="350"/>
    <n v="1"/>
    <n v="0"/>
    <x v="95"/>
  </r>
  <r>
    <x v="45"/>
    <n v="10354"/>
    <x v="6"/>
    <n v="1"/>
    <n v="350"/>
    <n v="0"/>
    <n v="0"/>
    <n v="0"/>
    <n v="350"/>
    <n v="0"/>
    <n v="350"/>
    <n v="1"/>
    <n v="0"/>
    <x v="95"/>
  </r>
  <r>
    <x v="119"/>
    <n v="10359"/>
    <x v="6"/>
    <n v="1"/>
    <n v="385"/>
    <n v="0"/>
    <n v="0"/>
    <n v="0"/>
    <n v="385"/>
    <n v="0"/>
    <n v="385"/>
    <n v="1"/>
    <n v="0"/>
    <x v="95"/>
  </r>
  <r>
    <x v="46"/>
    <n v="10356"/>
    <x v="6"/>
    <n v="1"/>
    <n v="360"/>
    <n v="0"/>
    <n v="0"/>
    <n v="0"/>
    <n v="360"/>
    <n v="0"/>
    <n v="360"/>
    <n v="1"/>
    <n v="0"/>
    <x v="95"/>
  </r>
  <r>
    <x v="77"/>
    <n v="10421"/>
    <x v="22"/>
    <n v="1"/>
    <n v="238"/>
    <n v="0"/>
    <n v="0"/>
    <n v="0"/>
    <n v="238"/>
    <n v="0"/>
    <n v="238"/>
    <n v="1"/>
    <n v="0"/>
    <x v="95"/>
  </r>
  <r>
    <x v="51"/>
    <n v="10632"/>
    <x v="10"/>
    <n v="1"/>
    <n v="159"/>
    <n v="0"/>
    <n v="0"/>
    <n v="0"/>
    <n v="159"/>
    <n v="0"/>
    <n v="159"/>
    <n v="1"/>
    <n v="0"/>
    <x v="95"/>
  </r>
  <r>
    <x v="123"/>
    <n v="10398"/>
    <x v="18"/>
    <n v="1"/>
    <n v="625"/>
    <n v="0"/>
    <n v="0"/>
    <n v="0"/>
    <n v="625"/>
    <n v="0"/>
    <n v="625"/>
    <n v="1"/>
    <n v="0"/>
    <x v="96"/>
  </r>
  <r>
    <x v="55"/>
    <n v="10152"/>
    <x v="1"/>
    <n v="2"/>
    <n v="700"/>
    <n v="0"/>
    <n v="0"/>
    <n v="0"/>
    <n v="700"/>
    <n v="0"/>
    <n v="700"/>
    <n v="1"/>
    <n v="0"/>
    <x v="96"/>
  </r>
  <r>
    <x v="57"/>
    <n v="10225"/>
    <x v="4"/>
    <n v="2"/>
    <n v="510"/>
    <n v="0"/>
    <n v="0"/>
    <n v="0"/>
    <n v="510"/>
    <n v="0"/>
    <n v="510"/>
    <n v="1"/>
    <n v="0"/>
    <x v="96"/>
  </r>
  <r>
    <x v="58"/>
    <n v="10145"/>
    <x v="1"/>
    <n v="1"/>
    <n v="370"/>
    <n v="0"/>
    <n v="0"/>
    <n v="0"/>
    <n v="370"/>
    <n v="0"/>
    <n v="370"/>
    <n v="1"/>
    <n v="0"/>
    <x v="96"/>
  </r>
  <r>
    <x v="60"/>
    <n v="10125"/>
    <x v="3"/>
    <n v="1"/>
    <n v="275"/>
    <n v="0"/>
    <n v="0"/>
    <n v="55"/>
    <n v="220"/>
    <n v="0"/>
    <n v="220"/>
    <n v="1"/>
    <n v="0"/>
    <x v="96"/>
  </r>
  <r>
    <x v="128"/>
    <n v="10111"/>
    <x v="3"/>
    <n v="1"/>
    <n v="355"/>
    <n v="0"/>
    <n v="0"/>
    <n v="17.899999999999999"/>
    <n v="337.1"/>
    <n v="0"/>
    <n v="337.1"/>
    <n v="1"/>
    <n v="0"/>
    <x v="96"/>
  </r>
  <r>
    <x v="28"/>
    <n v="10442"/>
    <x v="12"/>
    <n v="3"/>
    <n v="249"/>
    <n v="0"/>
    <n v="0"/>
    <n v="4.1900000000000004"/>
    <n v="244.81"/>
    <n v="0"/>
    <n v="244.81"/>
    <n v="1"/>
    <n v="0"/>
    <x v="96"/>
  </r>
  <r>
    <x v="113"/>
    <n v="10446"/>
    <x v="12"/>
    <n v="1"/>
    <n v="195"/>
    <n v="0"/>
    <n v="0"/>
    <n v="0"/>
    <n v="195"/>
    <n v="0"/>
    <n v="195"/>
    <n v="1"/>
    <n v="0"/>
    <x v="96"/>
  </r>
  <r>
    <x v="274"/>
    <n v="10715"/>
    <x v="12"/>
    <n v="2"/>
    <n v="310"/>
    <n v="0"/>
    <n v="0"/>
    <n v="0"/>
    <n v="310"/>
    <n v="0"/>
    <n v="310"/>
    <n v="1"/>
    <n v="0"/>
    <x v="96"/>
  </r>
  <r>
    <x v="63"/>
    <n v="10470"/>
    <x v="19"/>
    <n v="2"/>
    <n v="550"/>
    <n v="0"/>
    <n v="0"/>
    <n v="0"/>
    <n v="550"/>
    <n v="0"/>
    <n v="550"/>
    <n v="1"/>
    <n v="0"/>
    <x v="96"/>
  </r>
  <r>
    <x v="33"/>
    <n v="10221"/>
    <x v="13"/>
    <n v="2"/>
    <n v="510"/>
    <n v="0"/>
    <n v="0"/>
    <n v="0"/>
    <n v="510"/>
    <n v="0"/>
    <n v="510"/>
    <n v="1"/>
    <n v="0"/>
    <x v="96"/>
  </r>
  <r>
    <x v="117"/>
    <n v="10218"/>
    <x v="13"/>
    <n v="2"/>
    <n v="490"/>
    <n v="0"/>
    <n v="0"/>
    <n v="0"/>
    <n v="490"/>
    <n v="0"/>
    <n v="490"/>
    <n v="1"/>
    <n v="0"/>
    <x v="96"/>
  </r>
  <r>
    <x v="35"/>
    <n v="10220"/>
    <x v="13"/>
    <n v="1"/>
    <n v="225"/>
    <n v="0"/>
    <n v="0"/>
    <n v="0"/>
    <n v="225"/>
    <n v="0"/>
    <n v="225"/>
    <n v="1"/>
    <n v="0"/>
    <x v="96"/>
  </r>
  <r>
    <x v="37"/>
    <n v="10216"/>
    <x v="13"/>
    <n v="1"/>
    <n v="245"/>
    <n v="0"/>
    <n v="0"/>
    <n v="0"/>
    <n v="245"/>
    <n v="0"/>
    <n v="245"/>
    <n v="1"/>
    <n v="0"/>
    <x v="96"/>
  </r>
  <r>
    <x v="8"/>
    <n v="10264"/>
    <x v="5"/>
    <n v="2"/>
    <n v="380"/>
    <n v="0"/>
    <n v="0"/>
    <n v="0"/>
    <n v="380"/>
    <n v="0"/>
    <n v="380"/>
    <n v="1"/>
    <n v="0"/>
    <x v="96"/>
  </r>
  <r>
    <x v="68"/>
    <n v="10377"/>
    <x v="5"/>
    <n v="2"/>
    <n v="690"/>
    <n v="0"/>
    <n v="0"/>
    <n v="17.39"/>
    <n v="672.61"/>
    <n v="0"/>
    <n v="672.61"/>
    <n v="1"/>
    <n v="0"/>
    <x v="96"/>
  </r>
  <r>
    <x v="228"/>
    <n v="10378"/>
    <x v="5"/>
    <n v="1"/>
    <n v="285"/>
    <n v="0"/>
    <n v="0"/>
    <n v="14.37"/>
    <n v="270.63"/>
    <n v="0"/>
    <n v="270.63"/>
    <n v="1"/>
    <n v="0"/>
    <x v="96"/>
  </r>
  <r>
    <x v="69"/>
    <n v="10382"/>
    <x v="5"/>
    <n v="1"/>
    <n v="235"/>
    <n v="0"/>
    <n v="0"/>
    <n v="0"/>
    <n v="235"/>
    <n v="0"/>
    <n v="235"/>
    <n v="1"/>
    <n v="0"/>
    <x v="96"/>
  </r>
  <r>
    <x v="43"/>
    <n v="10364"/>
    <x v="5"/>
    <n v="2"/>
    <n v="660"/>
    <n v="0"/>
    <n v="0"/>
    <n v="0"/>
    <n v="660"/>
    <n v="0"/>
    <n v="660"/>
    <n v="1"/>
    <n v="0"/>
    <x v="96"/>
  </r>
  <r>
    <x v="44"/>
    <n v="10685"/>
    <x v="5"/>
    <n v="1"/>
    <n v="225"/>
    <n v="0"/>
    <n v="0"/>
    <n v="0"/>
    <n v="225"/>
    <n v="0"/>
    <n v="225"/>
    <n v="1"/>
    <n v="0"/>
    <x v="96"/>
  </r>
  <r>
    <x v="71"/>
    <n v="10481"/>
    <x v="20"/>
    <n v="1"/>
    <n v="860"/>
    <n v="0"/>
    <n v="0"/>
    <n v="0"/>
    <n v="860"/>
    <n v="0"/>
    <n v="860"/>
    <n v="1"/>
    <n v="0"/>
    <x v="96"/>
  </r>
  <r>
    <x v="183"/>
    <n v="10043"/>
    <x v="6"/>
    <n v="1"/>
    <n v="310"/>
    <n v="0"/>
    <n v="0"/>
    <n v="0"/>
    <n v="310"/>
    <n v="0"/>
    <n v="310"/>
    <n v="1"/>
    <n v="0"/>
    <x v="96"/>
  </r>
  <r>
    <x v="46"/>
    <n v="10356"/>
    <x v="6"/>
    <n v="2"/>
    <n v="720"/>
    <n v="0"/>
    <n v="0"/>
    <n v="18.149999999999999"/>
    <n v="701.85"/>
    <n v="0"/>
    <n v="701.85"/>
    <n v="1"/>
    <n v="0"/>
    <x v="96"/>
  </r>
  <r>
    <x v="75"/>
    <n v="10427"/>
    <x v="21"/>
    <n v="2"/>
    <n v="718"/>
    <n v="0"/>
    <n v="0"/>
    <n v="0"/>
    <n v="718"/>
    <n v="0"/>
    <n v="718"/>
    <n v="1"/>
    <n v="0"/>
    <x v="96"/>
  </r>
  <r>
    <x v="15"/>
    <n v="10037"/>
    <x v="8"/>
    <n v="1"/>
    <n v="385"/>
    <n v="0"/>
    <n v="0"/>
    <n v="0"/>
    <n v="385"/>
    <n v="0"/>
    <n v="385"/>
    <n v="1"/>
    <n v="0"/>
    <x v="96"/>
  </r>
  <r>
    <x v="77"/>
    <n v="10421"/>
    <x v="22"/>
    <n v="1"/>
    <n v="238"/>
    <n v="0"/>
    <n v="0"/>
    <n v="0"/>
    <n v="238"/>
    <n v="0"/>
    <n v="238"/>
    <n v="1"/>
    <n v="0"/>
    <x v="96"/>
  </r>
  <r>
    <x v="78"/>
    <n v="10403"/>
    <x v="23"/>
    <n v="1"/>
    <n v="335"/>
    <n v="0"/>
    <n v="0"/>
    <n v="0"/>
    <n v="335"/>
    <n v="0"/>
    <n v="335"/>
    <n v="1"/>
    <n v="0"/>
    <x v="96"/>
  </r>
  <r>
    <x v="17"/>
    <n v="10633"/>
    <x v="10"/>
    <n v="1"/>
    <n v="159"/>
    <n v="0"/>
    <n v="0"/>
    <n v="0"/>
    <n v="159"/>
    <n v="0"/>
    <n v="159"/>
    <n v="1"/>
    <n v="0"/>
    <x v="96"/>
  </r>
  <r>
    <x v="298"/>
    <n v="10754"/>
    <x v="10"/>
    <n v="1"/>
    <n v="218"/>
    <n v="0"/>
    <n v="0"/>
    <n v="0"/>
    <n v="218"/>
    <n v="0"/>
    <n v="218"/>
    <n v="1"/>
    <n v="0"/>
    <x v="96"/>
  </r>
  <r>
    <x v="92"/>
    <n v="10498"/>
    <x v="16"/>
    <n v="2"/>
    <n v="176"/>
    <n v="0"/>
    <n v="0"/>
    <n v="0"/>
    <n v="176"/>
    <n v="0"/>
    <n v="176"/>
    <n v="1"/>
    <n v="0"/>
    <x v="96"/>
  </r>
  <r>
    <x v="51"/>
    <n v="10632"/>
    <x v="10"/>
    <n v="1"/>
    <n v="159"/>
    <n v="0"/>
    <n v="0"/>
    <n v="0"/>
    <n v="159"/>
    <n v="0"/>
    <n v="159"/>
    <n v="1"/>
    <n v="0"/>
    <x v="96"/>
  </r>
  <r>
    <x v="2"/>
    <n v="10158"/>
    <x v="1"/>
    <n v="1"/>
    <n v="385"/>
    <n v="0"/>
    <n v="0"/>
    <n v="0"/>
    <n v="385"/>
    <n v="0"/>
    <n v="385"/>
    <n v="1"/>
    <n v="0"/>
    <x v="97"/>
  </r>
  <r>
    <x v="23"/>
    <n v="10044"/>
    <x v="4"/>
    <n v="1"/>
    <n v="260"/>
    <n v="0"/>
    <n v="0"/>
    <n v="0"/>
    <n v="260"/>
    <n v="0"/>
    <n v="260"/>
    <n v="1"/>
    <n v="0"/>
    <x v="97"/>
  </r>
  <r>
    <x v="112"/>
    <n v="10127"/>
    <x v="3"/>
    <n v="1"/>
    <n v="355"/>
    <n v="0"/>
    <n v="0"/>
    <n v="41.32"/>
    <n v="313.68"/>
    <n v="0"/>
    <n v="313.68"/>
    <n v="1"/>
    <n v="0"/>
    <x v="97"/>
  </r>
  <r>
    <x v="26"/>
    <n v="10095"/>
    <x v="3"/>
    <n v="1"/>
    <n v="260"/>
    <n v="0"/>
    <n v="0"/>
    <n v="15.52"/>
    <n v="244.48"/>
    <n v="0"/>
    <n v="244.48"/>
    <n v="1"/>
    <n v="0"/>
    <x v="97"/>
  </r>
  <r>
    <x v="6"/>
    <n v="10055"/>
    <x v="4"/>
    <n v="1"/>
    <n v="260"/>
    <n v="0"/>
    <n v="0"/>
    <n v="0"/>
    <n v="260"/>
    <n v="0"/>
    <n v="260"/>
    <n v="1"/>
    <n v="0"/>
    <x v="97"/>
  </r>
  <r>
    <x v="28"/>
    <n v="10442"/>
    <x v="12"/>
    <n v="1"/>
    <n v="83"/>
    <n v="0"/>
    <n v="0"/>
    <n v="0"/>
    <n v="83"/>
    <n v="0"/>
    <n v="83"/>
    <n v="1"/>
    <n v="0"/>
    <x v="97"/>
  </r>
  <r>
    <x v="113"/>
    <n v="10446"/>
    <x v="12"/>
    <n v="1"/>
    <n v="195"/>
    <n v="0"/>
    <n v="0"/>
    <n v="11.64"/>
    <n v="183.36"/>
    <n v="0"/>
    <n v="183.36"/>
    <n v="1"/>
    <n v="0"/>
    <x v="97"/>
  </r>
  <r>
    <x v="114"/>
    <n v="10440"/>
    <x v="12"/>
    <n v="1"/>
    <n v="88"/>
    <n v="0"/>
    <n v="0"/>
    <n v="5.25"/>
    <n v="82.75"/>
    <n v="0"/>
    <n v="82.75"/>
    <n v="1"/>
    <n v="0"/>
    <x v="97"/>
  </r>
  <r>
    <x v="62"/>
    <n v="10445"/>
    <x v="12"/>
    <n v="2"/>
    <n v="390"/>
    <n v="0"/>
    <n v="0"/>
    <n v="23.27"/>
    <n v="366.73"/>
    <n v="0"/>
    <n v="366.73"/>
    <n v="1"/>
    <n v="0"/>
    <x v="97"/>
  </r>
  <r>
    <x v="63"/>
    <n v="10470"/>
    <x v="19"/>
    <n v="1"/>
    <n v="275"/>
    <n v="0"/>
    <n v="0"/>
    <n v="16.41"/>
    <n v="258.58999999999997"/>
    <n v="0"/>
    <n v="258.58999999999997"/>
    <n v="1"/>
    <n v="0"/>
    <x v="97"/>
  </r>
  <r>
    <x v="65"/>
    <n v="10211"/>
    <x v="13"/>
    <n v="1"/>
    <n v="265"/>
    <n v="0"/>
    <n v="0"/>
    <n v="15.81"/>
    <n v="249.19"/>
    <n v="0"/>
    <n v="249.19"/>
    <n v="1"/>
    <n v="0"/>
    <x v="97"/>
  </r>
  <r>
    <x v="32"/>
    <n v="10214"/>
    <x v="13"/>
    <n v="1"/>
    <n v="265"/>
    <n v="0"/>
    <n v="0"/>
    <n v="0"/>
    <n v="265"/>
    <n v="0"/>
    <n v="265"/>
    <n v="1"/>
    <n v="0"/>
    <x v="97"/>
  </r>
  <r>
    <x v="33"/>
    <n v="10221"/>
    <x v="13"/>
    <n v="3"/>
    <n v="765"/>
    <n v="0"/>
    <n v="0"/>
    <n v="29.68"/>
    <n v="735.32"/>
    <n v="0"/>
    <n v="735.32"/>
    <n v="1"/>
    <n v="0"/>
    <x v="97"/>
  </r>
  <r>
    <x v="34"/>
    <n v="10222"/>
    <x v="13"/>
    <n v="1"/>
    <n v="235"/>
    <n v="0"/>
    <n v="0"/>
    <n v="0"/>
    <n v="235"/>
    <n v="0"/>
    <n v="235"/>
    <n v="1"/>
    <n v="0"/>
    <x v="97"/>
  </r>
  <r>
    <x v="117"/>
    <n v="10218"/>
    <x v="13"/>
    <n v="2"/>
    <n v="490"/>
    <n v="0"/>
    <n v="0"/>
    <n v="14.62"/>
    <n v="475.38"/>
    <n v="0"/>
    <n v="475.38"/>
    <n v="1"/>
    <n v="0"/>
    <x v="97"/>
  </r>
  <r>
    <x v="67"/>
    <n v="10223"/>
    <x v="13"/>
    <n v="1"/>
    <n v="275"/>
    <n v="0"/>
    <n v="0"/>
    <n v="0"/>
    <n v="275"/>
    <n v="0"/>
    <n v="275"/>
    <n v="1"/>
    <n v="0"/>
    <x v="97"/>
  </r>
  <r>
    <x v="36"/>
    <n v="10224"/>
    <x v="13"/>
    <n v="1"/>
    <n v="255"/>
    <n v="0"/>
    <n v="0"/>
    <n v="0"/>
    <n v="255"/>
    <n v="0"/>
    <n v="255"/>
    <n v="1"/>
    <n v="0"/>
    <x v="97"/>
  </r>
  <r>
    <x v="8"/>
    <n v="10264"/>
    <x v="5"/>
    <n v="1"/>
    <n v="190"/>
    <n v="0"/>
    <n v="0"/>
    <n v="0"/>
    <n v="190"/>
    <n v="0"/>
    <n v="190"/>
    <n v="1"/>
    <n v="0"/>
    <x v="97"/>
  </r>
  <r>
    <x v="38"/>
    <n v="10381"/>
    <x v="5"/>
    <n v="3"/>
    <n v="675"/>
    <n v="0"/>
    <n v="0"/>
    <n v="0"/>
    <n v="675"/>
    <n v="0"/>
    <n v="675"/>
    <n v="1"/>
    <n v="0"/>
    <x v="97"/>
  </r>
  <r>
    <x v="68"/>
    <n v="10377"/>
    <x v="5"/>
    <n v="3"/>
    <n v="1035"/>
    <n v="0"/>
    <n v="0"/>
    <n v="0"/>
    <n v="1035"/>
    <n v="0"/>
    <n v="1035"/>
    <n v="1"/>
    <n v="0"/>
    <x v="97"/>
  </r>
  <r>
    <x v="39"/>
    <n v="10373"/>
    <x v="5"/>
    <n v="1"/>
    <n v="275"/>
    <n v="0"/>
    <n v="0"/>
    <n v="0"/>
    <n v="275"/>
    <n v="0"/>
    <n v="275"/>
    <n v="1"/>
    <n v="0"/>
    <x v="97"/>
  </r>
  <r>
    <x v="41"/>
    <n v="10363"/>
    <x v="5"/>
    <n v="1"/>
    <n v="265"/>
    <n v="0"/>
    <n v="0"/>
    <n v="0"/>
    <n v="265"/>
    <n v="0"/>
    <n v="265"/>
    <n v="1"/>
    <n v="0"/>
    <x v="97"/>
  </r>
  <r>
    <x v="71"/>
    <n v="10481"/>
    <x v="20"/>
    <n v="1"/>
    <n v="860"/>
    <n v="0"/>
    <n v="0"/>
    <n v="0"/>
    <n v="860"/>
    <n v="0"/>
    <n v="860"/>
    <n v="1"/>
    <n v="0"/>
    <x v="97"/>
  </r>
  <r>
    <x v="87"/>
    <n v="10357"/>
    <x v="6"/>
    <n v="1"/>
    <n v="360"/>
    <n v="0"/>
    <n v="0"/>
    <n v="0"/>
    <n v="360"/>
    <n v="0"/>
    <n v="360"/>
    <n v="1"/>
    <n v="0"/>
    <x v="97"/>
  </r>
  <r>
    <x v="45"/>
    <n v="10354"/>
    <x v="6"/>
    <n v="2"/>
    <n v="700"/>
    <n v="0"/>
    <n v="0"/>
    <n v="0"/>
    <n v="700"/>
    <n v="0"/>
    <n v="700"/>
    <n v="1"/>
    <n v="0"/>
    <x v="97"/>
  </r>
  <r>
    <x v="119"/>
    <n v="10359"/>
    <x v="6"/>
    <n v="1"/>
    <n v="385"/>
    <n v="0"/>
    <n v="0"/>
    <n v="0"/>
    <n v="385"/>
    <n v="0"/>
    <n v="385"/>
    <n v="1"/>
    <n v="0"/>
    <x v="97"/>
  </r>
  <r>
    <x v="74"/>
    <n v="10227"/>
    <x v="6"/>
    <n v="1"/>
    <n v="385"/>
    <n v="0"/>
    <n v="0"/>
    <n v="0"/>
    <n v="385"/>
    <n v="0"/>
    <n v="385"/>
    <n v="1"/>
    <n v="0"/>
    <x v="97"/>
  </r>
  <r>
    <x v="46"/>
    <n v="10356"/>
    <x v="6"/>
    <n v="3"/>
    <n v="1080"/>
    <n v="0"/>
    <n v="0"/>
    <n v="21.48"/>
    <n v="1058.52"/>
    <n v="0"/>
    <n v="1058.52"/>
    <n v="1"/>
    <n v="0"/>
    <x v="97"/>
  </r>
  <r>
    <x v="75"/>
    <n v="10427"/>
    <x v="21"/>
    <n v="2"/>
    <n v="718"/>
    <n v="0"/>
    <n v="0"/>
    <n v="0"/>
    <n v="718"/>
    <n v="0"/>
    <n v="718"/>
    <n v="1"/>
    <n v="0"/>
    <x v="97"/>
  </r>
  <r>
    <x v="14"/>
    <n v="10653"/>
    <x v="8"/>
    <n v="2"/>
    <n v="550"/>
    <n v="0"/>
    <n v="0"/>
    <n v="0"/>
    <n v="550"/>
    <n v="0"/>
    <n v="550"/>
    <n v="1"/>
    <n v="0"/>
    <x v="97"/>
  </r>
  <r>
    <x v="91"/>
    <n v="10494"/>
    <x v="16"/>
    <n v="1"/>
    <n v="38"/>
    <n v="0"/>
    <n v="0"/>
    <n v="0"/>
    <n v="38"/>
    <n v="0"/>
    <n v="38"/>
    <n v="1"/>
    <n v="0"/>
    <x v="97"/>
  </r>
  <r>
    <x v="299"/>
    <n v="10634"/>
    <x v="10"/>
    <n v="1"/>
    <n v="168"/>
    <n v="0"/>
    <n v="0"/>
    <n v="0"/>
    <n v="168"/>
    <n v="0"/>
    <n v="168"/>
    <n v="1"/>
    <n v="0"/>
    <x v="97"/>
  </r>
  <r>
    <x v="300"/>
    <n v="1064111111"/>
    <x v="17"/>
    <n v="1"/>
    <n v="0"/>
    <n v="0"/>
    <n v="0"/>
    <n v="0"/>
    <n v="0"/>
    <n v="0"/>
    <n v="0"/>
    <n v="0"/>
    <n v="0"/>
    <x v="97"/>
  </r>
  <r>
    <x v="18"/>
    <n v="10258"/>
    <x v="17"/>
    <n v="1"/>
    <n v="0"/>
    <n v="0"/>
    <n v="0"/>
    <n v="0"/>
    <n v="0"/>
    <n v="0"/>
    <n v="0"/>
    <n v="0"/>
    <n v="0"/>
    <x v="97"/>
  </r>
  <r>
    <x v="51"/>
    <n v="10632"/>
    <x v="10"/>
    <n v="2"/>
    <n v="318"/>
    <n v="0"/>
    <n v="0"/>
    <n v="0"/>
    <n v="318"/>
    <n v="0"/>
    <n v="318"/>
    <n v="1"/>
    <n v="0"/>
    <x v="97"/>
  </r>
  <r>
    <x v="1"/>
    <n v="10450"/>
    <x v="0"/>
    <n v="1"/>
    <n v="470"/>
    <n v="0"/>
    <n v="0"/>
    <n v="0"/>
    <n v="470"/>
    <n v="0"/>
    <n v="470"/>
    <n v="1"/>
    <n v="0"/>
    <x v="98"/>
  </r>
  <r>
    <x v="21"/>
    <n v="10461"/>
    <x v="0"/>
    <n v="1"/>
    <n v="275"/>
    <n v="0"/>
    <n v="0"/>
    <n v="0"/>
    <n v="275"/>
    <n v="0"/>
    <n v="275"/>
    <n v="1"/>
    <n v="0"/>
    <x v="98"/>
  </r>
  <r>
    <x v="81"/>
    <n v="10396"/>
    <x v="18"/>
    <n v="1"/>
    <n v="555"/>
    <n v="0"/>
    <n v="0"/>
    <n v="102.68"/>
    <n v="452.32"/>
    <n v="0"/>
    <n v="452.32"/>
    <n v="1"/>
    <n v="0"/>
    <x v="98"/>
  </r>
  <r>
    <x v="149"/>
    <n v="1070"/>
    <x v="2"/>
    <n v="1"/>
    <n v="720"/>
    <n v="0"/>
    <n v="0"/>
    <n v="0"/>
    <n v="720"/>
    <n v="0"/>
    <n v="720"/>
    <n v="1"/>
    <n v="0"/>
    <x v="98"/>
  </r>
  <r>
    <x v="182"/>
    <n v="10154"/>
    <x v="1"/>
    <n v="1"/>
    <n v="385"/>
    <n v="0"/>
    <n v="0"/>
    <n v="0"/>
    <n v="385"/>
    <n v="0"/>
    <n v="385"/>
    <n v="1"/>
    <n v="0"/>
    <x v="98"/>
  </r>
  <r>
    <x v="82"/>
    <n v="10072"/>
    <x v="4"/>
    <n v="1"/>
    <n v="315"/>
    <n v="0"/>
    <n v="0"/>
    <n v="0"/>
    <n v="315"/>
    <n v="0"/>
    <n v="315"/>
    <n v="1"/>
    <n v="0"/>
    <x v="98"/>
  </r>
  <r>
    <x v="58"/>
    <n v="10145"/>
    <x v="1"/>
    <n v="2"/>
    <n v="740"/>
    <n v="0"/>
    <n v="0"/>
    <n v="0"/>
    <n v="740"/>
    <n v="0"/>
    <n v="740"/>
    <n v="1"/>
    <n v="0"/>
    <x v="98"/>
  </r>
  <r>
    <x v="128"/>
    <n v="10111"/>
    <x v="3"/>
    <n v="1"/>
    <n v="355"/>
    <n v="0"/>
    <n v="0"/>
    <n v="0"/>
    <n v="355"/>
    <n v="0"/>
    <n v="355"/>
    <n v="1"/>
    <n v="0"/>
    <x v="98"/>
  </r>
  <r>
    <x v="113"/>
    <n v="10446"/>
    <x v="12"/>
    <n v="2"/>
    <n v="390"/>
    <n v="0"/>
    <n v="0"/>
    <n v="39"/>
    <n v="351"/>
    <n v="0"/>
    <n v="351"/>
    <n v="1"/>
    <n v="0"/>
    <x v="98"/>
  </r>
  <r>
    <x v="114"/>
    <n v="10440"/>
    <x v="12"/>
    <n v="1"/>
    <n v="88"/>
    <n v="0"/>
    <n v="0"/>
    <n v="0"/>
    <n v="88"/>
    <n v="0"/>
    <n v="88"/>
    <n v="1"/>
    <n v="0"/>
    <x v="98"/>
  </r>
  <r>
    <x v="117"/>
    <n v="10218"/>
    <x v="13"/>
    <n v="1"/>
    <n v="245"/>
    <n v="0"/>
    <n v="0"/>
    <n v="0"/>
    <n v="245"/>
    <n v="0"/>
    <n v="245"/>
    <n v="1"/>
    <n v="0"/>
    <x v="98"/>
  </r>
  <r>
    <x v="67"/>
    <n v="10223"/>
    <x v="13"/>
    <n v="1"/>
    <n v="275"/>
    <n v="0"/>
    <n v="0"/>
    <n v="0"/>
    <n v="275"/>
    <n v="0"/>
    <n v="275"/>
    <n v="1"/>
    <n v="0"/>
    <x v="98"/>
  </r>
  <r>
    <x v="37"/>
    <n v="10216"/>
    <x v="13"/>
    <n v="2"/>
    <n v="490"/>
    <n v="0"/>
    <n v="0"/>
    <n v="0"/>
    <n v="490"/>
    <n v="0"/>
    <n v="490"/>
    <n v="1"/>
    <n v="0"/>
    <x v="98"/>
  </r>
  <r>
    <x v="8"/>
    <n v="10264"/>
    <x v="5"/>
    <n v="2"/>
    <n v="380"/>
    <n v="0"/>
    <n v="0"/>
    <n v="0"/>
    <n v="380"/>
    <n v="0"/>
    <n v="380"/>
    <n v="1"/>
    <n v="0"/>
    <x v="98"/>
  </r>
  <r>
    <x v="38"/>
    <n v="10381"/>
    <x v="5"/>
    <n v="1"/>
    <n v="225"/>
    <n v="0"/>
    <n v="0"/>
    <n v="45"/>
    <n v="180"/>
    <n v="0"/>
    <n v="180"/>
    <n v="1"/>
    <n v="0"/>
    <x v="98"/>
  </r>
  <r>
    <x v="194"/>
    <n v="10376"/>
    <x v="5"/>
    <n v="1"/>
    <n v="330"/>
    <n v="0"/>
    <n v="0"/>
    <n v="0"/>
    <n v="330"/>
    <n v="0"/>
    <n v="330"/>
    <n v="1"/>
    <n v="0"/>
    <x v="98"/>
  </r>
  <r>
    <x v="45"/>
    <n v="10354"/>
    <x v="6"/>
    <n v="1"/>
    <n v="350"/>
    <n v="0"/>
    <n v="0"/>
    <n v="0"/>
    <n v="350"/>
    <n v="0"/>
    <n v="350"/>
    <n v="1"/>
    <n v="0"/>
    <x v="98"/>
  </r>
  <r>
    <x v="11"/>
    <n v="10353"/>
    <x v="6"/>
    <n v="1"/>
    <n v="350"/>
    <n v="0"/>
    <n v="0"/>
    <n v="0"/>
    <n v="350"/>
    <n v="0"/>
    <n v="350"/>
    <n v="1"/>
    <n v="0"/>
    <x v="98"/>
  </r>
  <r>
    <x v="46"/>
    <n v="10356"/>
    <x v="6"/>
    <n v="2"/>
    <n v="720"/>
    <n v="0"/>
    <n v="0"/>
    <n v="72"/>
    <n v="648"/>
    <n v="0"/>
    <n v="648"/>
    <n v="1"/>
    <n v="0"/>
    <x v="98"/>
  </r>
  <r>
    <x v="165"/>
    <n v="10509"/>
    <x v="22"/>
    <n v="1"/>
    <n v="320"/>
    <n v="0"/>
    <n v="0"/>
    <n v="0"/>
    <n v="320"/>
    <n v="0"/>
    <n v="320"/>
    <n v="1"/>
    <n v="0"/>
    <x v="98"/>
  </r>
  <r>
    <x v="78"/>
    <n v="10403"/>
    <x v="23"/>
    <n v="1"/>
    <n v="335"/>
    <n v="0"/>
    <n v="0"/>
    <n v="0"/>
    <n v="335"/>
    <n v="0"/>
    <n v="335"/>
    <n v="1"/>
    <n v="0"/>
    <x v="98"/>
  </r>
  <r>
    <x v="107"/>
    <n v="10489"/>
    <x v="16"/>
    <n v="1"/>
    <n v="45"/>
    <n v="0"/>
    <n v="0"/>
    <n v="8.32"/>
    <n v="36.68"/>
    <n v="0"/>
    <n v="36.68"/>
    <n v="1"/>
    <n v="0"/>
    <x v="98"/>
  </r>
  <r>
    <x v="298"/>
    <n v="10754"/>
    <x v="10"/>
    <n v="1"/>
    <n v="218"/>
    <n v="0"/>
    <n v="0"/>
    <n v="0"/>
    <n v="218"/>
    <n v="0"/>
    <n v="218"/>
    <n v="1"/>
    <n v="0"/>
    <x v="98"/>
  </r>
  <r>
    <x v="267"/>
    <n v="10474"/>
    <x v="2"/>
    <n v="1"/>
    <n v="385"/>
    <n v="0"/>
    <n v="0"/>
    <n v="90"/>
    <n v="295"/>
    <n v="0"/>
    <n v="295"/>
    <n v="1"/>
    <n v="0"/>
    <x v="98"/>
  </r>
  <r>
    <x v="51"/>
    <n v="10632"/>
    <x v="10"/>
    <n v="2"/>
    <n v="318"/>
    <n v="0"/>
    <n v="0"/>
    <n v="0"/>
    <n v="318"/>
    <n v="0"/>
    <n v="318"/>
    <n v="1"/>
    <n v="0"/>
    <x v="98"/>
  </r>
  <r>
    <x v="145"/>
    <n v="10449"/>
    <x v="0"/>
    <n v="1"/>
    <n v="260"/>
    <n v="0"/>
    <n v="0"/>
    <n v="0"/>
    <n v="260"/>
    <n v="0"/>
    <n v="260"/>
    <n v="1"/>
    <n v="0"/>
    <x v="99"/>
  </r>
  <r>
    <x v="1"/>
    <n v="10450"/>
    <x v="0"/>
    <n v="1"/>
    <n v="470"/>
    <n v="0"/>
    <n v="0"/>
    <n v="37.9"/>
    <n v="432.1"/>
    <n v="0"/>
    <n v="432.1"/>
    <n v="1"/>
    <n v="0"/>
    <x v="99"/>
  </r>
  <r>
    <x v="81"/>
    <n v="10396"/>
    <x v="18"/>
    <n v="1"/>
    <n v="555"/>
    <n v="0"/>
    <n v="0"/>
    <n v="0"/>
    <n v="555"/>
    <n v="0"/>
    <n v="555"/>
    <n v="1"/>
    <n v="0"/>
    <x v="99"/>
  </r>
  <r>
    <x v="55"/>
    <n v="10152"/>
    <x v="1"/>
    <n v="1"/>
    <n v="350"/>
    <n v="0"/>
    <n v="0"/>
    <n v="0"/>
    <n v="350"/>
    <n v="0"/>
    <n v="350"/>
    <n v="1"/>
    <n v="0"/>
    <x v="99"/>
  </r>
  <r>
    <x v="182"/>
    <n v="10154"/>
    <x v="1"/>
    <n v="1"/>
    <n v="385"/>
    <n v="0"/>
    <n v="0"/>
    <n v="31.04"/>
    <n v="353.96"/>
    <n v="0"/>
    <n v="353.96"/>
    <n v="1"/>
    <n v="0"/>
    <x v="99"/>
  </r>
  <r>
    <x v="57"/>
    <n v="10225"/>
    <x v="4"/>
    <n v="1"/>
    <n v="255"/>
    <n v="0"/>
    <n v="0"/>
    <n v="0"/>
    <n v="255"/>
    <n v="0"/>
    <n v="255"/>
    <n v="1"/>
    <n v="0"/>
    <x v="99"/>
  </r>
  <r>
    <x v="22"/>
    <n v="10645"/>
    <x v="1"/>
    <n v="1"/>
    <n v="340"/>
    <n v="0"/>
    <n v="0"/>
    <n v="0"/>
    <n v="340"/>
    <n v="0"/>
    <n v="340"/>
    <n v="1"/>
    <n v="0"/>
    <x v="99"/>
  </r>
  <r>
    <x v="58"/>
    <n v="10145"/>
    <x v="1"/>
    <n v="1"/>
    <n v="370"/>
    <n v="0"/>
    <n v="0"/>
    <n v="0"/>
    <n v="370"/>
    <n v="0"/>
    <n v="370"/>
    <n v="1"/>
    <n v="0"/>
    <x v="99"/>
  </r>
  <r>
    <x v="23"/>
    <n v="10044"/>
    <x v="4"/>
    <n v="2"/>
    <n v="520"/>
    <n v="0"/>
    <n v="0"/>
    <n v="0"/>
    <n v="520"/>
    <n v="0"/>
    <n v="520"/>
    <n v="1"/>
    <n v="0"/>
    <x v="99"/>
  </r>
  <r>
    <x v="129"/>
    <n v="10088"/>
    <x v="4"/>
    <n v="1"/>
    <n v="275"/>
    <n v="0"/>
    <n v="0"/>
    <n v="0"/>
    <n v="275"/>
    <n v="0"/>
    <n v="275"/>
    <n v="1"/>
    <n v="0"/>
    <x v="99"/>
  </r>
  <r>
    <x v="210"/>
    <n v="10092"/>
    <x v="4"/>
    <n v="1"/>
    <n v="385"/>
    <n v="0"/>
    <n v="0"/>
    <n v="0"/>
    <n v="385"/>
    <n v="0"/>
    <n v="385"/>
    <n v="1"/>
    <n v="0"/>
    <x v="99"/>
  </r>
  <r>
    <x v="28"/>
    <n v="10442"/>
    <x v="12"/>
    <n v="1"/>
    <n v="83"/>
    <n v="0"/>
    <n v="0"/>
    <n v="0"/>
    <n v="83"/>
    <n v="0"/>
    <n v="83"/>
    <n v="1"/>
    <n v="0"/>
    <x v="99"/>
  </r>
  <r>
    <x v="140"/>
    <n v="10488"/>
    <x v="12"/>
    <n v="1"/>
    <n v="135"/>
    <n v="0"/>
    <n v="0"/>
    <n v="10.89"/>
    <n v="124.11"/>
    <n v="0"/>
    <n v="124.11"/>
    <n v="1"/>
    <n v="0"/>
    <x v="99"/>
  </r>
  <r>
    <x v="114"/>
    <n v="10440"/>
    <x v="12"/>
    <n v="3"/>
    <n v="264"/>
    <n v="0"/>
    <n v="0"/>
    <n v="11.36"/>
    <n v="252.64"/>
    <n v="0"/>
    <n v="252.64"/>
    <n v="1"/>
    <n v="0"/>
    <x v="99"/>
  </r>
  <r>
    <x v="64"/>
    <n v="10471"/>
    <x v="19"/>
    <n v="1"/>
    <n v="495"/>
    <n v="0"/>
    <n v="0"/>
    <n v="0"/>
    <n v="495"/>
    <n v="0"/>
    <n v="495"/>
    <n v="1"/>
    <n v="0"/>
    <x v="99"/>
  </r>
  <r>
    <x v="65"/>
    <n v="10211"/>
    <x v="13"/>
    <n v="1"/>
    <n v="265"/>
    <n v="0"/>
    <n v="0"/>
    <n v="0"/>
    <n v="265"/>
    <n v="0"/>
    <n v="265"/>
    <n v="1"/>
    <n v="0"/>
    <x v="99"/>
  </r>
  <r>
    <x v="34"/>
    <n v="10222"/>
    <x v="13"/>
    <n v="1"/>
    <n v="235"/>
    <n v="0"/>
    <n v="0"/>
    <n v="0"/>
    <n v="235"/>
    <n v="0"/>
    <n v="235"/>
    <n v="1"/>
    <n v="0"/>
    <x v="99"/>
  </r>
  <r>
    <x v="117"/>
    <n v="10218"/>
    <x v="13"/>
    <n v="1"/>
    <n v="245"/>
    <n v="0"/>
    <n v="0"/>
    <n v="0"/>
    <n v="245"/>
    <n v="0"/>
    <n v="245"/>
    <n v="1"/>
    <n v="0"/>
    <x v="99"/>
  </r>
  <r>
    <x v="37"/>
    <n v="10216"/>
    <x v="13"/>
    <n v="2"/>
    <n v="490"/>
    <n v="0"/>
    <n v="0"/>
    <n v="0"/>
    <n v="490"/>
    <n v="0"/>
    <n v="490"/>
    <n v="1"/>
    <n v="0"/>
    <x v="99"/>
  </r>
  <r>
    <x v="8"/>
    <n v="10264"/>
    <x v="5"/>
    <n v="7"/>
    <n v="1330"/>
    <n v="0"/>
    <n v="0"/>
    <n v="113.38"/>
    <n v="1216.6199999999999"/>
    <n v="0"/>
    <n v="1216.6199999999999"/>
    <n v="1"/>
    <n v="0"/>
    <x v="99"/>
  </r>
  <r>
    <x v="38"/>
    <n v="10381"/>
    <x v="5"/>
    <n v="2"/>
    <n v="450"/>
    <n v="0"/>
    <n v="0"/>
    <n v="22.31"/>
    <n v="427.69"/>
    <n v="0"/>
    <n v="427.69"/>
    <n v="1"/>
    <n v="0"/>
    <x v="99"/>
  </r>
  <r>
    <x v="68"/>
    <n v="10377"/>
    <x v="5"/>
    <n v="1"/>
    <n v="345"/>
    <n v="0"/>
    <n v="0"/>
    <n v="0"/>
    <n v="345"/>
    <n v="0"/>
    <n v="345"/>
    <n v="1"/>
    <n v="0"/>
    <x v="99"/>
  </r>
  <r>
    <x v="69"/>
    <n v="10382"/>
    <x v="5"/>
    <n v="1"/>
    <n v="235"/>
    <n v="0"/>
    <n v="0"/>
    <n v="23.31"/>
    <n v="211.69"/>
    <n v="0"/>
    <n v="211.69"/>
    <n v="1"/>
    <n v="0"/>
    <x v="99"/>
  </r>
  <r>
    <x v="71"/>
    <n v="10481"/>
    <x v="20"/>
    <n v="1"/>
    <n v="860"/>
    <n v="0"/>
    <n v="0"/>
    <n v="0"/>
    <n v="860"/>
    <n v="0"/>
    <n v="860"/>
    <n v="1"/>
    <n v="0"/>
    <x v="99"/>
  </r>
  <r>
    <x v="104"/>
    <n v="10360"/>
    <x v="6"/>
    <n v="1"/>
    <n v="385"/>
    <n v="0"/>
    <n v="0"/>
    <n v="0"/>
    <n v="385"/>
    <n v="0"/>
    <n v="385"/>
    <n v="1"/>
    <n v="0"/>
    <x v="99"/>
  </r>
  <r>
    <x v="119"/>
    <n v="10359"/>
    <x v="6"/>
    <n v="2"/>
    <n v="770"/>
    <n v="0"/>
    <n v="0"/>
    <n v="0"/>
    <n v="770"/>
    <n v="0"/>
    <n v="770"/>
    <n v="1"/>
    <n v="0"/>
    <x v="99"/>
  </r>
  <r>
    <x v="74"/>
    <n v="10227"/>
    <x v="6"/>
    <n v="1"/>
    <n v="385"/>
    <n v="0"/>
    <n v="0"/>
    <n v="0"/>
    <n v="385"/>
    <n v="0"/>
    <n v="385"/>
    <n v="1"/>
    <n v="0"/>
    <x v="99"/>
  </r>
  <r>
    <x v="46"/>
    <n v="10356"/>
    <x v="6"/>
    <n v="1"/>
    <n v="360"/>
    <n v="0"/>
    <n v="0"/>
    <n v="0"/>
    <n v="360"/>
    <n v="0"/>
    <n v="360"/>
    <n v="1"/>
    <n v="0"/>
    <x v="99"/>
  </r>
  <r>
    <x v="199"/>
    <n v="10393"/>
    <x v="7"/>
    <n v="1"/>
    <n v="315"/>
    <n v="0"/>
    <n v="0"/>
    <n v="31"/>
    <n v="284"/>
    <n v="0"/>
    <n v="284"/>
    <n v="1"/>
    <n v="0"/>
    <x v="99"/>
  </r>
  <r>
    <x v="75"/>
    <n v="10427"/>
    <x v="21"/>
    <n v="2"/>
    <n v="718"/>
    <n v="0"/>
    <n v="0"/>
    <n v="0"/>
    <n v="718"/>
    <n v="0"/>
    <n v="718"/>
    <n v="1"/>
    <n v="0"/>
    <x v="99"/>
  </r>
  <r>
    <x v="152"/>
    <n v="10428"/>
    <x v="21"/>
    <n v="2"/>
    <n v="698"/>
    <n v="0"/>
    <n v="0"/>
    <n v="0"/>
    <n v="698"/>
    <n v="0"/>
    <n v="698"/>
    <n v="1"/>
    <n v="0"/>
    <x v="99"/>
  </r>
  <r>
    <x v="77"/>
    <n v="10421"/>
    <x v="22"/>
    <n v="1"/>
    <n v="238"/>
    <n v="0"/>
    <n v="0"/>
    <n v="30.73"/>
    <n v="207.27"/>
    <n v="0"/>
    <n v="207.27"/>
    <n v="1"/>
    <n v="0"/>
    <x v="99"/>
  </r>
  <r>
    <x v="195"/>
    <n v="10608"/>
    <x v="26"/>
    <n v="1"/>
    <n v="275"/>
    <n v="0"/>
    <n v="0"/>
    <n v="22.17"/>
    <n v="252.83"/>
    <n v="0"/>
    <n v="252.83"/>
    <n v="1"/>
    <n v="0"/>
    <x v="99"/>
  </r>
  <r>
    <x v="159"/>
    <n v="10263"/>
    <x v="17"/>
    <n v="1"/>
    <n v="0"/>
    <n v="0"/>
    <n v="0"/>
    <n v="0"/>
    <n v="0"/>
    <n v="0"/>
    <n v="0"/>
    <n v="0"/>
    <n v="0"/>
    <x v="99"/>
  </r>
  <r>
    <x v="91"/>
    <n v="10494"/>
    <x v="16"/>
    <n v="1"/>
    <n v="38"/>
    <n v="0"/>
    <n v="0"/>
    <n v="4.91"/>
    <n v="33.090000000000003"/>
    <n v="0"/>
    <n v="33.090000000000003"/>
    <n v="1"/>
    <n v="0"/>
    <x v="99"/>
  </r>
  <r>
    <x v="301"/>
    <n v="10746"/>
    <x v="10"/>
    <n v="1"/>
    <n v="218"/>
    <n v="0"/>
    <n v="0"/>
    <n v="0"/>
    <n v="218"/>
    <n v="0"/>
    <n v="218"/>
    <n v="1"/>
    <n v="0"/>
    <x v="99"/>
  </r>
  <r>
    <x v="93"/>
    <n v="10010"/>
    <x v="16"/>
    <n v="1"/>
    <n v="25"/>
    <n v="0"/>
    <n v="0"/>
    <n v="0"/>
    <n v="25"/>
    <n v="0"/>
    <n v="25"/>
    <n v="1"/>
    <n v="0"/>
    <x v="99"/>
  </r>
  <r>
    <x v="51"/>
    <n v="10632"/>
    <x v="10"/>
    <n v="2"/>
    <n v="318"/>
    <n v="0"/>
    <n v="0"/>
    <n v="0"/>
    <n v="318"/>
    <n v="0"/>
    <n v="318"/>
    <n v="1"/>
    <n v="0"/>
    <x v="99"/>
  </r>
  <r>
    <x v="302"/>
    <n v="10410"/>
    <x v="16"/>
    <n v="2"/>
    <n v="172"/>
    <n v="0"/>
    <n v="0"/>
    <n v="0"/>
    <n v="172"/>
    <n v="0"/>
    <n v="172"/>
    <n v="1"/>
    <n v="0"/>
    <x v="100"/>
  </r>
  <r>
    <x v="303"/>
    <n v="10624"/>
    <x v="17"/>
    <n v="1"/>
    <n v="0"/>
    <n v="0"/>
    <n v="0"/>
    <n v="0"/>
    <n v="0"/>
    <n v="0"/>
    <n v="0"/>
    <n v="0"/>
    <n v="0"/>
    <x v="100"/>
  </r>
  <r>
    <x v="1"/>
    <n v="10450"/>
    <x v="0"/>
    <n v="1"/>
    <n v="470"/>
    <n v="0"/>
    <n v="0"/>
    <n v="0"/>
    <n v="470"/>
    <n v="0"/>
    <n v="470"/>
    <n v="1"/>
    <n v="0"/>
    <x v="100"/>
  </r>
  <r>
    <x v="81"/>
    <n v="10396"/>
    <x v="18"/>
    <n v="1"/>
    <n v="555"/>
    <n v="0"/>
    <n v="0"/>
    <n v="0"/>
    <n v="555"/>
    <n v="0"/>
    <n v="555"/>
    <n v="1"/>
    <n v="0"/>
    <x v="100"/>
  </r>
  <r>
    <x v="123"/>
    <n v="10398"/>
    <x v="18"/>
    <n v="1"/>
    <n v="625"/>
    <n v="0"/>
    <n v="0"/>
    <n v="0"/>
    <n v="625"/>
    <n v="0"/>
    <n v="625"/>
    <n v="1"/>
    <n v="0"/>
    <x v="100"/>
  </r>
  <r>
    <x v="127"/>
    <n v="10067"/>
    <x v="4"/>
    <n v="1"/>
    <n v="275"/>
    <n v="0"/>
    <n v="0"/>
    <n v="0"/>
    <n v="275"/>
    <n v="0"/>
    <n v="275"/>
    <n v="1"/>
    <n v="0"/>
    <x v="100"/>
  </r>
  <r>
    <x v="23"/>
    <n v="10044"/>
    <x v="4"/>
    <n v="1"/>
    <n v="260"/>
    <n v="0"/>
    <n v="0"/>
    <n v="0"/>
    <n v="260"/>
    <n v="0"/>
    <n v="260"/>
    <n v="1"/>
    <n v="0"/>
    <x v="100"/>
  </r>
  <r>
    <x v="60"/>
    <n v="10125"/>
    <x v="3"/>
    <n v="1"/>
    <n v="275"/>
    <n v="0"/>
    <n v="0"/>
    <n v="0"/>
    <n v="275"/>
    <n v="0"/>
    <n v="275"/>
    <n v="1"/>
    <n v="0"/>
    <x v="100"/>
  </r>
  <r>
    <x v="112"/>
    <n v="10127"/>
    <x v="3"/>
    <n v="1"/>
    <n v="355"/>
    <n v="0"/>
    <n v="0"/>
    <n v="0"/>
    <n v="355"/>
    <n v="0"/>
    <n v="355"/>
    <n v="1"/>
    <n v="0"/>
    <x v="100"/>
  </r>
  <r>
    <x v="4"/>
    <n v="10109"/>
    <x v="3"/>
    <n v="1"/>
    <n v="275"/>
    <n v="0"/>
    <n v="0"/>
    <n v="0"/>
    <n v="275"/>
    <n v="0"/>
    <n v="275"/>
    <n v="1"/>
    <n v="0"/>
    <x v="100"/>
  </r>
  <r>
    <x v="173"/>
    <n v="10097"/>
    <x v="3"/>
    <n v="1"/>
    <n v="355"/>
    <n v="0"/>
    <n v="0"/>
    <n v="0"/>
    <n v="355"/>
    <n v="0"/>
    <n v="355"/>
    <n v="1"/>
    <n v="0"/>
    <x v="100"/>
  </r>
  <r>
    <x v="6"/>
    <n v="10055"/>
    <x v="4"/>
    <n v="1"/>
    <n v="260"/>
    <n v="0"/>
    <n v="0"/>
    <n v="0"/>
    <n v="260"/>
    <n v="0"/>
    <n v="260"/>
    <n v="1"/>
    <n v="0"/>
    <x v="100"/>
  </r>
  <r>
    <x v="197"/>
    <n v="10057"/>
    <x v="4"/>
    <n v="1"/>
    <n v="355"/>
    <n v="0"/>
    <n v="0"/>
    <n v="0"/>
    <n v="355"/>
    <n v="0"/>
    <n v="355"/>
    <n v="1"/>
    <n v="0"/>
    <x v="100"/>
  </r>
  <r>
    <x v="28"/>
    <n v="10442"/>
    <x v="12"/>
    <n v="1"/>
    <n v="83"/>
    <n v="0"/>
    <n v="0"/>
    <n v="0"/>
    <n v="83"/>
    <n v="0"/>
    <n v="83"/>
    <n v="1"/>
    <n v="0"/>
    <x v="100"/>
  </r>
  <r>
    <x v="126"/>
    <n v="10439"/>
    <x v="12"/>
    <n v="1"/>
    <n v="119"/>
    <n v="0"/>
    <n v="0"/>
    <n v="0"/>
    <n v="119"/>
    <n v="0"/>
    <n v="119"/>
    <n v="1"/>
    <n v="0"/>
    <x v="100"/>
  </r>
  <r>
    <x v="62"/>
    <n v="10445"/>
    <x v="12"/>
    <n v="1"/>
    <n v="195"/>
    <n v="0"/>
    <n v="0"/>
    <n v="0"/>
    <n v="195"/>
    <n v="0"/>
    <n v="195"/>
    <n v="1"/>
    <n v="0"/>
    <x v="100"/>
  </r>
  <r>
    <x v="65"/>
    <n v="10211"/>
    <x v="13"/>
    <n v="1"/>
    <n v="265"/>
    <n v="0"/>
    <n v="0"/>
    <n v="0"/>
    <n v="265"/>
    <n v="0"/>
    <n v="265"/>
    <n v="1"/>
    <n v="0"/>
    <x v="100"/>
  </r>
  <r>
    <x v="32"/>
    <n v="10214"/>
    <x v="13"/>
    <n v="1"/>
    <n v="265"/>
    <n v="0"/>
    <n v="0"/>
    <n v="0"/>
    <n v="265"/>
    <n v="0"/>
    <n v="265"/>
    <n v="1"/>
    <n v="0"/>
    <x v="100"/>
  </r>
  <r>
    <x v="33"/>
    <n v="10221"/>
    <x v="13"/>
    <n v="1"/>
    <n v="255"/>
    <n v="0"/>
    <n v="0"/>
    <n v="0"/>
    <n v="255"/>
    <n v="0"/>
    <n v="255"/>
    <n v="1"/>
    <n v="0"/>
    <x v="100"/>
  </r>
  <r>
    <x v="34"/>
    <n v="10222"/>
    <x v="13"/>
    <n v="2"/>
    <n v="470"/>
    <n v="0"/>
    <n v="0"/>
    <n v="0"/>
    <n v="470"/>
    <n v="0"/>
    <n v="470"/>
    <n v="1"/>
    <n v="0"/>
    <x v="100"/>
  </r>
  <r>
    <x v="117"/>
    <n v="10218"/>
    <x v="13"/>
    <n v="1"/>
    <n v="245"/>
    <n v="0"/>
    <n v="0"/>
    <n v="0"/>
    <n v="245"/>
    <n v="0"/>
    <n v="245"/>
    <n v="1"/>
    <n v="0"/>
    <x v="100"/>
  </r>
  <r>
    <x v="85"/>
    <n v="10215"/>
    <x v="13"/>
    <n v="1"/>
    <n v="225"/>
    <n v="0"/>
    <n v="0"/>
    <n v="0"/>
    <n v="225"/>
    <n v="0"/>
    <n v="225"/>
    <n v="1"/>
    <n v="0"/>
    <x v="100"/>
  </r>
  <r>
    <x v="8"/>
    <n v="10264"/>
    <x v="5"/>
    <n v="12"/>
    <n v="2280"/>
    <n v="0"/>
    <n v="0"/>
    <n v="25.51"/>
    <n v="2254.4899999999998"/>
    <n v="0"/>
    <n v="2254.4899999999998"/>
    <n v="1"/>
    <n v="0"/>
    <x v="100"/>
  </r>
  <r>
    <x v="38"/>
    <n v="10381"/>
    <x v="5"/>
    <n v="1"/>
    <n v="225"/>
    <n v="0"/>
    <n v="0"/>
    <n v="0"/>
    <n v="225"/>
    <n v="0"/>
    <n v="225"/>
    <n v="1"/>
    <n v="0"/>
    <x v="100"/>
  </r>
  <r>
    <x v="228"/>
    <n v="10378"/>
    <x v="5"/>
    <n v="1"/>
    <n v="285"/>
    <n v="0"/>
    <n v="0"/>
    <n v="19.14"/>
    <n v="265.86"/>
    <n v="0"/>
    <n v="265.86"/>
    <n v="1"/>
    <n v="0"/>
    <x v="100"/>
  </r>
  <r>
    <x v="163"/>
    <n v="10483"/>
    <x v="20"/>
    <n v="1"/>
    <n v="1320"/>
    <n v="0"/>
    <n v="0"/>
    <n v="0"/>
    <n v="1320"/>
    <n v="0"/>
    <n v="1320"/>
    <n v="1"/>
    <n v="0"/>
    <x v="100"/>
  </r>
  <r>
    <x v="304"/>
    <n v="10209"/>
    <x v="20"/>
    <n v="1"/>
    <n v="1725"/>
    <n v="0"/>
    <n v="0"/>
    <n v="0"/>
    <n v="1725"/>
    <n v="0"/>
    <n v="1725"/>
    <n v="1"/>
    <n v="0"/>
    <x v="100"/>
  </r>
  <r>
    <x v="118"/>
    <n v="10361"/>
    <x v="6"/>
    <n v="1"/>
    <n v="385"/>
    <n v="0"/>
    <n v="0"/>
    <n v="56.57"/>
    <n v="328.43"/>
    <n v="0"/>
    <n v="328.43"/>
    <n v="1"/>
    <n v="0"/>
    <x v="100"/>
  </r>
  <r>
    <x v="45"/>
    <n v="10354"/>
    <x v="6"/>
    <n v="3"/>
    <n v="1050"/>
    <n v="0"/>
    <n v="0"/>
    <n v="0"/>
    <n v="1050"/>
    <n v="0"/>
    <n v="1050"/>
    <n v="1"/>
    <n v="0"/>
    <x v="100"/>
  </r>
  <r>
    <x v="11"/>
    <n v="10353"/>
    <x v="6"/>
    <n v="2"/>
    <n v="700"/>
    <n v="0"/>
    <n v="0"/>
    <n v="51.43"/>
    <n v="648.57000000000005"/>
    <n v="0"/>
    <n v="648.57000000000005"/>
    <n v="1"/>
    <n v="0"/>
    <x v="100"/>
  </r>
  <r>
    <x v="119"/>
    <n v="10359"/>
    <x v="6"/>
    <n v="1"/>
    <n v="385"/>
    <n v="0"/>
    <n v="0"/>
    <n v="0"/>
    <n v="385"/>
    <n v="0"/>
    <n v="385"/>
    <n v="1"/>
    <n v="0"/>
    <x v="100"/>
  </r>
  <r>
    <x v="74"/>
    <n v="10227"/>
    <x v="6"/>
    <n v="2"/>
    <n v="770"/>
    <n v="0"/>
    <n v="0"/>
    <n v="0"/>
    <n v="770"/>
    <n v="0"/>
    <n v="770"/>
    <n v="1"/>
    <n v="0"/>
    <x v="100"/>
  </r>
  <r>
    <x v="46"/>
    <n v="10356"/>
    <x v="6"/>
    <n v="3"/>
    <n v="1080"/>
    <n v="0"/>
    <n v="0"/>
    <n v="0"/>
    <n v="1080"/>
    <n v="0"/>
    <n v="1080"/>
    <n v="1"/>
    <n v="0"/>
    <x v="100"/>
  </r>
  <r>
    <x v="76"/>
    <n v="10411"/>
    <x v="8"/>
    <n v="1"/>
    <n v="395"/>
    <n v="0"/>
    <n v="0"/>
    <n v="0"/>
    <n v="395"/>
    <n v="0"/>
    <n v="395"/>
    <n v="1"/>
    <n v="0"/>
    <x v="100"/>
  </r>
  <r>
    <x v="180"/>
    <n v="10417"/>
    <x v="22"/>
    <n v="1"/>
    <n v="195"/>
    <n v="0"/>
    <n v="0"/>
    <n v="0"/>
    <n v="195"/>
    <n v="0"/>
    <n v="195"/>
    <n v="1"/>
    <n v="0"/>
    <x v="100"/>
  </r>
  <r>
    <x v="78"/>
    <n v="10403"/>
    <x v="23"/>
    <n v="1"/>
    <n v="335"/>
    <n v="0"/>
    <n v="0"/>
    <n v="0"/>
    <n v="335"/>
    <n v="0"/>
    <n v="335"/>
    <n v="1"/>
    <n v="0"/>
    <x v="100"/>
  </r>
  <r>
    <x v="305"/>
    <n v="10765"/>
    <x v="17"/>
    <n v="1"/>
    <n v="0"/>
    <n v="0"/>
    <n v="0"/>
    <n v="0"/>
    <n v="0"/>
    <n v="0"/>
    <n v="0"/>
    <n v="0"/>
    <n v="0"/>
    <x v="100"/>
  </r>
  <r>
    <x v="306"/>
    <n v="10634"/>
    <x v="16"/>
    <n v="1"/>
    <n v="50"/>
    <n v="0"/>
    <n v="0"/>
    <n v="0"/>
    <n v="50"/>
    <n v="0"/>
    <n v="50"/>
    <n v="1"/>
    <n v="0"/>
    <x v="100"/>
  </r>
  <r>
    <x v="17"/>
    <n v="10633"/>
    <x v="10"/>
    <n v="2"/>
    <n v="318"/>
    <n v="0"/>
    <n v="0"/>
    <n v="21.35"/>
    <n v="296.64999999999998"/>
    <n v="0"/>
    <n v="296.64999999999998"/>
    <n v="1"/>
    <n v="0"/>
    <x v="100"/>
  </r>
  <r>
    <x v="91"/>
    <n v="10494"/>
    <x v="16"/>
    <n v="1"/>
    <n v="38"/>
    <n v="0"/>
    <n v="0"/>
    <n v="0"/>
    <n v="38"/>
    <n v="0"/>
    <n v="38"/>
    <n v="1"/>
    <n v="0"/>
    <x v="100"/>
  </r>
  <r>
    <x v="107"/>
    <n v="10489"/>
    <x v="16"/>
    <n v="2"/>
    <n v="90"/>
    <n v="0"/>
    <n v="0"/>
    <n v="0"/>
    <n v="90"/>
    <n v="0"/>
    <n v="90"/>
    <n v="1"/>
    <n v="0"/>
    <x v="100"/>
  </r>
  <r>
    <x v="301"/>
    <n v="10746"/>
    <x v="10"/>
    <n v="1"/>
    <n v="218"/>
    <n v="0"/>
    <n v="0"/>
    <n v="0"/>
    <n v="218"/>
    <n v="0"/>
    <n v="218"/>
    <n v="1"/>
    <n v="0"/>
    <x v="100"/>
  </r>
  <r>
    <x v="267"/>
    <n v="10474"/>
    <x v="2"/>
    <n v="1"/>
    <n v="385"/>
    <n v="0"/>
    <n v="0"/>
    <n v="90"/>
    <n v="295"/>
    <n v="0"/>
    <n v="295"/>
    <n v="1"/>
    <n v="0"/>
    <x v="100"/>
  </r>
  <r>
    <x v="51"/>
    <n v="10632"/>
    <x v="10"/>
    <n v="3"/>
    <n v="477"/>
    <n v="0"/>
    <n v="0"/>
    <n v="0"/>
    <n v="477"/>
    <n v="0"/>
    <n v="477"/>
    <n v="1"/>
    <n v="0"/>
    <x v="100"/>
  </r>
  <r>
    <x v="307"/>
    <n v="10756"/>
    <x v="5"/>
    <n v="1"/>
    <n v="345"/>
    <n v="0"/>
    <n v="0"/>
    <n v="0"/>
    <n v="345"/>
    <n v="0"/>
    <n v="345"/>
    <n v="1"/>
    <n v="0"/>
    <x v="100"/>
  </r>
  <r>
    <x v="191"/>
    <n v="10459"/>
    <x v="0"/>
    <n v="1"/>
    <n v="310"/>
    <n v="0"/>
    <n v="0"/>
    <n v="0"/>
    <n v="310"/>
    <n v="0"/>
    <n v="310"/>
    <n v="1"/>
    <n v="0"/>
    <x v="101"/>
  </r>
  <r>
    <x v="57"/>
    <n v="10225"/>
    <x v="4"/>
    <n v="1"/>
    <n v="255"/>
    <n v="0"/>
    <n v="0"/>
    <n v="0"/>
    <n v="255"/>
    <n v="0"/>
    <n v="255"/>
    <n v="1"/>
    <n v="0"/>
    <x v="101"/>
  </r>
  <r>
    <x v="138"/>
    <n v="10130"/>
    <x v="3"/>
    <n v="1"/>
    <n v="385"/>
    <n v="0"/>
    <n v="0"/>
    <n v="0"/>
    <n v="385"/>
    <n v="0"/>
    <n v="385"/>
    <n v="1"/>
    <n v="0"/>
    <x v="101"/>
  </r>
  <r>
    <x v="7"/>
    <n v="10062"/>
    <x v="4"/>
    <n v="1"/>
    <n v="275"/>
    <n v="0"/>
    <n v="0"/>
    <n v="0"/>
    <n v="275"/>
    <n v="0"/>
    <n v="275"/>
    <n v="1"/>
    <n v="0"/>
    <x v="101"/>
  </r>
  <r>
    <x v="62"/>
    <n v="10445"/>
    <x v="12"/>
    <n v="2"/>
    <n v="390"/>
    <n v="0"/>
    <n v="0"/>
    <n v="0"/>
    <n v="390"/>
    <n v="0"/>
    <n v="390"/>
    <n v="1"/>
    <n v="0"/>
    <x v="101"/>
  </r>
  <r>
    <x v="115"/>
    <n v="10436"/>
    <x v="12"/>
    <n v="1"/>
    <n v="45"/>
    <n v="0"/>
    <n v="0"/>
    <n v="0"/>
    <n v="45"/>
    <n v="0"/>
    <n v="45"/>
    <n v="1"/>
    <n v="0"/>
    <x v="101"/>
  </r>
  <r>
    <x v="63"/>
    <n v="10470"/>
    <x v="19"/>
    <n v="1"/>
    <n v="275"/>
    <n v="0"/>
    <n v="0"/>
    <n v="0"/>
    <n v="275"/>
    <n v="0"/>
    <n v="275"/>
    <n v="1"/>
    <n v="0"/>
    <x v="101"/>
  </r>
  <r>
    <x v="65"/>
    <n v="10211"/>
    <x v="13"/>
    <n v="1"/>
    <n v="265"/>
    <n v="0"/>
    <n v="0"/>
    <n v="0"/>
    <n v="265"/>
    <n v="0"/>
    <n v="265"/>
    <n v="1"/>
    <n v="0"/>
    <x v="101"/>
  </r>
  <r>
    <x v="32"/>
    <n v="10214"/>
    <x v="13"/>
    <n v="2"/>
    <n v="530"/>
    <n v="0"/>
    <n v="0"/>
    <n v="0"/>
    <n v="530"/>
    <n v="0"/>
    <n v="530"/>
    <n v="1"/>
    <n v="0"/>
    <x v="101"/>
  </r>
  <r>
    <x v="33"/>
    <n v="10221"/>
    <x v="13"/>
    <n v="1"/>
    <n v="255"/>
    <n v="0"/>
    <n v="0"/>
    <n v="0"/>
    <n v="255"/>
    <n v="0"/>
    <n v="255"/>
    <n v="1"/>
    <n v="0"/>
    <x v="101"/>
  </r>
  <r>
    <x v="35"/>
    <n v="10220"/>
    <x v="13"/>
    <n v="2"/>
    <n v="450"/>
    <n v="0"/>
    <n v="0"/>
    <n v="0"/>
    <n v="450"/>
    <n v="0"/>
    <n v="450"/>
    <n v="1"/>
    <n v="0"/>
    <x v="101"/>
  </r>
  <r>
    <x v="67"/>
    <n v="10223"/>
    <x v="13"/>
    <n v="1"/>
    <n v="275"/>
    <n v="0"/>
    <n v="0"/>
    <n v="0"/>
    <n v="275"/>
    <n v="0"/>
    <n v="275"/>
    <n v="1"/>
    <n v="0"/>
    <x v="101"/>
  </r>
  <r>
    <x v="36"/>
    <n v="10224"/>
    <x v="13"/>
    <n v="1"/>
    <n v="295"/>
    <n v="0"/>
    <n v="0"/>
    <n v="48.28"/>
    <n v="246.72"/>
    <n v="0"/>
    <n v="246.72"/>
    <n v="1"/>
    <n v="0"/>
    <x v="101"/>
  </r>
  <r>
    <x v="37"/>
    <n v="10216"/>
    <x v="13"/>
    <n v="1"/>
    <n v="245"/>
    <n v="0"/>
    <n v="0"/>
    <n v="0"/>
    <n v="245"/>
    <n v="0"/>
    <n v="245"/>
    <n v="1"/>
    <n v="0"/>
    <x v="101"/>
  </r>
  <r>
    <x v="8"/>
    <n v="10264"/>
    <x v="5"/>
    <n v="4"/>
    <n v="790"/>
    <n v="0"/>
    <n v="0"/>
    <n v="51.04"/>
    <n v="738.96"/>
    <n v="0"/>
    <n v="738.96"/>
    <n v="1"/>
    <n v="0"/>
    <x v="101"/>
  </r>
  <r>
    <x v="38"/>
    <n v="10381"/>
    <x v="5"/>
    <n v="1"/>
    <n v="225"/>
    <n v="0"/>
    <n v="0"/>
    <n v="0"/>
    <n v="225"/>
    <n v="0"/>
    <n v="225"/>
    <n v="1"/>
    <n v="0"/>
    <x v="101"/>
  </r>
  <r>
    <x v="194"/>
    <n v="10376"/>
    <x v="5"/>
    <n v="1"/>
    <n v="330"/>
    <n v="0"/>
    <n v="0"/>
    <n v="0"/>
    <n v="330"/>
    <n v="0"/>
    <n v="330"/>
    <n v="1"/>
    <n v="0"/>
    <x v="101"/>
  </r>
  <r>
    <x v="68"/>
    <n v="10377"/>
    <x v="5"/>
    <n v="1"/>
    <n v="345"/>
    <n v="0"/>
    <n v="0"/>
    <n v="0"/>
    <n v="345"/>
    <n v="0"/>
    <n v="345"/>
    <n v="1"/>
    <n v="0"/>
    <x v="101"/>
  </r>
  <r>
    <x v="43"/>
    <n v="10364"/>
    <x v="5"/>
    <n v="1"/>
    <n v="330"/>
    <n v="0"/>
    <n v="0"/>
    <n v="0"/>
    <n v="330"/>
    <n v="0"/>
    <n v="330"/>
    <n v="1"/>
    <n v="0"/>
    <x v="101"/>
  </r>
  <r>
    <x v="45"/>
    <n v="10354"/>
    <x v="6"/>
    <n v="1"/>
    <n v="350"/>
    <n v="0"/>
    <n v="0"/>
    <n v="0"/>
    <n v="350"/>
    <n v="0"/>
    <n v="350"/>
    <n v="1"/>
    <n v="0"/>
    <x v="101"/>
  </r>
  <r>
    <x v="183"/>
    <n v="10043"/>
    <x v="6"/>
    <n v="1"/>
    <n v="310"/>
    <n v="0"/>
    <n v="0"/>
    <n v="0"/>
    <n v="310"/>
    <n v="0"/>
    <n v="310"/>
    <n v="1"/>
    <n v="0"/>
    <x v="101"/>
  </r>
  <r>
    <x v="119"/>
    <n v="10359"/>
    <x v="6"/>
    <n v="2"/>
    <n v="770"/>
    <n v="0"/>
    <n v="0"/>
    <n v="0"/>
    <n v="770"/>
    <n v="0"/>
    <n v="770"/>
    <n v="1"/>
    <n v="0"/>
    <x v="101"/>
  </r>
  <r>
    <x v="74"/>
    <n v="10227"/>
    <x v="6"/>
    <n v="1"/>
    <n v="385"/>
    <n v="0"/>
    <n v="0"/>
    <n v="77"/>
    <n v="308"/>
    <n v="0"/>
    <n v="308"/>
    <n v="1"/>
    <n v="0"/>
    <x v="101"/>
  </r>
  <r>
    <x v="46"/>
    <n v="10356"/>
    <x v="6"/>
    <n v="2"/>
    <n v="720"/>
    <n v="0"/>
    <n v="0"/>
    <n v="56.97"/>
    <n v="663.03"/>
    <n v="0"/>
    <n v="663.03"/>
    <n v="1"/>
    <n v="0"/>
    <x v="101"/>
  </r>
  <r>
    <x v="78"/>
    <n v="10403"/>
    <x v="23"/>
    <n v="1"/>
    <n v="335"/>
    <n v="0"/>
    <n v="0"/>
    <n v="45.44"/>
    <n v="289.56"/>
    <n v="0"/>
    <n v="289.56"/>
    <n v="1"/>
    <n v="0"/>
    <x v="101"/>
  </r>
  <r>
    <x v="219"/>
    <n v="10250"/>
    <x v="17"/>
    <n v="2"/>
    <n v="0"/>
    <n v="0"/>
    <n v="0"/>
    <n v="0"/>
    <n v="0"/>
    <n v="0"/>
    <n v="0"/>
    <n v="0"/>
    <n v="0"/>
    <x v="101"/>
  </r>
  <r>
    <x v="89"/>
    <n v="10493"/>
    <x v="16"/>
    <n v="1"/>
    <n v="58"/>
    <n v="0"/>
    <n v="0"/>
    <n v="0"/>
    <n v="58"/>
    <n v="0"/>
    <n v="58"/>
    <n v="1"/>
    <n v="0"/>
    <x v="101"/>
  </r>
  <r>
    <x v="17"/>
    <n v="10633"/>
    <x v="10"/>
    <n v="4"/>
    <n v="636"/>
    <n v="0"/>
    <n v="0"/>
    <n v="21.56"/>
    <n v="614.44000000000005"/>
    <n v="0"/>
    <n v="614.44000000000005"/>
    <n v="1"/>
    <n v="0"/>
    <x v="101"/>
  </r>
  <r>
    <x v="301"/>
    <n v="10746"/>
    <x v="10"/>
    <n v="1"/>
    <n v="218"/>
    <n v="0"/>
    <n v="0"/>
    <n v="0"/>
    <n v="218"/>
    <n v="0"/>
    <n v="218"/>
    <n v="1"/>
    <n v="0"/>
    <x v="101"/>
  </r>
  <r>
    <x v="51"/>
    <n v="10632"/>
    <x v="10"/>
    <n v="2"/>
    <n v="318"/>
    <n v="0"/>
    <n v="0"/>
    <n v="0"/>
    <n v="318"/>
    <n v="0"/>
    <n v="318"/>
    <n v="1"/>
    <n v="0"/>
    <x v="101"/>
  </r>
  <r>
    <x v="145"/>
    <n v="10449"/>
    <x v="0"/>
    <n v="1"/>
    <n v="260"/>
    <n v="0"/>
    <n v="0"/>
    <n v="0"/>
    <n v="260"/>
    <n v="0"/>
    <n v="260"/>
    <n v="1"/>
    <n v="0"/>
    <x v="102"/>
  </r>
  <r>
    <x v="1"/>
    <n v="10450"/>
    <x v="0"/>
    <n v="1"/>
    <n v="470"/>
    <n v="0"/>
    <n v="0"/>
    <n v="27.6"/>
    <n v="442.4"/>
    <n v="0"/>
    <n v="442.4"/>
    <n v="1"/>
    <n v="0"/>
    <x v="102"/>
  </r>
  <r>
    <x v="81"/>
    <n v="10396"/>
    <x v="18"/>
    <n v="2"/>
    <n v="1110"/>
    <n v="0"/>
    <n v="0"/>
    <n v="0"/>
    <n v="1110"/>
    <n v="0"/>
    <n v="1110"/>
    <n v="1"/>
    <n v="0"/>
    <x v="102"/>
  </r>
  <r>
    <x v="54"/>
    <n v="10397"/>
    <x v="18"/>
    <n v="1"/>
    <n v="575"/>
    <n v="0"/>
    <n v="0"/>
    <n v="0"/>
    <n v="575"/>
    <n v="0"/>
    <n v="575"/>
    <n v="1"/>
    <n v="0"/>
    <x v="102"/>
  </r>
  <r>
    <x v="127"/>
    <n v="10067"/>
    <x v="4"/>
    <n v="1"/>
    <n v="275"/>
    <n v="0"/>
    <n v="0"/>
    <n v="16.149999999999999"/>
    <n v="258.85000000000002"/>
    <n v="0"/>
    <n v="258.85000000000002"/>
    <n v="1"/>
    <n v="0"/>
    <x v="102"/>
  </r>
  <r>
    <x v="22"/>
    <n v="10645"/>
    <x v="1"/>
    <n v="2"/>
    <n v="680"/>
    <n v="0"/>
    <n v="0"/>
    <n v="0"/>
    <n v="680"/>
    <n v="0"/>
    <n v="680"/>
    <n v="1"/>
    <n v="0"/>
    <x v="102"/>
  </r>
  <r>
    <x v="58"/>
    <n v="10145"/>
    <x v="1"/>
    <n v="1"/>
    <n v="370"/>
    <n v="0"/>
    <n v="0"/>
    <n v="0"/>
    <n v="370"/>
    <n v="0"/>
    <n v="370"/>
    <n v="1"/>
    <n v="0"/>
    <x v="102"/>
  </r>
  <r>
    <x v="60"/>
    <n v="10125"/>
    <x v="3"/>
    <n v="2"/>
    <n v="550"/>
    <n v="0"/>
    <n v="0"/>
    <n v="30.99"/>
    <n v="519.01"/>
    <n v="0"/>
    <n v="519.01"/>
    <n v="1"/>
    <n v="0"/>
    <x v="102"/>
  </r>
  <r>
    <x v="308"/>
    <n v="10118"/>
    <x v="3"/>
    <n v="1"/>
    <n v="355"/>
    <n v="0"/>
    <n v="0"/>
    <n v="0"/>
    <n v="355"/>
    <n v="0"/>
    <n v="355"/>
    <n v="1"/>
    <n v="0"/>
    <x v="102"/>
  </r>
  <r>
    <x v="26"/>
    <n v="10095"/>
    <x v="3"/>
    <n v="1"/>
    <n v="260"/>
    <n v="0"/>
    <n v="0"/>
    <n v="15.28"/>
    <n v="244.72"/>
    <n v="0"/>
    <n v="244.72"/>
    <n v="1"/>
    <n v="0"/>
    <x v="102"/>
  </r>
  <r>
    <x v="139"/>
    <n v="10090"/>
    <x v="4"/>
    <n v="1"/>
    <n v="315"/>
    <n v="0"/>
    <n v="0"/>
    <n v="0"/>
    <n v="315"/>
    <n v="0"/>
    <n v="315"/>
    <n v="1"/>
    <n v="0"/>
    <x v="102"/>
  </r>
  <r>
    <x v="113"/>
    <n v="10446"/>
    <x v="12"/>
    <n v="1"/>
    <n v="195"/>
    <n v="0"/>
    <n v="0"/>
    <n v="0"/>
    <n v="195"/>
    <n v="0"/>
    <n v="195"/>
    <n v="1"/>
    <n v="0"/>
    <x v="102"/>
  </r>
  <r>
    <x v="29"/>
    <n v="10443"/>
    <x v="12"/>
    <n v="1"/>
    <n v="75"/>
    <n v="0"/>
    <n v="0"/>
    <n v="0"/>
    <n v="75"/>
    <n v="0"/>
    <n v="75"/>
    <n v="1"/>
    <n v="0"/>
    <x v="102"/>
  </r>
  <r>
    <x v="114"/>
    <n v="10440"/>
    <x v="12"/>
    <n v="1"/>
    <n v="88"/>
    <n v="0"/>
    <n v="0"/>
    <n v="0"/>
    <n v="88"/>
    <n v="0"/>
    <n v="88"/>
    <n v="1"/>
    <n v="0"/>
    <x v="102"/>
  </r>
  <r>
    <x v="62"/>
    <n v="10445"/>
    <x v="12"/>
    <n v="2"/>
    <n v="390"/>
    <n v="0"/>
    <n v="0"/>
    <n v="0"/>
    <n v="390"/>
    <n v="0"/>
    <n v="390"/>
    <n v="1"/>
    <n v="0"/>
    <x v="102"/>
  </r>
  <r>
    <x v="64"/>
    <n v="10471"/>
    <x v="19"/>
    <n v="1"/>
    <n v="495"/>
    <n v="0"/>
    <n v="0"/>
    <n v="0"/>
    <n v="495"/>
    <n v="0"/>
    <n v="495"/>
    <n v="1"/>
    <n v="0"/>
    <x v="102"/>
  </r>
  <r>
    <x v="65"/>
    <n v="10211"/>
    <x v="13"/>
    <n v="1"/>
    <n v="265"/>
    <n v="0"/>
    <n v="0"/>
    <n v="0"/>
    <n v="265"/>
    <n v="0"/>
    <n v="265"/>
    <n v="1"/>
    <n v="0"/>
    <x v="102"/>
  </r>
  <r>
    <x v="66"/>
    <n v="10212"/>
    <x v="13"/>
    <n v="1"/>
    <n v="245"/>
    <n v="0"/>
    <n v="0"/>
    <n v="0"/>
    <n v="245"/>
    <n v="0"/>
    <n v="245"/>
    <n v="1"/>
    <n v="0"/>
    <x v="102"/>
  </r>
  <r>
    <x v="32"/>
    <n v="10214"/>
    <x v="13"/>
    <n v="2"/>
    <n v="530"/>
    <n v="0"/>
    <n v="0"/>
    <n v="0"/>
    <n v="530"/>
    <n v="0"/>
    <n v="530"/>
    <n v="1"/>
    <n v="0"/>
    <x v="102"/>
  </r>
  <r>
    <x v="33"/>
    <n v="10221"/>
    <x v="13"/>
    <n v="3"/>
    <n v="765"/>
    <n v="0"/>
    <n v="0"/>
    <n v="14.98"/>
    <n v="750.02"/>
    <n v="0"/>
    <n v="750.02"/>
    <n v="1"/>
    <n v="0"/>
    <x v="102"/>
  </r>
  <r>
    <x v="118"/>
    <n v="10361"/>
    <x v="6"/>
    <n v="1"/>
    <n v="385"/>
    <n v="0"/>
    <n v="0"/>
    <n v="22.61"/>
    <n v="362.39"/>
    <n v="0"/>
    <n v="362.39"/>
    <n v="1"/>
    <n v="0"/>
    <x v="102"/>
  </r>
  <r>
    <x v="11"/>
    <n v="10353"/>
    <x v="6"/>
    <n v="1"/>
    <n v="350"/>
    <n v="0"/>
    <n v="0"/>
    <n v="0"/>
    <n v="350"/>
    <n v="0"/>
    <n v="350"/>
    <n v="1"/>
    <n v="0"/>
    <x v="102"/>
  </r>
  <r>
    <x v="46"/>
    <n v="10356"/>
    <x v="6"/>
    <n v="1"/>
    <n v="360"/>
    <n v="0"/>
    <n v="0"/>
    <n v="0"/>
    <n v="360"/>
    <n v="0"/>
    <n v="360"/>
    <n v="1"/>
    <n v="0"/>
    <x v="102"/>
  </r>
  <r>
    <x v="12"/>
    <n v="10545"/>
    <x v="6"/>
    <n v="1"/>
    <n v="340"/>
    <n v="0"/>
    <n v="0"/>
    <n v="19.97"/>
    <n v="320.02999999999997"/>
    <n v="0"/>
    <n v="320.02999999999997"/>
    <n v="1"/>
    <n v="0"/>
    <x v="102"/>
  </r>
  <r>
    <x v="13"/>
    <n v="10395"/>
    <x v="7"/>
    <n v="1"/>
    <n v="355"/>
    <n v="0"/>
    <n v="0"/>
    <n v="40.01"/>
    <n v="314.99"/>
    <n v="0"/>
    <n v="314.99"/>
    <n v="1"/>
    <n v="0"/>
    <x v="102"/>
  </r>
  <r>
    <x v="75"/>
    <n v="10427"/>
    <x v="21"/>
    <n v="1"/>
    <n v="359"/>
    <n v="0"/>
    <n v="0"/>
    <n v="0"/>
    <n v="359"/>
    <n v="0"/>
    <n v="359"/>
    <n v="1"/>
    <n v="0"/>
    <x v="102"/>
  </r>
  <r>
    <x v="180"/>
    <n v="10417"/>
    <x v="22"/>
    <n v="1"/>
    <n v="195"/>
    <n v="0"/>
    <n v="0"/>
    <n v="0"/>
    <n v="195"/>
    <n v="0"/>
    <n v="195"/>
    <n v="1"/>
    <n v="0"/>
    <x v="102"/>
  </r>
  <r>
    <x v="89"/>
    <n v="10493"/>
    <x v="16"/>
    <n v="1"/>
    <n v="58"/>
    <n v="0"/>
    <n v="0"/>
    <n v="3.41"/>
    <n v="54.59"/>
    <n v="0"/>
    <n v="54.59"/>
    <n v="1"/>
    <n v="0"/>
    <x v="102"/>
  </r>
  <r>
    <x v="91"/>
    <n v="10494"/>
    <x v="16"/>
    <n v="1"/>
    <n v="38"/>
    <n v="0"/>
    <n v="0"/>
    <n v="0"/>
    <n v="38"/>
    <n v="0"/>
    <n v="38"/>
    <n v="1"/>
    <n v="0"/>
    <x v="102"/>
  </r>
  <r>
    <x v="267"/>
    <n v="10474"/>
    <x v="2"/>
    <n v="1"/>
    <n v="385"/>
    <n v="0"/>
    <n v="0"/>
    <n v="90"/>
    <n v="295"/>
    <n v="0"/>
    <n v="295"/>
    <n v="1"/>
    <n v="0"/>
    <x v="102"/>
  </r>
  <r>
    <x v="51"/>
    <n v="10632"/>
    <x v="10"/>
    <n v="2"/>
    <n v="318"/>
    <n v="0"/>
    <n v="0"/>
    <n v="0"/>
    <n v="318"/>
    <n v="0"/>
    <n v="318"/>
    <n v="1"/>
    <n v="0"/>
    <x v="102"/>
  </r>
  <r>
    <x v="191"/>
    <n v="10459"/>
    <x v="0"/>
    <n v="2"/>
    <n v="620"/>
    <n v="0"/>
    <n v="0"/>
    <n v="52.23"/>
    <n v="567.77"/>
    <n v="0"/>
    <n v="567.77"/>
    <n v="1"/>
    <n v="0"/>
    <x v="103"/>
  </r>
  <r>
    <x v="21"/>
    <n v="10461"/>
    <x v="0"/>
    <n v="1"/>
    <n v="275"/>
    <n v="0"/>
    <n v="0"/>
    <n v="0"/>
    <n v="275"/>
    <n v="0"/>
    <n v="275"/>
    <n v="1"/>
    <n v="0"/>
    <x v="103"/>
  </r>
  <r>
    <x v="55"/>
    <n v="10152"/>
    <x v="1"/>
    <n v="2"/>
    <n v="700"/>
    <n v="0"/>
    <n v="0"/>
    <n v="48.12"/>
    <n v="651.88"/>
    <n v="0"/>
    <n v="651.88"/>
    <n v="1"/>
    <n v="0"/>
    <x v="103"/>
  </r>
  <r>
    <x v="57"/>
    <n v="10225"/>
    <x v="4"/>
    <n v="2"/>
    <n v="510"/>
    <n v="0"/>
    <n v="0"/>
    <n v="35.06"/>
    <n v="474.94"/>
    <n v="0"/>
    <n v="474.94"/>
    <n v="1"/>
    <n v="0"/>
    <x v="103"/>
  </r>
  <r>
    <x v="58"/>
    <n v="10145"/>
    <x v="1"/>
    <n v="1"/>
    <n v="370"/>
    <n v="0"/>
    <n v="0"/>
    <n v="0"/>
    <n v="370"/>
    <n v="0"/>
    <n v="370"/>
    <n v="1"/>
    <n v="0"/>
    <x v="103"/>
  </r>
  <r>
    <x v="4"/>
    <n v="10109"/>
    <x v="3"/>
    <n v="2"/>
    <n v="550"/>
    <n v="0"/>
    <n v="0"/>
    <n v="37.82"/>
    <n v="512.17999999999995"/>
    <n v="0"/>
    <n v="512.17999999999995"/>
    <n v="1"/>
    <n v="0"/>
    <x v="103"/>
  </r>
  <r>
    <x v="28"/>
    <n v="10442"/>
    <x v="12"/>
    <n v="5"/>
    <n v="415"/>
    <n v="0"/>
    <n v="0"/>
    <n v="27.97"/>
    <n v="387.03"/>
    <n v="0"/>
    <n v="387.03"/>
    <n v="1"/>
    <n v="0"/>
    <x v="103"/>
  </r>
  <r>
    <x v="113"/>
    <n v="10446"/>
    <x v="12"/>
    <n v="1"/>
    <n v="195"/>
    <n v="0"/>
    <n v="0"/>
    <n v="0"/>
    <n v="195"/>
    <n v="0"/>
    <n v="195"/>
    <n v="1"/>
    <n v="0"/>
    <x v="103"/>
  </r>
  <r>
    <x v="274"/>
    <n v="10715"/>
    <x v="12"/>
    <n v="1"/>
    <n v="155"/>
    <n v="0"/>
    <n v="0"/>
    <n v="0"/>
    <n v="155"/>
    <n v="0"/>
    <n v="155"/>
    <n v="1"/>
    <n v="0"/>
    <x v="103"/>
  </r>
  <r>
    <x v="115"/>
    <n v="10436"/>
    <x v="12"/>
    <n v="1"/>
    <n v="45"/>
    <n v="0"/>
    <n v="0"/>
    <n v="0"/>
    <n v="45"/>
    <n v="0"/>
    <n v="45"/>
    <n v="1"/>
    <n v="0"/>
    <x v="103"/>
  </r>
  <r>
    <x v="31"/>
    <n v="10437"/>
    <x v="12"/>
    <n v="1"/>
    <n v="105"/>
    <n v="0"/>
    <n v="0"/>
    <n v="0"/>
    <n v="105"/>
    <n v="0"/>
    <n v="105"/>
    <n v="1"/>
    <n v="0"/>
    <x v="103"/>
  </r>
  <r>
    <x v="32"/>
    <n v="10214"/>
    <x v="13"/>
    <n v="2"/>
    <n v="530"/>
    <n v="0"/>
    <n v="0"/>
    <n v="0"/>
    <n v="530"/>
    <n v="0"/>
    <n v="530"/>
    <n v="1"/>
    <n v="0"/>
    <x v="103"/>
  </r>
  <r>
    <x v="33"/>
    <n v="10221"/>
    <x v="13"/>
    <n v="2"/>
    <n v="510"/>
    <n v="0"/>
    <n v="0"/>
    <n v="0"/>
    <n v="510"/>
    <n v="0"/>
    <n v="510"/>
    <n v="1"/>
    <n v="0"/>
    <x v="103"/>
  </r>
  <r>
    <x v="67"/>
    <n v="10223"/>
    <x v="13"/>
    <n v="1"/>
    <n v="275"/>
    <n v="0"/>
    <n v="0"/>
    <n v="23.16"/>
    <n v="251.84"/>
    <n v="0"/>
    <n v="251.84"/>
    <n v="1"/>
    <n v="0"/>
    <x v="103"/>
  </r>
  <r>
    <x v="37"/>
    <n v="10216"/>
    <x v="13"/>
    <n v="2"/>
    <n v="490"/>
    <n v="0"/>
    <n v="0"/>
    <n v="20.64"/>
    <n v="469.36"/>
    <n v="0"/>
    <n v="469.36"/>
    <n v="1"/>
    <n v="0"/>
    <x v="103"/>
  </r>
  <r>
    <x v="8"/>
    <n v="10264"/>
    <x v="5"/>
    <n v="4"/>
    <n v="760"/>
    <n v="0"/>
    <n v="0"/>
    <n v="0"/>
    <n v="760"/>
    <n v="0"/>
    <n v="760"/>
    <n v="1"/>
    <n v="0"/>
    <x v="103"/>
  </r>
  <r>
    <x v="68"/>
    <n v="10377"/>
    <x v="5"/>
    <n v="1"/>
    <n v="345"/>
    <n v="0"/>
    <n v="0"/>
    <n v="0"/>
    <n v="345"/>
    <n v="0"/>
    <n v="345"/>
    <n v="1"/>
    <n v="0"/>
    <x v="103"/>
  </r>
  <r>
    <x v="41"/>
    <n v="10363"/>
    <x v="5"/>
    <n v="1"/>
    <n v="265"/>
    <n v="0"/>
    <n v="0"/>
    <n v="0"/>
    <n v="265"/>
    <n v="0"/>
    <n v="265"/>
    <n v="1"/>
    <n v="0"/>
    <x v="103"/>
  </r>
  <r>
    <x v="237"/>
    <n v="10374"/>
    <x v="5"/>
    <n v="1"/>
    <n v="275"/>
    <n v="0"/>
    <n v="0"/>
    <n v="0"/>
    <n v="275"/>
    <n v="0"/>
    <n v="275"/>
    <n v="1"/>
    <n v="0"/>
    <x v="103"/>
  </r>
  <r>
    <x v="73"/>
    <n v="10477"/>
    <x v="20"/>
    <n v="1"/>
    <n v="1170"/>
    <n v="0"/>
    <n v="0"/>
    <n v="0"/>
    <n v="1170"/>
    <n v="0"/>
    <n v="1170"/>
    <n v="1"/>
    <n v="0"/>
    <x v="103"/>
  </r>
  <r>
    <x v="141"/>
    <n v="10355"/>
    <x v="6"/>
    <n v="1"/>
    <n v="350"/>
    <n v="0"/>
    <n v="0"/>
    <n v="0"/>
    <n v="350"/>
    <n v="0"/>
    <n v="350"/>
    <n v="1"/>
    <n v="0"/>
    <x v="103"/>
  </r>
  <r>
    <x v="104"/>
    <n v="10360"/>
    <x v="6"/>
    <n v="1"/>
    <n v="385"/>
    <n v="0"/>
    <n v="0"/>
    <n v="0"/>
    <n v="385"/>
    <n v="0"/>
    <n v="385"/>
    <n v="1"/>
    <n v="0"/>
    <x v="103"/>
  </r>
  <r>
    <x v="119"/>
    <n v="10359"/>
    <x v="6"/>
    <n v="1"/>
    <n v="385"/>
    <n v="0"/>
    <n v="0"/>
    <n v="0"/>
    <n v="385"/>
    <n v="0"/>
    <n v="385"/>
    <n v="1"/>
    <n v="0"/>
    <x v="103"/>
  </r>
  <r>
    <x v="46"/>
    <n v="10356"/>
    <x v="6"/>
    <n v="2"/>
    <n v="720"/>
    <n v="0"/>
    <n v="0"/>
    <n v="0"/>
    <n v="720"/>
    <n v="0"/>
    <n v="720"/>
    <n v="1"/>
    <n v="0"/>
    <x v="103"/>
  </r>
  <r>
    <x v="75"/>
    <n v="10427"/>
    <x v="21"/>
    <n v="1"/>
    <n v="359"/>
    <n v="0"/>
    <n v="0"/>
    <n v="0"/>
    <n v="359"/>
    <n v="0"/>
    <n v="359"/>
    <n v="1"/>
    <n v="0"/>
    <x v="103"/>
  </r>
  <r>
    <x v="47"/>
    <n v="10432"/>
    <x v="14"/>
    <n v="1"/>
    <n v="315"/>
    <n v="0"/>
    <n v="0"/>
    <n v="0"/>
    <n v="315"/>
    <n v="0"/>
    <n v="315"/>
    <n v="1"/>
    <n v="0"/>
    <x v="103"/>
  </r>
  <r>
    <x v="17"/>
    <n v="10633"/>
    <x v="10"/>
    <n v="3"/>
    <n v="477"/>
    <n v="0"/>
    <n v="0"/>
    <n v="0"/>
    <n v="477"/>
    <n v="0"/>
    <n v="477"/>
    <n v="1"/>
    <n v="0"/>
    <x v="103"/>
  </r>
  <r>
    <x v="51"/>
    <n v="10632"/>
    <x v="10"/>
    <n v="3"/>
    <n v="477"/>
    <n v="0"/>
    <n v="0"/>
    <n v="0"/>
    <n v="477"/>
    <n v="0"/>
    <n v="477"/>
    <n v="1"/>
    <n v="0"/>
    <x v="103"/>
  </r>
  <r>
    <x v="55"/>
    <n v="10152"/>
    <x v="1"/>
    <n v="1"/>
    <n v="350"/>
    <n v="0"/>
    <n v="0"/>
    <n v="29.87"/>
    <n v="320.13"/>
    <n v="0"/>
    <n v="320.13"/>
    <n v="1"/>
    <n v="0"/>
    <x v="104"/>
  </r>
  <r>
    <x v="57"/>
    <n v="10225"/>
    <x v="4"/>
    <n v="1"/>
    <n v="255"/>
    <n v="0"/>
    <n v="0"/>
    <n v="0"/>
    <n v="255"/>
    <n v="0"/>
    <n v="255"/>
    <n v="1"/>
    <n v="0"/>
    <x v="104"/>
  </r>
  <r>
    <x v="22"/>
    <n v="10645"/>
    <x v="1"/>
    <n v="1"/>
    <n v="340"/>
    <n v="0"/>
    <n v="0"/>
    <n v="0"/>
    <n v="340"/>
    <n v="0"/>
    <n v="340"/>
    <n v="1"/>
    <n v="0"/>
    <x v="104"/>
  </r>
  <r>
    <x v="4"/>
    <n v="10109"/>
    <x v="3"/>
    <n v="2"/>
    <n v="550"/>
    <n v="0"/>
    <n v="0"/>
    <n v="23.48"/>
    <n v="526.52"/>
    <n v="0"/>
    <n v="526.52"/>
    <n v="1"/>
    <n v="0"/>
    <x v="104"/>
  </r>
  <r>
    <x v="113"/>
    <n v="10446"/>
    <x v="12"/>
    <n v="1"/>
    <n v="195"/>
    <n v="0"/>
    <n v="0"/>
    <n v="0"/>
    <n v="195"/>
    <n v="0"/>
    <n v="195"/>
    <n v="1"/>
    <n v="0"/>
    <x v="104"/>
  </r>
  <r>
    <x v="65"/>
    <n v="10211"/>
    <x v="13"/>
    <n v="2"/>
    <n v="530"/>
    <n v="0"/>
    <n v="0"/>
    <n v="0"/>
    <n v="530"/>
    <n v="0"/>
    <n v="530"/>
    <n v="1"/>
    <n v="0"/>
    <x v="104"/>
  </r>
  <r>
    <x v="37"/>
    <n v="10216"/>
    <x v="13"/>
    <n v="2"/>
    <n v="490"/>
    <n v="0"/>
    <n v="0"/>
    <n v="0"/>
    <n v="490"/>
    <n v="0"/>
    <n v="490"/>
    <n v="1"/>
    <n v="0"/>
    <x v="104"/>
  </r>
  <r>
    <x v="8"/>
    <n v="10264"/>
    <x v="5"/>
    <n v="1"/>
    <n v="190"/>
    <n v="0"/>
    <n v="0"/>
    <n v="0"/>
    <n v="190"/>
    <n v="0"/>
    <n v="190"/>
    <n v="1"/>
    <n v="0"/>
    <x v="104"/>
  </r>
  <r>
    <x v="68"/>
    <n v="10377"/>
    <x v="5"/>
    <n v="1"/>
    <n v="345"/>
    <n v="0"/>
    <n v="0"/>
    <n v="0"/>
    <n v="345"/>
    <n v="0"/>
    <n v="345"/>
    <n v="1"/>
    <n v="0"/>
    <x v="104"/>
  </r>
  <r>
    <x v="286"/>
    <n v="10234"/>
    <x v="5"/>
    <n v="1"/>
    <n v="255"/>
    <n v="0"/>
    <n v="0"/>
    <n v="0"/>
    <n v="255"/>
    <n v="0"/>
    <n v="255"/>
    <n v="1"/>
    <n v="0"/>
    <x v="104"/>
  </r>
  <r>
    <x v="10"/>
    <n v="10007"/>
    <x v="5"/>
    <n v="1"/>
    <n v="275"/>
    <n v="0"/>
    <n v="0"/>
    <n v="0"/>
    <n v="275"/>
    <n v="0"/>
    <n v="275"/>
    <n v="1"/>
    <n v="0"/>
    <x v="104"/>
  </r>
  <r>
    <x v="46"/>
    <n v="10356"/>
    <x v="6"/>
    <n v="1"/>
    <n v="360"/>
    <n v="0"/>
    <n v="0"/>
    <n v="0"/>
    <n v="360"/>
    <n v="0"/>
    <n v="360"/>
    <n v="1"/>
    <n v="0"/>
    <x v="104"/>
  </r>
  <r>
    <x v="180"/>
    <n v="10417"/>
    <x v="22"/>
    <n v="1"/>
    <n v="195"/>
    <n v="0"/>
    <n v="0"/>
    <n v="16.649999999999999"/>
    <n v="178.35"/>
    <n v="0"/>
    <n v="178.35"/>
    <n v="1"/>
    <n v="0"/>
    <x v="104"/>
  </r>
  <r>
    <x v="292"/>
    <n v="10743"/>
    <x v="2"/>
    <n v="1"/>
    <n v="25"/>
    <n v="0"/>
    <n v="0"/>
    <n v="0"/>
    <n v="25"/>
    <n v="0"/>
    <n v="25"/>
    <n v="1"/>
    <n v="0"/>
    <x v="104"/>
  </r>
  <r>
    <x v="309"/>
    <n v="10767"/>
    <x v="2"/>
    <n v="1"/>
    <n v="280"/>
    <n v="0"/>
    <n v="0"/>
    <n v="0"/>
    <n v="280"/>
    <n v="0"/>
    <n v="280"/>
    <n v="1"/>
    <n v="0"/>
    <x v="104"/>
  </r>
  <r>
    <x v="51"/>
    <n v="10632"/>
    <x v="10"/>
    <n v="4"/>
    <n v="636"/>
    <n v="0"/>
    <n v="0"/>
    <n v="0"/>
    <n v="636"/>
    <n v="0"/>
    <n v="636"/>
    <n v="1"/>
    <n v="0"/>
    <x v="104"/>
  </r>
  <r>
    <x v="174"/>
    <n v="10660"/>
    <x v="5"/>
    <n v="1"/>
    <n v="265"/>
    <n v="0"/>
    <n v="0"/>
    <n v="0"/>
    <n v="265"/>
    <n v="0"/>
    <n v="265"/>
    <n v="1"/>
    <n v="0"/>
    <x v="105"/>
  </r>
  <r>
    <x v="21"/>
    <n v="10461"/>
    <x v="0"/>
    <n v="1"/>
    <n v="275"/>
    <n v="0"/>
    <n v="0"/>
    <n v="55"/>
    <n v="220"/>
    <n v="0"/>
    <n v="220"/>
    <n v="1"/>
    <n v="0"/>
    <x v="105"/>
  </r>
  <r>
    <x v="182"/>
    <n v="10154"/>
    <x v="1"/>
    <n v="1"/>
    <n v="385"/>
    <n v="0"/>
    <n v="0"/>
    <n v="77"/>
    <n v="308"/>
    <n v="0"/>
    <n v="308"/>
    <n v="1"/>
    <n v="0"/>
    <x v="105"/>
  </r>
  <r>
    <x v="82"/>
    <n v="10072"/>
    <x v="4"/>
    <n v="1"/>
    <n v="315"/>
    <n v="0"/>
    <n v="0"/>
    <n v="0"/>
    <n v="315"/>
    <n v="0"/>
    <n v="315"/>
    <n v="1"/>
    <n v="0"/>
    <x v="105"/>
  </r>
  <r>
    <x v="4"/>
    <n v="10109"/>
    <x v="3"/>
    <n v="1"/>
    <n v="275"/>
    <n v="0"/>
    <n v="0"/>
    <n v="0"/>
    <n v="275"/>
    <n v="0"/>
    <n v="275"/>
    <n v="1"/>
    <n v="0"/>
    <x v="105"/>
  </r>
  <r>
    <x v="128"/>
    <n v="10111"/>
    <x v="3"/>
    <n v="1"/>
    <n v="355"/>
    <n v="0"/>
    <n v="0"/>
    <n v="0"/>
    <n v="355"/>
    <n v="0"/>
    <n v="355"/>
    <n v="1"/>
    <n v="0"/>
    <x v="105"/>
  </r>
  <r>
    <x v="83"/>
    <n v="10046"/>
    <x v="4"/>
    <n v="1"/>
    <n v="260"/>
    <n v="0"/>
    <n v="0"/>
    <n v="0"/>
    <n v="260"/>
    <n v="0"/>
    <n v="260"/>
    <n v="1"/>
    <n v="0"/>
    <x v="105"/>
  </r>
  <r>
    <x v="124"/>
    <n v="10135"/>
    <x v="1"/>
    <n v="1"/>
    <n v="310"/>
    <n v="0"/>
    <n v="0"/>
    <n v="0"/>
    <n v="310"/>
    <n v="0"/>
    <n v="310"/>
    <n v="1"/>
    <n v="0"/>
    <x v="105"/>
  </r>
  <r>
    <x v="26"/>
    <n v="10095"/>
    <x v="3"/>
    <n v="2"/>
    <n v="520"/>
    <n v="0"/>
    <n v="0"/>
    <n v="0"/>
    <n v="520"/>
    <n v="0"/>
    <n v="520"/>
    <n v="1"/>
    <n v="0"/>
    <x v="105"/>
  </r>
  <r>
    <x v="7"/>
    <n v="10062"/>
    <x v="4"/>
    <n v="1"/>
    <n v="275"/>
    <n v="0"/>
    <n v="0"/>
    <n v="0"/>
    <n v="275"/>
    <n v="0"/>
    <n v="275"/>
    <n v="1"/>
    <n v="0"/>
    <x v="105"/>
  </r>
  <r>
    <x v="103"/>
    <n v="10075"/>
    <x v="4"/>
    <n v="1"/>
    <n v="275"/>
    <n v="0"/>
    <n v="0"/>
    <n v="0"/>
    <n v="275"/>
    <n v="0"/>
    <n v="275"/>
    <n v="1"/>
    <n v="0"/>
    <x v="105"/>
  </r>
  <r>
    <x v="30"/>
    <n v="10441"/>
    <x v="12"/>
    <n v="1"/>
    <n v="250"/>
    <n v="0"/>
    <n v="0"/>
    <n v="0"/>
    <n v="250"/>
    <n v="0"/>
    <n v="250"/>
    <n v="1"/>
    <n v="0"/>
    <x v="105"/>
  </r>
  <r>
    <x v="126"/>
    <n v="10439"/>
    <x v="12"/>
    <n v="1"/>
    <n v="119"/>
    <n v="0"/>
    <n v="0"/>
    <n v="0"/>
    <n v="119"/>
    <n v="0"/>
    <n v="119"/>
    <n v="1"/>
    <n v="0"/>
    <x v="105"/>
  </r>
  <r>
    <x v="62"/>
    <n v="10445"/>
    <x v="12"/>
    <n v="1"/>
    <n v="195"/>
    <n v="0"/>
    <n v="0"/>
    <n v="0"/>
    <n v="195"/>
    <n v="0"/>
    <n v="195"/>
    <n v="1"/>
    <n v="0"/>
    <x v="105"/>
  </r>
  <r>
    <x v="274"/>
    <n v="10715"/>
    <x v="12"/>
    <n v="1"/>
    <n v="155"/>
    <n v="0"/>
    <n v="0"/>
    <n v="0"/>
    <n v="155"/>
    <n v="0"/>
    <n v="155"/>
    <n v="1"/>
    <n v="0"/>
    <x v="105"/>
  </r>
  <r>
    <x v="236"/>
    <n v="10042"/>
    <x v="12"/>
    <n v="1"/>
    <n v="145"/>
    <n v="0"/>
    <n v="0"/>
    <n v="0"/>
    <n v="145"/>
    <n v="0"/>
    <n v="145"/>
    <n v="1"/>
    <n v="0"/>
    <x v="105"/>
  </r>
  <r>
    <x v="225"/>
    <n v="10447"/>
    <x v="12"/>
    <n v="1"/>
    <n v="210"/>
    <n v="0"/>
    <n v="0"/>
    <n v="0"/>
    <n v="210"/>
    <n v="0"/>
    <n v="210"/>
    <n v="1"/>
    <n v="0"/>
    <x v="105"/>
  </r>
  <r>
    <x v="63"/>
    <n v="10470"/>
    <x v="19"/>
    <n v="1"/>
    <n v="275"/>
    <n v="0"/>
    <n v="0"/>
    <n v="0"/>
    <n v="275"/>
    <n v="0"/>
    <n v="275"/>
    <n v="1"/>
    <n v="0"/>
    <x v="105"/>
  </r>
  <r>
    <x v="32"/>
    <n v="10214"/>
    <x v="13"/>
    <n v="1"/>
    <n v="265"/>
    <n v="0"/>
    <n v="0"/>
    <n v="0"/>
    <n v="265"/>
    <n v="0"/>
    <n v="265"/>
    <n v="1"/>
    <n v="0"/>
    <x v="105"/>
  </r>
  <r>
    <x v="33"/>
    <n v="10221"/>
    <x v="13"/>
    <n v="1"/>
    <n v="255"/>
    <n v="0"/>
    <n v="0"/>
    <n v="0"/>
    <n v="255"/>
    <n v="0"/>
    <n v="255"/>
    <n v="1"/>
    <n v="0"/>
    <x v="105"/>
  </r>
  <r>
    <x v="35"/>
    <n v="10220"/>
    <x v="13"/>
    <n v="2"/>
    <n v="450"/>
    <n v="0"/>
    <n v="0"/>
    <n v="0"/>
    <n v="450"/>
    <n v="0"/>
    <n v="450"/>
    <n v="1"/>
    <n v="0"/>
    <x v="105"/>
  </r>
  <r>
    <x v="37"/>
    <n v="10216"/>
    <x v="13"/>
    <n v="1"/>
    <n v="245"/>
    <n v="0"/>
    <n v="0"/>
    <n v="0"/>
    <n v="245"/>
    <n v="0"/>
    <n v="245"/>
    <n v="1"/>
    <n v="0"/>
    <x v="105"/>
  </r>
  <r>
    <x v="8"/>
    <n v="10264"/>
    <x v="5"/>
    <n v="6"/>
    <n v="1140"/>
    <n v="0"/>
    <n v="0"/>
    <n v="0"/>
    <n v="1140"/>
    <n v="0"/>
    <n v="1140"/>
    <n v="1"/>
    <n v="0"/>
    <x v="105"/>
  </r>
  <r>
    <x v="38"/>
    <n v="10381"/>
    <x v="5"/>
    <n v="1"/>
    <n v="225"/>
    <n v="0"/>
    <n v="0"/>
    <n v="0"/>
    <n v="225"/>
    <n v="0"/>
    <n v="225"/>
    <n v="1"/>
    <n v="0"/>
    <x v="105"/>
  </r>
  <r>
    <x v="68"/>
    <n v="10377"/>
    <x v="5"/>
    <n v="1"/>
    <n v="345"/>
    <n v="0"/>
    <n v="0"/>
    <n v="0"/>
    <n v="345"/>
    <n v="0"/>
    <n v="345"/>
    <n v="1"/>
    <n v="0"/>
    <x v="105"/>
  </r>
  <r>
    <x v="39"/>
    <n v="10373"/>
    <x v="5"/>
    <n v="1"/>
    <n v="275"/>
    <n v="0"/>
    <n v="0"/>
    <n v="0"/>
    <n v="275"/>
    <n v="0"/>
    <n v="275"/>
    <n v="1"/>
    <n v="0"/>
    <x v="105"/>
  </r>
  <r>
    <x v="45"/>
    <n v="10354"/>
    <x v="6"/>
    <n v="3"/>
    <n v="1050"/>
    <n v="0"/>
    <n v="0"/>
    <n v="0"/>
    <n v="1050"/>
    <n v="0"/>
    <n v="1050"/>
    <n v="1"/>
    <n v="0"/>
    <x v="105"/>
  </r>
  <r>
    <x v="11"/>
    <n v="10353"/>
    <x v="6"/>
    <n v="1"/>
    <n v="350"/>
    <n v="0"/>
    <n v="0"/>
    <n v="0"/>
    <n v="350"/>
    <n v="0"/>
    <n v="350"/>
    <n v="1"/>
    <n v="0"/>
    <x v="105"/>
  </r>
  <r>
    <x v="119"/>
    <n v="10359"/>
    <x v="6"/>
    <n v="1"/>
    <n v="385"/>
    <n v="0"/>
    <n v="0"/>
    <n v="0"/>
    <n v="385"/>
    <n v="0"/>
    <n v="385"/>
    <n v="1"/>
    <n v="0"/>
    <x v="105"/>
  </r>
  <r>
    <x v="74"/>
    <n v="10227"/>
    <x v="6"/>
    <n v="1"/>
    <n v="385"/>
    <n v="0"/>
    <n v="0"/>
    <n v="0"/>
    <n v="385"/>
    <n v="0"/>
    <n v="385"/>
    <n v="1"/>
    <n v="0"/>
    <x v="105"/>
  </r>
  <r>
    <x v="46"/>
    <n v="10356"/>
    <x v="6"/>
    <n v="2"/>
    <n v="720"/>
    <n v="0"/>
    <n v="0"/>
    <n v="0"/>
    <n v="720"/>
    <n v="0"/>
    <n v="720"/>
    <n v="1"/>
    <n v="0"/>
    <x v="105"/>
  </r>
  <r>
    <x v="187"/>
    <n v="10422"/>
    <x v="22"/>
    <n v="1"/>
    <n v="448"/>
    <n v="0"/>
    <n v="0"/>
    <n v="0"/>
    <n v="448"/>
    <n v="0"/>
    <n v="448"/>
    <n v="1"/>
    <n v="0"/>
    <x v="105"/>
  </r>
  <r>
    <x v="241"/>
    <n v="10031"/>
    <x v="9"/>
    <n v="1"/>
    <n v="715"/>
    <n v="0"/>
    <n v="0"/>
    <n v="0"/>
    <n v="715"/>
    <n v="0"/>
    <n v="715"/>
    <n v="1"/>
    <n v="0"/>
    <x v="105"/>
  </r>
  <r>
    <x v="91"/>
    <n v="10494"/>
    <x v="16"/>
    <n v="1"/>
    <n v="38"/>
    <n v="0"/>
    <n v="0"/>
    <n v="0"/>
    <n v="38"/>
    <n v="0"/>
    <n v="38"/>
    <n v="1"/>
    <n v="0"/>
    <x v="105"/>
  </r>
  <r>
    <x v="2"/>
    <n v="10158"/>
    <x v="1"/>
    <n v="1"/>
    <n v="385"/>
    <n v="0"/>
    <n v="0"/>
    <n v="0"/>
    <n v="385"/>
    <n v="0"/>
    <n v="385"/>
    <n v="1"/>
    <n v="0"/>
    <x v="106"/>
  </r>
  <r>
    <x v="127"/>
    <n v="10067"/>
    <x v="4"/>
    <n v="1"/>
    <n v="275"/>
    <n v="0"/>
    <n v="0"/>
    <n v="0"/>
    <n v="275"/>
    <n v="0"/>
    <n v="275"/>
    <n v="1"/>
    <n v="0"/>
    <x v="106"/>
  </r>
  <r>
    <x v="22"/>
    <n v="10645"/>
    <x v="1"/>
    <n v="1"/>
    <n v="340"/>
    <n v="0"/>
    <n v="0"/>
    <n v="0"/>
    <n v="340"/>
    <n v="0"/>
    <n v="340"/>
    <n v="1"/>
    <n v="0"/>
    <x v="106"/>
  </r>
  <r>
    <x v="23"/>
    <n v="10044"/>
    <x v="4"/>
    <n v="1"/>
    <n v="260"/>
    <n v="0"/>
    <n v="0"/>
    <n v="0"/>
    <n v="260"/>
    <n v="0"/>
    <n v="260"/>
    <n v="1"/>
    <n v="0"/>
    <x v="106"/>
  </r>
  <r>
    <x v="24"/>
    <n v="10652"/>
    <x v="3"/>
    <n v="1"/>
    <n v="315"/>
    <n v="0"/>
    <n v="0"/>
    <n v="0"/>
    <n v="315"/>
    <n v="0"/>
    <n v="315"/>
    <n v="1"/>
    <n v="0"/>
    <x v="106"/>
  </r>
  <r>
    <x v="4"/>
    <n v="10109"/>
    <x v="3"/>
    <n v="2"/>
    <n v="550"/>
    <n v="0"/>
    <n v="0"/>
    <n v="0"/>
    <n v="550"/>
    <n v="0"/>
    <n v="550"/>
    <n v="1"/>
    <n v="0"/>
    <x v="106"/>
  </r>
  <r>
    <x v="176"/>
    <n v="10137"/>
    <x v="1"/>
    <n v="1"/>
    <n v="350"/>
    <n v="0"/>
    <n v="0"/>
    <n v="0"/>
    <n v="350"/>
    <n v="0"/>
    <n v="350"/>
    <n v="1"/>
    <n v="0"/>
    <x v="106"/>
  </r>
  <r>
    <x v="28"/>
    <n v="10442"/>
    <x v="12"/>
    <n v="3"/>
    <n v="249"/>
    <n v="0"/>
    <n v="0"/>
    <n v="0"/>
    <n v="249"/>
    <n v="0"/>
    <n v="249"/>
    <n v="1"/>
    <n v="0"/>
    <x v="106"/>
  </r>
  <r>
    <x v="236"/>
    <n v="10042"/>
    <x v="12"/>
    <n v="1"/>
    <n v="145"/>
    <n v="0"/>
    <n v="0"/>
    <n v="0"/>
    <n v="145"/>
    <n v="0"/>
    <n v="145"/>
    <n v="1"/>
    <n v="0"/>
    <x v="106"/>
  </r>
  <r>
    <x v="268"/>
    <n v="10491"/>
    <x v="16"/>
    <n v="1"/>
    <n v="25"/>
    <n v="0"/>
    <n v="0"/>
    <n v="0"/>
    <n v="25"/>
    <n v="0"/>
    <n v="25"/>
    <n v="1"/>
    <n v="0"/>
    <x v="106"/>
  </r>
  <r>
    <x v="66"/>
    <n v="10212"/>
    <x v="13"/>
    <n v="1"/>
    <n v="245"/>
    <n v="0"/>
    <n v="0"/>
    <n v="0"/>
    <n v="245"/>
    <n v="0"/>
    <n v="245"/>
    <n v="1"/>
    <n v="0"/>
    <x v="106"/>
  </r>
  <r>
    <x v="32"/>
    <n v="10214"/>
    <x v="13"/>
    <n v="1"/>
    <n v="265"/>
    <n v="0"/>
    <n v="0"/>
    <n v="0"/>
    <n v="265"/>
    <n v="0"/>
    <n v="265"/>
    <n v="1"/>
    <n v="0"/>
    <x v="106"/>
  </r>
  <r>
    <x v="33"/>
    <n v="10221"/>
    <x v="13"/>
    <n v="1"/>
    <n v="255"/>
    <n v="0"/>
    <n v="0"/>
    <n v="0"/>
    <n v="255"/>
    <n v="0"/>
    <n v="255"/>
    <n v="1"/>
    <n v="0"/>
    <x v="106"/>
  </r>
  <r>
    <x v="37"/>
    <n v="10216"/>
    <x v="13"/>
    <n v="2"/>
    <n v="490"/>
    <n v="0"/>
    <n v="0"/>
    <n v="0"/>
    <n v="490"/>
    <n v="0"/>
    <n v="490"/>
    <n v="1"/>
    <n v="0"/>
    <x v="106"/>
  </r>
  <r>
    <x v="8"/>
    <n v="10264"/>
    <x v="5"/>
    <n v="4"/>
    <n v="760"/>
    <n v="0"/>
    <n v="0"/>
    <n v="0"/>
    <n v="760"/>
    <n v="0"/>
    <n v="760"/>
    <n v="1"/>
    <n v="0"/>
    <x v="106"/>
  </r>
  <r>
    <x v="9"/>
    <n v="10366"/>
    <x v="5"/>
    <n v="1"/>
    <n v="270"/>
    <n v="0"/>
    <n v="0"/>
    <n v="0"/>
    <n v="270"/>
    <n v="0"/>
    <n v="270"/>
    <n v="1"/>
    <n v="0"/>
    <x v="106"/>
  </r>
  <r>
    <x v="68"/>
    <n v="10377"/>
    <x v="5"/>
    <n v="1"/>
    <n v="345"/>
    <n v="0"/>
    <n v="0"/>
    <n v="0"/>
    <n v="345"/>
    <n v="0"/>
    <n v="345"/>
    <n v="1"/>
    <n v="0"/>
    <x v="106"/>
  </r>
  <r>
    <x v="71"/>
    <n v="10481"/>
    <x v="20"/>
    <n v="1"/>
    <n v="860"/>
    <n v="0"/>
    <n v="0"/>
    <n v="0"/>
    <n v="860"/>
    <n v="0"/>
    <n v="860"/>
    <n v="1"/>
    <n v="0"/>
    <x v="106"/>
  </r>
  <r>
    <x v="146"/>
    <n v="10391"/>
    <x v="7"/>
    <n v="1"/>
    <n v="325"/>
    <n v="0"/>
    <n v="0"/>
    <n v="0"/>
    <n v="325"/>
    <n v="0"/>
    <n v="325"/>
    <n v="1"/>
    <n v="0"/>
    <x v="106"/>
  </r>
  <r>
    <x v="75"/>
    <n v="10427"/>
    <x v="21"/>
    <n v="2"/>
    <n v="718"/>
    <n v="0"/>
    <n v="0"/>
    <n v="0"/>
    <n v="718"/>
    <n v="0"/>
    <n v="718"/>
    <n v="1"/>
    <n v="0"/>
    <x v="106"/>
  </r>
  <r>
    <x v="252"/>
    <n v="10546"/>
    <x v="17"/>
    <n v="1"/>
    <n v="0"/>
    <n v="0"/>
    <n v="0"/>
    <n v="0"/>
    <n v="0"/>
    <n v="0"/>
    <n v="0"/>
    <n v="0"/>
    <n v="0"/>
    <x v="106"/>
  </r>
  <r>
    <x v="219"/>
    <n v="10250"/>
    <x v="17"/>
    <n v="1"/>
    <n v="0"/>
    <n v="0"/>
    <n v="0"/>
    <n v="0"/>
    <n v="0"/>
    <n v="0"/>
    <n v="0"/>
    <n v="0"/>
    <n v="0"/>
    <x v="106"/>
  </r>
  <r>
    <x v="17"/>
    <n v="10633"/>
    <x v="10"/>
    <n v="1"/>
    <n v="159"/>
    <n v="0"/>
    <n v="0"/>
    <n v="0"/>
    <n v="159"/>
    <n v="0"/>
    <n v="159"/>
    <n v="1"/>
    <n v="0"/>
    <x v="106"/>
  </r>
  <r>
    <x v="301"/>
    <n v="10746"/>
    <x v="10"/>
    <n v="1"/>
    <n v="218"/>
    <n v="0"/>
    <n v="0"/>
    <n v="0"/>
    <n v="218"/>
    <n v="0"/>
    <n v="218"/>
    <n v="1"/>
    <n v="0"/>
    <x v="106"/>
  </r>
  <r>
    <x v="1"/>
    <n v="10450"/>
    <x v="0"/>
    <n v="1"/>
    <n v="470"/>
    <n v="0"/>
    <n v="0"/>
    <n v="14.69"/>
    <n v="455.31"/>
    <n v="0"/>
    <n v="455.31"/>
    <n v="1"/>
    <n v="0"/>
    <x v="107"/>
  </r>
  <r>
    <x v="57"/>
    <n v="10225"/>
    <x v="4"/>
    <n v="1"/>
    <n v="255"/>
    <n v="0"/>
    <n v="0"/>
    <n v="0"/>
    <n v="255"/>
    <n v="0"/>
    <n v="255"/>
    <n v="1"/>
    <n v="0"/>
    <x v="107"/>
  </r>
  <r>
    <x v="173"/>
    <n v="10097"/>
    <x v="3"/>
    <n v="1"/>
    <n v="355"/>
    <n v="0"/>
    <n v="0"/>
    <n v="0"/>
    <n v="355"/>
    <n v="0"/>
    <n v="355"/>
    <n v="1"/>
    <n v="0"/>
    <x v="107"/>
  </r>
  <r>
    <x v="129"/>
    <n v="10088"/>
    <x v="4"/>
    <n v="1"/>
    <n v="275"/>
    <n v="0"/>
    <n v="0"/>
    <n v="0"/>
    <n v="275"/>
    <n v="0"/>
    <n v="275"/>
    <n v="1"/>
    <n v="0"/>
    <x v="107"/>
  </r>
  <r>
    <x v="30"/>
    <n v="10441"/>
    <x v="12"/>
    <n v="1"/>
    <n v="250"/>
    <n v="0"/>
    <n v="0"/>
    <n v="0"/>
    <n v="250"/>
    <n v="0"/>
    <n v="250"/>
    <n v="1"/>
    <n v="0"/>
    <x v="107"/>
  </r>
  <r>
    <x v="115"/>
    <n v="10436"/>
    <x v="12"/>
    <n v="1"/>
    <n v="45"/>
    <n v="0"/>
    <n v="0"/>
    <n v="0"/>
    <n v="45"/>
    <n v="0"/>
    <n v="45"/>
    <n v="1"/>
    <n v="0"/>
    <x v="107"/>
  </r>
  <r>
    <x v="63"/>
    <n v="10470"/>
    <x v="19"/>
    <n v="1"/>
    <n v="275"/>
    <n v="0"/>
    <n v="0"/>
    <n v="0"/>
    <n v="275"/>
    <n v="0"/>
    <n v="275"/>
    <n v="1"/>
    <n v="0"/>
    <x v="107"/>
  </r>
  <r>
    <x v="65"/>
    <n v="10211"/>
    <x v="13"/>
    <n v="1"/>
    <n v="265"/>
    <n v="0"/>
    <n v="0"/>
    <n v="0"/>
    <n v="265"/>
    <n v="0"/>
    <n v="265"/>
    <n v="1"/>
    <n v="0"/>
    <x v="107"/>
  </r>
  <r>
    <x v="117"/>
    <n v="10218"/>
    <x v="13"/>
    <n v="1"/>
    <n v="245"/>
    <n v="0"/>
    <n v="0"/>
    <n v="0"/>
    <n v="245"/>
    <n v="0"/>
    <n v="245"/>
    <n v="1"/>
    <n v="0"/>
    <x v="107"/>
  </r>
  <r>
    <x v="67"/>
    <n v="10223"/>
    <x v="13"/>
    <n v="1"/>
    <n v="275"/>
    <n v="0"/>
    <n v="0"/>
    <n v="0"/>
    <n v="275"/>
    <n v="0"/>
    <n v="275"/>
    <n v="1"/>
    <n v="0"/>
    <x v="107"/>
  </r>
  <r>
    <x v="8"/>
    <n v="10264"/>
    <x v="5"/>
    <n v="5"/>
    <n v="950"/>
    <n v="0"/>
    <n v="0"/>
    <n v="43.63"/>
    <n v="906.37"/>
    <n v="0"/>
    <n v="906.37"/>
    <n v="1"/>
    <n v="0"/>
    <x v="107"/>
  </r>
  <r>
    <x v="68"/>
    <n v="10377"/>
    <x v="5"/>
    <n v="1"/>
    <n v="345"/>
    <n v="0"/>
    <n v="0"/>
    <n v="10.79"/>
    <n v="334.21"/>
    <n v="0"/>
    <n v="334.21"/>
    <n v="1"/>
    <n v="0"/>
    <x v="107"/>
  </r>
  <r>
    <x v="43"/>
    <n v="10364"/>
    <x v="5"/>
    <n v="1"/>
    <n v="330"/>
    <n v="0"/>
    <n v="0"/>
    <n v="10.31"/>
    <n v="319.69"/>
    <n v="0"/>
    <n v="319.69"/>
    <n v="1"/>
    <n v="0"/>
    <x v="107"/>
  </r>
  <r>
    <x v="44"/>
    <n v="10685"/>
    <x v="5"/>
    <n v="1"/>
    <n v="225"/>
    <n v="0"/>
    <n v="0"/>
    <n v="22.31"/>
    <n v="202.69"/>
    <n v="0"/>
    <n v="202.69"/>
    <n v="1"/>
    <n v="0"/>
    <x v="107"/>
  </r>
  <r>
    <x v="163"/>
    <n v="10483"/>
    <x v="20"/>
    <n v="1"/>
    <n v="1320"/>
    <n v="0"/>
    <n v="0"/>
    <n v="0"/>
    <n v="1320"/>
    <n v="0"/>
    <n v="1320"/>
    <n v="1"/>
    <n v="0"/>
    <x v="107"/>
  </r>
  <r>
    <x v="104"/>
    <n v="10360"/>
    <x v="6"/>
    <n v="1"/>
    <n v="385"/>
    <n v="0"/>
    <n v="0"/>
    <n v="0"/>
    <n v="385"/>
    <n v="0"/>
    <n v="385"/>
    <n v="1"/>
    <n v="0"/>
    <x v="107"/>
  </r>
  <r>
    <x v="46"/>
    <n v="10356"/>
    <x v="6"/>
    <n v="2"/>
    <n v="720"/>
    <n v="0"/>
    <n v="0"/>
    <n v="0"/>
    <n v="720"/>
    <n v="0"/>
    <n v="720"/>
    <n v="1"/>
    <n v="0"/>
    <x v="107"/>
  </r>
  <r>
    <x v="75"/>
    <n v="10427"/>
    <x v="21"/>
    <n v="2"/>
    <n v="718"/>
    <n v="0"/>
    <n v="0"/>
    <n v="22.45"/>
    <n v="695.55"/>
    <n v="0"/>
    <n v="695.55"/>
    <n v="1"/>
    <n v="0"/>
    <x v="107"/>
  </r>
  <r>
    <x v="152"/>
    <n v="10428"/>
    <x v="21"/>
    <n v="2"/>
    <n v="698"/>
    <n v="0"/>
    <n v="0"/>
    <n v="21.82"/>
    <n v="676.18"/>
    <n v="0"/>
    <n v="676.18"/>
    <n v="1"/>
    <n v="0"/>
    <x v="107"/>
  </r>
  <r>
    <x v="310"/>
    <n v="10768"/>
    <x v="16"/>
    <n v="1"/>
    <n v="180"/>
    <n v="0"/>
    <n v="0"/>
    <n v="0"/>
    <n v="180"/>
    <n v="0"/>
    <n v="180"/>
    <n v="1"/>
    <n v="0"/>
    <x v="107"/>
  </r>
  <r>
    <x v="17"/>
    <n v="10633"/>
    <x v="10"/>
    <n v="3"/>
    <n v="477"/>
    <n v="0"/>
    <n v="0"/>
    <n v="0"/>
    <n v="477"/>
    <n v="0"/>
    <n v="477"/>
    <n v="1"/>
    <n v="0"/>
    <x v="107"/>
  </r>
  <r>
    <x v="92"/>
    <n v="10498"/>
    <x v="16"/>
    <n v="1"/>
    <n v="88"/>
    <n v="0"/>
    <n v="0"/>
    <n v="0"/>
    <n v="88"/>
    <n v="0"/>
    <n v="88"/>
    <n v="1"/>
    <n v="0"/>
    <x v="107"/>
  </r>
  <r>
    <x v="51"/>
    <n v="10632"/>
    <x v="10"/>
    <n v="1"/>
    <n v="159"/>
    <n v="0"/>
    <n v="0"/>
    <n v="0"/>
    <n v="159"/>
    <n v="0"/>
    <n v="159"/>
    <n v="1"/>
    <n v="0"/>
    <x v="107"/>
  </r>
  <r>
    <x v="311"/>
    <n v="10789"/>
    <x v="2"/>
    <n v="1"/>
    <n v="249"/>
    <n v="0"/>
    <n v="0"/>
    <n v="35.35"/>
    <n v="213.65"/>
    <n v="0"/>
    <n v="213.65"/>
    <n v="1"/>
    <n v="0"/>
    <x v="108"/>
  </r>
  <r>
    <x v="145"/>
    <n v="10449"/>
    <x v="0"/>
    <n v="1"/>
    <n v="260"/>
    <n v="0"/>
    <n v="0"/>
    <n v="0"/>
    <n v="260"/>
    <n v="0"/>
    <n v="260"/>
    <n v="1"/>
    <n v="0"/>
    <x v="108"/>
  </r>
  <r>
    <x v="95"/>
    <n v="10462"/>
    <x v="0"/>
    <n v="1"/>
    <n v="410"/>
    <n v="0"/>
    <n v="0"/>
    <n v="0"/>
    <n v="410"/>
    <n v="0"/>
    <n v="410"/>
    <n v="1"/>
    <n v="0"/>
    <x v="108"/>
  </r>
  <r>
    <x v="82"/>
    <n v="10072"/>
    <x v="4"/>
    <n v="1"/>
    <n v="315"/>
    <n v="0"/>
    <n v="0"/>
    <n v="0"/>
    <n v="315"/>
    <n v="0"/>
    <n v="315"/>
    <n v="1"/>
    <n v="0"/>
    <x v="108"/>
  </r>
  <r>
    <x v="58"/>
    <n v="10145"/>
    <x v="1"/>
    <n v="1"/>
    <n v="370"/>
    <n v="0"/>
    <n v="0"/>
    <n v="0"/>
    <n v="370"/>
    <n v="0"/>
    <n v="370"/>
    <n v="1"/>
    <n v="0"/>
    <x v="108"/>
  </r>
  <r>
    <x v="59"/>
    <n v="10052"/>
    <x v="4"/>
    <n v="1"/>
    <n v="340"/>
    <n v="0"/>
    <n v="0"/>
    <n v="0"/>
    <n v="340"/>
    <n v="0"/>
    <n v="340"/>
    <n v="1"/>
    <n v="0"/>
    <x v="108"/>
  </r>
  <r>
    <x v="24"/>
    <n v="10652"/>
    <x v="3"/>
    <n v="1"/>
    <n v="315"/>
    <n v="0"/>
    <n v="0"/>
    <n v="0"/>
    <n v="315"/>
    <n v="0"/>
    <n v="315"/>
    <n v="1"/>
    <n v="0"/>
    <x v="108"/>
  </r>
  <r>
    <x v="138"/>
    <n v="10130"/>
    <x v="3"/>
    <n v="1"/>
    <n v="385"/>
    <n v="0"/>
    <n v="0"/>
    <n v="35.909999999999997"/>
    <n v="349.09"/>
    <n v="0"/>
    <n v="349.09"/>
    <n v="1"/>
    <n v="0"/>
    <x v="108"/>
  </r>
  <r>
    <x v="4"/>
    <n v="10109"/>
    <x v="3"/>
    <n v="2"/>
    <n v="550"/>
    <n v="0"/>
    <n v="0"/>
    <n v="0"/>
    <n v="550"/>
    <n v="0"/>
    <n v="550"/>
    <n v="1"/>
    <n v="0"/>
    <x v="108"/>
  </r>
  <r>
    <x v="6"/>
    <n v="10055"/>
    <x v="4"/>
    <n v="1"/>
    <n v="260"/>
    <n v="0"/>
    <n v="0"/>
    <n v="0"/>
    <n v="260"/>
    <n v="0"/>
    <n v="260"/>
    <n v="1"/>
    <n v="0"/>
    <x v="108"/>
  </r>
  <r>
    <x v="28"/>
    <n v="10442"/>
    <x v="12"/>
    <n v="3"/>
    <n v="249"/>
    <n v="0"/>
    <n v="0"/>
    <n v="0"/>
    <n v="249"/>
    <n v="0"/>
    <n v="249"/>
    <n v="1"/>
    <n v="0"/>
    <x v="108"/>
  </r>
  <r>
    <x v="113"/>
    <n v="10446"/>
    <x v="12"/>
    <n v="2"/>
    <n v="390"/>
    <n v="0"/>
    <n v="0"/>
    <n v="0"/>
    <n v="390"/>
    <n v="0"/>
    <n v="390"/>
    <n v="1"/>
    <n v="0"/>
    <x v="108"/>
  </r>
  <r>
    <x v="140"/>
    <n v="10488"/>
    <x v="12"/>
    <n v="1"/>
    <n v="135"/>
    <n v="0"/>
    <n v="0"/>
    <n v="0"/>
    <n v="135"/>
    <n v="0"/>
    <n v="135"/>
    <n v="1"/>
    <n v="0"/>
    <x v="108"/>
  </r>
  <r>
    <x v="114"/>
    <n v="10440"/>
    <x v="12"/>
    <n v="3"/>
    <n v="264"/>
    <n v="0"/>
    <n v="0"/>
    <n v="8.2100000000000009"/>
    <n v="255.79"/>
    <n v="0"/>
    <n v="255.79"/>
    <n v="1"/>
    <n v="0"/>
    <x v="108"/>
  </r>
  <r>
    <x v="62"/>
    <n v="10445"/>
    <x v="12"/>
    <n v="1"/>
    <n v="195"/>
    <n v="0"/>
    <n v="0"/>
    <n v="0"/>
    <n v="195"/>
    <n v="0"/>
    <n v="195"/>
    <n v="1"/>
    <n v="0"/>
    <x v="108"/>
  </r>
  <r>
    <x v="63"/>
    <n v="10470"/>
    <x v="19"/>
    <n v="2"/>
    <n v="550"/>
    <n v="0"/>
    <n v="0"/>
    <n v="51.3"/>
    <n v="498.7"/>
    <n v="0"/>
    <n v="498.7"/>
    <n v="1"/>
    <n v="0"/>
    <x v="108"/>
  </r>
  <r>
    <x v="65"/>
    <n v="10211"/>
    <x v="13"/>
    <n v="1"/>
    <n v="265"/>
    <n v="0"/>
    <n v="0"/>
    <n v="0"/>
    <n v="265"/>
    <n v="0"/>
    <n v="265"/>
    <n v="1"/>
    <n v="0"/>
    <x v="108"/>
  </r>
  <r>
    <x v="33"/>
    <n v="10221"/>
    <x v="13"/>
    <n v="3"/>
    <n v="765"/>
    <n v="0"/>
    <n v="0"/>
    <n v="0"/>
    <n v="765"/>
    <n v="0"/>
    <n v="765"/>
    <n v="1"/>
    <n v="0"/>
    <x v="108"/>
  </r>
  <r>
    <x v="67"/>
    <n v="10223"/>
    <x v="13"/>
    <n v="1"/>
    <n v="275"/>
    <n v="0"/>
    <n v="0"/>
    <n v="0"/>
    <n v="275"/>
    <n v="0"/>
    <n v="275"/>
    <n v="1"/>
    <n v="0"/>
    <x v="108"/>
  </r>
  <r>
    <x v="37"/>
    <n v="10216"/>
    <x v="13"/>
    <n v="1"/>
    <n v="245"/>
    <n v="0"/>
    <n v="0"/>
    <n v="0"/>
    <n v="245"/>
    <n v="0"/>
    <n v="245"/>
    <n v="1"/>
    <n v="0"/>
    <x v="108"/>
  </r>
  <r>
    <x v="8"/>
    <n v="10264"/>
    <x v="5"/>
    <n v="1"/>
    <n v="190"/>
    <n v="0"/>
    <n v="0"/>
    <n v="0"/>
    <n v="190"/>
    <n v="0"/>
    <n v="190"/>
    <n v="1"/>
    <n v="0"/>
    <x v="108"/>
  </r>
  <r>
    <x v="69"/>
    <n v="10382"/>
    <x v="5"/>
    <n v="1"/>
    <n v="235"/>
    <n v="0"/>
    <n v="0"/>
    <n v="0"/>
    <n v="235"/>
    <n v="0"/>
    <n v="235"/>
    <n v="1"/>
    <n v="0"/>
    <x v="108"/>
  </r>
  <r>
    <x v="10"/>
    <n v="10007"/>
    <x v="5"/>
    <n v="1"/>
    <n v="275"/>
    <n v="0"/>
    <n v="0"/>
    <n v="0"/>
    <n v="275"/>
    <n v="0"/>
    <n v="275"/>
    <n v="1"/>
    <n v="0"/>
    <x v="108"/>
  </r>
  <r>
    <x v="72"/>
    <n v="10033"/>
    <x v="20"/>
    <n v="1"/>
    <n v="1290"/>
    <n v="0"/>
    <n v="0"/>
    <n v="0"/>
    <n v="1290"/>
    <n v="0"/>
    <n v="1290"/>
    <n v="1"/>
    <n v="0"/>
    <x v="108"/>
  </r>
  <r>
    <x v="141"/>
    <n v="10355"/>
    <x v="6"/>
    <n v="1"/>
    <n v="350"/>
    <n v="0"/>
    <n v="0"/>
    <n v="0"/>
    <n v="350"/>
    <n v="0"/>
    <n v="350"/>
    <n v="1"/>
    <n v="0"/>
    <x v="108"/>
  </r>
  <r>
    <x v="45"/>
    <n v="10354"/>
    <x v="6"/>
    <n v="1"/>
    <n v="350"/>
    <n v="0"/>
    <n v="0"/>
    <n v="0"/>
    <n v="350"/>
    <n v="0"/>
    <n v="350"/>
    <n v="1"/>
    <n v="0"/>
    <x v="108"/>
  </r>
  <r>
    <x v="11"/>
    <n v="10353"/>
    <x v="6"/>
    <n v="1"/>
    <n v="350"/>
    <n v="0"/>
    <n v="0"/>
    <n v="0"/>
    <n v="350"/>
    <n v="0"/>
    <n v="350"/>
    <n v="1"/>
    <n v="0"/>
    <x v="108"/>
  </r>
  <r>
    <x v="74"/>
    <n v="10227"/>
    <x v="6"/>
    <n v="3"/>
    <n v="1155"/>
    <n v="0"/>
    <n v="0"/>
    <n v="0"/>
    <n v="1155"/>
    <n v="0"/>
    <n v="1155"/>
    <n v="1"/>
    <n v="0"/>
    <x v="108"/>
  </r>
  <r>
    <x v="46"/>
    <n v="10356"/>
    <x v="6"/>
    <n v="1"/>
    <n v="360"/>
    <n v="0"/>
    <n v="0"/>
    <n v="33.58"/>
    <n v="326.42"/>
    <n v="0"/>
    <n v="326.42"/>
    <n v="1"/>
    <n v="0"/>
    <x v="108"/>
  </r>
  <r>
    <x v="12"/>
    <n v="10545"/>
    <x v="6"/>
    <n v="1"/>
    <n v="340"/>
    <n v="0"/>
    <n v="0"/>
    <n v="0"/>
    <n v="340"/>
    <n v="0"/>
    <n v="340"/>
    <n v="1"/>
    <n v="0"/>
    <x v="108"/>
  </r>
  <r>
    <x v="199"/>
    <n v="10393"/>
    <x v="7"/>
    <n v="1"/>
    <n v="315"/>
    <n v="0"/>
    <n v="0"/>
    <n v="63"/>
    <n v="252"/>
    <n v="0"/>
    <n v="252"/>
    <n v="1"/>
    <n v="0"/>
    <x v="108"/>
  </r>
  <r>
    <x v="75"/>
    <n v="10427"/>
    <x v="21"/>
    <n v="1"/>
    <n v="359"/>
    <n v="0"/>
    <n v="0"/>
    <n v="0"/>
    <n v="359"/>
    <n v="0"/>
    <n v="359"/>
    <n v="1"/>
    <n v="0"/>
    <x v="108"/>
  </r>
  <r>
    <x v="152"/>
    <n v="10428"/>
    <x v="21"/>
    <n v="1"/>
    <n v="349"/>
    <n v="0"/>
    <n v="0"/>
    <n v="0"/>
    <n v="349"/>
    <n v="0"/>
    <n v="349"/>
    <n v="1"/>
    <n v="0"/>
    <x v="108"/>
  </r>
  <r>
    <x v="47"/>
    <n v="10432"/>
    <x v="14"/>
    <n v="1"/>
    <n v="315"/>
    <n v="0"/>
    <n v="0"/>
    <n v="0"/>
    <n v="315"/>
    <n v="0"/>
    <n v="315"/>
    <n v="1"/>
    <n v="0"/>
    <x v="108"/>
  </r>
  <r>
    <x v="219"/>
    <n v="10250"/>
    <x v="17"/>
    <n v="1"/>
    <n v="0"/>
    <n v="0"/>
    <n v="0"/>
    <n v="0"/>
    <n v="0"/>
    <n v="0"/>
    <n v="0"/>
    <n v="0"/>
    <n v="0"/>
    <x v="108"/>
  </r>
  <r>
    <x v="89"/>
    <n v="10493"/>
    <x v="16"/>
    <n v="2"/>
    <n v="116"/>
    <n v="0"/>
    <n v="0"/>
    <n v="0"/>
    <n v="116"/>
    <n v="0"/>
    <n v="116"/>
    <n v="1"/>
    <n v="0"/>
    <x v="108"/>
  </r>
  <r>
    <x v="134"/>
    <n v="10405"/>
    <x v="17"/>
    <n v="1"/>
    <n v="0"/>
    <n v="0"/>
    <n v="0"/>
    <n v="0"/>
    <n v="0"/>
    <n v="0"/>
    <n v="0"/>
    <n v="0"/>
    <n v="0"/>
    <x v="108"/>
  </r>
  <r>
    <x v="91"/>
    <n v="10494"/>
    <x v="16"/>
    <n v="2"/>
    <n v="76"/>
    <n v="0"/>
    <n v="0"/>
    <n v="0"/>
    <n v="76"/>
    <n v="0"/>
    <n v="76"/>
    <n v="1"/>
    <n v="0"/>
    <x v="108"/>
  </r>
  <r>
    <x v="298"/>
    <n v="10754"/>
    <x v="10"/>
    <n v="1"/>
    <n v="218"/>
    <n v="0"/>
    <n v="0"/>
    <n v="0"/>
    <n v="218"/>
    <n v="0"/>
    <n v="218"/>
    <n v="1"/>
    <n v="0"/>
    <x v="108"/>
  </r>
  <r>
    <x v="267"/>
    <n v="10474"/>
    <x v="2"/>
    <n v="1"/>
    <n v="385"/>
    <n v="0"/>
    <n v="0"/>
    <n v="54.65"/>
    <n v="330.35"/>
    <n v="0"/>
    <n v="330.35"/>
    <n v="1"/>
    <n v="0"/>
    <x v="108"/>
  </r>
  <r>
    <x v="51"/>
    <n v="10632"/>
    <x v="10"/>
    <n v="2"/>
    <n v="318"/>
    <n v="0"/>
    <n v="0"/>
    <n v="0"/>
    <n v="318"/>
    <n v="0"/>
    <n v="318"/>
    <n v="1"/>
    <n v="0"/>
    <x v="108"/>
  </r>
  <r>
    <x v="4"/>
    <n v="10109"/>
    <x v="3"/>
    <n v="1"/>
    <n v="275"/>
    <n v="0"/>
    <n v="0"/>
    <n v="0"/>
    <n v="275"/>
    <n v="0"/>
    <n v="275"/>
    <n v="1"/>
    <n v="0"/>
    <x v="109"/>
  </r>
  <r>
    <x v="5"/>
    <n v="10051"/>
    <x v="4"/>
    <n v="1"/>
    <n v="315"/>
    <n v="0"/>
    <n v="0"/>
    <n v="0"/>
    <n v="315"/>
    <n v="0"/>
    <n v="315"/>
    <n v="1"/>
    <n v="0"/>
    <x v="109"/>
  </r>
  <r>
    <x v="27"/>
    <n v="10077"/>
    <x v="4"/>
    <n v="1"/>
    <n v="355"/>
    <n v="0"/>
    <n v="0"/>
    <n v="15.38"/>
    <n v="339.62"/>
    <n v="0"/>
    <n v="339.62"/>
    <n v="1"/>
    <n v="0"/>
    <x v="109"/>
  </r>
  <r>
    <x v="113"/>
    <n v="10446"/>
    <x v="12"/>
    <n v="1"/>
    <n v="195"/>
    <n v="0"/>
    <n v="0"/>
    <n v="0"/>
    <n v="195"/>
    <n v="0"/>
    <n v="195"/>
    <n v="1"/>
    <n v="0"/>
    <x v="109"/>
  </r>
  <r>
    <x v="114"/>
    <n v="10440"/>
    <x v="12"/>
    <n v="2"/>
    <n v="176"/>
    <n v="0"/>
    <n v="0"/>
    <n v="0"/>
    <n v="176"/>
    <n v="0"/>
    <n v="176"/>
    <n v="1"/>
    <n v="0"/>
    <x v="109"/>
  </r>
  <r>
    <x v="115"/>
    <n v="10436"/>
    <x v="12"/>
    <n v="2"/>
    <n v="90"/>
    <n v="0"/>
    <n v="0"/>
    <n v="3.89"/>
    <n v="86.11"/>
    <n v="0"/>
    <n v="86.11"/>
    <n v="1"/>
    <n v="0"/>
    <x v="109"/>
  </r>
  <r>
    <x v="34"/>
    <n v="10222"/>
    <x v="13"/>
    <n v="1"/>
    <n v="235"/>
    <n v="0"/>
    <n v="0"/>
    <n v="0"/>
    <n v="235"/>
    <n v="0"/>
    <n v="235"/>
    <n v="1"/>
    <n v="0"/>
    <x v="109"/>
  </r>
  <r>
    <x v="117"/>
    <n v="10218"/>
    <x v="13"/>
    <n v="1"/>
    <n v="245"/>
    <n v="0"/>
    <n v="0"/>
    <n v="0"/>
    <n v="245"/>
    <n v="0"/>
    <n v="245"/>
    <n v="1"/>
    <n v="0"/>
    <x v="109"/>
  </r>
  <r>
    <x v="8"/>
    <n v="10264"/>
    <x v="5"/>
    <n v="2"/>
    <n v="380"/>
    <n v="0"/>
    <n v="0"/>
    <n v="8.23"/>
    <n v="371.77"/>
    <n v="0"/>
    <n v="371.77"/>
    <n v="1"/>
    <n v="0"/>
    <x v="109"/>
  </r>
  <r>
    <x v="157"/>
    <n v="10368"/>
    <x v="5"/>
    <n v="1"/>
    <n v="265"/>
    <n v="0"/>
    <n v="0"/>
    <n v="0"/>
    <n v="265"/>
    <n v="0"/>
    <n v="265"/>
    <n v="1"/>
    <n v="0"/>
    <x v="109"/>
  </r>
  <r>
    <x v="68"/>
    <n v="10377"/>
    <x v="5"/>
    <n v="1"/>
    <n v="345"/>
    <n v="0"/>
    <n v="0"/>
    <n v="0"/>
    <n v="345"/>
    <n v="0"/>
    <n v="345"/>
    <n v="1"/>
    <n v="0"/>
    <x v="109"/>
  </r>
  <r>
    <x v="41"/>
    <n v="10363"/>
    <x v="5"/>
    <n v="2"/>
    <n v="530"/>
    <n v="0"/>
    <n v="0"/>
    <n v="0"/>
    <n v="530"/>
    <n v="0"/>
    <n v="530"/>
    <n v="1"/>
    <n v="0"/>
    <x v="109"/>
  </r>
  <r>
    <x v="69"/>
    <n v="10382"/>
    <x v="5"/>
    <n v="2"/>
    <n v="470"/>
    <n v="0"/>
    <n v="0"/>
    <n v="20.36"/>
    <n v="449.64"/>
    <n v="0"/>
    <n v="449.64"/>
    <n v="1"/>
    <n v="0"/>
    <x v="109"/>
  </r>
  <r>
    <x v="44"/>
    <n v="10685"/>
    <x v="5"/>
    <n v="2"/>
    <n v="450"/>
    <n v="0"/>
    <n v="0"/>
    <n v="19.489999999999998"/>
    <n v="430.51"/>
    <n v="0"/>
    <n v="430.51"/>
    <n v="1"/>
    <n v="0"/>
    <x v="109"/>
  </r>
  <r>
    <x v="46"/>
    <n v="10356"/>
    <x v="6"/>
    <n v="1"/>
    <n v="360"/>
    <n v="0"/>
    <n v="0"/>
    <n v="0"/>
    <n v="360"/>
    <n v="0"/>
    <n v="360"/>
    <n v="1"/>
    <n v="0"/>
    <x v="109"/>
  </r>
  <r>
    <x v="75"/>
    <n v="10427"/>
    <x v="21"/>
    <n v="1"/>
    <n v="359"/>
    <n v="0"/>
    <n v="0"/>
    <n v="0"/>
    <n v="359"/>
    <n v="0"/>
    <n v="359"/>
    <n v="1"/>
    <n v="0"/>
    <x v="109"/>
  </r>
  <r>
    <x v="241"/>
    <n v="10031"/>
    <x v="9"/>
    <n v="1"/>
    <n v="715"/>
    <n v="0"/>
    <n v="0"/>
    <n v="0"/>
    <n v="715"/>
    <n v="0"/>
    <n v="715"/>
    <n v="1"/>
    <n v="0"/>
    <x v="109"/>
  </r>
  <r>
    <x v="17"/>
    <n v="10633"/>
    <x v="10"/>
    <n v="1"/>
    <n v="159"/>
    <n v="0"/>
    <n v="0"/>
    <n v="0"/>
    <n v="159"/>
    <n v="0"/>
    <n v="159"/>
    <n v="1"/>
    <n v="0"/>
    <x v="109"/>
  </r>
  <r>
    <x v="91"/>
    <n v="10494"/>
    <x v="16"/>
    <n v="1"/>
    <n v="38"/>
    <n v="0"/>
    <n v="0"/>
    <n v="1.65"/>
    <n v="36.35"/>
    <n v="0"/>
    <n v="36.35"/>
    <n v="1"/>
    <n v="0"/>
    <x v="109"/>
  </r>
  <r>
    <x v="57"/>
    <n v="10225"/>
    <x v="4"/>
    <n v="1"/>
    <n v="255"/>
    <n v="0"/>
    <n v="0"/>
    <n v="17.760000000000002"/>
    <n v="237.24"/>
    <n v="0"/>
    <n v="237.24"/>
    <n v="1"/>
    <n v="0"/>
    <x v="110"/>
  </r>
  <r>
    <x v="58"/>
    <n v="10145"/>
    <x v="1"/>
    <n v="1"/>
    <n v="370"/>
    <n v="0"/>
    <n v="0"/>
    <n v="0"/>
    <n v="370"/>
    <n v="0"/>
    <n v="370"/>
    <n v="1"/>
    <n v="0"/>
    <x v="110"/>
  </r>
  <r>
    <x v="23"/>
    <n v="10044"/>
    <x v="4"/>
    <n v="2"/>
    <n v="520"/>
    <n v="0"/>
    <n v="0"/>
    <n v="0"/>
    <n v="520"/>
    <n v="0"/>
    <n v="520"/>
    <n v="1"/>
    <n v="0"/>
    <x v="110"/>
  </r>
  <r>
    <x v="60"/>
    <n v="10125"/>
    <x v="3"/>
    <n v="2"/>
    <n v="550"/>
    <n v="0"/>
    <n v="0"/>
    <n v="0"/>
    <n v="550"/>
    <n v="0"/>
    <n v="550"/>
    <n v="1"/>
    <n v="0"/>
    <x v="110"/>
  </r>
  <r>
    <x v="4"/>
    <n v="10109"/>
    <x v="3"/>
    <n v="1"/>
    <n v="275"/>
    <n v="0"/>
    <n v="0"/>
    <n v="0"/>
    <n v="275"/>
    <n v="0"/>
    <n v="275"/>
    <n v="1"/>
    <n v="0"/>
    <x v="110"/>
  </r>
  <r>
    <x v="102"/>
    <n v="10018"/>
    <x v="4"/>
    <n v="1"/>
    <n v="255"/>
    <n v="0"/>
    <n v="0"/>
    <n v="0"/>
    <n v="255"/>
    <n v="0"/>
    <n v="255"/>
    <n v="1"/>
    <n v="0"/>
    <x v="110"/>
  </r>
  <r>
    <x v="26"/>
    <n v="10095"/>
    <x v="3"/>
    <n v="1"/>
    <n v="260"/>
    <n v="0"/>
    <n v="0"/>
    <n v="0"/>
    <n v="260"/>
    <n v="0"/>
    <n v="260"/>
    <n v="1"/>
    <n v="0"/>
    <x v="110"/>
  </r>
  <r>
    <x v="62"/>
    <n v="10445"/>
    <x v="12"/>
    <n v="1"/>
    <n v="195"/>
    <n v="0"/>
    <n v="0"/>
    <n v="0"/>
    <n v="195"/>
    <n v="0"/>
    <n v="195"/>
    <n v="1"/>
    <n v="0"/>
    <x v="110"/>
  </r>
  <r>
    <x v="31"/>
    <n v="10437"/>
    <x v="12"/>
    <n v="1"/>
    <n v="105"/>
    <n v="0"/>
    <n v="0"/>
    <n v="0"/>
    <n v="105"/>
    <n v="0"/>
    <n v="105"/>
    <n v="1"/>
    <n v="0"/>
    <x v="110"/>
  </r>
  <r>
    <x v="63"/>
    <n v="10470"/>
    <x v="19"/>
    <n v="1"/>
    <n v="275"/>
    <n v="0"/>
    <n v="0"/>
    <n v="0"/>
    <n v="275"/>
    <n v="0"/>
    <n v="275"/>
    <n v="1"/>
    <n v="0"/>
    <x v="110"/>
  </r>
  <r>
    <x v="65"/>
    <n v="10211"/>
    <x v="13"/>
    <n v="2"/>
    <n v="530"/>
    <n v="0"/>
    <n v="0"/>
    <n v="18.46"/>
    <n v="511.54"/>
    <n v="0"/>
    <n v="511.54"/>
    <n v="1"/>
    <n v="0"/>
    <x v="110"/>
  </r>
  <r>
    <x v="32"/>
    <n v="10214"/>
    <x v="13"/>
    <n v="1"/>
    <n v="265"/>
    <n v="0"/>
    <n v="0"/>
    <n v="0"/>
    <n v="265"/>
    <n v="0"/>
    <n v="265"/>
    <n v="1"/>
    <n v="0"/>
    <x v="110"/>
  </r>
  <r>
    <x v="117"/>
    <n v="10218"/>
    <x v="13"/>
    <n v="1"/>
    <n v="245"/>
    <n v="0"/>
    <n v="0"/>
    <n v="0"/>
    <n v="245"/>
    <n v="0"/>
    <n v="245"/>
    <n v="1"/>
    <n v="0"/>
    <x v="110"/>
  </r>
  <r>
    <x v="67"/>
    <n v="10223"/>
    <x v="13"/>
    <n v="1"/>
    <n v="275"/>
    <n v="0"/>
    <n v="0"/>
    <n v="0"/>
    <n v="275"/>
    <n v="0"/>
    <n v="275"/>
    <n v="1"/>
    <n v="0"/>
    <x v="110"/>
  </r>
  <r>
    <x v="36"/>
    <n v="10224"/>
    <x v="13"/>
    <n v="1"/>
    <n v="255"/>
    <n v="0"/>
    <n v="0"/>
    <n v="0"/>
    <n v="255"/>
    <n v="0"/>
    <n v="255"/>
    <n v="1"/>
    <n v="0"/>
    <x v="110"/>
  </r>
  <r>
    <x v="37"/>
    <n v="10216"/>
    <x v="13"/>
    <n v="1"/>
    <n v="245"/>
    <n v="0"/>
    <n v="0"/>
    <n v="17.07"/>
    <n v="227.93"/>
    <n v="0"/>
    <n v="227.93"/>
    <n v="1"/>
    <n v="0"/>
    <x v="110"/>
  </r>
  <r>
    <x v="157"/>
    <n v="10368"/>
    <x v="5"/>
    <n v="1"/>
    <n v="265"/>
    <n v="0"/>
    <n v="0"/>
    <n v="26.5"/>
    <n v="238.5"/>
    <n v="0"/>
    <n v="238.5"/>
    <n v="1"/>
    <n v="0"/>
    <x v="110"/>
  </r>
  <r>
    <x v="38"/>
    <n v="10381"/>
    <x v="5"/>
    <n v="2"/>
    <n v="450"/>
    <n v="0"/>
    <n v="0"/>
    <n v="15.67"/>
    <n v="434.33"/>
    <n v="0"/>
    <n v="434.33"/>
    <n v="1"/>
    <n v="0"/>
    <x v="110"/>
  </r>
  <r>
    <x v="86"/>
    <n v="10375"/>
    <x v="5"/>
    <n v="1"/>
    <n v="255"/>
    <n v="0"/>
    <n v="0"/>
    <n v="0"/>
    <n v="255"/>
    <n v="0"/>
    <n v="255"/>
    <n v="1"/>
    <n v="0"/>
    <x v="110"/>
  </r>
  <r>
    <x v="41"/>
    <n v="10363"/>
    <x v="5"/>
    <n v="2"/>
    <n v="530"/>
    <n v="0"/>
    <n v="0"/>
    <n v="26.5"/>
    <n v="503.5"/>
    <n v="0"/>
    <n v="503.5"/>
    <n v="1"/>
    <n v="0"/>
    <x v="110"/>
  </r>
  <r>
    <x v="43"/>
    <n v="10364"/>
    <x v="5"/>
    <n v="1"/>
    <n v="330"/>
    <n v="0"/>
    <n v="0"/>
    <n v="33"/>
    <n v="297"/>
    <n v="0"/>
    <n v="297"/>
    <n v="1"/>
    <n v="0"/>
    <x v="110"/>
  </r>
  <r>
    <x v="11"/>
    <n v="10353"/>
    <x v="6"/>
    <n v="1"/>
    <n v="350"/>
    <n v="0"/>
    <n v="0"/>
    <n v="0"/>
    <n v="350"/>
    <n v="0"/>
    <n v="350"/>
    <n v="1"/>
    <n v="0"/>
    <x v="110"/>
  </r>
  <r>
    <x v="12"/>
    <n v="10545"/>
    <x v="6"/>
    <n v="2"/>
    <n v="680"/>
    <n v="0"/>
    <n v="0"/>
    <n v="0"/>
    <n v="680"/>
    <n v="0"/>
    <n v="680"/>
    <n v="1"/>
    <n v="0"/>
    <x v="110"/>
  </r>
  <r>
    <x v="152"/>
    <n v="10428"/>
    <x v="21"/>
    <n v="1"/>
    <n v="349"/>
    <n v="0"/>
    <n v="0"/>
    <n v="0"/>
    <n v="349"/>
    <n v="0"/>
    <n v="349"/>
    <n v="1"/>
    <n v="0"/>
    <x v="110"/>
  </r>
  <r>
    <x v="47"/>
    <n v="10432"/>
    <x v="14"/>
    <n v="1"/>
    <n v="315"/>
    <n v="0"/>
    <n v="0"/>
    <n v="0"/>
    <n v="315"/>
    <n v="0"/>
    <n v="315"/>
    <n v="1"/>
    <n v="0"/>
    <x v="110"/>
  </r>
  <r>
    <x v="89"/>
    <n v="10493"/>
    <x v="16"/>
    <n v="1"/>
    <n v="58"/>
    <n v="0"/>
    <n v="0"/>
    <n v="4.04"/>
    <n v="53.96"/>
    <n v="0"/>
    <n v="53.96"/>
    <n v="1"/>
    <n v="0"/>
    <x v="110"/>
  </r>
  <r>
    <x v="17"/>
    <n v="10633"/>
    <x v="10"/>
    <n v="2"/>
    <n v="318"/>
    <n v="0"/>
    <n v="0"/>
    <n v="0"/>
    <n v="318"/>
    <n v="0"/>
    <n v="318"/>
    <n v="1"/>
    <n v="0"/>
    <x v="110"/>
  </r>
  <r>
    <x v="284"/>
    <n v="10724"/>
    <x v="2"/>
    <n v="1"/>
    <n v="405"/>
    <n v="0"/>
    <n v="0"/>
    <n v="32.11"/>
    <n v="372.89"/>
    <n v="0"/>
    <n v="372.89"/>
    <n v="1"/>
    <n v="0"/>
    <x v="111"/>
  </r>
  <r>
    <x v="4"/>
    <n v="10109"/>
    <x v="3"/>
    <n v="1"/>
    <n v="275"/>
    <n v="0"/>
    <n v="0"/>
    <n v="0"/>
    <n v="275"/>
    <n v="0"/>
    <n v="275"/>
    <n v="1"/>
    <n v="0"/>
    <x v="111"/>
  </r>
  <r>
    <x v="128"/>
    <n v="10111"/>
    <x v="3"/>
    <n v="1"/>
    <n v="355"/>
    <n v="0"/>
    <n v="0"/>
    <n v="0"/>
    <n v="355"/>
    <n v="0"/>
    <n v="355"/>
    <n v="1"/>
    <n v="0"/>
    <x v="111"/>
  </r>
  <r>
    <x v="28"/>
    <n v="10442"/>
    <x v="12"/>
    <n v="1"/>
    <n v="83"/>
    <n v="0"/>
    <n v="0"/>
    <n v="0"/>
    <n v="83"/>
    <n v="0"/>
    <n v="83"/>
    <n v="1"/>
    <n v="0"/>
    <x v="111"/>
  </r>
  <r>
    <x v="113"/>
    <n v="10446"/>
    <x v="12"/>
    <n v="1"/>
    <n v="195"/>
    <n v="0"/>
    <n v="0"/>
    <n v="0"/>
    <n v="195"/>
    <n v="0"/>
    <n v="195"/>
    <n v="1"/>
    <n v="0"/>
    <x v="111"/>
  </r>
  <r>
    <x v="62"/>
    <n v="10445"/>
    <x v="12"/>
    <n v="1"/>
    <n v="195"/>
    <n v="0"/>
    <n v="0"/>
    <n v="0"/>
    <n v="195"/>
    <n v="0"/>
    <n v="195"/>
    <n v="1"/>
    <n v="0"/>
    <x v="111"/>
  </r>
  <r>
    <x v="130"/>
    <n v="10669"/>
    <x v="2"/>
    <n v="1"/>
    <n v="315"/>
    <n v="0"/>
    <n v="0"/>
    <n v="24.98"/>
    <n v="290.02"/>
    <n v="0"/>
    <n v="290.02"/>
    <n v="1"/>
    <n v="0"/>
    <x v="111"/>
  </r>
  <r>
    <x v="194"/>
    <n v="10376"/>
    <x v="5"/>
    <n v="1"/>
    <n v="330"/>
    <n v="0"/>
    <n v="0"/>
    <n v="0"/>
    <n v="330"/>
    <n v="0"/>
    <n v="330"/>
    <n v="1"/>
    <n v="0"/>
    <x v="111"/>
  </r>
  <r>
    <x v="237"/>
    <n v="10374"/>
    <x v="5"/>
    <n v="1"/>
    <n v="275"/>
    <n v="0"/>
    <n v="0"/>
    <n v="0"/>
    <n v="275"/>
    <n v="0"/>
    <n v="275"/>
    <n v="1"/>
    <n v="0"/>
    <x v="111"/>
  </r>
  <r>
    <x v="74"/>
    <n v="10227"/>
    <x v="6"/>
    <n v="1"/>
    <n v="385"/>
    <n v="0"/>
    <n v="0"/>
    <n v="0"/>
    <n v="385"/>
    <n v="0"/>
    <n v="385"/>
    <n v="1"/>
    <n v="0"/>
    <x v="111"/>
  </r>
  <r>
    <x v="46"/>
    <n v="10356"/>
    <x v="6"/>
    <n v="1"/>
    <n v="360"/>
    <n v="0"/>
    <n v="0"/>
    <n v="72"/>
    <n v="288"/>
    <n v="0"/>
    <n v="288"/>
    <n v="1"/>
    <n v="0"/>
    <x v="111"/>
  </r>
  <r>
    <x v="285"/>
    <n v="10659"/>
    <x v="2"/>
    <n v="1"/>
    <n v="415"/>
    <n v="0"/>
    <n v="0"/>
    <n v="32.909999999999997"/>
    <n v="382.09"/>
    <n v="0"/>
    <n v="382.09"/>
    <n v="1"/>
    <n v="0"/>
    <x v="111"/>
  </r>
  <r>
    <x v="16"/>
    <n v="10030"/>
    <x v="9"/>
    <n v="1"/>
    <n v="695"/>
    <n v="0"/>
    <n v="0"/>
    <n v="0"/>
    <n v="695"/>
    <n v="0"/>
    <n v="695"/>
    <n v="1"/>
    <n v="0"/>
    <x v="111"/>
  </r>
  <r>
    <x v="51"/>
    <n v="10632"/>
    <x v="10"/>
    <n v="1"/>
    <n v="159"/>
    <n v="0"/>
    <n v="0"/>
    <n v="0"/>
    <n v="159"/>
    <n v="0"/>
    <n v="159"/>
    <n v="1"/>
    <n v="0"/>
    <x v="111"/>
  </r>
  <r>
    <x v="174"/>
    <n v="10660"/>
    <x v="5"/>
    <n v="1"/>
    <n v="265"/>
    <n v="0"/>
    <n v="0"/>
    <n v="11.41"/>
    <n v="253.59"/>
    <n v="0"/>
    <n v="253.59"/>
    <n v="1"/>
    <n v="0"/>
    <x v="112"/>
  </r>
  <r>
    <x v="0"/>
    <n v="10457"/>
    <x v="0"/>
    <n v="1"/>
    <n v="285"/>
    <n v="0"/>
    <n v="0"/>
    <n v="12.27"/>
    <n v="272.73"/>
    <n v="0"/>
    <n v="272.73"/>
    <n v="1"/>
    <n v="0"/>
    <x v="112"/>
  </r>
  <r>
    <x v="184"/>
    <n v="10469"/>
    <x v="0"/>
    <n v="1"/>
    <n v="555"/>
    <n v="0"/>
    <n v="0"/>
    <n v="52.91"/>
    <n v="502.09"/>
    <n v="0"/>
    <n v="502.09"/>
    <n v="1"/>
    <n v="0"/>
    <x v="112"/>
  </r>
  <r>
    <x v="21"/>
    <n v="10461"/>
    <x v="0"/>
    <n v="1"/>
    <n v="275"/>
    <n v="0"/>
    <n v="0"/>
    <n v="11.85"/>
    <n v="263.14999999999998"/>
    <n v="0"/>
    <n v="263.14999999999998"/>
    <n v="1"/>
    <n v="0"/>
    <x v="112"/>
  </r>
  <r>
    <x v="284"/>
    <n v="10724"/>
    <x v="2"/>
    <n v="1"/>
    <n v="405"/>
    <n v="0"/>
    <n v="0"/>
    <n v="102.68"/>
    <n v="302.32"/>
    <n v="0"/>
    <n v="302.32"/>
    <n v="1"/>
    <n v="0"/>
    <x v="112"/>
  </r>
  <r>
    <x v="98"/>
    <n v="10168"/>
    <x v="1"/>
    <n v="1"/>
    <n v="385"/>
    <n v="0"/>
    <n v="0"/>
    <n v="0"/>
    <n v="385"/>
    <n v="0"/>
    <n v="385"/>
    <n v="1"/>
    <n v="0"/>
    <x v="112"/>
  </r>
  <r>
    <x v="57"/>
    <n v="10225"/>
    <x v="4"/>
    <n v="2"/>
    <n v="510"/>
    <n v="0"/>
    <n v="0"/>
    <n v="0"/>
    <n v="510"/>
    <n v="0"/>
    <n v="510"/>
    <n v="1"/>
    <n v="0"/>
    <x v="112"/>
  </r>
  <r>
    <x v="23"/>
    <n v="10044"/>
    <x v="4"/>
    <n v="1"/>
    <n v="260"/>
    <n v="0"/>
    <n v="0"/>
    <n v="13.47"/>
    <n v="246.53"/>
    <n v="0"/>
    <n v="246.53"/>
    <n v="1"/>
    <n v="0"/>
    <x v="112"/>
  </r>
  <r>
    <x v="4"/>
    <n v="10109"/>
    <x v="3"/>
    <n v="1"/>
    <n v="275"/>
    <n v="0"/>
    <n v="0"/>
    <n v="0"/>
    <n v="275"/>
    <n v="0"/>
    <n v="275"/>
    <n v="1"/>
    <n v="0"/>
    <x v="112"/>
  </r>
  <r>
    <x v="128"/>
    <n v="10111"/>
    <x v="3"/>
    <n v="1"/>
    <n v="355"/>
    <n v="0"/>
    <n v="0"/>
    <n v="0"/>
    <n v="355"/>
    <n v="0"/>
    <n v="355"/>
    <n v="1"/>
    <n v="0"/>
    <x v="112"/>
  </r>
  <r>
    <x v="83"/>
    <n v="10046"/>
    <x v="4"/>
    <n v="1"/>
    <n v="260"/>
    <n v="0"/>
    <n v="0"/>
    <n v="0"/>
    <n v="260"/>
    <n v="0"/>
    <n v="260"/>
    <n v="1"/>
    <n v="0"/>
    <x v="112"/>
  </r>
  <r>
    <x v="6"/>
    <n v="10055"/>
    <x v="4"/>
    <n v="2"/>
    <n v="520"/>
    <n v="0"/>
    <n v="0"/>
    <n v="0"/>
    <n v="520"/>
    <n v="0"/>
    <n v="520"/>
    <n v="1"/>
    <n v="0"/>
    <x v="112"/>
  </r>
  <r>
    <x v="103"/>
    <n v="10075"/>
    <x v="4"/>
    <n v="1"/>
    <n v="275"/>
    <n v="0"/>
    <n v="0"/>
    <n v="0"/>
    <n v="275"/>
    <n v="0"/>
    <n v="275"/>
    <n v="1"/>
    <n v="0"/>
    <x v="112"/>
  </r>
  <r>
    <x v="28"/>
    <n v="10442"/>
    <x v="12"/>
    <n v="2"/>
    <n v="166"/>
    <n v="0"/>
    <n v="0"/>
    <n v="3.57"/>
    <n v="162.43"/>
    <n v="0"/>
    <n v="162.43"/>
    <n v="1"/>
    <n v="0"/>
    <x v="112"/>
  </r>
  <r>
    <x v="114"/>
    <n v="10440"/>
    <x v="12"/>
    <n v="2"/>
    <n v="176"/>
    <n v="0"/>
    <n v="0"/>
    <n v="0"/>
    <n v="176"/>
    <n v="0"/>
    <n v="176"/>
    <n v="1"/>
    <n v="0"/>
    <x v="112"/>
  </r>
  <r>
    <x v="30"/>
    <n v="10441"/>
    <x v="12"/>
    <n v="1"/>
    <n v="250"/>
    <n v="0"/>
    <n v="0"/>
    <n v="12.95"/>
    <n v="237.05"/>
    <n v="0"/>
    <n v="237.05"/>
    <n v="1"/>
    <n v="0"/>
    <x v="112"/>
  </r>
  <r>
    <x v="62"/>
    <n v="10445"/>
    <x v="12"/>
    <n v="3"/>
    <n v="585"/>
    <n v="0"/>
    <n v="0"/>
    <n v="25.2"/>
    <n v="559.79999999999995"/>
    <n v="0"/>
    <n v="559.79999999999995"/>
    <n v="1"/>
    <n v="0"/>
    <x v="112"/>
  </r>
  <r>
    <x v="64"/>
    <n v="10471"/>
    <x v="19"/>
    <n v="1"/>
    <n v="495"/>
    <n v="0"/>
    <n v="0"/>
    <n v="0"/>
    <n v="495"/>
    <n v="0"/>
    <n v="495"/>
    <n v="1"/>
    <n v="0"/>
    <x v="112"/>
  </r>
  <r>
    <x v="32"/>
    <n v="10214"/>
    <x v="13"/>
    <n v="2"/>
    <n v="530"/>
    <n v="0"/>
    <n v="0"/>
    <n v="13.72"/>
    <n v="516.28"/>
    <n v="0"/>
    <n v="516.28"/>
    <n v="1"/>
    <n v="0"/>
    <x v="112"/>
  </r>
  <r>
    <x v="33"/>
    <n v="10221"/>
    <x v="13"/>
    <n v="2"/>
    <n v="510"/>
    <n v="0"/>
    <n v="0"/>
    <n v="13.21"/>
    <n v="496.79"/>
    <n v="0"/>
    <n v="496.79"/>
    <n v="1"/>
    <n v="0"/>
    <x v="112"/>
  </r>
  <r>
    <x v="34"/>
    <n v="10222"/>
    <x v="13"/>
    <n v="1"/>
    <n v="235"/>
    <n v="0"/>
    <n v="0"/>
    <n v="0"/>
    <n v="235"/>
    <n v="0"/>
    <n v="235"/>
    <n v="1"/>
    <n v="0"/>
    <x v="112"/>
  </r>
  <r>
    <x v="85"/>
    <n v="10215"/>
    <x v="13"/>
    <n v="1"/>
    <n v="225"/>
    <n v="0"/>
    <n v="0"/>
    <n v="0"/>
    <n v="225"/>
    <n v="0"/>
    <n v="225"/>
    <n v="1"/>
    <n v="0"/>
    <x v="112"/>
  </r>
  <r>
    <x v="8"/>
    <n v="10264"/>
    <x v="5"/>
    <n v="1"/>
    <n v="190"/>
    <n v="0"/>
    <n v="0"/>
    <n v="0"/>
    <n v="190"/>
    <n v="0"/>
    <n v="190"/>
    <n v="1"/>
    <n v="0"/>
    <x v="112"/>
  </r>
  <r>
    <x v="157"/>
    <n v="10368"/>
    <x v="5"/>
    <n v="1"/>
    <n v="265"/>
    <n v="0"/>
    <n v="0"/>
    <n v="0"/>
    <n v="265"/>
    <n v="0"/>
    <n v="265"/>
    <n v="1"/>
    <n v="0"/>
    <x v="112"/>
  </r>
  <r>
    <x v="38"/>
    <n v="10381"/>
    <x v="5"/>
    <n v="1"/>
    <n v="225"/>
    <n v="0"/>
    <n v="0"/>
    <n v="0"/>
    <n v="225"/>
    <n v="0"/>
    <n v="225"/>
    <n v="1"/>
    <n v="0"/>
    <x v="112"/>
  </r>
  <r>
    <x v="312"/>
    <n v="10766"/>
    <x v="5"/>
    <n v="1"/>
    <n v="275"/>
    <n v="0"/>
    <n v="0"/>
    <n v="0"/>
    <n v="275"/>
    <n v="0"/>
    <n v="275"/>
    <n v="1"/>
    <n v="0"/>
    <x v="112"/>
  </r>
  <r>
    <x v="70"/>
    <n v="10367"/>
    <x v="5"/>
    <n v="1"/>
    <n v="330"/>
    <n v="0"/>
    <n v="0"/>
    <n v="31.46"/>
    <n v="298.54000000000002"/>
    <n v="0"/>
    <n v="298.54000000000002"/>
    <n v="1"/>
    <n v="0"/>
    <x v="112"/>
  </r>
  <r>
    <x v="237"/>
    <n v="10374"/>
    <x v="5"/>
    <n v="2"/>
    <n v="550"/>
    <n v="0"/>
    <n v="0"/>
    <n v="11.85"/>
    <n v="538.15"/>
    <n v="0"/>
    <n v="538.15"/>
    <n v="1"/>
    <n v="0"/>
    <x v="112"/>
  </r>
  <r>
    <x v="183"/>
    <n v="10043"/>
    <x v="6"/>
    <n v="1"/>
    <n v="310"/>
    <n v="0"/>
    <n v="0"/>
    <n v="0"/>
    <n v="310"/>
    <n v="0"/>
    <n v="310"/>
    <n v="1"/>
    <n v="0"/>
    <x v="112"/>
  </r>
  <r>
    <x v="11"/>
    <n v="10353"/>
    <x v="6"/>
    <n v="1"/>
    <n v="350"/>
    <n v="0"/>
    <n v="0"/>
    <n v="0"/>
    <n v="350"/>
    <n v="0"/>
    <n v="350"/>
    <n v="1"/>
    <n v="0"/>
    <x v="112"/>
  </r>
  <r>
    <x v="119"/>
    <n v="10359"/>
    <x v="6"/>
    <n v="1"/>
    <n v="385"/>
    <n v="0"/>
    <n v="0"/>
    <n v="0"/>
    <n v="385"/>
    <n v="0"/>
    <n v="385"/>
    <n v="1"/>
    <n v="0"/>
    <x v="112"/>
  </r>
  <r>
    <x v="74"/>
    <n v="10227"/>
    <x v="6"/>
    <n v="2"/>
    <n v="770"/>
    <n v="0"/>
    <n v="0"/>
    <n v="0"/>
    <n v="770"/>
    <n v="0"/>
    <n v="770"/>
    <n v="1"/>
    <n v="0"/>
    <x v="112"/>
  </r>
  <r>
    <x v="46"/>
    <n v="10356"/>
    <x v="6"/>
    <n v="1"/>
    <n v="360"/>
    <n v="0"/>
    <n v="0"/>
    <n v="18.649999999999999"/>
    <n v="341.35"/>
    <n v="0"/>
    <n v="341.35"/>
    <n v="1"/>
    <n v="0"/>
    <x v="112"/>
  </r>
  <r>
    <x v="75"/>
    <n v="10427"/>
    <x v="21"/>
    <n v="1"/>
    <n v="359"/>
    <n v="0"/>
    <n v="0"/>
    <n v="0"/>
    <n v="359"/>
    <n v="0"/>
    <n v="359"/>
    <n v="1"/>
    <n v="0"/>
    <x v="112"/>
  </r>
  <r>
    <x v="152"/>
    <n v="10428"/>
    <x v="21"/>
    <n v="1"/>
    <n v="349"/>
    <n v="0"/>
    <n v="0"/>
    <n v="0"/>
    <n v="349"/>
    <n v="0"/>
    <n v="349"/>
    <n v="1"/>
    <n v="0"/>
    <x v="112"/>
  </r>
  <r>
    <x v="292"/>
    <n v="10743"/>
    <x v="2"/>
    <n v="1"/>
    <n v="25"/>
    <n v="0"/>
    <n v="0"/>
    <n v="6.34"/>
    <n v="18.66"/>
    <n v="0"/>
    <n v="18.66"/>
    <n v="1"/>
    <n v="0"/>
    <x v="112"/>
  </r>
  <r>
    <x v="17"/>
    <n v="10633"/>
    <x v="10"/>
    <n v="4"/>
    <n v="636"/>
    <n v="0"/>
    <n v="0"/>
    <n v="6.85"/>
    <n v="629.15"/>
    <n v="0"/>
    <n v="629.15"/>
    <n v="1"/>
    <n v="0"/>
    <x v="112"/>
  </r>
  <r>
    <x v="260"/>
    <n v="10641111111111"/>
    <x v="2"/>
    <n v="1"/>
    <n v="280"/>
    <n v="0"/>
    <n v="0"/>
    <n v="70.98"/>
    <n v="209.02"/>
    <n v="0"/>
    <n v="209.02"/>
    <n v="1"/>
    <n v="0"/>
    <x v="112"/>
  </r>
  <r>
    <x v="177"/>
    <n v="10281"/>
    <x v="17"/>
    <n v="1"/>
    <n v="0"/>
    <n v="0"/>
    <n v="0"/>
    <n v="0"/>
    <n v="0"/>
    <n v="0"/>
    <n v="0"/>
    <n v="0"/>
    <n v="0"/>
    <x v="112"/>
  </r>
  <r>
    <x v="91"/>
    <n v="10494"/>
    <x v="16"/>
    <n v="2"/>
    <n v="76"/>
    <n v="0"/>
    <n v="0"/>
    <n v="3.63"/>
    <n v="72.37"/>
    <n v="0"/>
    <n v="72.37"/>
    <n v="1"/>
    <n v="0"/>
    <x v="112"/>
  </r>
  <r>
    <x v="301"/>
    <n v="10746"/>
    <x v="10"/>
    <n v="1"/>
    <n v="218"/>
    <n v="0"/>
    <n v="0"/>
    <n v="0"/>
    <n v="218"/>
    <n v="0"/>
    <n v="218"/>
    <n v="1"/>
    <n v="0"/>
    <x v="112"/>
  </r>
  <r>
    <x v="267"/>
    <n v="10474"/>
    <x v="2"/>
    <n v="1"/>
    <n v="385"/>
    <n v="0"/>
    <n v="0"/>
    <n v="90"/>
    <n v="295"/>
    <n v="0"/>
    <n v="295"/>
    <n v="1"/>
    <n v="0"/>
    <x v="112"/>
  </r>
  <r>
    <x v="51"/>
    <n v="10632"/>
    <x v="10"/>
    <n v="3"/>
    <n v="477"/>
    <n v="0"/>
    <n v="0"/>
    <n v="0"/>
    <n v="477"/>
    <n v="0"/>
    <n v="477"/>
    <n v="1"/>
    <n v="0"/>
    <x v="112"/>
  </r>
  <r>
    <x v="81"/>
    <n v="10396"/>
    <x v="18"/>
    <n v="1"/>
    <n v="555"/>
    <n v="0"/>
    <n v="0"/>
    <n v="0"/>
    <n v="555"/>
    <n v="0"/>
    <n v="555"/>
    <n v="1"/>
    <n v="0"/>
    <x v="113"/>
  </r>
  <r>
    <x v="54"/>
    <n v="10397"/>
    <x v="18"/>
    <n v="1"/>
    <n v="575"/>
    <n v="0"/>
    <n v="0"/>
    <n v="0"/>
    <n v="575"/>
    <n v="0"/>
    <n v="575"/>
    <n v="1"/>
    <n v="0"/>
    <x v="113"/>
  </r>
  <r>
    <x v="57"/>
    <n v="10225"/>
    <x v="4"/>
    <n v="1"/>
    <n v="255"/>
    <n v="0"/>
    <n v="0"/>
    <n v="0"/>
    <n v="255"/>
    <n v="0"/>
    <n v="255"/>
    <n v="1"/>
    <n v="0"/>
    <x v="113"/>
  </r>
  <r>
    <x v="22"/>
    <n v="10645"/>
    <x v="1"/>
    <n v="2"/>
    <n v="680"/>
    <n v="0"/>
    <n v="0"/>
    <n v="0"/>
    <n v="680"/>
    <n v="0"/>
    <n v="680"/>
    <n v="1"/>
    <n v="0"/>
    <x v="113"/>
  </r>
  <r>
    <x v="23"/>
    <n v="10044"/>
    <x v="4"/>
    <n v="1"/>
    <n v="260"/>
    <n v="0"/>
    <n v="0"/>
    <n v="0"/>
    <n v="260"/>
    <n v="0"/>
    <n v="260"/>
    <n v="1"/>
    <n v="0"/>
    <x v="113"/>
  </r>
  <r>
    <x v="4"/>
    <n v="10109"/>
    <x v="3"/>
    <n v="3"/>
    <n v="825"/>
    <n v="0"/>
    <n v="0"/>
    <n v="0"/>
    <n v="825"/>
    <n v="0"/>
    <n v="825"/>
    <n v="1"/>
    <n v="0"/>
    <x v="113"/>
  </r>
  <r>
    <x v="101"/>
    <n v="10113"/>
    <x v="11"/>
    <n v="1"/>
    <n v="375"/>
    <n v="0"/>
    <n v="0"/>
    <n v="75"/>
    <n v="300"/>
    <n v="0"/>
    <n v="300"/>
    <n v="1"/>
    <n v="0"/>
    <x v="113"/>
  </r>
  <r>
    <x v="124"/>
    <n v="10135"/>
    <x v="1"/>
    <n v="1"/>
    <n v="310"/>
    <n v="0"/>
    <n v="0"/>
    <n v="0"/>
    <n v="310"/>
    <n v="0"/>
    <n v="310"/>
    <n v="1"/>
    <n v="0"/>
    <x v="113"/>
  </r>
  <r>
    <x v="236"/>
    <n v="10042"/>
    <x v="12"/>
    <n v="3"/>
    <n v="435"/>
    <n v="0"/>
    <n v="0"/>
    <n v="0"/>
    <n v="435"/>
    <n v="0"/>
    <n v="435"/>
    <n v="1"/>
    <n v="0"/>
    <x v="113"/>
  </r>
  <r>
    <x v="33"/>
    <n v="10221"/>
    <x v="13"/>
    <n v="1"/>
    <n v="255"/>
    <n v="0"/>
    <n v="0"/>
    <n v="0"/>
    <n v="255"/>
    <n v="0"/>
    <n v="255"/>
    <n v="1"/>
    <n v="0"/>
    <x v="113"/>
  </r>
  <r>
    <x v="37"/>
    <n v="10216"/>
    <x v="13"/>
    <n v="2"/>
    <n v="490"/>
    <n v="0"/>
    <n v="0"/>
    <n v="0"/>
    <n v="490"/>
    <n v="0"/>
    <n v="490"/>
    <n v="1"/>
    <n v="0"/>
    <x v="113"/>
  </r>
  <r>
    <x v="8"/>
    <n v="10264"/>
    <x v="5"/>
    <n v="5"/>
    <n v="950"/>
    <n v="0"/>
    <n v="0"/>
    <n v="0"/>
    <n v="950"/>
    <n v="0"/>
    <n v="950"/>
    <n v="1"/>
    <n v="0"/>
    <x v="113"/>
  </r>
  <r>
    <x v="38"/>
    <n v="10381"/>
    <x v="5"/>
    <n v="2"/>
    <n v="450"/>
    <n v="0"/>
    <n v="0"/>
    <n v="0"/>
    <n v="450"/>
    <n v="0"/>
    <n v="450"/>
    <n v="1"/>
    <n v="0"/>
    <x v="113"/>
  </r>
  <r>
    <x v="78"/>
    <n v="10403"/>
    <x v="23"/>
    <n v="1"/>
    <n v="335"/>
    <n v="0"/>
    <n v="0"/>
    <n v="67"/>
    <n v="268"/>
    <n v="0"/>
    <n v="268"/>
    <n v="1"/>
    <n v="0"/>
    <x v="113"/>
  </r>
  <r>
    <x v="241"/>
    <n v="10031"/>
    <x v="9"/>
    <n v="1"/>
    <n v="715"/>
    <n v="0"/>
    <n v="0"/>
    <n v="0"/>
    <n v="715"/>
    <n v="0"/>
    <n v="715"/>
    <n v="1"/>
    <n v="0"/>
    <x v="113"/>
  </r>
  <r>
    <x v="154"/>
    <n v="10175"/>
    <x v="2"/>
    <n v="1"/>
    <n v="220"/>
    <n v="0"/>
    <n v="0"/>
    <n v="0"/>
    <n v="220"/>
    <n v="0"/>
    <n v="220"/>
    <n v="1"/>
    <n v="0"/>
    <x v="113"/>
  </r>
  <r>
    <x v="90"/>
    <n v="10528"/>
    <x v="17"/>
    <n v="1"/>
    <n v="0"/>
    <n v="0"/>
    <n v="0"/>
    <n v="0"/>
    <n v="0"/>
    <n v="0"/>
    <n v="0"/>
    <n v="0"/>
    <n v="0"/>
    <x v="113"/>
  </r>
  <r>
    <x v="134"/>
    <n v="10405"/>
    <x v="17"/>
    <n v="1"/>
    <n v="0"/>
    <n v="0"/>
    <n v="0"/>
    <n v="0"/>
    <n v="0"/>
    <n v="0"/>
    <n v="0"/>
    <n v="0"/>
    <n v="0"/>
    <x v="113"/>
  </r>
  <r>
    <x v="17"/>
    <n v="10633"/>
    <x v="10"/>
    <n v="1"/>
    <n v="159"/>
    <n v="0"/>
    <n v="0"/>
    <n v="0"/>
    <n v="159"/>
    <n v="0"/>
    <n v="159"/>
    <n v="1"/>
    <n v="0"/>
    <x v="113"/>
  </r>
  <r>
    <x v="177"/>
    <n v="10281"/>
    <x v="17"/>
    <n v="1"/>
    <n v="0"/>
    <n v="0"/>
    <n v="0"/>
    <n v="0"/>
    <n v="0"/>
    <n v="0"/>
    <n v="0"/>
    <n v="0"/>
    <n v="0"/>
    <x v="113"/>
  </r>
  <r>
    <x v="288"/>
    <s v="00000"/>
    <x v="17"/>
    <n v="1"/>
    <n v="0"/>
    <n v="0"/>
    <n v="0"/>
    <n v="0"/>
    <n v="0"/>
    <n v="0"/>
    <n v="0"/>
    <n v="0"/>
    <n v="0"/>
    <x v="113"/>
  </r>
  <r>
    <x v="301"/>
    <n v="10746"/>
    <x v="10"/>
    <n v="1"/>
    <n v="218"/>
    <n v="0"/>
    <n v="0"/>
    <n v="0"/>
    <n v="218"/>
    <n v="0"/>
    <n v="218"/>
    <n v="1"/>
    <n v="0"/>
    <x v="113"/>
  </r>
  <r>
    <x v="92"/>
    <n v="10171"/>
    <x v="17"/>
    <n v="1"/>
    <n v="0"/>
    <n v="0"/>
    <n v="0"/>
    <n v="0"/>
    <n v="0"/>
    <n v="0"/>
    <n v="0"/>
    <n v="0"/>
    <n v="0"/>
    <x v="113"/>
  </r>
  <r>
    <x v="51"/>
    <n v="10632"/>
    <x v="10"/>
    <n v="3"/>
    <n v="477"/>
    <n v="0"/>
    <n v="0"/>
    <n v="0"/>
    <n v="477"/>
    <n v="0"/>
    <n v="477"/>
    <n v="1"/>
    <n v="0"/>
    <x v="113"/>
  </r>
  <r>
    <x v="313"/>
    <n v="10598"/>
    <x v="12"/>
    <n v="1"/>
    <n v="65"/>
    <n v="0"/>
    <n v="0"/>
    <n v="0"/>
    <n v="65"/>
    <n v="0"/>
    <n v="65"/>
    <n v="1"/>
    <n v="0"/>
    <x v="114"/>
  </r>
  <r>
    <x v="174"/>
    <n v="10660"/>
    <x v="5"/>
    <n v="1"/>
    <n v="265"/>
    <n v="0"/>
    <n v="0"/>
    <n v="0"/>
    <n v="265"/>
    <n v="0"/>
    <n v="265"/>
    <n v="1"/>
    <n v="0"/>
    <x v="114"/>
  </r>
  <r>
    <x v="1"/>
    <n v="10450"/>
    <x v="0"/>
    <n v="1"/>
    <n v="470"/>
    <n v="0"/>
    <n v="0"/>
    <n v="0"/>
    <n v="470"/>
    <n v="0"/>
    <n v="470"/>
    <n v="1"/>
    <n v="0"/>
    <x v="114"/>
  </r>
  <r>
    <x v="21"/>
    <n v="10461"/>
    <x v="0"/>
    <n v="1"/>
    <n v="275"/>
    <n v="0"/>
    <n v="0"/>
    <n v="0"/>
    <n v="275"/>
    <n v="0"/>
    <n v="275"/>
    <n v="1"/>
    <n v="0"/>
    <x v="114"/>
  </r>
  <r>
    <x v="97"/>
    <n v="10098"/>
    <x v="3"/>
    <n v="1"/>
    <n v="275"/>
    <n v="0"/>
    <n v="0"/>
    <n v="0"/>
    <n v="275"/>
    <n v="0"/>
    <n v="275"/>
    <n v="1"/>
    <n v="0"/>
    <x v="114"/>
  </r>
  <r>
    <x v="57"/>
    <n v="10225"/>
    <x v="4"/>
    <n v="1"/>
    <n v="255"/>
    <n v="0"/>
    <n v="0"/>
    <n v="0"/>
    <n v="255"/>
    <n v="0"/>
    <n v="255"/>
    <n v="1"/>
    <n v="0"/>
    <x v="114"/>
  </r>
  <r>
    <x v="22"/>
    <n v="10645"/>
    <x v="1"/>
    <n v="1"/>
    <n v="340"/>
    <n v="0"/>
    <n v="0"/>
    <n v="0"/>
    <n v="340"/>
    <n v="0"/>
    <n v="340"/>
    <n v="1"/>
    <n v="0"/>
    <x v="114"/>
  </r>
  <r>
    <x v="4"/>
    <n v="10109"/>
    <x v="3"/>
    <n v="2"/>
    <n v="550"/>
    <n v="0"/>
    <n v="0"/>
    <n v="55"/>
    <n v="495"/>
    <n v="0"/>
    <n v="495"/>
    <n v="1"/>
    <n v="0"/>
    <x v="114"/>
  </r>
  <r>
    <x v="128"/>
    <n v="10111"/>
    <x v="3"/>
    <n v="2"/>
    <n v="710"/>
    <n v="0"/>
    <n v="0"/>
    <n v="0"/>
    <n v="710"/>
    <n v="0"/>
    <n v="710"/>
    <n v="1"/>
    <n v="0"/>
    <x v="114"/>
  </r>
  <r>
    <x v="26"/>
    <n v="10095"/>
    <x v="3"/>
    <n v="1"/>
    <n v="260"/>
    <n v="0"/>
    <n v="0"/>
    <n v="0"/>
    <n v="260"/>
    <n v="0"/>
    <n v="260"/>
    <n v="1"/>
    <n v="0"/>
    <x v="114"/>
  </r>
  <r>
    <x v="178"/>
    <n v="10444"/>
    <x v="12"/>
    <n v="3"/>
    <n v="225"/>
    <n v="0"/>
    <n v="0"/>
    <n v="0"/>
    <n v="225"/>
    <n v="0"/>
    <n v="225"/>
    <n v="1"/>
    <n v="0"/>
    <x v="114"/>
  </r>
  <r>
    <x v="28"/>
    <n v="10442"/>
    <x v="12"/>
    <n v="1"/>
    <n v="83"/>
    <n v="0"/>
    <n v="0"/>
    <n v="0"/>
    <n v="83"/>
    <n v="0"/>
    <n v="83"/>
    <n v="1"/>
    <n v="0"/>
    <x v="114"/>
  </r>
  <r>
    <x v="113"/>
    <n v="10446"/>
    <x v="12"/>
    <n v="1"/>
    <n v="195"/>
    <n v="0"/>
    <n v="0"/>
    <n v="0"/>
    <n v="195"/>
    <n v="0"/>
    <n v="195"/>
    <n v="1"/>
    <n v="0"/>
    <x v="114"/>
  </r>
  <r>
    <x v="114"/>
    <n v="10440"/>
    <x v="12"/>
    <n v="3"/>
    <n v="264"/>
    <n v="0"/>
    <n v="0"/>
    <n v="0"/>
    <n v="264"/>
    <n v="0"/>
    <n v="264"/>
    <n v="1"/>
    <n v="0"/>
    <x v="114"/>
  </r>
  <r>
    <x v="274"/>
    <n v="10715"/>
    <x v="12"/>
    <n v="4"/>
    <n v="620"/>
    <n v="0"/>
    <n v="0"/>
    <n v="0"/>
    <n v="620"/>
    <n v="0"/>
    <n v="620"/>
    <n v="1"/>
    <n v="0"/>
    <x v="114"/>
  </r>
  <r>
    <x v="115"/>
    <n v="10436"/>
    <x v="12"/>
    <n v="1"/>
    <n v="45"/>
    <n v="0"/>
    <n v="0"/>
    <n v="0"/>
    <n v="45"/>
    <n v="0"/>
    <n v="45"/>
    <n v="1"/>
    <n v="0"/>
    <x v="114"/>
  </r>
  <r>
    <x v="31"/>
    <n v="10437"/>
    <x v="12"/>
    <n v="1"/>
    <n v="105"/>
    <n v="0"/>
    <n v="0"/>
    <n v="0"/>
    <n v="105"/>
    <n v="0"/>
    <n v="105"/>
    <n v="1"/>
    <n v="0"/>
    <x v="114"/>
  </r>
  <r>
    <x v="63"/>
    <n v="10470"/>
    <x v="19"/>
    <n v="1"/>
    <n v="275"/>
    <n v="0"/>
    <n v="0"/>
    <n v="0"/>
    <n v="275"/>
    <n v="0"/>
    <n v="275"/>
    <n v="1"/>
    <n v="0"/>
    <x v="114"/>
  </r>
  <r>
    <x v="65"/>
    <n v="10211"/>
    <x v="13"/>
    <n v="1"/>
    <n v="265"/>
    <n v="0"/>
    <n v="0"/>
    <n v="0"/>
    <n v="265"/>
    <n v="0"/>
    <n v="265"/>
    <n v="1"/>
    <n v="0"/>
    <x v="114"/>
  </r>
  <r>
    <x v="33"/>
    <n v="10221"/>
    <x v="13"/>
    <n v="4"/>
    <n v="1020"/>
    <n v="0"/>
    <n v="0"/>
    <n v="0"/>
    <n v="1020"/>
    <n v="0"/>
    <n v="1020"/>
    <n v="1"/>
    <n v="0"/>
    <x v="114"/>
  </r>
  <r>
    <x v="117"/>
    <n v="10218"/>
    <x v="13"/>
    <n v="1"/>
    <n v="245"/>
    <n v="0"/>
    <n v="0"/>
    <n v="0"/>
    <n v="245"/>
    <n v="0"/>
    <n v="245"/>
    <n v="1"/>
    <n v="0"/>
    <x v="114"/>
  </r>
  <r>
    <x v="67"/>
    <n v="10223"/>
    <x v="13"/>
    <n v="4"/>
    <n v="1100"/>
    <n v="0"/>
    <n v="0"/>
    <n v="0"/>
    <n v="1100"/>
    <n v="0"/>
    <n v="1100"/>
    <n v="1"/>
    <n v="0"/>
    <x v="114"/>
  </r>
  <r>
    <x v="37"/>
    <n v="10216"/>
    <x v="13"/>
    <n v="2"/>
    <n v="490"/>
    <n v="0"/>
    <n v="0"/>
    <n v="0"/>
    <n v="490"/>
    <n v="0"/>
    <n v="490"/>
    <n v="1"/>
    <n v="0"/>
    <x v="114"/>
  </r>
  <r>
    <x v="8"/>
    <n v="10264"/>
    <x v="5"/>
    <n v="6"/>
    <n v="1140"/>
    <n v="0"/>
    <n v="0"/>
    <n v="38"/>
    <n v="1102"/>
    <n v="0"/>
    <n v="1102"/>
    <n v="1"/>
    <n v="0"/>
    <x v="114"/>
  </r>
  <r>
    <x v="9"/>
    <n v="10366"/>
    <x v="5"/>
    <n v="2"/>
    <n v="540"/>
    <n v="0"/>
    <n v="0"/>
    <n v="0"/>
    <n v="540"/>
    <n v="0"/>
    <n v="540"/>
    <n v="1"/>
    <n v="0"/>
    <x v="114"/>
  </r>
  <r>
    <x v="38"/>
    <n v="10381"/>
    <x v="5"/>
    <n v="2"/>
    <n v="450"/>
    <n v="0"/>
    <n v="0"/>
    <n v="0"/>
    <n v="450"/>
    <n v="0"/>
    <n v="450"/>
    <n v="1"/>
    <n v="0"/>
    <x v="114"/>
  </r>
  <r>
    <x v="194"/>
    <n v="10376"/>
    <x v="5"/>
    <n v="1"/>
    <n v="330"/>
    <n v="0"/>
    <n v="0"/>
    <n v="33"/>
    <n v="297"/>
    <n v="0"/>
    <n v="297"/>
    <n v="1"/>
    <n v="0"/>
    <x v="114"/>
  </r>
  <r>
    <x v="41"/>
    <n v="10363"/>
    <x v="5"/>
    <n v="1"/>
    <n v="265"/>
    <n v="0"/>
    <n v="0"/>
    <n v="0"/>
    <n v="265"/>
    <n v="0"/>
    <n v="265"/>
    <n v="1"/>
    <n v="0"/>
    <x v="114"/>
  </r>
  <r>
    <x v="73"/>
    <n v="10477"/>
    <x v="20"/>
    <n v="1"/>
    <n v="1170"/>
    <n v="0"/>
    <n v="0"/>
    <n v="0"/>
    <n v="1170"/>
    <n v="0"/>
    <n v="1170"/>
    <n v="1"/>
    <n v="0"/>
    <x v="114"/>
  </r>
  <r>
    <x v="45"/>
    <n v="10354"/>
    <x v="6"/>
    <n v="2"/>
    <n v="700"/>
    <n v="0"/>
    <n v="0"/>
    <n v="0"/>
    <n v="700"/>
    <n v="0"/>
    <n v="700"/>
    <n v="1"/>
    <n v="0"/>
    <x v="114"/>
  </r>
  <r>
    <x v="11"/>
    <n v="10353"/>
    <x v="6"/>
    <n v="2"/>
    <n v="700"/>
    <n v="0"/>
    <n v="0"/>
    <n v="0"/>
    <n v="700"/>
    <n v="0"/>
    <n v="700"/>
    <n v="1"/>
    <n v="0"/>
    <x v="114"/>
  </r>
  <r>
    <x v="74"/>
    <n v="10227"/>
    <x v="6"/>
    <n v="1"/>
    <n v="385"/>
    <n v="0"/>
    <n v="0"/>
    <n v="0"/>
    <n v="385"/>
    <n v="0"/>
    <n v="385"/>
    <n v="1"/>
    <n v="0"/>
    <x v="114"/>
  </r>
  <r>
    <x v="46"/>
    <n v="10356"/>
    <x v="6"/>
    <n v="3"/>
    <n v="1080"/>
    <n v="0"/>
    <n v="0"/>
    <n v="72"/>
    <n v="1008"/>
    <n v="0"/>
    <n v="1008"/>
    <n v="1"/>
    <n v="0"/>
    <x v="114"/>
  </r>
  <r>
    <x v="75"/>
    <n v="10427"/>
    <x v="21"/>
    <n v="1"/>
    <n v="359"/>
    <n v="0"/>
    <n v="0"/>
    <n v="0"/>
    <n v="359"/>
    <n v="0"/>
    <n v="359"/>
    <n v="1"/>
    <n v="0"/>
    <x v="114"/>
  </r>
  <r>
    <x v="152"/>
    <n v="10428"/>
    <x v="21"/>
    <n v="1"/>
    <n v="349"/>
    <n v="0"/>
    <n v="0"/>
    <n v="0"/>
    <n v="349"/>
    <n v="0"/>
    <n v="349"/>
    <n v="1"/>
    <n v="0"/>
    <x v="114"/>
  </r>
  <r>
    <x v="17"/>
    <n v="10633"/>
    <x v="10"/>
    <n v="5"/>
    <n v="795"/>
    <n v="0"/>
    <n v="0"/>
    <n v="0"/>
    <n v="795"/>
    <n v="0"/>
    <n v="795"/>
    <n v="1"/>
    <n v="0"/>
    <x v="114"/>
  </r>
  <r>
    <x v="91"/>
    <n v="10494"/>
    <x v="16"/>
    <n v="1"/>
    <n v="38"/>
    <n v="0"/>
    <n v="0"/>
    <n v="0"/>
    <n v="38"/>
    <n v="0"/>
    <n v="38"/>
    <n v="1"/>
    <n v="0"/>
    <x v="114"/>
  </r>
  <r>
    <x v="301"/>
    <n v="10746"/>
    <x v="10"/>
    <n v="1"/>
    <n v="218"/>
    <n v="0"/>
    <n v="0"/>
    <n v="0"/>
    <n v="218"/>
    <n v="0"/>
    <n v="218"/>
    <n v="1"/>
    <n v="0"/>
    <x v="114"/>
  </r>
  <r>
    <x v="92"/>
    <n v="10498"/>
    <x v="16"/>
    <n v="1"/>
    <n v="88"/>
    <n v="0"/>
    <n v="0"/>
    <n v="0"/>
    <n v="88"/>
    <n v="0"/>
    <n v="88"/>
    <n v="1"/>
    <n v="0"/>
    <x v="114"/>
  </r>
  <r>
    <x v="52"/>
    <n v="1066"/>
    <x v="16"/>
    <n v="1"/>
    <n v="99"/>
    <n v="0"/>
    <n v="0"/>
    <n v="0"/>
    <n v="99"/>
    <n v="0"/>
    <n v="99"/>
    <n v="1"/>
    <n v="0"/>
    <x v="115"/>
  </r>
  <r>
    <x v="21"/>
    <n v="10461"/>
    <x v="0"/>
    <n v="1"/>
    <n v="275"/>
    <n v="0"/>
    <n v="0"/>
    <n v="0"/>
    <n v="275"/>
    <n v="0"/>
    <n v="275"/>
    <n v="1"/>
    <n v="0"/>
    <x v="115"/>
  </r>
  <r>
    <x v="81"/>
    <n v="10396"/>
    <x v="18"/>
    <n v="2"/>
    <n v="1110"/>
    <n v="0"/>
    <n v="0"/>
    <n v="0"/>
    <n v="1110"/>
    <n v="0"/>
    <n v="1110"/>
    <n v="1"/>
    <n v="0"/>
    <x v="115"/>
  </r>
  <r>
    <x v="125"/>
    <n v="10069"/>
    <x v="4"/>
    <n v="1"/>
    <n v="355"/>
    <n v="0"/>
    <n v="0"/>
    <n v="0"/>
    <n v="355"/>
    <n v="0"/>
    <n v="355"/>
    <n v="1"/>
    <n v="0"/>
    <x v="115"/>
  </r>
  <r>
    <x v="57"/>
    <n v="10225"/>
    <x v="4"/>
    <n v="1"/>
    <n v="255"/>
    <n v="0"/>
    <n v="0"/>
    <n v="0"/>
    <n v="255"/>
    <n v="0"/>
    <n v="255"/>
    <n v="1"/>
    <n v="0"/>
    <x v="115"/>
  </r>
  <r>
    <x v="101"/>
    <n v="10113"/>
    <x v="11"/>
    <n v="2"/>
    <n v="750"/>
    <n v="0"/>
    <n v="0"/>
    <n v="150"/>
    <n v="600"/>
    <n v="0"/>
    <n v="600"/>
    <n v="1"/>
    <n v="0"/>
    <x v="115"/>
  </r>
  <r>
    <x v="28"/>
    <n v="10442"/>
    <x v="12"/>
    <n v="1"/>
    <n v="83"/>
    <n v="0"/>
    <n v="0"/>
    <n v="0"/>
    <n v="83"/>
    <n v="0"/>
    <n v="83"/>
    <n v="1"/>
    <n v="0"/>
    <x v="115"/>
  </r>
  <r>
    <x v="62"/>
    <n v="10445"/>
    <x v="12"/>
    <n v="1"/>
    <n v="195"/>
    <n v="0"/>
    <n v="0"/>
    <n v="0"/>
    <n v="195"/>
    <n v="0"/>
    <n v="195"/>
    <n v="1"/>
    <n v="0"/>
    <x v="115"/>
  </r>
  <r>
    <x v="8"/>
    <n v="10264"/>
    <x v="5"/>
    <n v="1"/>
    <n v="190"/>
    <n v="0"/>
    <n v="0"/>
    <n v="0"/>
    <n v="190"/>
    <n v="0"/>
    <n v="190"/>
    <n v="1"/>
    <n v="0"/>
    <x v="115"/>
  </r>
  <r>
    <x v="194"/>
    <n v="10376"/>
    <x v="5"/>
    <n v="1"/>
    <n v="330"/>
    <n v="0"/>
    <n v="0"/>
    <n v="0"/>
    <n v="330"/>
    <n v="0"/>
    <n v="330"/>
    <n v="1"/>
    <n v="0"/>
    <x v="115"/>
  </r>
  <r>
    <x v="237"/>
    <n v="10374"/>
    <x v="5"/>
    <n v="2"/>
    <n v="550"/>
    <n v="0"/>
    <n v="0"/>
    <n v="0"/>
    <n v="550"/>
    <n v="0"/>
    <n v="550"/>
    <n v="1"/>
    <n v="0"/>
    <x v="115"/>
  </r>
  <r>
    <x v="179"/>
    <n v="10485"/>
    <x v="20"/>
    <n v="1"/>
    <n v="1799"/>
    <n v="0"/>
    <n v="0"/>
    <n v="0"/>
    <n v="1799"/>
    <n v="0"/>
    <n v="1799"/>
    <n v="1"/>
    <n v="0"/>
    <x v="115"/>
  </r>
  <r>
    <x v="74"/>
    <n v="10227"/>
    <x v="6"/>
    <n v="2"/>
    <n v="770"/>
    <n v="0"/>
    <n v="0"/>
    <n v="0"/>
    <n v="770"/>
    <n v="0"/>
    <n v="770"/>
    <n v="1"/>
    <n v="0"/>
    <x v="115"/>
  </r>
  <r>
    <x v="46"/>
    <n v="10356"/>
    <x v="6"/>
    <n v="3"/>
    <n v="1080"/>
    <n v="0"/>
    <n v="0"/>
    <n v="0"/>
    <n v="1080"/>
    <n v="0"/>
    <n v="1080"/>
    <n v="1"/>
    <n v="0"/>
    <x v="115"/>
  </r>
  <r>
    <x v="77"/>
    <n v="10421"/>
    <x v="22"/>
    <n v="1"/>
    <n v="238"/>
    <n v="0"/>
    <n v="0"/>
    <n v="0"/>
    <n v="238"/>
    <n v="0"/>
    <n v="238"/>
    <n v="1"/>
    <n v="0"/>
    <x v="115"/>
  </r>
  <r>
    <x v="241"/>
    <n v="10031"/>
    <x v="9"/>
    <n v="1"/>
    <n v="715"/>
    <n v="0"/>
    <n v="0"/>
    <n v="0"/>
    <n v="715"/>
    <n v="0"/>
    <n v="715"/>
    <n v="1"/>
    <n v="0"/>
    <x v="115"/>
  </r>
  <r>
    <x v="219"/>
    <n v="10250"/>
    <x v="17"/>
    <n v="1"/>
    <n v="0"/>
    <n v="0"/>
    <n v="0"/>
    <n v="0"/>
    <n v="0"/>
    <n v="0"/>
    <n v="0"/>
    <n v="0"/>
    <n v="0"/>
    <x v="115"/>
  </r>
  <r>
    <x v="134"/>
    <n v="10405"/>
    <x v="17"/>
    <n v="4"/>
    <n v="0"/>
    <n v="0"/>
    <n v="0"/>
    <n v="0"/>
    <n v="0"/>
    <n v="0"/>
    <n v="0"/>
    <n v="0"/>
    <n v="0"/>
    <x v="115"/>
  </r>
  <r>
    <x v="206"/>
    <s v="0000000"/>
    <x v="17"/>
    <n v="1"/>
    <n v="0"/>
    <n v="0"/>
    <n v="0"/>
    <n v="0"/>
    <n v="0"/>
    <n v="0"/>
    <n v="0"/>
    <n v="0"/>
    <n v="0"/>
    <x v="115"/>
  </r>
  <r>
    <x v="148"/>
    <n v="10557"/>
    <x v="17"/>
    <n v="1"/>
    <n v="0"/>
    <n v="0"/>
    <n v="0"/>
    <n v="0"/>
    <n v="0"/>
    <n v="0"/>
    <n v="0"/>
    <n v="0"/>
    <n v="0"/>
    <x v="116"/>
  </r>
  <r>
    <x v="21"/>
    <n v="10461"/>
    <x v="0"/>
    <n v="1"/>
    <n v="275"/>
    <n v="0"/>
    <n v="0"/>
    <n v="0"/>
    <n v="275"/>
    <n v="0"/>
    <n v="275"/>
    <n v="1"/>
    <n v="0"/>
    <x v="116"/>
  </r>
  <r>
    <x v="209"/>
    <n v="10574"/>
    <x v="17"/>
    <n v="1"/>
    <n v="0"/>
    <n v="0"/>
    <n v="0"/>
    <n v="0"/>
    <n v="0"/>
    <n v="0"/>
    <n v="0"/>
    <n v="0"/>
    <n v="0"/>
    <x v="116"/>
  </r>
  <r>
    <x v="57"/>
    <n v="10225"/>
    <x v="4"/>
    <n v="1"/>
    <n v="255"/>
    <n v="0"/>
    <n v="0"/>
    <n v="0"/>
    <n v="255"/>
    <n v="0"/>
    <n v="255"/>
    <n v="1"/>
    <n v="0"/>
    <x v="116"/>
  </r>
  <r>
    <x v="22"/>
    <n v="10645"/>
    <x v="1"/>
    <n v="1"/>
    <n v="340"/>
    <n v="0"/>
    <n v="0"/>
    <n v="0"/>
    <n v="340"/>
    <n v="0"/>
    <n v="340"/>
    <n v="1"/>
    <n v="0"/>
    <x v="116"/>
  </r>
  <r>
    <x v="23"/>
    <n v="10044"/>
    <x v="4"/>
    <n v="1"/>
    <n v="260"/>
    <n v="0"/>
    <n v="0"/>
    <n v="0"/>
    <n v="260"/>
    <n v="0"/>
    <n v="260"/>
    <n v="1"/>
    <n v="0"/>
    <x v="116"/>
  </r>
  <r>
    <x v="128"/>
    <n v="10111"/>
    <x v="3"/>
    <n v="1"/>
    <n v="355"/>
    <n v="0"/>
    <n v="0"/>
    <n v="0"/>
    <n v="355"/>
    <n v="0"/>
    <n v="355"/>
    <n v="1"/>
    <n v="0"/>
    <x v="116"/>
  </r>
  <r>
    <x v="26"/>
    <n v="10095"/>
    <x v="3"/>
    <n v="1"/>
    <n v="260"/>
    <n v="0"/>
    <n v="0"/>
    <n v="0"/>
    <n v="260"/>
    <n v="0"/>
    <n v="260"/>
    <n v="1"/>
    <n v="0"/>
    <x v="116"/>
  </r>
  <r>
    <x v="173"/>
    <n v="10097"/>
    <x v="3"/>
    <n v="1"/>
    <n v="355"/>
    <n v="0"/>
    <n v="0"/>
    <n v="0"/>
    <n v="355"/>
    <n v="0"/>
    <n v="355"/>
    <n v="1"/>
    <n v="0"/>
    <x v="116"/>
  </r>
  <r>
    <x v="129"/>
    <n v="10088"/>
    <x v="4"/>
    <n v="1"/>
    <n v="275"/>
    <n v="0"/>
    <n v="0"/>
    <n v="0"/>
    <n v="275"/>
    <n v="0"/>
    <n v="275"/>
    <n v="1"/>
    <n v="0"/>
    <x v="116"/>
  </r>
  <r>
    <x v="103"/>
    <n v="10075"/>
    <x v="4"/>
    <n v="1"/>
    <n v="275"/>
    <n v="0"/>
    <n v="0"/>
    <n v="0"/>
    <n v="275"/>
    <n v="0"/>
    <n v="275"/>
    <n v="1"/>
    <n v="0"/>
    <x v="116"/>
  </r>
  <r>
    <x v="178"/>
    <n v="10444"/>
    <x v="12"/>
    <n v="1"/>
    <n v="75"/>
    <n v="0"/>
    <n v="0"/>
    <n v="0"/>
    <n v="75"/>
    <n v="0"/>
    <n v="75"/>
    <n v="1"/>
    <n v="0"/>
    <x v="116"/>
  </r>
  <r>
    <x v="28"/>
    <n v="10442"/>
    <x v="12"/>
    <n v="1"/>
    <n v="83"/>
    <n v="0"/>
    <n v="0"/>
    <n v="0"/>
    <n v="83"/>
    <n v="0"/>
    <n v="83"/>
    <n v="1"/>
    <n v="0"/>
    <x v="116"/>
  </r>
  <r>
    <x v="29"/>
    <n v="10443"/>
    <x v="12"/>
    <n v="1"/>
    <n v="75"/>
    <n v="0"/>
    <n v="0"/>
    <n v="0"/>
    <n v="75"/>
    <n v="0"/>
    <n v="75"/>
    <n v="1"/>
    <n v="0"/>
    <x v="116"/>
  </r>
  <r>
    <x v="140"/>
    <n v="10488"/>
    <x v="12"/>
    <n v="1"/>
    <n v="135"/>
    <n v="0"/>
    <n v="0"/>
    <n v="0"/>
    <n v="135"/>
    <n v="0"/>
    <n v="135"/>
    <n v="1"/>
    <n v="0"/>
    <x v="116"/>
  </r>
  <r>
    <x v="63"/>
    <n v="10470"/>
    <x v="19"/>
    <n v="1"/>
    <n v="275"/>
    <n v="0"/>
    <n v="0"/>
    <n v="0"/>
    <n v="275"/>
    <n v="0"/>
    <n v="275"/>
    <n v="1"/>
    <n v="0"/>
    <x v="116"/>
  </r>
  <r>
    <x v="37"/>
    <n v="10216"/>
    <x v="13"/>
    <n v="2"/>
    <n v="490"/>
    <n v="0"/>
    <n v="0"/>
    <n v="0"/>
    <n v="490"/>
    <n v="0"/>
    <n v="490"/>
    <n v="1"/>
    <n v="0"/>
    <x v="116"/>
  </r>
  <r>
    <x v="8"/>
    <n v="10264"/>
    <x v="5"/>
    <n v="2"/>
    <n v="380"/>
    <n v="0"/>
    <n v="0"/>
    <n v="19"/>
    <n v="361"/>
    <n v="0"/>
    <n v="361"/>
    <n v="1"/>
    <n v="0"/>
    <x v="116"/>
  </r>
  <r>
    <x v="233"/>
    <n v="10380"/>
    <x v="5"/>
    <n v="1"/>
    <n v="230"/>
    <n v="0"/>
    <n v="0"/>
    <n v="0"/>
    <n v="230"/>
    <n v="0"/>
    <n v="230"/>
    <n v="1"/>
    <n v="0"/>
    <x v="116"/>
  </r>
  <r>
    <x v="68"/>
    <n v="10377"/>
    <x v="5"/>
    <n v="1"/>
    <n v="345"/>
    <n v="0"/>
    <n v="0"/>
    <n v="0"/>
    <n v="345"/>
    <n v="0"/>
    <n v="345"/>
    <n v="1"/>
    <n v="0"/>
    <x v="116"/>
  </r>
  <r>
    <x v="39"/>
    <n v="10373"/>
    <x v="5"/>
    <n v="1"/>
    <n v="275"/>
    <n v="0"/>
    <n v="0"/>
    <n v="0"/>
    <n v="275"/>
    <n v="0"/>
    <n v="275"/>
    <n v="1"/>
    <n v="0"/>
    <x v="116"/>
  </r>
  <r>
    <x v="237"/>
    <n v="10374"/>
    <x v="5"/>
    <n v="1"/>
    <n v="275"/>
    <n v="0"/>
    <n v="0"/>
    <n v="0"/>
    <n v="275"/>
    <n v="0"/>
    <n v="275"/>
    <n v="1"/>
    <n v="0"/>
    <x v="116"/>
  </r>
  <r>
    <x v="159"/>
    <n v="10263"/>
    <x v="17"/>
    <n v="2"/>
    <n v="0"/>
    <n v="0"/>
    <n v="0"/>
    <n v="0"/>
    <n v="0"/>
    <n v="0"/>
    <n v="0"/>
    <n v="0"/>
    <n v="0"/>
    <x v="116"/>
  </r>
  <r>
    <x v="154"/>
    <n v="10175"/>
    <x v="2"/>
    <n v="1"/>
    <n v="220"/>
    <n v="0"/>
    <n v="0"/>
    <n v="14.56"/>
    <n v="205.44"/>
    <n v="0"/>
    <n v="205.44"/>
    <n v="1"/>
    <n v="0"/>
    <x v="116"/>
  </r>
  <r>
    <x v="196"/>
    <n v="10681"/>
    <x v="16"/>
    <n v="1"/>
    <n v="25"/>
    <n v="0"/>
    <n v="0"/>
    <n v="0"/>
    <n v="25"/>
    <n v="0"/>
    <n v="25"/>
    <n v="1"/>
    <n v="0"/>
    <x v="116"/>
  </r>
  <r>
    <x v="301"/>
    <n v="10746"/>
    <x v="10"/>
    <n v="1"/>
    <n v="218"/>
    <n v="0"/>
    <n v="0"/>
    <n v="0"/>
    <n v="218"/>
    <n v="0"/>
    <n v="218"/>
    <n v="1"/>
    <n v="0"/>
    <x v="116"/>
  </r>
  <r>
    <x v="275"/>
    <n v="10539"/>
    <x v="17"/>
    <n v="1"/>
    <n v="0"/>
    <n v="0"/>
    <n v="0"/>
    <n v="0"/>
    <n v="0"/>
    <n v="0"/>
    <n v="0"/>
    <n v="0"/>
    <n v="0"/>
    <x v="116"/>
  </r>
  <r>
    <x v="18"/>
    <n v="10583"/>
    <x v="2"/>
    <n v="3"/>
    <n v="1140"/>
    <n v="0"/>
    <n v="0"/>
    <n v="75.44"/>
    <n v="1064.56"/>
    <n v="0"/>
    <n v="1064.56"/>
    <n v="1"/>
    <n v="0"/>
    <x v="116"/>
  </r>
  <r>
    <x v="201"/>
    <n v="10425"/>
    <x v="17"/>
    <n v="1"/>
    <n v="0"/>
    <n v="0"/>
    <n v="0"/>
    <n v="0"/>
    <n v="0"/>
    <n v="0"/>
    <n v="0"/>
    <n v="0"/>
    <n v="0"/>
    <x v="116"/>
  </r>
  <r>
    <x v="22"/>
    <n v="10645"/>
    <x v="1"/>
    <n v="1"/>
    <n v="340"/>
    <n v="0"/>
    <n v="0"/>
    <n v="44.04"/>
    <n v="295.95999999999998"/>
    <n v="0"/>
    <n v="295.95999999999998"/>
    <n v="1"/>
    <n v="0"/>
    <x v="117"/>
  </r>
  <r>
    <x v="112"/>
    <n v="10127"/>
    <x v="3"/>
    <n v="1"/>
    <n v="355"/>
    <n v="0"/>
    <n v="0"/>
    <n v="0"/>
    <n v="355"/>
    <n v="0"/>
    <n v="355"/>
    <n v="1"/>
    <n v="0"/>
    <x v="117"/>
  </r>
  <r>
    <x v="4"/>
    <n v="10109"/>
    <x v="3"/>
    <n v="1"/>
    <n v="275"/>
    <n v="0"/>
    <n v="0"/>
    <n v="0"/>
    <n v="275"/>
    <n v="0"/>
    <n v="275"/>
    <n v="1"/>
    <n v="0"/>
    <x v="117"/>
  </r>
  <r>
    <x v="139"/>
    <n v="10090"/>
    <x v="4"/>
    <n v="1"/>
    <n v="315"/>
    <n v="0"/>
    <n v="0"/>
    <n v="0"/>
    <n v="315"/>
    <n v="0"/>
    <n v="315"/>
    <n v="1"/>
    <n v="0"/>
    <x v="117"/>
  </r>
  <r>
    <x v="178"/>
    <n v="10444"/>
    <x v="12"/>
    <n v="4"/>
    <n v="300"/>
    <n v="0"/>
    <n v="0"/>
    <n v="0"/>
    <n v="300"/>
    <n v="0"/>
    <n v="300"/>
    <n v="1"/>
    <n v="0"/>
    <x v="117"/>
  </r>
  <r>
    <x v="236"/>
    <n v="10042"/>
    <x v="12"/>
    <n v="1"/>
    <n v="145"/>
    <n v="0"/>
    <n v="0"/>
    <n v="0"/>
    <n v="145"/>
    <n v="0"/>
    <n v="145"/>
    <n v="1"/>
    <n v="0"/>
    <x v="117"/>
  </r>
  <r>
    <x v="63"/>
    <n v="10470"/>
    <x v="19"/>
    <n v="1"/>
    <n v="275"/>
    <n v="0"/>
    <n v="0"/>
    <n v="35.619999999999997"/>
    <n v="239.38"/>
    <n v="0"/>
    <n v="239.38"/>
    <n v="1"/>
    <n v="0"/>
    <x v="117"/>
  </r>
  <r>
    <x v="117"/>
    <n v="10218"/>
    <x v="13"/>
    <n v="1"/>
    <n v="245"/>
    <n v="0"/>
    <n v="0"/>
    <n v="0"/>
    <n v="245"/>
    <n v="0"/>
    <n v="245"/>
    <n v="1"/>
    <n v="0"/>
    <x v="117"/>
  </r>
  <r>
    <x v="67"/>
    <n v="10223"/>
    <x v="13"/>
    <n v="1"/>
    <n v="275"/>
    <n v="0"/>
    <n v="0"/>
    <n v="0"/>
    <n v="275"/>
    <n v="0"/>
    <n v="275"/>
    <n v="1"/>
    <n v="0"/>
    <x v="117"/>
  </r>
  <r>
    <x v="37"/>
    <n v="10216"/>
    <x v="13"/>
    <n v="4"/>
    <n v="980"/>
    <n v="0"/>
    <n v="0"/>
    <n v="0"/>
    <n v="980"/>
    <n v="0"/>
    <n v="980"/>
    <n v="1"/>
    <n v="0"/>
    <x v="117"/>
  </r>
  <r>
    <x v="8"/>
    <n v="10264"/>
    <x v="5"/>
    <n v="4"/>
    <n v="760"/>
    <n v="0"/>
    <n v="0"/>
    <n v="18.87"/>
    <n v="741.13"/>
    <n v="0"/>
    <n v="741.13"/>
    <n v="1"/>
    <n v="0"/>
    <x v="117"/>
  </r>
  <r>
    <x v="9"/>
    <n v="10366"/>
    <x v="5"/>
    <n v="1"/>
    <n v="270"/>
    <n v="0"/>
    <n v="0"/>
    <n v="26.82"/>
    <n v="243.18"/>
    <n v="0"/>
    <n v="243.18"/>
    <n v="1"/>
    <n v="0"/>
    <x v="117"/>
  </r>
  <r>
    <x v="157"/>
    <n v="10368"/>
    <x v="5"/>
    <n v="1"/>
    <n v="265"/>
    <n v="0"/>
    <n v="0"/>
    <n v="0"/>
    <n v="265"/>
    <n v="0"/>
    <n v="265"/>
    <n v="1"/>
    <n v="0"/>
    <x v="117"/>
  </r>
  <r>
    <x v="38"/>
    <n v="10381"/>
    <x v="5"/>
    <n v="1"/>
    <n v="225"/>
    <n v="0"/>
    <n v="0"/>
    <n v="0"/>
    <n v="225"/>
    <n v="0"/>
    <n v="225"/>
    <n v="1"/>
    <n v="0"/>
    <x v="117"/>
  </r>
  <r>
    <x v="68"/>
    <n v="10377"/>
    <x v="5"/>
    <n v="1"/>
    <n v="345"/>
    <n v="0"/>
    <n v="0"/>
    <n v="0"/>
    <n v="345"/>
    <n v="0"/>
    <n v="345"/>
    <n v="1"/>
    <n v="0"/>
    <x v="117"/>
  </r>
  <r>
    <x v="228"/>
    <n v="10378"/>
    <x v="5"/>
    <n v="1"/>
    <n v="285"/>
    <n v="0"/>
    <n v="0"/>
    <n v="28.31"/>
    <n v="256.69"/>
    <n v="0"/>
    <n v="256.69"/>
    <n v="1"/>
    <n v="0"/>
    <x v="117"/>
  </r>
  <r>
    <x v="10"/>
    <n v="10007"/>
    <x v="5"/>
    <n v="1"/>
    <n v="275"/>
    <n v="0"/>
    <n v="0"/>
    <n v="0"/>
    <n v="275"/>
    <n v="0"/>
    <n v="275"/>
    <n v="1"/>
    <n v="0"/>
    <x v="117"/>
  </r>
  <r>
    <x v="179"/>
    <n v="10485"/>
    <x v="20"/>
    <n v="1"/>
    <n v="1799"/>
    <n v="0"/>
    <n v="0"/>
    <n v="0"/>
    <n v="1799"/>
    <n v="0"/>
    <n v="1799"/>
    <n v="1"/>
    <n v="0"/>
    <x v="117"/>
  </r>
  <r>
    <x v="141"/>
    <n v="10355"/>
    <x v="6"/>
    <n v="1"/>
    <n v="350"/>
    <n v="0"/>
    <n v="0"/>
    <n v="0"/>
    <n v="350"/>
    <n v="0"/>
    <n v="350"/>
    <n v="1"/>
    <n v="0"/>
    <x v="117"/>
  </r>
  <r>
    <x v="45"/>
    <n v="10354"/>
    <x v="6"/>
    <n v="1"/>
    <n v="350"/>
    <n v="0"/>
    <n v="0"/>
    <n v="0"/>
    <n v="350"/>
    <n v="0"/>
    <n v="350"/>
    <n v="1"/>
    <n v="0"/>
    <x v="117"/>
  </r>
  <r>
    <x v="11"/>
    <n v="10353"/>
    <x v="6"/>
    <n v="3"/>
    <n v="1050"/>
    <n v="0"/>
    <n v="0"/>
    <n v="45.34"/>
    <n v="1004.66"/>
    <n v="0"/>
    <n v="1004.66"/>
    <n v="1"/>
    <n v="0"/>
    <x v="117"/>
  </r>
  <r>
    <x v="46"/>
    <n v="10356"/>
    <x v="6"/>
    <n v="2"/>
    <n v="720"/>
    <n v="0"/>
    <n v="0"/>
    <n v="0"/>
    <n v="720"/>
    <n v="0"/>
    <n v="720"/>
    <n v="1"/>
    <n v="0"/>
    <x v="117"/>
  </r>
  <r>
    <x v="221"/>
    <n v="10431"/>
    <x v="14"/>
    <n v="1"/>
    <n v="495"/>
    <n v="0"/>
    <n v="0"/>
    <n v="0"/>
    <n v="495"/>
    <n v="0"/>
    <n v="495"/>
    <n v="1"/>
    <n v="0"/>
    <x v="117"/>
  </r>
  <r>
    <x v="15"/>
    <n v="10037"/>
    <x v="8"/>
    <n v="1"/>
    <n v="385"/>
    <n v="0"/>
    <n v="0"/>
    <n v="77"/>
    <n v="308"/>
    <n v="0"/>
    <n v="308"/>
    <n v="1"/>
    <n v="0"/>
    <x v="117"/>
  </r>
  <r>
    <x v="91"/>
    <n v="10494"/>
    <x v="16"/>
    <n v="1"/>
    <n v="38"/>
    <n v="0"/>
    <n v="0"/>
    <n v="0"/>
    <n v="38"/>
    <n v="0"/>
    <n v="38"/>
    <n v="1"/>
    <n v="0"/>
    <x v="117"/>
  </r>
  <r>
    <x v="51"/>
    <n v="10632"/>
    <x v="10"/>
    <n v="1"/>
    <n v="159"/>
    <n v="0"/>
    <n v="0"/>
    <n v="0"/>
    <n v="159"/>
    <n v="0"/>
    <n v="159"/>
    <n v="1"/>
    <n v="0"/>
    <x v="117"/>
  </r>
  <r>
    <x v="174"/>
    <n v="10660"/>
    <x v="5"/>
    <n v="1"/>
    <n v="265"/>
    <n v="0"/>
    <n v="0"/>
    <n v="0"/>
    <n v="265"/>
    <n v="0"/>
    <n v="265"/>
    <n v="1"/>
    <n v="0"/>
    <x v="118"/>
  </r>
  <r>
    <x v="145"/>
    <n v="10449"/>
    <x v="0"/>
    <n v="3"/>
    <n v="780"/>
    <n v="0"/>
    <n v="0"/>
    <n v="0"/>
    <n v="780"/>
    <n v="0"/>
    <n v="780"/>
    <n v="1"/>
    <n v="0"/>
    <x v="118"/>
  </r>
  <r>
    <x v="1"/>
    <n v="10450"/>
    <x v="0"/>
    <n v="1"/>
    <n v="470"/>
    <n v="0"/>
    <n v="0"/>
    <n v="16.54"/>
    <n v="453.46"/>
    <n v="0"/>
    <n v="453.46"/>
    <n v="1"/>
    <n v="0"/>
    <x v="118"/>
  </r>
  <r>
    <x v="98"/>
    <n v="10168"/>
    <x v="1"/>
    <n v="1"/>
    <n v="385"/>
    <n v="0"/>
    <n v="0"/>
    <n v="0"/>
    <n v="385"/>
    <n v="0"/>
    <n v="385"/>
    <n v="1"/>
    <n v="0"/>
    <x v="118"/>
  </r>
  <r>
    <x v="127"/>
    <n v="10067"/>
    <x v="4"/>
    <n v="1"/>
    <n v="275"/>
    <n v="0"/>
    <n v="0"/>
    <n v="0"/>
    <n v="275"/>
    <n v="0"/>
    <n v="275"/>
    <n v="1"/>
    <n v="0"/>
    <x v="118"/>
  </r>
  <r>
    <x v="22"/>
    <n v="10645"/>
    <x v="1"/>
    <n v="1"/>
    <n v="340"/>
    <n v="0"/>
    <n v="0"/>
    <n v="11.96"/>
    <n v="328.04"/>
    <n v="0"/>
    <n v="328.04"/>
    <n v="1"/>
    <n v="0"/>
    <x v="118"/>
  </r>
  <r>
    <x v="4"/>
    <n v="10109"/>
    <x v="3"/>
    <n v="1"/>
    <n v="275"/>
    <n v="0"/>
    <n v="0"/>
    <n v="9.67"/>
    <n v="265.33"/>
    <n v="0"/>
    <n v="265.33"/>
    <n v="1"/>
    <n v="0"/>
    <x v="118"/>
  </r>
  <r>
    <x v="100"/>
    <n v="10073"/>
    <x v="11"/>
    <n v="3"/>
    <n v="1005"/>
    <n v="0"/>
    <n v="0"/>
    <n v="134"/>
    <n v="871"/>
    <n v="0"/>
    <n v="871"/>
    <n v="1"/>
    <n v="0"/>
    <x v="118"/>
  </r>
  <r>
    <x v="28"/>
    <n v="10442"/>
    <x v="12"/>
    <n v="2"/>
    <n v="166"/>
    <n v="0"/>
    <n v="0"/>
    <n v="0"/>
    <n v="166"/>
    <n v="0"/>
    <n v="166"/>
    <n v="1"/>
    <n v="0"/>
    <x v="118"/>
  </r>
  <r>
    <x v="65"/>
    <n v="10211"/>
    <x v="13"/>
    <n v="1"/>
    <n v="265"/>
    <n v="0"/>
    <n v="0"/>
    <n v="9.32"/>
    <n v="255.68"/>
    <n v="0"/>
    <n v="255.68"/>
    <n v="1"/>
    <n v="0"/>
    <x v="118"/>
  </r>
  <r>
    <x v="117"/>
    <n v="10218"/>
    <x v="13"/>
    <n v="4"/>
    <n v="980"/>
    <n v="0"/>
    <n v="0"/>
    <n v="0"/>
    <n v="980"/>
    <n v="0"/>
    <n v="980"/>
    <n v="1"/>
    <n v="0"/>
    <x v="118"/>
  </r>
  <r>
    <x v="67"/>
    <n v="10223"/>
    <x v="13"/>
    <n v="1"/>
    <n v="275"/>
    <n v="0"/>
    <n v="0"/>
    <n v="0"/>
    <n v="275"/>
    <n v="0"/>
    <n v="275"/>
    <n v="1"/>
    <n v="0"/>
    <x v="118"/>
  </r>
  <r>
    <x v="37"/>
    <n v="10216"/>
    <x v="13"/>
    <n v="1"/>
    <n v="245"/>
    <n v="0"/>
    <n v="0"/>
    <n v="0"/>
    <n v="245"/>
    <n v="0"/>
    <n v="245"/>
    <n v="1"/>
    <n v="0"/>
    <x v="118"/>
  </r>
  <r>
    <x v="8"/>
    <n v="10264"/>
    <x v="5"/>
    <n v="3"/>
    <n v="570"/>
    <n v="0"/>
    <n v="0"/>
    <n v="0"/>
    <n v="570"/>
    <n v="0"/>
    <n v="570"/>
    <n v="1"/>
    <n v="0"/>
    <x v="118"/>
  </r>
  <r>
    <x v="39"/>
    <n v="10373"/>
    <x v="5"/>
    <n v="1"/>
    <n v="275"/>
    <n v="0"/>
    <n v="0"/>
    <n v="0"/>
    <n v="275"/>
    <n v="0"/>
    <n v="275"/>
    <n v="1"/>
    <n v="0"/>
    <x v="118"/>
  </r>
  <r>
    <x v="228"/>
    <n v="10378"/>
    <x v="5"/>
    <n v="1"/>
    <n v="285"/>
    <n v="0"/>
    <n v="0"/>
    <n v="10.029999999999999"/>
    <n v="274.97000000000003"/>
    <n v="0"/>
    <n v="274.97000000000003"/>
    <n v="1"/>
    <n v="0"/>
    <x v="118"/>
  </r>
  <r>
    <x v="69"/>
    <n v="10382"/>
    <x v="5"/>
    <n v="2"/>
    <n v="470"/>
    <n v="0"/>
    <n v="0"/>
    <n v="16.53"/>
    <n v="453.47"/>
    <n v="0"/>
    <n v="453.47"/>
    <n v="1"/>
    <n v="0"/>
    <x v="118"/>
  </r>
  <r>
    <x v="45"/>
    <n v="10354"/>
    <x v="6"/>
    <n v="1"/>
    <n v="350"/>
    <n v="0"/>
    <n v="0"/>
    <n v="0"/>
    <n v="350"/>
    <n v="0"/>
    <n v="350"/>
    <n v="1"/>
    <n v="0"/>
    <x v="118"/>
  </r>
  <r>
    <x v="183"/>
    <n v="10043"/>
    <x v="6"/>
    <n v="1"/>
    <n v="310"/>
    <n v="0"/>
    <n v="0"/>
    <n v="0"/>
    <n v="310"/>
    <n v="0"/>
    <n v="310"/>
    <n v="1"/>
    <n v="0"/>
    <x v="118"/>
  </r>
  <r>
    <x v="152"/>
    <n v="10428"/>
    <x v="21"/>
    <n v="1"/>
    <n v="349"/>
    <n v="0"/>
    <n v="0"/>
    <n v="12.28"/>
    <n v="336.72"/>
    <n v="0"/>
    <n v="336.72"/>
    <n v="1"/>
    <n v="0"/>
    <x v="118"/>
  </r>
  <r>
    <x v="48"/>
    <n v="10409"/>
    <x v="8"/>
    <n v="1"/>
    <n v="335"/>
    <n v="0"/>
    <n v="0"/>
    <n v="67"/>
    <n v="268"/>
    <n v="0"/>
    <n v="268"/>
    <n v="1"/>
    <n v="0"/>
    <x v="118"/>
  </r>
  <r>
    <x v="17"/>
    <n v="10633"/>
    <x v="10"/>
    <n v="1"/>
    <n v="159"/>
    <n v="0"/>
    <n v="0"/>
    <n v="0"/>
    <n v="159"/>
    <n v="0"/>
    <n v="159"/>
    <n v="1"/>
    <n v="0"/>
    <x v="118"/>
  </r>
  <r>
    <x v="91"/>
    <n v="10494"/>
    <x v="16"/>
    <n v="1"/>
    <n v="38"/>
    <n v="0"/>
    <n v="0"/>
    <n v="0"/>
    <n v="38"/>
    <n v="0"/>
    <n v="38"/>
    <n v="1"/>
    <n v="0"/>
    <x v="118"/>
  </r>
  <r>
    <x v="301"/>
    <n v="10746"/>
    <x v="10"/>
    <n v="2"/>
    <n v="436"/>
    <n v="0"/>
    <n v="0"/>
    <n v="7.67"/>
    <n v="428.33"/>
    <n v="0"/>
    <n v="428.33"/>
    <n v="1"/>
    <n v="0"/>
    <x v="118"/>
  </r>
  <r>
    <x v="51"/>
    <n v="10632"/>
    <x v="10"/>
    <n v="1"/>
    <n v="159"/>
    <n v="0"/>
    <n v="0"/>
    <n v="0"/>
    <n v="159"/>
    <n v="0"/>
    <n v="159"/>
    <n v="1"/>
    <n v="0"/>
    <x v="118"/>
  </r>
  <r>
    <x v="81"/>
    <n v="10396"/>
    <x v="18"/>
    <n v="2"/>
    <n v="1110"/>
    <n v="0"/>
    <n v="0"/>
    <n v="30.76"/>
    <n v="1079.24"/>
    <n v="0"/>
    <n v="1079.24"/>
    <n v="1"/>
    <n v="0"/>
    <x v="119"/>
  </r>
  <r>
    <x v="123"/>
    <n v="10398"/>
    <x v="18"/>
    <n v="1"/>
    <n v="625"/>
    <n v="0"/>
    <n v="0"/>
    <n v="125"/>
    <n v="500"/>
    <n v="0"/>
    <n v="500"/>
    <n v="1"/>
    <n v="0"/>
    <x v="119"/>
  </r>
  <r>
    <x v="98"/>
    <n v="10168"/>
    <x v="1"/>
    <n v="1"/>
    <n v="385"/>
    <n v="0"/>
    <n v="0"/>
    <n v="77"/>
    <n v="308"/>
    <n v="0"/>
    <n v="308"/>
    <n v="1"/>
    <n v="0"/>
    <x v="119"/>
  </r>
  <r>
    <x v="127"/>
    <n v="10067"/>
    <x v="4"/>
    <n v="1"/>
    <n v="275"/>
    <n v="0"/>
    <n v="0"/>
    <n v="55"/>
    <n v="220"/>
    <n v="0"/>
    <n v="220"/>
    <n v="1"/>
    <n v="0"/>
    <x v="119"/>
  </r>
  <r>
    <x v="22"/>
    <n v="10645"/>
    <x v="1"/>
    <n v="1"/>
    <n v="340"/>
    <n v="0"/>
    <n v="0"/>
    <n v="0"/>
    <n v="340"/>
    <n v="0"/>
    <n v="340"/>
    <n v="1"/>
    <n v="0"/>
    <x v="119"/>
  </r>
  <r>
    <x v="128"/>
    <n v="10111"/>
    <x v="3"/>
    <n v="1"/>
    <n v="355"/>
    <n v="0"/>
    <n v="0"/>
    <n v="0"/>
    <n v="355"/>
    <n v="0"/>
    <n v="355"/>
    <n v="1"/>
    <n v="0"/>
    <x v="119"/>
  </r>
  <r>
    <x v="139"/>
    <n v="10090"/>
    <x v="4"/>
    <n v="1"/>
    <n v="315"/>
    <n v="0"/>
    <n v="0"/>
    <n v="0"/>
    <n v="315"/>
    <n v="0"/>
    <n v="315"/>
    <n v="1"/>
    <n v="0"/>
    <x v="119"/>
  </r>
  <r>
    <x v="178"/>
    <n v="10444"/>
    <x v="12"/>
    <n v="1"/>
    <n v="75"/>
    <n v="0"/>
    <n v="0"/>
    <n v="0"/>
    <n v="75"/>
    <n v="0"/>
    <n v="75"/>
    <n v="1"/>
    <n v="0"/>
    <x v="119"/>
  </r>
  <r>
    <x v="114"/>
    <n v="10440"/>
    <x v="12"/>
    <n v="1"/>
    <n v="88"/>
    <n v="0"/>
    <n v="0"/>
    <n v="0"/>
    <n v="88"/>
    <n v="0"/>
    <n v="88"/>
    <n v="1"/>
    <n v="0"/>
    <x v="119"/>
  </r>
  <r>
    <x v="274"/>
    <n v="10715"/>
    <x v="12"/>
    <n v="1"/>
    <n v="155"/>
    <n v="0"/>
    <n v="0"/>
    <n v="0"/>
    <n v="155"/>
    <n v="0"/>
    <n v="155"/>
    <n v="1"/>
    <n v="0"/>
    <x v="119"/>
  </r>
  <r>
    <x v="65"/>
    <n v="10211"/>
    <x v="13"/>
    <n v="1"/>
    <n v="265"/>
    <n v="0"/>
    <n v="0"/>
    <n v="0"/>
    <n v="265"/>
    <n v="0"/>
    <n v="265"/>
    <n v="1"/>
    <n v="0"/>
    <x v="119"/>
  </r>
  <r>
    <x v="33"/>
    <n v="10221"/>
    <x v="13"/>
    <n v="2"/>
    <n v="510"/>
    <n v="0"/>
    <n v="0"/>
    <n v="0"/>
    <n v="510"/>
    <n v="0"/>
    <n v="510"/>
    <n v="1"/>
    <n v="0"/>
    <x v="119"/>
  </r>
  <r>
    <x v="35"/>
    <n v="10220"/>
    <x v="13"/>
    <n v="1"/>
    <n v="225"/>
    <n v="0"/>
    <n v="0"/>
    <n v="0"/>
    <n v="225"/>
    <n v="0"/>
    <n v="225"/>
    <n v="1"/>
    <n v="0"/>
    <x v="119"/>
  </r>
  <r>
    <x v="8"/>
    <n v="10264"/>
    <x v="5"/>
    <n v="2"/>
    <n v="380"/>
    <n v="0"/>
    <n v="0"/>
    <n v="0"/>
    <n v="380"/>
    <n v="0"/>
    <n v="380"/>
    <n v="1"/>
    <n v="0"/>
    <x v="119"/>
  </r>
  <r>
    <x v="39"/>
    <n v="10373"/>
    <x v="5"/>
    <n v="2"/>
    <n v="550"/>
    <n v="0"/>
    <n v="0"/>
    <n v="0"/>
    <n v="550"/>
    <n v="0"/>
    <n v="550"/>
    <n v="1"/>
    <n v="0"/>
    <x v="119"/>
  </r>
  <r>
    <x v="69"/>
    <n v="10382"/>
    <x v="5"/>
    <n v="1"/>
    <n v="235"/>
    <n v="0"/>
    <n v="0"/>
    <n v="0"/>
    <n v="235"/>
    <n v="0"/>
    <n v="235"/>
    <n v="1"/>
    <n v="0"/>
    <x v="119"/>
  </r>
  <r>
    <x v="104"/>
    <n v="10360"/>
    <x v="6"/>
    <n v="1"/>
    <n v="385"/>
    <n v="0"/>
    <n v="0"/>
    <n v="38.409999999999997"/>
    <n v="346.59"/>
    <n v="0"/>
    <n v="346.59"/>
    <n v="1"/>
    <n v="0"/>
    <x v="119"/>
  </r>
  <r>
    <x v="46"/>
    <n v="10356"/>
    <x v="6"/>
    <n v="1"/>
    <n v="360"/>
    <n v="0"/>
    <n v="0"/>
    <n v="0"/>
    <n v="360"/>
    <n v="0"/>
    <n v="360"/>
    <n v="1"/>
    <n v="0"/>
    <x v="119"/>
  </r>
  <r>
    <x v="12"/>
    <n v="10545"/>
    <x v="6"/>
    <n v="1"/>
    <n v="340"/>
    <n v="0"/>
    <n v="0"/>
    <n v="46.33"/>
    <n v="293.67"/>
    <n v="0"/>
    <n v="293.67"/>
    <n v="1"/>
    <n v="0"/>
    <x v="119"/>
  </r>
  <r>
    <x v="75"/>
    <n v="10427"/>
    <x v="21"/>
    <n v="1"/>
    <n v="359"/>
    <n v="0"/>
    <n v="0"/>
    <n v="0"/>
    <n v="359"/>
    <n v="0"/>
    <n v="359"/>
    <n v="1"/>
    <n v="0"/>
    <x v="119"/>
  </r>
  <r>
    <x v="77"/>
    <n v="10421"/>
    <x v="22"/>
    <n v="1"/>
    <n v="238"/>
    <n v="0"/>
    <n v="0"/>
    <n v="0"/>
    <n v="238"/>
    <n v="0"/>
    <n v="238"/>
    <n v="1"/>
    <n v="0"/>
    <x v="119"/>
  </r>
  <r>
    <x v="88"/>
    <n v="10423"/>
    <x v="22"/>
    <n v="1"/>
    <n v="280"/>
    <n v="0"/>
    <n v="0"/>
    <n v="0"/>
    <n v="280"/>
    <n v="0"/>
    <n v="280"/>
    <n v="1"/>
    <n v="0"/>
    <x v="119"/>
  </r>
  <r>
    <x v="89"/>
    <n v="10493"/>
    <x v="16"/>
    <n v="1"/>
    <n v="58"/>
    <n v="0"/>
    <n v="0"/>
    <n v="0"/>
    <n v="58"/>
    <n v="0"/>
    <n v="58"/>
    <n v="1"/>
    <n v="0"/>
    <x v="119"/>
  </r>
  <r>
    <x v="17"/>
    <n v="10633"/>
    <x v="10"/>
    <n v="5"/>
    <n v="795"/>
    <n v="0"/>
    <n v="0"/>
    <n v="47.59"/>
    <n v="747.41"/>
    <n v="0"/>
    <n v="747.41"/>
    <n v="1"/>
    <n v="0"/>
    <x v="119"/>
  </r>
  <r>
    <x v="91"/>
    <n v="10494"/>
    <x v="16"/>
    <n v="4"/>
    <n v="152"/>
    <n v="0"/>
    <n v="0"/>
    <n v="0"/>
    <n v="152"/>
    <n v="0"/>
    <n v="152"/>
    <n v="1"/>
    <n v="0"/>
    <x v="119"/>
  </r>
  <r>
    <x v="107"/>
    <n v="10489"/>
    <x v="16"/>
    <n v="5"/>
    <n v="225"/>
    <n v="0"/>
    <n v="0"/>
    <n v="6.24"/>
    <n v="218.76"/>
    <n v="0"/>
    <n v="218.76"/>
    <n v="1"/>
    <n v="0"/>
    <x v="119"/>
  </r>
  <r>
    <x v="314"/>
    <n v="10601"/>
    <x v="17"/>
    <n v="1"/>
    <n v="0"/>
    <n v="0"/>
    <n v="0"/>
    <n v="0"/>
    <n v="0"/>
    <n v="0"/>
    <n v="0"/>
    <n v="0"/>
    <n v="0"/>
    <x v="119"/>
  </r>
  <r>
    <x v="51"/>
    <n v="10632"/>
    <x v="10"/>
    <n v="3"/>
    <n v="477"/>
    <n v="0"/>
    <n v="0"/>
    <n v="21.67"/>
    <n v="455.33"/>
    <n v="0"/>
    <n v="455.33"/>
    <n v="1"/>
    <n v="0"/>
    <x v="119"/>
  </r>
  <r>
    <x v="315"/>
    <n v="10749"/>
    <x v="10"/>
    <n v="2"/>
    <n v="358"/>
    <n v="0"/>
    <n v="0"/>
    <n v="0"/>
    <n v="358"/>
    <n v="0"/>
    <n v="358"/>
    <n v="1"/>
    <m/>
    <x v="120"/>
  </r>
  <r>
    <x v="174"/>
    <n v="10660"/>
    <x v="5"/>
    <n v="2"/>
    <n v="530"/>
    <n v="0"/>
    <n v="0"/>
    <n v="0"/>
    <n v="530"/>
    <n v="0"/>
    <n v="530"/>
    <n v="1"/>
    <m/>
    <x v="120"/>
  </r>
  <r>
    <x v="145"/>
    <n v="10449"/>
    <x v="0"/>
    <n v="1"/>
    <n v="260"/>
    <n v="0"/>
    <n v="0"/>
    <n v="0"/>
    <n v="260"/>
    <n v="0"/>
    <n v="260"/>
    <n v="1"/>
    <m/>
    <x v="120"/>
  </r>
  <r>
    <x v="95"/>
    <n v="10462"/>
    <x v="0"/>
    <n v="1"/>
    <n v="410"/>
    <n v="0"/>
    <n v="0"/>
    <n v="0"/>
    <n v="410"/>
    <n v="0"/>
    <n v="410"/>
    <n v="1"/>
    <m/>
    <x v="120"/>
  </r>
  <r>
    <x v="54"/>
    <n v="10397"/>
    <x v="18"/>
    <n v="1"/>
    <n v="575"/>
    <n v="0"/>
    <n v="0"/>
    <n v="0"/>
    <n v="575"/>
    <n v="0"/>
    <n v="575"/>
    <n v="1"/>
    <m/>
    <x v="120"/>
  </r>
  <r>
    <x v="125"/>
    <n v="10069"/>
    <x v="4"/>
    <n v="1"/>
    <n v="355"/>
    <n v="0"/>
    <n v="0"/>
    <n v="0"/>
    <n v="355"/>
    <n v="0"/>
    <n v="355"/>
    <n v="1"/>
    <m/>
    <x v="120"/>
  </r>
  <r>
    <x v="58"/>
    <n v="10145"/>
    <x v="1"/>
    <n v="2"/>
    <n v="740"/>
    <n v="0"/>
    <n v="0"/>
    <n v="0"/>
    <n v="740"/>
    <n v="0"/>
    <n v="740"/>
    <n v="1"/>
    <m/>
    <x v="120"/>
  </r>
  <r>
    <x v="4"/>
    <n v="10109"/>
    <x v="3"/>
    <n v="1"/>
    <n v="275"/>
    <n v="0"/>
    <n v="0"/>
    <n v="0"/>
    <n v="275"/>
    <n v="0"/>
    <n v="275"/>
    <n v="1"/>
    <m/>
    <x v="120"/>
  </r>
  <r>
    <x v="28"/>
    <n v="10442"/>
    <x v="12"/>
    <n v="1"/>
    <n v="83"/>
    <n v="0"/>
    <n v="0"/>
    <n v="0"/>
    <n v="83"/>
    <n v="0"/>
    <n v="83"/>
    <n v="1"/>
    <m/>
    <x v="120"/>
  </r>
  <r>
    <x v="113"/>
    <n v="10446"/>
    <x v="12"/>
    <n v="4"/>
    <n v="780"/>
    <n v="0"/>
    <n v="0"/>
    <n v="0"/>
    <n v="780"/>
    <n v="0"/>
    <n v="780"/>
    <n v="1"/>
    <m/>
    <x v="120"/>
  </r>
  <r>
    <x v="29"/>
    <n v="10443"/>
    <x v="12"/>
    <n v="1"/>
    <n v="75"/>
    <n v="0"/>
    <n v="0"/>
    <n v="7.71"/>
    <n v="67.290000000000006"/>
    <n v="0"/>
    <n v="67.290000000000006"/>
    <n v="1"/>
    <m/>
    <x v="120"/>
  </r>
  <r>
    <x v="114"/>
    <n v="10440"/>
    <x v="12"/>
    <n v="1"/>
    <n v="88"/>
    <n v="0"/>
    <n v="0"/>
    <n v="0"/>
    <n v="88"/>
    <n v="0"/>
    <n v="88"/>
    <n v="1"/>
    <m/>
    <x v="120"/>
  </r>
  <r>
    <x v="62"/>
    <n v="10445"/>
    <x v="12"/>
    <n v="1"/>
    <n v="195"/>
    <n v="0"/>
    <n v="0"/>
    <n v="0"/>
    <n v="195"/>
    <n v="0"/>
    <n v="195"/>
    <n v="1"/>
    <m/>
    <x v="120"/>
  </r>
  <r>
    <x v="274"/>
    <n v="10715"/>
    <x v="12"/>
    <n v="1"/>
    <n v="155"/>
    <n v="0"/>
    <n v="0"/>
    <n v="0"/>
    <n v="155"/>
    <n v="0"/>
    <n v="155"/>
    <n v="1"/>
    <m/>
    <x v="120"/>
  </r>
  <r>
    <x v="31"/>
    <n v="10437"/>
    <x v="12"/>
    <n v="1"/>
    <n v="105"/>
    <n v="0"/>
    <n v="0"/>
    <n v="0"/>
    <n v="105"/>
    <n v="0"/>
    <n v="105"/>
    <n v="1"/>
    <m/>
    <x v="120"/>
  </r>
  <r>
    <x v="63"/>
    <n v="10470"/>
    <x v="19"/>
    <n v="1"/>
    <n v="275"/>
    <n v="0"/>
    <n v="0"/>
    <n v="0"/>
    <n v="275"/>
    <n v="0"/>
    <n v="275"/>
    <n v="1"/>
    <m/>
    <x v="120"/>
  </r>
  <r>
    <x v="65"/>
    <n v="10211"/>
    <x v="13"/>
    <n v="2"/>
    <n v="530"/>
    <n v="0"/>
    <n v="0"/>
    <n v="27.26"/>
    <n v="502.74"/>
    <n v="0"/>
    <n v="502.74"/>
    <n v="1"/>
    <m/>
    <x v="120"/>
  </r>
  <r>
    <x v="33"/>
    <n v="10221"/>
    <x v="13"/>
    <n v="5"/>
    <n v="1355"/>
    <n v="0"/>
    <n v="0"/>
    <n v="0"/>
    <n v="1355"/>
    <n v="0"/>
    <n v="1355"/>
    <n v="1"/>
    <m/>
    <x v="120"/>
  </r>
  <r>
    <x v="37"/>
    <n v="10216"/>
    <x v="13"/>
    <n v="1"/>
    <n v="245"/>
    <n v="0"/>
    <n v="0"/>
    <n v="0"/>
    <n v="245"/>
    <n v="0"/>
    <n v="245"/>
    <n v="1"/>
    <m/>
    <x v="120"/>
  </r>
  <r>
    <x v="8"/>
    <n v="10264"/>
    <x v="5"/>
    <n v="5"/>
    <n v="950"/>
    <n v="0"/>
    <n v="0"/>
    <n v="38"/>
    <n v="912"/>
    <n v="0"/>
    <n v="912"/>
    <n v="1"/>
    <m/>
    <x v="120"/>
  </r>
  <r>
    <x v="227"/>
    <n v="10371"/>
    <x v="5"/>
    <n v="1"/>
    <n v="275"/>
    <n v="0"/>
    <n v="0"/>
    <n v="0"/>
    <n v="275"/>
    <n v="0"/>
    <n v="275"/>
    <n v="1"/>
    <m/>
    <x v="120"/>
  </r>
  <r>
    <x v="119"/>
    <n v="10359"/>
    <x v="6"/>
    <n v="2"/>
    <n v="770"/>
    <n v="0"/>
    <n v="0"/>
    <n v="0"/>
    <n v="770"/>
    <n v="0"/>
    <n v="770"/>
    <n v="1"/>
    <m/>
    <x v="120"/>
  </r>
  <r>
    <x v="74"/>
    <n v="10227"/>
    <x v="6"/>
    <n v="3"/>
    <n v="1155"/>
    <n v="0"/>
    <n v="0"/>
    <n v="0"/>
    <n v="1155"/>
    <n v="0"/>
    <n v="1155"/>
    <n v="1"/>
    <m/>
    <x v="120"/>
  </r>
  <r>
    <x v="46"/>
    <n v="10356"/>
    <x v="6"/>
    <n v="1"/>
    <n v="360"/>
    <n v="0"/>
    <n v="0"/>
    <n v="37.03"/>
    <n v="322.97000000000003"/>
    <n v="0"/>
    <n v="322.97000000000003"/>
    <n v="1"/>
    <m/>
    <x v="120"/>
  </r>
  <r>
    <x v="88"/>
    <n v="10423"/>
    <x v="22"/>
    <n v="1"/>
    <n v="280"/>
    <n v="0"/>
    <n v="0"/>
    <n v="0"/>
    <n v="280"/>
    <n v="0"/>
    <n v="280"/>
    <n v="1"/>
    <m/>
    <x v="120"/>
  </r>
  <r>
    <x v="105"/>
    <n v="10142"/>
    <x v="22"/>
    <n v="1"/>
    <n v="320"/>
    <n v="0"/>
    <n v="0"/>
    <n v="0"/>
    <n v="320"/>
    <n v="0"/>
    <n v="320"/>
    <n v="1"/>
    <m/>
    <x v="120"/>
  </r>
  <r>
    <x v="200"/>
    <n v="10402"/>
    <x v="23"/>
    <n v="1"/>
    <n v="285"/>
    <n v="0"/>
    <n v="0"/>
    <n v="0"/>
    <n v="285"/>
    <n v="0"/>
    <n v="285"/>
    <n v="1"/>
    <m/>
    <x v="120"/>
  </r>
  <r>
    <x v="316"/>
    <n v="106410"/>
    <x v="17"/>
    <n v="1"/>
    <n v="0"/>
    <n v="0"/>
    <n v="0"/>
    <n v="0"/>
    <n v="0"/>
    <n v="0"/>
    <n v="0"/>
    <n v="0"/>
    <m/>
    <x v="120"/>
  </r>
  <r>
    <x v="17"/>
    <n v="10633"/>
    <x v="10"/>
    <n v="3"/>
    <n v="477"/>
    <n v="0"/>
    <n v="0"/>
    <n v="0"/>
    <n v="477"/>
    <n v="0"/>
    <n v="477"/>
    <n v="1"/>
    <m/>
    <x v="120"/>
  </r>
  <r>
    <x v="51"/>
    <n v="10632"/>
    <x v="10"/>
    <n v="2"/>
    <n v="318"/>
    <n v="0"/>
    <n v="0"/>
    <n v="0"/>
    <n v="318"/>
    <n v="0"/>
    <n v="318"/>
    <n v="1"/>
    <m/>
    <x v="120"/>
  </r>
  <r>
    <x v="145"/>
    <n v="10449"/>
    <x v="0"/>
    <n v="2"/>
    <n v="520"/>
    <n v="0"/>
    <n v="0"/>
    <n v="0"/>
    <n v="520"/>
    <n v="0"/>
    <n v="520"/>
    <n v="1"/>
    <n v="0"/>
    <x v="121"/>
  </r>
  <r>
    <x v="20"/>
    <n v="10240"/>
    <x v="0"/>
    <n v="1"/>
    <n v="95"/>
    <n v="0"/>
    <n v="0"/>
    <n v="7.27"/>
    <n v="87.73"/>
    <n v="0"/>
    <n v="87.73"/>
    <n v="1"/>
    <n v="0"/>
    <x v="121"/>
  </r>
  <r>
    <x v="21"/>
    <n v="10461"/>
    <x v="0"/>
    <n v="1"/>
    <n v="275"/>
    <n v="0"/>
    <n v="0"/>
    <n v="0"/>
    <n v="275"/>
    <n v="0"/>
    <n v="275"/>
    <n v="1"/>
    <n v="0"/>
    <x v="121"/>
  </r>
  <r>
    <x v="95"/>
    <n v="10462"/>
    <x v="0"/>
    <n v="1"/>
    <n v="410"/>
    <n v="0"/>
    <n v="0"/>
    <n v="0"/>
    <n v="410"/>
    <n v="0"/>
    <n v="410"/>
    <n v="1"/>
    <n v="0"/>
    <x v="121"/>
  </r>
  <r>
    <x v="2"/>
    <n v="10158"/>
    <x v="1"/>
    <n v="1"/>
    <n v="385"/>
    <n v="0"/>
    <n v="0"/>
    <n v="0"/>
    <n v="385"/>
    <n v="0"/>
    <n v="385"/>
    <n v="1"/>
    <n v="0"/>
    <x v="121"/>
  </r>
  <r>
    <x v="112"/>
    <n v="10127"/>
    <x v="3"/>
    <n v="1"/>
    <n v="355"/>
    <n v="0"/>
    <n v="0"/>
    <n v="0"/>
    <n v="355"/>
    <n v="0"/>
    <n v="355"/>
    <n v="1"/>
    <n v="0"/>
    <x v="121"/>
  </r>
  <r>
    <x v="24"/>
    <n v="10652"/>
    <x v="3"/>
    <n v="1"/>
    <n v="315"/>
    <n v="0"/>
    <n v="0"/>
    <n v="0"/>
    <n v="315"/>
    <n v="0"/>
    <n v="315"/>
    <n v="1"/>
    <n v="0"/>
    <x v="121"/>
  </r>
  <r>
    <x v="128"/>
    <n v="10111"/>
    <x v="3"/>
    <n v="1"/>
    <n v="355"/>
    <n v="0"/>
    <n v="0"/>
    <n v="71"/>
    <n v="284"/>
    <n v="0"/>
    <n v="284"/>
    <n v="1"/>
    <n v="0"/>
    <x v="121"/>
  </r>
  <r>
    <x v="100"/>
    <n v="10073"/>
    <x v="11"/>
    <n v="1"/>
    <n v="335"/>
    <n v="0"/>
    <n v="0"/>
    <n v="0"/>
    <n v="335"/>
    <n v="0"/>
    <n v="335"/>
    <n v="1"/>
    <n v="0"/>
    <x v="121"/>
  </r>
  <r>
    <x v="126"/>
    <n v="10439"/>
    <x v="12"/>
    <n v="1"/>
    <n v="119"/>
    <n v="0"/>
    <n v="0"/>
    <n v="0"/>
    <n v="119"/>
    <n v="0"/>
    <n v="119"/>
    <n v="1"/>
    <n v="0"/>
    <x v="121"/>
  </r>
  <r>
    <x v="117"/>
    <n v="10218"/>
    <x v="13"/>
    <n v="1"/>
    <n v="245"/>
    <n v="0"/>
    <n v="0"/>
    <n v="34.450000000000003"/>
    <n v="210.55"/>
    <n v="0"/>
    <n v="210.55"/>
    <n v="1"/>
    <n v="0"/>
    <x v="121"/>
  </r>
  <r>
    <x v="85"/>
    <n v="10215"/>
    <x v="13"/>
    <n v="1"/>
    <n v="225"/>
    <n v="0"/>
    <n v="0"/>
    <n v="0"/>
    <n v="225"/>
    <n v="0"/>
    <n v="225"/>
    <n v="1"/>
    <n v="0"/>
    <x v="121"/>
  </r>
  <r>
    <x v="8"/>
    <n v="10264"/>
    <x v="5"/>
    <n v="1"/>
    <n v="190"/>
    <n v="0"/>
    <n v="0"/>
    <n v="0"/>
    <n v="190"/>
    <n v="0"/>
    <n v="190"/>
    <n v="1"/>
    <n v="0"/>
    <x v="121"/>
  </r>
  <r>
    <x v="183"/>
    <n v="10043"/>
    <x v="6"/>
    <n v="1"/>
    <n v="310"/>
    <n v="0"/>
    <n v="0"/>
    <n v="23.73"/>
    <n v="286.27"/>
    <n v="0"/>
    <n v="286.27"/>
    <n v="1"/>
    <n v="0"/>
    <x v="121"/>
  </r>
  <r>
    <x v="11"/>
    <n v="10353"/>
    <x v="6"/>
    <n v="1"/>
    <n v="350"/>
    <n v="0"/>
    <n v="0"/>
    <n v="0"/>
    <n v="350"/>
    <n v="0"/>
    <n v="350"/>
    <n v="1"/>
    <n v="0"/>
    <x v="121"/>
  </r>
  <r>
    <x v="104"/>
    <n v="10360"/>
    <x v="6"/>
    <n v="1"/>
    <n v="385"/>
    <n v="0"/>
    <n v="0"/>
    <n v="0"/>
    <n v="385"/>
    <n v="0"/>
    <n v="385"/>
    <n v="1"/>
    <n v="0"/>
    <x v="121"/>
  </r>
  <r>
    <x v="119"/>
    <n v="10359"/>
    <x v="6"/>
    <n v="3"/>
    <n v="1155"/>
    <n v="0"/>
    <n v="0"/>
    <n v="0"/>
    <n v="1155"/>
    <n v="0"/>
    <n v="1155"/>
    <n v="1"/>
    <n v="0"/>
    <x v="121"/>
  </r>
  <r>
    <x v="146"/>
    <n v="10391"/>
    <x v="7"/>
    <n v="1"/>
    <n v="325"/>
    <n v="0"/>
    <n v="0"/>
    <n v="0"/>
    <n v="325"/>
    <n v="0"/>
    <n v="325"/>
    <n v="1"/>
    <n v="0"/>
    <x v="121"/>
  </r>
  <r>
    <x v="317"/>
    <n v="10394"/>
    <x v="7"/>
    <n v="1"/>
    <n v="335"/>
    <n v="0"/>
    <n v="0"/>
    <n v="0"/>
    <n v="335"/>
    <n v="0"/>
    <n v="335"/>
    <n v="1"/>
    <n v="0"/>
    <x v="121"/>
  </r>
  <r>
    <x v="78"/>
    <n v="10403"/>
    <x v="23"/>
    <n v="2"/>
    <n v="670"/>
    <n v="0"/>
    <n v="0"/>
    <n v="94.21"/>
    <n v="575.79"/>
    <n v="0"/>
    <n v="575.79"/>
    <n v="1"/>
    <n v="0"/>
    <x v="121"/>
  </r>
  <r>
    <x v="219"/>
    <n v="10250"/>
    <x v="17"/>
    <n v="1"/>
    <n v="0"/>
    <n v="0"/>
    <n v="0"/>
    <n v="0"/>
    <n v="0"/>
    <n v="0"/>
    <n v="0"/>
    <n v="0"/>
    <n v="0"/>
    <x v="121"/>
  </r>
  <r>
    <x v="17"/>
    <n v="10633"/>
    <x v="10"/>
    <n v="2"/>
    <n v="318"/>
    <n v="0"/>
    <n v="0"/>
    <n v="0"/>
    <n v="318"/>
    <n v="0"/>
    <n v="318"/>
    <n v="1"/>
    <n v="0"/>
    <x v="121"/>
  </r>
  <r>
    <x v="91"/>
    <n v="10494"/>
    <x v="16"/>
    <n v="1"/>
    <n v="38"/>
    <n v="0"/>
    <n v="0"/>
    <n v="5.34"/>
    <n v="32.659999999999997"/>
    <n v="0"/>
    <n v="32.659999999999997"/>
    <n v="1"/>
    <n v="0"/>
    <x v="121"/>
  </r>
  <r>
    <x v="174"/>
    <n v="10660"/>
    <x v="5"/>
    <n v="1"/>
    <n v="265"/>
    <n v="0"/>
    <n v="0"/>
    <n v="26.35"/>
    <n v="238.65"/>
    <n v="0"/>
    <n v="238.65"/>
    <n v="1"/>
    <n v="0"/>
    <x v="122"/>
  </r>
  <r>
    <x v="1"/>
    <n v="10450"/>
    <x v="0"/>
    <n v="1"/>
    <n v="470"/>
    <n v="0"/>
    <n v="0"/>
    <n v="0"/>
    <n v="470"/>
    <n v="0"/>
    <n v="470"/>
    <n v="1"/>
    <n v="0"/>
    <x v="122"/>
  </r>
  <r>
    <x v="191"/>
    <n v="10459"/>
    <x v="0"/>
    <n v="1"/>
    <n v="310"/>
    <n v="0"/>
    <n v="0"/>
    <n v="0"/>
    <n v="310"/>
    <n v="0"/>
    <n v="310"/>
    <n v="1"/>
    <n v="0"/>
    <x v="122"/>
  </r>
  <r>
    <x v="55"/>
    <n v="10152"/>
    <x v="1"/>
    <n v="1"/>
    <n v="350"/>
    <n v="0"/>
    <n v="0"/>
    <n v="0"/>
    <n v="350"/>
    <n v="0"/>
    <n v="350"/>
    <n v="1"/>
    <n v="0"/>
    <x v="122"/>
  </r>
  <r>
    <x v="4"/>
    <n v="10109"/>
    <x v="3"/>
    <n v="1"/>
    <n v="275"/>
    <n v="0"/>
    <n v="0"/>
    <n v="0"/>
    <n v="275"/>
    <n v="0"/>
    <n v="275"/>
    <n v="1"/>
    <n v="0"/>
    <x v="122"/>
  </r>
  <r>
    <x v="102"/>
    <n v="10018"/>
    <x v="4"/>
    <n v="1"/>
    <n v="255"/>
    <n v="0"/>
    <n v="0"/>
    <n v="0"/>
    <n v="255"/>
    <n v="0"/>
    <n v="255"/>
    <n v="1"/>
    <n v="0"/>
    <x v="122"/>
  </r>
  <r>
    <x v="26"/>
    <n v="10095"/>
    <x v="3"/>
    <n v="1"/>
    <n v="260"/>
    <n v="0"/>
    <n v="0"/>
    <n v="0"/>
    <n v="260"/>
    <n v="0"/>
    <n v="260"/>
    <n v="1"/>
    <n v="0"/>
    <x v="122"/>
  </r>
  <r>
    <x v="236"/>
    <n v="10042"/>
    <x v="12"/>
    <n v="2"/>
    <n v="290"/>
    <n v="0"/>
    <n v="0"/>
    <n v="0"/>
    <n v="290"/>
    <n v="0"/>
    <n v="290"/>
    <n v="1"/>
    <n v="0"/>
    <x v="122"/>
  </r>
  <r>
    <x v="63"/>
    <n v="10470"/>
    <x v="19"/>
    <n v="1"/>
    <n v="275"/>
    <n v="0"/>
    <n v="0"/>
    <n v="0"/>
    <n v="275"/>
    <n v="0"/>
    <n v="275"/>
    <n v="1"/>
    <n v="0"/>
    <x v="122"/>
  </r>
  <r>
    <x v="33"/>
    <n v="10221"/>
    <x v="13"/>
    <n v="1"/>
    <n v="255"/>
    <n v="0"/>
    <n v="0"/>
    <n v="0"/>
    <n v="255"/>
    <n v="0"/>
    <n v="255"/>
    <n v="1"/>
    <n v="0"/>
    <x v="122"/>
  </r>
  <r>
    <x v="117"/>
    <n v="10218"/>
    <x v="13"/>
    <n v="1"/>
    <n v="245"/>
    <n v="0"/>
    <n v="0"/>
    <n v="0"/>
    <n v="245"/>
    <n v="0"/>
    <n v="245"/>
    <n v="1"/>
    <n v="0"/>
    <x v="122"/>
  </r>
  <r>
    <x v="67"/>
    <n v="10223"/>
    <x v="13"/>
    <n v="2"/>
    <n v="550"/>
    <n v="0"/>
    <n v="0"/>
    <n v="0"/>
    <n v="550"/>
    <n v="0"/>
    <n v="550"/>
    <n v="1"/>
    <n v="0"/>
    <x v="122"/>
  </r>
  <r>
    <x v="8"/>
    <n v="10264"/>
    <x v="5"/>
    <n v="3"/>
    <n v="570"/>
    <n v="0"/>
    <n v="0"/>
    <n v="57"/>
    <n v="513"/>
    <n v="0"/>
    <n v="513"/>
    <n v="1"/>
    <n v="0"/>
    <x v="122"/>
  </r>
  <r>
    <x v="38"/>
    <n v="10381"/>
    <x v="5"/>
    <n v="2"/>
    <n v="450"/>
    <n v="0"/>
    <n v="0"/>
    <n v="22.5"/>
    <n v="427.5"/>
    <n v="0"/>
    <n v="427.5"/>
    <n v="1"/>
    <n v="0"/>
    <x v="122"/>
  </r>
  <r>
    <x v="68"/>
    <n v="10377"/>
    <x v="5"/>
    <n v="1"/>
    <n v="345"/>
    <n v="0"/>
    <n v="0"/>
    <n v="34.299999999999997"/>
    <n v="310.7"/>
    <n v="0"/>
    <n v="310.7"/>
    <n v="1"/>
    <n v="0"/>
    <x v="122"/>
  </r>
  <r>
    <x v="39"/>
    <n v="10373"/>
    <x v="5"/>
    <n v="1"/>
    <n v="275"/>
    <n v="0"/>
    <n v="0"/>
    <n v="0"/>
    <n v="275"/>
    <n v="0"/>
    <n v="275"/>
    <n v="1"/>
    <n v="0"/>
    <x v="122"/>
  </r>
  <r>
    <x v="86"/>
    <n v="10375"/>
    <x v="5"/>
    <n v="1"/>
    <n v="255"/>
    <n v="0"/>
    <n v="0"/>
    <n v="25.35"/>
    <n v="229.65"/>
    <n v="0"/>
    <n v="229.65"/>
    <n v="1"/>
    <n v="0"/>
    <x v="122"/>
  </r>
  <r>
    <x v="69"/>
    <n v="10382"/>
    <x v="5"/>
    <n v="1"/>
    <n v="235"/>
    <n v="0"/>
    <n v="0"/>
    <n v="23.5"/>
    <n v="211.5"/>
    <n v="0"/>
    <n v="211.5"/>
    <n v="1"/>
    <n v="0"/>
    <x v="122"/>
  </r>
  <r>
    <x v="45"/>
    <n v="10354"/>
    <x v="6"/>
    <n v="1"/>
    <n v="350"/>
    <n v="0"/>
    <n v="0"/>
    <n v="0"/>
    <n v="350"/>
    <n v="0"/>
    <n v="350"/>
    <n v="1"/>
    <n v="0"/>
    <x v="122"/>
  </r>
  <r>
    <x v="11"/>
    <n v="10353"/>
    <x v="6"/>
    <n v="2"/>
    <n v="700"/>
    <n v="0"/>
    <n v="0"/>
    <n v="0"/>
    <n v="700"/>
    <n v="0"/>
    <n v="700"/>
    <n v="1"/>
    <n v="0"/>
    <x v="122"/>
  </r>
  <r>
    <x v="17"/>
    <n v="10633"/>
    <x v="10"/>
    <n v="2"/>
    <n v="318"/>
    <n v="0"/>
    <n v="0"/>
    <n v="0"/>
    <n v="318"/>
    <n v="0"/>
    <n v="318"/>
    <n v="1"/>
    <n v="0"/>
    <x v="122"/>
  </r>
  <r>
    <x v="267"/>
    <n v="10474"/>
    <x v="2"/>
    <n v="1"/>
    <n v="385"/>
    <n v="0"/>
    <n v="0"/>
    <n v="90"/>
    <n v="295"/>
    <n v="0"/>
    <n v="295"/>
    <n v="1"/>
    <n v="0"/>
    <x v="122"/>
  </r>
  <r>
    <x v="51"/>
    <n v="10632"/>
    <x v="10"/>
    <n v="2"/>
    <n v="318"/>
    <n v="0"/>
    <n v="0"/>
    <n v="0"/>
    <n v="318"/>
    <n v="0"/>
    <n v="318"/>
    <n v="1"/>
    <n v="0"/>
    <x v="122"/>
  </r>
  <r>
    <x v="145"/>
    <n v="10449"/>
    <x v="0"/>
    <n v="1"/>
    <n v="260"/>
    <n v="0"/>
    <n v="0"/>
    <n v="0"/>
    <n v="260"/>
    <n v="0"/>
    <n v="260"/>
    <n v="1"/>
    <n v="0"/>
    <x v="123"/>
  </r>
  <r>
    <x v="122"/>
    <n v="10662"/>
    <x v="18"/>
    <n v="1"/>
    <n v="1315"/>
    <n v="0"/>
    <n v="0"/>
    <n v="0"/>
    <n v="1315"/>
    <n v="0"/>
    <n v="1315"/>
    <n v="1"/>
    <n v="0"/>
    <x v="123"/>
  </r>
  <r>
    <x v="123"/>
    <n v="10398"/>
    <x v="18"/>
    <n v="1"/>
    <n v="625"/>
    <n v="0"/>
    <n v="0"/>
    <n v="0"/>
    <n v="625"/>
    <n v="0"/>
    <n v="625"/>
    <n v="1"/>
    <n v="0"/>
    <x v="123"/>
  </r>
  <r>
    <x v="22"/>
    <n v="10645"/>
    <x v="1"/>
    <n v="1"/>
    <n v="340"/>
    <n v="0"/>
    <n v="0"/>
    <n v="14.71"/>
    <n v="325.29000000000002"/>
    <n v="0"/>
    <n v="325.29000000000002"/>
    <n v="1"/>
    <n v="0"/>
    <x v="123"/>
  </r>
  <r>
    <x v="58"/>
    <n v="10145"/>
    <x v="1"/>
    <n v="1"/>
    <n v="370"/>
    <n v="0"/>
    <n v="0"/>
    <n v="16.010000000000002"/>
    <n v="353.99"/>
    <n v="0"/>
    <n v="353.99"/>
    <n v="1"/>
    <n v="0"/>
    <x v="123"/>
  </r>
  <r>
    <x v="60"/>
    <n v="10125"/>
    <x v="3"/>
    <n v="1"/>
    <n v="275"/>
    <n v="0"/>
    <n v="0"/>
    <n v="11.89"/>
    <n v="263.11"/>
    <n v="0"/>
    <n v="263.11"/>
    <n v="1"/>
    <n v="0"/>
    <x v="123"/>
  </r>
  <r>
    <x v="128"/>
    <n v="10111"/>
    <x v="3"/>
    <n v="2"/>
    <n v="710"/>
    <n v="0"/>
    <n v="0"/>
    <n v="0"/>
    <n v="710"/>
    <n v="0"/>
    <n v="710"/>
    <n v="1"/>
    <n v="0"/>
    <x v="123"/>
  </r>
  <r>
    <x v="26"/>
    <n v="10095"/>
    <x v="3"/>
    <n v="2"/>
    <n v="520"/>
    <n v="0"/>
    <n v="0"/>
    <n v="0"/>
    <n v="520"/>
    <n v="0"/>
    <n v="520"/>
    <n v="1"/>
    <n v="0"/>
    <x v="123"/>
  </r>
  <r>
    <x v="139"/>
    <n v="10090"/>
    <x v="4"/>
    <n v="1"/>
    <n v="315"/>
    <n v="0"/>
    <n v="0"/>
    <n v="0"/>
    <n v="315"/>
    <n v="0"/>
    <n v="315"/>
    <n v="1"/>
    <n v="0"/>
    <x v="123"/>
  </r>
  <r>
    <x v="210"/>
    <n v="10092"/>
    <x v="4"/>
    <n v="1"/>
    <n v="385"/>
    <n v="0"/>
    <n v="0"/>
    <n v="0"/>
    <n v="385"/>
    <n v="0"/>
    <n v="385"/>
    <n v="1"/>
    <n v="0"/>
    <x v="123"/>
  </r>
  <r>
    <x v="28"/>
    <n v="10442"/>
    <x v="12"/>
    <n v="3"/>
    <n v="249"/>
    <n v="0"/>
    <n v="0"/>
    <n v="3.59"/>
    <n v="245.41"/>
    <n v="0"/>
    <n v="245.41"/>
    <n v="1"/>
    <n v="0"/>
    <x v="123"/>
  </r>
  <r>
    <x v="113"/>
    <n v="10446"/>
    <x v="12"/>
    <n v="1"/>
    <n v="195"/>
    <n v="0"/>
    <n v="0"/>
    <n v="0"/>
    <n v="195"/>
    <n v="0"/>
    <n v="195"/>
    <n v="1"/>
    <n v="0"/>
    <x v="123"/>
  </r>
  <r>
    <x v="29"/>
    <n v="10443"/>
    <x v="12"/>
    <n v="1"/>
    <n v="75"/>
    <n v="0"/>
    <n v="0"/>
    <n v="3.25"/>
    <n v="71.75"/>
    <n v="0"/>
    <n v="71.75"/>
    <n v="1"/>
    <n v="0"/>
    <x v="123"/>
  </r>
  <r>
    <x v="140"/>
    <n v="10488"/>
    <x v="12"/>
    <n v="1"/>
    <n v="135"/>
    <n v="0"/>
    <n v="0"/>
    <n v="0"/>
    <n v="135"/>
    <n v="0"/>
    <n v="135"/>
    <n v="1"/>
    <n v="0"/>
    <x v="123"/>
  </r>
  <r>
    <x v="114"/>
    <n v="10440"/>
    <x v="12"/>
    <n v="1"/>
    <n v="88"/>
    <n v="0"/>
    <n v="0"/>
    <n v="0"/>
    <n v="88"/>
    <n v="0"/>
    <n v="88"/>
    <n v="1"/>
    <n v="0"/>
    <x v="123"/>
  </r>
  <r>
    <x v="274"/>
    <n v="10715"/>
    <x v="12"/>
    <n v="1"/>
    <n v="155"/>
    <n v="0"/>
    <n v="0"/>
    <n v="0"/>
    <n v="155"/>
    <n v="0"/>
    <n v="155"/>
    <n v="1"/>
    <n v="0"/>
    <x v="123"/>
  </r>
  <r>
    <x v="33"/>
    <n v="10221"/>
    <x v="13"/>
    <n v="1"/>
    <n v="255"/>
    <n v="0"/>
    <n v="0"/>
    <n v="0"/>
    <n v="255"/>
    <n v="0"/>
    <n v="255"/>
    <n v="1"/>
    <n v="0"/>
    <x v="123"/>
  </r>
  <r>
    <x v="8"/>
    <n v="10264"/>
    <x v="5"/>
    <n v="4"/>
    <n v="760"/>
    <n v="0"/>
    <n v="0"/>
    <n v="41.79"/>
    <n v="718.21"/>
    <n v="0"/>
    <n v="718.21"/>
    <n v="1"/>
    <n v="0"/>
    <x v="123"/>
  </r>
  <r>
    <x v="39"/>
    <n v="10373"/>
    <x v="5"/>
    <n v="3"/>
    <n v="825"/>
    <n v="0"/>
    <n v="0"/>
    <n v="11.89"/>
    <n v="813.11"/>
    <n v="0"/>
    <n v="813.11"/>
    <n v="1"/>
    <n v="0"/>
    <x v="123"/>
  </r>
  <r>
    <x v="41"/>
    <n v="10363"/>
    <x v="5"/>
    <n v="1"/>
    <n v="265"/>
    <n v="0"/>
    <n v="0"/>
    <n v="0"/>
    <n v="265"/>
    <n v="0"/>
    <n v="265"/>
    <n v="1"/>
    <n v="0"/>
    <x v="123"/>
  </r>
  <r>
    <x v="11"/>
    <n v="10353"/>
    <x v="6"/>
    <n v="1"/>
    <n v="350"/>
    <n v="0"/>
    <n v="0"/>
    <n v="0"/>
    <n v="350"/>
    <n v="0"/>
    <n v="350"/>
    <n v="1"/>
    <n v="0"/>
    <x v="123"/>
  </r>
  <r>
    <x v="74"/>
    <n v="10227"/>
    <x v="6"/>
    <n v="2"/>
    <n v="770"/>
    <n v="0"/>
    <n v="0"/>
    <n v="0"/>
    <n v="770"/>
    <n v="0"/>
    <n v="770"/>
    <n v="1"/>
    <n v="0"/>
    <x v="123"/>
  </r>
  <r>
    <x v="46"/>
    <n v="10356"/>
    <x v="6"/>
    <n v="1"/>
    <n v="360"/>
    <n v="0"/>
    <n v="0"/>
    <n v="15.57"/>
    <n v="344.43"/>
    <n v="0"/>
    <n v="344.43"/>
    <n v="1"/>
    <n v="0"/>
    <x v="123"/>
  </r>
  <r>
    <x v="12"/>
    <n v="10545"/>
    <x v="6"/>
    <n v="1"/>
    <n v="340"/>
    <n v="0"/>
    <n v="0"/>
    <n v="60.07"/>
    <n v="279.93"/>
    <n v="0"/>
    <n v="279.93"/>
    <n v="1"/>
    <n v="0"/>
    <x v="123"/>
  </r>
  <r>
    <x v="47"/>
    <n v="10432"/>
    <x v="14"/>
    <n v="1"/>
    <n v="315"/>
    <n v="0"/>
    <n v="0"/>
    <n v="0"/>
    <n v="315"/>
    <n v="0"/>
    <n v="315"/>
    <n v="1"/>
    <n v="0"/>
    <x v="123"/>
  </r>
  <r>
    <x v="77"/>
    <n v="10421"/>
    <x v="22"/>
    <n v="1"/>
    <n v="238"/>
    <n v="0"/>
    <n v="0"/>
    <n v="0"/>
    <n v="238"/>
    <n v="0"/>
    <n v="238"/>
    <n v="1"/>
    <n v="0"/>
    <x v="123"/>
  </r>
  <r>
    <x v="200"/>
    <n v="10402"/>
    <x v="23"/>
    <n v="1"/>
    <n v="285"/>
    <n v="0"/>
    <n v="0"/>
    <n v="50.36"/>
    <n v="234.64"/>
    <n v="0"/>
    <n v="234.64"/>
    <n v="1"/>
    <n v="0"/>
    <x v="123"/>
  </r>
  <r>
    <x v="272"/>
    <n v="10490"/>
    <x v="16"/>
    <n v="3"/>
    <n v="75"/>
    <n v="0"/>
    <n v="0"/>
    <n v="0"/>
    <n v="75"/>
    <n v="0"/>
    <n v="75"/>
    <n v="1"/>
    <n v="0"/>
    <x v="123"/>
  </r>
  <r>
    <x v="318"/>
    <n v="10787"/>
    <x v="16"/>
    <n v="1"/>
    <n v="235"/>
    <n v="0"/>
    <n v="0"/>
    <n v="0"/>
    <n v="235"/>
    <n v="0"/>
    <n v="235"/>
    <n v="1"/>
    <n v="0"/>
    <x v="123"/>
  </r>
  <r>
    <x v="17"/>
    <n v="10633"/>
    <x v="10"/>
    <n v="2"/>
    <n v="318"/>
    <n v="0"/>
    <n v="0"/>
    <n v="0"/>
    <n v="318"/>
    <n v="0"/>
    <n v="318"/>
    <n v="1"/>
    <n v="0"/>
    <x v="123"/>
  </r>
  <r>
    <x v="51"/>
    <n v="10632"/>
    <x v="10"/>
    <n v="7"/>
    <n v="1113"/>
    <n v="0"/>
    <n v="0"/>
    <n v="6.87"/>
    <n v="1106.1300000000001"/>
    <n v="0"/>
    <n v="1106.1300000000001"/>
    <n v="1"/>
    <n v="0"/>
    <x v="123"/>
  </r>
  <r>
    <x v="1"/>
    <n v="10450"/>
    <x v="0"/>
    <n v="1"/>
    <n v="470"/>
    <n v="0"/>
    <n v="0"/>
    <n v="93.86"/>
    <n v="376.14"/>
    <n v="0"/>
    <n v="376.14"/>
    <n v="1"/>
    <n v="0"/>
    <x v="124"/>
  </r>
  <r>
    <x v="191"/>
    <n v="10459"/>
    <x v="0"/>
    <n v="1"/>
    <n v="310"/>
    <n v="0"/>
    <n v="0"/>
    <n v="14.64"/>
    <n v="295.36"/>
    <n v="0"/>
    <n v="295.36"/>
    <n v="1"/>
    <n v="0"/>
    <x v="124"/>
  </r>
  <r>
    <x v="95"/>
    <n v="10462"/>
    <x v="0"/>
    <n v="1"/>
    <n v="410"/>
    <n v="0"/>
    <n v="0"/>
    <n v="0"/>
    <n v="410"/>
    <n v="0"/>
    <n v="410"/>
    <n v="1"/>
    <n v="0"/>
    <x v="124"/>
  </r>
  <r>
    <x v="53"/>
    <n v="10575"/>
    <x v="17"/>
    <n v="1"/>
    <n v="0"/>
    <n v="0"/>
    <n v="0"/>
    <n v="0"/>
    <n v="0"/>
    <n v="0"/>
    <n v="0"/>
    <n v="0"/>
    <n v="0"/>
    <x v="124"/>
  </r>
  <r>
    <x v="81"/>
    <n v="10396"/>
    <x v="18"/>
    <n v="1"/>
    <n v="555"/>
    <n v="0"/>
    <n v="0"/>
    <n v="0"/>
    <n v="555"/>
    <n v="0"/>
    <n v="555"/>
    <n v="1"/>
    <n v="0"/>
    <x v="124"/>
  </r>
  <r>
    <x v="182"/>
    <n v="10154"/>
    <x v="1"/>
    <n v="1"/>
    <n v="385"/>
    <n v="0"/>
    <n v="0"/>
    <n v="0"/>
    <n v="385"/>
    <n v="0"/>
    <n v="385"/>
    <n v="1"/>
    <n v="0"/>
    <x v="124"/>
  </r>
  <r>
    <x v="111"/>
    <n v="10070"/>
    <x v="4"/>
    <n v="1"/>
    <n v="275"/>
    <n v="0"/>
    <n v="0"/>
    <n v="55"/>
    <n v="220"/>
    <n v="0"/>
    <n v="220"/>
    <n v="1"/>
    <n v="0"/>
    <x v="124"/>
  </r>
  <r>
    <x v="57"/>
    <n v="10225"/>
    <x v="4"/>
    <n v="1"/>
    <n v="255"/>
    <n v="0"/>
    <n v="0"/>
    <n v="0"/>
    <n v="255"/>
    <n v="0"/>
    <n v="255"/>
    <n v="1"/>
    <n v="0"/>
    <x v="124"/>
  </r>
  <r>
    <x v="58"/>
    <n v="10145"/>
    <x v="1"/>
    <n v="2"/>
    <n v="740"/>
    <n v="0"/>
    <n v="0"/>
    <n v="0"/>
    <n v="740"/>
    <n v="0"/>
    <n v="740"/>
    <n v="1"/>
    <n v="0"/>
    <x v="124"/>
  </r>
  <r>
    <x v="7"/>
    <n v="10062"/>
    <x v="4"/>
    <n v="2"/>
    <n v="550"/>
    <n v="0"/>
    <n v="0"/>
    <n v="12.99"/>
    <n v="537.01"/>
    <n v="0"/>
    <n v="537.01"/>
    <n v="1"/>
    <n v="0"/>
    <x v="124"/>
  </r>
  <r>
    <x v="28"/>
    <n v="10442"/>
    <x v="12"/>
    <n v="3"/>
    <n v="249"/>
    <n v="0"/>
    <n v="0"/>
    <n v="0"/>
    <n v="249"/>
    <n v="0"/>
    <n v="249"/>
    <n v="1"/>
    <n v="0"/>
    <x v="124"/>
  </r>
  <r>
    <x v="140"/>
    <n v="10488"/>
    <x v="12"/>
    <n v="1"/>
    <n v="135"/>
    <n v="0"/>
    <n v="0"/>
    <n v="6.38"/>
    <n v="128.62"/>
    <n v="0"/>
    <n v="128.62"/>
    <n v="1"/>
    <n v="0"/>
    <x v="124"/>
  </r>
  <r>
    <x v="114"/>
    <n v="10440"/>
    <x v="12"/>
    <n v="1"/>
    <n v="88"/>
    <n v="0"/>
    <n v="0"/>
    <n v="0"/>
    <n v="88"/>
    <n v="0"/>
    <n v="88"/>
    <n v="1"/>
    <n v="0"/>
    <x v="124"/>
  </r>
  <r>
    <x v="117"/>
    <n v="10218"/>
    <x v="13"/>
    <n v="1"/>
    <n v="245"/>
    <n v="0"/>
    <n v="0"/>
    <n v="0"/>
    <n v="245"/>
    <n v="0"/>
    <n v="245"/>
    <n v="1"/>
    <n v="0"/>
    <x v="124"/>
  </r>
  <r>
    <x v="67"/>
    <n v="10223"/>
    <x v="13"/>
    <n v="1"/>
    <n v="275"/>
    <n v="0"/>
    <n v="0"/>
    <n v="0"/>
    <n v="275"/>
    <n v="0"/>
    <n v="275"/>
    <n v="1"/>
    <n v="0"/>
    <x v="124"/>
  </r>
  <r>
    <x v="37"/>
    <n v="10216"/>
    <x v="13"/>
    <n v="2"/>
    <n v="490"/>
    <n v="0"/>
    <n v="0"/>
    <n v="0"/>
    <n v="490"/>
    <n v="0"/>
    <n v="490"/>
    <n v="1"/>
    <n v="0"/>
    <x v="124"/>
  </r>
  <r>
    <x v="8"/>
    <n v="10264"/>
    <x v="5"/>
    <n v="3"/>
    <n v="570"/>
    <n v="0"/>
    <n v="0"/>
    <n v="19"/>
    <n v="551"/>
    <n v="0"/>
    <n v="551"/>
    <n v="1"/>
    <n v="0"/>
    <x v="124"/>
  </r>
  <r>
    <x v="9"/>
    <n v="10366"/>
    <x v="5"/>
    <n v="2"/>
    <n v="540"/>
    <n v="0"/>
    <n v="0"/>
    <n v="26.84"/>
    <n v="513.16"/>
    <n v="0"/>
    <n v="513.16"/>
    <n v="1"/>
    <n v="0"/>
    <x v="124"/>
  </r>
  <r>
    <x v="194"/>
    <n v="10376"/>
    <x v="5"/>
    <n v="1"/>
    <n v="330"/>
    <n v="0"/>
    <n v="0"/>
    <n v="32.81"/>
    <n v="297.19"/>
    <n v="0"/>
    <n v="297.19"/>
    <n v="1"/>
    <n v="0"/>
    <x v="124"/>
  </r>
  <r>
    <x v="286"/>
    <n v="10234"/>
    <x v="5"/>
    <n v="1"/>
    <n v="255"/>
    <n v="0"/>
    <n v="0"/>
    <n v="25.35"/>
    <n v="229.65"/>
    <n v="0"/>
    <n v="229.65"/>
    <n v="1"/>
    <n v="0"/>
    <x v="124"/>
  </r>
  <r>
    <x v="41"/>
    <n v="10363"/>
    <x v="5"/>
    <n v="1"/>
    <n v="265"/>
    <n v="0"/>
    <n v="0"/>
    <n v="12.52"/>
    <n v="252.48"/>
    <n v="0"/>
    <n v="252.48"/>
    <n v="1"/>
    <n v="0"/>
    <x v="124"/>
  </r>
  <r>
    <x v="69"/>
    <n v="10382"/>
    <x v="5"/>
    <n v="1"/>
    <n v="235"/>
    <n v="0"/>
    <n v="0"/>
    <n v="11.1"/>
    <n v="223.9"/>
    <n v="0"/>
    <n v="223.9"/>
    <n v="1"/>
    <n v="0"/>
    <x v="124"/>
  </r>
  <r>
    <x v="10"/>
    <n v="10007"/>
    <x v="5"/>
    <n v="1"/>
    <n v="275"/>
    <n v="0"/>
    <n v="0"/>
    <n v="0"/>
    <n v="275"/>
    <n v="0"/>
    <n v="275"/>
    <n v="1"/>
    <n v="0"/>
    <x v="124"/>
  </r>
  <r>
    <x v="45"/>
    <n v="10354"/>
    <x v="6"/>
    <n v="2"/>
    <n v="700"/>
    <n v="0"/>
    <n v="0"/>
    <n v="16.54"/>
    <n v="683.46"/>
    <n v="0"/>
    <n v="683.46"/>
    <n v="1"/>
    <n v="0"/>
    <x v="124"/>
  </r>
  <r>
    <x v="75"/>
    <n v="10427"/>
    <x v="21"/>
    <n v="2"/>
    <n v="718"/>
    <n v="0"/>
    <n v="0"/>
    <n v="71.7"/>
    <n v="646.29999999999995"/>
    <n v="0"/>
    <n v="646.29999999999995"/>
    <n v="1"/>
    <n v="0"/>
    <x v="124"/>
  </r>
  <r>
    <x v="205"/>
    <n v="10430"/>
    <x v="21"/>
    <n v="1"/>
    <n v="255"/>
    <n v="0"/>
    <n v="0"/>
    <n v="50.92"/>
    <n v="204.08"/>
    <n v="0"/>
    <n v="204.08"/>
    <n v="1"/>
    <n v="0"/>
    <x v="124"/>
  </r>
  <r>
    <x v="47"/>
    <n v="10432"/>
    <x v="14"/>
    <n v="1"/>
    <n v="315"/>
    <n v="0"/>
    <n v="0"/>
    <n v="0"/>
    <n v="315"/>
    <n v="0"/>
    <n v="315"/>
    <n v="1"/>
    <n v="0"/>
    <x v="124"/>
  </r>
  <r>
    <x v="77"/>
    <n v="10421"/>
    <x v="22"/>
    <n v="1"/>
    <n v="238"/>
    <n v="0"/>
    <n v="0"/>
    <n v="47.52"/>
    <n v="190.48"/>
    <n v="0"/>
    <n v="190.48"/>
    <n v="1"/>
    <n v="0"/>
    <x v="124"/>
  </r>
  <r>
    <x v="88"/>
    <n v="10423"/>
    <x v="22"/>
    <n v="1"/>
    <n v="280"/>
    <n v="0"/>
    <n v="0"/>
    <n v="0"/>
    <n v="280"/>
    <n v="0"/>
    <n v="280"/>
    <n v="1"/>
    <n v="0"/>
    <x v="124"/>
  </r>
  <r>
    <x v="165"/>
    <n v="10509"/>
    <x v="22"/>
    <n v="1"/>
    <n v="320"/>
    <n v="0"/>
    <n v="0"/>
    <n v="0"/>
    <n v="320"/>
    <n v="0"/>
    <n v="320"/>
    <n v="1"/>
    <n v="0"/>
    <x v="124"/>
  </r>
  <r>
    <x v="78"/>
    <n v="10403"/>
    <x v="23"/>
    <n v="3"/>
    <n v="1005"/>
    <n v="0"/>
    <n v="0"/>
    <n v="82.83"/>
    <n v="922.17"/>
    <n v="0"/>
    <n v="922.17"/>
    <n v="1"/>
    <n v="0"/>
    <x v="124"/>
  </r>
  <r>
    <x v="79"/>
    <n v="10404"/>
    <x v="23"/>
    <n v="1"/>
    <n v="355"/>
    <n v="0"/>
    <n v="0"/>
    <n v="0"/>
    <n v="355"/>
    <n v="0"/>
    <n v="355"/>
    <n v="1"/>
    <n v="0"/>
    <x v="124"/>
  </r>
  <r>
    <x v="252"/>
    <n v="10546"/>
    <x v="17"/>
    <n v="1"/>
    <n v="0"/>
    <n v="0"/>
    <n v="0"/>
    <n v="0"/>
    <n v="0"/>
    <n v="0"/>
    <n v="0"/>
    <n v="0"/>
    <n v="0"/>
    <x v="124"/>
  </r>
  <r>
    <x v="134"/>
    <n v="10405"/>
    <x v="17"/>
    <n v="1"/>
    <n v="0"/>
    <n v="0"/>
    <n v="0"/>
    <n v="0"/>
    <n v="0"/>
    <n v="0"/>
    <n v="0"/>
    <n v="0"/>
    <n v="0"/>
    <x v="124"/>
  </r>
  <r>
    <x v="17"/>
    <n v="10633"/>
    <x v="10"/>
    <n v="1"/>
    <n v="159"/>
    <n v="0"/>
    <n v="0"/>
    <n v="0"/>
    <n v="159"/>
    <n v="0"/>
    <n v="159"/>
    <n v="1"/>
    <n v="0"/>
    <x v="124"/>
  </r>
  <r>
    <x v="91"/>
    <n v="10494"/>
    <x v="16"/>
    <n v="1"/>
    <n v="38"/>
    <n v="0"/>
    <n v="0"/>
    <n v="0"/>
    <n v="38"/>
    <n v="0"/>
    <n v="38"/>
    <n v="1"/>
    <n v="0"/>
    <x v="124"/>
  </r>
  <r>
    <x v="51"/>
    <n v="10632"/>
    <x v="10"/>
    <n v="1"/>
    <n v="159"/>
    <n v="0"/>
    <n v="0"/>
    <n v="0"/>
    <n v="159"/>
    <n v="0"/>
    <n v="159"/>
    <n v="1"/>
    <n v="0"/>
    <x v="124"/>
  </r>
  <r>
    <x v="293"/>
    <n v="10522"/>
    <x v="17"/>
    <n v="5"/>
    <n v="0"/>
    <n v="0"/>
    <n v="0"/>
    <n v="0"/>
    <n v="0"/>
    <n v="0"/>
    <n v="0"/>
    <n v="0"/>
    <n v="0"/>
    <x v="124"/>
  </r>
  <r>
    <x v="212"/>
    <n v="10559"/>
    <x v="17"/>
    <n v="1"/>
    <n v="0"/>
    <n v="0"/>
    <n v="0"/>
    <n v="0"/>
    <n v="0"/>
    <n v="0"/>
    <n v="0"/>
    <n v="0"/>
    <n v="0"/>
    <x v="124"/>
  </r>
  <r>
    <x v="208"/>
    <n v="10187"/>
    <x v="16"/>
    <n v="1"/>
    <n v="230"/>
    <n v="0"/>
    <n v="0"/>
    <n v="0"/>
    <n v="230"/>
    <n v="0"/>
    <n v="230"/>
    <n v="1"/>
    <n v="0"/>
    <x v="124"/>
  </r>
  <r>
    <x v="128"/>
    <n v="10111"/>
    <x v="3"/>
    <n v="1"/>
    <n v="355"/>
    <n v="0"/>
    <n v="0"/>
    <n v="0"/>
    <n v="355"/>
    <n v="0"/>
    <n v="355"/>
    <n v="1"/>
    <n v="0"/>
    <x v="125"/>
  </r>
  <r>
    <x v="5"/>
    <n v="10051"/>
    <x v="4"/>
    <n v="1"/>
    <n v="315"/>
    <n v="0"/>
    <n v="0"/>
    <n v="0"/>
    <n v="315"/>
    <n v="0"/>
    <n v="315"/>
    <n v="1"/>
    <n v="0"/>
    <x v="125"/>
  </r>
  <r>
    <x v="173"/>
    <n v="10097"/>
    <x v="3"/>
    <n v="1"/>
    <n v="355"/>
    <n v="0"/>
    <n v="0"/>
    <n v="0"/>
    <n v="355"/>
    <n v="0"/>
    <n v="355"/>
    <n v="1"/>
    <n v="0"/>
    <x v="125"/>
  </r>
  <r>
    <x v="33"/>
    <n v="10221"/>
    <x v="13"/>
    <n v="1"/>
    <n v="255"/>
    <n v="0"/>
    <n v="0"/>
    <n v="0"/>
    <n v="255"/>
    <n v="0"/>
    <n v="255"/>
    <n v="1"/>
    <n v="0"/>
    <x v="125"/>
  </r>
  <r>
    <x v="34"/>
    <n v="10222"/>
    <x v="13"/>
    <n v="1"/>
    <n v="235"/>
    <n v="0"/>
    <n v="0"/>
    <n v="0"/>
    <n v="235"/>
    <n v="0"/>
    <n v="235"/>
    <n v="1"/>
    <n v="0"/>
    <x v="125"/>
  </r>
  <r>
    <x v="67"/>
    <n v="10223"/>
    <x v="13"/>
    <n v="1"/>
    <n v="275"/>
    <n v="0"/>
    <n v="0"/>
    <n v="0"/>
    <n v="275"/>
    <n v="0"/>
    <n v="275"/>
    <n v="1"/>
    <n v="0"/>
    <x v="125"/>
  </r>
  <r>
    <x v="85"/>
    <n v="10215"/>
    <x v="13"/>
    <n v="2"/>
    <n v="450"/>
    <n v="0"/>
    <n v="0"/>
    <n v="0"/>
    <n v="450"/>
    <n v="0"/>
    <n v="450"/>
    <n v="1"/>
    <n v="0"/>
    <x v="125"/>
  </r>
  <r>
    <x v="8"/>
    <n v="10264"/>
    <x v="5"/>
    <n v="4"/>
    <n v="760"/>
    <n v="0"/>
    <n v="0"/>
    <n v="0"/>
    <n v="760"/>
    <n v="0"/>
    <n v="760"/>
    <n v="1"/>
    <n v="0"/>
    <x v="125"/>
  </r>
  <r>
    <x v="38"/>
    <n v="10381"/>
    <x v="5"/>
    <n v="1"/>
    <n v="225"/>
    <n v="0"/>
    <n v="0"/>
    <n v="0"/>
    <n v="225"/>
    <n v="0"/>
    <n v="225"/>
    <n v="1"/>
    <n v="0"/>
    <x v="125"/>
  </r>
  <r>
    <x v="70"/>
    <n v="10367"/>
    <x v="5"/>
    <n v="1"/>
    <n v="330"/>
    <n v="0"/>
    <n v="0"/>
    <n v="0"/>
    <n v="330"/>
    <n v="0"/>
    <n v="330"/>
    <n v="1"/>
    <n v="0"/>
    <x v="125"/>
  </r>
  <r>
    <x v="183"/>
    <n v="10043"/>
    <x v="6"/>
    <n v="1"/>
    <n v="310"/>
    <n v="0"/>
    <n v="0"/>
    <n v="0"/>
    <n v="310"/>
    <n v="0"/>
    <n v="310"/>
    <n v="1"/>
    <n v="0"/>
    <x v="125"/>
  </r>
  <r>
    <x v="74"/>
    <n v="10227"/>
    <x v="6"/>
    <n v="1"/>
    <n v="385"/>
    <n v="0"/>
    <n v="0"/>
    <n v="0"/>
    <n v="385"/>
    <n v="0"/>
    <n v="385"/>
    <n v="1"/>
    <n v="0"/>
    <x v="125"/>
  </r>
  <r>
    <x v="46"/>
    <n v="10356"/>
    <x v="6"/>
    <n v="2"/>
    <n v="720"/>
    <n v="0"/>
    <n v="0"/>
    <n v="72"/>
    <n v="648"/>
    <n v="0"/>
    <n v="648"/>
    <n v="1"/>
    <n v="0"/>
    <x v="125"/>
  </r>
  <r>
    <x v="12"/>
    <n v="10545"/>
    <x v="6"/>
    <n v="1"/>
    <n v="340"/>
    <n v="0"/>
    <n v="0"/>
    <n v="0"/>
    <n v="340"/>
    <n v="0"/>
    <n v="340"/>
    <n v="1"/>
    <n v="0"/>
    <x v="125"/>
  </r>
  <r>
    <x v="221"/>
    <n v="10431"/>
    <x v="14"/>
    <n v="1"/>
    <n v="495"/>
    <n v="0"/>
    <n v="0"/>
    <n v="0"/>
    <n v="495"/>
    <n v="0"/>
    <n v="495"/>
    <n v="1"/>
    <n v="0"/>
    <x v="125"/>
  </r>
  <r>
    <x v="47"/>
    <n v="10432"/>
    <x v="14"/>
    <n v="1"/>
    <n v="315"/>
    <n v="0"/>
    <n v="0"/>
    <n v="0"/>
    <n v="315"/>
    <n v="0"/>
    <n v="315"/>
    <n v="1"/>
    <n v="0"/>
    <x v="125"/>
  </r>
  <r>
    <x v="17"/>
    <n v="10633"/>
    <x v="10"/>
    <n v="1"/>
    <n v="159"/>
    <n v="0"/>
    <n v="0"/>
    <n v="0"/>
    <n v="159"/>
    <n v="0"/>
    <n v="159"/>
    <n v="1"/>
    <n v="0"/>
    <x v="125"/>
  </r>
  <r>
    <x v="51"/>
    <n v="10632"/>
    <x v="10"/>
    <n v="2"/>
    <n v="318"/>
    <n v="0"/>
    <n v="0"/>
    <n v="0"/>
    <n v="318"/>
    <n v="0"/>
    <n v="318"/>
    <n v="1"/>
    <n v="0"/>
    <x v="125"/>
  </r>
  <r>
    <x v="145"/>
    <n v="10449"/>
    <x v="0"/>
    <n v="2"/>
    <n v="520"/>
    <n v="0"/>
    <n v="0"/>
    <n v="0"/>
    <n v="520"/>
    <n v="0"/>
    <n v="520"/>
    <n v="1"/>
    <n v="0"/>
    <x v="126"/>
  </r>
  <r>
    <x v="1"/>
    <n v="10450"/>
    <x v="0"/>
    <n v="1"/>
    <n v="470"/>
    <n v="0"/>
    <n v="0"/>
    <n v="0"/>
    <n v="470"/>
    <n v="0"/>
    <n v="470"/>
    <n v="1"/>
    <n v="0"/>
    <x v="126"/>
  </r>
  <r>
    <x v="81"/>
    <n v="10396"/>
    <x v="18"/>
    <n v="1"/>
    <n v="555"/>
    <n v="0"/>
    <n v="0"/>
    <n v="111"/>
    <n v="444"/>
    <n v="0"/>
    <n v="444"/>
    <n v="1"/>
    <n v="0"/>
    <x v="126"/>
  </r>
  <r>
    <x v="99"/>
    <n v="10071"/>
    <x v="4"/>
    <n v="1"/>
    <n v="355"/>
    <n v="0"/>
    <n v="0"/>
    <n v="0"/>
    <n v="355"/>
    <n v="0"/>
    <n v="355"/>
    <n v="1"/>
    <n v="0"/>
    <x v="126"/>
  </r>
  <r>
    <x v="125"/>
    <n v="10069"/>
    <x v="4"/>
    <n v="3"/>
    <n v="1065"/>
    <n v="0"/>
    <n v="0"/>
    <n v="0"/>
    <n v="1065"/>
    <n v="0"/>
    <n v="1065"/>
    <n v="1"/>
    <n v="0"/>
    <x v="126"/>
  </r>
  <r>
    <x v="82"/>
    <n v="10072"/>
    <x v="4"/>
    <n v="2"/>
    <n v="630"/>
    <n v="0"/>
    <n v="0"/>
    <n v="0"/>
    <n v="630"/>
    <n v="0"/>
    <n v="630"/>
    <n v="1"/>
    <n v="0"/>
    <x v="126"/>
  </r>
  <r>
    <x v="127"/>
    <n v="10067"/>
    <x v="4"/>
    <n v="3"/>
    <n v="825"/>
    <n v="0"/>
    <n v="0"/>
    <n v="0"/>
    <n v="825"/>
    <n v="0"/>
    <n v="825"/>
    <n v="1"/>
    <n v="0"/>
    <x v="126"/>
  </r>
  <r>
    <x v="59"/>
    <n v="10052"/>
    <x v="4"/>
    <n v="1"/>
    <n v="340"/>
    <n v="0"/>
    <n v="0"/>
    <n v="0"/>
    <n v="340"/>
    <n v="0"/>
    <n v="340"/>
    <n v="1"/>
    <n v="0"/>
    <x v="126"/>
  </r>
  <r>
    <x v="101"/>
    <n v="10113"/>
    <x v="11"/>
    <n v="1"/>
    <n v="375"/>
    <n v="0"/>
    <n v="0"/>
    <n v="0"/>
    <n v="375"/>
    <n v="0"/>
    <n v="375"/>
    <n v="1"/>
    <n v="0"/>
    <x v="126"/>
  </r>
  <r>
    <x v="102"/>
    <n v="10018"/>
    <x v="4"/>
    <n v="1"/>
    <n v="255"/>
    <n v="0"/>
    <n v="0"/>
    <n v="0"/>
    <n v="255"/>
    <n v="0"/>
    <n v="255"/>
    <n v="1"/>
    <n v="0"/>
    <x v="126"/>
  </r>
  <r>
    <x v="173"/>
    <n v="10097"/>
    <x v="3"/>
    <n v="1"/>
    <n v="355"/>
    <n v="0"/>
    <n v="0"/>
    <n v="0"/>
    <n v="355"/>
    <n v="0"/>
    <n v="355"/>
    <n v="1"/>
    <n v="0"/>
    <x v="126"/>
  </r>
  <r>
    <x v="129"/>
    <n v="10088"/>
    <x v="4"/>
    <n v="1"/>
    <n v="275"/>
    <n v="0"/>
    <n v="0"/>
    <n v="0"/>
    <n v="275"/>
    <n v="0"/>
    <n v="275"/>
    <n v="1"/>
    <n v="0"/>
    <x v="126"/>
  </r>
  <r>
    <x v="168"/>
    <n v="10064"/>
    <x v="4"/>
    <n v="1"/>
    <n v="355"/>
    <n v="0"/>
    <n v="0"/>
    <n v="0"/>
    <n v="355"/>
    <n v="0"/>
    <n v="355"/>
    <n v="1"/>
    <n v="0"/>
    <x v="126"/>
  </r>
  <r>
    <x v="27"/>
    <n v="10077"/>
    <x v="4"/>
    <n v="2"/>
    <n v="710"/>
    <n v="0"/>
    <n v="0"/>
    <n v="0"/>
    <n v="710"/>
    <n v="0"/>
    <n v="710"/>
    <n v="1"/>
    <n v="0"/>
    <x v="126"/>
  </r>
  <r>
    <x v="29"/>
    <n v="10443"/>
    <x v="12"/>
    <n v="1"/>
    <n v="75"/>
    <n v="0"/>
    <n v="0"/>
    <n v="0"/>
    <n v="75"/>
    <n v="0"/>
    <n v="75"/>
    <n v="1"/>
    <n v="0"/>
    <x v="126"/>
  </r>
  <r>
    <x v="114"/>
    <n v="10440"/>
    <x v="12"/>
    <n v="2"/>
    <n v="176"/>
    <n v="0"/>
    <n v="0"/>
    <n v="0"/>
    <n v="176"/>
    <n v="0"/>
    <n v="176"/>
    <n v="1"/>
    <n v="0"/>
    <x v="126"/>
  </r>
  <r>
    <x v="65"/>
    <n v="10211"/>
    <x v="13"/>
    <n v="1"/>
    <n v="265"/>
    <n v="0"/>
    <n v="0"/>
    <n v="0"/>
    <n v="265"/>
    <n v="0"/>
    <n v="265"/>
    <n v="1"/>
    <n v="0"/>
    <x v="126"/>
  </r>
  <r>
    <x v="230"/>
    <n v="10213"/>
    <x v="13"/>
    <n v="1"/>
    <n v="245"/>
    <n v="0"/>
    <n v="0"/>
    <n v="0"/>
    <n v="245"/>
    <n v="0"/>
    <n v="245"/>
    <n v="1"/>
    <n v="0"/>
    <x v="126"/>
  </r>
  <r>
    <x v="117"/>
    <n v="10218"/>
    <x v="13"/>
    <n v="2"/>
    <n v="490"/>
    <n v="0"/>
    <n v="0"/>
    <n v="0"/>
    <n v="490"/>
    <n v="0"/>
    <n v="490"/>
    <n v="1"/>
    <n v="0"/>
    <x v="126"/>
  </r>
  <r>
    <x v="37"/>
    <n v="10216"/>
    <x v="13"/>
    <n v="1"/>
    <n v="245"/>
    <n v="0"/>
    <n v="0"/>
    <n v="0"/>
    <n v="245"/>
    <n v="0"/>
    <n v="245"/>
    <n v="1"/>
    <n v="0"/>
    <x v="126"/>
  </r>
  <r>
    <x v="8"/>
    <n v="10264"/>
    <x v="5"/>
    <n v="4"/>
    <n v="760"/>
    <n v="0"/>
    <n v="0"/>
    <n v="0"/>
    <n v="760"/>
    <n v="0"/>
    <n v="760"/>
    <n v="1"/>
    <n v="0"/>
    <x v="126"/>
  </r>
  <r>
    <x v="233"/>
    <n v="10380"/>
    <x v="5"/>
    <n v="1"/>
    <n v="230"/>
    <n v="0"/>
    <n v="0"/>
    <n v="0"/>
    <n v="230"/>
    <n v="0"/>
    <n v="230"/>
    <n v="1"/>
    <n v="0"/>
    <x v="126"/>
  </r>
  <r>
    <x v="39"/>
    <n v="10373"/>
    <x v="5"/>
    <n v="1"/>
    <n v="275"/>
    <n v="0"/>
    <n v="0"/>
    <n v="0"/>
    <n v="275"/>
    <n v="0"/>
    <n v="275"/>
    <n v="1"/>
    <n v="0"/>
    <x v="126"/>
  </r>
  <r>
    <x v="228"/>
    <n v="10378"/>
    <x v="5"/>
    <n v="1"/>
    <n v="285"/>
    <n v="0"/>
    <n v="0"/>
    <n v="0"/>
    <n v="285"/>
    <n v="0"/>
    <n v="285"/>
    <n v="1"/>
    <n v="0"/>
    <x v="126"/>
  </r>
  <r>
    <x v="41"/>
    <n v="10363"/>
    <x v="5"/>
    <n v="1"/>
    <n v="265"/>
    <n v="0"/>
    <n v="0"/>
    <n v="0"/>
    <n v="265"/>
    <n v="0"/>
    <n v="265"/>
    <n v="1"/>
    <n v="0"/>
    <x v="126"/>
  </r>
  <r>
    <x v="69"/>
    <n v="10382"/>
    <x v="5"/>
    <n v="1"/>
    <n v="235"/>
    <n v="0"/>
    <n v="0"/>
    <n v="47"/>
    <n v="188"/>
    <n v="0"/>
    <n v="188"/>
    <n v="1"/>
    <n v="0"/>
    <x v="126"/>
  </r>
  <r>
    <x v="71"/>
    <n v="10481"/>
    <x v="20"/>
    <n v="1"/>
    <n v="860"/>
    <n v="0"/>
    <n v="0"/>
    <n v="0"/>
    <n v="860"/>
    <n v="0"/>
    <n v="860"/>
    <n v="1"/>
    <n v="0"/>
    <x v="126"/>
  </r>
  <r>
    <x v="45"/>
    <n v="10354"/>
    <x v="6"/>
    <n v="1"/>
    <n v="350"/>
    <n v="0"/>
    <n v="0"/>
    <n v="0"/>
    <n v="350"/>
    <n v="0"/>
    <n v="350"/>
    <n v="1"/>
    <n v="0"/>
    <x v="126"/>
  </r>
  <r>
    <x v="11"/>
    <n v="10353"/>
    <x v="6"/>
    <n v="2"/>
    <n v="700"/>
    <n v="0"/>
    <n v="0"/>
    <n v="0"/>
    <n v="700"/>
    <n v="0"/>
    <n v="700"/>
    <n v="1"/>
    <n v="0"/>
    <x v="126"/>
  </r>
  <r>
    <x v="104"/>
    <n v="10360"/>
    <x v="6"/>
    <n v="2"/>
    <n v="770"/>
    <n v="0"/>
    <n v="0"/>
    <n v="0"/>
    <n v="770"/>
    <n v="0"/>
    <n v="770"/>
    <n v="1"/>
    <n v="0"/>
    <x v="126"/>
  </r>
  <r>
    <x v="74"/>
    <n v="10227"/>
    <x v="6"/>
    <n v="2"/>
    <n v="770"/>
    <n v="0"/>
    <n v="0"/>
    <n v="0"/>
    <n v="770"/>
    <n v="0"/>
    <n v="770"/>
    <n v="1"/>
    <n v="0"/>
    <x v="126"/>
  </r>
  <r>
    <x v="46"/>
    <n v="10356"/>
    <x v="6"/>
    <n v="1"/>
    <n v="360"/>
    <n v="0"/>
    <n v="0"/>
    <n v="0"/>
    <n v="360"/>
    <n v="0"/>
    <n v="360"/>
    <n v="1"/>
    <n v="0"/>
    <x v="126"/>
  </r>
  <r>
    <x v="12"/>
    <n v="10545"/>
    <x v="6"/>
    <n v="1"/>
    <n v="340"/>
    <n v="0"/>
    <n v="0"/>
    <n v="68"/>
    <n v="272"/>
    <n v="0"/>
    <n v="272"/>
    <n v="1"/>
    <n v="0"/>
    <x v="126"/>
  </r>
  <r>
    <x v="319"/>
    <n v="10002"/>
    <x v="21"/>
    <n v="1"/>
    <n v="255"/>
    <n v="0"/>
    <n v="0"/>
    <n v="0"/>
    <n v="255"/>
    <n v="0"/>
    <n v="255"/>
    <n v="1"/>
    <n v="0"/>
    <x v="126"/>
  </r>
  <r>
    <x v="75"/>
    <n v="10427"/>
    <x v="21"/>
    <n v="3"/>
    <n v="1077"/>
    <n v="0"/>
    <n v="0"/>
    <n v="0"/>
    <n v="1077"/>
    <n v="0"/>
    <n v="1077"/>
    <n v="1"/>
    <n v="0"/>
    <x v="126"/>
  </r>
  <r>
    <x v="152"/>
    <n v="10428"/>
    <x v="21"/>
    <n v="1"/>
    <n v="349"/>
    <n v="0"/>
    <n v="0"/>
    <n v="0"/>
    <n v="349"/>
    <n v="0"/>
    <n v="349"/>
    <n v="1"/>
    <n v="0"/>
    <x v="126"/>
  </r>
  <r>
    <x v="170"/>
    <n v="10433"/>
    <x v="14"/>
    <n v="1"/>
    <n v="475"/>
    <n v="0"/>
    <n v="0"/>
    <n v="0"/>
    <n v="475"/>
    <n v="0"/>
    <n v="475"/>
    <n v="1"/>
    <n v="0"/>
    <x v="126"/>
  </r>
  <r>
    <x v="14"/>
    <n v="10653"/>
    <x v="8"/>
    <n v="1"/>
    <n v="275"/>
    <n v="0"/>
    <n v="0"/>
    <n v="0"/>
    <n v="275"/>
    <n v="0"/>
    <n v="275"/>
    <n v="1"/>
    <n v="0"/>
    <x v="126"/>
  </r>
  <r>
    <x v="77"/>
    <n v="10421"/>
    <x v="22"/>
    <n v="1"/>
    <n v="238"/>
    <n v="0"/>
    <n v="0"/>
    <n v="0"/>
    <n v="238"/>
    <n v="0"/>
    <n v="238"/>
    <n v="1"/>
    <n v="0"/>
    <x v="126"/>
  </r>
  <r>
    <x v="88"/>
    <n v="10423"/>
    <x v="22"/>
    <n v="1"/>
    <n v="280"/>
    <n v="0"/>
    <n v="0"/>
    <n v="0"/>
    <n v="280"/>
    <n v="0"/>
    <n v="280"/>
    <n v="1"/>
    <n v="0"/>
    <x v="126"/>
  </r>
  <r>
    <x v="105"/>
    <n v="10142"/>
    <x v="22"/>
    <n v="1"/>
    <n v="320"/>
    <n v="0"/>
    <n v="0"/>
    <n v="0"/>
    <n v="320"/>
    <n v="0"/>
    <n v="320"/>
    <n v="1"/>
    <n v="0"/>
    <x v="126"/>
  </r>
  <r>
    <x v="159"/>
    <n v="10263"/>
    <x v="17"/>
    <n v="1"/>
    <n v="0"/>
    <n v="0"/>
    <n v="0"/>
    <n v="0"/>
    <n v="0"/>
    <n v="0"/>
    <n v="0"/>
    <n v="0"/>
    <n v="0"/>
    <x v="126"/>
  </r>
  <r>
    <x v="90"/>
    <n v="10528"/>
    <x v="17"/>
    <n v="1"/>
    <n v="0"/>
    <n v="0"/>
    <n v="0"/>
    <n v="0"/>
    <n v="0"/>
    <n v="0"/>
    <n v="0"/>
    <n v="0"/>
    <n v="0"/>
    <x v="126"/>
  </r>
  <r>
    <x v="51"/>
    <n v="10632"/>
    <x v="10"/>
    <n v="5"/>
    <n v="795"/>
    <n v="0"/>
    <n v="0"/>
    <n v="0"/>
    <n v="795"/>
    <n v="0"/>
    <n v="795"/>
    <n v="1"/>
    <n v="0"/>
    <x v="126"/>
  </r>
  <r>
    <x v="208"/>
    <n v="10187"/>
    <x v="16"/>
    <n v="1"/>
    <n v="240"/>
    <n v="0"/>
    <n v="0"/>
    <n v="0"/>
    <n v="240"/>
    <n v="0"/>
    <n v="240"/>
    <n v="1"/>
    <n v="0"/>
    <x v="126"/>
  </r>
  <r>
    <x v="81"/>
    <n v="10396"/>
    <x v="18"/>
    <n v="1"/>
    <n v="555"/>
    <n v="0"/>
    <n v="0"/>
    <n v="0"/>
    <n v="555"/>
    <n v="0"/>
    <n v="555"/>
    <n v="1"/>
    <n v="0"/>
    <x v="127"/>
  </r>
  <r>
    <x v="54"/>
    <n v="10397"/>
    <x v="18"/>
    <n v="1"/>
    <n v="575"/>
    <n v="0"/>
    <n v="0"/>
    <n v="20.55"/>
    <n v="554.45000000000005"/>
    <n v="0"/>
    <n v="554.45000000000005"/>
    <n v="1"/>
    <n v="0"/>
    <x v="127"/>
  </r>
  <r>
    <x v="123"/>
    <n v="10398"/>
    <x v="18"/>
    <n v="1"/>
    <n v="625"/>
    <n v="0"/>
    <n v="0"/>
    <n v="0"/>
    <n v="625"/>
    <n v="0"/>
    <n v="625"/>
    <n v="1"/>
    <n v="0"/>
    <x v="127"/>
  </r>
  <r>
    <x v="57"/>
    <n v="10225"/>
    <x v="4"/>
    <n v="1"/>
    <n v="255"/>
    <n v="0"/>
    <n v="0"/>
    <n v="0"/>
    <n v="255"/>
    <n v="0"/>
    <n v="255"/>
    <n v="1"/>
    <n v="0"/>
    <x v="127"/>
  </r>
  <r>
    <x v="22"/>
    <n v="10645"/>
    <x v="1"/>
    <n v="1"/>
    <n v="340"/>
    <n v="0"/>
    <n v="0"/>
    <n v="0"/>
    <n v="340"/>
    <n v="0"/>
    <n v="340"/>
    <n v="1"/>
    <n v="0"/>
    <x v="127"/>
  </r>
  <r>
    <x v="23"/>
    <n v="10044"/>
    <x v="4"/>
    <n v="2"/>
    <n v="520"/>
    <n v="0"/>
    <n v="0"/>
    <n v="0"/>
    <n v="520"/>
    <n v="0"/>
    <n v="520"/>
    <n v="1"/>
    <n v="0"/>
    <x v="127"/>
  </r>
  <r>
    <x v="60"/>
    <n v="10125"/>
    <x v="3"/>
    <n v="1"/>
    <n v="275"/>
    <n v="0"/>
    <n v="0"/>
    <n v="0"/>
    <n v="275"/>
    <n v="0"/>
    <n v="275"/>
    <n v="1"/>
    <n v="0"/>
    <x v="127"/>
  </r>
  <r>
    <x v="112"/>
    <n v="10127"/>
    <x v="3"/>
    <n v="2"/>
    <n v="710"/>
    <n v="0"/>
    <n v="0"/>
    <n v="0"/>
    <n v="710"/>
    <n v="0"/>
    <n v="710"/>
    <n v="1"/>
    <n v="0"/>
    <x v="127"/>
  </r>
  <r>
    <x v="100"/>
    <n v="10073"/>
    <x v="11"/>
    <n v="3"/>
    <n v="1005"/>
    <n v="0"/>
    <n v="0"/>
    <n v="134"/>
    <n v="871"/>
    <n v="0"/>
    <n v="871"/>
    <n v="1"/>
    <n v="0"/>
    <x v="127"/>
  </r>
  <r>
    <x v="101"/>
    <n v="10113"/>
    <x v="11"/>
    <n v="1"/>
    <n v="375"/>
    <n v="0"/>
    <n v="0"/>
    <n v="0"/>
    <n v="375"/>
    <n v="0"/>
    <n v="375"/>
    <n v="1"/>
    <n v="0"/>
    <x v="127"/>
  </r>
  <r>
    <x v="124"/>
    <n v="10135"/>
    <x v="1"/>
    <n v="1"/>
    <n v="310"/>
    <n v="0"/>
    <n v="0"/>
    <n v="0"/>
    <n v="310"/>
    <n v="0"/>
    <n v="310"/>
    <n v="1"/>
    <n v="0"/>
    <x v="127"/>
  </r>
  <r>
    <x v="26"/>
    <n v="10095"/>
    <x v="3"/>
    <n v="1"/>
    <n v="260"/>
    <n v="0"/>
    <n v="0"/>
    <n v="0"/>
    <n v="260"/>
    <n v="0"/>
    <n v="260"/>
    <n v="1"/>
    <n v="0"/>
    <x v="127"/>
  </r>
  <r>
    <x v="139"/>
    <n v="10090"/>
    <x v="4"/>
    <n v="1"/>
    <n v="315"/>
    <n v="0"/>
    <n v="0"/>
    <n v="0"/>
    <n v="315"/>
    <n v="0"/>
    <n v="315"/>
    <n v="1"/>
    <n v="0"/>
    <x v="127"/>
  </r>
  <r>
    <x v="28"/>
    <n v="10442"/>
    <x v="12"/>
    <n v="2"/>
    <n v="166"/>
    <n v="0"/>
    <n v="0"/>
    <n v="2.4900000000000002"/>
    <n v="163.51"/>
    <n v="0"/>
    <n v="163.51"/>
    <n v="1"/>
    <n v="0"/>
    <x v="127"/>
  </r>
  <r>
    <x v="29"/>
    <n v="10443"/>
    <x v="12"/>
    <n v="1"/>
    <n v="75"/>
    <n v="0"/>
    <n v="0"/>
    <n v="12.36"/>
    <n v="62.64"/>
    <n v="0"/>
    <n v="62.64"/>
    <n v="1"/>
    <n v="0"/>
    <x v="127"/>
  </r>
  <r>
    <x v="30"/>
    <n v="10441"/>
    <x v="12"/>
    <n v="1"/>
    <n v="250"/>
    <n v="0"/>
    <n v="0"/>
    <n v="0"/>
    <n v="250"/>
    <n v="0"/>
    <n v="250"/>
    <n v="1"/>
    <n v="0"/>
    <x v="127"/>
  </r>
  <r>
    <x v="62"/>
    <n v="10445"/>
    <x v="12"/>
    <n v="1"/>
    <n v="195"/>
    <n v="0"/>
    <n v="0"/>
    <n v="5.84"/>
    <n v="189.16"/>
    <n v="0"/>
    <n v="189.16"/>
    <n v="1"/>
    <n v="0"/>
    <x v="127"/>
  </r>
  <r>
    <x v="115"/>
    <n v="10436"/>
    <x v="12"/>
    <n v="1"/>
    <n v="45"/>
    <n v="0"/>
    <n v="0"/>
    <n v="1.35"/>
    <n v="43.65"/>
    <n v="0"/>
    <n v="43.65"/>
    <n v="1"/>
    <n v="0"/>
    <x v="127"/>
  </r>
  <r>
    <x v="64"/>
    <n v="10471"/>
    <x v="19"/>
    <n v="1"/>
    <n v="495"/>
    <n v="0"/>
    <n v="0"/>
    <n v="0"/>
    <n v="495"/>
    <n v="0"/>
    <n v="495"/>
    <n v="1"/>
    <n v="0"/>
    <x v="127"/>
  </r>
  <r>
    <x v="65"/>
    <n v="10211"/>
    <x v="13"/>
    <n v="1"/>
    <n v="265"/>
    <n v="0"/>
    <n v="0"/>
    <n v="7.94"/>
    <n v="257.06"/>
    <n v="0"/>
    <n v="257.06"/>
    <n v="1"/>
    <n v="0"/>
    <x v="127"/>
  </r>
  <r>
    <x v="230"/>
    <n v="10213"/>
    <x v="13"/>
    <n v="1"/>
    <n v="245"/>
    <n v="0"/>
    <n v="0"/>
    <n v="0"/>
    <n v="245"/>
    <n v="0"/>
    <n v="245"/>
    <n v="1"/>
    <n v="0"/>
    <x v="127"/>
  </r>
  <r>
    <x v="117"/>
    <n v="10218"/>
    <x v="13"/>
    <n v="1"/>
    <n v="245"/>
    <n v="0"/>
    <n v="0"/>
    <n v="7.34"/>
    <n v="237.66"/>
    <n v="0"/>
    <n v="237.66"/>
    <n v="1"/>
    <n v="0"/>
    <x v="127"/>
  </r>
  <r>
    <x v="67"/>
    <n v="10223"/>
    <x v="13"/>
    <n v="1"/>
    <n v="275"/>
    <n v="0"/>
    <n v="0"/>
    <n v="0"/>
    <n v="275"/>
    <n v="0"/>
    <n v="275"/>
    <n v="1"/>
    <n v="0"/>
    <x v="127"/>
  </r>
  <r>
    <x v="36"/>
    <n v="10224"/>
    <x v="13"/>
    <n v="1"/>
    <n v="255"/>
    <n v="0"/>
    <n v="0"/>
    <n v="0"/>
    <n v="255"/>
    <n v="0"/>
    <n v="255"/>
    <n v="1"/>
    <n v="0"/>
    <x v="127"/>
  </r>
  <r>
    <x v="37"/>
    <n v="10216"/>
    <x v="13"/>
    <n v="2"/>
    <n v="490"/>
    <n v="0"/>
    <n v="0"/>
    <n v="7.35"/>
    <n v="482.65"/>
    <n v="0"/>
    <n v="482.65"/>
    <n v="1"/>
    <n v="0"/>
    <x v="127"/>
  </r>
  <r>
    <x v="8"/>
    <n v="10264"/>
    <x v="5"/>
    <n v="4"/>
    <n v="760"/>
    <n v="0"/>
    <n v="0"/>
    <n v="62.69"/>
    <n v="697.31"/>
    <n v="0"/>
    <n v="697.31"/>
    <n v="1"/>
    <n v="0"/>
    <x v="127"/>
  </r>
  <r>
    <x v="38"/>
    <n v="10381"/>
    <x v="5"/>
    <n v="1"/>
    <n v="225"/>
    <n v="0"/>
    <n v="0"/>
    <n v="22.5"/>
    <n v="202.5"/>
    <n v="0"/>
    <n v="202.5"/>
    <n v="1"/>
    <n v="0"/>
    <x v="127"/>
  </r>
  <r>
    <x v="41"/>
    <n v="10363"/>
    <x v="5"/>
    <n v="1"/>
    <n v="265"/>
    <n v="0"/>
    <n v="0"/>
    <n v="26.5"/>
    <n v="238.5"/>
    <n v="0"/>
    <n v="238.5"/>
    <n v="1"/>
    <n v="0"/>
    <x v="127"/>
  </r>
  <r>
    <x v="44"/>
    <n v="10685"/>
    <x v="5"/>
    <n v="1"/>
    <n v="225"/>
    <n v="0"/>
    <n v="0"/>
    <n v="0"/>
    <n v="225"/>
    <n v="0"/>
    <n v="225"/>
    <n v="1"/>
    <n v="0"/>
    <x v="127"/>
  </r>
  <r>
    <x v="70"/>
    <n v="10367"/>
    <x v="5"/>
    <n v="1"/>
    <n v="330"/>
    <n v="0"/>
    <n v="0"/>
    <n v="54.38"/>
    <n v="275.62"/>
    <n v="0"/>
    <n v="275.62"/>
    <n v="1"/>
    <n v="0"/>
    <x v="127"/>
  </r>
  <r>
    <x v="71"/>
    <n v="10481"/>
    <x v="20"/>
    <n v="1"/>
    <n v="860"/>
    <n v="0"/>
    <n v="0"/>
    <n v="0"/>
    <n v="860"/>
    <n v="0"/>
    <n v="860"/>
    <n v="1"/>
    <n v="0"/>
    <x v="127"/>
  </r>
  <r>
    <x v="162"/>
    <n v="10482"/>
    <x v="20"/>
    <n v="1"/>
    <n v="1020"/>
    <n v="0"/>
    <n v="0"/>
    <n v="36.450000000000003"/>
    <n v="983.55"/>
    <n v="0"/>
    <n v="983.55"/>
    <n v="1"/>
    <n v="0"/>
    <x v="127"/>
  </r>
  <r>
    <x v="11"/>
    <n v="10353"/>
    <x v="6"/>
    <n v="1"/>
    <n v="350"/>
    <n v="0"/>
    <n v="0"/>
    <n v="0"/>
    <n v="350"/>
    <n v="0"/>
    <n v="350"/>
    <n v="1"/>
    <n v="0"/>
    <x v="127"/>
  </r>
  <r>
    <x v="104"/>
    <n v="10360"/>
    <x v="6"/>
    <n v="1"/>
    <n v="385"/>
    <n v="0"/>
    <n v="0"/>
    <n v="0"/>
    <n v="385"/>
    <n v="0"/>
    <n v="385"/>
    <n v="1"/>
    <n v="0"/>
    <x v="127"/>
  </r>
  <r>
    <x v="119"/>
    <n v="10359"/>
    <x v="6"/>
    <n v="1"/>
    <n v="385"/>
    <n v="0"/>
    <n v="0"/>
    <n v="0"/>
    <n v="385"/>
    <n v="0"/>
    <n v="385"/>
    <n v="1"/>
    <n v="0"/>
    <x v="127"/>
  </r>
  <r>
    <x v="46"/>
    <n v="10356"/>
    <x v="6"/>
    <n v="2"/>
    <n v="720"/>
    <n v="0"/>
    <n v="0"/>
    <n v="72"/>
    <n v="648"/>
    <n v="0"/>
    <n v="648"/>
    <n v="1"/>
    <n v="0"/>
    <x v="127"/>
  </r>
  <r>
    <x v="146"/>
    <n v="10391"/>
    <x v="7"/>
    <n v="1"/>
    <n v="325"/>
    <n v="0"/>
    <n v="0"/>
    <n v="0"/>
    <n v="325"/>
    <n v="0"/>
    <n v="325"/>
    <n v="1"/>
    <n v="0"/>
    <x v="127"/>
  </r>
  <r>
    <x v="88"/>
    <n v="10423"/>
    <x v="22"/>
    <n v="1"/>
    <n v="280"/>
    <n v="0"/>
    <n v="0"/>
    <n v="0"/>
    <n v="280"/>
    <n v="0"/>
    <n v="280"/>
    <n v="1"/>
    <n v="0"/>
    <x v="127"/>
  </r>
  <r>
    <x v="219"/>
    <n v="10250"/>
    <x v="17"/>
    <n v="1"/>
    <n v="0"/>
    <n v="0"/>
    <n v="0"/>
    <n v="0"/>
    <n v="0"/>
    <n v="0"/>
    <n v="0"/>
    <n v="0"/>
    <n v="0"/>
    <x v="127"/>
  </r>
  <r>
    <x v="89"/>
    <n v="10493"/>
    <x v="16"/>
    <n v="1"/>
    <n v="58"/>
    <n v="0"/>
    <n v="0"/>
    <n v="0"/>
    <n v="58"/>
    <n v="0"/>
    <n v="58"/>
    <n v="1"/>
    <n v="0"/>
    <x v="127"/>
  </r>
  <r>
    <x v="17"/>
    <n v="10633"/>
    <x v="10"/>
    <n v="1"/>
    <n v="159"/>
    <n v="0"/>
    <n v="0"/>
    <n v="0"/>
    <n v="159"/>
    <n v="0"/>
    <n v="159"/>
    <n v="1"/>
    <n v="0"/>
    <x v="127"/>
  </r>
  <r>
    <x v="91"/>
    <n v="10494"/>
    <x v="16"/>
    <n v="1"/>
    <n v="38"/>
    <n v="0"/>
    <n v="0"/>
    <n v="6.26"/>
    <n v="31.74"/>
    <n v="0"/>
    <n v="31.74"/>
    <n v="1"/>
    <n v="0"/>
    <x v="127"/>
  </r>
  <r>
    <x v="201"/>
    <n v="10425"/>
    <x v="17"/>
    <n v="1"/>
    <n v="0"/>
    <n v="0"/>
    <n v="0"/>
    <n v="0"/>
    <n v="0"/>
    <n v="0"/>
    <n v="0"/>
    <n v="0"/>
    <n v="0"/>
    <x v="127"/>
  </r>
  <r>
    <x v="51"/>
    <n v="10632"/>
    <x v="10"/>
    <n v="6"/>
    <n v="954"/>
    <n v="0"/>
    <n v="0"/>
    <n v="0"/>
    <n v="954"/>
    <n v="0"/>
    <n v="954"/>
    <n v="1"/>
    <n v="0"/>
    <x v="127"/>
  </r>
  <r>
    <x v="137"/>
    <n v="10157"/>
    <x v="1"/>
    <n v="1"/>
    <n v="350"/>
    <n v="0"/>
    <n v="0"/>
    <n v="0"/>
    <n v="350"/>
    <n v="0"/>
    <n v="350"/>
    <n v="1"/>
    <n v="0"/>
    <x v="128"/>
  </r>
  <r>
    <x v="60"/>
    <n v="10125"/>
    <x v="3"/>
    <n v="1"/>
    <n v="275"/>
    <n v="0"/>
    <n v="0"/>
    <n v="0"/>
    <n v="275"/>
    <n v="0"/>
    <n v="275"/>
    <n v="1"/>
    <n v="0"/>
    <x v="128"/>
  </r>
  <r>
    <x v="112"/>
    <n v="10127"/>
    <x v="3"/>
    <n v="1"/>
    <n v="355"/>
    <n v="0"/>
    <n v="0"/>
    <n v="0"/>
    <n v="355"/>
    <n v="0"/>
    <n v="355"/>
    <n v="1"/>
    <n v="0"/>
    <x v="128"/>
  </r>
  <r>
    <x v="320"/>
    <n v="10119"/>
    <x v="11"/>
    <n v="1"/>
    <n v="375"/>
    <n v="0"/>
    <n v="0"/>
    <n v="0"/>
    <n v="375"/>
    <n v="0"/>
    <n v="375"/>
    <n v="1"/>
    <n v="0"/>
    <x v="128"/>
  </r>
  <r>
    <x v="4"/>
    <n v="10109"/>
    <x v="3"/>
    <n v="3"/>
    <n v="825"/>
    <n v="0"/>
    <n v="0"/>
    <n v="0"/>
    <n v="825"/>
    <n v="0"/>
    <n v="825"/>
    <n v="1"/>
    <n v="0"/>
    <x v="128"/>
  </r>
  <r>
    <x v="5"/>
    <n v="10051"/>
    <x v="4"/>
    <n v="1"/>
    <n v="315"/>
    <n v="0"/>
    <n v="0"/>
    <n v="0"/>
    <n v="315"/>
    <n v="0"/>
    <n v="315"/>
    <n v="1"/>
    <n v="0"/>
    <x v="128"/>
  </r>
  <r>
    <x v="114"/>
    <n v="10440"/>
    <x v="12"/>
    <n v="1"/>
    <n v="88"/>
    <n v="0"/>
    <n v="0"/>
    <n v="7.06"/>
    <n v="80.94"/>
    <n v="0"/>
    <n v="80.94"/>
    <n v="1"/>
    <n v="0"/>
    <x v="128"/>
  </r>
  <r>
    <x v="126"/>
    <n v="10439"/>
    <x v="12"/>
    <n v="1"/>
    <n v="119"/>
    <n v="0"/>
    <n v="0"/>
    <n v="0"/>
    <n v="119"/>
    <n v="0"/>
    <n v="119"/>
    <n v="1"/>
    <n v="0"/>
    <x v="128"/>
  </r>
  <r>
    <x v="62"/>
    <n v="10445"/>
    <x v="12"/>
    <n v="2"/>
    <n v="390"/>
    <n v="0"/>
    <n v="0"/>
    <n v="15.64"/>
    <n v="374.36"/>
    <n v="0"/>
    <n v="374.36"/>
    <n v="1"/>
    <n v="0"/>
    <x v="128"/>
  </r>
  <r>
    <x v="115"/>
    <n v="10436"/>
    <x v="12"/>
    <n v="1"/>
    <n v="45"/>
    <n v="0"/>
    <n v="0"/>
    <n v="0"/>
    <n v="45"/>
    <n v="0"/>
    <n v="45"/>
    <n v="1"/>
    <n v="0"/>
    <x v="128"/>
  </r>
  <r>
    <x v="236"/>
    <n v="10042"/>
    <x v="12"/>
    <n v="1"/>
    <n v="145"/>
    <n v="0"/>
    <n v="0"/>
    <n v="0"/>
    <n v="145"/>
    <n v="0"/>
    <n v="145"/>
    <n v="1"/>
    <n v="0"/>
    <x v="128"/>
  </r>
  <r>
    <x v="65"/>
    <n v="10211"/>
    <x v="13"/>
    <n v="2"/>
    <n v="530"/>
    <n v="0"/>
    <n v="0"/>
    <n v="28.31"/>
    <n v="501.69"/>
    <n v="0"/>
    <n v="501.69"/>
    <n v="1"/>
    <n v="0"/>
    <x v="128"/>
  </r>
  <r>
    <x v="117"/>
    <n v="10218"/>
    <x v="13"/>
    <n v="1"/>
    <n v="245"/>
    <n v="0"/>
    <n v="0"/>
    <n v="0"/>
    <n v="245"/>
    <n v="0"/>
    <n v="245"/>
    <n v="1"/>
    <n v="0"/>
    <x v="128"/>
  </r>
  <r>
    <x v="36"/>
    <n v="10224"/>
    <x v="13"/>
    <n v="1"/>
    <n v="255"/>
    <n v="0"/>
    <n v="0"/>
    <n v="0"/>
    <n v="255"/>
    <n v="0"/>
    <n v="255"/>
    <n v="1"/>
    <n v="0"/>
    <x v="128"/>
  </r>
  <r>
    <x v="85"/>
    <n v="10215"/>
    <x v="13"/>
    <n v="2"/>
    <n v="450"/>
    <n v="0"/>
    <n v="0"/>
    <n v="12.01"/>
    <n v="437.99"/>
    <n v="0"/>
    <n v="437.99"/>
    <n v="1"/>
    <n v="0"/>
    <x v="128"/>
  </r>
  <r>
    <x v="8"/>
    <n v="10264"/>
    <x v="5"/>
    <n v="2"/>
    <n v="380"/>
    <n v="0"/>
    <n v="0"/>
    <n v="18.850000000000001"/>
    <n v="361.15"/>
    <n v="0"/>
    <n v="361.15"/>
    <n v="1"/>
    <n v="0"/>
    <x v="128"/>
  </r>
  <r>
    <x v="233"/>
    <n v="10380"/>
    <x v="5"/>
    <n v="1"/>
    <n v="230"/>
    <n v="0"/>
    <n v="0"/>
    <n v="22.83"/>
    <n v="207.17"/>
    <n v="0"/>
    <n v="207.17"/>
    <n v="1"/>
    <n v="0"/>
    <x v="128"/>
  </r>
  <r>
    <x v="86"/>
    <n v="10375"/>
    <x v="5"/>
    <n v="1"/>
    <n v="255"/>
    <n v="0"/>
    <n v="0"/>
    <n v="0"/>
    <n v="255"/>
    <n v="0"/>
    <n v="255"/>
    <n v="1"/>
    <n v="0"/>
    <x v="128"/>
  </r>
  <r>
    <x v="41"/>
    <n v="10363"/>
    <x v="5"/>
    <n v="2"/>
    <n v="530"/>
    <n v="0"/>
    <n v="0"/>
    <n v="74.25"/>
    <n v="455.75"/>
    <n v="0"/>
    <n v="455.75"/>
    <n v="1"/>
    <n v="0"/>
    <x v="128"/>
  </r>
  <r>
    <x v="69"/>
    <n v="10382"/>
    <x v="5"/>
    <n v="1"/>
    <n v="235"/>
    <n v="0"/>
    <n v="0"/>
    <n v="23.32"/>
    <n v="211.68"/>
    <n v="0"/>
    <n v="211.68"/>
    <n v="1"/>
    <n v="0"/>
    <x v="128"/>
  </r>
  <r>
    <x v="10"/>
    <n v="10007"/>
    <x v="5"/>
    <n v="1"/>
    <n v="275"/>
    <n v="0"/>
    <n v="0"/>
    <n v="22.05"/>
    <n v="252.95"/>
    <n v="0"/>
    <n v="252.95"/>
    <n v="1"/>
    <n v="0"/>
    <x v="128"/>
  </r>
  <r>
    <x v="119"/>
    <n v="10359"/>
    <x v="6"/>
    <n v="1"/>
    <n v="385"/>
    <n v="0"/>
    <n v="0"/>
    <n v="0"/>
    <n v="385"/>
    <n v="0"/>
    <n v="385"/>
    <n v="1"/>
    <n v="0"/>
    <x v="128"/>
  </r>
  <r>
    <x v="74"/>
    <n v="10227"/>
    <x v="6"/>
    <n v="1"/>
    <n v="385"/>
    <n v="0"/>
    <n v="0"/>
    <n v="0"/>
    <n v="385"/>
    <n v="0"/>
    <n v="385"/>
    <n v="1"/>
    <n v="0"/>
    <x v="128"/>
  </r>
  <r>
    <x v="46"/>
    <n v="10356"/>
    <x v="6"/>
    <n v="1"/>
    <n v="360"/>
    <n v="0"/>
    <n v="0"/>
    <n v="0"/>
    <n v="360"/>
    <n v="0"/>
    <n v="360"/>
    <n v="1"/>
    <n v="0"/>
    <x v="128"/>
  </r>
  <r>
    <x v="75"/>
    <n v="10427"/>
    <x v="21"/>
    <n v="1"/>
    <n v="359"/>
    <n v="0"/>
    <n v="0"/>
    <n v="0"/>
    <n v="359"/>
    <n v="0"/>
    <n v="359"/>
    <n v="1"/>
    <n v="0"/>
    <x v="128"/>
  </r>
  <r>
    <x v="14"/>
    <n v="10653"/>
    <x v="8"/>
    <n v="1"/>
    <n v="275"/>
    <n v="0"/>
    <n v="0"/>
    <n v="14.68"/>
    <n v="260.32"/>
    <n v="0"/>
    <n v="260.32"/>
    <n v="1"/>
    <n v="0"/>
    <x v="128"/>
  </r>
  <r>
    <x v="133"/>
    <n v="10508"/>
    <x v="22"/>
    <n v="1"/>
    <n v="280"/>
    <n v="0"/>
    <n v="0"/>
    <n v="0"/>
    <n v="280"/>
    <n v="0"/>
    <n v="280"/>
    <n v="1"/>
    <n v="0"/>
    <x v="128"/>
  </r>
  <r>
    <x v="241"/>
    <n v="10031"/>
    <x v="9"/>
    <n v="1"/>
    <n v="715"/>
    <n v="0"/>
    <n v="0"/>
    <n v="0"/>
    <n v="715"/>
    <n v="0"/>
    <n v="715"/>
    <n v="1"/>
    <n v="0"/>
    <x v="128"/>
  </r>
  <r>
    <x v="154"/>
    <n v="10175"/>
    <x v="2"/>
    <n v="1"/>
    <n v="220"/>
    <n v="0"/>
    <n v="0"/>
    <n v="36.01"/>
    <n v="183.99"/>
    <n v="0"/>
    <n v="183.99"/>
    <n v="1"/>
    <n v="0"/>
    <x v="128"/>
  </r>
  <r>
    <x v="17"/>
    <n v="10633"/>
    <x v="10"/>
    <n v="1"/>
    <n v="159"/>
    <n v="0"/>
    <n v="0"/>
    <n v="0"/>
    <n v="159"/>
    <n v="0"/>
    <n v="159"/>
    <n v="1"/>
    <n v="0"/>
    <x v="128"/>
  </r>
  <r>
    <x v="321"/>
    <n v="10786"/>
    <x v="2"/>
    <n v="1"/>
    <n v="295"/>
    <n v="0"/>
    <n v="0"/>
    <n v="48.28"/>
    <n v="246.72"/>
    <n v="0"/>
    <n v="246.72"/>
    <n v="1"/>
    <n v="0"/>
    <x v="128"/>
  </r>
  <r>
    <x v="301"/>
    <n v="10746"/>
    <x v="10"/>
    <n v="1"/>
    <n v="218"/>
    <n v="0"/>
    <n v="0"/>
    <n v="0"/>
    <n v="218"/>
    <n v="0"/>
    <n v="218"/>
    <n v="1"/>
    <n v="0"/>
    <x v="128"/>
  </r>
  <r>
    <x v="51"/>
    <n v="10632"/>
    <x v="10"/>
    <n v="1"/>
    <n v="159"/>
    <n v="0"/>
    <n v="0"/>
    <n v="0"/>
    <n v="159"/>
    <n v="0"/>
    <n v="159"/>
    <n v="1"/>
    <n v="0"/>
    <x v="128"/>
  </r>
  <r>
    <x v="145"/>
    <n v="10449"/>
    <x v="0"/>
    <n v="1"/>
    <n v="260"/>
    <n v="0"/>
    <n v="0"/>
    <n v="25.88"/>
    <n v="234.12"/>
    <n v="0"/>
    <n v="234.12"/>
    <n v="1"/>
    <n v="0"/>
    <x v="129"/>
  </r>
  <r>
    <x v="191"/>
    <n v="10459"/>
    <x v="0"/>
    <n v="1"/>
    <n v="310"/>
    <n v="0"/>
    <n v="0"/>
    <n v="30.86"/>
    <n v="279.14"/>
    <n v="0"/>
    <n v="279.14"/>
    <n v="1"/>
    <n v="0"/>
    <x v="129"/>
  </r>
  <r>
    <x v="127"/>
    <n v="10067"/>
    <x v="4"/>
    <n v="1"/>
    <n v="275"/>
    <n v="0"/>
    <n v="0"/>
    <n v="0"/>
    <n v="275"/>
    <n v="0"/>
    <n v="275"/>
    <n v="1"/>
    <n v="0"/>
    <x v="129"/>
  </r>
  <r>
    <x v="58"/>
    <n v="10145"/>
    <x v="1"/>
    <n v="2"/>
    <n v="740"/>
    <n v="0"/>
    <n v="0"/>
    <n v="0"/>
    <n v="740"/>
    <n v="0"/>
    <n v="740"/>
    <n v="1"/>
    <n v="0"/>
    <x v="129"/>
  </r>
  <r>
    <x v="23"/>
    <n v="10044"/>
    <x v="4"/>
    <n v="1"/>
    <n v="260"/>
    <n v="0"/>
    <n v="0"/>
    <n v="0"/>
    <n v="260"/>
    <n v="0"/>
    <n v="260"/>
    <n v="1"/>
    <n v="0"/>
    <x v="129"/>
  </r>
  <r>
    <x v="129"/>
    <n v="10088"/>
    <x v="4"/>
    <n v="1"/>
    <n v="275"/>
    <n v="0"/>
    <n v="0"/>
    <n v="0"/>
    <n v="275"/>
    <n v="0"/>
    <n v="275"/>
    <n v="1"/>
    <n v="0"/>
    <x v="129"/>
  </r>
  <r>
    <x v="7"/>
    <n v="10062"/>
    <x v="4"/>
    <n v="2"/>
    <n v="550"/>
    <n v="0"/>
    <n v="0"/>
    <n v="0"/>
    <n v="550"/>
    <n v="0"/>
    <n v="550"/>
    <n v="1"/>
    <n v="0"/>
    <x v="129"/>
  </r>
  <r>
    <x v="168"/>
    <n v="10064"/>
    <x v="4"/>
    <n v="1"/>
    <n v="355"/>
    <n v="0"/>
    <n v="0"/>
    <n v="0"/>
    <n v="355"/>
    <n v="0"/>
    <n v="355"/>
    <n v="1"/>
    <n v="0"/>
    <x v="129"/>
  </r>
  <r>
    <x v="103"/>
    <n v="10075"/>
    <x v="4"/>
    <n v="1"/>
    <n v="275"/>
    <n v="0"/>
    <n v="0"/>
    <n v="0"/>
    <n v="275"/>
    <n v="0"/>
    <n v="275"/>
    <n v="1"/>
    <n v="0"/>
    <x v="129"/>
  </r>
  <r>
    <x v="28"/>
    <n v="10442"/>
    <x v="12"/>
    <n v="3"/>
    <n v="249"/>
    <n v="0"/>
    <n v="0"/>
    <n v="0"/>
    <n v="249"/>
    <n v="0"/>
    <n v="249"/>
    <n v="1"/>
    <n v="0"/>
    <x v="129"/>
  </r>
  <r>
    <x v="114"/>
    <n v="10440"/>
    <x v="12"/>
    <n v="2"/>
    <n v="176"/>
    <n v="0"/>
    <n v="0"/>
    <n v="0"/>
    <n v="176"/>
    <n v="0"/>
    <n v="176"/>
    <n v="1"/>
    <n v="0"/>
    <x v="129"/>
  </r>
  <r>
    <x v="62"/>
    <n v="10445"/>
    <x v="12"/>
    <n v="2"/>
    <n v="390"/>
    <n v="0"/>
    <n v="0"/>
    <n v="0"/>
    <n v="390"/>
    <n v="0"/>
    <n v="390"/>
    <n v="1"/>
    <n v="0"/>
    <x v="129"/>
  </r>
  <r>
    <x v="274"/>
    <n v="10715"/>
    <x v="12"/>
    <n v="1"/>
    <n v="155"/>
    <n v="0"/>
    <n v="0"/>
    <n v="0"/>
    <n v="155"/>
    <n v="0"/>
    <n v="155"/>
    <n v="1"/>
    <n v="0"/>
    <x v="129"/>
  </r>
  <r>
    <x v="63"/>
    <n v="10470"/>
    <x v="19"/>
    <n v="1"/>
    <n v="275"/>
    <n v="0"/>
    <n v="0"/>
    <n v="0"/>
    <n v="275"/>
    <n v="0"/>
    <n v="275"/>
    <n v="1"/>
    <n v="0"/>
    <x v="129"/>
  </r>
  <r>
    <x v="65"/>
    <n v="10211"/>
    <x v="13"/>
    <n v="1"/>
    <n v="265"/>
    <n v="0"/>
    <n v="0"/>
    <n v="0"/>
    <n v="265"/>
    <n v="0"/>
    <n v="265"/>
    <n v="1"/>
    <n v="0"/>
    <x v="129"/>
  </r>
  <r>
    <x v="37"/>
    <n v="10216"/>
    <x v="13"/>
    <n v="2"/>
    <n v="490"/>
    <n v="0"/>
    <n v="0"/>
    <n v="0"/>
    <n v="490"/>
    <n v="0"/>
    <n v="490"/>
    <n v="1"/>
    <n v="0"/>
    <x v="129"/>
  </r>
  <r>
    <x v="8"/>
    <n v="10264"/>
    <x v="5"/>
    <n v="4"/>
    <n v="760"/>
    <n v="0"/>
    <n v="0"/>
    <n v="56.91"/>
    <n v="703.09"/>
    <n v="0"/>
    <n v="703.09"/>
    <n v="1"/>
    <n v="0"/>
    <x v="129"/>
  </r>
  <r>
    <x v="68"/>
    <n v="10377"/>
    <x v="5"/>
    <n v="1"/>
    <n v="345"/>
    <n v="0"/>
    <n v="0"/>
    <n v="34.35"/>
    <n v="310.64999999999998"/>
    <n v="0"/>
    <n v="310.64999999999998"/>
    <n v="1"/>
    <n v="0"/>
    <x v="129"/>
  </r>
  <r>
    <x v="45"/>
    <n v="10354"/>
    <x v="6"/>
    <n v="1"/>
    <n v="350"/>
    <n v="0"/>
    <n v="0"/>
    <n v="0"/>
    <n v="350"/>
    <n v="0"/>
    <n v="350"/>
    <n v="1"/>
    <n v="0"/>
    <x v="129"/>
  </r>
  <r>
    <x v="11"/>
    <n v="10353"/>
    <x v="6"/>
    <n v="1"/>
    <n v="350"/>
    <n v="0"/>
    <n v="0"/>
    <n v="0"/>
    <n v="350"/>
    <n v="0"/>
    <n v="350"/>
    <n v="1"/>
    <n v="0"/>
    <x v="129"/>
  </r>
  <r>
    <x v="46"/>
    <n v="10356"/>
    <x v="6"/>
    <n v="1"/>
    <n v="360"/>
    <n v="0"/>
    <n v="0"/>
    <n v="0"/>
    <n v="360"/>
    <n v="0"/>
    <n v="360"/>
    <n v="1"/>
    <n v="0"/>
    <x v="129"/>
  </r>
  <r>
    <x v="89"/>
    <n v="10493"/>
    <x v="16"/>
    <n v="1"/>
    <n v="58"/>
    <n v="0"/>
    <n v="0"/>
    <n v="0"/>
    <n v="58"/>
    <n v="0"/>
    <n v="58"/>
    <n v="1"/>
    <n v="0"/>
    <x v="129"/>
  </r>
  <r>
    <x v="17"/>
    <n v="10633"/>
    <x v="10"/>
    <n v="2"/>
    <n v="318"/>
    <n v="0"/>
    <n v="0"/>
    <n v="0"/>
    <n v="318"/>
    <n v="0"/>
    <n v="318"/>
    <n v="1"/>
    <n v="0"/>
    <x v="129"/>
  </r>
  <r>
    <x v="91"/>
    <n v="10494"/>
    <x v="16"/>
    <n v="3"/>
    <n v="114"/>
    <n v="0"/>
    <n v="0"/>
    <n v="0"/>
    <n v="114"/>
    <n v="0"/>
    <n v="114"/>
    <n v="1"/>
    <n v="0"/>
    <x v="129"/>
  </r>
  <r>
    <x v="51"/>
    <n v="10632"/>
    <x v="10"/>
    <n v="1"/>
    <n v="159"/>
    <n v="0"/>
    <n v="0"/>
    <n v="0"/>
    <n v="159"/>
    <n v="0"/>
    <n v="159"/>
    <n v="1"/>
    <n v="0"/>
    <x v="129"/>
  </r>
  <r>
    <x v="21"/>
    <n v="10461"/>
    <x v="0"/>
    <n v="2"/>
    <n v="550"/>
    <n v="0"/>
    <n v="0"/>
    <n v="0"/>
    <n v="550"/>
    <n v="0"/>
    <n v="550"/>
    <n v="1"/>
    <n v="0"/>
    <x v="130"/>
  </r>
  <r>
    <x v="81"/>
    <n v="10396"/>
    <x v="18"/>
    <n v="1"/>
    <n v="555"/>
    <n v="0"/>
    <n v="0"/>
    <n v="0"/>
    <n v="555"/>
    <n v="0"/>
    <n v="555"/>
    <n v="1"/>
    <n v="0"/>
    <x v="130"/>
  </r>
  <r>
    <x v="112"/>
    <n v="10127"/>
    <x v="3"/>
    <n v="1"/>
    <n v="355"/>
    <n v="0"/>
    <n v="0"/>
    <n v="0"/>
    <n v="355"/>
    <n v="0"/>
    <n v="355"/>
    <n v="1"/>
    <n v="0"/>
    <x v="130"/>
  </r>
  <r>
    <x v="138"/>
    <n v="10130"/>
    <x v="3"/>
    <n v="1"/>
    <n v="385"/>
    <n v="0"/>
    <n v="0"/>
    <n v="0"/>
    <n v="385"/>
    <n v="0"/>
    <n v="385"/>
    <n v="1"/>
    <n v="0"/>
    <x v="130"/>
  </r>
  <r>
    <x v="4"/>
    <n v="10109"/>
    <x v="3"/>
    <n v="1"/>
    <n v="275"/>
    <n v="0"/>
    <n v="0"/>
    <n v="7.84"/>
    <n v="267.16000000000003"/>
    <n v="0"/>
    <n v="267.16000000000003"/>
    <n v="1"/>
    <n v="0"/>
    <x v="130"/>
  </r>
  <r>
    <x v="128"/>
    <n v="10111"/>
    <x v="3"/>
    <n v="4"/>
    <n v="1420"/>
    <n v="0"/>
    <n v="0"/>
    <n v="10.11"/>
    <n v="1409.89"/>
    <n v="0"/>
    <n v="1409.89"/>
    <n v="1"/>
    <n v="0"/>
    <x v="130"/>
  </r>
  <r>
    <x v="26"/>
    <n v="10095"/>
    <x v="3"/>
    <n v="2"/>
    <n v="520"/>
    <n v="0"/>
    <n v="0"/>
    <n v="7.4"/>
    <n v="512.6"/>
    <n v="0"/>
    <n v="512.6"/>
    <n v="1"/>
    <n v="0"/>
    <x v="130"/>
  </r>
  <r>
    <x v="173"/>
    <n v="10097"/>
    <x v="3"/>
    <n v="3"/>
    <n v="1065"/>
    <n v="0"/>
    <n v="0"/>
    <n v="10.119999999999999"/>
    <n v="1054.8800000000001"/>
    <n v="0"/>
    <n v="1054.8800000000001"/>
    <n v="1"/>
    <n v="0"/>
    <x v="130"/>
  </r>
  <r>
    <x v="62"/>
    <n v="10445"/>
    <x v="12"/>
    <n v="2"/>
    <n v="390"/>
    <n v="0"/>
    <n v="0"/>
    <n v="5.56"/>
    <n v="384.44"/>
    <n v="0"/>
    <n v="384.44"/>
    <n v="1"/>
    <n v="0"/>
    <x v="130"/>
  </r>
  <r>
    <x v="115"/>
    <n v="10436"/>
    <x v="12"/>
    <n v="3"/>
    <n v="135"/>
    <n v="0"/>
    <n v="0"/>
    <n v="0"/>
    <n v="135"/>
    <n v="0"/>
    <n v="135"/>
    <n v="1"/>
    <n v="0"/>
    <x v="130"/>
  </r>
  <r>
    <x v="33"/>
    <n v="10221"/>
    <x v="13"/>
    <n v="1"/>
    <n v="255"/>
    <n v="0"/>
    <n v="0"/>
    <n v="0"/>
    <n v="255"/>
    <n v="0"/>
    <n v="255"/>
    <n v="1"/>
    <n v="0"/>
    <x v="130"/>
  </r>
  <r>
    <x v="117"/>
    <n v="10218"/>
    <x v="13"/>
    <n v="2"/>
    <n v="490"/>
    <n v="0"/>
    <n v="0"/>
    <n v="0"/>
    <n v="490"/>
    <n v="0"/>
    <n v="490"/>
    <n v="1"/>
    <n v="0"/>
    <x v="130"/>
  </r>
  <r>
    <x v="35"/>
    <n v="10220"/>
    <x v="13"/>
    <n v="1"/>
    <n v="225"/>
    <n v="0"/>
    <n v="0"/>
    <n v="0"/>
    <n v="225"/>
    <n v="0"/>
    <n v="225"/>
    <n v="1"/>
    <n v="0"/>
    <x v="130"/>
  </r>
  <r>
    <x v="37"/>
    <n v="10216"/>
    <x v="13"/>
    <n v="2"/>
    <n v="490"/>
    <n v="0"/>
    <n v="0"/>
    <n v="0"/>
    <n v="490"/>
    <n v="0"/>
    <n v="490"/>
    <n v="1"/>
    <n v="0"/>
    <x v="130"/>
  </r>
  <r>
    <x v="8"/>
    <n v="10264"/>
    <x v="5"/>
    <n v="4"/>
    <n v="760"/>
    <n v="0"/>
    <n v="0"/>
    <n v="38"/>
    <n v="722"/>
    <n v="0"/>
    <n v="722"/>
    <n v="1"/>
    <n v="0"/>
    <x v="130"/>
  </r>
  <r>
    <x v="41"/>
    <n v="10363"/>
    <x v="5"/>
    <n v="2"/>
    <n v="530"/>
    <n v="0"/>
    <n v="0"/>
    <n v="0"/>
    <n v="530"/>
    <n v="0"/>
    <n v="530"/>
    <n v="1"/>
    <n v="0"/>
    <x v="130"/>
  </r>
  <r>
    <x v="10"/>
    <n v="10007"/>
    <x v="5"/>
    <n v="1"/>
    <n v="275"/>
    <n v="0"/>
    <n v="0"/>
    <n v="0"/>
    <n v="275"/>
    <n v="0"/>
    <n v="275"/>
    <n v="1"/>
    <n v="0"/>
    <x v="130"/>
  </r>
  <r>
    <x v="45"/>
    <n v="10354"/>
    <x v="6"/>
    <n v="1"/>
    <n v="350"/>
    <n v="0"/>
    <n v="0"/>
    <n v="0"/>
    <n v="350"/>
    <n v="0"/>
    <n v="350"/>
    <n v="1"/>
    <n v="0"/>
    <x v="130"/>
  </r>
  <r>
    <x v="11"/>
    <n v="10353"/>
    <x v="6"/>
    <n v="1"/>
    <n v="350"/>
    <n v="0"/>
    <n v="0"/>
    <n v="0"/>
    <n v="350"/>
    <n v="0"/>
    <n v="350"/>
    <n v="1"/>
    <n v="0"/>
    <x v="130"/>
  </r>
  <r>
    <x v="104"/>
    <n v="10360"/>
    <x v="6"/>
    <n v="1"/>
    <n v="385"/>
    <n v="0"/>
    <n v="0"/>
    <n v="0"/>
    <n v="385"/>
    <n v="0"/>
    <n v="385"/>
    <n v="1"/>
    <n v="0"/>
    <x v="130"/>
  </r>
  <r>
    <x v="119"/>
    <n v="10359"/>
    <x v="6"/>
    <n v="2"/>
    <n v="770"/>
    <n v="0"/>
    <n v="0"/>
    <n v="0"/>
    <n v="770"/>
    <n v="0"/>
    <n v="770"/>
    <n v="1"/>
    <n v="0"/>
    <x v="130"/>
  </r>
  <r>
    <x v="74"/>
    <n v="10227"/>
    <x v="6"/>
    <n v="1"/>
    <n v="385"/>
    <n v="0"/>
    <n v="0"/>
    <n v="10.97"/>
    <n v="374.03"/>
    <n v="0"/>
    <n v="374.03"/>
    <n v="1"/>
    <n v="0"/>
    <x v="130"/>
  </r>
  <r>
    <x v="75"/>
    <n v="10427"/>
    <x v="21"/>
    <n v="1"/>
    <n v="359"/>
    <n v="0"/>
    <n v="0"/>
    <n v="0"/>
    <n v="359"/>
    <n v="0"/>
    <n v="359"/>
    <n v="1"/>
    <n v="0"/>
    <x v="130"/>
  </r>
  <r>
    <x v="77"/>
    <n v="10421"/>
    <x v="22"/>
    <n v="1"/>
    <n v="238"/>
    <n v="0"/>
    <n v="0"/>
    <n v="0"/>
    <n v="238"/>
    <n v="0"/>
    <n v="238"/>
    <n v="1"/>
    <n v="0"/>
    <x v="130"/>
  </r>
  <r>
    <x v="91"/>
    <n v="10494"/>
    <x v="16"/>
    <n v="2"/>
    <n v="76"/>
    <n v="0"/>
    <n v="0"/>
    <n v="0"/>
    <n v="76"/>
    <n v="0"/>
    <n v="76"/>
    <n v="1"/>
    <n v="0"/>
    <x v="130"/>
  </r>
  <r>
    <x v="51"/>
    <n v="10632"/>
    <x v="10"/>
    <n v="3"/>
    <n v="477"/>
    <n v="0"/>
    <n v="0"/>
    <n v="0"/>
    <n v="477"/>
    <n v="0"/>
    <n v="477"/>
    <n v="1"/>
    <n v="0"/>
    <x v="130"/>
  </r>
  <r>
    <x v="110"/>
    <n v="10451"/>
    <x v="0"/>
    <n v="2"/>
    <n v="1790"/>
    <n v="0"/>
    <n v="0"/>
    <n v="0"/>
    <n v="1790"/>
    <n v="0"/>
    <n v="1790"/>
    <n v="1"/>
    <n v="0"/>
    <x v="131"/>
  </r>
  <r>
    <x v="136"/>
    <n v="10400"/>
    <x v="18"/>
    <n v="1"/>
    <n v="560"/>
    <n v="0"/>
    <n v="0"/>
    <n v="0"/>
    <n v="560"/>
    <n v="0"/>
    <n v="560"/>
    <n v="1"/>
    <n v="0"/>
    <x v="131"/>
  </r>
  <r>
    <x v="55"/>
    <n v="10152"/>
    <x v="1"/>
    <n v="1"/>
    <n v="350"/>
    <n v="0"/>
    <n v="0"/>
    <n v="0"/>
    <n v="350"/>
    <n v="0"/>
    <n v="350"/>
    <n v="1"/>
    <n v="0"/>
    <x v="131"/>
  </r>
  <r>
    <x v="111"/>
    <n v="10070"/>
    <x v="4"/>
    <n v="1"/>
    <n v="275"/>
    <n v="0"/>
    <n v="0"/>
    <n v="0"/>
    <n v="275"/>
    <n v="0"/>
    <n v="275"/>
    <n v="1"/>
    <n v="0"/>
    <x v="131"/>
  </r>
  <r>
    <x v="57"/>
    <n v="10225"/>
    <x v="4"/>
    <n v="3"/>
    <n v="765"/>
    <n v="0"/>
    <n v="0"/>
    <n v="0"/>
    <n v="765"/>
    <n v="0"/>
    <n v="765"/>
    <n v="1"/>
    <n v="0"/>
    <x v="131"/>
  </r>
  <r>
    <x v="127"/>
    <n v="10067"/>
    <x v="4"/>
    <n v="2"/>
    <n v="550"/>
    <n v="0"/>
    <n v="0"/>
    <n v="29.29"/>
    <n v="520.71"/>
    <n v="0"/>
    <n v="520.71"/>
    <n v="1"/>
    <n v="0"/>
    <x v="131"/>
  </r>
  <r>
    <x v="22"/>
    <n v="10143"/>
    <x v="2"/>
    <n v="1"/>
    <n v="405"/>
    <n v="0"/>
    <n v="0"/>
    <n v="0"/>
    <n v="405"/>
    <n v="0"/>
    <n v="405"/>
    <n v="1"/>
    <n v="0"/>
    <x v="131"/>
  </r>
  <r>
    <x v="23"/>
    <n v="10044"/>
    <x v="4"/>
    <n v="2"/>
    <n v="520"/>
    <n v="0"/>
    <n v="0"/>
    <n v="0"/>
    <n v="520"/>
    <n v="0"/>
    <n v="520"/>
    <n v="1"/>
    <n v="0"/>
    <x v="131"/>
  </r>
  <r>
    <x v="112"/>
    <n v="10127"/>
    <x v="3"/>
    <n v="1"/>
    <n v="355"/>
    <n v="0"/>
    <n v="0"/>
    <n v="0"/>
    <n v="355"/>
    <n v="0"/>
    <n v="355"/>
    <n v="1"/>
    <n v="0"/>
    <x v="131"/>
  </r>
  <r>
    <x v="322"/>
    <n v="10661"/>
    <x v="2"/>
    <n v="1"/>
    <n v="320"/>
    <n v="0"/>
    <n v="0"/>
    <n v="0"/>
    <n v="320"/>
    <n v="0"/>
    <n v="320"/>
    <n v="1"/>
    <n v="0"/>
    <x v="131"/>
  </r>
  <r>
    <x v="4"/>
    <n v="10109"/>
    <x v="3"/>
    <n v="1"/>
    <n v="275"/>
    <n v="0"/>
    <n v="0"/>
    <n v="0"/>
    <n v="275"/>
    <n v="0"/>
    <n v="275"/>
    <n v="1"/>
    <n v="0"/>
    <x v="131"/>
  </r>
  <r>
    <x v="128"/>
    <n v="10111"/>
    <x v="3"/>
    <n v="1"/>
    <n v="355"/>
    <n v="0"/>
    <n v="0"/>
    <n v="0"/>
    <n v="355"/>
    <n v="0"/>
    <n v="355"/>
    <n v="1"/>
    <n v="0"/>
    <x v="131"/>
  </r>
  <r>
    <x v="61"/>
    <n v="10115"/>
    <x v="3"/>
    <n v="1"/>
    <n v="275"/>
    <n v="0"/>
    <n v="0"/>
    <n v="0"/>
    <n v="275"/>
    <n v="0"/>
    <n v="275"/>
    <n v="1"/>
    <n v="0"/>
    <x v="131"/>
  </r>
  <r>
    <x v="6"/>
    <n v="10055"/>
    <x v="4"/>
    <n v="1"/>
    <n v="260"/>
    <n v="0"/>
    <n v="0"/>
    <n v="0"/>
    <n v="260"/>
    <n v="0"/>
    <n v="260"/>
    <n v="1"/>
    <n v="0"/>
    <x v="131"/>
  </r>
  <r>
    <x v="7"/>
    <n v="10062"/>
    <x v="4"/>
    <n v="2"/>
    <n v="550"/>
    <n v="0"/>
    <n v="0"/>
    <n v="0"/>
    <n v="550"/>
    <n v="0"/>
    <n v="550"/>
    <n v="1"/>
    <n v="0"/>
    <x v="131"/>
  </r>
  <r>
    <x v="113"/>
    <n v="10446"/>
    <x v="12"/>
    <n v="1"/>
    <n v="195"/>
    <n v="0"/>
    <n v="0"/>
    <n v="0"/>
    <n v="195"/>
    <n v="0"/>
    <n v="195"/>
    <n v="1"/>
    <n v="0"/>
    <x v="131"/>
  </r>
  <r>
    <x v="114"/>
    <n v="10440"/>
    <x v="12"/>
    <n v="4"/>
    <n v="352"/>
    <n v="0"/>
    <n v="0"/>
    <n v="0"/>
    <n v="352"/>
    <n v="0"/>
    <n v="352"/>
    <n v="1"/>
    <n v="0"/>
    <x v="131"/>
  </r>
  <r>
    <x v="30"/>
    <n v="10441"/>
    <x v="12"/>
    <n v="1"/>
    <n v="250"/>
    <n v="0"/>
    <n v="0"/>
    <n v="0"/>
    <n v="250"/>
    <n v="0"/>
    <n v="250"/>
    <n v="1"/>
    <n v="0"/>
    <x v="131"/>
  </r>
  <r>
    <x v="62"/>
    <n v="10445"/>
    <x v="12"/>
    <n v="3"/>
    <n v="585"/>
    <n v="0"/>
    <n v="0"/>
    <n v="41.54"/>
    <n v="543.46"/>
    <n v="0"/>
    <n v="543.46"/>
    <n v="1"/>
    <n v="0"/>
    <x v="131"/>
  </r>
  <r>
    <x v="274"/>
    <n v="10715"/>
    <x v="12"/>
    <n v="1"/>
    <n v="155"/>
    <n v="0"/>
    <n v="0"/>
    <n v="0"/>
    <n v="155"/>
    <n v="0"/>
    <n v="155"/>
    <n v="1"/>
    <n v="0"/>
    <x v="131"/>
  </r>
  <r>
    <x v="236"/>
    <n v="10042"/>
    <x v="12"/>
    <n v="2"/>
    <n v="290"/>
    <n v="0"/>
    <n v="0"/>
    <n v="0"/>
    <n v="290"/>
    <n v="0"/>
    <n v="290"/>
    <n v="1"/>
    <n v="0"/>
    <x v="131"/>
  </r>
  <r>
    <x v="63"/>
    <n v="10470"/>
    <x v="19"/>
    <n v="3"/>
    <n v="825"/>
    <n v="0"/>
    <n v="0"/>
    <n v="27.3"/>
    <n v="797.7"/>
    <n v="0"/>
    <n v="797.7"/>
    <n v="1"/>
    <n v="0"/>
    <x v="131"/>
  </r>
  <r>
    <x v="64"/>
    <n v="10471"/>
    <x v="19"/>
    <n v="1"/>
    <n v="495"/>
    <n v="0"/>
    <n v="0"/>
    <n v="0"/>
    <n v="495"/>
    <n v="0"/>
    <n v="495"/>
    <n v="1"/>
    <n v="0"/>
    <x v="131"/>
  </r>
  <r>
    <x v="65"/>
    <n v="10211"/>
    <x v="13"/>
    <n v="1"/>
    <n v="265"/>
    <n v="0"/>
    <n v="0"/>
    <n v="0"/>
    <n v="265"/>
    <n v="0"/>
    <n v="265"/>
    <n v="1"/>
    <n v="0"/>
    <x v="131"/>
  </r>
  <r>
    <x v="32"/>
    <n v="10214"/>
    <x v="13"/>
    <n v="1"/>
    <n v="265"/>
    <n v="0"/>
    <n v="0"/>
    <n v="0"/>
    <n v="265"/>
    <n v="0"/>
    <n v="265"/>
    <n v="1"/>
    <n v="0"/>
    <x v="131"/>
  </r>
  <r>
    <x v="35"/>
    <n v="10220"/>
    <x v="13"/>
    <n v="1"/>
    <n v="225"/>
    <n v="0"/>
    <n v="0"/>
    <n v="0"/>
    <n v="225"/>
    <n v="0"/>
    <n v="225"/>
    <n v="1"/>
    <n v="0"/>
    <x v="131"/>
  </r>
  <r>
    <x v="67"/>
    <n v="10223"/>
    <x v="13"/>
    <n v="2"/>
    <n v="550"/>
    <n v="0"/>
    <n v="0"/>
    <n v="0"/>
    <n v="550"/>
    <n v="0"/>
    <n v="550"/>
    <n v="1"/>
    <n v="0"/>
    <x v="131"/>
  </r>
  <r>
    <x v="8"/>
    <n v="10264"/>
    <x v="5"/>
    <n v="9"/>
    <n v="1710"/>
    <n v="0"/>
    <n v="0"/>
    <n v="0"/>
    <n v="1710"/>
    <n v="0"/>
    <n v="1710"/>
    <n v="1"/>
    <n v="0"/>
    <x v="131"/>
  </r>
  <r>
    <x v="9"/>
    <n v="10366"/>
    <x v="5"/>
    <n v="1"/>
    <n v="270"/>
    <n v="0"/>
    <n v="0"/>
    <n v="27"/>
    <n v="243"/>
    <n v="0"/>
    <n v="243"/>
    <n v="1"/>
    <n v="0"/>
    <x v="131"/>
  </r>
  <r>
    <x v="38"/>
    <n v="10381"/>
    <x v="5"/>
    <n v="1"/>
    <n v="225"/>
    <n v="0"/>
    <n v="0"/>
    <n v="22.5"/>
    <n v="202.5"/>
    <n v="0"/>
    <n v="202.5"/>
    <n v="1"/>
    <n v="0"/>
    <x v="131"/>
  </r>
  <r>
    <x v="86"/>
    <n v="10375"/>
    <x v="5"/>
    <n v="1"/>
    <n v="255"/>
    <n v="0"/>
    <n v="0"/>
    <n v="25.5"/>
    <n v="229.5"/>
    <n v="0"/>
    <n v="229.5"/>
    <n v="1"/>
    <n v="0"/>
    <x v="131"/>
  </r>
  <r>
    <x v="69"/>
    <n v="10382"/>
    <x v="5"/>
    <n v="1"/>
    <n v="235"/>
    <n v="0"/>
    <n v="0"/>
    <n v="0"/>
    <n v="235"/>
    <n v="0"/>
    <n v="235"/>
    <n v="1"/>
    <n v="0"/>
    <x v="131"/>
  </r>
  <r>
    <x v="43"/>
    <n v="10364"/>
    <x v="5"/>
    <n v="1"/>
    <n v="330"/>
    <n v="0"/>
    <n v="0"/>
    <n v="0"/>
    <n v="330"/>
    <n v="0"/>
    <n v="330"/>
    <n v="1"/>
    <n v="0"/>
    <x v="131"/>
  </r>
  <r>
    <x v="237"/>
    <n v="10374"/>
    <x v="5"/>
    <n v="1"/>
    <n v="275"/>
    <n v="0"/>
    <n v="0"/>
    <n v="0"/>
    <n v="275"/>
    <n v="0"/>
    <n v="275"/>
    <n v="1"/>
    <n v="0"/>
    <x v="131"/>
  </r>
  <r>
    <x v="45"/>
    <n v="10354"/>
    <x v="6"/>
    <n v="1"/>
    <n v="350"/>
    <n v="0"/>
    <n v="0"/>
    <n v="70"/>
    <n v="280"/>
    <n v="0"/>
    <n v="280"/>
    <n v="1"/>
    <n v="0"/>
    <x v="131"/>
  </r>
  <r>
    <x v="11"/>
    <n v="10353"/>
    <x v="6"/>
    <n v="2"/>
    <n v="700"/>
    <n v="0"/>
    <n v="0"/>
    <n v="0"/>
    <n v="700"/>
    <n v="0"/>
    <n v="700"/>
    <n v="1"/>
    <n v="0"/>
    <x v="131"/>
  </r>
  <r>
    <x v="119"/>
    <n v="10359"/>
    <x v="6"/>
    <n v="1"/>
    <n v="385"/>
    <n v="0"/>
    <n v="0"/>
    <n v="0"/>
    <n v="385"/>
    <n v="0"/>
    <n v="385"/>
    <n v="1"/>
    <n v="0"/>
    <x v="131"/>
  </r>
  <r>
    <x v="74"/>
    <n v="10227"/>
    <x v="6"/>
    <n v="1"/>
    <n v="385"/>
    <n v="0"/>
    <n v="0"/>
    <n v="0"/>
    <n v="385"/>
    <n v="0"/>
    <n v="385"/>
    <n v="1"/>
    <n v="0"/>
    <x v="131"/>
  </r>
  <r>
    <x v="46"/>
    <n v="10356"/>
    <x v="6"/>
    <n v="3"/>
    <n v="1080"/>
    <n v="0"/>
    <n v="0"/>
    <n v="0"/>
    <n v="1080"/>
    <n v="0"/>
    <n v="1080"/>
    <n v="1"/>
    <n v="0"/>
    <x v="131"/>
  </r>
  <r>
    <x v="75"/>
    <n v="10427"/>
    <x v="21"/>
    <n v="4"/>
    <n v="1436"/>
    <n v="0"/>
    <n v="0"/>
    <n v="73.88"/>
    <n v="1362.12"/>
    <n v="0"/>
    <n v="1362.12"/>
    <n v="1"/>
    <n v="0"/>
    <x v="131"/>
  </r>
  <r>
    <x v="48"/>
    <n v="10409"/>
    <x v="8"/>
    <n v="1"/>
    <n v="335"/>
    <n v="0"/>
    <n v="0"/>
    <n v="0"/>
    <n v="335"/>
    <n v="0"/>
    <n v="335"/>
    <n v="1"/>
    <n v="0"/>
    <x v="131"/>
  </r>
  <r>
    <x v="180"/>
    <n v="10417"/>
    <x v="22"/>
    <n v="1"/>
    <n v="195"/>
    <n v="0"/>
    <n v="0"/>
    <n v="0"/>
    <n v="195"/>
    <n v="0"/>
    <n v="195"/>
    <n v="1"/>
    <n v="0"/>
    <x v="131"/>
  </r>
  <r>
    <x v="88"/>
    <n v="10423"/>
    <x v="22"/>
    <n v="1"/>
    <n v="280"/>
    <n v="0"/>
    <n v="0"/>
    <n v="27.8"/>
    <n v="252.2"/>
    <n v="0"/>
    <n v="252.2"/>
    <n v="1"/>
    <n v="0"/>
    <x v="131"/>
  </r>
  <r>
    <x v="78"/>
    <n v="10403"/>
    <x v="23"/>
    <n v="3"/>
    <n v="1005"/>
    <n v="0"/>
    <n v="0"/>
    <n v="33.26"/>
    <n v="971.74"/>
    <n v="0"/>
    <n v="971.74"/>
    <n v="1"/>
    <n v="0"/>
    <x v="131"/>
  </r>
  <r>
    <x v="79"/>
    <n v="10404"/>
    <x v="23"/>
    <n v="1"/>
    <n v="355"/>
    <n v="0"/>
    <n v="0"/>
    <n v="0"/>
    <n v="355"/>
    <n v="0"/>
    <n v="355"/>
    <n v="1"/>
    <n v="0"/>
    <x v="131"/>
  </r>
  <r>
    <x v="323"/>
    <n v="10467"/>
    <x v="2"/>
    <n v="1"/>
    <n v="399"/>
    <n v="0"/>
    <n v="0"/>
    <n v="0"/>
    <n v="399"/>
    <n v="0"/>
    <n v="399"/>
    <n v="1"/>
    <n v="0"/>
    <x v="131"/>
  </r>
  <r>
    <x v="298"/>
    <n v="10754"/>
    <x v="10"/>
    <n v="1"/>
    <n v="218"/>
    <n v="0"/>
    <n v="0"/>
    <n v="0"/>
    <n v="218"/>
    <n v="0"/>
    <n v="218"/>
    <n v="1"/>
    <n v="0"/>
    <x v="131"/>
  </r>
  <r>
    <x v="324"/>
    <n v="10641122222"/>
    <x v="2"/>
    <n v="1"/>
    <n v="370"/>
    <n v="0"/>
    <n v="0"/>
    <n v="0"/>
    <n v="370"/>
    <n v="0"/>
    <n v="370"/>
    <n v="1"/>
    <n v="0"/>
    <x v="131"/>
  </r>
  <r>
    <x v="301"/>
    <n v="10746"/>
    <x v="10"/>
    <n v="1"/>
    <n v="218"/>
    <n v="0"/>
    <n v="0"/>
    <n v="0"/>
    <n v="218"/>
    <n v="0"/>
    <n v="218"/>
    <n v="1"/>
    <n v="0"/>
    <x v="131"/>
  </r>
  <r>
    <x v="275"/>
    <n v="10579"/>
    <x v="2"/>
    <n v="1"/>
    <n v="305"/>
    <n v="0"/>
    <n v="0"/>
    <n v="0"/>
    <n v="305"/>
    <n v="0"/>
    <n v="305"/>
    <n v="1"/>
    <n v="0"/>
    <x v="131"/>
  </r>
  <r>
    <x v="325"/>
    <n v="10604"/>
    <x v="2"/>
    <n v="1"/>
    <n v="370"/>
    <n v="0"/>
    <n v="0"/>
    <n v="0"/>
    <n v="370"/>
    <n v="0"/>
    <n v="370"/>
    <n v="1"/>
    <n v="0"/>
    <x v="131"/>
  </r>
  <r>
    <x v="51"/>
    <n v="10632"/>
    <x v="10"/>
    <n v="2"/>
    <n v="318"/>
    <n v="0"/>
    <n v="0"/>
    <n v="16.93"/>
    <n v="301.07"/>
    <n v="0"/>
    <n v="301.07"/>
    <n v="1"/>
    <n v="0"/>
    <x v="131"/>
  </r>
  <r>
    <x v="174"/>
    <n v="10660"/>
    <x v="5"/>
    <n v="1"/>
    <n v="265"/>
    <n v="0"/>
    <n v="0"/>
    <n v="0"/>
    <n v="265"/>
    <n v="0"/>
    <n v="265"/>
    <n v="1"/>
    <n v="0"/>
    <x v="132"/>
  </r>
  <r>
    <x v="1"/>
    <n v="10450"/>
    <x v="0"/>
    <n v="1"/>
    <n v="470"/>
    <n v="0"/>
    <n v="0"/>
    <n v="0"/>
    <n v="470"/>
    <n v="0"/>
    <n v="470"/>
    <n v="1"/>
    <n v="0"/>
    <x v="132"/>
  </r>
  <r>
    <x v="282"/>
    <n v="10455"/>
    <x v="0"/>
    <n v="1"/>
    <n v="465"/>
    <n v="0"/>
    <n v="0"/>
    <n v="0"/>
    <n v="465"/>
    <n v="0"/>
    <n v="465"/>
    <n v="1"/>
    <n v="0"/>
    <x v="132"/>
  </r>
  <r>
    <x v="21"/>
    <n v="10461"/>
    <x v="0"/>
    <n v="2"/>
    <n v="550"/>
    <n v="0"/>
    <n v="0"/>
    <n v="0"/>
    <n v="550"/>
    <n v="0"/>
    <n v="550"/>
    <n v="1"/>
    <n v="0"/>
    <x v="132"/>
  </r>
  <r>
    <x v="55"/>
    <n v="10152"/>
    <x v="1"/>
    <n v="1"/>
    <n v="350"/>
    <n v="0"/>
    <n v="0"/>
    <n v="0"/>
    <n v="350"/>
    <n v="0"/>
    <n v="350"/>
    <n v="1"/>
    <n v="0"/>
    <x v="132"/>
  </r>
  <r>
    <x v="98"/>
    <n v="10168"/>
    <x v="1"/>
    <n v="1"/>
    <n v="385"/>
    <n v="0"/>
    <n v="0"/>
    <n v="0"/>
    <n v="385"/>
    <n v="0"/>
    <n v="385"/>
    <n v="1"/>
    <n v="0"/>
    <x v="132"/>
  </r>
  <r>
    <x v="137"/>
    <n v="10157"/>
    <x v="1"/>
    <n v="2"/>
    <n v="700"/>
    <n v="0"/>
    <n v="0"/>
    <n v="0"/>
    <n v="700"/>
    <n v="0"/>
    <n v="700"/>
    <n v="1"/>
    <n v="0"/>
    <x v="132"/>
  </r>
  <r>
    <x v="2"/>
    <n v="10158"/>
    <x v="1"/>
    <n v="1"/>
    <n v="385"/>
    <n v="0"/>
    <n v="0"/>
    <n v="0"/>
    <n v="385"/>
    <n v="0"/>
    <n v="385"/>
    <n v="1"/>
    <n v="0"/>
    <x v="132"/>
  </r>
  <r>
    <x v="82"/>
    <n v="10072"/>
    <x v="4"/>
    <n v="1"/>
    <n v="315"/>
    <n v="0"/>
    <n v="0"/>
    <n v="0"/>
    <n v="315"/>
    <n v="0"/>
    <n v="315"/>
    <n v="1"/>
    <n v="0"/>
    <x v="132"/>
  </r>
  <r>
    <x v="127"/>
    <n v="10067"/>
    <x v="4"/>
    <n v="2"/>
    <n v="550"/>
    <n v="0"/>
    <n v="0"/>
    <n v="55"/>
    <n v="495"/>
    <n v="0"/>
    <n v="495"/>
    <n v="1"/>
    <n v="0"/>
    <x v="132"/>
  </r>
  <r>
    <x v="22"/>
    <n v="10645"/>
    <x v="1"/>
    <n v="2"/>
    <n v="680"/>
    <n v="0"/>
    <n v="0"/>
    <n v="0"/>
    <n v="680"/>
    <n v="0"/>
    <n v="680"/>
    <n v="1"/>
    <n v="0"/>
    <x v="132"/>
  </r>
  <r>
    <x v="58"/>
    <n v="10145"/>
    <x v="1"/>
    <n v="1"/>
    <n v="370"/>
    <n v="0"/>
    <n v="0"/>
    <n v="0"/>
    <n v="370"/>
    <n v="0"/>
    <n v="370"/>
    <n v="1"/>
    <n v="0"/>
    <x v="132"/>
  </r>
  <r>
    <x v="4"/>
    <n v="10109"/>
    <x v="3"/>
    <n v="1"/>
    <n v="275"/>
    <n v="0"/>
    <n v="0"/>
    <n v="0"/>
    <n v="275"/>
    <n v="0"/>
    <n v="275"/>
    <n v="1"/>
    <n v="0"/>
    <x v="132"/>
  </r>
  <r>
    <x v="128"/>
    <n v="10111"/>
    <x v="3"/>
    <n v="1"/>
    <n v="355"/>
    <n v="0"/>
    <n v="0"/>
    <n v="0"/>
    <n v="355"/>
    <n v="0"/>
    <n v="355"/>
    <n v="1"/>
    <n v="0"/>
    <x v="132"/>
  </r>
  <r>
    <x v="101"/>
    <n v="10113"/>
    <x v="11"/>
    <n v="1"/>
    <n v="375"/>
    <n v="0"/>
    <n v="0"/>
    <n v="28.27"/>
    <n v="346.73"/>
    <n v="0"/>
    <n v="346.73"/>
    <n v="1"/>
    <n v="0"/>
    <x v="132"/>
  </r>
  <r>
    <x v="129"/>
    <n v="10088"/>
    <x v="4"/>
    <n v="1"/>
    <n v="275"/>
    <n v="0"/>
    <n v="0"/>
    <n v="0"/>
    <n v="275"/>
    <n v="0"/>
    <n v="275"/>
    <n v="1"/>
    <n v="0"/>
    <x v="132"/>
  </r>
  <r>
    <x v="28"/>
    <n v="10442"/>
    <x v="12"/>
    <n v="2"/>
    <n v="166"/>
    <n v="0"/>
    <n v="0"/>
    <n v="0"/>
    <n v="166"/>
    <n v="0"/>
    <n v="166"/>
    <n v="1"/>
    <n v="0"/>
    <x v="132"/>
  </r>
  <r>
    <x v="140"/>
    <n v="10488"/>
    <x v="12"/>
    <n v="2"/>
    <n v="270"/>
    <n v="0"/>
    <n v="0"/>
    <n v="0"/>
    <n v="270"/>
    <n v="0"/>
    <n v="270"/>
    <n v="1"/>
    <n v="0"/>
    <x v="132"/>
  </r>
  <r>
    <x v="62"/>
    <n v="10445"/>
    <x v="12"/>
    <n v="1"/>
    <n v="195"/>
    <n v="0"/>
    <n v="0"/>
    <n v="0"/>
    <n v="195"/>
    <n v="0"/>
    <n v="195"/>
    <n v="1"/>
    <n v="0"/>
    <x v="132"/>
  </r>
  <r>
    <x v="274"/>
    <n v="10715"/>
    <x v="12"/>
    <n v="2"/>
    <n v="310"/>
    <n v="0"/>
    <n v="0"/>
    <n v="0"/>
    <n v="310"/>
    <n v="0"/>
    <n v="310"/>
    <n v="1"/>
    <n v="0"/>
    <x v="132"/>
  </r>
  <r>
    <x v="115"/>
    <n v="10436"/>
    <x v="12"/>
    <n v="6"/>
    <n v="270"/>
    <n v="0"/>
    <n v="0"/>
    <n v="0"/>
    <n v="270"/>
    <n v="0"/>
    <n v="270"/>
    <n v="1"/>
    <n v="0"/>
    <x v="132"/>
  </r>
  <r>
    <x v="225"/>
    <n v="10447"/>
    <x v="12"/>
    <n v="1"/>
    <n v="210"/>
    <n v="0"/>
    <n v="0"/>
    <n v="0"/>
    <n v="210"/>
    <n v="0"/>
    <n v="210"/>
    <n v="1"/>
    <n v="0"/>
    <x v="132"/>
  </r>
  <r>
    <x v="64"/>
    <n v="10471"/>
    <x v="19"/>
    <n v="1"/>
    <n v="495"/>
    <n v="0"/>
    <n v="0"/>
    <n v="0"/>
    <n v="495"/>
    <n v="0"/>
    <n v="495"/>
    <n v="1"/>
    <n v="0"/>
    <x v="132"/>
  </r>
  <r>
    <x v="65"/>
    <n v="10211"/>
    <x v="13"/>
    <n v="1"/>
    <n v="265"/>
    <n v="0"/>
    <n v="0"/>
    <n v="19.97"/>
    <n v="245.03"/>
    <n v="0"/>
    <n v="245.03"/>
    <n v="1"/>
    <n v="0"/>
    <x v="132"/>
  </r>
  <r>
    <x v="66"/>
    <n v="10212"/>
    <x v="13"/>
    <n v="1"/>
    <n v="245"/>
    <n v="0"/>
    <n v="0"/>
    <n v="0"/>
    <n v="245"/>
    <n v="0"/>
    <n v="245"/>
    <n v="1"/>
    <n v="0"/>
    <x v="132"/>
  </r>
  <r>
    <x v="33"/>
    <n v="10221"/>
    <x v="13"/>
    <n v="7"/>
    <n v="1785"/>
    <n v="0"/>
    <n v="0"/>
    <n v="0"/>
    <n v="1785"/>
    <n v="0"/>
    <n v="1785"/>
    <n v="1"/>
    <n v="0"/>
    <x v="132"/>
  </r>
  <r>
    <x v="117"/>
    <n v="10218"/>
    <x v="13"/>
    <n v="1"/>
    <n v="245"/>
    <n v="0"/>
    <n v="0"/>
    <n v="0"/>
    <n v="245"/>
    <n v="0"/>
    <n v="245"/>
    <n v="1"/>
    <n v="0"/>
    <x v="132"/>
  </r>
  <r>
    <x v="37"/>
    <n v="10216"/>
    <x v="13"/>
    <n v="1"/>
    <n v="245"/>
    <n v="0"/>
    <n v="0"/>
    <n v="0"/>
    <n v="245"/>
    <n v="0"/>
    <n v="245"/>
    <n v="1"/>
    <n v="0"/>
    <x v="132"/>
  </r>
  <r>
    <x v="8"/>
    <n v="10264"/>
    <x v="5"/>
    <n v="6"/>
    <n v="1140"/>
    <n v="0"/>
    <n v="0"/>
    <n v="63.55"/>
    <n v="1076.45"/>
    <n v="0"/>
    <n v="1076.45"/>
    <n v="1"/>
    <n v="0"/>
    <x v="132"/>
  </r>
  <r>
    <x v="157"/>
    <n v="10368"/>
    <x v="5"/>
    <n v="1"/>
    <n v="265"/>
    <n v="0"/>
    <n v="0"/>
    <n v="17.82"/>
    <n v="247.18"/>
    <n v="0"/>
    <n v="247.18"/>
    <n v="1"/>
    <n v="0"/>
    <x v="132"/>
  </r>
  <r>
    <x v="227"/>
    <n v="10371"/>
    <x v="5"/>
    <n v="1"/>
    <n v="275"/>
    <n v="0"/>
    <n v="0"/>
    <n v="0"/>
    <n v="275"/>
    <n v="0"/>
    <n v="275"/>
    <n v="1"/>
    <n v="0"/>
    <x v="132"/>
  </r>
  <r>
    <x v="39"/>
    <n v="10373"/>
    <x v="5"/>
    <n v="3"/>
    <n v="825"/>
    <n v="0"/>
    <n v="0"/>
    <n v="18.489999999999998"/>
    <n v="806.51"/>
    <n v="0"/>
    <n v="806.51"/>
    <n v="1"/>
    <n v="0"/>
    <x v="132"/>
  </r>
  <r>
    <x v="86"/>
    <n v="10375"/>
    <x v="5"/>
    <n v="1"/>
    <n v="255"/>
    <n v="0"/>
    <n v="0"/>
    <n v="17.14"/>
    <n v="237.86"/>
    <n v="0"/>
    <n v="237.86"/>
    <n v="1"/>
    <n v="0"/>
    <x v="132"/>
  </r>
  <r>
    <x v="41"/>
    <n v="10363"/>
    <x v="5"/>
    <n v="1"/>
    <n v="265"/>
    <n v="0"/>
    <n v="0"/>
    <n v="0"/>
    <n v="265"/>
    <n v="0"/>
    <n v="265"/>
    <n v="1"/>
    <n v="0"/>
    <x v="132"/>
  </r>
  <r>
    <x v="186"/>
    <n v="10365"/>
    <x v="5"/>
    <n v="1"/>
    <n v="320"/>
    <n v="0"/>
    <n v="0"/>
    <n v="0"/>
    <n v="320"/>
    <n v="0"/>
    <n v="320"/>
    <n v="1"/>
    <n v="0"/>
    <x v="132"/>
  </r>
  <r>
    <x v="45"/>
    <n v="10354"/>
    <x v="6"/>
    <n v="1"/>
    <n v="350"/>
    <n v="0"/>
    <n v="0"/>
    <n v="0"/>
    <n v="350"/>
    <n v="0"/>
    <n v="350"/>
    <n v="1"/>
    <n v="0"/>
    <x v="132"/>
  </r>
  <r>
    <x v="183"/>
    <n v="10043"/>
    <x v="6"/>
    <n v="1"/>
    <n v="310"/>
    <n v="0"/>
    <n v="0"/>
    <n v="0"/>
    <n v="310"/>
    <n v="0"/>
    <n v="310"/>
    <n v="1"/>
    <n v="0"/>
    <x v="132"/>
  </r>
  <r>
    <x v="119"/>
    <n v="10359"/>
    <x v="6"/>
    <n v="2"/>
    <n v="770"/>
    <n v="0"/>
    <n v="0"/>
    <n v="0"/>
    <n v="770"/>
    <n v="0"/>
    <n v="770"/>
    <n v="1"/>
    <n v="0"/>
    <x v="132"/>
  </r>
  <r>
    <x v="46"/>
    <n v="10356"/>
    <x v="6"/>
    <n v="2"/>
    <n v="720"/>
    <n v="0"/>
    <n v="0"/>
    <n v="0"/>
    <n v="720"/>
    <n v="0"/>
    <n v="720"/>
    <n v="1"/>
    <n v="0"/>
    <x v="132"/>
  </r>
  <r>
    <x v="13"/>
    <n v="10395"/>
    <x v="7"/>
    <n v="1"/>
    <n v="355"/>
    <n v="0"/>
    <n v="0"/>
    <n v="26.76"/>
    <n v="328.24"/>
    <n v="0"/>
    <n v="328.24"/>
    <n v="1"/>
    <n v="0"/>
    <x v="132"/>
  </r>
  <r>
    <x v="75"/>
    <n v="10427"/>
    <x v="21"/>
    <n v="1"/>
    <n v="359"/>
    <n v="0"/>
    <n v="0"/>
    <n v="0"/>
    <n v="359"/>
    <n v="0"/>
    <n v="359"/>
    <n v="1"/>
    <n v="0"/>
    <x v="132"/>
  </r>
  <r>
    <x v="152"/>
    <n v="10428"/>
    <x v="21"/>
    <n v="1"/>
    <n v="349"/>
    <n v="0"/>
    <n v="0"/>
    <n v="0"/>
    <n v="349"/>
    <n v="0"/>
    <n v="349"/>
    <n v="1"/>
    <n v="0"/>
    <x v="132"/>
  </r>
  <r>
    <x v="47"/>
    <n v="10432"/>
    <x v="14"/>
    <n v="1"/>
    <n v="315"/>
    <n v="0"/>
    <n v="0"/>
    <n v="0"/>
    <n v="315"/>
    <n v="0"/>
    <n v="315"/>
    <n v="1"/>
    <n v="0"/>
    <x v="132"/>
  </r>
  <r>
    <x v="14"/>
    <n v="10653"/>
    <x v="8"/>
    <n v="1"/>
    <n v="275"/>
    <n v="0"/>
    <n v="0"/>
    <n v="0"/>
    <n v="275"/>
    <n v="0"/>
    <n v="275"/>
    <n v="1"/>
    <n v="0"/>
    <x v="132"/>
  </r>
  <r>
    <x v="88"/>
    <n v="10423"/>
    <x v="22"/>
    <n v="1"/>
    <n v="280"/>
    <n v="0"/>
    <n v="0"/>
    <n v="0"/>
    <n v="280"/>
    <n v="0"/>
    <n v="280"/>
    <n v="1"/>
    <n v="0"/>
    <x v="132"/>
  </r>
  <r>
    <x v="78"/>
    <n v="10403"/>
    <x v="23"/>
    <n v="1"/>
    <n v="335"/>
    <n v="0"/>
    <n v="0"/>
    <n v="0"/>
    <n v="335"/>
    <n v="0"/>
    <n v="335"/>
    <n v="1"/>
    <n v="0"/>
    <x v="132"/>
  </r>
  <r>
    <x v="219"/>
    <n v="10250"/>
    <x v="17"/>
    <n v="1"/>
    <n v="0"/>
    <n v="0"/>
    <n v="0"/>
    <n v="0"/>
    <n v="0"/>
    <n v="0"/>
    <n v="0"/>
    <n v="0"/>
    <n v="0"/>
    <x v="132"/>
  </r>
  <r>
    <x v="272"/>
    <n v="10490"/>
    <x v="16"/>
    <n v="1"/>
    <n v="25"/>
    <n v="0"/>
    <n v="0"/>
    <n v="0"/>
    <n v="25"/>
    <n v="0"/>
    <n v="25"/>
    <n v="1"/>
    <n v="0"/>
    <x v="132"/>
  </r>
  <r>
    <x v="89"/>
    <n v="10493"/>
    <x v="16"/>
    <n v="1"/>
    <n v="58"/>
    <n v="0"/>
    <n v="0"/>
    <n v="0"/>
    <n v="58"/>
    <n v="0"/>
    <n v="58"/>
    <n v="1"/>
    <n v="0"/>
    <x v="132"/>
  </r>
  <r>
    <x v="91"/>
    <n v="10494"/>
    <x v="16"/>
    <n v="2"/>
    <n v="76"/>
    <n v="0"/>
    <n v="0"/>
    <n v="0"/>
    <n v="76"/>
    <n v="0"/>
    <n v="76"/>
    <n v="1"/>
    <n v="0"/>
    <x v="132"/>
  </r>
  <r>
    <x v="298"/>
    <n v="10754"/>
    <x v="10"/>
    <n v="1"/>
    <n v="218"/>
    <n v="0"/>
    <n v="0"/>
    <n v="0"/>
    <n v="218"/>
    <n v="0"/>
    <n v="218"/>
    <n v="1"/>
    <n v="0"/>
    <x v="132"/>
  </r>
  <r>
    <x v="206"/>
    <s v="0000000"/>
    <x v="17"/>
    <n v="1"/>
    <n v="0"/>
    <n v="0"/>
    <n v="0"/>
    <n v="0"/>
    <n v="0"/>
    <n v="0"/>
    <n v="0"/>
    <n v="0"/>
    <n v="0"/>
    <x v="132"/>
  </r>
  <r>
    <x v="51"/>
    <n v="10632"/>
    <x v="10"/>
    <n v="1"/>
    <n v="159"/>
    <n v="0"/>
    <n v="0"/>
    <n v="0"/>
    <n v="159"/>
    <n v="0"/>
    <n v="159"/>
    <n v="1"/>
    <n v="0"/>
    <x v="132"/>
  </r>
  <r>
    <x v="57"/>
    <n v="10225"/>
    <x v="4"/>
    <n v="1"/>
    <n v="255"/>
    <n v="0"/>
    <n v="0"/>
    <n v="0"/>
    <n v="255"/>
    <n v="0"/>
    <n v="255"/>
    <n v="1"/>
    <n v="0"/>
    <x v="133"/>
  </r>
  <r>
    <x v="26"/>
    <n v="10095"/>
    <x v="3"/>
    <n v="1"/>
    <n v="260"/>
    <n v="0"/>
    <n v="0"/>
    <n v="0"/>
    <n v="260"/>
    <n v="0"/>
    <n v="260"/>
    <n v="1"/>
    <n v="0"/>
    <x v="133"/>
  </r>
  <r>
    <x v="6"/>
    <n v="10055"/>
    <x v="4"/>
    <n v="1"/>
    <n v="260"/>
    <n v="0"/>
    <n v="0"/>
    <n v="0"/>
    <n v="260"/>
    <n v="0"/>
    <n v="260"/>
    <n v="1"/>
    <n v="0"/>
    <x v="133"/>
  </r>
  <r>
    <x v="28"/>
    <n v="10442"/>
    <x v="12"/>
    <n v="1"/>
    <n v="83"/>
    <n v="0"/>
    <n v="0"/>
    <n v="0"/>
    <n v="83"/>
    <n v="0"/>
    <n v="83"/>
    <n v="1"/>
    <n v="0"/>
    <x v="133"/>
  </r>
  <r>
    <x v="29"/>
    <n v="10443"/>
    <x v="12"/>
    <n v="2"/>
    <n v="150"/>
    <n v="0"/>
    <n v="0"/>
    <n v="0"/>
    <n v="150"/>
    <n v="0"/>
    <n v="150"/>
    <n v="1"/>
    <n v="0"/>
    <x v="133"/>
  </r>
  <r>
    <x v="114"/>
    <n v="10440"/>
    <x v="12"/>
    <n v="2"/>
    <n v="176"/>
    <n v="0"/>
    <n v="0"/>
    <n v="0"/>
    <n v="176"/>
    <n v="0"/>
    <n v="176"/>
    <n v="1"/>
    <n v="0"/>
    <x v="133"/>
  </r>
  <r>
    <x v="62"/>
    <n v="10445"/>
    <x v="12"/>
    <n v="1"/>
    <n v="195"/>
    <n v="0"/>
    <n v="0"/>
    <n v="0"/>
    <n v="195"/>
    <n v="0"/>
    <n v="195"/>
    <n v="1"/>
    <n v="0"/>
    <x v="133"/>
  </r>
  <r>
    <x v="274"/>
    <n v="10715"/>
    <x v="12"/>
    <n v="1"/>
    <n v="155"/>
    <n v="0"/>
    <n v="0"/>
    <n v="0"/>
    <n v="155"/>
    <n v="0"/>
    <n v="155"/>
    <n v="1"/>
    <n v="0"/>
    <x v="133"/>
  </r>
  <r>
    <x v="115"/>
    <n v="10436"/>
    <x v="12"/>
    <n v="2"/>
    <n v="90"/>
    <n v="0"/>
    <n v="0"/>
    <n v="0"/>
    <n v="90"/>
    <n v="0"/>
    <n v="90"/>
    <n v="1"/>
    <n v="0"/>
    <x v="133"/>
  </r>
  <r>
    <x v="63"/>
    <n v="10470"/>
    <x v="19"/>
    <n v="1"/>
    <n v="275"/>
    <n v="0"/>
    <n v="0"/>
    <n v="0"/>
    <n v="275"/>
    <n v="0"/>
    <n v="275"/>
    <n v="1"/>
    <n v="0"/>
    <x v="133"/>
  </r>
  <r>
    <x v="65"/>
    <n v="10211"/>
    <x v="13"/>
    <n v="1"/>
    <n v="265"/>
    <n v="0"/>
    <n v="0"/>
    <n v="0"/>
    <n v="265"/>
    <n v="0"/>
    <n v="265"/>
    <n v="1"/>
    <n v="0"/>
    <x v="133"/>
  </r>
  <r>
    <x v="66"/>
    <n v="10212"/>
    <x v="13"/>
    <n v="1"/>
    <n v="245"/>
    <n v="0"/>
    <n v="0"/>
    <n v="0"/>
    <n v="245"/>
    <n v="0"/>
    <n v="245"/>
    <n v="1"/>
    <n v="0"/>
    <x v="133"/>
  </r>
  <r>
    <x v="33"/>
    <n v="10221"/>
    <x v="13"/>
    <n v="2"/>
    <n v="510"/>
    <n v="0"/>
    <n v="0"/>
    <n v="0"/>
    <n v="510"/>
    <n v="0"/>
    <n v="510"/>
    <n v="1"/>
    <n v="0"/>
    <x v="133"/>
  </r>
  <r>
    <x v="67"/>
    <n v="10223"/>
    <x v="13"/>
    <n v="1"/>
    <n v="275"/>
    <n v="0"/>
    <n v="0"/>
    <n v="0"/>
    <n v="275"/>
    <n v="0"/>
    <n v="275"/>
    <n v="1"/>
    <n v="0"/>
    <x v="133"/>
  </r>
  <r>
    <x v="8"/>
    <n v="10264"/>
    <x v="5"/>
    <n v="2"/>
    <n v="380"/>
    <n v="0"/>
    <n v="0"/>
    <n v="0"/>
    <n v="380"/>
    <n v="0"/>
    <n v="380"/>
    <n v="1"/>
    <n v="0"/>
    <x v="133"/>
  </r>
  <r>
    <x v="39"/>
    <n v="10373"/>
    <x v="5"/>
    <n v="1"/>
    <n v="275"/>
    <n v="0"/>
    <n v="0"/>
    <n v="0"/>
    <n v="275"/>
    <n v="0"/>
    <n v="275"/>
    <n v="1"/>
    <n v="0"/>
    <x v="133"/>
  </r>
  <r>
    <x v="43"/>
    <n v="10364"/>
    <x v="5"/>
    <n v="1"/>
    <n v="330"/>
    <n v="0"/>
    <n v="0"/>
    <n v="0"/>
    <n v="330"/>
    <n v="0"/>
    <n v="330"/>
    <n v="1"/>
    <n v="0"/>
    <x v="133"/>
  </r>
  <r>
    <x v="162"/>
    <n v="10482"/>
    <x v="20"/>
    <n v="1"/>
    <n v="1020"/>
    <n v="0"/>
    <n v="0"/>
    <n v="0"/>
    <n v="1020"/>
    <n v="0"/>
    <n v="1020"/>
    <n v="1"/>
    <n v="0"/>
    <x v="133"/>
  </r>
  <r>
    <x v="141"/>
    <n v="10355"/>
    <x v="6"/>
    <n v="1"/>
    <n v="350"/>
    <n v="0"/>
    <n v="0"/>
    <n v="0"/>
    <n v="350"/>
    <n v="0"/>
    <n v="350"/>
    <n v="1"/>
    <n v="0"/>
    <x v="133"/>
  </r>
  <r>
    <x v="45"/>
    <n v="10354"/>
    <x v="6"/>
    <n v="4"/>
    <n v="1400"/>
    <n v="0"/>
    <n v="0"/>
    <n v="0"/>
    <n v="1400"/>
    <n v="0"/>
    <n v="1400"/>
    <n v="1"/>
    <n v="0"/>
    <x v="133"/>
  </r>
  <r>
    <x v="11"/>
    <n v="10353"/>
    <x v="6"/>
    <n v="1"/>
    <n v="350"/>
    <n v="0"/>
    <n v="0"/>
    <n v="0"/>
    <n v="350"/>
    <n v="0"/>
    <n v="350"/>
    <n v="1"/>
    <n v="0"/>
    <x v="133"/>
  </r>
  <r>
    <x v="74"/>
    <n v="10227"/>
    <x v="6"/>
    <n v="1"/>
    <n v="385"/>
    <n v="0"/>
    <n v="0"/>
    <n v="0"/>
    <n v="385"/>
    <n v="0"/>
    <n v="385"/>
    <n v="1"/>
    <n v="0"/>
    <x v="133"/>
  </r>
  <r>
    <x v="46"/>
    <n v="10356"/>
    <x v="6"/>
    <n v="1"/>
    <n v="360"/>
    <n v="0"/>
    <n v="0"/>
    <n v="0"/>
    <n v="360"/>
    <n v="0"/>
    <n v="360"/>
    <n v="1"/>
    <n v="0"/>
    <x v="133"/>
  </r>
  <r>
    <x v="77"/>
    <n v="10421"/>
    <x v="22"/>
    <n v="1"/>
    <n v="238"/>
    <n v="0"/>
    <n v="0"/>
    <n v="0"/>
    <n v="238"/>
    <n v="0"/>
    <n v="238"/>
    <n v="1"/>
    <n v="0"/>
    <x v="133"/>
  </r>
  <r>
    <x v="78"/>
    <n v="10403"/>
    <x v="23"/>
    <n v="1"/>
    <n v="335"/>
    <n v="0"/>
    <n v="0"/>
    <n v="0"/>
    <n v="335"/>
    <n v="0"/>
    <n v="335"/>
    <n v="1"/>
    <n v="0"/>
    <x v="133"/>
  </r>
  <r>
    <x v="90"/>
    <n v="10528"/>
    <x v="17"/>
    <n v="1"/>
    <n v="0"/>
    <n v="0"/>
    <n v="0"/>
    <n v="0"/>
    <n v="0"/>
    <n v="0"/>
    <n v="0"/>
    <n v="0"/>
    <n v="0"/>
    <x v="133"/>
  </r>
  <r>
    <x v="91"/>
    <n v="10494"/>
    <x v="16"/>
    <n v="1"/>
    <n v="38"/>
    <n v="0"/>
    <n v="0"/>
    <n v="0"/>
    <n v="38"/>
    <n v="0"/>
    <n v="38"/>
    <n v="1"/>
    <n v="0"/>
    <x v="133"/>
  </r>
  <r>
    <x v="298"/>
    <n v="10754"/>
    <x v="10"/>
    <n v="1"/>
    <n v="218"/>
    <n v="0"/>
    <n v="0"/>
    <n v="0"/>
    <n v="218"/>
    <n v="0"/>
    <n v="218"/>
    <n v="1"/>
    <n v="0"/>
    <x v="133"/>
  </r>
  <r>
    <x v="301"/>
    <n v="10746"/>
    <x v="10"/>
    <n v="2"/>
    <n v="436"/>
    <n v="0"/>
    <n v="0"/>
    <n v="0"/>
    <n v="436"/>
    <n v="0"/>
    <n v="436"/>
    <n v="1"/>
    <n v="0"/>
    <x v="133"/>
  </r>
  <r>
    <x v="326"/>
    <n v="10798"/>
    <x v="17"/>
    <n v="1"/>
    <n v="0"/>
    <n v="0"/>
    <n v="0"/>
    <n v="0"/>
    <n v="0"/>
    <n v="0"/>
    <n v="0"/>
    <n v="0"/>
    <n v="0"/>
    <x v="133"/>
  </r>
  <r>
    <x v="51"/>
    <n v="10632"/>
    <x v="10"/>
    <n v="2"/>
    <n v="318"/>
    <n v="0"/>
    <n v="0"/>
    <n v="0"/>
    <n v="318"/>
    <n v="0"/>
    <n v="318"/>
    <n v="1"/>
    <n v="0"/>
    <x v="133"/>
  </r>
  <r>
    <x v="174"/>
    <n v="10660"/>
    <x v="5"/>
    <n v="1"/>
    <n v="265"/>
    <n v="0"/>
    <n v="0"/>
    <n v="0"/>
    <n v="265"/>
    <n v="0"/>
    <n v="265"/>
    <n v="1"/>
    <n v="0"/>
    <x v="134"/>
  </r>
  <r>
    <x v="175"/>
    <n v="10453"/>
    <x v="0"/>
    <n v="1"/>
    <n v="370"/>
    <n v="0"/>
    <n v="0"/>
    <n v="0"/>
    <n v="370"/>
    <n v="0"/>
    <n v="370"/>
    <n v="1"/>
    <n v="0"/>
    <x v="134"/>
  </r>
  <r>
    <x v="98"/>
    <n v="10168"/>
    <x v="1"/>
    <n v="1"/>
    <n v="385"/>
    <n v="0"/>
    <n v="0"/>
    <n v="0"/>
    <n v="385"/>
    <n v="0"/>
    <n v="385"/>
    <n v="1"/>
    <n v="0"/>
    <x v="134"/>
  </r>
  <r>
    <x v="111"/>
    <n v="10070"/>
    <x v="4"/>
    <n v="1"/>
    <n v="275"/>
    <n v="0"/>
    <n v="0"/>
    <n v="55"/>
    <n v="220"/>
    <n v="0"/>
    <n v="220"/>
    <n v="1"/>
    <n v="0"/>
    <x v="134"/>
  </r>
  <r>
    <x v="127"/>
    <n v="10067"/>
    <x v="4"/>
    <n v="1"/>
    <n v="275"/>
    <n v="0"/>
    <n v="0"/>
    <n v="55"/>
    <n v="220"/>
    <n v="0"/>
    <n v="220"/>
    <n v="1"/>
    <n v="0"/>
    <x v="134"/>
  </r>
  <r>
    <x v="112"/>
    <n v="10127"/>
    <x v="3"/>
    <n v="1"/>
    <n v="355"/>
    <n v="0"/>
    <n v="0"/>
    <n v="52.65"/>
    <n v="302.35000000000002"/>
    <n v="0"/>
    <n v="302.35000000000002"/>
    <n v="1"/>
    <n v="0"/>
    <x v="134"/>
  </r>
  <r>
    <x v="138"/>
    <n v="10130"/>
    <x v="3"/>
    <n v="1"/>
    <n v="385"/>
    <n v="0"/>
    <n v="0"/>
    <n v="0"/>
    <n v="385"/>
    <n v="0"/>
    <n v="385"/>
    <n v="1"/>
    <n v="0"/>
    <x v="134"/>
  </r>
  <r>
    <x v="102"/>
    <n v="10018"/>
    <x v="4"/>
    <n v="1"/>
    <n v="255"/>
    <n v="0"/>
    <n v="0"/>
    <n v="0"/>
    <n v="255"/>
    <n v="0"/>
    <n v="255"/>
    <n v="1"/>
    <n v="0"/>
    <x v="134"/>
  </r>
  <r>
    <x v="173"/>
    <n v="10097"/>
    <x v="3"/>
    <n v="1"/>
    <n v="355"/>
    <n v="0"/>
    <n v="0"/>
    <n v="0"/>
    <n v="355"/>
    <n v="0"/>
    <n v="355"/>
    <n v="1"/>
    <n v="0"/>
    <x v="134"/>
  </r>
  <r>
    <x v="168"/>
    <n v="10064"/>
    <x v="4"/>
    <n v="1"/>
    <n v="355"/>
    <n v="0"/>
    <n v="0"/>
    <n v="0"/>
    <n v="355"/>
    <n v="0"/>
    <n v="355"/>
    <n v="1"/>
    <n v="0"/>
    <x v="134"/>
  </r>
  <r>
    <x v="28"/>
    <n v="10442"/>
    <x v="12"/>
    <n v="3"/>
    <n v="249"/>
    <n v="0"/>
    <n v="0"/>
    <n v="13.49"/>
    <n v="235.51"/>
    <n v="0"/>
    <n v="235.51"/>
    <n v="1"/>
    <n v="0"/>
    <x v="134"/>
  </r>
  <r>
    <x v="113"/>
    <n v="10446"/>
    <x v="12"/>
    <n v="2"/>
    <n v="390"/>
    <n v="0"/>
    <n v="0"/>
    <n v="0"/>
    <n v="390"/>
    <n v="0"/>
    <n v="390"/>
    <n v="1"/>
    <n v="0"/>
    <x v="134"/>
  </r>
  <r>
    <x v="62"/>
    <n v="10445"/>
    <x v="12"/>
    <n v="1"/>
    <n v="195"/>
    <n v="0"/>
    <n v="0"/>
    <n v="0"/>
    <n v="195"/>
    <n v="0"/>
    <n v="195"/>
    <n v="1"/>
    <n v="0"/>
    <x v="134"/>
  </r>
  <r>
    <x v="63"/>
    <n v="10470"/>
    <x v="19"/>
    <n v="2"/>
    <n v="550"/>
    <n v="0"/>
    <n v="0"/>
    <n v="55"/>
    <n v="495"/>
    <n v="0"/>
    <n v="495"/>
    <n v="1"/>
    <n v="0"/>
    <x v="134"/>
  </r>
  <r>
    <x v="64"/>
    <n v="10471"/>
    <x v="19"/>
    <n v="1"/>
    <n v="495"/>
    <n v="0"/>
    <n v="0"/>
    <n v="99"/>
    <n v="396"/>
    <n v="0"/>
    <n v="396"/>
    <n v="1"/>
    <n v="0"/>
    <x v="134"/>
  </r>
  <r>
    <x v="65"/>
    <n v="10211"/>
    <x v="13"/>
    <n v="1"/>
    <n v="265"/>
    <n v="0"/>
    <n v="0"/>
    <n v="0"/>
    <n v="265"/>
    <n v="0"/>
    <n v="265"/>
    <n v="1"/>
    <n v="0"/>
    <x v="134"/>
  </r>
  <r>
    <x v="33"/>
    <n v="10221"/>
    <x v="13"/>
    <n v="2"/>
    <n v="510"/>
    <n v="0"/>
    <n v="0"/>
    <n v="0"/>
    <n v="510"/>
    <n v="0"/>
    <n v="510"/>
    <n v="1"/>
    <n v="0"/>
    <x v="134"/>
  </r>
  <r>
    <x v="34"/>
    <n v="10222"/>
    <x v="13"/>
    <n v="1"/>
    <n v="235"/>
    <n v="0"/>
    <n v="0"/>
    <n v="0"/>
    <n v="235"/>
    <n v="0"/>
    <n v="235"/>
    <n v="1"/>
    <n v="0"/>
    <x v="134"/>
  </r>
  <r>
    <x v="35"/>
    <n v="10220"/>
    <x v="13"/>
    <n v="1"/>
    <n v="225"/>
    <n v="0"/>
    <n v="0"/>
    <n v="0"/>
    <n v="225"/>
    <n v="0"/>
    <n v="225"/>
    <n v="1"/>
    <n v="0"/>
    <x v="134"/>
  </r>
  <r>
    <x v="67"/>
    <n v="10223"/>
    <x v="13"/>
    <n v="1"/>
    <n v="275"/>
    <n v="0"/>
    <n v="0"/>
    <n v="0"/>
    <n v="275"/>
    <n v="0"/>
    <n v="275"/>
    <n v="1"/>
    <n v="0"/>
    <x v="134"/>
  </r>
  <r>
    <x v="8"/>
    <n v="10264"/>
    <x v="5"/>
    <n v="9"/>
    <n v="1710"/>
    <n v="0"/>
    <n v="0"/>
    <n v="94.06"/>
    <n v="1615.94"/>
    <n v="0"/>
    <n v="1615.94"/>
    <n v="1"/>
    <n v="0"/>
    <x v="134"/>
  </r>
  <r>
    <x v="194"/>
    <n v="10376"/>
    <x v="5"/>
    <n v="1"/>
    <n v="330"/>
    <n v="0"/>
    <n v="0"/>
    <n v="0"/>
    <n v="330"/>
    <n v="0"/>
    <n v="330"/>
    <n v="1"/>
    <n v="0"/>
    <x v="134"/>
  </r>
  <r>
    <x v="228"/>
    <n v="10378"/>
    <x v="5"/>
    <n v="1"/>
    <n v="285"/>
    <n v="0"/>
    <n v="0"/>
    <n v="28.29"/>
    <n v="256.70999999999998"/>
    <n v="0"/>
    <n v="256.70999999999998"/>
    <n v="1"/>
    <n v="0"/>
    <x v="134"/>
  </r>
  <r>
    <x v="41"/>
    <n v="10363"/>
    <x v="5"/>
    <n v="1"/>
    <n v="265"/>
    <n v="0"/>
    <n v="0"/>
    <n v="0"/>
    <n v="265"/>
    <n v="0"/>
    <n v="265"/>
    <n v="1"/>
    <n v="0"/>
    <x v="134"/>
  </r>
  <r>
    <x v="46"/>
    <n v="10356"/>
    <x v="6"/>
    <n v="2"/>
    <n v="720"/>
    <n v="0"/>
    <n v="0"/>
    <n v="58.51"/>
    <n v="661.49"/>
    <n v="0"/>
    <n v="661.49"/>
    <n v="1"/>
    <n v="0"/>
    <x v="134"/>
  </r>
  <r>
    <x v="221"/>
    <n v="10431"/>
    <x v="14"/>
    <n v="1"/>
    <n v="495"/>
    <n v="0"/>
    <n v="0"/>
    <n v="0"/>
    <n v="495"/>
    <n v="0"/>
    <n v="495"/>
    <n v="1"/>
    <n v="0"/>
    <x v="134"/>
  </r>
  <r>
    <x v="47"/>
    <n v="10432"/>
    <x v="14"/>
    <n v="1"/>
    <n v="315"/>
    <n v="0"/>
    <n v="0"/>
    <n v="0"/>
    <n v="315"/>
    <n v="0"/>
    <n v="315"/>
    <n v="1"/>
    <n v="0"/>
    <x v="134"/>
  </r>
  <r>
    <x v="89"/>
    <n v="10493"/>
    <x v="16"/>
    <n v="1"/>
    <n v="58"/>
    <n v="0"/>
    <n v="0"/>
    <n v="0"/>
    <n v="58"/>
    <n v="0"/>
    <n v="58"/>
    <n v="1"/>
    <n v="0"/>
    <x v="134"/>
  </r>
  <r>
    <x v="134"/>
    <n v="10405"/>
    <x v="17"/>
    <n v="1"/>
    <n v="0"/>
    <n v="0"/>
    <n v="0"/>
    <n v="0"/>
    <n v="0"/>
    <n v="0"/>
    <n v="0"/>
    <n v="0"/>
    <n v="0"/>
    <x v="134"/>
  </r>
  <r>
    <x v="18"/>
    <n v="10258"/>
    <x v="17"/>
    <n v="1"/>
    <n v="0"/>
    <n v="0"/>
    <n v="0"/>
    <n v="0"/>
    <n v="0"/>
    <n v="0"/>
    <n v="0"/>
    <n v="0"/>
    <n v="0"/>
    <x v="134"/>
  </r>
  <r>
    <x v="51"/>
    <n v="10632"/>
    <x v="10"/>
    <n v="2"/>
    <n v="318"/>
    <n v="0"/>
    <n v="0"/>
    <n v="0"/>
    <n v="318"/>
    <n v="0"/>
    <n v="318"/>
    <n v="1"/>
    <n v="0"/>
    <x v="134"/>
  </r>
  <r>
    <x v="212"/>
    <n v="10559"/>
    <x v="17"/>
    <n v="1"/>
    <n v="0"/>
    <n v="0"/>
    <n v="0"/>
    <n v="0"/>
    <n v="0"/>
    <n v="0"/>
    <n v="0"/>
    <n v="0"/>
    <n v="0"/>
    <x v="134"/>
  </r>
  <r>
    <x v="58"/>
    <n v="10145"/>
    <x v="1"/>
    <n v="1"/>
    <n v="370"/>
    <n v="0"/>
    <n v="0"/>
    <n v="28.67"/>
    <n v="341.33"/>
    <n v="0"/>
    <n v="341.33"/>
    <n v="1"/>
    <n v="0"/>
    <x v="135"/>
  </r>
  <r>
    <x v="4"/>
    <n v="10109"/>
    <x v="3"/>
    <n v="1"/>
    <n v="275"/>
    <n v="0"/>
    <n v="0"/>
    <n v="21.82"/>
    <n v="253.18"/>
    <n v="0"/>
    <n v="253.18"/>
    <n v="1"/>
    <n v="0"/>
    <x v="135"/>
  </r>
  <r>
    <x v="128"/>
    <n v="10111"/>
    <x v="3"/>
    <n v="1"/>
    <n v="355"/>
    <n v="0"/>
    <n v="0"/>
    <n v="28.16"/>
    <n v="326.83999999999997"/>
    <n v="0"/>
    <n v="326.83999999999997"/>
    <n v="1"/>
    <n v="0"/>
    <x v="135"/>
  </r>
  <r>
    <x v="139"/>
    <n v="10090"/>
    <x v="4"/>
    <n v="1"/>
    <n v="315"/>
    <n v="0"/>
    <n v="0"/>
    <n v="0"/>
    <n v="315"/>
    <n v="0"/>
    <n v="315"/>
    <n v="1"/>
    <n v="0"/>
    <x v="135"/>
  </r>
  <r>
    <x v="103"/>
    <n v="10075"/>
    <x v="4"/>
    <n v="1"/>
    <n v="275"/>
    <n v="0"/>
    <n v="0"/>
    <n v="0"/>
    <n v="275"/>
    <n v="0"/>
    <n v="275"/>
    <n v="1"/>
    <n v="0"/>
    <x v="135"/>
  </r>
  <r>
    <x v="116"/>
    <n v="10473"/>
    <x v="19"/>
    <n v="1"/>
    <n v="395"/>
    <n v="0"/>
    <n v="0"/>
    <n v="30.61"/>
    <n v="364.39"/>
    <n v="0"/>
    <n v="364.39"/>
    <n v="1"/>
    <n v="0"/>
    <x v="135"/>
  </r>
  <r>
    <x v="63"/>
    <n v="10470"/>
    <x v="19"/>
    <n v="1"/>
    <n v="275"/>
    <n v="0"/>
    <n v="0"/>
    <n v="0"/>
    <n v="275"/>
    <n v="0"/>
    <n v="275"/>
    <n v="1"/>
    <n v="0"/>
    <x v="135"/>
  </r>
  <r>
    <x v="37"/>
    <n v="10216"/>
    <x v="13"/>
    <n v="1"/>
    <n v="245"/>
    <n v="0"/>
    <n v="0"/>
    <n v="0"/>
    <n v="245"/>
    <n v="0"/>
    <n v="245"/>
    <n v="1"/>
    <n v="0"/>
    <x v="135"/>
  </r>
  <r>
    <x v="8"/>
    <n v="10264"/>
    <x v="5"/>
    <n v="1"/>
    <n v="190"/>
    <n v="0"/>
    <n v="0"/>
    <n v="14.72"/>
    <n v="175.28"/>
    <n v="0"/>
    <n v="175.28"/>
    <n v="1"/>
    <n v="0"/>
    <x v="135"/>
  </r>
  <r>
    <x v="38"/>
    <n v="10381"/>
    <x v="5"/>
    <n v="2"/>
    <n v="450"/>
    <n v="0"/>
    <n v="0"/>
    <n v="0"/>
    <n v="450"/>
    <n v="0"/>
    <n v="450"/>
    <n v="1"/>
    <n v="0"/>
    <x v="135"/>
  </r>
  <r>
    <x v="194"/>
    <n v="10376"/>
    <x v="5"/>
    <n v="1"/>
    <n v="330"/>
    <n v="0"/>
    <n v="0"/>
    <n v="0"/>
    <n v="330"/>
    <n v="0"/>
    <n v="330"/>
    <n v="1"/>
    <n v="0"/>
    <x v="135"/>
  </r>
  <r>
    <x v="41"/>
    <n v="10363"/>
    <x v="5"/>
    <n v="2"/>
    <n v="530"/>
    <n v="0"/>
    <n v="0"/>
    <n v="21.02"/>
    <n v="508.98"/>
    <n v="0"/>
    <n v="508.98"/>
    <n v="1"/>
    <n v="0"/>
    <x v="135"/>
  </r>
  <r>
    <x v="45"/>
    <n v="10354"/>
    <x v="6"/>
    <n v="1"/>
    <n v="350"/>
    <n v="0"/>
    <n v="0"/>
    <n v="0"/>
    <n v="350"/>
    <n v="0"/>
    <n v="350"/>
    <n v="1"/>
    <n v="0"/>
    <x v="135"/>
  </r>
  <r>
    <x v="292"/>
    <n v="10743"/>
    <x v="2"/>
    <n v="1"/>
    <n v="25"/>
    <n v="0"/>
    <n v="0"/>
    <n v="0"/>
    <n v="25"/>
    <n v="0"/>
    <n v="25"/>
    <n v="1"/>
    <n v="0"/>
    <x v="135"/>
  </r>
  <r>
    <x v="154"/>
    <n v="10175"/>
    <x v="2"/>
    <n v="1"/>
    <n v="220"/>
    <n v="0"/>
    <n v="0"/>
    <n v="0"/>
    <n v="220"/>
    <n v="0"/>
    <n v="220"/>
    <n v="1"/>
    <n v="0"/>
    <x v="135"/>
  </r>
  <r>
    <x v="17"/>
    <n v="10633"/>
    <x v="10"/>
    <n v="2"/>
    <n v="318"/>
    <n v="0"/>
    <n v="0"/>
    <n v="0"/>
    <n v="318"/>
    <n v="0"/>
    <n v="318"/>
    <n v="1"/>
    <n v="0"/>
    <x v="135"/>
  </r>
  <r>
    <x v="260"/>
    <n v="10641111111111"/>
    <x v="2"/>
    <n v="1"/>
    <n v="280"/>
    <n v="0"/>
    <n v="0"/>
    <n v="0"/>
    <n v="280"/>
    <n v="0"/>
    <n v="280"/>
    <n v="1"/>
    <n v="0"/>
    <x v="135"/>
  </r>
  <r>
    <x v="261"/>
    <n v="106411111111"/>
    <x v="2"/>
    <n v="1"/>
    <n v="280"/>
    <n v="0"/>
    <n v="0"/>
    <n v="0"/>
    <n v="280"/>
    <n v="0"/>
    <n v="280"/>
    <n v="1"/>
    <n v="0"/>
    <x v="135"/>
  </r>
  <r>
    <x v="91"/>
    <n v="10494"/>
    <x v="16"/>
    <n v="1"/>
    <n v="38"/>
    <n v="0"/>
    <n v="0"/>
    <n v="0"/>
    <n v="38"/>
    <n v="0"/>
    <n v="38"/>
    <n v="1"/>
    <n v="0"/>
    <x v="135"/>
  </r>
  <r>
    <x v="298"/>
    <n v="10754"/>
    <x v="10"/>
    <n v="1"/>
    <n v="209"/>
    <n v="0"/>
    <n v="0"/>
    <n v="0"/>
    <n v="209"/>
    <n v="0"/>
    <n v="209"/>
    <n v="1"/>
    <n v="0"/>
    <x v="135"/>
  </r>
  <r>
    <x v="57"/>
    <n v="10225"/>
    <x v="4"/>
    <n v="1"/>
    <n v="255"/>
    <n v="0"/>
    <n v="0"/>
    <n v="0"/>
    <n v="255"/>
    <n v="0"/>
    <n v="255"/>
    <n v="1"/>
    <n v="0"/>
    <x v="136"/>
  </r>
  <r>
    <x v="58"/>
    <n v="10145"/>
    <x v="1"/>
    <n v="1"/>
    <n v="370"/>
    <n v="0"/>
    <n v="0"/>
    <n v="0"/>
    <n v="370"/>
    <n v="0"/>
    <n v="370"/>
    <n v="1"/>
    <n v="0"/>
    <x v="136"/>
  </r>
  <r>
    <x v="60"/>
    <n v="10125"/>
    <x v="3"/>
    <n v="1"/>
    <n v="275"/>
    <n v="0"/>
    <n v="0"/>
    <n v="25"/>
    <n v="250"/>
    <n v="0"/>
    <n v="250"/>
    <n v="1"/>
    <n v="0"/>
    <x v="136"/>
  </r>
  <r>
    <x v="4"/>
    <n v="10109"/>
    <x v="3"/>
    <n v="1"/>
    <n v="275"/>
    <n v="0"/>
    <n v="0"/>
    <n v="25"/>
    <n v="250"/>
    <n v="0"/>
    <n v="250"/>
    <n v="1"/>
    <n v="0"/>
    <x v="136"/>
  </r>
  <r>
    <x v="168"/>
    <n v="10064"/>
    <x v="4"/>
    <n v="2"/>
    <n v="710"/>
    <n v="0"/>
    <n v="0"/>
    <n v="42.84"/>
    <n v="667.16"/>
    <n v="0"/>
    <n v="667.16"/>
    <n v="1"/>
    <n v="0"/>
    <x v="136"/>
  </r>
  <r>
    <x v="103"/>
    <n v="10075"/>
    <x v="4"/>
    <n v="1"/>
    <n v="275"/>
    <n v="0"/>
    <n v="0"/>
    <n v="0"/>
    <n v="275"/>
    <n v="0"/>
    <n v="275"/>
    <n v="1"/>
    <n v="0"/>
    <x v="136"/>
  </r>
  <r>
    <x v="65"/>
    <n v="10211"/>
    <x v="13"/>
    <n v="1"/>
    <n v="265"/>
    <n v="0"/>
    <n v="0"/>
    <n v="0"/>
    <n v="265"/>
    <n v="0"/>
    <n v="265"/>
    <n v="1"/>
    <n v="0"/>
    <x v="136"/>
  </r>
  <r>
    <x v="35"/>
    <n v="10220"/>
    <x v="13"/>
    <n v="1"/>
    <n v="225"/>
    <n v="0"/>
    <n v="0"/>
    <n v="0"/>
    <n v="225"/>
    <n v="0"/>
    <n v="225"/>
    <n v="1"/>
    <n v="0"/>
    <x v="136"/>
  </r>
  <r>
    <x v="37"/>
    <n v="10216"/>
    <x v="13"/>
    <n v="2"/>
    <n v="490"/>
    <n v="0"/>
    <n v="0"/>
    <n v="0"/>
    <n v="490"/>
    <n v="0"/>
    <n v="490"/>
    <n v="1"/>
    <n v="0"/>
    <x v="136"/>
  </r>
  <r>
    <x v="85"/>
    <n v="10215"/>
    <x v="13"/>
    <n v="1"/>
    <n v="225"/>
    <n v="0"/>
    <n v="0"/>
    <n v="0"/>
    <n v="225"/>
    <n v="0"/>
    <n v="225"/>
    <n v="1"/>
    <n v="0"/>
    <x v="136"/>
  </r>
  <r>
    <x v="8"/>
    <n v="10264"/>
    <x v="5"/>
    <n v="1"/>
    <n v="190"/>
    <n v="0"/>
    <n v="0"/>
    <n v="22.93"/>
    <n v="167.07"/>
    <n v="0"/>
    <n v="167.07"/>
    <n v="1"/>
    <n v="0"/>
    <x v="136"/>
  </r>
  <r>
    <x v="10"/>
    <n v="10712"/>
    <x v="2"/>
    <n v="1"/>
    <n v="320"/>
    <n v="0"/>
    <n v="0"/>
    <n v="0"/>
    <n v="320"/>
    <n v="0"/>
    <n v="320"/>
    <n v="1"/>
    <n v="0"/>
    <x v="136"/>
  </r>
  <r>
    <x v="87"/>
    <n v="10357"/>
    <x v="6"/>
    <n v="1"/>
    <n v="360"/>
    <n v="0"/>
    <n v="0"/>
    <n v="0"/>
    <n v="360"/>
    <n v="0"/>
    <n v="360"/>
    <n v="1"/>
    <n v="0"/>
    <x v="136"/>
  </r>
  <r>
    <x v="45"/>
    <n v="10354"/>
    <x v="6"/>
    <n v="5"/>
    <n v="1750"/>
    <n v="0"/>
    <n v="0"/>
    <n v="86.81"/>
    <n v="1663.19"/>
    <n v="0"/>
    <n v="1663.19"/>
    <n v="1"/>
    <n v="0"/>
    <x v="136"/>
  </r>
  <r>
    <x v="119"/>
    <n v="10359"/>
    <x v="6"/>
    <n v="2"/>
    <n v="770"/>
    <n v="0"/>
    <n v="0"/>
    <n v="49.03"/>
    <n v="720.97"/>
    <n v="0"/>
    <n v="720.97"/>
    <n v="1"/>
    <n v="0"/>
    <x v="136"/>
  </r>
  <r>
    <x v="235"/>
    <n v="10407"/>
    <x v="8"/>
    <n v="1"/>
    <n v="325"/>
    <n v="0"/>
    <n v="0"/>
    <n v="41.39"/>
    <n v="283.61"/>
    <n v="0"/>
    <n v="283.61"/>
    <n v="1"/>
    <n v="0"/>
    <x v="136"/>
  </r>
  <r>
    <x v="17"/>
    <n v="10633"/>
    <x v="10"/>
    <n v="3"/>
    <n v="477"/>
    <n v="0"/>
    <n v="0"/>
    <n v="0"/>
    <n v="477"/>
    <n v="0"/>
    <n v="477"/>
    <n v="1"/>
    <n v="0"/>
    <x v="136"/>
  </r>
  <r>
    <x v="261"/>
    <n v="106411111111"/>
    <x v="2"/>
    <n v="1"/>
    <n v="280"/>
    <n v="0"/>
    <n v="0"/>
    <n v="0"/>
    <n v="280"/>
    <n v="0"/>
    <n v="280"/>
    <n v="1"/>
    <n v="0"/>
    <x v="136"/>
  </r>
  <r>
    <x v="301"/>
    <n v="10746"/>
    <x v="10"/>
    <n v="1"/>
    <n v="209"/>
    <n v="0"/>
    <n v="0"/>
    <n v="0"/>
    <n v="209"/>
    <n v="0"/>
    <n v="209"/>
    <n v="1"/>
    <n v="0"/>
    <x v="136"/>
  </r>
  <r>
    <x v="51"/>
    <n v="10632"/>
    <x v="10"/>
    <n v="6"/>
    <n v="954"/>
    <n v="0"/>
    <n v="0"/>
    <n v="0"/>
    <n v="954"/>
    <n v="0"/>
    <n v="954"/>
    <n v="1"/>
    <n v="0"/>
    <x v="136"/>
  </r>
  <r>
    <x v="302"/>
    <n v="10644"/>
    <x v="17"/>
    <n v="1"/>
    <n v="0"/>
    <n v="0"/>
    <n v="0"/>
    <n v="0"/>
    <n v="0"/>
    <n v="0"/>
    <n v="0"/>
    <n v="0"/>
    <n v="0"/>
    <x v="137"/>
  </r>
  <r>
    <x v="283"/>
    <n v="10529"/>
    <x v="17"/>
    <n v="1"/>
    <n v="0"/>
    <n v="0"/>
    <n v="0"/>
    <n v="0"/>
    <n v="0"/>
    <n v="0"/>
    <n v="0"/>
    <n v="0"/>
    <n v="0"/>
    <x v="137"/>
  </r>
  <r>
    <x v="0"/>
    <n v="10457"/>
    <x v="0"/>
    <n v="1"/>
    <n v="285"/>
    <n v="0"/>
    <n v="0"/>
    <n v="16.579999999999998"/>
    <n v="268.42"/>
    <n v="0"/>
    <n v="268.42"/>
    <n v="1"/>
    <n v="0"/>
    <x v="137"/>
  </r>
  <r>
    <x v="1"/>
    <n v="10450"/>
    <x v="0"/>
    <n v="1"/>
    <n v="470"/>
    <n v="0"/>
    <n v="0"/>
    <n v="0"/>
    <n v="470"/>
    <n v="0"/>
    <n v="470"/>
    <n v="1"/>
    <n v="0"/>
    <x v="137"/>
  </r>
  <r>
    <x v="125"/>
    <n v="10069"/>
    <x v="4"/>
    <n v="1"/>
    <n v="355"/>
    <n v="0"/>
    <n v="0"/>
    <n v="0"/>
    <n v="355"/>
    <n v="0"/>
    <n v="355"/>
    <n v="1"/>
    <n v="0"/>
    <x v="137"/>
  </r>
  <r>
    <x v="127"/>
    <n v="10067"/>
    <x v="4"/>
    <n v="1"/>
    <n v="275"/>
    <n v="0"/>
    <n v="0"/>
    <n v="0"/>
    <n v="275"/>
    <n v="0"/>
    <n v="275"/>
    <n v="1"/>
    <n v="0"/>
    <x v="137"/>
  </r>
  <r>
    <x v="4"/>
    <n v="10109"/>
    <x v="3"/>
    <n v="1"/>
    <n v="275"/>
    <n v="0"/>
    <n v="0"/>
    <n v="0"/>
    <n v="275"/>
    <n v="0"/>
    <n v="275"/>
    <n v="1"/>
    <n v="0"/>
    <x v="137"/>
  </r>
  <r>
    <x v="101"/>
    <n v="10113"/>
    <x v="11"/>
    <n v="1"/>
    <n v="375"/>
    <n v="0"/>
    <n v="0"/>
    <n v="0"/>
    <n v="375"/>
    <n v="0"/>
    <n v="375"/>
    <n v="1"/>
    <n v="0"/>
    <x v="137"/>
  </r>
  <r>
    <x v="176"/>
    <n v="10137"/>
    <x v="1"/>
    <n v="1"/>
    <n v="350"/>
    <n v="0"/>
    <n v="0"/>
    <n v="0"/>
    <n v="350"/>
    <n v="0"/>
    <n v="350"/>
    <n v="1"/>
    <n v="0"/>
    <x v="137"/>
  </r>
  <r>
    <x v="103"/>
    <n v="10075"/>
    <x v="4"/>
    <n v="2"/>
    <n v="550"/>
    <n v="0"/>
    <n v="0"/>
    <n v="0"/>
    <n v="550"/>
    <n v="0"/>
    <n v="550"/>
    <n v="1"/>
    <n v="0"/>
    <x v="137"/>
  </r>
  <r>
    <x v="28"/>
    <n v="10442"/>
    <x v="12"/>
    <n v="1"/>
    <n v="83"/>
    <n v="0"/>
    <n v="0"/>
    <n v="13.3"/>
    <n v="69.7"/>
    <n v="0"/>
    <n v="69.7"/>
    <n v="1"/>
    <n v="0"/>
    <x v="137"/>
  </r>
  <r>
    <x v="114"/>
    <n v="10440"/>
    <x v="12"/>
    <n v="2"/>
    <n v="176"/>
    <n v="0"/>
    <n v="0"/>
    <n v="0"/>
    <n v="176"/>
    <n v="0"/>
    <n v="176"/>
    <n v="1"/>
    <n v="0"/>
    <x v="137"/>
  </r>
  <r>
    <x v="30"/>
    <n v="10441"/>
    <x v="12"/>
    <n v="1"/>
    <n v="250"/>
    <n v="0"/>
    <n v="0"/>
    <n v="0"/>
    <n v="250"/>
    <n v="0"/>
    <n v="250"/>
    <n v="1"/>
    <n v="0"/>
    <x v="137"/>
  </r>
  <r>
    <x v="31"/>
    <n v="10437"/>
    <x v="12"/>
    <n v="1"/>
    <n v="105"/>
    <n v="0"/>
    <n v="0"/>
    <n v="0"/>
    <n v="105"/>
    <n v="0"/>
    <n v="105"/>
    <n v="1"/>
    <n v="0"/>
    <x v="137"/>
  </r>
  <r>
    <x v="66"/>
    <n v="10212"/>
    <x v="13"/>
    <n v="1"/>
    <n v="245"/>
    <n v="0"/>
    <n v="0"/>
    <n v="0"/>
    <n v="245"/>
    <n v="0"/>
    <n v="245"/>
    <n v="1"/>
    <n v="0"/>
    <x v="137"/>
  </r>
  <r>
    <x v="67"/>
    <n v="10223"/>
    <x v="13"/>
    <n v="3"/>
    <n v="825"/>
    <n v="0"/>
    <n v="0"/>
    <n v="0"/>
    <n v="825"/>
    <n v="0"/>
    <n v="825"/>
    <n v="1"/>
    <n v="0"/>
    <x v="137"/>
  </r>
  <r>
    <x v="37"/>
    <n v="10216"/>
    <x v="13"/>
    <n v="1"/>
    <n v="245"/>
    <n v="0"/>
    <n v="0"/>
    <n v="0"/>
    <n v="245"/>
    <n v="0"/>
    <n v="245"/>
    <n v="1"/>
    <n v="0"/>
    <x v="137"/>
  </r>
  <r>
    <x v="8"/>
    <n v="10264"/>
    <x v="5"/>
    <n v="5"/>
    <n v="950"/>
    <n v="0"/>
    <n v="0"/>
    <n v="114"/>
    <n v="836"/>
    <n v="0"/>
    <n v="836"/>
    <n v="1"/>
    <n v="0"/>
    <x v="137"/>
  </r>
  <r>
    <x v="38"/>
    <n v="10381"/>
    <x v="5"/>
    <n v="2"/>
    <n v="450"/>
    <n v="0"/>
    <n v="0"/>
    <n v="0"/>
    <n v="450"/>
    <n v="0"/>
    <n v="450"/>
    <n v="1"/>
    <n v="0"/>
    <x v="137"/>
  </r>
  <r>
    <x v="68"/>
    <n v="10377"/>
    <x v="5"/>
    <n v="1"/>
    <n v="345"/>
    <n v="0"/>
    <n v="0"/>
    <n v="0"/>
    <n v="345"/>
    <n v="0"/>
    <n v="345"/>
    <n v="1"/>
    <n v="0"/>
    <x v="137"/>
  </r>
  <r>
    <x v="161"/>
    <n v="10369"/>
    <x v="5"/>
    <n v="1"/>
    <n v="225"/>
    <n v="0"/>
    <n v="0"/>
    <n v="0"/>
    <n v="225"/>
    <n v="0"/>
    <n v="225"/>
    <n v="1"/>
    <n v="0"/>
    <x v="137"/>
  </r>
  <r>
    <x v="41"/>
    <n v="10363"/>
    <x v="5"/>
    <n v="1"/>
    <n v="265"/>
    <n v="0"/>
    <n v="0"/>
    <n v="0"/>
    <n v="265"/>
    <n v="0"/>
    <n v="265"/>
    <n v="1"/>
    <n v="0"/>
    <x v="137"/>
  </r>
  <r>
    <x v="10"/>
    <n v="10007"/>
    <x v="5"/>
    <n v="1"/>
    <n v="275"/>
    <n v="0"/>
    <n v="0"/>
    <n v="0"/>
    <n v="275"/>
    <n v="0"/>
    <n v="275"/>
    <n v="1"/>
    <n v="0"/>
    <x v="137"/>
  </r>
  <r>
    <x v="237"/>
    <n v="10374"/>
    <x v="5"/>
    <n v="1"/>
    <n v="275"/>
    <n v="0"/>
    <n v="0"/>
    <n v="0"/>
    <n v="275"/>
    <n v="0"/>
    <n v="275"/>
    <n v="1"/>
    <n v="0"/>
    <x v="137"/>
  </r>
  <r>
    <x v="162"/>
    <n v="10482"/>
    <x v="20"/>
    <n v="1"/>
    <n v="1020"/>
    <n v="0"/>
    <n v="0"/>
    <n v="0"/>
    <n v="1020"/>
    <n v="0"/>
    <n v="1020"/>
    <n v="1"/>
    <n v="0"/>
    <x v="137"/>
  </r>
  <r>
    <x v="45"/>
    <n v="10354"/>
    <x v="6"/>
    <n v="2"/>
    <n v="700"/>
    <n v="0"/>
    <n v="0"/>
    <n v="0"/>
    <n v="700"/>
    <n v="0"/>
    <n v="700"/>
    <n v="1"/>
    <n v="0"/>
    <x v="137"/>
  </r>
  <r>
    <x v="11"/>
    <n v="10353"/>
    <x v="6"/>
    <n v="1"/>
    <n v="350"/>
    <n v="0"/>
    <n v="0"/>
    <n v="0"/>
    <n v="350"/>
    <n v="0"/>
    <n v="350"/>
    <n v="1"/>
    <n v="0"/>
    <x v="137"/>
  </r>
  <r>
    <x v="119"/>
    <n v="10359"/>
    <x v="6"/>
    <n v="1"/>
    <n v="385"/>
    <n v="0"/>
    <n v="0"/>
    <n v="0"/>
    <n v="385"/>
    <n v="0"/>
    <n v="385"/>
    <n v="1"/>
    <n v="0"/>
    <x v="137"/>
  </r>
  <r>
    <x v="74"/>
    <n v="10227"/>
    <x v="6"/>
    <n v="1"/>
    <n v="385"/>
    <n v="0"/>
    <n v="0"/>
    <n v="0"/>
    <n v="385"/>
    <n v="0"/>
    <n v="385"/>
    <n v="1"/>
    <n v="0"/>
    <x v="137"/>
  </r>
  <r>
    <x v="152"/>
    <n v="10428"/>
    <x v="21"/>
    <n v="1"/>
    <n v="349"/>
    <n v="0"/>
    <n v="0"/>
    <n v="0"/>
    <n v="349"/>
    <n v="0"/>
    <n v="349"/>
    <n v="1"/>
    <n v="0"/>
    <x v="137"/>
  </r>
  <r>
    <x v="78"/>
    <n v="10403"/>
    <x v="23"/>
    <n v="1"/>
    <n v="335"/>
    <n v="0"/>
    <n v="0"/>
    <n v="53.7"/>
    <n v="281.3"/>
    <n v="0"/>
    <n v="281.3"/>
    <n v="1"/>
    <n v="0"/>
    <x v="137"/>
  </r>
  <r>
    <x v="16"/>
    <n v="10030"/>
    <x v="9"/>
    <n v="1"/>
    <n v="695"/>
    <n v="0"/>
    <n v="0"/>
    <n v="40.42"/>
    <n v="654.58000000000004"/>
    <n v="0"/>
    <n v="654.58000000000004"/>
    <n v="1"/>
    <n v="0"/>
    <x v="137"/>
  </r>
  <r>
    <x v="327"/>
    <n v="10282"/>
    <x v="17"/>
    <n v="1"/>
    <n v="0"/>
    <n v="0"/>
    <n v="0"/>
    <n v="0"/>
    <n v="0"/>
    <n v="0"/>
    <n v="0"/>
    <n v="0"/>
    <n v="0"/>
    <x v="137"/>
  </r>
  <r>
    <x v="328"/>
    <n v="10641333"/>
    <x v="16"/>
    <n v="2"/>
    <n v="90"/>
    <n v="0"/>
    <n v="0"/>
    <n v="18"/>
    <n v="72"/>
    <n v="0"/>
    <n v="72"/>
    <n v="1"/>
    <n v="0"/>
    <x v="137"/>
  </r>
  <r>
    <x v="91"/>
    <n v="10494"/>
    <x v="16"/>
    <n v="3"/>
    <n v="114"/>
    <n v="0"/>
    <n v="0"/>
    <n v="0"/>
    <n v="114"/>
    <n v="0"/>
    <n v="114"/>
    <n v="1"/>
    <n v="0"/>
    <x v="137"/>
  </r>
  <r>
    <x v="298"/>
    <n v="10754"/>
    <x v="10"/>
    <n v="1"/>
    <n v="209"/>
    <n v="0"/>
    <n v="0"/>
    <n v="0"/>
    <n v="209"/>
    <n v="0"/>
    <n v="209"/>
    <n v="1"/>
    <n v="0"/>
    <x v="137"/>
  </r>
  <r>
    <x v="301"/>
    <n v="10746"/>
    <x v="10"/>
    <n v="1"/>
    <n v="209"/>
    <n v="0"/>
    <n v="0"/>
    <n v="0"/>
    <n v="209"/>
    <n v="0"/>
    <n v="209"/>
    <n v="1"/>
    <n v="0"/>
    <x v="137"/>
  </r>
  <r>
    <x v="144"/>
    <n v="10506"/>
    <x v="17"/>
    <n v="1"/>
    <n v="0"/>
    <n v="0"/>
    <n v="0"/>
    <n v="0"/>
    <n v="0"/>
    <n v="0"/>
    <n v="0"/>
    <n v="0"/>
    <n v="0"/>
    <x v="137"/>
  </r>
  <r>
    <x v="51"/>
    <n v="10632"/>
    <x v="10"/>
    <n v="4"/>
    <n v="636"/>
    <n v="0"/>
    <n v="0"/>
    <n v="0"/>
    <n v="636"/>
    <n v="0"/>
    <n v="636"/>
    <n v="1"/>
    <n v="0"/>
    <x v="137"/>
  </r>
  <r>
    <x v="208"/>
    <n v="10187"/>
    <x v="16"/>
    <n v="1"/>
    <n v="240"/>
    <n v="0"/>
    <n v="0"/>
    <n v="0"/>
    <n v="240"/>
    <n v="0"/>
    <n v="240"/>
    <n v="1"/>
    <n v="0"/>
    <x v="137"/>
  </r>
  <r>
    <x v="329"/>
    <n v="10897"/>
    <x v="17"/>
    <n v="1"/>
    <n v="0"/>
    <n v="0"/>
    <n v="0"/>
    <n v="0"/>
    <n v="0"/>
    <n v="0"/>
    <n v="0"/>
    <n v="0"/>
    <n v="0"/>
    <x v="138"/>
  </r>
  <r>
    <x v="315"/>
    <n v="10501"/>
    <x v="17"/>
    <n v="1"/>
    <n v="0"/>
    <n v="0"/>
    <n v="0"/>
    <n v="0"/>
    <n v="0"/>
    <n v="0"/>
    <n v="0"/>
    <n v="0"/>
    <n v="0"/>
    <x v="138"/>
  </r>
  <r>
    <x v="81"/>
    <n v="10396"/>
    <x v="18"/>
    <n v="1"/>
    <n v="555"/>
    <n v="0"/>
    <n v="0"/>
    <n v="0"/>
    <n v="555"/>
    <n v="0"/>
    <n v="555"/>
    <n v="1"/>
    <n v="0"/>
    <x v="138"/>
  </r>
  <r>
    <x v="136"/>
    <n v="10385"/>
    <x v="2"/>
    <n v="1"/>
    <n v="645"/>
    <n v="0"/>
    <n v="0"/>
    <n v="0"/>
    <n v="645"/>
    <n v="0"/>
    <n v="645"/>
    <n v="1"/>
    <n v="0"/>
    <x v="138"/>
  </r>
  <r>
    <x v="123"/>
    <n v="10398"/>
    <x v="18"/>
    <n v="1"/>
    <n v="625"/>
    <n v="0"/>
    <n v="0"/>
    <n v="0"/>
    <n v="625"/>
    <n v="0"/>
    <n v="625"/>
    <n v="1"/>
    <n v="0"/>
    <x v="138"/>
  </r>
  <r>
    <x v="97"/>
    <n v="10098"/>
    <x v="3"/>
    <n v="1"/>
    <n v="275"/>
    <n v="0"/>
    <n v="0"/>
    <n v="0"/>
    <n v="275"/>
    <n v="0"/>
    <n v="275"/>
    <n v="1"/>
    <n v="0"/>
    <x v="138"/>
  </r>
  <r>
    <x v="111"/>
    <n v="10070"/>
    <x v="4"/>
    <n v="1"/>
    <n v="275"/>
    <n v="0"/>
    <n v="0"/>
    <n v="55"/>
    <n v="220"/>
    <n v="0"/>
    <n v="220"/>
    <n v="1"/>
    <n v="0"/>
    <x v="138"/>
  </r>
  <r>
    <x v="125"/>
    <n v="10069"/>
    <x v="4"/>
    <n v="1"/>
    <n v="355"/>
    <n v="0"/>
    <n v="0"/>
    <n v="0"/>
    <n v="355"/>
    <n v="0"/>
    <n v="355"/>
    <n v="1"/>
    <n v="0"/>
    <x v="138"/>
  </r>
  <r>
    <x v="4"/>
    <n v="10109"/>
    <x v="3"/>
    <n v="2"/>
    <n v="550"/>
    <n v="0"/>
    <n v="0"/>
    <n v="0"/>
    <n v="550"/>
    <n v="0"/>
    <n v="550"/>
    <n v="1"/>
    <n v="0"/>
    <x v="138"/>
  </r>
  <r>
    <x v="103"/>
    <n v="10075"/>
    <x v="4"/>
    <n v="2"/>
    <n v="550"/>
    <n v="0"/>
    <n v="0"/>
    <n v="19.66"/>
    <n v="530.34"/>
    <n v="0"/>
    <n v="530.34"/>
    <n v="1"/>
    <n v="0"/>
    <x v="138"/>
  </r>
  <r>
    <x v="178"/>
    <n v="10444"/>
    <x v="12"/>
    <n v="1"/>
    <n v="75"/>
    <n v="0"/>
    <n v="0"/>
    <n v="0"/>
    <n v="75"/>
    <n v="0"/>
    <n v="75"/>
    <n v="1"/>
    <n v="0"/>
    <x v="138"/>
  </r>
  <r>
    <x v="28"/>
    <n v="10442"/>
    <x v="12"/>
    <n v="1"/>
    <n v="83"/>
    <n v="0"/>
    <n v="0"/>
    <n v="0"/>
    <n v="83"/>
    <n v="0"/>
    <n v="83"/>
    <n v="1"/>
    <n v="0"/>
    <x v="138"/>
  </r>
  <r>
    <x v="62"/>
    <n v="10445"/>
    <x v="12"/>
    <n v="1"/>
    <n v="195"/>
    <n v="0"/>
    <n v="0"/>
    <n v="0"/>
    <n v="195"/>
    <n v="0"/>
    <n v="195"/>
    <n v="1"/>
    <n v="0"/>
    <x v="138"/>
  </r>
  <r>
    <x v="33"/>
    <n v="10221"/>
    <x v="13"/>
    <n v="2"/>
    <n v="510"/>
    <n v="0"/>
    <n v="0"/>
    <n v="0"/>
    <n v="510"/>
    <n v="0"/>
    <n v="510"/>
    <n v="1"/>
    <n v="0"/>
    <x v="138"/>
  </r>
  <r>
    <x v="8"/>
    <n v="10264"/>
    <x v="5"/>
    <n v="4"/>
    <n v="760"/>
    <n v="0"/>
    <n v="0"/>
    <n v="32.590000000000003"/>
    <n v="727.41"/>
    <n v="0"/>
    <n v="727.41"/>
    <n v="1"/>
    <n v="0"/>
    <x v="138"/>
  </r>
  <r>
    <x v="227"/>
    <n v="10371"/>
    <x v="5"/>
    <n v="1"/>
    <n v="275"/>
    <n v="0"/>
    <n v="0"/>
    <n v="19.66"/>
    <n v="255.34"/>
    <n v="0"/>
    <n v="255.34"/>
    <n v="1"/>
    <n v="0"/>
    <x v="138"/>
  </r>
  <r>
    <x v="68"/>
    <n v="10377"/>
    <x v="5"/>
    <n v="1"/>
    <n v="345"/>
    <n v="0"/>
    <n v="0"/>
    <n v="34.5"/>
    <n v="310.5"/>
    <n v="0"/>
    <n v="310.5"/>
    <n v="1"/>
    <n v="0"/>
    <x v="138"/>
  </r>
  <r>
    <x v="161"/>
    <n v="10369"/>
    <x v="5"/>
    <n v="1"/>
    <n v="225"/>
    <n v="0"/>
    <n v="0"/>
    <n v="16.09"/>
    <n v="208.91"/>
    <n v="0"/>
    <n v="208.91"/>
    <n v="1"/>
    <n v="0"/>
    <x v="138"/>
  </r>
  <r>
    <x v="74"/>
    <n v="10227"/>
    <x v="6"/>
    <n v="1"/>
    <n v="385"/>
    <n v="0"/>
    <n v="0"/>
    <n v="38.5"/>
    <n v="346.5"/>
    <n v="0"/>
    <n v="346.5"/>
    <n v="1"/>
    <n v="0"/>
    <x v="138"/>
  </r>
  <r>
    <x v="46"/>
    <n v="10356"/>
    <x v="6"/>
    <n v="1"/>
    <n v="360"/>
    <n v="0"/>
    <n v="0"/>
    <n v="0"/>
    <n v="360"/>
    <n v="0"/>
    <n v="360"/>
    <n v="1"/>
    <n v="0"/>
    <x v="138"/>
  </r>
  <r>
    <x v="75"/>
    <n v="10427"/>
    <x v="21"/>
    <n v="2"/>
    <n v="718"/>
    <n v="0"/>
    <n v="0"/>
    <n v="0"/>
    <n v="718"/>
    <n v="0"/>
    <n v="718"/>
    <n v="1"/>
    <n v="0"/>
    <x v="138"/>
  </r>
  <r>
    <x v="330"/>
    <n v="10551"/>
    <x v="17"/>
    <n v="1"/>
    <n v="0"/>
    <n v="0"/>
    <n v="0"/>
    <n v="0"/>
    <n v="0"/>
    <n v="0"/>
    <n v="0"/>
    <n v="0"/>
    <n v="0"/>
    <x v="138"/>
  </r>
  <r>
    <x v="331"/>
    <n v="10277"/>
    <x v="17"/>
    <n v="1"/>
    <n v="0"/>
    <n v="0"/>
    <n v="0"/>
    <n v="0"/>
    <n v="0"/>
    <n v="0"/>
    <n v="0"/>
    <n v="0"/>
    <n v="0"/>
    <x v="138"/>
  </r>
  <r>
    <x v="91"/>
    <n v="10494"/>
    <x v="16"/>
    <n v="1"/>
    <n v="38"/>
    <n v="0"/>
    <n v="0"/>
    <n v="0"/>
    <n v="38"/>
    <n v="0"/>
    <n v="38"/>
    <n v="1"/>
    <n v="0"/>
    <x v="138"/>
  </r>
  <r>
    <x v="301"/>
    <n v="10746"/>
    <x v="10"/>
    <n v="1"/>
    <n v="209"/>
    <n v="0"/>
    <n v="0"/>
    <n v="0"/>
    <n v="209"/>
    <n v="0"/>
    <n v="209"/>
    <n v="1"/>
    <n v="0"/>
    <x v="138"/>
  </r>
  <r>
    <x v="275"/>
    <n v="10539"/>
    <x v="17"/>
    <n v="1"/>
    <n v="0"/>
    <n v="0"/>
    <n v="0"/>
    <n v="0"/>
    <n v="0"/>
    <n v="0"/>
    <n v="0"/>
    <n v="0"/>
    <n v="0"/>
    <x v="138"/>
  </r>
  <r>
    <x v="206"/>
    <s v="0000000"/>
    <x v="17"/>
    <n v="1"/>
    <n v="0"/>
    <n v="0"/>
    <n v="0"/>
    <n v="0"/>
    <n v="0"/>
    <n v="0"/>
    <n v="0"/>
    <n v="0"/>
    <n v="0"/>
    <x v="138"/>
  </r>
  <r>
    <x v="224"/>
    <n v="10549"/>
    <x v="17"/>
    <n v="1"/>
    <n v="0"/>
    <n v="0"/>
    <n v="0"/>
    <n v="0"/>
    <n v="0"/>
    <n v="0"/>
    <n v="0"/>
    <n v="0"/>
    <n v="0"/>
    <x v="138"/>
  </r>
  <r>
    <x v="249"/>
    <n v="10611"/>
    <x v="26"/>
    <n v="1"/>
    <n v="235"/>
    <n v="0"/>
    <n v="0"/>
    <n v="0"/>
    <n v="235"/>
    <n v="0"/>
    <n v="235"/>
    <n v="1"/>
    <n v="0"/>
    <x v="139"/>
  </r>
  <r>
    <x v="277"/>
    <n v="10716"/>
    <x v="17"/>
    <n v="1"/>
    <n v="0"/>
    <n v="0"/>
    <n v="0"/>
    <n v="0"/>
    <n v="0"/>
    <n v="0"/>
    <n v="0"/>
    <n v="0"/>
    <n v="0"/>
    <x v="139"/>
  </r>
  <r>
    <x v="329"/>
    <n v="10897"/>
    <x v="17"/>
    <n v="1"/>
    <n v="0"/>
    <n v="0"/>
    <n v="0"/>
    <n v="0"/>
    <n v="0"/>
    <n v="0"/>
    <n v="0"/>
    <n v="0"/>
    <n v="0"/>
    <x v="139"/>
  </r>
  <r>
    <x v="2"/>
    <n v="10158"/>
    <x v="1"/>
    <n v="1"/>
    <n v="385"/>
    <n v="0"/>
    <n v="0"/>
    <n v="0"/>
    <n v="385"/>
    <n v="0"/>
    <n v="385"/>
    <n v="1"/>
    <n v="0"/>
    <x v="139"/>
  </r>
  <r>
    <x v="125"/>
    <n v="10069"/>
    <x v="4"/>
    <n v="1"/>
    <n v="355"/>
    <n v="0"/>
    <n v="0"/>
    <n v="37.9"/>
    <n v="317.10000000000002"/>
    <n v="0"/>
    <n v="317.10000000000002"/>
    <n v="1"/>
    <n v="0"/>
    <x v="139"/>
  </r>
  <r>
    <x v="60"/>
    <n v="10125"/>
    <x v="3"/>
    <n v="1"/>
    <n v="275"/>
    <n v="0"/>
    <n v="0"/>
    <n v="0"/>
    <n v="275"/>
    <n v="0"/>
    <n v="275"/>
    <n v="1"/>
    <n v="0"/>
    <x v="139"/>
  </r>
  <r>
    <x v="4"/>
    <n v="10109"/>
    <x v="3"/>
    <n v="2"/>
    <n v="550"/>
    <n v="0"/>
    <n v="0"/>
    <n v="55"/>
    <n v="495"/>
    <n v="0"/>
    <n v="495"/>
    <n v="1"/>
    <n v="0"/>
    <x v="139"/>
  </r>
  <r>
    <x v="128"/>
    <n v="10111"/>
    <x v="3"/>
    <n v="1"/>
    <n v="355"/>
    <n v="0"/>
    <n v="0"/>
    <n v="0"/>
    <n v="355"/>
    <n v="0"/>
    <n v="355"/>
    <n v="1"/>
    <n v="0"/>
    <x v="139"/>
  </r>
  <r>
    <x v="5"/>
    <n v="10051"/>
    <x v="4"/>
    <n v="1"/>
    <n v="315"/>
    <n v="0"/>
    <n v="0"/>
    <n v="0"/>
    <n v="315"/>
    <n v="0"/>
    <n v="315"/>
    <n v="1"/>
    <n v="0"/>
    <x v="139"/>
  </r>
  <r>
    <x v="62"/>
    <n v="10445"/>
    <x v="12"/>
    <n v="1"/>
    <n v="195"/>
    <n v="0"/>
    <n v="0"/>
    <n v="0"/>
    <n v="195"/>
    <n v="0"/>
    <n v="195"/>
    <n v="1"/>
    <n v="0"/>
    <x v="139"/>
  </r>
  <r>
    <x v="115"/>
    <n v="10436"/>
    <x v="12"/>
    <n v="1"/>
    <n v="45"/>
    <n v="0"/>
    <n v="0"/>
    <n v="0"/>
    <n v="45"/>
    <n v="0"/>
    <n v="45"/>
    <n v="1"/>
    <n v="0"/>
    <x v="139"/>
  </r>
  <r>
    <x v="117"/>
    <n v="10218"/>
    <x v="13"/>
    <n v="1"/>
    <n v="245"/>
    <n v="0"/>
    <n v="0"/>
    <n v="0"/>
    <n v="245"/>
    <n v="0"/>
    <n v="245"/>
    <n v="1"/>
    <n v="0"/>
    <x v="139"/>
  </r>
  <r>
    <x v="67"/>
    <n v="10223"/>
    <x v="13"/>
    <n v="1"/>
    <n v="275"/>
    <n v="0"/>
    <n v="0"/>
    <n v="0"/>
    <n v="275"/>
    <n v="0"/>
    <n v="275"/>
    <n v="1"/>
    <n v="0"/>
    <x v="139"/>
  </r>
  <r>
    <x v="37"/>
    <n v="10216"/>
    <x v="13"/>
    <n v="2"/>
    <n v="490"/>
    <n v="0"/>
    <n v="0"/>
    <n v="0"/>
    <n v="490"/>
    <n v="0"/>
    <n v="490"/>
    <n v="1"/>
    <n v="0"/>
    <x v="139"/>
  </r>
  <r>
    <x v="131"/>
    <n v="10671"/>
    <x v="2"/>
    <n v="1"/>
    <n v="270"/>
    <n v="0"/>
    <n v="0"/>
    <n v="0"/>
    <n v="270"/>
    <n v="0"/>
    <n v="270"/>
    <n v="1"/>
    <n v="0"/>
    <x v="139"/>
  </r>
  <r>
    <x v="8"/>
    <n v="10264"/>
    <x v="5"/>
    <n v="1"/>
    <n v="190"/>
    <n v="0"/>
    <n v="0"/>
    <n v="0"/>
    <n v="190"/>
    <n v="0"/>
    <n v="190"/>
    <n v="1"/>
    <n v="0"/>
    <x v="139"/>
  </r>
  <r>
    <x v="161"/>
    <n v="10369"/>
    <x v="5"/>
    <n v="1"/>
    <n v="225"/>
    <n v="0"/>
    <n v="0"/>
    <n v="0"/>
    <n v="225"/>
    <n v="0"/>
    <n v="225"/>
    <n v="1"/>
    <n v="0"/>
    <x v="139"/>
  </r>
  <r>
    <x v="86"/>
    <n v="10375"/>
    <x v="5"/>
    <n v="1"/>
    <n v="255"/>
    <n v="0"/>
    <n v="0"/>
    <n v="0"/>
    <n v="255"/>
    <n v="0"/>
    <n v="255"/>
    <n v="1"/>
    <n v="0"/>
    <x v="139"/>
  </r>
  <r>
    <x v="183"/>
    <n v="10043"/>
    <x v="6"/>
    <n v="1"/>
    <n v="310"/>
    <n v="0"/>
    <n v="0"/>
    <n v="33.1"/>
    <n v="276.89999999999998"/>
    <n v="0"/>
    <n v="276.89999999999998"/>
    <n v="1"/>
    <n v="0"/>
    <x v="139"/>
  </r>
  <r>
    <x v="119"/>
    <n v="10359"/>
    <x v="6"/>
    <n v="2"/>
    <n v="770"/>
    <n v="0"/>
    <n v="0"/>
    <n v="0"/>
    <n v="770"/>
    <n v="0"/>
    <n v="770"/>
    <n v="1"/>
    <n v="0"/>
    <x v="139"/>
  </r>
  <r>
    <x v="235"/>
    <n v="10407"/>
    <x v="8"/>
    <n v="1"/>
    <n v="325"/>
    <n v="0"/>
    <n v="0"/>
    <n v="0"/>
    <n v="325"/>
    <n v="0"/>
    <n v="325"/>
    <n v="1"/>
    <n v="0"/>
    <x v="139"/>
  </r>
  <r>
    <x v="77"/>
    <n v="10421"/>
    <x v="22"/>
    <n v="1"/>
    <n v="238"/>
    <n v="0"/>
    <n v="0"/>
    <n v="0"/>
    <n v="238"/>
    <n v="0"/>
    <n v="238"/>
    <n v="1"/>
    <n v="0"/>
    <x v="139"/>
  </r>
  <r>
    <x v="292"/>
    <n v="10743"/>
    <x v="2"/>
    <n v="1"/>
    <n v="25"/>
    <n v="0"/>
    <n v="0"/>
    <n v="0"/>
    <n v="25"/>
    <n v="0"/>
    <n v="25"/>
    <n v="1"/>
    <n v="0"/>
    <x v="139"/>
  </r>
  <r>
    <x v="219"/>
    <n v="10250"/>
    <x v="17"/>
    <n v="1"/>
    <n v="0"/>
    <n v="0"/>
    <n v="0"/>
    <n v="0"/>
    <n v="0"/>
    <n v="0"/>
    <n v="0"/>
    <n v="0"/>
    <n v="0"/>
    <x v="139"/>
  </r>
  <r>
    <x v="134"/>
    <n v="10405"/>
    <x v="17"/>
    <n v="1"/>
    <n v="0"/>
    <n v="0"/>
    <n v="0"/>
    <n v="0"/>
    <n v="0"/>
    <n v="0"/>
    <n v="0"/>
    <n v="0"/>
    <n v="0"/>
    <x v="139"/>
  </r>
  <r>
    <x v="17"/>
    <n v="10633"/>
    <x v="10"/>
    <n v="4"/>
    <n v="636"/>
    <n v="0"/>
    <n v="0"/>
    <n v="0"/>
    <n v="636"/>
    <n v="0"/>
    <n v="636"/>
    <n v="1"/>
    <n v="0"/>
    <x v="139"/>
  </r>
  <r>
    <x v="260"/>
    <n v="10641111111111"/>
    <x v="2"/>
    <n v="1"/>
    <n v="280"/>
    <n v="0"/>
    <n v="0"/>
    <n v="0"/>
    <n v="280"/>
    <n v="0"/>
    <n v="280"/>
    <n v="1"/>
    <n v="0"/>
    <x v="139"/>
  </r>
  <r>
    <x v="91"/>
    <n v="10494"/>
    <x v="16"/>
    <n v="1"/>
    <n v="38"/>
    <n v="0"/>
    <n v="0"/>
    <n v="0"/>
    <n v="38"/>
    <n v="0"/>
    <n v="38"/>
    <n v="1"/>
    <n v="0"/>
    <x v="139"/>
  </r>
  <r>
    <x v="247"/>
    <n v="10538"/>
    <x v="17"/>
    <n v="1"/>
    <n v="0"/>
    <n v="0"/>
    <n v="0"/>
    <n v="0"/>
    <n v="0"/>
    <n v="0"/>
    <n v="0"/>
    <n v="0"/>
    <n v="0"/>
    <x v="139"/>
  </r>
  <r>
    <x v="301"/>
    <n v="10746"/>
    <x v="10"/>
    <n v="3"/>
    <n v="627"/>
    <n v="0"/>
    <n v="0"/>
    <n v="0"/>
    <n v="627"/>
    <n v="0"/>
    <n v="627"/>
    <n v="1"/>
    <n v="0"/>
    <x v="139"/>
  </r>
  <r>
    <x v="240"/>
    <n v="10698"/>
    <x v="17"/>
    <n v="1"/>
    <n v="0"/>
    <n v="0"/>
    <n v="0"/>
    <n v="0"/>
    <n v="0"/>
    <n v="0"/>
    <n v="0"/>
    <n v="0"/>
    <n v="0"/>
    <x v="139"/>
  </r>
  <r>
    <x v="293"/>
    <n v="10522"/>
    <x v="17"/>
    <n v="1"/>
    <n v="0"/>
    <n v="0"/>
    <n v="0"/>
    <n v="0"/>
    <n v="0"/>
    <n v="0"/>
    <n v="0"/>
    <n v="0"/>
    <n v="0"/>
    <x v="139"/>
  </r>
  <r>
    <x v="1"/>
    <n v="10450"/>
    <x v="0"/>
    <n v="1"/>
    <n v="470"/>
    <n v="0"/>
    <n v="0"/>
    <n v="0"/>
    <n v="470"/>
    <n v="0"/>
    <n v="470"/>
    <n v="1"/>
    <n v="0"/>
    <x v="140"/>
  </r>
  <r>
    <x v="20"/>
    <n v="10240"/>
    <x v="0"/>
    <n v="1"/>
    <n v="95"/>
    <n v="0"/>
    <n v="0"/>
    <n v="0"/>
    <n v="95"/>
    <n v="0"/>
    <n v="95"/>
    <n v="1"/>
    <n v="0"/>
    <x v="140"/>
  </r>
  <r>
    <x v="98"/>
    <n v="10168"/>
    <x v="1"/>
    <n v="2"/>
    <n v="770"/>
    <n v="0"/>
    <n v="0"/>
    <n v="0"/>
    <n v="770"/>
    <n v="0"/>
    <n v="770"/>
    <n v="1"/>
    <n v="0"/>
    <x v="140"/>
  </r>
  <r>
    <x v="2"/>
    <n v="10158"/>
    <x v="1"/>
    <n v="2"/>
    <n v="770"/>
    <n v="0"/>
    <n v="0"/>
    <n v="0"/>
    <n v="770"/>
    <n v="0"/>
    <n v="770"/>
    <n v="1"/>
    <n v="0"/>
    <x v="140"/>
  </r>
  <r>
    <x v="125"/>
    <n v="10069"/>
    <x v="4"/>
    <n v="1"/>
    <n v="355"/>
    <n v="0"/>
    <n v="0"/>
    <n v="0"/>
    <n v="355"/>
    <n v="0"/>
    <n v="355"/>
    <n v="1"/>
    <n v="0"/>
    <x v="140"/>
  </r>
  <r>
    <x v="58"/>
    <n v="10145"/>
    <x v="1"/>
    <n v="1"/>
    <n v="370"/>
    <n v="0"/>
    <n v="0"/>
    <n v="0"/>
    <n v="370"/>
    <n v="0"/>
    <n v="370"/>
    <n v="1"/>
    <n v="0"/>
    <x v="140"/>
  </r>
  <r>
    <x v="60"/>
    <n v="10125"/>
    <x v="3"/>
    <n v="3"/>
    <n v="825"/>
    <n v="0"/>
    <n v="0"/>
    <n v="55.3"/>
    <n v="769.7"/>
    <n v="0"/>
    <n v="769.7"/>
    <n v="1"/>
    <n v="0"/>
    <x v="140"/>
  </r>
  <r>
    <x v="4"/>
    <n v="10109"/>
    <x v="3"/>
    <n v="3"/>
    <n v="825"/>
    <n v="0"/>
    <n v="0"/>
    <n v="0"/>
    <n v="825"/>
    <n v="0"/>
    <n v="825"/>
    <n v="1"/>
    <n v="0"/>
    <x v="140"/>
  </r>
  <r>
    <x v="5"/>
    <n v="10051"/>
    <x v="4"/>
    <n v="1"/>
    <n v="315"/>
    <n v="0"/>
    <n v="0"/>
    <n v="0"/>
    <n v="315"/>
    <n v="0"/>
    <n v="315"/>
    <n v="1"/>
    <n v="0"/>
    <x v="140"/>
  </r>
  <r>
    <x v="176"/>
    <n v="10137"/>
    <x v="1"/>
    <n v="1"/>
    <n v="350"/>
    <n v="0"/>
    <n v="0"/>
    <n v="0"/>
    <n v="350"/>
    <n v="0"/>
    <n v="350"/>
    <n v="1"/>
    <n v="0"/>
    <x v="140"/>
  </r>
  <r>
    <x v="26"/>
    <n v="10095"/>
    <x v="3"/>
    <n v="1"/>
    <n v="260"/>
    <n v="0"/>
    <n v="0"/>
    <n v="0"/>
    <n v="260"/>
    <n v="0"/>
    <n v="260"/>
    <n v="1"/>
    <n v="0"/>
    <x v="140"/>
  </r>
  <r>
    <x v="113"/>
    <n v="10446"/>
    <x v="12"/>
    <n v="3"/>
    <n v="585"/>
    <n v="0"/>
    <n v="0"/>
    <n v="0"/>
    <n v="585"/>
    <n v="0"/>
    <n v="585"/>
    <n v="1"/>
    <n v="0"/>
    <x v="140"/>
  </r>
  <r>
    <x v="140"/>
    <n v="10488"/>
    <x v="12"/>
    <n v="1"/>
    <n v="135"/>
    <n v="0"/>
    <n v="0"/>
    <n v="0"/>
    <n v="135"/>
    <n v="0"/>
    <n v="135"/>
    <n v="1"/>
    <n v="0"/>
    <x v="140"/>
  </r>
  <r>
    <x v="114"/>
    <n v="10440"/>
    <x v="12"/>
    <n v="1"/>
    <n v="88"/>
    <n v="0"/>
    <n v="0"/>
    <n v="17.7"/>
    <n v="70.3"/>
    <n v="0"/>
    <n v="70.3"/>
    <n v="1"/>
    <n v="0"/>
    <x v="140"/>
  </r>
  <r>
    <x v="126"/>
    <n v="10439"/>
    <x v="12"/>
    <n v="1"/>
    <n v="119"/>
    <n v="0"/>
    <n v="0"/>
    <n v="0"/>
    <n v="119"/>
    <n v="0"/>
    <n v="119"/>
    <n v="1"/>
    <n v="0"/>
    <x v="140"/>
  </r>
  <r>
    <x v="62"/>
    <n v="10445"/>
    <x v="12"/>
    <n v="2"/>
    <n v="390"/>
    <n v="0"/>
    <n v="0"/>
    <n v="0"/>
    <n v="390"/>
    <n v="0"/>
    <n v="390"/>
    <n v="1"/>
    <n v="0"/>
    <x v="140"/>
  </r>
  <r>
    <x v="274"/>
    <n v="10715"/>
    <x v="12"/>
    <n v="1"/>
    <n v="155"/>
    <n v="0"/>
    <n v="0"/>
    <n v="0"/>
    <n v="155"/>
    <n v="0"/>
    <n v="155"/>
    <n v="1"/>
    <n v="0"/>
    <x v="140"/>
  </r>
  <r>
    <x v="31"/>
    <n v="10437"/>
    <x v="12"/>
    <n v="1"/>
    <n v="105"/>
    <n v="0"/>
    <n v="0"/>
    <n v="0"/>
    <n v="105"/>
    <n v="0"/>
    <n v="105"/>
    <n v="1"/>
    <n v="0"/>
    <x v="140"/>
  </r>
  <r>
    <x v="65"/>
    <n v="10211"/>
    <x v="13"/>
    <n v="1"/>
    <n v="265"/>
    <n v="0"/>
    <n v="0"/>
    <n v="0"/>
    <n v="265"/>
    <n v="0"/>
    <n v="265"/>
    <n v="1"/>
    <n v="0"/>
    <x v="140"/>
  </r>
  <r>
    <x v="33"/>
    <n v="10221"/>
    <x v="13"/>
    <n v="1"/>
    <n v="255"/>
    <n v="0"/>
    <n v="0"/>
    <n v="0"/>
    <n v="255"/>
    <n v="0"/>
    <n v="255"/>
    <n v="1"/>
    <n v="0"/>
    <x v="140"/>
  </r>
  <r>
    <x v="37"/>
    <n v="10216"/>
    <x v="13"/>
    <n v="1"/>
    <n v="245"/>
    <n v="0"/>
    <n v="0"/>
    <n v="0"/>
    <n v="245"/>
    <n v="0"/>
    <n v="245"/>
    <n v="1"/>
    <n v="0"/>
    <x v="140"/>
  </r>
  <r>
    <x v="8"/>
    <n v="10264"/>
    <x v="5"/>
    <n v="3"/>
    <n v="570"/>
    <n v="0"/>
    <n v="0"/>
    <n v="0"/>
    <n v="570"/>
    <n v="0"/>
    <n v="570"/>
    <n v="1"/>
    <n v="0"/>
    <x v="140"/>
  </r>
  <r>
    <x v="227"/>
    <n v="10371"/>
    <x v="5"/>
    <n v="1"/>
    <n v="275"/>
    <n v="0"/>
    <n v="0"/>
    <n v="0"/>
    <n v="275"/>
    <n v="0"/>
    <n v="275"/>
    <n v="1"/>
    <n v="0"/>
    <x v="140"/>
  </r>
  <r>
    <x v="68"/>
    <n v="10377"/>
    <x v="5"/>
    <n v="1"/>
    <n v="345"/>
    <n v="0"/>
    <n v="0"/>
    <n v="0"/>
    <n v="345"/>
    <n v="0"/>
    <n v="345"/>
    <n v="1"/>
    <n v="0"/>
    <x v="140"/>
  </r>
  <r>
    <x v="69"/>
    <n v="10382"/>
    <x v="5"/>
    <n v="1"/>
    <n v="235"/>
    <n v="0"/>
    <n v="0"/>
    <n v="0"/>
    <n v="235"/>
    <n v="0"/>
    <n v="235"/>
    <n v="1"/>
    <n v="0"/>
    <x v="140"/>
  </r>
  <r>
    <x v="44"/>
    <n v="10685"/>
    <x v="5"/>
    <n v="1"/>
    <n v="225"/>
    <n v="0"/>
    <n v="0"/>
    <n v="0"/>
    <n v="225"/>
    <n v="0"/>
    <n v="225"/>
    <n v="1"/>
    <n v="0"/>
    <x v="140"/>
  </r>
  <r>
    <x v="237"/>
    <n v="10374"/>
    <x v="5"/>
    <n v="2"/>
    <n v="550"/>
    <n v="0"/>
    <n v="0"/>
    <n v="0"/>
    <n v="550"/>
    <n v="0"/>
    <n v="550"/>
    <n v="1"/>
    <n v="0"/>
    <x v="140"/>
  </r>
  <r>
    <x v="45"/>
    <n v="10354"/>
    <x v="6"/>
    <n v="1"/>
    <n v="350"/>
    <n v="0"/>
    <n v="0"/>
    <n v="0"/>
    <n v="350"/>
    <n v="0"/>
    <n v="350"/>
    <n v="1"/>
    <n v="0"/>
    <x v="140"/>
  </r>
  <r>
    <x v="46"/>
    <n v="10356"/>
    <x v="6"/>
    <n v="6"/>
    <n v="2160"/>
    <n v="0"/>
    <n v="0"/>
    <n v="58.63"/>
    <n v="2101.37"/>
    <n v="0"/>
    <n v="2101.37"/>
    <n v="1"/>
    <n v="0"/>
    <x v="140"/>
  </r>
  <r>
    <x v="75"/>
    <n v="10427"/>
    <x v="21"/>
    <n v="3"/>
    <n v="1077"/>
    <n v="0"/>
    <n v="0"/>
    <n v="58.47"/>
    <n v="1018.53"/>
    <n v="0"/>
    <n v="1018.53"/>
    <n v="1"/>
    <n v="0"/>
    <x v="140"/>
  </r>
  <r>
    <x v="152"/>
    <n v="10428"/>
    <x v="21"/>
    <n v="1"/>
    <n v="349"/>
    <n v="0"/>
    <n v="0"/>
    <n v="0"/>
    <n v="349"/>
    <n v="0"/>
    <n v="349"/>
    <n v="1"/>
    <n v="0"/>
    <x v="140"/>
  </r>
  <r>
    <x v="47"/>
    <n v="10432"/>
    <x v="14"/>
    <n v="1"/>
    <n v="315"/>
    <n v="0"/>
    <n v="0"/>
    <n v="0"/>
    <n v="315"/>
    <n v="0"/>
    <n v="315"/>
    <n v="1"/>
    <n v="0"/>
    <x v="140"/>
  </r>
  <r>
    <x v="170"/>
    <n v="10433"/>
    <x v="14"/>
    <n v="1"/>
    <n v="475"/>
    <n v="0"/>
    <n v="0"/>
    <n v="0"/>
    <n v="475"/>
    <n v="0"/>
    <n v="475"/>
    <n v="1"/>
    <n v="0"/>
    <x v="140"/>
  </r>
  <r>
    <x v="187"/>
    <n v="10422"/>
    <x v="22"/>
    <n v="1"/>
    <n v="448"/>
    <n v="0"/>
    <n v="0"/>
    <n v="0"/>
    <n v="448"/>
    <n v="0"/>
    <n v="448"/>
    <n v="1"/>
    <n v="0"/>
    <x v="140"/>
  </r>
  <r>
    <x v="133"/>
    <n v="10508"/>
    <x v="22"/>
    <n v="1"/>
    <n v="280"/>
    <n v="0"/>
    <n v="0"/>
    <n v="0"/>
    <n v="280"/>
    <n v="0"/>
    <n v="280"/>
    <n v="1"/>
    <n v="0"/>
    <x v="140"/>
  </r>
  <r>
    <x v="226"/>
    <n v="10032"/>
    <x v="9"/>
    <n v="1"/>
    <n v="1825"/>
    <n v="0"/>
    <n v="0"/>
    <n v="0"/>
    <n v="1825"/>
    <n v="0"/>
    <n v="1825"/>
    <n v="1"/>
    <n v="0"/>
    <x v="140"/>
  </r>
  <r>
    <x v="89"/>
    <n v="10493"/>
    <x v="16"/>
    <n v="2"/>
    <n v="116"/>
    <n v="0"/>
    <n v="0"/>
    <n v="0"/>
    <n v="116"/>
    <n v="0"/>
    <n v="116"/>
    <n v="1"/>
    <n v="0"/>
    <x v="140"/>
  </r>
  <r>
    <x v="17"/>
    <n v="10633"/>
    <x v="10"/>
    <n v="6"/>
    <n v="954"/>
    <n v="0"/>
    <n v="0"/>
    <n v="25.9"/>
    <n v="928.1"/>
    <n v="0"/>
    <n v="928.1"/>
    <n v="1"/>
    <n v="0"/>
    <x v="140"/>
  </r>
  <r>
    <x v="301"/>
    <n v="10746"/>
    <x v="10"/>
    <n v="3"/>
    <n v="627"/>
    <n v="0"/>
    <n v="0"/>
    <n v="0"/>
    <n v="627"/>
    <n v="0"/>
    <n v="627"/>
    <n v="1"/>
    <n v="0"/>
    <x v="140"/>
  </r>
  <r>
    <x v="18"/>
    <n v="10583"/>
    <x v="2"/>
    <n v="1"/>
    <n v="380"/>
    <n v="0"/>
    <n v="0"/>
    <n v="0"/>
    <n v="380"/>
    <n v="0"/>
    <n v="380"/>
    <n v="1"/>
    <n v="0"/>
    <x v="140"/>
  </r>
  <r>
    <x v="325"/>
    <n v="10604"/>
    <x v="2"/>
    <n v="1"/>
    <n v="370"/>
    <n v="0"/>
    <n v="0"/>
    <n v="0"/>
    <n v="370"/>
    <n v="0"/>
    <n v="370"/>
    <n v="1"/>
    <n v="0"/>
    <x v="140"/>
  </r>
  <r>
    <x v="145"/>
    <n v="10449"/>
    <x v="0"/>
    <n v="1"/>
    <n v="260"/>
    <n v="0"/>
    <n v="0"/>
    <n v="20.14"/>
    <n v="239.86"/>
    <n v="0"/>
    <n v="239.86"/>
    <n v="1"/>
    <n v="0"/>
    <x v="141"/>
  </r>
  <r>
    <x v="21"/>
    <n v="10461"/>
    <x v="0"/>
    <n v="1"/>
    <n v="275"/>
    <n v="0"/>
    <n v="0"/>
    <n v="32.08"/>
    <n v="242.92"/>
    <n v="0"/>
    <n v="242.92"/>
    <n v="1"/>
    <n v="0"/>
    <x v="141"/>
  </r>
  <r>
    <x v="81"/>
    <n v="10396"/>
    <x v="18"/>
    <n v="1"/>
    <n v="555"/>
    <n v="0"/>
    <n v="0"/>
    <n v="42.98"/>
    <n v="512.02"/>
    <n v="0"/>
    <n v="512.02"/>
    <n v="1"/>
    <n v="0"/>
    <x v="141"/>
  </r>
  <r>
    <x v="123"/>
    <n v="10398"/>
    <x v="18"/>
    <n v="1"/>
    <n v="625"/>
    <n v="0"/>
    <n v="0"/>
    <n v="0"/>
    <n v="625"/>
    <n v="0"/>
    <n v="625"/>
    <n v="1"/>
    <n v="0"/>
    <x v="141"/>
  </r>
  <r>
    <x v="60"/>
    <n v="10125"/>
    <x v="3"/>
    <n v="1"/>
    <n v="275"/>
    <n v="0"/>
    <n v="0"/>
    <n v="0"/>
    <n v="275"/>
    <n v="0"/>
    <n v="275"/>
    <n v="1"/>
    <n v="0"/>
    <x v="141"/>
  </r>
  <r>
    <x v="4"/>
    <n v="10109"/>
    <x v="3"/>
    <n v="1"/>
    <n v="275"/>
    <n v="0"/>
    <n v="0"/>
    <n v="0"/>
    <n v="275"/>
    <n v="0"/>
    <n v="275"/>
    <n v="1"/>
    <n v="0"/>
    <x v="141"/>
  </r>
  <r>
    <x v="128"/>
    <n v="10111"/>
    <x v="3"/>
    <n v="1"/>
    <n v="355"/>
    <n v="0"/>
    <n v="0"/>
    <n v="0"/>
    <n v="355"/>
    <n v="0"/>
    <n v="355"/>
    <n v="1"/>
    <n v="0"/>
    <x v="141"/>
  </r>
  <r>
    <x v="114"/>
    <n v="10440"/>
    <x v="12"/>
    <n v="1"/>
    <n v="88"/>
    <n v="0"/>
    <n v="0"/>
    <n v="0"/>
    <n v="88"/>
    <n v="0"/>
    <n v="88"/>
    <n v="1"/>
    <n v="0"/>
    <x v="141"/>
  </r>
  <r>
    <x v="30"/>
    <n v="10441"/>
    <x v="12"/>
    <n v="1"/>
    <n v="250"/>
    <n v="0"/>
    <n v="0"/>
    <n v="0"/>
    <n v="250"/>
    <n v="0"/>
    <n v="250"/>
    <n v="1"/>
    <n v="0"/>
    <x v="141"/>
  </r>
  <r>
    <x v="62"/>
    <n v="10445"/>
    <x v="12"/>
    <n v="2"/>
    <n v="390"/>
    <n v="0"/>
    <n v="0"/>
    <n v="0"/>
    <n v="390"/>
    <n v="0"/>
    <n v="390"/>
    <n v="1"/>
    <n v="0"/>
    <x v="141"/>
  </r>
  <r>
    <x v="67"/>
    <n v="10223"/>
    <x v="13"/>
    <n v="1"/>
    <n v="275"/>
    <n v="0"/>
    <n v="0"/>
    <n v="0"/>
    <n v="275"/>
    <n v="0"/>
    <n v="275"/>
    <n v="1"/>
    <n v="0"/>
    <x v="141"/>
  </r>
  <r>
    <x v="37"/>
    <n v="10216"/>
    <x v="13"/>
    <n v="1"/>
    <n v="245"/>
    <n v="0"/>
    <n v="0"/>
    <n v="0"/>
    <n v="245"/>
    <n v="0"/>
    <n v="245"/>
    <n v="1"/>
    <n v="0"/>
    <x v="141"/>
  </r>
  <r>
    <x v="68"/>
    <n v="10377"/>
    <x v="5"/>
    <n v="1"/>
    <n v="345"/>
    <n v="0"/>
    <n v="0"/>
    <n v="0"/>
    <n v="345"/>
    <n v="0"/>
    <n v="345"/>
    <n v="1"/>
    <n v="0"/>
    <x v="141"/>
  </r>
  <r>
    <x v="119"/>
    <n v="10359"/>
    <x v="6"/>
    <n v="1"/>
    <n v="385"/>
    <n v="0"/>
    <n v="0"/>
    <n v="44.92"/>
    <n v="340.08"/>
    <n v="0"/>
    <n v="340.08"/>
    <n v="1"/>
    <n v="0"/>
    <x v="141"/>
  </r>
  <r>
    <x v="46"/>
    <n v="10356"/>
    <x v="6"/>
    <n v="3"/>
    <n v="1080"/>
    <n v="0"/>
    <n v="0"/>
    <n v="171.88"/>
    <n v="908.12"/>
    <n v="0"/>
    <n v="908.12"/>
    <n v="1"/>
    <n v="0"/>
    <x v="141"/>
  </r>
  <r>
    <x v="199"/>
    <n v="10393"/>
    <x v="7"/>
    <n v="1"/>
    <n v="315"/>
    <n v="0"/>
    <n v="0"/>
    <n v="31"/>
    <n v="284"/>
    <n v="0"/>
    <n v="284"/>
    <n v="1"/>
    <n v="0"/>
    <x v="141"/>
  </r>
  <r>
    <x v="78"/>
    <n v="10403"/>
    <x v="23"/>
    <n v="1"/>
    <n v="335"/>
    <n v="0"/>
    <n v="0"/>
    <n v="67"/>
    <n v="268"/>
    <n v="0"/>
    <n v="268"/>
    <n v="1"/>
    <n v="0"/>
    <x v="141"/>
  </r>
  <r>
    <x v="16"/>
    <n v="10030"/>
    <x v="9"/>
    <n v="1"/>
    <n v="695"/>
    <n v="0"/>
    <n v="0"/>
    <n v="0"/>
    <n v="695"/>
    <n v="0"/>
    <n v="695"/>
    <n v="1"/>
    <n v="0"/>
    <x v="141"/>
  </r>
  <r>
    <x v="17"/>
    <n v="10633"/>
    <x v="10"/>
    <n v="1"/>
    <n v="159"/>
    <n v="0"/>
    <n v="0"/>
    <n v="0"/>
    <n v="159"/>
    <n v="0"/>
    <n v="159"/>
    <n v="1"/>
    <n v="0"/>
    <x v="141"/>
  </r>
  <r>
    <x v="321"/>
    <n v="10786"/>
    <x v="2"/>
    <n v="1"/>
    <n v="295"/>
    <n v="0"/>
    <n v="0"/>
    <n v="84.29"/>
    <n v="210.71"/>
    <n v="0"/>
    <n v="210.71"/>
    <n v="1"/>
    <n v="0"/>
    <x v="141"/>
  </r>
  <r>
    <x v="107"/>
    <n v="10489"/>
    <x v="16"/>
    <n v="2"/>
    <n v="90"/>
    <n v="0"/>
    <n v="0"/>
    <n v="0"/>
    <n v="90"/>
    <n v="0"/>
    <n v="90"/>
    <n v="1"/>
    <n v="0"/>
    <x v="141"/>
  </r>
  <r>
    <x v="18"/>
    <n v="10258"/>
    <x v="17"/>
    <n v="1"/>
    <n v="0"/>
    <n v="0"/>
    <n v="0"/>
    <n v="0"/>
    <n v="0"/>
    <n v="0"/>
    <n v="0"/>
    <n v="0"/>
    <n v="0"/>
    <x v="141"/>
  </r>
  <r>
    <x v="18"/>
    <n v="10583"/>
    <x v="2"/>
    <n v="1"/>
    <n v="380"/>
    <n v="0"/>
    <n v="0"/>
    <n v="90"/>
    <n v="290"/>
    <n v="0"/>
    <n v="290"/>
    <n v="1"/>
    <n v="0"/>
    <x v="141"/>
  </r>
  <r>
    <x v="315"/>
    <n v="10749"/>
    <x v="10"/>
    <n v="2"/>
    <n v="358"/>
    <n v="0"/>
    <n v="0"/>
    <n v="0"/>
    <n v="358"/>
    <n v="0"/>
    <n v="358"/>
    <n v="1"/>
    <n v="0"/>
    <x v="142"/>
  </r>
  <r>
    <x v="21"/>
    <n v="10461"/>
    <x v="0"/>
    <n v="1"/>
    <n v="275"/>
    <n v="0"/>
    <n v="0"/>
    <n v="31.77"/>
    <n v="243.23"/>
    <n v="0"/>
    <n v="243.23"/>
    <n v="1"/>
    <n v="0"/>
    <x v="142"/>
  </r>
  <r>
    <x v="81"/>
    <n v="10396"/>
    <x v="18"/>
    <n v="1"/>
    <n v="555"/>
    <n v="0"/>
    <n v="0"/>
    <n v="0"/>
    <n v="555"/>
    <n v="0"/>
    <n v="555"/>
    <n v="1"/>
    <n v="0"/>
    <x v="142"/>
  </r>
  <r>
    <x v="111"/>
    <n v="10070"/>
    <x v="4"/>
    <n v="1"/>
    <n v="275"/>
    <n v="0"/>
    <n v="0"/>
    <n v="0"/>
    <n v="275"/>
    <n v="0"/>
    <n v="275"/>
    <n v="1"/>
    <n v="0"/>
    <x v="142"/>
  </r>
  <r>
    <x v="125"/>
    <n v="10069"/>
    <x v="4"/>
    <n v="1"/>
    <n v="355"/>
    <n v="0"/>
    <n v="0"/>
    <n v="0"/>
    <n v="355"/>
    <n v="0"/>
    <n v="355"/>
    <n v="1"/>
    <n v="0"/>
    <x v="142"/>
  </r>
  <r>
    <x v="22"/>
    <n v="10645"/>
    <x v="1"/>
    <n v="1"/>
    <n v="340"/>
    <n v="0"/>
    <n v="0"/>
    <n v="39.28"/>
    <n v="300.72000000000003"/>
    <n v="0"/>
    <n v="300.72000000000003"/>
    <n v="1"/>
    <n v="0"/>
    <x v="142"/>
  </r>
  <r>
    <x v="58"/>
    <n v="10145"/>
    <x v="1"/>
    <n v="1"/>
    <n v="370"/>
    <n v="0"/>
    <n v="0"/>
    <n v="0"/>
    <n v="370"/>
    <n v="0"/>
    <n v="370"/>
    <n v="1"/>
    <n v="0"/>
    <x v="142"/>
  </r>
  <r>
    <x v="138"/>
    <n v="10130"/>
    <x v="3"/>
    <n v="1"/>
    <n v="385"/>
    <n v="0"/>
    <n v="0"/>
    <n v="0"/>
    <n v="385"/>
    <n v="0"/>
    <n v="385"/>
    <n v="1"/>
    <n v="0"/>
    <x v="142"/>
  </r>
  <r>
    <x v="100"/>
    <n v="10073"/>
    <x v="11"/>
    <n v="1"/>
    <n v="335"/>
    <n v="0"/>
    <n v="0"/>
    <n v="0"/>
    <n v="335"/>
    <n v="0"/>
    <n v="335"/>
    <n v="1"/>
    <n v="0"/>
    <x v="142"/>
  </r>
  <r>
    <x v="101"/>
    <n v="10113"/>
    <x v="11"/>
    <n v="1"/>
    <n v="375"/>
    <n v="0"/>
    <n v="0"/>
    <n v="75"/>
    <n v="300"/>
    <n v="0"/>
    <n v="300"/>
    <n v="1"/>
    <n v="0"/>
    <x v="142"/>
  </r>
  <r>
    <x v="102"/>
    <n v="10018"/>
    <x v="4"/>
    <n v="1"/>
    <n v="255"/>
    <n v="0"/>
    <n v="0"/>
    <n v="0"/>
    <n v="255"/>
    <n v="0"/>
    <n v="255"/>
    <n v="1"/>
    <n v="0"/>
    <x v="142"/>
  </r>
  <r>
    <x v="308"/>
    <n v="10118"/>
    <x v="3"/>
    <n v="3"/>
    <n v="1065"/>
    <n v="0"/>
    <n v="0"/>
    <n v="135.43"/>
    <n v="929.57"/>
    <n v="0"/>
    <n v="929.57"/>
    <n v="1"/>
    <n v="0"/>
    <x v="142"/>
  </r>
  <r>
    <x v="332"/>
    <n v="10047"/>
    <x v="4"/>
    <n v="1"/>
    <n v="340"/>
    <n v="0"/>
    <n v="0"/>
    <n v="0"/>
    <n v="340"/>
    <n v="0"/>
    <n v="340"/>
    <n v="1"/>
    <n v="0"/>
    <x v="142"/>
  </r>
  <r>
    <x v="26"/>
    <n v="10095"/>
    <x v="3"/>
    <n v="3"/>
    <n v="780"/>
    <n v="0"/>
    <n v="0"/>
    <n v="33.06"/>
    <n v="746.94"/>
    <n v="0"/>
    <n v="746.94"/>
    <n v="1"/>
    <n v="0"/>
    <x v="142"/>
  </r>
  <r>
    <x v="173"/>
    <n v="10097"/>
    <x v="3"/>
    <n v="1"/>
    <n v="355"/>
    <n v="0"/>
    <n v="0"/>
    <n v="0"/>
    <n v="355"/>
    <n v="0"/>
    <n v="355"/>
    <n v="1"/>
    <n v="0"/>
    <x v="142"/>
  </r>
  <r>
    <x v="103"/>
    <n v="10075"/>
    <x v="4"/>
    <n v="1"/>
    <n v="275"/>
    <n v="0"/>
    <n v="0"/>
    <n v="0"/>
    <n v="275"/>
    <n v="0"/>
    <n v="275"/>
    <n v="1"/>
    <n v="0"/>
    <x v="142"/>
  </r>
  <r>
    <x v="27"/>
    <n v="10077"/>
    <x v="4"/>
    <n v="1"/>
    <n v="355"/>
    <n v="0"/>
    <n v="0"/>
    <n v="0"/>
    <n v="355"/>
    <n v="0"/>
    <n v="355"/>
    <n v="1"/>
    <n v="0"/>
    <x v="142"/>
  </r>
  <r>
    <x v="29"/>
    <n v="10443"/>
    <x v="12"/>
    <n v="1"/>
    <n v="75"/>
    <n v="0"/>
    <n v="0"/>
    <n v="0"/>
    <n v="75"/>
    <n v="0"/>
    <n v="75"/>
    <n v="1"/>
    <n v="0"/>
    <x v="142"/>
  </r>
  <r>
    <x v="140"/>
    <n v="10488"/>
    <x v="12"/>
    <n v="1"/>
    <n v="135"/>
    <n v="0"/>
    <n v="0"/>
    <n v="0"/>
    <n v="135"/>
    <n v="0"/>
    <n v="135"/>
    <n v="1"/>
    <n v="0"/>
    <x v="142"/>
  </r>
  <r>
    <x v="62"/>
    <n v="10445"/>
    <x v="12"/>
    <n v="1"/>
    <n v="195"/>
    <n v="0"/>
    <n v="0"/>
    <n v="0"/>
    <n v="195"/>
    <n v="0"/>
    <n v="195"/>
    <n v="1"/>
    <n v="0"/>
    <x v="142"/>
  </r>
  <r>
    <x v="274"/>
    <n v="10715"/>
    <x v="12"/>
    <n v="1"/>
    <n v="155"/>
    <n v="0"/>
    <n v="0"/>
    <n v="0"/>
    <n v="155"/>
    <n v="0"/>
    <n v="155"/>
    <n v="1"/>
    <n v="0"/>
    <x v="142"/>
  </r>
  <r>
    <x v="32"/>
    <n v="10214"/>
    <x v="13"/>
    <n v="1"/>
    <n v="265"/>
    <n v="0"/>
    <n v="0"/>
    <n v="0"/>
    <n v="265"/>
    <n v="0"/>
    <n v="265"/>
    <n v="1"/>
    <n v="0"/>
    <x v="142"/>
  </r>
  <r>
    <x v="34"/>
    <n v="10222"/>
    <x v="13"/>
    <n v="1"/>
    <n v="235"/>
    <n v="0"/>
    <n v="0"/>
    <n v="0"/>
    <n v="235"/>
    <n v="0"/>
    <n v="235"/>
    <n v="1"/>
    <n v="0"/>
    <x v="142"/>
  </r>
  <r>
    <x v="117"/>
    <n v="10218"/>
    <x v="13"/>
    <n v="1"/>
    <n v="245"/>
    <n v="0"/>
    <n v="0"/>
    <n v="13.79"/>
    <n v="231.21"/>
    <n v="0"/>
    <n v="231.21"/>
    <n v="1"/>
    <n v="0"/>
    <x v="142"/>
  </r>
  <r>
    <x v="35"/>
    <n v="10220"/>
    <x v="13"/>
    <n v="1"/>
    <n v="225"/>
    <n v="0"/>
    <n v="0"/>
    <n v="12.66"/>
    <n v="212.34"/>
    <n v="0"/>
    <n v="212.34"/>
    <n v="1"/>
    <n v="0"/>
    <x v="142"/>
  </r>
  <r>
    <x v="36"/>
    <n v="10224"/>
    <x v="13"/>
    <n v="1"/>
    <n v="255"/>
    <n v="0"/>
    <n v="0"/>
    <n v="0"/>
    <n v="255"/>
    <n v="0"/>
    <n v="255"/>
    <n v="1"/>
    <n v="0"/>
    <x v="142"/>
  </r>
  <r>
    <x v="8"/>
    <n v="10264"/>
    <x v="5"/>
    <n v="3"/>
    <n v="570"/>
    <n v="0"/>
    <n v="0"/>
    <n v="21.95"/>
    <n v="548.04999999999995"/>
    <n v="0"/>
    <n v="548.04999999999995"/>
    <n v="1"/>
    <n v="0"/>
    <x v="142"/>
  </r>
  <r>
    <x v="10"/>
    <n v="10007"/>
    <x v="5"/>
    <n v="1"/>
    <n v="275"/>
    <n v="0"/>
    <n v="0"/>
    <n v="0"/>
    <n v="275"/>
    <n v="0"/>
    <n v="275"/>
    <n v="1"/>
    <n v="0"/>
    <x v="142"/>
  </r>
  <r>
    <x v="237"/>
    <n v="10374"/>
    <x v="5"/>
    <n v="1"/>
    <n v="275"/>
    <n v="0"/>
    <n v="0"/>
    <n v="0"/>
    <n v="275"/>
    <n v="0"/>
    <n v="275"/>
    <n v="1"/>
    <n v="0"/>
    <x v="142"/>
  </r>
  <r>
    <x v="71"/>
    <n v="10481"/>
    <x v="20"/>
    <n v="1"/>
    <n v="860"/>
    <n v="0"/>
    <n v="0"/>
    <n v="0"/>
    <n v="860"/>
    <n v="0"/>
    <n v="860"/>
    <n v="1"/>
    <n v="0"/>
    <x v="142"/>
  </r>
  <r>
    <x v="73"/>
    <n v="10477"/>
    <x v="20"/>
    <n v="1"/>
    <n v="1170"/>
    <n v="0"/>
    <n v="0"/>
    <n v="0"/>
    <n v="1170"/>
    <n v="0"/>
    <n v="1170"/>
    <n v="1"/>
    <n v="0"/>
    <x v="142"/>
  </r>
  <r>
    <x v="87"/>
    <n v="10357"/>
    <x v="6"/>
    <n v="1"/>
    <n v="360"/>
    <n v="0"/>
    <n v="0"/>
    <n v="0"/>
    <n v="360"/>
    <n v="0"/>
    <n v="360"/>
    <n v="1"/>
    <n v="0"/>
    <x v="142"/>
  </r>
  <r>
    <x v="45"/>
    <n v="10354"/>
    <x v="6"/>
    <n v="1"/>
    <n v="350"/>
    <n v="0"/>
    <n v="0"/>
    <n v="44.51"/>
    <n v="305.49"/>
    <n v="0"/>
    <n v="305.49"/>
    <n v="1"/>
    <n v="0"/>
    <x v="142"/>
  </r>
  <r>
    <x v="11"/>
    <n v="10353"/>
    <x v="6"/>
    <n v="1"/>
    <n v="350"/>
    <n v="0"/>
    <n v="0"/>
    <n v="0"/>
    <n v="350"/>
    <n v="0"/>
    <n v="350"/>
    <n v="1"/>
    <n v="0"/>
    <x v="142"/>
  </r>
  <r>
    <x v="74"/>
    <n v="10227"/>
    <x v="6"/>
    <n v="2"/>
    <n v="770"/>
    <n v="0"/>
    <n v="0"/>
    <n v="0"/>
    <n v="770"/>
    <n v="0"/>
    <n v="770"/>
    <n v="1"/>
    <n v="0"/>
    <x v="142"/>
  </r>
  <r>
    <x v="46"/>
    <n v="10356"/>
    <x v="6"/>
    <n v="1"/>
    <n v="360"/>
    <n v="0"/>
    <n v="0"/>
    <n v="20.260000000000002"/>
    <n v="339.74"/>
    <n v="0"/>
    <n v="339.74"/>
    <n v="1"/>
    <n v="0"/>
    <x v="142"/>
  </r>
  <r>
    <x v="146"/>
    <n v="10391"/>
    <x v="7"/>
    <n v="1"/>
    <n v="325"/>
    <n v="0"/>
    <n v="0"/>
    <n v="18.29"/>
    <n v="306.70999999999998"/>
    <n v="0"/>
    <n v="306.70999999999998"/>
    <n v="1"/>
    <n v="0"/>
    <x v="142"/>
  </r>
  <r>
    <x v="221"/>
    <n v="10431"/>
    <x v="14"/>
    <n v="1"/>
    <n v="495"/>
    <n v="0"/>
    <n v="0"/>
    <n v="0"/>
    <n v="495"/>
    <n v="0"/>
    <n v="495"/>
    <n v="1"/>
    <n v="0"/>
    <x v="142"/>
  </r>
  <r>
    <x v="76"/>
    <n v="10411"/>
    <x v="8"/>
    <n v="1"/>
    <n v="395"/>
    <n v="0"/>
    <n v="0"/>
    <n v="0"/>
    <n v="395"/>
    <n v="0"/>
    <n v="395"/>
    <n v="1"/>
    <n v="0"/>
    <x v="142"/>
  </r>
  <r>
    <x v="301"/>
    <n v="10746"/>
    <x v="10"/>
    <n v="1"/>
    <n v="209"/>
    <n v="0"/>
    <n v="0"/>
    <n v="0"/>
    <n v="209"/>
    <n v="0"/>
    <n v="209"/>
    <n v="1"/>
    <n v="0"/>
    <x v="142"/>
  </r>
  <r>
    <x v="275"/>
    <n v="10539"/>
    <x v="17"/>
    <n v="1"/>
    <n v="0"/>
    <n v="0"/>
    <n v="0"/>
    <n v="0"/>
    <n v="0"/>
    <n v="0"/>
    <n v="0"/>
    <n v="0"/>
    <n v="0"/>
    <x v="142"/>
  </r>
  <r>
    <x v="201"/>
    <n v="10425"/>
    <x v="17"/>
    <n v="1"/>
    <n v="0"/>
    <n v="0"/>
    <n v="0"/>
    <n v="0"/>
    <n v="0"/>
    <n v="0"/>
    <n v="0"/>
    <n v="0"/>
    <n v="0"/>
    <x v="142"/>
  </r>
  <r>
    <x v="207"/>
    <n v="10294"/>
    <x v="17"/>
    <n v="1"/>
    <n v="0"/>
    <n v="0"/>
    <n v="0"/>
    <n v="0"/>
    <n v="0"/>
    <n v="0"/>
    <n v="0"/>
    <n v="0"/>
    <n v="0"/>
    <x v="142"/>
  </r>
  <r>
    <x v="1"/>
    <n v="10450"/>
    <x v="0"/>
    <n v="1"/>
    <n v="470"/>
    <n v="0"/>
    <n v="0"/>
    <n v="0"/>
    <n v="470"/>
    <n v="0"/>
    <n v="470"/>
    <n v="1"/>
    <n v="0"/>
    <x v="143"/>
  </r>
  <r>
    <x v="21"/>
    <n v="10461"/>
    <x v="0"/>
    <n v="1"/>
    <n v="275"/>
    <n v="0"/>
    <n v="0"/>
    <n v="0"/>
    <n v="275"/>
    <n v="0"/>
    <n v="275"/>
    <n v="1"/>
    <n v="0"/>
    <x v="143"/>
  </r>
  <r>
    <x v="55"/>
    <n v="10152"/>
    <x v="1"/>
    <n v="1"/>
    <n v="350"/>
    <n v="0"/>
    <n v="0"/>
    <n v="0"/>
    <n v="350"/>
    <n v="0"/>
    <n v="350"/>
    <n v="1"/>
    <n v="0"/>
    <x v="143"/>
  </r>
  <r>
    <x v="98"/>
    <n v="10168"/>
    <x v="1"/>
    <n v="1"/>
    <n v="385"/>
    <n v="0"/>
    <n v="0"/>
    <n v="0"/>
    <n v="385"/>
    <n v="0"/>
    <n v="385"/>
    <n v="1"/>
    <n v="0"/>
    <x v="143"/>
  </r>
  <r>
    <x v="125"/>
    <n v="10069"/>
    <x v="4"/>
    <n v="1"/>
    <n v="355"/>
    <n v="0"/>
    <n v="0"/>
    <n v="0"/>
    <n v="355"/>
    <n v="0"/>
    <n v="355"/>
    <n v="1"/>
    <n v="0"/>
    <x v="143"/>
  </r>
  <r>
    <x v="58"/>
    <n v="10145"/>
    <x v="1"/>
    <n v="1"/>
    <n v="370"/>
    <n v="0"/>
    <n v="0"/>
    <n v="0"/>
    <n v="370"/>
    <n v="0"/>
    <n v="370"/>
    <n v="1"/>
    <n v="0"/>
    <x v="143"/>
  </r>
  <r>
    <x v="60"/>
    <n v="10125"/>
    <x v="3"/>
    <n v="2"/>
    <n v="550"/>
    <n v="0"/>
    <n v="0"/>
    <n v="13.36"/>
    <n v="536.64"/>
    <n v="0"/>
    <n v="536.64"/>
    <n v="1"/>
    <n v="0"/>
    <x v="143"/>
  </r>
  <r>
    <x v="83"/>
    <n v="10046"/>
    <x v="4"/>
    <n v="1"/>
    <n v="260"/>
    <n v="0"/>
    <n v="0"/>
    <n v="12.64"/>
    <n v="247.36"/>
    <n v="0"/>
    <n v="247.36"/>
    <n v="1"/>
    <n v="0"/>
    <x v="143"/>
  </r>
  <r>
    <x v="210"/>
    <n v="10092"/>
    <x v="4"/>
    <n v="1"/>
    <n v="385"/>
    <n v="0"/>
    <n v="0"/>
    <n v="0"/>
    <n v="385"/>
    <n v="0"/>
    <n v="385"/>
    <n v="1"/>
    <n v="0"/>
    <x v="143"/>
  </r>
  <r>
    <x v="7"/>
    <n v="10062"/>
    <x v="4"/>
    <n v="1"/>
    <n v="275"/>
    <n v="0"/>
    <n v="0"/>
    <n v="0"/>
    <n v="275"/>
    <n v="0"/>
    <n v="275"/>
    <n v="1"/>
    <n v="0"/>
    <x v="143"/>
  </r>
  <r>
    <x v="113"/>
    <n v="10446"/>
    <x v="12"/>
    <n v="1"/>
    <n v="195"/>
    <n v="0"/>
    <n v="0"/>
    <n v="19.25"/>
    <n v="175.75"/>
    <n v="0"/>
    <n v="175.75"/>
    <n v="1"/>
    <n v="0"/>
    <x v="143"/>
  </r>
  <r>
    <x v="63"/>
    <n v="10470"/>
    <x v="19"/>
    <n v="1"/>
    <n v="275"/>
    <n v="0"/>
    <n v="0"/>
    <n v="0"/>
    <n v="275"/>
    <n v="0"/>
    <n v="275"/>
    <n v="1"/>
    <n v="0"/>
    <x v="143"/>
  </r>
  <r>
    <x v="8"/>
    <n v="10264"/>
    <x v="5"/>
    <n v="4"/>
    <n v="760"/>
    <n v="0"/>
    <n v="0"/>
    <n v="18.75"/>
    <n v="741.25"/>
    <n v="0"/>
    <n v="741.25"/>
    <n v="1"/>
    <n v="0"/>
    <x v="143"/>
  </r>
  <r>
    <x v="68"/>
    <n v="10377"/>
    <x v="5"/>
    <n v="1"/>
    <n v="345"/>
    <n v="0"/>
    <n v="0"/>
    <n v="0"/>
    <n v="345"/>
    <n v="0"/>
    <n v="345"/>
    <n v="1"/>
    <n v="0"/>
    <x v="143"/>
  </r>
  <r>
    <x v="69"/>
    <n v="10382"/>
    <x v="5"/>
    <n v="1"/>
    <n v="235"/>
    <n v="0"/>
    <n v="0"/>
    <n v="0"/>
    <n v="235"/>
    <n v="0"/>
    <n v="235"/>
    <n v="1"/>
    <n v="0"/>
    <x v="143"/>
  </r>
  <r>
    <x v="11"/>
    <n v="10353"/>
    <x v="6"/>
    <n v="2"/>
    <n v="700"/>
    <n v="0"/>
    <n v="0"/>
    <n v="70"/>
    <n v="630"/>
    <n v="0"/>
    <n v="630"/>
    <n v="1"/>
    <n v="0"/>
    <x v="143"/>
  </r>
  <r>
    <x v="46"/>
    <n v="10356"/>
    <x v="6"/>
    <n v="1"/>
    <n v="360"/>
    <n v="0"/>
    <n v="0"/>
    <n v="0"/>
    <n v="360"/>
    <n v="0"/>
    <n v="360"/>
    <n v="1"/>
    <n v="0"/>
    <x v="143"/>
  </r>
  <r>
    <x v="13"/>
    <n v="10395"/>
    <x v="7"/>
    <n v="1"/>
    <n v="355"/>
    <n v="0"/>
    <n v="0"/>
    <n v="0"/>
    <n v="355"/>
    <n v="0"/>
    <n v="355"/>
    <n v="1"/>
    <n v="0"/>
    <x v="143"/>
  </r>
  <r>
    <x v="241"/>
    <n v="10031"/>
    <x v="9"/>
    <n v="1"/>
    <n v="715"/>
    <n v="0"/>
    <n v="0"/>
    <n v="0"/>
    <n v="715"/>
    <n v="0"/>
    <n v="715"/>
    <n v="1"/>
    <n v="0"/>
    <x v="143"/>
  </r>
  <r>
    <x v="298"/>
    <n v="10754"/>
    <x v="10"/>
    <n v="1"/>
    <n v="209"/>
    <n v="0"/>
    <n v="0"/>
    <n v="0"/>
    <n v="209"/>
    <n v="0"/>
    <n v="209"/>
    <n v="1"/>
    <n v="0"/>
    <x v="143"/>
  </r>
  <r>
    <x v="301"/>
    <n v="10746"/>
    <x v="10"/>
    <n v="1"/>
    <n v="209"/>
    <n v="0"/>
    <n v="0"/>
    <n v="0"/>
    <n v="209"/>
    <n v="0"/>
    <n v="209"/>
    <n v="1"/>
    <n v="0"/>
    <x v="143"/>
  </r>
  <r>
    <x v="275"/>
    <n v="10539"/>
    <x v="17"/>
    <n v="1"/>
    <n v="0"/>
    <n v="0"/>
    <n v="0"/>
    <n v="0"/>
    <n v="0"/>
    <n v="0"/>
    <n v="0"/>
    <n v="0"/>
    <n v="0"/>
    <x v="143"/>
  </r>
  <r>
    <x v="293"/>
    <n v="10522"/>
    <x v="17"/>
    <n v="1"/>
    <n v="0"/>
    <n v="0"/>
    <n v="0"/>
    <n v="0"/>
    <n v="0"/>
    <n v="0"/>
    <n v="0"/>
    <n v="0"/>
    <n v="0"/>
    <x v="143"/>
  </r>
  <r>
    <x v="277"/>
    <n v="10716"/>
    <x v="17"/>
    <n v="1"/>
    <n v="0"/>
    <n v="0"/>
    <n v="0"/>
    <n v="0"/>
    <n v="0"/>
    <n v="0"/>
    <n v="0"/>
    <n v="0"/>
    <n v="0"/>
    <x v="144"/>
  </r>
  <r>
    <x v="329"/>
    <n v="10897"/>
    <x v="17"/>
    <n v="1"/>
    <n v="0"/>
    <n v="0"/>
    <n v="0"/>
    <n v="0"/>
    <n v="0"/>
    <n v="0"/>
    <n v="0"/>
    <n v="0"/>
    <n v="0"/>
    <x v="144"/>
  </r>
  <r>
    <x v="315"/>
    <n v="10749"/>
    <x v="10"/>
    <n v="3"/>
    <n v="537"/>
    <n v="0"/>
    <n v="0"/>
    <n v="20.55"/>
    <n v="516.45000000000005"/>
    <n v="0"/>
    <n v="516.45000000000005"/>
    <n v="1"/>
    <n v="0"/>
    <x v="144"/>
  </r>
  <r>
    <x v="145"/>
    <n v="10449"/>
    <x v="0"/>
    <n v="1"/>
    <n v="260"/>
    <n v="0"/>
    <n v="0"/>
    <n v="0"/>
    <n v="260"/>
    <n v="0"/>
    <n v="260"/>
    <n v="1"/>
    <n v="0"/>
    <x v="144"/>
  </r>
  <r>
    <x v="111"/>
    <n v="10070"/>
    <x v="4"/>
    <n v="1"/>
    <n v="275"/>
    <n v="0"/>
    <n v="0"/>
    <n v="55"/>
    <n v="220"/>
    <n v="0"/>
    <n v="220"/>
    <n v="1"/>
    <n v="0"/>
    <x v="144"/>
  </r>
  <r>
    <x v="58"/>
    <n v="10145"/>
    <x v="1"/>
    <n v="1"/>
    <n v="370"/>
    <n v="0"/>
    <n v="0"/>
    <n v="74"/>
    <n v="296"/>
    <n v="0"/>
    <n v="296"/>
    <n v="1"/>
    <n v="0"/>
    <x v="144"/>
  </r>
  <r>
    <x v="4"/>
    <n v="10109"/>
    <x v="3"/>
    <n v="5"/>
    <n v="1375"/>
    <n v="0"/>
    <n v="0"/>
    <n v="275"/>
    <n v="1100"/>
    <n v="0"/>
    <n v="1100"/>
    <n v="1"/>
    <n v="0"/>
    <x v="144"/>
  </r>
  <r>
    <x v="332"/>
    <n v="10047"/>
    <x v="4"/>
    <n v="1"/>
    <n v="340"/>
    <n v="0"/>
    <n v="0"/>
    <n v="0"/>
    <n v="340"/>
    <n v="0"/>
    <n v="340"/>
    <n v="1"/>
    <n v="0"/>
    <x v="144"/>
  </r>
  <r>
    <x v="28"/>
    <n v="10442"/>
    <x v="12"/>
    <n v="1"/>
    <n v="83"/>
    <n v="0"/>
    <n v="0"/>
    <n v="0"/>
    <n v="83"/>
    <n v="0"/>
    <n v="83"/>
    <n v="1"/>
    <n v="0"/>
    <x v="144"/>
  </r>
  <r>
    <x v="114"/>
    <n v="10440"/>
    <x v="12"/>
    <n v="1"/>
    <n v="88"/>
    <n v="0"/>
    <n v="0"/>
    <n v="0"/>
    <n v="88"/>
    <n v="0"/>
    <n v="88"/>
    <n v="1"/>
    <n v="0"/>
    <x v="144"/>
  </r>
  <r>
    <x v="62"/>
    <n v="10445"/>
    <x v="12"/>
    <n v="1"/>
    <n v="195"/>
    <n v="0"/>
    <n v="0"/>
    <n v="0"/>
    <n v="195"/>
    <n v="0"/>
    <n v="195"/>
    <n v="1"/>
    <n v="0"/>
    <x v="144"/>
  </r>
  <r>
    <x v="67"/>
    <n v="10223"/>
    <x v="13"/>
    <n v="1"/>
    <n v="275"/>
    <n v="0"/>
    <n v="0"/>
    <n v="0"/>
    <n v="275"/>
    <n v="0"/>
    <n v="275"/>
    <n v="1"/>
    <n v="0"/>
    <x v="144"/>
  </r>
  <r>
    <x v="37"/>
    <n v="10216"/>
    <x v="13"/>
    <n v="1"/>
    <n v="245"/>
    <n v="0"/>
    <n v="0"/>
    <n v="0"/>
    <n v="245"/>
    <n v="0"/>
    <n v="245"/>
    <n v="1"/>
    <n v="0"/>
    <x v="144"/>
  </r>
  <r>
    <x v="8"/>
    <n v="10264"/>
    <x v="5"/>
    <n v="5"/>
    <n v="950"/>
    <n v="0"/>
    <n v="0"/>
    <n v="76"/>
    <n v="874"/>
    <n v="0"/>
    <n v="874"/>
    <n v="1"/>
    <n v="0"/>
    <x v="144"/>
  </r>
  <r>
    <x v="43"/>
    <n v="10364"/>
    <x v="5"/>
    <n v="1"/>
    <n v="330"/>
    <n v="0"/>
    <n v="0"/>
    <n v="0"/>
    <n v="330"/>
    <n v="0"/>
    <n v="330"/>
    <n v="1"/>
    <n v="0"/>
    <x v="144"/>
  </r>
  <r>
    <x v="71"/>
    <n v="10481"/>
    <x v="20"/>
    <n v="1"/>
    <n v="860"/>
    <n v="0"/>
    <n v="0"/>
    <n v="0"/>
    <n v="860"/>
    <n v="0"/>
    <n v="860"/>
    <n v="1"/>
    <n v="0"/>
    <x v="144"/>
  </r>
  <r>
    <x v="45"/>
    <n v="10354"/>
    <x v="6"/>
    <n v="1"/>
    <n v="350"/>
    <n v="0"/>
    <n v="0"/>
    <n v="0"/>
    <n v="350"/>
    <n v="0"/>
    <n v="350"/>
    <n v="1"/>
    <n v="0"/>
    <x v="144"/>
  </r>
  <r>
    <x v="119"/>
    <n v="10359"/>
    <x v="6"/>
    <n v="1"/>
    <n v="385"/>
    <n v="0"/>
    <n v="0"/>
    <n v="0"/>
    <n v="385"/>
    <n v="0"/>
    <n v="385"/>
    <n v="1"/>
    <n v="0"/>
    <x v="144"/>
  </r>
  <r>
    <x v="46"/>
    <n v="10356"/>
    <x v="6"/>
    <n v="4"/>
    <n v="1440"/>
    <n v="0"/>
    <n v="0"/>
    <n v="41.34"/>
    <n v="1398.66"/>
    <n v="0"/>
    <n v="1398.66"/>
    <n v="1"/>
    <n v="0"/>
    <x v="144"/>
  </r>
  <r>
    <x v="238"/>
    <n v="10392"/>
    <x v="7"/>
    <n v="1"/>
    <n v="315"/>
    <n v="0"/>
    <n v="0"/>
    <n v="0"/>
    <n v="315"/>
    <n v="0"/>
    <n v="315"/>
    <n v="1"/>
    <n v="0"/>
    <x v="144"/>
  </r>
  <r>
    <x v="152"/>
    <n v="10428"/>
    <x v="21"/>
    <n v="1"/>
    <n v="349"/>
    <n v="0"/>
    <n v="0"/>
    <n v="0"/>
    <n v="349"/>
    <n v="0"/>
    <n v="349"/>
    <n v="1"/>
    <n v="0"/>
    <x v="144"/>
  </r>
  <r>
    <x v="78"/>
    <n v="10403"/>
    <x v="23"/>
    <n v="1"/>
    <n v="335"/>
    <n v="0"/>
    <n v="0"/>
    <n v="0"/>
    <n v="335"/>
    <n v="0"/>
    <n v="335"/>
    <n v="1"/>
    <n v="0"/>
    <x v="144"/>
  </r>
  <r>
    <x v="16"/>
    <n v="10030"/>
    <x v="9"/>
    <n v="1"/>
    <n v="695"/>
    <n v="0"/>
    <n v="0"/>
    <n v="0"/>
    <n v="695"/>
    <n v="0"/>
    <n v="695"/>
    <n v="1"/>
    <n v="0"/>
    <x v="144"/>
  </r>
  <r>
    <x v="159"/>
    <n v="10263"/>
    <x v="17"/>
    <n v="1"/>
    <n v="0"/>
    <n v="0"/>
    <n v="0"/>
    <n v="0"/>
    <n v="0"/>
    <n v="0"/>
    <n v="0"/>
    <n v="0"/>
    <n v="0"/>
    <x v="144"/>
  </r>
  <r>
    <x v="333"/>
    <n v="10923"/>
    <x v="10"/>
    <n v="1"/>
    <n v="159"/>
    <n v="0"/>
    <n v="0"/>
    <n v="0"/>
    <n v="159"/>
    <n v="0"/>
    <n v="159"/>
    <n v="1"/>
    <n v="0"/>
    <x v="144"/>
  </r>
  <r>
    <x v="89"/>
    <n v="10493"/>
    <x v="16"/>
    <n v="1"/>
    <n v="58"/>
    <n v="0"/>
    <n v="0"/>
    <n v="0"/>
    <n v="58"/>
    <n v="0"/>
    <n v="58"/>
    <n v="1"/>
    <n v="0"/>
    <x v="144"/>
  </r>
  <r>
    <x v="134"/>
    <n v="10405"/>
    <x v="17"/>
    <n v="1"/>
    <n v="0"/>
    <n v="0"/>
    <n v="0"/>
    <n v="0"/>
    <n v="0"/>
    <n v="0"/>
    <n v="0"/>
    <n v="0"/>
    <n v="0"/>
    <x v="144"/>
  </r>
  <r>
    <x v="17"/>
    <n v="10633"/>
    <x v="10"/>
    <n v="1"/>
    <n v="159"/>
    <n v="0"/>
    <n v="0"/>
    <n v="0"/>
    <n v="159"/>
    <n v="0"/>
    <n v="159"/>
    <n v="1"/>
    <n v="0"/>
    <x v="144"/>
  </r>
  <r>
    <x v="91"/>
    <n v="10494"/>
    <x v="16"/>
    <n v="1"/>
    <n v="38"/>
    <n v="0"/>
    <n v="0"/>
    <n v="0"/>
    <n v="38"/>
    <n v="0"/>
    <n v="38"/>
    <n v="1"/>
    <n v="0"/>
    <x v="144"/>
  </r>
  <r>
    <x v="334"/>
    <n v="10924"/>
    <x v="10"/>
    <n v="1"/>
    <n v="159"/>
    <n v="0"/>
    <n v="0"/>
    <n v="0"/>
    <n v="159"/>
    <n v="0"/>
    <n v="159"/>
    <n v="1"/>
    <n v="0"/>
    <x v="144"/>
  </r>
  <r>
    <x v="92"/>
    <n v="10498"/>
    <x v="16"/>
    <n v="2"/>
    <n v="176"/>
    <n v="0"/>
    <n v="0"/>
    <n v="10.11"/>
    <n v="165.89"/>
    <n v="0"/>
    <n v="165.89"/>
    <n v="1"/>
    <n v="0"/>
    <x v="144"/>
  </r>
  <r>
    <x v="206"/>
    <s v="0000000"/>
    <x v="17"/>
    <n v="1"/>
    <n v="0"/>
    <n v="0"/>
    <n v="0"/>
    <n v="0"/>
    <n v="0"/>
    <n v="0"/>
    <n v="0"/>
    <n v="0"/>
    <n v="0"/>
    <x v="144"/>
  </r>
  <r>
    <x v="315"/>
    <n v="10749"/>
    <x v="10"/>
    <n v="1"/>
    <n v="179"/>
    <n v="0"/>
    <n v="0"/>
    <n v="0"/>
    <n v="179"/>
    <n v="0"/>
    <n v="179"/>
    <n v="1"/>
    <n v="0"/>
    <x v="145"/>
  </r>
  <r>
    <x v="335"/>
    <n v="10925"/>
    <x v="10"/>
    <n v="1"/>
    <n v="149"/>
    <n v="0"/>
    <n v="0"/>
    <n v="9.3000000000000007"/>
    <n v="139.69999999999999"/>
    <n v="0"/>
    <n v="139.69999999999999"/>
    <n v="1"/>
    <n v="0"/>
    <x v="145"/>
  </r>
  <r>
    <x v="123"/>
    <n v="10398"/>
    <x v="18"/>
    <n v="1"/>
    <n v="625"/>
    <n v="0"/>
    <n v="0"/>
    <n v="0"/>
    <n v="625"/>
    <n v="0"/>
    <n v="625"/>
    <n v="1"/>
    <n v="0"/>
    <x v="145"/>
  </r>
  <r>
    <x v="55"/>
    <n v="10152"/>
    <x v="1"/>
    <n v="1"/>
    <n v="350"/>
    <n v="0"/>
    <n v="0"/>
    <n v="0"/>
    <n v="350"/>
    <n v="0"/>
    <n v="350"/>
    <n v="1"/>
    <n v="0"/>
    <x v="145"/>
  </r>
  <r>
    <x v="22"/>
    <n v="10645"/>
    <x v="1"/>
    <n v="2"/>
    <n v="680"/>
    <n v="0"/>
    <n v="0"/>
    <n v="0"/>
    <n v="680"/>
    <n v="0"/>
    <n v="680"/>
    <n v="1"/>
    <n v="0"/>
    <x v="145"/>
  </r>
  <r>
    <x v="58"/>
    <n v="10145"/>
    <x v="1"/>
    <n v="1"/>
    <n v="370"/>
    <n v="0"/>
    <n v="0"/>
    <n v="0"/>
    <n v="370"/>
    <n v="0"/>
    <n v="370"/>
    <n v="1"/>
    <n v="0"/>
    <x v="145"/>
  </r>
  <r>
    <x v="3"/>
    <n v="10665"/>
    <x v="2"/>
    <n v="1"/>
    <n v="299"/>
    <n v="0"/>
    <n v="0"/>
    <n v="71.48"/>
    <n v="227.52"/>
    <n v="0"/>
    <n v="227.52"/>
    <n v="1"/>
    <n v="0"/>
    <x v="145"/>
  </r>
  <r>
    <x v="4"/>
    <n v="10109"/>
    <x v="3"/>
    <n v="1"/>
    <n v="275"/>
    <n v="0"/>
    <n v="0"/>
    <n v="0"/>
    <n v="275"/>
    <n v="0"/>
    <n v="275"/>
    <n v="1"/>
    <n v="0"/>
    <x v="145"/>
  </r>
  <r>
    <x v="101"/>
    <n v="10113"/>
    <x v="11"/>
    <n v="1"/>
    <n v="375"/>
    <n v="0"/>
    <n v="0"/>
    <n v="75"/>
    <n v="300"/>
    <n v="0"/>
    <n v="300"/>
    <n v="1"/>
    <n v="0"/>
    <x v="145"/>
  </r>
  <r>
    <x v="308"/>
    <n v="10118"/>
    <x v="3"/>
    <n v="1"/>
    <n v="355"/>
    <n v="0"/>
    <n v="0"/>
    <n v="22.17"/>
    <n v="332.83"/>
    <n v="0"/>
    <n v="332.83"/>
    <n v="1"/>
    <n v="0"/>
    <x v="145"/>
  </r>
  <r>
    <x v="6"/>
    <n v="10055"/>
    <x v="4"/>
    <n v="1"/>
    <n v="260"/>
    <n v="0"/>
    <n v="0"/>
    <n v="0"/>
    <n v="260"/>
    <n v="0"/>
    <n v="260"/>
    <n v="1"/>
    <n v="0"/>
    <x v="145"/>
  </r>
  <r>
    <x v="28"/>
    <n v="10442"/>
    <x v="12"/>
    <n v="1"/>
    <n v="83"/>
    <n v="0"/>
    <n v="0"/>
    <n v="0"/>
    <n v="83"/>
    <n v="0"/>
    <n v="83"/>
    <n v="1"/>
    <n v="0"/>
    <x v="145"/>
  </r>
  <r>
    <x v="113"/>
    <n v="10446"/>
    <x v="12"/>
    <n v="1"/>
    <n v="195"/>
    <n v="0"/>
    <n v="0"/>
    <n v="0"/>
    <n v="195"/>
    <n v="0"/>
    <n v="195"/>
    <n v="1"/>
    <n v="0"/>
    <x v="145"/>
  </r>
  <r>
    <x v="114"/>
    <n v="10440"/>
    <x v="12"/>
    <n v="1"/>
    <n v="88"/>
    <n v="0"/>
    <n v="0"/>
    <n v="5.5"/>
    <n v="82.5"/>
    <n v="0"/>
    <n v="82.5"/>
    <n v="1"/>
    <n v="0"/>
    <x v="145"/>
  </r>
  <r>
    <x v="126"/>
    <n v="10439"/>
    <x v="12"/>
    <n v="3"/>
    <n v="357"/>
    <n v="0"/>
    <n v="0"/>
    <n v="0"/>
    <n v="357"/>
    <n v="0"/>
    <n v="357"/>
    <n v="1"/>
    <n v="0"/>
    <x v="145"/>
  </r>
  <r>
    <x v="31"/>
    <n v="10437"/>
    <x v="12"/>
    <n v="1"/>
    <n v="105"/>
    <n v="0"/>
    <n v="0"/>
    <n v="0"/>
    <n v="105"/>
    <n v="0"/>
    <n v="105"/>
    <n v="1"/>
    <n v="0"/>
    <x v="145"/>
  </r>
  <r>
    <x v="64"/>
    <n v="10471"/>
    <x v="19"/>
    <n v="1"/>
    <n v="495"/>
    <n v="0"/>
    <n v="0"/>
    <n v="0"/>
    <n v="495"/>
    <n v="0"/>
    <n v="495"/>
    <n v="1"/>
    <n v="0"/>
    <x v="145"/>
  </r>
  <r>
    <x v="33"/>
    <n v="10221"/>
    <x v="13"/>
    <n v="2"/>
    <n v="510"/>
    <n v="0"/>
    <n v="0"/>
    <n v="0"/>
    <n v="510"/>
    <n v="0"/>
    <n v="510"/>
    <n v="1"/>
    <n v="0"/>
    <x v="145"/>
  </r>
  <r>
    <x v="67"/>
    <n v="10223"/>
    <x v="13"/>
    <n v="2"/>
    <n v="550"/>
    <n v="0"/>
    <n v="0"/>
    <n v="0"/>
    <n v="550"/>
    <n v="0"/>
    <n v="550"/>
    <n v="1"/>
    <n v="0"/>
    <x v="145"/>
  </r>
  <r>
    <x v="37"/>
    <n v="10216"/>
    <x v="13"/>
    <n v="2"/>
    <n v="490"/>
    <n v="0"/>
    <n v="0"/>
    <n v="0"/>
    <n v="490"/>
    <n v="0"/>
    <n v="490"/>
    <n v="1"/>
    <n v="0"/>
    <x v="145"/>
  </r>
  <r>
    <x v="8"/>
    <n v="10264"/>
    <x v="5"/>
    <n v="3"/>
    <n v="570"/>
    <n v="0"/>
    <n v="0"/>
    <n v="11.86"/>
    <n v="558.14"/>
    <n v="0"/>
    <n v="558.14"/>
    <n v="1"/>
    <n v="0"/>
    <x v="145"/>
  </r>
  <r>
    <x v="68"/>
    <n v="10377"/>
    <x v="5"/>
    <n v="1"/>
    <n v="345"/>
    <n v="0"/>
    <n v="0"/>
    <n v="0"/>
    <n v="345"/>
    <n v="0"/>
    <n v="345"/>
    <n v="1"/>
    <n v="0"/>
    <x v="145"/>
  </r>
  <r>
    <x v="141"/>
    <n v="10355"/>
    <x v="6"/>
    <n v="1"/>
    <n v="350"/>
    <n v="0"/>
    <n v="0"/>
    <n v="0"/>
    <n v="350"/>
    <n v="0"/>
    <n v="350"/>
    <n v="1"/>
    <n v="0"/>
    <x v="145"/>
  </r>
  <r>
    <x v="119"/>
    <n v="10359"/>
    <x v="6"/>
    <n v="1"/>
    <n v="385"/>
    <n v="0"/>
    <n v="0"/>
    <n v="0"/>
    <n v="385"/>
    <n v="0"/>
    <n v="385"/>
    <n v="1"/>
    <n v="0"/>
    <x v="145"/>
  </r>
  <r>
    <x v="46"/>
    <n v="10356"/>
    <x v="6"/>
    <n v="1"/>
    <n v="360"/>
    <n v="0"/>
    <n v="0"/>
    <n v="0"/>
    <n v="360"/>
    <n v="0"/>
    <n v="360"/>
    <n v="1"/>
    <n v="0"/>
    <x v="145"/>
  </r>
  <r>
    <x v="238"/>
    <n v="10392"/>
    <x v="7"/>
    <n v="1"/>
    <n v="315"/>
    <n v="0"/>
    <n v="0"/>
    <n v="0"/>
    <n v="315"/>
    <n v="0"/>
    <n v="315"/>
    <n v="1"/>
    <n v="0"/>
    <x v="145"/>
  </r>
  <r>
    <x v="47"/>
    <n v="10432"/>
    <x v="14"/>
    <n v="1"/>
    <n v="315"/>
    <n v="0"/>
    <n v="0"/>
    <n v="0"/>
    <n v="315"/>
    <n v="0"/>
    <n v="315"/>
    <n v="1"/>
    <n v="0"/>
    <x v="145"/>
  </r>
  <r>
    <x v="78"/>
    <n v="10403"/>
    <x v="23"/>
    <n v="1"/>
    <n v="335"/>
    <n v="0"/>
    <n v="0"/>
    <n v="0"/>
    <n v="335"/>
    <n v="0"/>
    <n v="335"/>
    <n v="1"/>
    <n v="0"/>
    <x v="145"/>
  </r>
  <r>
    <x v="79"/>
    <n v="10404"/>
    <x v="23"/>
    <n v="1"/>
    <n v="355"/>
    <n v="0"/>
    <n v="0"/>
    <n v="22.17"/>
    <n v="332.83"/>
    <n v="0"/>
    <n v="332.83"/>
    <n v="1"/>
    <n v="0"/>
    <x v="145"/>
  </r>
  <r>
    <x v="292"/>
    <n v="10743"/>
    <x v="2"/>
    <n v="1"/>
    <n v="25"/>
    <n v="0"/>
    <n v="0"/>
    <n v="5.98"/>
    <n v="19.02"/>
    <n v="0"/>
    <n v="19.02"/>
    <n v="1"/>
    <n v="0"/>
    <x v="145"/>
  </r>
  <r>
    <x v="154"/>
    <n v="10175"/>
    <x v="2"/>
    <n v="1"/>
    <n v="220"/>
    <n v="0"/>
    <n v="0"/>
    <n v="52.6"/>
    <n v="167.4"/>
    <n v="0"/>
    <n v="167.4"/>
    <n v="1"/>
    <n v="0"/>
    <x v="145"/>
  </r>
  <r>
    <x v="260"/>
    <n v="10641111111111"/>
    <x v="2"/>
    <n v="1"/>
    <n v="280"/>
    <n v="0"/>
    <n v="0"/>
    <n v="66.94"/>
    <n v="213.06"/>
    <n v="0"/>
    <n v="213.06"/>
    <n v="1"/>
    <n v="0"/>
    <x v="145"/>
  </r>
  <r>
    <x v="147"/>
    <n v="10004"/>
    <x v="16"/>
    <n v="1"/>
    <n v="70"/>
    <n v="0"/>
    <n v="0"/>
    <n v="0"/>
    <n v="70"/>
    <n v="0"/>
    <n v="70"/>
    <n v="1"/>
    <n v="0"/>
    <x v="145"/>
  </r>
  <r>
    <x v="107"/>
    <n v="10489"/>
    <x v="16"/>
    <n v="1"/>
    <n v="45"/>
    <n v="0"/>
    <n v="0"/>
    <n v="0"/>
    <n v="45"/>
    <n v="0"/>
    <n v="45"/>
    <n v="1"/>
    <n v="0"/>
    <x v="145"/>
  </r>
  <r>
    <x v="298"/>
    <n v="10754"/>
    <x v="10"/>
    <n v="1"/>
    <n v="209"/>
    <n v="0"/>
    <n v="0"/>
    <n v="0"/>
    <n v="209"/>
    <n v="0"/>
    <n v="209"/>
    <n v="1"/>
    <n v="0"/>
    <x v="145"/>
  </r>
  <r>
    <x v="301"/>
    <n v="10746"/>
    <x v="10"/>
    <n v="2"/>
    <n v="418"/>
    <n v="0"/>
    <n v="0"/>
    <n v="0"/>
    <n v="418"/>
    <n v="0"/>
    <n v="418"/>
    <n v="1"/>
    <n v="0"/>
    <x v="145"/>
  </r>
  <r>
    <x v="51"/>
    <n v="10632"/>
    <x v="10"/>
    <n v="2"/>
    <n v="318"/>
    <n v="0"/>
    <n v="0"/>
    <n v="0"/>
    <n v="318"/>
    <n v="0"/>
    <n v="318"/>
    <n v="1"/>
    <n v="0"/>
    <x v="145"/>
  </r>
  <r>
    <x v="293"/>
    <n v="10522"/>
    <x v="17"/>
    <n v="1"/>
    <n v="0"/>
    <n v="0"/>
    <n v="0"/>
    <n v="0"/>
    <n v="0"/>
    <n v="0"/>
    <n v="0"/>
    <n v="0"/>
    <n v="0"/>
    <x v="145"/>
  </r>
  <r>
    <x v="315"/>
    <n v="10749"/>
    <x v="10"/>
    <n v="1"/>
    <n v="179"/>
    <n v="0"/>
    <n v="0"/>
    <n v="0"/>
    <n v="179"/>
    <n v="0"/>
    <n v="179"/>
    <n v="1"/>
    <n v="0"/>
    <x v="146"/>
  </r>
  <r>
    <x v="335"/>
    <n v="10925"/>
    <x v="10"/>
    <n v="1"/>
    <n v="149"/>
    <n v="0"/>
    <n v="0"/>
    <n v="0"/>
    <n v="149"/>
    <n v="0"/>
    <n v="149"/>
    <n v="1"/>
    <n v="0"/>
    <x v="146"/>
  </r>
  <r>
    <x v="174"/>
    <n v="10660"/>
    <x v="5"/>
    <n v="1"/>
    <n v="265"/>
    <n v="0"/>
    <n v="0"/>
    <n v="26.34"/>
    <n v="238.66"/>
    <n v="0"/>
    <n v="238.66"/>
    <n v="1"/>
    <n v="0"/>
    <x v="146"/>
  </r>
  <r>
    <x v="123"/>
    <n v="10398"/>
    <x v="18"/>
    <n v="1"/>
    <n v="625"/>
    <n v="0"/>
    <n v="0"/>
    <n v="0"/>
    <n v="625"/>
    <n v="0"/>
    <n v="625"/>
    <n v="1"/>
    <n v="0"/>
    <x v="146"/>
  </r>
  <r>
    <x v="125"/>
    <n v="10069"/>
    <x v="4"/>
    <n v="1"/>
    <n v="355"/>
    <n v="0"/>
    <n v="0"/>
    <n v="0"/>
    <n v="355"/>
    <n v="0"/>
    <n v="355"/>
    <n v="1"/>
    <n v="0"/>
    <x v="146"/>
  </r>
  <r>
    <x v="58"/>
    <n v="10145"/>
    <x v="1"/>
    <n v="1"/>
    <n v="370"/>
    <n v="0"/>
    <n v="0"/>
    <n v="0"/>
    <n v="370"/>
    <n v="0"/>
    <n v="370"/>
    <n v="1"/>
    <n v="0"/>
    <x v="146"/>
  </r>
  <r>
    <x v="23"/>
    <n v="10044"/>
    <x v="4"/>
    <n v="1"/>
    <n v="260"/>
    <n v="0"/>
    <n v="0"/>
    <n v="0"/>
    <n v="260"/>
    <n v="0"/>
    <n v="260"/>
    <n v="1"/>
    <n v="0"/>
    <x v="146"/>
  </r>
  <r>
    <x v="138"/>
    <n v="10130"/>
    <x v="3"/>
    <n v="1"/>
    <n v="385"/>
    <n v="0"/>
    <n v="0"/>
    <n v="3.23"/>
    <n v="381.77"/>
    <n v="0"/>
    <n v="381.77"/>
    <n v="1"/>
    <n v="0"/>
    <x v="146"/>
  </r>
  <r>
    <x v="4"/>
    <n v="10109"/>
    <x v="3"/>
    <n v="1"/>
    <n v="275"/>
    <n v="0"/>
    <n v="0"/>
    <n v="0"/>
    <n v="275"/>
    <n v="0"/>
    <n v="275"/>
    <n v="1"/>
    <n v="0"/>
    <x v="146"/>
  </r>
  <r>
    <x v="124"/>
    <n v="10135"/>
    <x v="1"/>
    <n v="1"/>
    <n v="310"/>
    <n v="0"/>
    <n v="0"/>
    <n v="0"/>
    <n v="310"/>
    <n v="0"/>
    <n v="310"/>
    <n v="1"/>
    <n v="0"/>
    <x v="146"/>
  </r>
  <r>
    <x v="26"/>
    <n v="10095"/>
    <x v="3"/>
    <n v="1"/>
    <n v="260"/>
    <n v="0"/>
    <n v="0"/>
    <n v="0"/>
    <n v="260"/>
    <n v="0"/>
    <n v="260"/>
    <n v="1"/>
    <n v="0"/>
    <x v="146"/>
  </r>
  <r>
    <x v="103"/>
    <n v="10075"/>
    <x v="4"/>
    <n v="2"/>
    <n v="550"/>
    <n v="0"/>
    <n v="0"/>
    <n v="0"/>
    <n v="550"/>
    <n v="0"/>
    <n v="550"/>
    <n v="1"/>
    <n v="0"/>
    <x v="146"/>
  </r>
  <r>
    <x v="28"/>
    <n v="10442"/>
    <x v="12"/>
    <n v="2"/>
    <n v="166"/>
    <n v="0"/>
    <n v="0"/>
    <n v="0"/>
    <n v="166"/>
    <n v="0"/>
    <n v="166"/>
    <n v="1"/>
    <n v="0"/>
    <x v="146"/>
  </r>
  <r>
    <x v="113"/>
    <n v="10446"/>
    <x v="12"/>
    <n v="1"/>
    <n v="195"/>
    <n v="0"/>
    <n v="0"/>
    <n v="1.63"/>
    <n v="193.37"/>
    <n v="0"/>
    <n v="193.37"/>
    <n v="1"/>
    <n v="0"/>
    <x v="146"/>
  </r>
  <r>
    <x v="65"/>
    <n v="10211"/>
    <x v="13"/>
    <n v="1"/>
    <n v="265"/>
    <n v="0"/>
    <n v="0"/>
    <n v="0"/>
    <n v="265"/>
    <n v="0"/>
    <n v="265"/>
    <n v="1"/>
    <n v="0"/>
    <x v="146"/>
  </r>
  <r>
    <x v="32"/>
    <n v="10214"/>
    <x v="13"/>
    <n v="1"/>
    <n v="265"/>
    <n v="0"/>
    <n v="0"/>
    <n v="0"/>
    <n v="265"/>
    <n v="0"/>
    <n v="265"/>
    <n v="1"/>
    <n v="0"/>
    <x v="146"/>
  </r>
  <r>
    <x v="33"/>
    <n v="10221"/>
    <x v="13"/>
    <n v="2"/>
    <n v="510"/>
    <n v="0"/>
    <n v="0"/>
    <n v="0"/>
    <n v="510"/>
    <n v="0"/>
    <n v="510"/>
    <n v="1"/>
    <n v="0"/>
    <x v="146"/>
  </r>
  <r>
    <x v="34"/>
    <n v="10222"/>
    <x v="13"/>
    <n v="1"/>
    <n v="235"/>
    <n v="0"/>
    <n v="0"/>
    <n v="0"/>
    <n v="235"/>
    <n v="0"/>
    <n v="235"/>
    <n v="1"/>
    <n v="0"/>
    <x v="146"/>
  </r>
  <r>
    <x v="35"/>
    <n v="10220"/>
    <x v="13"/>
    <n v="1"/>
    <n v="225"/>
    <n v="0"/>
    <n v="0"/>
    <n v="0"/>
    <n v="225"/>
    <n v="0"/>
    <n v="225"/>
    <n v="1"/>
    <n v="0"/>
    <x v="146"/>
  </r>
  <r>
    <x v="67"/>
    <n v="10223"/>
    <x v="13"/>
    <n v="1"/>
    <n v="275"/>
    <n v="0"/>
    <n v="0"/>
    <n v="2.2999999999999998"/>
    <n v="272.7"/>
    <n v="0"/>
    <n v="272.7"/>
    <n v="1"/>
    <n v="0"/>
    <x v="146"/>
  </r>
  <r>
    <x v="37"/>
    <n v="10216"/>
    <x v="13"/>
    <n v="2"/>
    <n v="490"/>
    <n v="0"/>
    <n v="0"/>
    <n v="0"/>
    <n v="490"/>
    <n v="0"/>
    <n v="490"/>
    <n v="1"/>
    <n v="0"/>
    <x v="146"/>
  </r>
  <r>
    <x v="8"/>
    <n v="10264"/>
    <x v="5"/>
    <n v="8"/>
    <n v="1520"/>
    <n v="0"/>
    <n v="0"/>
    <n v="39.590000000000003"/>
    <n v="1480.41"/>
    <n v="0"/>
    <n v="1480.41"/>
    <n v="1"/>
    <n v="0"/>
    <x v="146"/>
  </r>
  <r>
    <x v="38"/>
    <n v="10381"/>
    <x v="5"/>
    <n v="1"/>
    <n v="225"/>
    <n v="0"/>
    <n v="0"/>
    <n v="0"/>
    <n v="225"/>
    <n v="0"/>
    <n v="225"/>
    <n v="1"/>
    <n v="0"/>
    <x v="146"/>
  </r>
  <r>
    <x v="39"/>
    <n v="10373"/>
    <x v="5"/>
    <n v="1"/>
    <n v="275"/>
    <n v="0"/>
    <n v="0"/>
    <n v="27.33"/>
    <n v="247.67"/>
    <n v="0"/>
    <n v="247.67"/>
    <n v="1"/>
    <n v="0"/>
    <x v="146"/>
  </r>
  <r>
    <x v="41"/>
    <n v="10363"/>
    <x v="5"/>
    <n v="2"/>
    <n v="530"/>
    <n v="0"/>
    <n v="0"/>
    <n v="26.33"/>
    <n v="503.67"/>
    <n v="0"/>
    <n v="503.67"/>
    <n v="1"/>
    <n v="0"/>
    <x v="146"/>
  </r>
  <r>
    <x v="69"/>
    <n v="10382"/>
    <x v="5"/>
    <n v="1"/>
    <n v="235"/>
    <n v="0"/>
    <n v="0"/>
    <n v="47"/>
    <n v="188"/>
    <n v="0"/>
    <n v="188"/>
    <n v="1"/>
    <n v="0"/>
    <x v="146"/>
  </r>
  <r>
    <x v="42"/>
    <n v="10370"/>
    <x v="5"/>
    <n v="1"/>
    <n v="310"/>
    <n v="0"/>
    <n v="0"/>
    <n v="0"/>
    <n v="310"/>
    <n v="0"/>
    <n v="310"/>
    <n v="1"/>
    <n v="0"/>
    <x v="146"/>
  </r>
  <r>
    <x v="44"/>
    <n v="10685"/>
    <x v="5"/>
    <n v="1"/>
    <n v="225"/>
    <n v="0"/>
    <n v="0"/>
    <n v="0"/>
    <n v="225"/>
    <n v="0"/>
    <n v="225"/>
    <n v="1"/>
    <n v="0"/>
    <x v="146"/>
  </r>
  <r>
    <x v="11"/>
    <n v="10353"/>
    <x v="6"/>
    <n v="2"/>
    <n v="700"/>
    <n v="0"/>
    <n v="0"/>
    <n v="2.93"/>
    <n v="697.07"/>
    <n v="0"/>
    <n v="697.07"/>
    <n v="1"/>
    <n v="0"/>
    <x v="146"/>
  </r>
  <r>
    <x v="104"/>
    <n v="10360"/>
    <x v="6"/>
    <n v="1"/>
    <n v="385"/>
    <n v="0"/>
    <n v="0"/>
    <n v="0"/>
    <n v="385"/>
    <n v="0"/>
    <n v="385"/>
    <n v="1"/>
    <n v="0"/>
    <x v="146"/>
  </r>
  <r>
    <x v="119"/>
    <n v="10359"/>
    <x v="6"/>
    <n v="4"/>
    <n v="1540"/>
    <n v="0"/>
    <n v="0"/>
    <n v="0"/>
    <n v="1540"/>
    <n v="0"/>
    <n v="1540"/>
    <n v="1"/>
    <n v="0"/>
    <x v="146"/>
  </r>
  <r>
    <x v="74"/>
    <n v="10227"/>
    <x v="6"/>
    <n v="2"/>
    <n v="770"/>
    <n v="0"/>
    <n v="0"/>
    <n v="0"/>
    <n v="770"/>
    <n v="0"/>
    <n v="770"/>
    <n v="1"/>
    <n v="0"/>
    <x v="146"/>
  </r>
  <r>
    <x v="46"/>
    <n v="10356"/>
    <x v="6"/>
    <n v="1"/>
    <n v="360"/>
    <n v="0"/>
    <n v="0"/>
    <n v="0"/>
    <n v="360"/>
    <n v="0"/>
    <n v="360"/>
    <n v="1"/>
    <n v="0"/>
    <x v="146"/>
  </r>
  <r>
    <x v="12"/>
    <n v="10545"/>
    <x v="6"/>
    <n v="1"/>
    <n v="340"/>
    <n v="0"/>
    <n v="0"/>
    <n v="0"/>
    <n v="340"/>
    <n v="0"/>
    <n v="340"/>
    <n v="1"/>
    <n v="0"/>
    <x v="146"/>
  </r>
  <r>
    <x v="75"/>
    <n v="10427"/>
    <x v="21"/>
    <n v="2"/>
    <n v="718"/>
    <n v="0"/>
    <n v="0"/>
    <n v="0"/>
    <n v="718"/>
    <n v="0"/>
    <n v="718"/>
    <n v="1"/>
    <n v="0"/>
    <x v="146"/>
  </r>
  <r>
    <x v="14"/>
    <n v="10653"/>
    <x v="8"/>
    <n v="1"/>
    <n v="275"/>
    <n v="0"/>
    <n v="0"/>
    <n v="0"/>
    <n v="275"/>
    <n v="0"/>
    <n v="275"/>
    <n v="1"/>
    <n v="0"/>
    <x v="146"/>
  </r>
  <r>
    <x v="78"/>
    <n v="10403"/>
    <x v="23"/>
    <n v="1"/>
    <n v="335"/>
    <n v="0"/>
    <n v="0"/>
    <n v="0"/>
    <n v="335"/>
    <n v="0"/>
    <n v="335"/>
    <n v="1"/>
    <n v="0"/>
    <x v="146"/>
  </r>
  <r>
    <x v="159"/>
    <n v="10263"/>
    <x v="17"/>
    <n v="1"/>
    <n v="0"/>
    <n v="0"/>
    <n v="0"/>
    <n v="0"/>
    <n v="0"/>
    <n v="0"/>
    <n v="0"/>
    <n v="0"/>
    <n v="0"/>
    <x v="146"/>
  </r>
  <r>
    <x v="272"/>
    <n v="10490"/>
    <x v="16"/>
    <n v="2"/>
    <n v="50"/>
    <n v="0"/>
    <n v="0"/>
    <n v="0"/>
    <n v="50"/>
    <n v="0"/>
    <n v="50"/>
    <n v="1"/>
    <n v="0"/>
    <x v="146"/>
  </r>
  <r>
    <x v="89"/>
    <n v="10493"/>
    <x v="16"/>
    <n v="2"/>
    <n v="116"/>
    <n v="0"/>
    <n v="0"/>
    <n v="0"/>
    <n v="116"/>
    <n v="0"/>
    <n v="116"/>
    <n v="1"/>
    <n v="0"/>
    <x v="146"/>
  </r>
  <r>
    <x v="134"/>
    <n v="10405"/>
    <x v="17"/>
    <n v="2"/>
    <n v="0"/>
    <n v="0"/>
    <n v="0"/>
    <n v="0"/>
    <n v="0"/>
    <n v="0"/>
    <n v="0"/>
    <n v="0"/>
    <n v="0"/>
    <x v="146"/>
  </r>
  <r>
    <x v="91"/>
    <n v="10494"/>
    <x v="16"/>
    <n v="3"/>
    <n v="114"/>
    <n v="0"/>
    <n v="0"/>
    <n v="0.32"/>
    <n v="113.68"/>
    <n v="0"/>
    <n v="113.68"/>
    <n v="1"/>
    <n v="0"/>
    <x v="146"/>
  </r>
  <r>
    <x v="298"/>
    <n v="10754"/>
    <x v="10"/>
    <n v="2"/>
    <n v="418"/>
    <n v="0"/>
    <n v="0"/>
    <n v="0"/>
    <n v="418"/>
    <n v="0"/>
    <n v="418"/>
    <n v="1"/>
    <n v="0"/>
    <x v="146"/>
  </r>
  <r>
    <x v="301"/>
    <n v="10746"/>
    <x v="10"/>
    <n v="1"/>
    <n v="209"/>
    <n v="0"/>
    <n v="0"/>
    <n v="0"/>
    <n v="209"/>
    <n v="0"/>
    <n v="209"/>
    <n v="1"/>
    <n v="0"/>
    <x v="146"/>
  </r>
  <r>
    <x v="240"/>
    <n v="10698"/>
    <x v="17"/>
    <n v="1"/>
    <n v="0"/>
    <n v="0"/>
    <n v="0"/>
    <n v="0"/>
    <n v="0"/>
    <n v="0"/>
    <n v="0"/>
    <n v="0"/>
    <n v="0"/>
    <x v="146"/>
  </r>
  <r>
    <x v="293"/>
    <n v="10522"/>
    <x v="17"/>
    <n v="1"/>
    <n v="0"/>
    <n v="0"/>
    <n v="0"/>
    <n v="0"/>
    <n v="0"/>
    <n v="0"/>
    <n v="0"/>
    <n v="0"/>
    <n v="0"/>
    <x v="146"/>
  </r>
  <r>
    <x v="315"/>
    <n v="10749"/>
    <x v="10"/>
    <n v="3"/>
    <n v="537"/>
    <n v="0"/>
    <n v="0"/>
    <n v="0"/>
    <n v="537"/>
    <n v="0"/>
    <n v="537"/>
    <n v="1"/>
    <n v="0"/>
    <x v="147"/>
  </r>
  <r>
    <x v="145"/>
    <n v="10449"/>
    <x v="0"/>
    <n v="1"/>
    <n v="260"/>
    <n v="0"/>
    <n v="0"/>
    <n v="0"/>
    <n v="260"/>
    <n v="0"/>
    <n v="260"/>
    <n v="1"/>
    <n v="0"/>
    <x v="147"/>
  </r>
  <r>
    <x v="111"/>
    <n v="10070"/>
    <x v="4"/>
    <n v="1"/>
    <n v="275"/>
    <n v="0"/>
    <n v="0"/>
    <n v="0"/>
    <n v="275"/>
    <n v="0"/>
    <n v="275"/>
    <n v="1"/>
    <n v="0"/>
    <x v="147"/>
  </r>
  <r>
    <x v="127"/>
    <n v="10067"/>
    <x v="4"/>
    <n v="1"/>
    <n v="275"/>
    <n v="0"/>
    <n v="0"/>
    <n v="0"/>
    <n v="275"/>
    <n v="0"/>
    <n v="275"/>
    <n v="1"/>
    <n v="0"/>
    <x v="147"/>
  </r>
  <r>
    <x v="60"/>
    <n v="10125"/>
    <x v="3"/>
    <n v="1"/>
    <n v="275"/>
    <n v="0"/>
    <n v="0"/>
    <n v="0"/>
    <n v="275"/>
    <n v="0"/>
    <n v="275"/>
    <n v="1"/>
    <n v="0"/>
    <x v="147"/>
  </r>
  <r>
    <x v="61"/>
    <n v="10115"/>
    <x v="3"/>
    <n v="1"/>
    <n v="275"/>
    <n v="0"/>
    <n v="0"/>
    <n v="0"/>
    <n v="275"/>
    <n v="0"/>
    <n v="275"/>
    <n v="1"/>
    <n v="0"/>
    <x v="147"/>
  </r>
  <r>
    <x v="28"/>
    <n v="10442"/>
    <x v="12"/>
    <n v="3"/>
    <n v="249"/>
    <n v="0"/>
    <n v="0"/>
    <n v="0"/>
    <n v="249"/>
    <n v="0"/>
    <n v="249"/>
    <n v="1"/>
    <n v="0"/>
    <x v="147"/>
  </r>
  <r>
    <x v="30"/>
    <n v="10441"/>
    <x v="12"/>
    <n v="1"/>
    <n v="250"/>
    <n v="0"/>
    <n v="0"/>
    <n v="0"/>
    <n v="250"/>
    <n v="0"/>
    <n v="250"/>
    <n v="1"/>
    <n v="0"/>
    <x v="147"/>
  </r>
  <r>
    <x v="63"/>
    <n v="10470"/>
    <x v="19"/>
    <n v="1"/>
    <n v="275"/>
    <n v="0"/>
    <n v="0"/>
    <n v="0"/>
    <n v="275"/>
    <n v="0"/>
    <n v="275"/>
    <n v="1"/>
    <n v="0"/>
    <x v="147"/>
  </r>
  <r>
    <x v="33"/>
    <n v="10221"/>
    <x v="13"/>
    <n v="1"/>
    <n v="255"/>
    <n v="0"/>
    <n v="0"/>
    <n v="0"/>
    <n v="255"/>
    <n v="0"/>
    <n v="255"/>
    <n v="1"/>
    <n v="0"/>
    <x v="147"/>
  </r>
  <r>
    <x v="67"/>
    <n v="10223"/>
    <x v="13"/>
    <n v="1"/>
    <n v="275"/>
    <n v="0"/>
    <n v="0"/>
    <n v="0"/>
    <n v="275"/>
    <n v="0"/>
    <n v="275"/>
    <n v="1"/>
    <n v="0"/>
    <x v="147"/>
  </r>
  <r>
    <x v="8"/>
    <n v="10264"/>
    <x v="5"/>
    <n v="3"/>
    <n v="570"/>
    <n v="0"/>
    <n v="0"/>
    <n v="29.4"/>
    <n v="540.6"/>
    <n v="0"/>
    <n v="540.6"/>
    <n v="1"/>
    <n v="0"/>
    <x v="147"/>
  </r>
  <r>
    <x v="68"/>
    <n v="10377"/>
    <x v="5"/>
    <n v="1"/>
    <n v="345"/>
    <n v="0"/>
    <n v="0"/>
    <n v="0"/>
    <n v="345"/>
    <n v="0"/>
    <n v="345"/>
    <n v="1"/>
    <n v="0"/>
    <x v="147"/>
  </r>
  <r>
    <x v="161"/>
    <n v="10369"/>
    <x v="5"/>
    <n v="1"/>
    <n v="225"/>
    <n v="0"/>
    <n v="0"/>
    <n v="17.420000000000002"/>
    <n v="207.58"/>
    <n v="0"/>
    <n v="207.58"/>
    <n v="1"/>
    <n v="0"/>
    <x v="147"/>
  </r>
  <r>
    <x v="69"/>
    <n v="10382"/>
    <x v="5"/>
    <n v="1"/>
    <n v="235"/>
    <n v="0"/>
    <n v="0"/>
    <n v="18.18"/>
    <n v="216.82"/>
    <n v="0"/>
    <n v="216.82"/>
    <n v="1"/>
    <n v="0"/>
    <x v="147"/>
  </r>
  <r>
    <x v="11"/>
    <n v="10353"/>
    <x v="6"/>
    <n v="1"/>
    <n v="350"/>
    <n v="0"/>
    <n v="0"/>
    <n v="70"/>
    <n v="280"/>
    <n v="0"/>
    <n v="280"/>
    <n v="1"/>
    <n v="0"/>
    <x v="147"/>
  </r>
  <r>
    <x v="74"/>
    <n v="10227"/>
    <x v="6"/>
    <n v="1"/>
    <n v="385"/>
    <n v="0"/>
    <n v="0"/>
    <n v="0"/>
    <n v="385"/>
    <n v="0"/>
    <n v="385"/>
    <n v="1"/>
    <n v="0"/>
    <x v="147"/>
  </r>
  <r>
    <x v="105"/>
    <n v="10142"/>
    <x v="22"/>
    <n v="1"/>
    <n v="320"/>
    <n v="0"/>
    <n v="0"/>
    <n v="0"/>
    <n v="320"/>
    <n v="0"/>
    <n v="320"/>
    <n v="1"/>
    <n v="0"/>
    <x v="147"/>
  </r>
  <r>
    <x v="78"/>
    <n v="10403"/>
    <x v="23"/>
    <n v="1"/>
    <n v="335"/>
    <n v="0"/>
    <n v="0"/>
    <n v="0"/>
    <n v="335"/>
    <n v="0"/>
    <n v="335"/>
    <n v="1"/>
    <n v="0"/>
    <x v="147"/>
  </r>
  <r>
    <x v="17"/>
    <n v="10633"/>
    <x v="10"/>
    <n v="1"/>
    <n v="159"/>
    <n v="0"/>
    <n v="0"/>
    <n v="0"/>
    <n v="159"/>
    <n v="0"/>
    <n v="159"/>
    <n v="1"/>
    <n v="0"/>
    <x v="147"/>
  </r>
  <r>
    <x v="298"/>
    <n v="10754"/>
    <x v="10"/>
    <n v="1"/>
    <n v="209"/>
    <n v="0"/>
    <n v="0"/>
    <n v="0"/>
    <n v="209"/>
    <n v="0"/>
    <n v="209"/>
    <n v="1"/>
    <n v="0"/>
    <x v="147"/>
  </r>
  <r>
    <x v="51"/>
    <n v="10632"/>
    <x v="10"/>
    <n v="1"/>
    <n v="159"/>
    <n v="0"/>
    <n v="0"/>
    <n v="0"/>
    <n v="159"/>
    <n v="0"/>
    <n v="159"/>
    <n v="1"/>
    <n v="0"/>
    <x v="147"/>
  </r>
  <r>
    <x v="315"/>
    <n v="10749"/>
    <x v="10"/>
    <n v="1"/>
    <n v="179"/>
    <n v="0"/>
    <n v="0"/>
    <n v="0"/>
    <n v="179"/>
    <n v="0"/>
    <n v="179"/>
    <n v="1"/>
    <n v="0"/>
    <x v="148"/>
  </r>
  <r>
    <x v="335"/>
    <n v="10925"/>
    <x v="10"/>
    <n v="1"/>
    <n v="149"/>
    <n v="0"/>
    <n v="0"/>
    <n v="0"/>
    <n v="149"/>
    <n v="0"/>
    <n v="149"/>
    <n v="1"/>
    <n v="0"/>
    <x v="148"/>
  </r>
  <r>
    <x v="1"/>
    <n v="10450"/>
    <x v="0"/>
    <n v="1"/>
    <n v="470"/>
    <n v="0"/>
    <n v="0"/>
    <n v="10.24"/>
    <n v="459.76"/>
    <n v="0"/>
    <n v="459.76"/>
    <n v="1"/>
    <n v="0"/>
    <x v="148"/>
  </r>
  <r>
    <x v="55"/>
    <n v="10152"/>
    <x v="1"/>
    <n v="1"/>
    <n v="350"/>
    <n v="0"/>
    <n v="0"/>
    <n v="0"/>
    <n v="350"/>
    <n v="0"/>
    <n v="350"/>
    <n v="1"/>
    <n v="0"/>
    <x v="148"/>
  </r>
  <r>
    <x v="182"/>
    <n v="10154"/>
    <x v="1"/>
    <n v="1"/>
    <n v="385"/>
    <n v="0"/>
    <n v="0"/>
    <n v="40.51"/>
    <n v="344.49"/>
    <n v="0"/>
    <n v="344.49"/>
    <n v="1"/>
    <n v="0"/>
    <x v="148"/>
  </r>
  <r>
    <x v="82"/>
    <n v="10072"/>
    <x v="4"/>
    <n v="1"/>
    <n v="315"/>
    <n v="0"/>
    <n v="0"/>
    <n v="0"/>
    <n v="315"/>
    <n v="0"/>
    <n v="315"/>
    <n v="1"/>
    <n v="0"/>
    <x v="148"/>
  </r>
  <r>
    <x v="58"/>
    <n v="10145"/>
    <x v="1"/>
    <n v="1"/>
    <n v="370"/>
    <n v="0"/>
    <n v="0"/>
    <n v="38.94"/>
    <n v="331.06"/>
    <n v="0"/>
    <n v="331.06"/>
    <n v="1"/>
    <n v="0"/>
    <x v="148"/>
  </r>
  <r>
    <x v="4"/>
    <n v="10109"/>
    <x v="3"/>
    <n v="2"/>
    <n v="550"/>
    <n v="0"/>
    <n v="0"/>
    <n v="0"/>
    <n v="550"/>
    <n v="0"/>
    <n v="550"/>
    <n v="1"/>
    <n v="0"/>
    <x v="148"/>
  </r>
  <r>
    <x v="128"/>
    <n v="10111"/>
    <x v="3"/>
    <n v="2"/>
    <n v="710"/>
    <n v="0"/>
    <n v="0"/>
    <n v="0"/>
    <n v="710"/>
    <n v="0"/>
    <n v="710"/>
    <n v="1"/>
    <n v="0"/>
    <x v="148"/>
  </r>
  <r>
    <x v="102"/>
    <n v="10018"/>
    <x v="4"/>
    <n v="1"/>
    <n v="255"/>
    <n v="0"/>
    <n v="0"/>
    <n v="0"/>
    <n v="255"/>
    <n v="0"/>
    <n v="255"/>
    <n v="1"/>
    <n v="0"/>
    <x v="148"/>
  </r>
  <r>
    <x v="173"/>
    <n v="10097"/>
    <x v="3"/>
    <n v="1"/>
    <n v="355"/>
    <n v="0"/>
    <n v="0"/>
    <n v="0"/>
    <n v="355"/>
    <n v="0"/>
    <n v="355"/>
    <n v="1"/>
    <n v="0"/>
    <x v="148"/>
  </r>
  <r>
    <x v="6"/>
    <n v="10055"/>
    <x v="4"/>
    <n v="1"/>
    <n v="260"/>
    <n v="0"/>
    <n v="0"/>
    <n v="52"/>
    <n v="208"/>
    <n v="0"/>
    <n v="208"/>
    <n v="1"/>
    <n v="0"/>
    <x v="148"/>
  </r>
  <r>
    <x v="103"/>
    <n v="10075"/>
    <x v="4"/>
    <n v="1"/>
    <n v="275"/>
    <n v="0"/>
    <n v="0"/>
    <n v="28.94"/>
    <n v="246.06"/>
    <n v="0"/>
    <n v="246.06"/>
    <n v="1"/>
    <n v="0"/>
    <x v="148"/>
  </r>
  <r>
    <x v="28"/>
    <n v="10442"/>
    <x v="12"/>
    <n v="1"/>
    <n v="83"/>
    <n v="0"/>
    <n v="0"/>
    <n v="0"/>
    <n v="83"/>
    <n v="0"/>
    <n v="83"/>
    <n v="1"/>
    <n v="0"/>
    <x v="148"/>
  </r>
  <r>
    <x v="113"/>
    <n v="10446"/>
    <x v="12"/>
    <n v="1"/>
    <n v="195"/>
    <n v="0"/>
    <n v="0"/>
    <n v="17.18"/>
    <n v="177.82"/>
    <n v="0"/>
    <n v="177.82"/>
    <n v="1"/>
    <n v="0"/>
    <x v="148"/>
  </r>
  <r>
    <x v="62"/>
    <n v="10445"/>
    <x v="12"/>
    <n v="2"/>
    <n v="390"/>
    <n v="0"/>
    <n v="0"/>
    <n v="17.18"/>
    <n v="372.82"/>
    <n v="0"/>
    <n v="372.82"/>
    <n v="1"/>
    <n v="0"/>
    <x v="148"/>
  </r>
  <r>
    <x v="274"/>
    <n v="10715"/>
    <x v="12"/>
    <n v="1"/>
    <n v="155"/>
    <n v="0"/>
    <n v="0"/>
    <n v="0"/>
    <n v="155"/>
    <n v="0"/>
    <n v="155"/>
    <n v="1"/>
    <n v="0"/>
    <x v="148"/>
  </r>
  <r>
    <x v="115"/>
    <n v="10436"/>
    <x v="12"/>
    <n v="1"/>
    <n v="45"/>
    <n v="0"/>
    <n v="0"/>
    <n v="0.98"/>
    <n v="44.02"/>
    <n v="0"/>
    <n v="44.02"/>
    <n v="1"/>
    <n v="0"/>
    <x v="148"/>
  </r>
  <r>
    <x v="230"/>
    <n v="10213"/>
    <x v="13"/>
    <n v="1"/>
    <n v="245"/>
    <n v="0"/>
    <n v="0"/>
    <n v="0"/>
    <n v="245"/>
    <n v="0"/>
    <n v="245"/>
    <n v="1"/>
    <n v="0"/>
    <x v="148"/>
  </r>
  <r>
    <x v="33"/>
    <n v="10221"/>
    <x v="13"/>
    <n v="1"/>
    <n v="255"/>
    <n v="0"/>
    <n v="0"/>
    <n v="0"/>
    <n v="255"/>
    <n v="0"/>
    <n v="255"/>
    <n v="1"/>
    <n v="0"/>
    <x v="148"/>
  </r>
  <r>
    <x v="117"/>
    <n v="10218"/>
    <x v="13"/>
    <n v="1"/>
    <n v="245"/>
    <n v="0"/>
    <n v="0"/>
    <n v="0"/>
    <n v="245"/>
    <n v="0"/>
    <n v="245"/>
    <n v="1"/>
    <n v="0"/>
    <x v="148"/>
  </r>
  <r>
    <x v="36"/>
    <n v="10224"/>
    <x v="13"/>
    <n v="2"/>
    <n v="510"/>
    <n v="0"/>
    <n v="0"/>
    <n v="44.93"/>
    <n v="465.07"/>
    <n v="0"/>
    <n v="465.07"/>
    <n v="1"/>
    <n v="0"/>
    <x v="148"/>
  </r>
  <r>
    <x v="37"/>
    <n v="10216"/>
    <x v="13"/>
    <n v="1"/>
    <n v="245"/>
    <n v="0"/>
    <n v="0"/>
    <n v="0"/>
    <n v="245"/>
    <n v="0"/>
    <n v="245"/>
    <n v="1"/>
    <n v="0"/>
    <x v="148"/>
  </r>
  <r>
    <x v="85"/>
    <n v="10215"/>
    <x v="13"/>
    <n v="1"/>
    <n v="225"/>
    <n v="0"/>
    <n v="0"/>
    <n v="24.43"/>
    <n v="200.57"/>
    <n v="0"/>
    <n v="200.57"/>
    <n v="1"/>
    <n v="0"/>
    <x v="148"/>
  </r>
  <r>
    <x v="8"/>
    <n v="10264"/>
    <x v="5"/>
    <n v="6"/>
    <n v="1140"/>
    <n v="0"/>
    <n v="0"/>
    <n v="43.77"/>
    <n v="1096.23"/>
    <n v="0"/>
    <n v="1096.23"/>
    <n v="1"/>
    <n v="0"/>
    <x v="148"/>
  </r>
  <r>
    <x v="157"/>
    <n v="10368"/>
    <x v="5"/>
    <n v="1"/>
    <n v="265"/>
    <n v="0"/>
    <n v="0"/>
    <n v="27.88"/>
    <n v="237.12"/>
    <n v="0"/>
    <n v="237.12"/>
    <n v="1"/>
    <n v="0"/>
    <x v="148"/>
  </r>
  <r>
    <x v="38"/>
    <n v="10381"/>
    <x v="5"/>
    <n v="1"/>
    <n v="225"/>
    <n v="0"/>
    <n v="0"/>
    <n v="0"/>
    <n v="225"/>
    <n v="0"/>
    <n v="225"/>
    <n v="1"/>
    <n v="0"/>
    <x v="148"/>
  </r>
  <r>
    <x v="227"/>
    <n v="10371"/>
    <x v="5"/>
    <n v="1"/>
    <n v="275"/>
    <n v="0"/>
    <n v="0"/>
    <n v="27.5"/>
    <n v="247.5"/>
    <n v="0"/>
    <n v="247.5"/>
    <n v="1"/>
    <n v="0"/>
    <x v="148"/>
  </r>
  <r>
    <x v="39"/>
    <n v="10373"/>
    <x v="5"/>
    <n v="2"/>
    <n v="550"/>
    <n v="0"/>
    <n v="0"/>
    <n v="33.31"/>
    <n v="516.69000000000005"/>
    <n v="0"/>
    <n v="516.69000000000005"/>
    <n v="1"/>
    <n v="0"/>
    <x v="148"/>
  </r>
  <r>
    <x v="41"/>
    <n v="10363"/>
    <x v="5"/>
    <n v="2"/>
    <n v="530"/>
    <n v="0"/>
    <n v="0"/>
    <n v="52.83"/>
    <n v="477.17"/>
    <n v="0"/>
    <n v="477.17"/>
    <n v="1"/>
    <n v="0"/>
    <x v="148"/>
  </r>
  <r>
    <x v="69"/>
    <n v="10382"/>
    <x v="5"/>
    <n v="1"/>
    <n v="235"/>
    <n v="0"/>
    <n v="0"/>
    <n v="23.35"/>
    <n v="211.65"/>
    <n v="0"/>
    <n v="211.65"/>
    <n v="1"/>
    <n v="0"/>
    <x v="148"/>
  </r>
  <r>
    <x v="43"/>
    <n v="10364"/>
    <x v="5"/>
    <n v="1"/>
    <n v="330"/>
    <n v="0"/>
    <n v="0"/>
    <n v="34.729999999999997"/>
    <n v="295.27"/>
    <n v="0"/>
    <n v="295.27"/>
    <n v="1"/>
    <n v="0"/>
    <x v="148"/>
  </r>
  <r>
    <x v="119"/>
    <n v="10359"/>
    <x v="6"/>
    <n v="1"/>
    <n v="385"/>
    <n v="0"/>
    <n v="0"/>
    <n v="8.39"/>
    <n v="376.61"/>
    <n v="0"/>
    <n v="376.61"/>
    <n v="1"/>
    <n v="0"/>
    <x v="148"/>
  </r>
  <r>
    <x v="46"/>
    <n v="10356"/>
    <x v="6"/>
    <n v="1"/>
    <n v="360"/>
    <n v="0"/>
    <n v="0"/>
    <n v="31.71"/>
    <n v="328.29"/>
    <n v="0"/>
    <n v="328.29"/>
    <n v="1"/>
    <n v="0"/>
    <x v="148"/>
  </r>
  <r>
    <x v="200"/>
    <n v="10402"/>
    <x v="23"/>
    <n v="1"/>
    <n v="285"/>
    <n v="0"/>
    <n v="0"/>
    <n v="30.94"/>
    <n v="254.06"/>
    <n v="0"/>
    <n v="254.06"/>
    <n v="1"/>
    <n v="0"/>
    <x v="148"/>
  </r>
  <r>
    <x v="333"/>
    <n v="10923"/>
    <x v="10"/>
    <n v="2"/>
    <n v="318"/>
    <n v="0"/>
    <n v="0"/>
    <n v="0"/>
    <n v="318"/>
    <n v="0"/>
    <n v="318"/>
    <n v="1"/>
    <n v="0"/>
    <x v="148"/>
  </r>
  <r>
    <x v="89"/>
    <n v="10493"/>
    <x v="16"/>
    <n v="1"/>
    <n v="58"/>
    <n v="0"/>
    <n v="0"/>
    <n v="1.26"/>
    <n v="56.74"/>
    <n v="0"/>
    <n v="56.74"/>
    <n v="1"/>
    <n v="0"/>
    <x v="148"/>
  </r>
  <r>
    <x v="17"/>
    <n v="10633"/>
    <x v="10"/>
    <n v="1"/>
    <n v="159"/>
    <n v="0"/>
    <n v="0"/>
    <n v="0"/>
    <n v="159"/>
    <n v="0"/>
    <n v="159"/>
    <n v="1"/>
    <n v="0"/>
    <x v="148"/>
  </r>
  <r>
    <x v="298"/>
    <n v="10754"/>
    <x v="10"/>
    <n v="2"/>
    <n v="418"/>
    <n v="0"/>
    <n v="0"/>
    <n v="0"/>
    <n v="418"/>
    <n v="0"/>
    <n v="418"/>
    <n v="1"/>
    <n v="0"/>
    <x v="148"/>
  </r>
  <r>
    <x v="301"/>
    <n v="10746"/>
    <x v="10"/>
    <n v="1"/>
    <n v="209"/>
    <n v="0"/>
    <n v="0"/>
    <n v="0"/>
    <n v="209"/>
    <n v="0"/>
    <n v="209"/>
    <n v="1"/>
    <n v="0"/>
    <x v="148"/>
  </r>
  <r>
    <x v="51"/>
    <n v="10632"/>
    <x v="10"/>
    <n v="1"/>
    <n v="159"/>
    <n v="0"/>
    <n v="0"/>
    <n v="0"/>
    <n v="159"/>
    <n v="0"/>
    <n v="159"/>
    <n v="1"/>
    <n v="0"/>
    <x v="148"/>
  </r>
  <r>
    <x v="315"/>
    <n v="10501"/>
    <x v="17"/>
    <n v="1"/>
    <n v="0"/>
    <n v="0"/>
    <n v="0"/>
    <n v="0"/>
    <n v="0"/>
    <n v="0"/>
    <n v="0"/>
    <n v="0"/>
    <n v="0"/>
    <x v="149"/>
  </r>
  <r>
    <x v="335"/>
    <n v="10925"/>
    <x v="10"/>
    <n v="1"/>
    <n v="149"/>
    <n v="0"/>
    <n v="0"/>
    <n v="0"/>
    <n v="149"/>
    <n v="0"/>
    <n v="149"/>
    <n v="1"/>
    <n v="0"/>
    <x v="149"/>
  </r>
  <r>
    <x v="122"/>
    <n v="10662"/>
    <x v="18"/>
    <n v="1"/>
    <n v="1315"/>
    <n v="0"/>
    <n v="0"/>
    <n v="0"/>
    <n v="1315"/>
    <n v="0"/>
    <n v="1315"/>
    <n v="1"/>
    <n v="0"/>
    <x v="149"/>
  </r>
  <r>
    <x v="54"/>
    <n v="10397"/>
    <x v="18"/>
    <n v="1"/>
    <n v="575"/>
    <n v="0"/>
    <n v="0"/>
    <n v="0"/>
    <n v="575"/>
    <n v="0"/>
    <n v="575"/>
    <n v="1"/>
    <n v="0"/>
    <x v="149"/>
  </r>
  <r>
    <x v="100"/>
    <n v="10073"/>
    <x v="11"/>
    <n v="1"/>
    <n v="335"/>
    <n v="0"/>
    <n v="0"/>
    <n v="0"/>
    <n v="335"/>
    <n v="0"/>
    <n v="335"/>
    <n v="1"/>
    <n v="0"/>
    <x v="149"/>
  </r>
  <r>
    <x v="28"/>
    <n v="10442"/>
    <x v="12"/>
    <n v="2"/>
    <n v="166"/>
    <n v="0"/>
    <n v="0"/>
    <n v="0"/>
    <n v="166"/>
    <n v="0"/>
    <n v="166"/>
    <n v="1"/>
    <n v="0"/>
    <x v="149"/>
  </r>
  <r>
    <x v="30"/>
    <n v="10441"/>
    <x v="12"/>
    <n v="1"/>
    <n v="250"/>
    <n v="0"/>
    <n v="0"/>
    <n v="0"/>
    <n v="250"/>
    <n v="0"/>
    <n v="250"/>
    <n v="1"/>
    <n v="0"/>
    <x v="149"/>
  </r>
  <r>
    <x v="193"/>
    <n v="10009"/>
    <x v="16"/>
    <n v="1"/>
    <n v="59"/>
    <n v="0"/>
    <n v="0"/>
    <n v="0"/>
    <n v="59"/>
    <n v="0"/>
    <n v="59"/>
    <n v="1"/>
    <n v="0"/>
    <x v="149"/>
  </r>
  <r>
    <x v="63"/>
    <n v="10470"/>
    <x v="19"/>
    <n v="3"/>
    <n v="825"/>
    <n v="0"/>
    <n v="0"/>
    <n v="0"/>
    <n v="825"/>
    <n v="0"/>
    <n v="825"/>
    <n v="1"/>
    <n v="0"/>
    <x v="149"/>
  </r>
  <r>
    <x v="117"/>
    <n v="10218"/>
    <x v="13"/>
    <n v="1"/>
    <n v="245"/>
    <n v="0"/>
    <n v="0"/>
    <n v="0"/>
    <n v="245"/>
    <n v="0"/>
    <n v="245"/>
    <n v="1"/>
    <n v="0"/>
    <x v="149"/>
  </r>
  <r>
    <x v="37"/>
    <n v="10216"/>
    <x v="13"/>
    <n v="3"/>
    <n v="735"/>
    <n v="0"/>
    <n v="0"/>
    <n v="0"/>
    <n v="735"/>
    <n v="0"/>
    <n v="735"/>
    <n v="1"/>
    <n v="0"/>
    <x v="149"/>
  </r>
  <r>
    <x v="46"/>
    <n v="10356"/>
    <x v="6"/>
    <n v="2"/>
    <n v="720"/>
    <n v="0"/>
    <n v="0"/>
    <n v="0"/>
    <n v="720"/>
    <n v="0"/>
    <n v="720"/>
    <n v="1"/>
    <n v="0"/>
    <x v="149"/>
  </r>
  <r>
    <x v="48"/>
    <n v="10409"/>
    <x v="8"/>
    <n v="1"/>
    <n v="335"/>
    <n v="0"/>
    <n v="0"/>
    <n v="0"/>
    <n v="335"/>
    <n v="0"/>
    <n v="335"/>
    <n v="1"/>
    <n v="0"/>
    <x v="149"/>
  </r>
  <r>
    <x v="333"/>
    <n v="10923"/>
    <x v="10"/>
    <n v="1"/>
    <n v="159"/>
    <n v="0"/>
    <n v="0"/>
    <n v="0"/>
    <n v="159"/>
    <n v="0"/>
    <n v="159"/>
    <n v="1"/>
    <n v="0"/>
    <x v="149"/>
  </r>
  <r>
    <x v="330"/>
    <n v="10551"/>
    <x v="17"/>
    <n v="1"/>
    <n v="0"/>
    <n v="0"/>
    <n v="0"/>
    <n v="0"/>
    <n v="0"/>
    <n v="0"/>
    <n v="0"/>
    <n v="0"/>
    <n v="0"/>
    <x v="149"/>
  </r>
  <r>
    <x v="272"/>
    <n v="10533"/>
    <x v="17"/>
    <n v="1"/>
    <n v="0"/>
    <n v="0"/>
    <n v="0"/>
    <n v="0"/>
    <n v="0"/>
    <n v="0"/>
    <n v="0"/>
    <n v="0"/>
    <n v="0"/>
    <x v="149"/>
  </r>
  <r>
    <x v="107"/>
    <n v="10489"/>
    <x v="16"/>
    <n v="1"/>
    <n v="45"/>
    <n v="0"/>
    <n v="0"/>
    <n v="0"/>
    <n v="45"/>
    <n v="0"/>
    <n v="45"/>
    <n v="1"/>
    <n v="0"/>
    <x v="149"/>
  </r>
  <r>
    <x v="334"/>
    <n v="10924"/>
    <x v="10"/>
    <n v="1"/>
    <n v="159"/>
    <n v="0"/>
    <n v="0"/>
    <n v="0"/>
    <n v="159"/>
    <n v="0"/>
    <n v="159"/>
    <n v="1"/>
    <n v="0"/>
    <x v="149"/>
  </r>
  <r>
    <x v="315"/>
    <n v="10749"/>
    <x v="10"/>
    <n v="2"/>
    <n v="358"/>
    <n v="0"/>
    <n v="0"/>
    <n v="0"/>
    <n v="358"/>
    <n v="0"/>
    <n v="358"/>
    <n v="1"/>
    <n v="0"/>
    <x v="150"/>
  </r>
  <r>
    <x v="335"/>
    <n v="10925"/>
    <x v="10"/>
    <n v="1"/>
    <n v="149"/>
    <n v="0"/>
    <n v="0"/>
    <n v="0"/>
    <n v="149"/>
    <n v="0"/>
    <n v="149"/>
    <n v="1"/>
    <n v="0"/>
    <x v="150"/>
  </r>
  <r>
    <x v="282"/>
    <n v="10455"/>
    <x v="0"/>
    <n v="1"/>
    <n v="465"/>
    <n v="0"/>
    <n v="0"/>
    <n v="0"/>
    <n v="465"/>
    <n v="0"/>
    <n v="465"/>
    <n v="1"/>
    <n v="0"/>
    <x v="150"/>
  </r>
  <r>
    <x v="123"/>
    <n v="10398"/>
    <x v="18"/>
    <n v="1"/>
    <n v="625"/>
    <n v="0"/>
    <n v="0"/>
    <n v="0"/>
    <n v="625"/>
    <n v="0"/>
    <n v="625"/>
    <n v="1"/>
    <n v="0"/>
    <x v="150"/>
  </r>
  <r>
    <x v="111"/>
    <n v="10070"/>
    <x v="4"/>
    <n v="1"/>
    <n v="275"/>
    <n v="0"/>
    <n v="0"/>
    <n v="0"/>
    <n v="275"/>
    <n v="0"/>
    <n v="275"/>
    <n v="1"/>
    <n v="0"/>
    <x v="150"/>
  </r>
  <r>
    <x v="22"/>
    <n v="10645"/>
    <x v="1"/>
    <n v="1"/>
    <n v="340"/>
    <n v="0"/>
    <n v="0"/>
    <n v="0"/>
    <n v="340"/>
    <n v="0"/>
    <n v="340"/>
    <n v="1"/>
    <n v="0"/>
    <x v="150"/>
  </r>
  <r>
    <x v="60"/>
    <n v="10125"/>
    <x v="3"/>
    <n v="2"/>
    <n v="550"/>
    <n v="0"/>
    <n v="0"/>
    <n v="0"/>
    <n v="550"/>
    <n v="0"/>
    <n v="550"/>
    <n v="1"/>
    <n v="0"/>
    <x v="150"/>
  </r>
  <r>
    <x v="4"/>
    <n v="10109"/>
    <x v="3"/>
    <n v="1"/>
    <n v="275"/>
    <n v="0"/>
    <n v="0"/>
    <n v="0"/>
    <n v="275"/>
    <n v="0"/>
    <n v="275"/>
    <n v="1"/>
    <n v="0"/>
    <x v="150"/>
  </r>
  <r>
    <x v="26"/>
    <n v="10095"/>
    <x v="3"/>
    <n v="1"/>
    <n v="260"/>
    <n v="0"/>
    <n v="0"/>
    <n v="0"/>
    <n v="260"/>
    <n v="0"/>
    <n v="260"/>
    <n v="1"/>
    <n v="0"/>
    <x v="150"/>
  </r>
  <r>
    <x v="192"/>
    <n v="10089"/>
    <x v="4"/>
    <n v="1"/>
    <n v="355"/>
    <n v="0"/>
    <n v="0"/>
    <n v="0"/>
    <n v="355"/>
    <n v="0"/>
    <n v="355"/>
    <n v="1"/>
    <n v="0"/>
    <x v="150"/>
  </r>
  <r>
    <x v="103"/>
    <n v="10075"/>
    <x v="4"/>
    <n v="1"/>
    <n v="275"/>
    <n v="0"/>
    <n v="0"/>
    <n v="0"/>
    <n v="275"/>
    <n v="0"/>
    <n v="275"/>
    <n v="1"/>
    <n v="0"/>
    <x v="150"/>
  </r>
  <r>
    <x v="113"/>
    <n v="10446"/>
    <x v="12"/>
    <n v="1"/>
    <n v="195"/>
    <n v="0"/>
    <n v="0"/>
    <n v="0"/>
    <n v="195"/>
    <n v="0"/>
    <n v="195"/>
    <n v="1"/>
    <n v="0"/>
    <x v="150"/>
  </r>
  <r>
    <x v="31"/>
    <n v="10437"/>
    <x v="12"/>
    <n v="1"/>
    <n v="105"/>
    <n v="0"/>
    <n v="0"/>
    <n v="0"/>
    <n v="105"/>
    <n v="0"/>
    <n v="105"/>
    <n v="1"/>
    <n v="0"/>
    <x v="150"/>
  </r>
  <r>
    <x v="65"/>
    <n v="10211"/>
    <x v="13"/>
    <n v="1"/>
    <n v="265"/>
    <n v="0"/>
    <n v="0"/>
    <n v="0"/>
    <n v="265"/>
    <n v="0"/>
    <n v="265"/>
    <n v="1"/>
    <n v="0"/>
    <x v="150"/>
  </r>
  <r>
    <x v="117"/>
    <n v="10218"/>
    <x v="13"/>
    <n v="1"/>
    <n v="245"/>
    <n v="0"/>
    <n v="0"/>
    <n v="0"/>
    <n v="245"/>
    <n v="0"/>
    <n v="245"/>
    <n v="1"/>
    <n v="0"/>
    <x v="150"/>
  </r>
  <r>
    <x v="85"/>
    <n v="10215"/>
    <x v="13"/>
    <n v="1"/>
    <n v="225"/>
    <n v="0"/>
    <n v="0"/>
    <n v="0"/>
    <n v="225"/>
    <n v="0"/>
    <n v="225"/>
    <n v="1"/>
    <n v="0"/>
    <x v="150"/>
  </r>
  <r>
    <x v="8"/>
    <n v="10264"/>
    <x v="5"/>
    <n v="2"/>
    <n v="380"/>
    <n v="0"/>
    <n v="0"/>
    <n v="38"/>
    <n v="342"/>
    <n v="0"/>
    <n v="342"/>
    <n v="1"/>
    <n v="0"/>
    <x v="150"/>
  </r>
  <r>
    <x v="70"/>
    <n v="10367"/>
    <x v="5"/>
    <n v="1"/>
    <n v="330"/>
    <n v="0"/>
    <n v="0"/>
    <n v="0"/>
    <n v="330"/>
    <n v="0"/>
    <n v="330"/>
    <n v="1"/>
    <n v="0"/>
    <x v="150"/>
  </r>
  <r>
    <x v="45"/>
    <n v="10354"/>
    <x v="6"/>
    <n v="1"/>
    <n v="350"/>
    <n v="0"/>
    <n v="0"/>
    <n v="70"/>
    <n v="280"/>
    <n v="0"/>
    <n v="280"/>
    <n v="1"/>
    <n v="0"/>
    <x v="150"/>
  </r>
  <r>
    <x v="11"/>
    <n v="10353"/>
    <x v="6"/>
    <n v="1"/>
    <n v="350"/>
    <n v="0"/>
    <n v="0"/>
    <n v="0"/>
    <n v="350"/>
    <n v="0"/>
    <n v="350"/>
    <n v="1"/>
    <n v="0"/>
    <x v="150"/>
  </r>
  <r>
    <x v="119"/>
    <n v="10359"/>
    <x v="6"/>
    <n v="1"/>
    <n v="385"/>
    <n v="0"/>
    <n v="0"/>
    <n v="0"/>
    <n v="385"/>
    <n v="0"/>
    <n v="385"/>
    <n v="1"/>
    <n v="0"/>
    <x v="150"/>
  </r>
  <r>
    <x v="146"/>
    <n v="10391"/>
    <x v="7"/>
    <n v="1"/>
    <n v="325"/>
    <n v="0"/>
    <n v="0"/>
    <n v="0"/>
    <n v="325"/>
    <n v="0"/>
    <n v="325"/>
    <n v="1"/>
    <n v="0"/>
    <x v="150"/>
  </r>
  <r>
    <x v="152"/>
    <n v="10428"/>
    <x v="21"/>
    <n v="2"/>
    <n v="698"/>
    <n v="0"/>
    <n v="0"/>
    <n v="0"/>
    <n v="698"/>
    <n v="0"/>
    <n v="698"/>
    <n v="1"/>
    <n v="0"/>
    <x v="150"/>
  </r>
  <r>
    <x v="76"/>
    <n v="10411"/>
    <x v="8"/>
    <n v="1"/>
    <n v="395"/>
    <n v="0"/>
    <n v="0"/>
    <n v="0"/>
    <n v="395"/>
    <n v="0"/>
    <n v="395"/>
    <n v="1"/>
    <n v="0"/>
    <x v="150"/>
  </r>
  <r>
    <x v="15"/>
    <n v="10037"/>
    <x v="8"/>
    <n v="1"/>
    <n v="385"/>
    <n v="0"/>
    <n v="0"/>
    <n v="0"/>
    <n v="385"/>
    <n v="0"/>
    <n v="385"/>
    <n v="1"/>
    <n v="0"/>
    <x v="150"/>
  </r>
  <r>
    <x v="333"/>
    <n v="10923"/>
    <x v="10"/>
    <n v="1"/>
    <n v="159"/>
    <n v="0"/>
    <n v="0"/>
    <n v="0"/>
    <n v="159"/>
    <n v="0"/>
    <n v="159"/>
    <n v="1"/>
    <n v="0"/>
    <x v="150"/>
  </r>
  <r>
    <x v="330"/>
    <n v="10551"/>
    <x v="17"/>
    <n v="1"/>
    <n v="0"/>
    <n v="0"/>
    <n v="0"/>
    <n v="0"/>
    <n v="0"/>
    <n v="0"/>
    <n v="0"/>
    <n v="0"/>
    <n v="0"/>
    <x v="150"/>
  </r>
  <r>
    <x v="17"/>
    <n v="10633"/>
    <x v="10"/>
    <n v="2"/>
    <n v="318"/>
    <n v="0"/>
    <n v="0"/>
    <n v="0"/>
    <n v="318"/>
    <n v="0"/>
    <n v="318"/>
    <n v="1"/>
    <n v="0"/>
    <x v="150"/>
  </r>
  <r>
    <x v="336"/>
    <n v="10499"/>
    <x v="17"/>
    <n v="1"/>
    <n v="0"/>
    <n v="0"/>
    <n v="0"/>
    <n v="0"/>
    <n v="0"/>
    <n v="0"/>
    <n v="0"/>
    <n v="0"/>
    <n v="0"/>
    <x v="150"/>
  </r>
  <r>
    <x v="242"/>
    <n v="10512"/>
    <x v="16"/>
    <n v="1"/>
    <n v="110"/>
    <n v="0"/>
    <n v="0"/>
    <n v="0"/>
    <n v="110"/>
    <n v="0"/>
    <n v="110"/>
    <n v="1"/>
    <n v="0"/>
    <x v="150"/>
  </r>
  <r>
    <x v="298"/>
    <n v="10754"/>
    <x v="10"/>
    <n v="1"/>
    <n v="209"/>
    <n v="0"/>
    <n v="0"/>
    <n v="0"/>
    <n v="209"/>
    <n v="0"/>
    <n v="209"/>
    <n v="1"/>
    <n v="0"/>
    <x v="150"/>
  </r>
  <r>
    <x v="301"/>
    <n v="10746"/>
    <x v="10"/>
    <n v="2"/>
    <n v="418"/>
    <n v="0"/>
    <n v="0"/>
    <n v="0"/>
    <n v="418"/>
    <n v="0"/>
    <n v="418"/>
    <n v="1"/>
    <n v="0"/>
    <x v="150"/>
  </r>
  <r>
    <x v="334"/>
    <n v="10924"/>
    <x v="10"/>
    <n v="1"/>
    <n v="159"/>
    <n v="0"/>
    <n v="0"/>
    <n v="0"/>
    <n v="159"/>
    <n v="0"/>
    <n v="159"/>
    <n v="1"/>
    <n v="0"/>
    <x v="150"/>
  </r>
  <r>
    <x v="144"/>
    <n v="10506"/>
    <x v="17"/>
    <n v="1"/>
    <n v="0"/>
    <n v="0"/>
    <n v="0"/>
    <n v="0"/>
    <n v="0"/>
    <n v="0"/>
    <n v="0"/>
    <n v="0"/>
    <n v="0"/>
    <x v="150"/>
  </r>
  <r>
    <x v="51"/>
    <n v="10632"/>
    <x v="10"/>
    <n v="2"/>
    <n v="318"/>
    <n v="0"/>
    <n v="0"/>
    <n v="0"/>
    <n v="318"/>
    <n v="0"/>
    <n v="318"/>
    <n v="1"/>
    <n v="0"/>
    <x v="150"/>
  </r>
  <r>
    <x v="315"/>
    <n v="10749"/>
    <x v="10"/>
    <n v="1"/>
    <n v="179"/>
    <n v="0"/>
    <n v="0"/>
    <n v="22.6"/>
    <n v="156.4"/>
    <n v="0"/>
    <n v="156.4"/>
    <n v="1"/>
    <n v="0"/>
    <x v="151"/>
  </r>
  <r>
    <x v="335"/>
    <n v="10925"/>
    <x v="10"/>
    <n v="1"/>
    <n v="149"/>
    <n v="0"/>
    <n v="0"/>
    <n v="0"/>
    <n v="149"/>
    <n v="0"/>
    <n v="149"/>
    <n v="1"/>
    <n v="0"/>
    <x v="151"/>
  </r>
  <r>
    <x v="209"/>
    <n v="10574"/>
    <x v="17"/>
    <n v="1"/>
    <n v="0"/>
    <n v="0"/>
    <n v="0"/>
    <n v="0"/>
    <n v="0"/>
    <n v="0"/>
    <n v="0"/>
    <n v="0"/>
    <n v="0"/>
    <x v="151"/>
  </r>
  <r>
    <x v="122"/>
    <n v="10401"/>
    <x v="2"/>
    <n v="1"/>
    <n v="1512"/>
    <n v="0"/>
    <n v="0"/>
    <n v="0"/>
    <n v="1512"/>
    <n v="0"/>
    <n v="1512"/>
    <n v="1"/>
    <n v="0"/>
    <x v="151"/>
  </r>
  <r>
    <x v="182"/>
    <n v="10154"/>
    <x v="1"/>
    <n v="1"/>
    <n v="385"/>
    <n v="0"/>
    <n v="0"/>
    <n v="0"/>
    <n v="385"/>
    <n v="0"/>
    <n v="385"/>
    <n v="1"/>
    <n v="0"/>
    <x v="151"/>
  </r>
  <r>
    <x v="137"/>
    <n v="10157"/>
    <x v="1"/>
    <n v="1"/>
    <n v="350"/>
    <n v="0"/>
    <n v="0"/>
    <n v="0"/>
    <n v="350"/>
    <n v="0"/>
    <n v="350"/>
    <n v="1"/>
    <n v="0"/>
    <x v="151"/>
  </r>
  <r>
    <x v="111"/>
    <n v="10070"/>
    <x v="4"/>
    <n v="1"/>
    <n v="275"/>
    <n v="0"/>
    <n v="0"/>
    <n v="32.18"/>
    <n v="242.82"/>
    <n v="0"/>
    <n v="242.82"/>
    <n v="1"/>
    <n v="0"/>
    <x v="151"/>
  </r>
  <r>
    <x v="125"/>
    <n v="10069"/>
    <x v="4"/>
    <n v="1"/>
    <n v="355"/>
    <n v="0"/>
    <n v="0"/>
    <n v="44.83"/>
    <n v="310.17"/>
    <n v="0"/>
    <n v="310.17"/>
    <n v="1"/>
    <n v="0"/>
    <x v="151"/>
  </r>
  <r>
    <x v="57"/>
    <n v="10225"/>
    <x v="4"/>
    <n v="1"/>
    <n v="255"/>
    <n v="0"/>
    <n v="0"/>
    <n v="0"/>
    <n v="255"/>
    <n v="0"/>
    <n v="255"/>
    <n v="1"/>
    <n v="0"/>
    <x v="151"/>
  </r>
  <r>
    <x v="22"/>
    <n v="10645"/>
    <x v="1"/>
    <n v="1"/>
    <n v="340"/>
    <n v="0"/>
    <n v="0"/>
    <n v="0"/>
    <n v="340"/>
    <n v="0"/>
    <n v="340"/>
    <n v="1"/>
    <n v="0"/>
    <x v="151"/>
  </r>
  <r>
    <x v="58"/>
    <n v="10145"/>
    <x v="1"/>
    <n v="2"/>
    <n v="740"/>
    <n v="0"/>
    <n v="0"/>
    <n v="46.73"/>
    <n v="693.27"/>
    <n v="0"/>
    <n v="693.27"/>
    <n v="1"/>
    <n v="0"/>
    <x v="151"/>
  </r>
  <r>
    <x v="23"/>
    <n v="10044"/>
    <x v="4"/>
    <n v="1"/>
    <n v="260"/>
    <n v="0"/>
    <n v="0"/>
    <n v="0"/>
    <n v="260"/>
    <n v="0"/>
    <n v="260"/>
    <n v="1"/>
    <n v="0"/>
    <x v="151"/>
  </r>
  <r>
    <x v="59"/>
    <n v="10052"/>
    <x v="4"/>
    <n v="1"/>
    <n v="340"/>
    <n v="0"/>
    <n v="0"/>
    <n v="0"/>
    <n v="340"/>
    <n v="0"/>
    <n v="340"/>
    <n v="1"/>
    <n v="0"/>
    <x v="151"/>
  </r>
  <r>
    <x v="60"/>
    <n v="10125"/>
    <x v="3"/>
    <n v="1"/>
    <n v="275"/>
    <n v="0"/>
    <n v="0"/>
    <n v="0"/>
    <n v="275"/>
    <n v="0"/>
    <n v="275"/>
    <n v="1"/>
    <n v="0"/>
    <x v="151"/>
  </r>
  <r>
    <x v="112"/>
    <n v="10127"/>
    <x v="3"/>
    <n v="1"/>
    <n v="355"/>
    <n v="0"/>
    <n v="0"/>
    <n v="0"/>
    <n v="355"/>
    <n v="0"/>
    <n v="355"/>
    <n v="1"/>
    <n v="0"/>
    <x v="151"/>
  </r>
  <r>
    <x v="100"/>
    <n v="10073"/>
    <x v="11"/>
    <n v="1"/>
    <n v="335"/>
    <n v="0"/>
    <n v="0"/>
    <n v="67"/>
    <n v="268"/>
    <n v="0"/>
    <n v="268"/>
    <n v="1"/>
    <n v="0"/>
    <x v="151"/>
  </r>
  <r>
    <x v="5"/>
    <n v="10051"/>
    <x v="4"/>
    <n v="1"/>
    <n v="315"/>
    <n v="0"/>
    <n v="0"/>
    <n v="0"/>
    <n v="315"/>
    <n v="0"/>
    <n v="315"/>
    <n v="1"/>
    <n v="0"/>
    <x v="151"/>
  </r>
  <r>
    <x v="129"/>
    <n v="10088"/>
    <x v="4"/>
    <n v="2"/>
    <n v="550"/>
    <n v="0"/>
    <n v="0"/>
    <n v="0"/>
    <n v="550"/>
    <n v="0"/>
    <n v="550"/>
    <n v="1"/>
    <n v="0"/>
    <x v="151"/>
  </r>
  <r>
    <x v="28"/>
    <n v="10442"/>
    <x v="12"/>
    <n v="4"/>
    <n v="332"/>
    <n v="0"/>
    <n v="0"/>
    <n v="0"/>
    <n v="332"/>
    <n v="0"/>
    <n v="332"/>
    <n v="1"/>
    <n v="0"/>
    <x v="151"/>
  </r>
  <r>
    <x v="113"/>
    <n v="10446"/>
    <x v="12"/>
    <n v="3"/>
    <n v="585"/>
    <n v="0"/>
    <n v="0"/>
    <n v="0"/>
    <n v="585"/>
    <n v="0"/>
    <n v="585"/>
    <n v="1"/>
    <n v="0"/>
    <x v="151"/>
  </r>
  <r>
    <x v="62"/>
    <n v="10445"/>
    <x v="12"/>
    <n v="3"/>
    <n v="585"/>
    <n v="0"/>
    <n v="0"/>
    <n v="22.82"/>
    <n v="562.17999999999995"/>
    <n v="0"/>
    <n v="562.17999999999995"/>
    <n v="1"/>
    <n v="0"/>
    <x v="151"/>
  </r>
  <r>
    <x v="236"/>
    <n v="10042"/>
    <x v="12"/>
    <n v="1"/>
    <n v="145"/>
    <n v="0"/>
    <n v="0"/>
    <n v="0"/>
    <n v="145"/>
    <n v="0"/>
    <n v="145"/>
    <n v="1"/>
    <n v="0"/>
    <x v="151"/>
  </r>
  <r>
    <x v="65"/>
    <n v="10211"/>
    <x v="13"/>
    <n v="1"/>
    <n v="265"/>
    <n v="0"/>
    <n v="0"/>
    <n v="0"/>
    <n v="265"/>
    <n v="0"/>
    <n v="265"/>
    <n v="1"/>
    <n v="0"/>
    <x v="151"/>
  </r>
  <r>
    <x v="33"/>
    <n v="10221"/>
    <x v="13"/>
    <n v="2"/>
    <n v="510"/>
    <n v="0"/>
    <n v="0"/>
    <n v="0"/>
    <n v="510"/>
    <n v="0"/>
    <n v="510"/>
    <n v="1"/>
    <n v="0"/>
    <x v="151"/>
  </r>
  <r>
    <x v="37"/>
    <n v="10216"/>
    <x v="13"/>
    <n v="2"/>
    <n v="490"/>
    <n v="0"/>
    <n v="0"/>
    <n v="0"/>
    <n v="490"/>
    <n v="0"/>
    <n v="490"/>
    <n v="1"/>
    <n v="0"/>
    <x v="151"/>
  </r>
  <r>
    <x v="8"/>
    <n v="10264"/>
    <x v="5"/>
    <n v="8"/>
    <n v="1520"/>
    <n v="0"/>
    <n v="0"/>
    <n v="118.99"/>
    <n v="1401.01"/>
    <n v="0"/>
    <n v="1401.01"/>
    <n v="1"/>
    <n v="0"/>
    <x v="151"/>
  </r>
  <r>
    <x v="157"/>
    <n v="10368"/>
    <x v="5"/>
    <n v="2"/>
    <n v="530"/>
    <n v="0"/>
    <n v="0"/>
    <n v="33.47"/>
    <n v="496.53"/>
    <n v="0"/>
    <n v="496.53"/>
    <n v="1"/>
    <n v="0"/>
    <x v="151"/>
  </r>
  <r>
    <x v="44"/>
    <n v="10685"/>
    <x v="5"/>
    <n v="1"/>
    <n v="225"/>
    <n v="0"/>
    <n v="0"/>
    <n v="28.41"/>
    <n v="196.59"/>
    <n v="0"/>
    <n v="196.59"/>
    <n v="1"/>
    <n v="0"/>
    <x v="151"/>
  </r>
  <r>
    <x v="87"/>
    <n v="10357"/>
    <x v="6"/>
    <n v="1"/>
    <n v="360"/>
    <n v="0"/>
    <n v="0"/>
    <n v="0"/>
    <n v="360"/>
    <n v="0"/>
    <n v="360"/>
    <n v="1"/>
    <n v="0"/>
    <x v="151"/>
  </r>
  <r>
    <x v="45"/>
    <n v="10354"/>
    <x v="6"/>
    <n v="2"/>
    <n v="700"/>
    <n v="0"/>
    <n v="0"/>
    <n v="0"/>
    <n v="700"/>
    <n v="0"/>
    <n v="700"/>
    <n v="1"/>
    <n v="0"/>
    <x v="151"/>
  </r>
  <r>
    <x v="104"/>
    <n v="10360"/>
    <x v="6"/>
    <n v="1"/>
    <n v="385"/>
    <n v="0"/>
    <n v="0"/>
    <n v="0"/>
    <n v="385"/>
    <n v="0"/>
    <n v="385"/>
    <n v="1"/>
    <n v="0"/>
    <x v="151"/>
  </r>
  <r>
    <x v="119"/>
    <n v="10359"/>
    <x v="6"/>
    <n v="2"/>
    <n v="770"/>
    <n v="0"/>
    <n v="0"/>
    <n v="77"/>
    <n v="693"/>
    <n v="0"/>
    <n v="693"/>
    <n v="1"/>
    <n v="0"/>
    <x v="151"/>
  </r>
  <r>
    <x v="152"/>
    <n v="10428"/>
    <x v="21"/>
    <n v="2"/>
    <n v="698"/>
    <n v="0"/>
    <n v="0"/>
    <n v="0"/>
    <n v="698"/>
    <n v="0"/>
    <n v="698"/>
    <n v="1"/>
    <n v="0"/>
    <x v="151"/>
  </r>
  <r>
    <x v="47"/>
    <n v="10432"/>
    <x v="14"/>
    <n v="1"/>
    <n v="315"/>
    <n v="0"/>
    <n v="0"/>
    <n v="0"/>
    <n v="315"/>
    <n v="0"/>
    <n v="315"/>
    <n v="1"/>
    <n v="0"/>
    <x v="151"/>
  </r>
  <r>
    <x v="170"/>
    <n v="10433"/>
    <x v="14"/>
    <n v="1"/>
    <n v="475"/>
    <n v="0"/>
    <n v="0"/>
    <n v="59.97"/>
    <n v="415.03"/>
    <n v="0"/>
    <n v="415.03"/>
    <n v="1"/>
    <n v="0"/>
    <x v="151"/>
  </r>
  <r>
    <x v="165"/>
    <n v="10509"/>
    <x v="22"/>
    <n v="1"/>
    <n v="320"/>
    <n v="0"/>
    <n v="0"/>
    <n v="0"/>
    <n v="320"/>
    <n v="0"/>
    <n v="320"/>
    <n v="1"/>
    <n v="0"/>
    <x v="151"/>
  </r>
  <r>
    <x v="159"/>
    <n v="10263"/>
    <x v="17"/>
    <n v="1"/>
    <n v="0"/>
    <n v="0"/>
    <n v="0"/>
    <n v="0"/>
    <n v="0"/>
    <n v="0"/>
    <n v="0"/>
    <n v="0"/>
    <n v="0"/>
    <x v="151"/>
  </r>
  <r>
    <x v="154"/>
    <n v="10175"/>
    <x v="2"/>
    <n v="2"/>
    <n v="440"/>
    <n v="0"/>
    <n v="0"/>
    <n v="0"/>
    <n v="440"/>
    <n v="0"/>
    <n v="440"/>
    <n v="1"/>
    <n v="0"/>
    <x v="151"/>
  </r>
  <r>
    <x v="333"/>
    <n v="10923"/>
    <x v="10"/>
    <n v="1"/>
    <n v="159"/>
    <n v="0"/>
    <n v="0"/>
    <n v="0"/>
    <n v="159"/>
    <n v="0"/>
    <n v="159"/>
    <n v="1"/>
    <n v="0"/>
    <x v="151"/>
  </r>
  <r>
    <x v="17"/>
    <n v="10633"/>
    <x v="10"/>
    <n v="2"/>
    <n v="318"/>
    <n v="0"/>
    <n v="0"/>
    <n v="0"/>
    <n v="318"/>
    <n v="0"/>
    <n v="318"/>
    <n v="1"/>
    <n v="0"/>
    <x v="151"/>
  </r>
  <r>
    <x v="91"/>
    <n v="10494"/>
    <x v="16"/>
    <n v="2"/>
    <n v="76"/>
    <n v="0"/>
    <n v="0"/>
    <n v="0"/>
    <n v="76"/>
    <n v="0"/>
    <n v="76"/>
    <n v="1"/>
    <n v="0"/>
    <x v="151"/>
  </r>
  <r>
    <x v="301"/>
    <n v="10746"/>
    <x v="10"/>
    <n v="1"/>
    <n v="209"/>
    <n v="0"/>
    <n v="0"/>
    <n v="0"/>
    <n v="209"/>
    <n v="0"/>
    <n v="209"/>
    <n v="1"/>
    <n v="0"/>
    <x v="151"/>
  </r>
  <r>
    <x v="337"/>
    <n v="10812"/>
    <x v="17"/>
    <n v="1"/>
    <n v="0"/>
    <n v="0"/>
    <n v="0"/>
    <n v="0"/>
    <n v="0"/>
    <n v="0"/>
    <n v="0"/>
    <n v="0"/>
    <n v="0"/>
    <x v="151"/>
  </r>
  <r>
    <x v="315"/>
    <n v="10501"/>
    <x v="17"/>
    <n v="1"/>
    <n v="0"/>
    <n v="0"/>
    <n v="0"/>
    <n v="0"/>
    <n v="0"/>
    <n v="0"/>
    <n v="0"/>
    <n v="0"/>
    <n v="0"/>
    <x v="152"/>
  </r>
  <r>
    <x v="315"/>
    <n v="10749"/>
    <x v="10"/>
    <n v="1"/>
    <n v="179"/>
    <n v="0"/>
    <n v="0"/>
    <n v="0"/>
    <n v="179"/>
    <n v="0"/>
    <n v="179"/>
    <n v="1"/>
    <n v="0"/>
    <x v="152"/>
  </r>
  <r>
    <x v="145"/>
    <n v="10449"/>
    <x v="0"/>
    <n v="1"/>
    <n v="260"/>
    <n v="0"/>
    <n v="0"/>
    <n v="0"/>
    <n v="260"/>
    <n v="0"/>
    <n v="260"/>
    <n v="1"/>
    <n v="0"/>
    <x v="152"/>
  </r>
  <r>
    <x v="56"/>
    <n v="10167"/>
    <x v="1"/>
    <n v="2"/>
    <n v="700"/>
    <n v="0"/>
    <n v="0"/>
    <n v="95.33"/>
    <n v="604.66999999999996"/>
    <n v="0"/>
    <n v="604.66999999999996"/>
    <n v="1"/>
    <n v="0"/>
    <x v="152"/>
  </r>
  <r>
    <x v="125"/>
    <n v="10069"/>
    <x v="4"/>
    <n v="2"/>
    <n v="710"/>
    <n v="0"/>
    <n v="0"/>
    <n v="71"/>
    <n v="639"/>
    <n v="0"/>
    <n v="639"/>
    <n v="1"/>
    <n v="0"/>
    <x v="152"/>
  </r>
  <r>
    <x v="60"/>
    <n v="10125"/>
    <x v="3"/>
    <n v="2"/>
    <n v="550"/>
    <n v="0"/>
    <n v="0"/>
    <n v="0"/>
    <n v="550"/>
    <n v="0"/>
    <n v="550"/>
    <n v="1"/>
    <n v="0"/>
    <x v="152"/>
  </r>
  <r>
    <x v="138"/>
    <n v="10130"/>
    <x v="3"/>
    <n v="1"/>
    <n v="385"/>
    <n v="0"/>
    <n v="0"/>
    <n v="0"/>
    <n v="385"/>
    <n v="0"/>
    <n v="385"/>
    <n v="1"/>
    <n v="0"/>
    <x v="152"/>
  </r>
  <r>
    <x v="173"/>
    <n v="10097"/>
    <x v="3"/>
    <n v="2"/>
    <n v="710"/>
    <n v="0"/>
    <n v="0"/>
    <n v="28.21"/>
    <n v="681.79"/>
    <n v="0"/>
    <n v="681.79"/>
    <n v="1"/>
    <n v="0"/>
    <x v="152"/>
  </r>
  <r>
    <x v="27"/>
    <n v="10077"/>
    <x v="4"/>
    <n v="2"/>
    <n v="710"/>
    <n v="0"/>
    <n v="0"/>
    <n v="71"/>
    <n v="639"/>
    <n v="0"/>
    <n v="639"/>
    <n v="1"/>
    <n v="0"/>
    <x v="152"/>
  </r>
  <r>
    <x v="28"/>
    <n v="10442"/>
    <x v="12"/>
    <n v="3"/>
    <n v="249"/>
    <n v="0"/>
    <n v="0"/>
    <n v="11.3"/>
    <n v="237.7"/>
    <n v="0"/>
    <n v="237.7"/>
    <n v="1"/>
    <n v="0"/>
    <x v="152"/>
  </r>
  <r>
    <x v="114"/>
    <n v="10440"/>
    <x v="12"/>
    <n v="1"/>
    <n v="88"/>
    <n v="0"/>
    <n v="0"/>
    <n v="0"/>
    <n v="88"/>
    <n v="0"/>
    <n v="88"/>
    <n v="1"/>
    <n v="0"/>
    <x v="152"/>
  </r>
  <r>
    <x v="236"/>
    <n v="10042"/>
    <x v="12"/>
    <n v="4"/>
    <n v="580"/>
    <n v="0"/>
    <n v="0"/>
    <n v="23.05"/>
    <n v="556.95000000000005"/>
    <n v="0"/>
    <n v="556.95000000000005"/>
    <n v="1"/>
    <n v="0"/>
    <x v="152"/>
  </r>
  <r>
    <x v="117"/>
    <n v="10218"/>
    <x v="13"/>
    <n v="1"/>
    <n v="245"/>
    <n v="0"/>
    <n v="0"/>
    <n v="0"/>
    <n v="245"/>
    <n v="0"/>
    <n v="245"/>
    <n v="1"/>
    <n v="0"/>
    <x v="152"/>
  </r>
  <r>
    <x v="67"/>
    <n v="10223"/>
    <x v="13"/>
    <n v="1"/>
    <n v="275"/>
    <n v="0"/>
    <n v="0"/>
    <n v="21.86"/>
    <n v="253.14"/>
    <n v="0"/>
    <n v="253.14"/>
    <n v="1"/>
    <n v="0"/>
    <x v="152"/>
  </r>
  <r>
    <x v="37"/>
    <n v="10216"/>
    <x v="13"/>
    <n v="2"/>
    <n v="490"/>
    <n v="0"/>
    <n v="0"/>
    <n v="33.369999999999997"/>
    <n v="456.63"/>
    <n v="0"/>
    <n v="456.63"/>
    <n v="1"/>
    <n v="0"/>
    <x v="152"/>
  </r>
  <r>
    <x v="8"/>
    <n v="10264"/>
    <x v="5"/>
    <n v="3"/>
    <n v="570"/>
    <n v="0"/>
    <n v="0"/>
    <n v="0"/>
    <n v="570"/>
    <n v="0"/>
    <n v="570"/>
    <n v="1"/>
    <n v="0"/>
    <x v="152"/>
  </r>
  <r>
    <x v="38"/>
    <n v="10381"/>
    <x v="5"/>
    <n v="1"/>
    <n v="225"/>
    <n v="0"/>
    <n v="0"/>
    <n v="29.85"/>
    <n v="195.15"/>
    <n v="0"/>
    <n v="195.15"/>
    <n v="1"/>
    <n v="0"/>
    <x v="152"/>
  </r>
  <r>
    <x v="41"/>
    <n v="10363"/>
    <x v="5"/>
    <n v="1"/>
    <n v="265"/>
    <n v="0"/>
    <n v="0"/>
    <n v="0"/>
    <n v="265"/>
    <n v="0"/>
    <n v="265"/>
    <n v="1"/>
    <n v="0"/>
    <x v="152"/>
  </r>
  <r>
    <x v="43"/>
    <n v="10364"/>
    <x v="5"/>
    <n v="1"/>
    <n v="330"/>
    <n v="0"/>
    <n v="0"/>
    <n v="0"/>
    <n v="330"/>
    <n v="0"/>
    <n v="330"/>
    <n v="1"/>
    <n v="0"/>
    <x v="152"/>
  </r>
  <r>
    <x v="141"/>
    <n v="10355"/>
    <x v="6"/>
    <n v="1"/>
    <n v="350"/>
    <n v="0"/>
    <n v="0"/>
    <n v="70"/>
    <n v="280"/>
    <n v="0"/>
    <n v="280"/>
    <n v="1"/>
    <n v="0"/>
    <x v="152"/>
  </r>
  <r>
    <x v="11"/>
    <n v="10353"/>
    <x v="6"/>
    <n v="2"/>
    <n v="700"/>
    <n v="0"/>
    <n v="0"/>
    <n v="46.44"/>
    <n v="653.55999999999995"/>
    <n v="0"/>
    <n v="653.55999999999995"/>
    <n v="1"/>
    <n v="0"/>
    <x v="152"/>
  </r>
  <r>
    <x v="104"/>
    <n v="10360"/>
    <x v="6"/>
    <n v="1"/>
    <n v="385"/>
    <n v="0"/>
    <n v="0"/>
    <n v="0"/>
    <n v="385"/>
    <n v="0"/>
    <n v="385"/>
    <n v="1"/>
    <n v="0"/>
    <x v="152"/>
  </r>
  <r>
    <x v="119"/>
    <n v="10359"/>
    <x v="6"/>
    <n v="1"/>
    <n v="385"/>
    <n v="0"/>
    <n v="0"/>
    <n v="0"/>
    <n v="385"/>
    <n v="0"/>
    <n v="385"/>
    <n v="1"/>
    <n v="0"/>
    <x v="152"/>
  </r>
  <r>
    <x v="74"/>
    <n v="10227"/>
    <x v="6"/>
    <n v="1"/>
    <n v="385"/>
    <n v="0"/>
    <n v="0"/>
    <n v="51.08"/>
    <n v="333.92"/>
    <n v="0"/>
    <n v="333.92"/>
    <n v="1"/>
    <n v="0"/>
    <x v="152"/>
  </r>
  <r>
    <x v="46"/>
    <n v="10356"/>
    <x v="6"/>
    <n v="2"/>
    <n v="720"/>
    <n v="0"/>
    <n v="0"/>
    <n v="28.61"/>
    <n v="691.39"/>
    <n v="0"/>
    <n v="691.39"/>
    <n v="1"/>
    <n v="0"/>
    <x v="152"/>
  </r>
  <r>
    <x v="75"/>
    <n v="10427"/>
    <x v="21"/>
    <n v="1"/>
    <n v="359"/>
    <n v="0"/>
    <n v="0"/>
    <n v="47.63"/>
    <n v="311.37"/>
    <n v="0"/>
    <n v="311.37"/>
    <n v="1"/>
    <n v="0"/>
    <x v="152"/>
  </r>
  <r>
    <x v="205"/>
    <n v="10430"/>
    <x v="21"/>
    <n v="1"/>
    <n v="255"/>
    <n v="0"/>
    <n v="0"/>
    <n v="20.27"/>
    <n v="234.73"/>
    <n v="0"/>
    <n v="234.73"/>
    <n v="1"/>
    <n v="0"/>
    <x v="152"/>
  </r>
  <r>
    <x v="78"/>
    <n v="10403"/>
    <x v="23"/>
    <n v="1"/>
    <n v="335"/>
    <n v="0"/>
    <n v="0"/>
    <n v="0"/>
    <n v="335"/>
    <n v="0"/>
    <n v="335"/>
    <n v="1"/>
    <n v="0"/>
    <x v="152"/>
  </r>
  <r>
    <x v="200"/>
    <n v="10402"/>
    <x v="23"/>
    <n v="1"/>
    <n v="285"/>
    <n v="0"/>
    <n v="0"/>
    <n v="0"/>
    <n v="285"/>
    <n v="0"/>
    <n v="285"/>
    <n v="1"/>
    <n v="0"/>
    <x v="152"/>
  </r>
  <r>
    <x v="333"/>
    <n v="10923"/>
    <x v="10"/>
    <n v="1"/>
    <n v="159"/>
    <n v="0"/>
    <n v="0"/>
    <n v="0"/>
    <n v="159"/>
    <n v="0"/>
    <n v="159"/>
    <n v="1"/>
    <n v="0"/>
    <x v="152"/>
  </r>
  <r>
    <x v="134"/>
    <n v="10405"/>
    <x v="17"/>
    <n v="1"/>
    <n v="0"/>
    <n v="0"/>
    <n v="0"/>
    <n v="0"/>
    <n v="0"/>
    <n v="0"/>
    <n v="0"/>
    <n v="0"/>
    <n v="0"/>
    <x v="152"/>
  </r>
  <r>
    <x v="17"/>
    <n v="10633"/>
    <x v="10"/>
    <n v="2"/>
    <n v="318"/>
    <n v="0"/>
    <n v="0"/>
    <n v="0"/>
    <n v="318"/>
    <n v="0"/>
    <n v="318"/>
    <n v="1"/>
    <n v="0"/>
    <x v="152"/>
  </r>
  <r>
    <x v="177"/>
    <n v="10281"/>
    <x v="17"/>
    <n v="1"/>
    <n v="0"/>
    <n v="0"/>
    <n v="0"/>
    <n v="0"/>
    <n v="0"/>
    <n v="0"/>
    <n v="0"/>
    <n v="0"/>
    <n v="0"/>
    <x v="152"/>
  </r>
  <r>
    <x v="301"/>
    <n v="10746"/>
    <x v="10"/>
    <n v="2"/>
    <n v="418"/>
    <n v="0"/>
    <n v="0"/>
    <n v="0"/>
    <n v="418"/>
    <n v="0"/>
    <n v="418"/>
    <n v="1"/>
    <n v="0"/>
    <x v="152"/>
  </r>
  <r>
    <x v="338"/>
    <n v="10003"/>
    <x v="16"/>
    <n v="1"/>
    <n v="28"/>
    <n v="0"/>
    <n v="0"/>
    <n v="0"/>
    <n v="28"/>
    <n v="0"/>
    <n v="28"/>
    <n v="1"/>
    <n v="0"/>
    <x v="152"/>
  </r>
  <r>
    <x v="224"/>
    <n v="10549"/>
    <x v="17"/>
    <n v="1"/>
    <n v="0"/>
    <n v="0"/>
    <n v="0"/>
    <n v="0"/>
    <n v="0"/>
    <n v="0"/>
    <n v="0"/>
    <n v="0"/>
    <n v="0"/>
    <x v="152"/>
  </r>
  <r>
    <x v="52"/>
    <n v="1066"/>
    <x v="16"/>
    <n v="1"/>
    <n v="99"/>
    <n v="0"/>
    <n v="0"/>
    <n v="0"/>
    <n v="99"/>
    <n v="0"/>
    <n v="99"/>
    <n v="1"/>
    <n v="0"/>
    <x v="153"/>
  </r>
  <r>
    <x v="315"/>
    <n v="10749"/>
    <x v="10"/>
    <n v="4"/>
    <n v="716"/>
    <n v="0"/>
    <n v="0"/>
    <n v="24.44"/>
    <n v="691.56"/>
    <n v="0"/>
    <n v="691.56"/>
    <n v="1"/>
    <n v="0"/>
    <x v="153"/>
  </r>
  <r>
    <x v="1"/>
    <n v="10450"/>
    <x v="0"/>
    <n v="1"/>
    <n v="470"/>
    <n v="0"/>
    <n v="0"/>
    <n v="0"/>
    <n v="470"/>
    <n v="0"/>
    <n v="470"/>
    <n v="1"/>
    <n v="0"/>
    <x v="153"/>
  </r>
  <r>
    <x v="21"/>
    <n v="10461"/>
    <x v="0"/>
    <n v="1"/>
    <n v="275"/>
    <n v="0"/>
    <n v="0"/>
    <n v="0"/>
    <n v="275"/>
    <n v="0"/>
    <n v="275"/>
    <n v="1"/>
    <n v="0"/>
    <x v="153"/>
  </r>
  <r>
    <x v="98"/>
    <n v="10168"/>
    <x v="1"/>
    <n v="1"/>
    <n v="385"/>
    <n v="0"/>
    <n v="0"/>
    <n v="52.56"/>
    <n v="332.44"/>
    <n v="0"/>
    <n v="332.44"/>
    <n v="1"/>
    <n v="0"/>
    <x v="153"/>
  </r>
  <r>
    <x v="22"/>
    <n v="10645"/>
    <x v="1"/>
    <n v="1"/>
    <n v="340"/>
    <n v="0"/>
    <n v="0"/>
    <n v="0"/>
    <n v="340"/>
    <n v="0"/>
    <n v="340"/>
    <n v="1"/>
    <n v="0"/>
    <x v="153"/>
  </r>
  <r>
    <x v="58"/>
    <n v="10145"/>
    <x v="1"/>
    <n v="1"/>
    <n v="370"/>
    <n v="0"/>
    <n v="0"/>
    <n v="0"/>
    <n v="370"/>
    <n v="0"/>
    <n v="370"/>
    <n v="1"/>
    <n v="0"/>
    <x v="153"/>
  </r>
  <r>
    <x v="60"/>
    <n v="10125"/>
    <x v="3"/>
    <n v="2"/>
    <n v="550"/>
    <n v="0"/>
    <n v="0"/>
    <n v="0"/>
    <n v="550"/>
    <n v="0"/>
    <n v="550"/>
    <n v="1"/>
    <n v="0"/>
    <x v="153"/>
  </r>
  <r>
    <x v="4"/>
    <n v="10109"/>
    <x v="3"/>
    <n v="3"/>
    <n v="825"/>
    <n v="0"/>
    <n v="0"/>
    <n v="0"/>
    <n v="825"/>
    <n v="0"/>
    <n v="825"/>
    <n v="1"/>
    <n v="0"/>
    <x v="153"/>
  </r>
  <r>
    <x v="178"/>
    <n v="10444"/>
    <x v="12"/>
    <n v="1"/>
    <n v="75"/>
    <n v="0"/>
    <n v="0"/>
    <n v="0"/>
    <n v="75"/>
    <n v="0"/>
    <n v="75"/>
    <n v="1"/>
    <n v="0"/>
    <x v="153"/>
  </r>
  <r>
    <x v="28"/>
    <n v="10442"/>
    <x v="12"/>
    <n v="2"/>
    <n v="166"/>
    <n v="0"/>
    <n v="0"/>
    <n v="0"/>
    <n v="166"/>
    <n v="0"/>
    <n v="166"/>
    <n v="1"/>
    <n v="0"/>
    <x v="153"/>
  </r>
  <r>
    <x v="114"/>
    <n v="10440"/>
    <x v="12"/>
    <n v="1"/>
    <n v="88"/>
    <n v="0"/>
    <n v="0"/>
    <n v="8.83"/>
    <n v="79.17"/>
    <n v="0"/>
    <n v="79.17"/>
    <n v="1"/>
    <n v="0"/>
    <x v="153"/>
  </r>
  <r>
    <x v="30"/>
    <n v="10441"/>
    <x v="12"/>
    <n v="2"/>
    <n v="500"/>
    <n v="0"/>
    <n v="0"/>
    <n v="0"/>
    <n v="500"/>
    <n v="0"/>
    <n v="500"/>
    <n v="1"/>
    <n v="0"/>
    <x v="153"/>
  </r>
  <r>
    <x v="236"/>
    <n v="10042"/>
    <x v="12"/>
    <n v="1"/>
    <n v="145"/>
    <n v="0"/>
    <n v="0"/>
    <n v="0"/>
    <n v="145"/>
    <n v="0"/>
    <n v="145"/>
    <n v="1"/>
    <n v="0"/>
    <x v="153"/>
  </r>
  <r>
    <x v="33"/>
    <n v="10221"/>
    <x v="13"/>
    <n v="1"/>
    <n v="255"/>
    <n v="0"/>
    <n v="0"/>
    <n v="0"/>
    <n v="255"/>
    <n v="0"/>
    <n v="255"/>
    <n v="1"/>
    <n v="0"/>
    <x v="153"/>
  </r>
  <r>
    <x v="67"/>
    <n v="10223"/>
    <x v="13"/>
    <n v="2"/>
    <n v="550"/>
    <n v="0"/>
    <n v="0"/>
    <n v="0"/>
    <n v="550"/>
    <n v="0"/>
    <n v="550"/>
    <n v="1"/>
    <n v="0"/>
    <x v="153"/>
  </r>
  <r>
    <x v="37"/>
    <n v="10216"/>
    <x v="13"/>
    <n v="1"/>
    <n v="245"/>
    <n v="0"/>
    <n v="0"/>
    <n v="24.57"/>
    <n v="220.43"/>
    <n v="0"/>
    <n v="220.43"/>
    <n v="1"/>
    <n v="0"/>
    <x v="153"/>
  </r>
  <r>
    <x v="8"/>
    <n v="10264"/>
    <x v="5"/>
    <n v="6"/>
    <n v="1140"/>
    <n v="0"/>
    <n v="0"/>
    <n v="38"/>
    <n v="1102"/>
    <n v="0"/>
    <n v="1102"/>
    <n v="1"/>
    <n v="0"/>
    <x v="153"/>
  </r>
  <r>
    <x v="9"/>
    <n v="10366"/>
    <x v="5"/>
    <n v="2"/>
    <n v="540"/>
    <n v="0"/>
    <n v="0"/>
    <n v="0"/>
    <n v="540"/>
    <n v="0"/>
    <n v="540"/>
    <n v="1"/>
    <n v="0"/>
    <x v="153"/>
  </r>
  <r>
    <x v="45"/>
    <n v="10354"/>
    <x v="6"/>
    <n v="2"/>
    <n v="700"/>
    <n v="0"/>
    <n v="0"/>
    <n v="0"/>
    <n v="700"/>
    <n v="0"/>
    <n v="700"/>
    <n v="1"/>
    <n v="0"/>
    <x v="153"/>
  </r>
  <r>
    <x v="46"/>
    <n v="10356"/>
    <x v="6"/>
    <n v="4"/>
    <n v="1440"/>
    <n v="0"/>
    <n v="0"/>
    <n v="0"/>
    <n v="1440"/>
    <n v="0"/>
    <n v="1440"/>
    <n v="1"/>
    <n v="0"/>
    <x v="153"/>
  </r>
  <r>
    <x v="75"/>
    <n v="10427"/>
    <x v="21"/>
    <n v="1"/>
    <n v="359"/>
    <n v="0"/>
    <n v="0"/>
    <n v="0"/>
    <n v="359"/>
    <n v="0"/>
    <n v="359"/>
    <n v="1"/>
    <n v="0"/>
    <x v="153"/>
  </r>
  <r>
    <x v="105"/>
    <n v="10142"/>
    <x v="22"/>
    <n v="1"/>
    <n v="320"/>
    <n v="0"/>
    <n v="0"/>
    <n v="0"/>
    <n v="320"/>
    <n v="0"/>
    <n v="320"/>
    <n v="1"/>
    <n v="0"/>
    <x v="153"/>
  </r>
  <r>
    <x v="78"/>
    <n v="10403"/>
    <x v="23"/>
    <n v="4"/>
    <n v="1340"/>
    <n v="0"/>
    <n v="0"/>
    <n v="167.6"/>
    <n v="1172.4000000000001"/>
    <n v="0"/>
    <n v="1172.4000000000001"/>
    <n v="1"/>
    <n v="0"/>
    <x v="153"/>
  </r>
  <r>
    <x v="272"/>
    <n v="10490"/>
    <x v="16"/>
    <n v="1"/>
    <n v="25"/>
    <n v="0"/>
    <n v="0"/>
    <n v="0"/>
    <n v="25"/>
    <n v="0"/>
    <n v="25"/>
    <n v="1"/>
    <n v="0"/>
    <x v="153"/>
  </r>
  <r>
    <x v="89"/>
    <n v="10493"/>
    <x v="16"/>
    <n v="1"/>
    <n v="58"/>
    <n v="0"/>
    <n v="0"/>
    <n v="0"/>
    <n v="58"/>
    <n v="0"/>
    <n v="58"/>
    <n v="1"/>
    <n v="0"/>
    <x v="153"/>
  </r>
  <r>
    <x v="318"/>
    <n v="10787"/>
    <x v="16"/>
    <n v="1"/>
    <n v="235"/>
    <n v="0"/>
    <n v="0"/>
    <n v="0"/>
    <n v="235"/>
    <n v="0"/>
    <n v="235"/>
    <n v="1"/>
    <n v="0"/>
    <x v="153"/>
  </r>
  <r>
    <x v="91"/>
    <n v="10494"/>
    <x v="16"/>
    <n v="1"/>
    <n v="38"/>
    <n v="0"/>
    <n v="0"/>
    <n v="0"/>
    <n v="38"/>
    <n v="0"/>
    <n v="38"/>
    <n v="1"/>
    <n v="0"/>
    <x v="153"/>
  </r>
  <r>
    <x v="298"/>
    <n v="10754"/>
    <x v="10"/>
    <n v="1"/>
    <n v="209"/>
    <n v="0"/>
    <n v="0"/>
    <n v="0"/>
    <n v="209"/>
    <n v="0"/>
    <n v="209"/>
    <n v="1"/>
    <n v="0"/>
    <x v="153"/>
  </r>
  <r>
    <x v="51"/>
    <n v="10632"/>
    <x v="10"/>
    <n v="1"/>
    <n v="159"/>
    <n v="0"/>
    <n v="0"/>
    <n v="0"/>
    <n v="159"/>
    <n v="0"/>
    <n v="159"/>
    <n v="1"/>
    <n v="0"/>
    <x v="153"/>
  </r>
  <r>
    <x v="293"/>
    <n v="10522"/>
    <x v="17"/>
    <n v="1"/>
    <n v="0"/>
    <n v="0"/>
    <n v="0"/>
    <n v="0"/>
    <n v="0"/>
    <n v="0"/>
    <n v="0"/>
    <n v="0"/>
    <n v="0"/>
    <x v="153"/>
  </r>
  <r>
    <x v="315"/>
    <n v="10749"/>
    <x v="10"/>
    <n v="1"/>
    <n v="179"/>
    <n v="0"/>
    <n v="0"/>
    <n v="0"/>
    <n v="179"/>
    <n v="0"/>
    <n v="179"/>
    <n v="1"/>
    <n v="0"/>
    <x v="154"/>
  </r>
  <r>
    <x v="145"/>
    <n v="10449"/>
    <x v="0"/>
    <n v="1"/>
    <n v="260"/>
    <n v="0"/>
    <n v="0"/>
    <n v="0"/>
    <n v="260"/>
    <n v="0"/>
    <n v="260"/>
    <n v="1"/>
    <n v="0"/>
    <x v="154"/>
  </r>
  <r>
    <x v="81"/>
    <n v="10396"/>
    <x v="18"/>
    <n v="1"/>
    <n v="555"/>
    <n v="0"/>
    <n v="0"/>
    <n v="0"/>
    <n v="555"/>
    <n v="0"/>
    <n v="555"/>
    <n v="1"/>
    <n v="0"/>
    <x v="154"/>
  </r>
  <r>
    <x v="22"/>
    <n v="10645"/>
    <x v="1"/>
    <n v="1"/>
    <n v="340"/>
    <n v="0"/>
    <n v="0"/>
    <n v="0"/>
    <n v="340"/>
    <n v="0"/>
    <n v="340"/>
    <n v="1"/>
    <n v="0"/>
    <x v="154"/>
  </r>
  <r>
    <x v="58"/>
    <n v="10145"/>
    <x v="1"/>
    <n v="1"/>
    <n v="370"/>
    <n v="0"/>
    <n v="0"/>
    <n v="0"/>
    <n v="370"/>
    <n v="0"/>
    <n v="370"/>
    <n v="1"/>
    <n v="0"/>
    <x v="154"/>
  </r>
  <r>
    <x v="4"/>
    <n v="10109"/>
    <x v="3"/>
    <n v="1"/>
    <n v="275"/>
    <n v="0"/>
    <n v="0"/>
    <n v="0"/>
    <n v="275"/>
    <n v="0"/>
    <n v="275"/>
    <n v="1"/>
    <n v="0"/>
    <x v="154"/>
  </r>
  <r>
    <x v="128"/>
    <n v="10111"/>
    <x v="3"/>
    <n v="1"/>
    <n v="355"/>
    <n v="0"/>
    <n v="0"/>
    <n v="0"/>
    <n v="355"/>
    <n v="0"/>
    <n v="355"/>
    <n v="1"/>
    <n v="0"/>
    <x v="154"/>
  </r>
  <r>
    <x v="26"/>
    <n v="10095"/>
    <x v="3"/>
    <n v="1"/>
    <n v="260"/>
    <n v="0"/>
    <n v="0"/>
    <n v="0"/>
    <n v="260"/>
    <n v="0"/>
    <n v="260"/>
    <n v="1"/>
    <n v="0"/>
    <x v="154"/>
  </r>
  <r>
    <x v="28"/>
    <n v="10442"/>
    <x v="12"/>
    <n v="1"/>
    <n v="83"/>
    <n v="0"/>
    <n v="0"/>
    <n v="0"/>
    <n v="83"/>
    <n v="0"/>
    <n v="83"/>
    <n v="1"/>
    <n v="0"/>
    <x v="154"/>
  </r>
  <r>
    <x v="114"/>
    <n v="10440"/>
    <x v="12"/>
    <n v="1"/>
    <n v="88"/>
    <n v="0"/>
    <n v="0"/>
    <n v="8.6999999999999993"/>
    <n v="79.3"/>
    <n v="0"/>
    <n v="79.3"/>
    <n v="1"/>
    <n v="0"/>
    <x v="154"/>
  </r>
  <r>
    <x v="115"/>
    <n v="10436"/>
    <x v="12"/>
    <n v="1"/>
    <n v="45"/>
    <n v="0"/>
    <n v="0"/>
    <n v="0"/>
    <n v="45"/>
    <n v="0"/>
    <n v="45"/>
    <n v="1"/>
    <n v="0"/>
    <x v="154"/>
  </r>
  <r>
    <x v="236"/>
    <n v="10042"/>
    <x v="12"/>
    <n v="2"/>
    <n v="290"/>
    <n v="0"/>
    <n v="0"/>
    <n v="0"/>
    <n v="290"/>
    <n v="0"/>
    <n v="290"/>
    <n v="1"/>
    <n v="0"/>
    <x v="154"/>
  </r>
  <r>
    <x v="65"/>
    <n v="10211"/>
    <x v="13"/>
    <n v="1"/>
    <n v="265"/>
    <n v="0"/>
    <n v="0"/>
    <n v="0"/>
    <n v="265"/>
    <n v="0"/>
    <n v="265"/>
    <n v="1"/>
    <n v="0"/>
    <x v="154"/>
  </r>
  <r>
    <x v="33"/>
    <n v="10221"/>
    <x v="13"/>
    <n v="1"/>
    <n v="255"/>
    <n v="0"/>
    <n v="0"/>
    <n v="25.2"/>
    <n v="229.8"/>
    <n v="0"/>
    <n v="229.8"/>
    <n v="1"/>
    <n v="0"/>
    <x v="154"/>
  </r>
  <r>
    <x v="34"/>
    <n v="10222"/>
    <x v="13"/>
    <n v="1"/>
    <n v="235"/>
    <n v="0"/>
    <n v="0"/>
    <n v="0"/>
    <n v="235"/>
    <n v="0"/>
    <n v="235"/>
    <n v="1"/>
    <n v="0"/>
    <x v="154"/>
  </r>
  <r>
    <x v="67"/>
    <n v="10223"/>
    <x v="13"/>
    <n v="1"/>
    <n v="275"/>
    <n v="0"/>
    <n v="0"/>
    <n v="0"/>
    <n v="275"/>
    <n v="0"/>
    <n v="275"/>
    <n v="1"/>
    <n v="0"/>
    <x v="154"/>
  </r>
  <r>
    <x v="37"/>
    <n v="10216"/>
    <x v="13"/>
    <n v="2"/>
    <n v="490"/>
    <n v="0"/>
    <n v="0"/>
    <n v="0"/>
    <n v="490"/>
    <n v="0"/>
    <n v="490"/>
    <n v="1"/>
    <n v="0"/>
    <x v="154"/>
  </r>
  <r>
    <x v="85"/>
    <n v="10215"/>
    <x v="13"/>
    <n v="2"/>
    <n v="450"/>
    <n v="0"/>
    <n v="0"/>
    <n v="0"/>
    <n v="450"/>
    <n v="0"/>
    <n v="450"/>
    <n v="1"/>
    <n v="0"/>
    <x v="154"/>
  </r>
  <r>
    <x v="8"/>
    <n v="10264"/>
    <x v="5"/>
    <n v="4"/>
    <n v="760"/>
    <n v="0"/>
    <n v="0"/>
    <n v="0"/>
    <n v="760"/>
    <n v="0"/>
    <n v="760"/>
    <n v="1"/>
    <n v="0"/>
    <x v="154"/>
  </r>
  <r>
    <x v="38"/>
    <n v="10769"/>
    <x v="2"/>
    <n v="1"/>
    <n v="260"/>
    <n v="0"/>
    <n v="0"/>
    <n v="0"/>
    <n v="260"/>
    <n v="0"/>
    <n v="260"/>
    <n v="1"/>
    <n v="0"/>
    <x v="154"/>
  </r>
  <r>
    <x v="339"/>
    <n v="10778"/>
    <x v="2"/>
    <n v="1"/>
    <n v="260"/>
    <n v="0"/>
    <n v="0"/>
    <n v="0"/>
    <n v="260"/>
    <n v="0"/>
    <n v="260"/>
    <n v="1"/>
    <n v="0"/>
    <x v="154"/>
  </r>
  <r>
    <x v="39"/>
    <n v="10373"/>
    <x v="5"/>
    <n v="1"/>
    <n v="275"/>
    <n v="0"/>
    <n v="0"/>
    <n v="0"/>
    <n v="275"/>
    <n v="0"/>
    <n v="275"/>
    <n v="1"/>
    <n v="0"/>
    <x v="154"/>
  </r>
  <r>
    <x v="228"/>
    <n v="10643"/>
    <x v="2"/>
    <n v="1"/>
    <n v="330"/>
    <n v="0"/>
    <n v="0"/>
    <n v="0"/>
    <n v="330"/>
    <n v="0"/>
    <n v="330"/>
    <n v="1"/>
    <n v="0"/>
    <x v="154"/>
  </r>
  <r>
    <x v="10"/>
    <n v="10712"/>
    <x v="2"/>
    <n v="1"/>
    <n v="320"/>
    <n v="0"/>
    <n v="0"/>
    <n v="0"/>
    <n v="320"/>
    <n v="0"/>
    <n v="320"/>
    <n v="1"/>
    <n v="0"/>
    <x v="154"/>
  </r>
  <r>
    <x v="44"/>
    <n v="10685"/>
    <x v="5"/>
    <n v="1"/>
    <n v="225"/>
    <n v="0"/>
    <n v="0"/>
    <n v="0"/>
    <n v="225"/>
    <n v="0"/>
    <n v="225"/>
    <n v="1"/>
    <n v="0"/>
    <x v="154"/>
  </r>
  <r>
    <x v="45"/>
    <n v="10354"/>
    <x v="6"/>
    <n v="3"/>
    <n v="1050"/>
    <n v="0"/>
    <n v="0"/>
    <n v="23.02"/>
    <n v="1026.98"/>
    <n v="0"/>
    <n v="1026.98"/>
    <n v="1"/>
    <n v="0"/>
    <x v="154"/>
  </r>
  <r>
    <x v="11"/>
    <n v="10353"/>
    <x v="6"/>
    <n v="1"/>
    <n v="350"/>
    <n v="0"/>
    <n v="0"/>
    <n v="0"/>
    <n v="350"/>
    <n v="0"/>
    <n v="350"/>
    <n v="1"/>
    <n v="0"/>
    <x v="154"/>
  </r>
  <r>
    <x v="74"/>
    <n v="10227"/>
    <x v="6"/>
    <n v="3"/>
    <n v="1155"/>
    <n v="0"/>
    <n v="0"/>
    <n v="25.31"/>
    <n v="1129.69"/>
    <n v="0"/>
    <n v="1129.69"/>
    <n v="1"/>
    <n v="0"/>
    <x v="154"/>
  </r>
  <r>
    <x v="46"/>
    <n v="10356"/>
    <x v="6"/>
    <n v="2"/>
    <n v="720"/>
    <n v="0"/>
    <n v="0"/>
    <n v="23.67"/>
    <n v="696.33"/>
    <n v="0"/>
    <n v="696.33"/>
    <n v="1"/>
    <n v="0"/>
    <x v="154"/>
  </r>
  <r>
    <x v="12"/>
    <n v="10545"/>
    <x v="6"/>
    <n v="1"/>
    <n v="340"/>
    <n v="0"/>
    <n v="0"/>
    <n v="0"/>
    <n v="340"/>
    <n v="0"/>
    <n v="340"/>
    <n v="1"/>
    <n v="0"/>
    <x v="154"/>
  </r>
  <r>
    <x v="75"/>
    <n v="10427"/>
    <x v="21"/>
    <n v="1"/>
    <n v="359"/>
    <n v="0"/>
    <n v="0"/>
    <n v="0"/>
    <n v="359"/>
    <n v="0"/>
    <n v="359"/>
    <n v="1"/>
    <n v="0"/>
    <x v="154"/>
  </r>
  <r>
    <x v="47"/>
    <n v="10432"/>
    <x v="14"/>
    <n v="1"/>
    <n v="315"/>
    <n v="0"/>
    <n v="0"/>
    <n v="0"/>
    <n v="315"/>
    <n v="0"/>
    <n v="315"/>
    <n v="1"/>
    <n v="0"/>
    <x v="154"/>
  </r>
  <r>
    <x v="78"/>
    <n v="10403"/>
    <x v="23"/>
    <n v="1"/>
    <n v="335"/>
    <n v="0"/>
    <n v="0"/>
    <n v="33.1"/>
    <n v="301.89999999999998"/>
    <n v="0"/>
    <n v="301.89999999999998"/>
    <n v="1"/>
    <n v="0"/>
    <x v="154"/>
  </r>
  <r>
    <x v="333"/>
    <n v="10923"/>
    <x v="10"/>
    <n v="1"/>
    <n v="159"/>
    <n v="0"/>
    <n v="0"/>
    <n v="0"/>
    <n v="159"/>
    <n v="0"/>
    <n v="159"/>
    <n v="1"/>
    <n v="0"/>
    <x v="154"/>
  </r>
  <r>
    <x v="17"/>
    <n v="10633"/>
    <x v="10"/>
    <n v="3"/>
    <n v="477"/>
    <n v="0"/>
    <n v="0"/>
    <n v="0"/>
    <n v="477"/>
    <n v="0"/>
    <n v="477"/>
    <n v="1"/>
    <n v="0"/>
    <x v="154"/>
  </r>
  <r>
    <x v="91"/>
    <n v="10494"/>
    <x v="16"/>
    <n v="3"/>
    <n v="114"/>
    <n v="0"/>
    <n v="0"/>
    <n v="0"/>
    <n v="114"/>
    <n v="0"/>
    <n v="114"/>
    <n v="1"/>
    <n v="0"/>
    <x v="154"/>
  </r>
  <r>
    <x v="340"/>
    <n v="10625"/>
    <x v="2"/>
    <n v="1"/>
    <n v="295"/>
    <n v="0"/>
    <n v="0"/>
    <n v="0"/>
    <n v="295"/>
    <n v="0"/>
    <n v="295"/>
    <n v="1"/>
    <n v="0"/>
    <x v="154"/>
  </r>
  <r>
    <x v="341"/>
    <n v="10552"/>
    <x v="2"/>
    <n v="2"/>
    <n v="540"/>
    <n v="0"/>
    <n v="0"/>
    <n v="77.14"/>
    <n v="462.86"/>
    <n v="0"/>
    <n v="462.86"/>
    <n v="1"/>
    <n v="0"/>
    <x v="154"/>
  </r>
  <r>
    <x v="93"/>
    <n v="10010"/>
    <x v="16"/>
    <n v="1"/>
    <n v="25"/>
    <n v="0"/>
    <n v="0"/>
    <n v="0"/>
    <n v="25"/>
    <n v="0"/>
    <n v="25"/>
    <n v="1"/>
    <n v="0"/>
    <x v="154"/>
  </r>
  <r>
    <x v="283"/>
    <n v="10529"/>
    <x v="17"/>
    <n v="2"/>
    <n v="0"/>
    <n v="0"/>
    <n v="0"/>
    <n v="0"/>
    <n v="0"/>
    <n v="0"/>
    <n v="0"/>
    <n v="0"/>
    <n v="0"/>
    <x v="155"/>
  </r>
  <r>
    <x v="1"/>
    <n v="10450"/>
    <x v="0"/>
    <n v="1"/>
    <n v="470"/>
    <n v="0"/>
    <n v="0"/>
    <n v="0"/>
    <n v="470"/>
    <n v="0"/>
    <n v="470"/>
    <n v="1"/>
    <n v="0"/>
    <x v="155"/>
  </r>
  <r>
    <x v="2"/>
    <n v="10158"/>
    <x v="1"/>
    <n v="1"/>
    <n v="385"/>
    <n v="0"/>
    <n v="0"/>
    <n v="0"/>
    <n v="385"/>
    <n v="0"/>
    <n v="385"/>
    <n v="1"/>
    <n v="0"/>
    <x v="155"/>
  </r>
  <r>
    <x v="58"/>
    <n v="10145"/>
    <x v="1"/>
    <n v="1"/>
    <n v="370"/>
    <n v="0"/>
    <n v="0"/>
    <n v="0"/>
    <n v="370"/>
    <n v="0"/>
    <n v="370"/>
    <n v="1"/>
    <n v="0"/>
    <x v="155"/>
  </r>
  <r>
    <x v="128"/>
    <n v="10111"/>
    <x v="3"/>
    <n v="2"/>
    <n v="710"/>
    <n v="0"/>
    <n v="0"/>
    <n v="0"/>
    <n v="710"/>
    <n v="0"/>
    <n v="710"/>
    <n v="1"/>
    <n v="0"/>
    <x v="155"/>
  </r>
  <r>
    <x v="176"/>
    <n v="10137"/>
    <x v="1"/>
    <n v="1"/>
    <n v="350"/>
    <n v="0"/>
    <n v="0"/>
    <n v="0"/>
    <n v="350"/>
    <n v="0"/>
    <n v="350"/>
    <n v="1"/>
    <n v="0"/>
    <x v="155"/>
  </r>
  <r>
    <x v="129"/>
    <n v="10088"/>
    <x v="4"/>
    <n v="1"/>
    <n v="275"/>
    <n v="0"/>
    <n v="0"/>
    <n v="0"/>
    <n v="275"/>
    <n v="0"/>
    <n v="275"/>
    <n v="1"/>
    <n v="0"/>
    <x v="155"/>
  </r>
  <r>
    <x v="113"/>
    <n v="10446"/>
    <x v="12"/>
    <n v="2"/>
    <n v="390"/>
    <n v="0"/>
    <n v="0"/>
    <n v="14.42"/>
    <n v="375.58"/>
    <n v="0"/>
    <n v="375.58"/>
    <n v="1"/>
    <n v="0"/>
    <x v="155"/>
  </r>
  <r>
    <x v="8"/>
    <n v="10264"/>
    <x v="5"/>
    <n v="1"/>
    <n v="190"/>
    <n v="0"/>
    <n v="0"/>
    <n v="0"/>
    <n v="190"/>
    <n v="0"/>
    <n v="190"/>
    <n v="1"/>
    <n v="0"/>
    <x v="155"/>
  </r>
  <r>
    <x v="45"/>
    <n v="10354"/>
    <x v="6"/>
    <n v="2"/>
    <n v="700"/>
    <n v="0"/>
    <n v="0"/>
    <n v="0"/>
    <n v="700"/>
    <n v="0"/>
    <n v="700"/>
    <n v="1"/>
    <n v="0"/>
    <x v="155"/>
  </r>
  <r>
    <x v="119"/>
    <n v="10359"/>
    <x v="6"/>
    <n v="1"/>
    <n v="385"/>
    <n v="0"/>
    <n v="0"/>
    <n v="0"/>
    <n v="385"/>
    <n v="0"/>
    <n v="385"/>
    <n v="1"/>
    <n v="0"/>
    <x v="155"/>
  </r>
  <r>
    <x v="46"/>
    <n v="10356"/>
    <x v="6"/>
    <n v="1"/>
    <n v="360"/>
    <n v="0"/>
    <n v="0"/>
    <n v="0"/>
    <n v="360"/>
    <n v="0"/>
    <n v="360"/>
    <n v="1"/>
    <n v="0"/>
    <x v="155"/>
  </r>
  <r>
    <x v="15"/>
    <n v="10037"/>
    <x v="8"/>
    <n v="2"/>
    <n v="770"/>
    <n v="0"/>
    <n v="0"/>
    <n v="56.96"/>
    <n v="713.04"/>
    <n v="0"/>
    <n v="713.04"/>
    <n v="1"/>
    <n v="0"/>
    <x v="155"/>
  </r>
  <r>
    <x v="241"/>
    <n v="10031"/>
    <x v="9"/>
    <n v="1"/>
    <n v="715"/>
    <n v="0"/>
    <n v="0"/>
    <n v="0"/>
    <n v="715"/>
    <n v="0"/>
    <n v="715"/>
    <n v="1"/>
    <n v="0"/>
    <x v="155"/>
  </r>
  <r>
    <x v="80"/>
    <n v="10242"/>
    <x v="17"/>
    <n v="1"/>
    <n v="0"/>
    <n v="0"/>
    <n v="0"/>
    <n v="0"/>
    <n v="0"/>
    <n v="0"/>
    <n v="0"/>
    <n v="0"/>
    <n v="0"/>
    <x v="155"/>
  </r>
  <r>
    <x v="89"/>
    <n v="10493"/>
    <x v="16"/>
    <n v="1"/>
    <n v="58"/>
    <n v="0"/>
    <n v="0"/>
    <n v="0"/>
    <n v="58"/>
    <n v="0"/>
    <n v="58"/>
    <n v="1"/>
    <n v="0"/>
    <x v="155"/>
  </r>
  <r>
    <x v="91"/>
    <n v="10494"/>
    <x v="16"/>
    <n v="2"/>
    <n v="76"/>
    <n v="0"/>
    <n v="0"/>
    <n v="5.62"/>
    <n v="70.38"/>
    <n v="0"/>
    <n v="70.38"/>
    <n v="1"/>
    <n v="0"/>
    <x v="155"/>
  </r>
  <r>
    <x v="18"/>
    <n v="10258"/>
    <x v="17"/>
    <n v="1"/>
    <n v="0"/>
    <n v="0"/>
    <n v="0"/>
    <n v="0"/>
    <n v="0"/>
    <n v="0"/>
    <n v="0"/>
    <n v="0"/>
    <n v="0"/>
    <x v="155"/>
  </r>
  <r>
    <x v="92"/>
    <n v="10498"/>
    <x v="16"/>
    <n v="1"/>
    <n v="88"/>
    <n v="0"/>
    <n v="0"/>
    <n v="0"/>
    <n v="88"/>
    <n v="0"/>
    <n v="88"/>
    <n v="1"/>
    <n v="0"/>
    <x v="155"/>
  </r>
  <r>
    <x v="21"/>
    <n v="10461"/>
    <x v="0"/>
    <n v="1"/>
    <n v="275"/>
    <n v="0"/>
    <n v="0"/>
    <n v="9.7899999999999991"/>
    <n v="265.20999999999998"/>
    <n v="0"/>
    <n v="265.20999999999998"/>
    <n v="1"/>
    <n v="0"/>
    <x v="156"/>
  </r>
  <r>
    <x v="57"/>
    <n v="10225"/>
    <x v="4"/>
    <n v="1"/>
    <n v="255"/>
    <n v="0"/>
    <n v="0"/>
    <n v="0"/>
    <n v="255"/>
    <n v="0"/>
    <n v="255"/>
    <n v="1"/>
    <n v="0"/>
    <x v="156"/>
  </r>
  <r>
    <x v="22"/>
    <n v="10645"/>
    <x v="1"/>
    <n v="1"/>
    <n v="340"/>
    <n v="0"/>
    <n v="0"/>
    <n v="0"/>
    <n v="340"/>
    <n v="0"/>
    <n v="340"/>
    <n v="1"/>
    <n v="0"/>
    <x v="156"/>
  </r>
  <r>
    <x v="271"/>
    <n v="10107"/>
    <x v="3"/>
    <n v="1"/>
    <n v="275"/>
    <n v="0"/>
    <n v="0"/>
    <n v="0"/>
    <n v="275"/>
    <n v="0"/>
    <n v="275"/>
    <n v="1"/>
    <n v="0"/>
    <x v="156"/>
  </r>
  <r>
    <x v="103"/>
    <n v="10075"/>
    <x v="4"/>
    <n v="1"/>
    <n v="275"/>
    <n v="0"/>
    <n v="0"/>
    <n v="19.989999999999998"/>
    <n v="255.01"/>
    <n v="0"/>
    <n v="255.01"/>
    <n v="1"/>
    <n v="0"/>
    <x v="156"/>
  </r>
  <r>
    <x v="28"/>
    <n v="10442"/>
    <x v="12"/>
    <n v="3"/>
    <n v="249"/>
    <n v="0"/>
    <n v="0"/>
    <n v="0"/>
    <n v="249"/>
    <n v="0"/>
    <n v="249"/>
    <n v="1"/>
    <n v="0"/>
    <x v="156"/>
  </r>
  <r>
    <x v="29"/>
    <n v="10443"/>
    <x v="12"/>
    <n v="1"/>
    <n v="75"/>
    <n v="0"/>
    <n v="0"/>
    <n v="5.45"/>
    <n v="69.55"/>
    <n v="0"/>
    <n v="69.55"/>
    <n v="1"/>
    <n v="0"/>
    <x v="156"/>
  </r>
  <r>
    <x v="114"/>
    <n v="10440"/>
    <x v="12"/>
    <n v="1"/>
    <n v="88"/>
    <n v="0"/>
    <n v="0"/>
    <n v="0"/>
    <n v="88"/>
    <n v="0"/>
    <n v="88"/>
    <n v="1"/>
    <n v="0"/>
    <x v="156"/>
  </r>
  <r>
    <x v="274"/>
    <n v="10715"/>
    <x v="12"/>
    <n v="1"/>
    <n v="155"/>
    <n v="0"/>
    <n v="0"/>
    <n v="0"/>
    <n v="155"/>
    <n v="0"/>
    <n v="155"/>
    <n v="1"/>
    <n v="0"/>
    <x v="156"/>
  </r>
  <r>
    <x v="65"/>
    <n v="10211"/>
    <x v="13"/>
    <n v="2"/>
    <n v="530"/>
    <n v="0"/>
    <n v="0"/>
    <n v="28.66"/>
    <n v="501.34"/>
    <n v="0"/>
    <n v="501.34"/>
    <n v="1"/>
    <n v="0"/>
    <x v="156"/>
  </r>
  <r>
    <x v="117"/>
    <n v="10218"/>
    <x v="13"/>
    <n v="1"/>
    <n v="245"/>
    <n v="0"/>
    <n v="0"/>
    <n v="17.809999999999999"/>
    <n v="227.19"/>
    <n v="0"/>
    <n v="227.19"/>
    <n v="1"/>
    <n v="0"/>
    <x v="156"/>
  </r>
  <r>
    <x v="67"/>
    <n v="10223"/>
    <x v="13"/>
    <n v="1"/>
    <n v="275"/>
    <n v="0"/>
    <n v="0"/>
    <n v="0"/>
    <n v="275"/>
    <n v="0"/>
    <n v="275"/>
    <n v="1"/>
    <n v="0"/>
    <x v="156"/>
  </r>
  <r>
    <x v="37"/>
    <n v="10216"/>
    <x v="13"/>
    <n v="1"/>
    <n v="245"/>
    <n v="0"/>
    <n v="0"/>
    <n v="0"/>
    <n v="245"/>
    <n v="0"/>
    <n v="245"/>
    <n v="1"/>
    <n v="0"/>
    <x v="156"/>
  </r>
  <r>
    <x v="8"/>
    <n v="10264"/>
    <x v="5"/>
    <n v="3"/>
    <n v="570"/>
    <n v="0"/>
    <n v="0"/>
    <n v="6.76"/>
    <n v="563.24"/>
    <n v="0"/>
    <n v="563.24"/>
    <n v="1"/>
    <n v="0"/>
    <x v="156"/>
  </r>
  <r>
    <x v="9"/>
    <n v="10366"/>
    <x v="5"/>
    <n v="1"/>
    <n v="270"/>
    <n v="0"/>
    <n v="0"/>
    <n v="0"/>
    <n v="270"/>
    <n v="0"/>
    <n v="270"/>
    <n v="1"/>
    <n v="0"/>
    <x v="156"/>
  </r>
  <r>
    <x v="41"/>
    <n v="10363"/>
    <x v="5"/>
    <n v="1"/>
    <n v="265"/>
    <n v="0"/>
    <n v="0"/>
    <n v="9.44"/>
    <n v="255.56"/>
    <n v="0"/>
    <n v="255.56"/>
    <n v="1"/>
    <n v="0"/>
    <x v="156"/>
  </r>
  <r>
    <x v="69"/>
    <n v="10382"/>
    <x v="5"/>
    <n v="1"/>
    <n v="235"/>
    <n v="0"/>
    <n v="0"/>
    <n v="8.3699999999999992"/>
    <n v="226.63"/>
    <n v="0"/>
    <n v="226.63"/>
    <n v="1"/>
    <n v="0"/>
    <x v="156"/>
  </r>
  <r>
    <x v="44"/>
    <n v="10685"/>
    <x v="5"/>
    <n v="1"/>
    <n v="225"/>
    <n v="0"/>
    <n v="0"/>
    <n v="0"/>
    <n v="225"/>
    <n v="0"/>
    <n v="225"/>
    <n v="1"/>
    <n v="0"/>
    <x v="156"/>
  </r>
  <r>
    <x v="141"/>
    <n v="10355"/>
    <x v="6"/>
    <n v="1"/>
    <n v="350"/>
    <n v="0"/>
    <n v="0"/>
    <n v="25.45"/>
    <n v="324.55"/>
    <n v="0"/>
    <n v="324.55"/>
    <n v="1"/>
    <n v="0"/>
    <x v="156"/>
  </r>
  <r>
    <x v="45"/>
    <n v="10354"/>
    <x v="6"/>
    <n v="2"/>
    <n v="700"/>
    <n v="0"/>
    <n v="0"/>
    <n v="50.78"/>
    <n v="649.22"/>
    <n v="0"/>
    <n v="649.22"/>
    <n v="1"/>
    <n v="0"/>
    <x v="156"/>
  </r>
  <r>
    <x v="11"/>
    <n v="10353"/>
    <x v="6"/>
    <n v="1"/>
    <n v="350"/>
    <n v="0"/>
    <n v="0"/>
    <n v="0"/>
    <n v="350"/>
    <n v="0"/>
    <n v="350"/>
    <n v="1"/>
    <n v="0"/>
    <x v="156"/>
  </r>
  <r>
    <x v="119"/>
    <n v="10359"/>
    <x v="6"/>
    <n v="1"/>
    <n v="385"/>
    <n v="0"/>
    <n v="0"/>
    <n v="0"/>
    <n v="385"/>
    <n v="0"/>
    <n v="385"/>
    <n v="1"/>
    <n v="0"/>
    <x v="156"/>
  </r>
  <r>
    <x v="46"/>
    <n v="10356"/>
    <x v="6"/>
    <n v="1"/>
    <n v="360"/>
    <n v="0"/>
    <n v="0"/>
    <n v="0"/>
    <n v="360"/>
    <n v="0"/>
    <n v="360"/>
    <n v="1"/>
    <n v="0"/>
    <x v="156"/>
  </r>
  <r>
    <x v="238"/>
    <n v="10392"/>
    <x v="7"/>
    <n v="1"/>
    <n v="315"/>
    <n v="0"/>
    <n v="0"/>
    <n v="22.9"/>
    <n v="292.10000000000002"/>
    <n v="0"/>
    <n v="292.10000000000002"/>
    <n v="1"/>
    <n v="0"/>
    <x v="156"/>
  </r>
  <r>
    <x v="75"/>
    <n v="10427"/>
    <x v="21"/>
    <n v="2"/>
    <n v="718"/>
    <n v="0"/>
    <n v="0"/>
    <n v="12.78"/>
    <n v="705.22"/>
    <n v="0"/>
    <n v="705.22"/>
    <n v="1"/>
    <n v="0"/>
    <x v="156"/>
  </r>
  <r>
    <x v="152"/>
    <n v="10428"/>
    <x v="21"/>
    <n v="1"/>
    <n v="349"/>
    <n v="0"/>
    <n v="0"/>
    <n v="12.42"/>
    <n v="336.58"/>
    <n v="0"/>
    <n v="336.58"/>
    <n v="1"/>
    <n v="0"/>
    <x v="156"/>
  </r>
  <r>
    <x v="91"/>
    <n v="10494"/>
    <x v="16"/>
    <n v="1"/>
    <n v="38"/>
    <n v="0"/>
    <n v="0"/>
    <n v="0"/>
    <n v="38"/>
    <n v="0"/>
    <n v="38"/>
    <n v="1"/>
    <n v="0"/>
    <x v="156"/>
  </r>
  <r>
    <x v="92"/>
    <n v="10498"/>
    <x v="16"/>
    <n v="1"/>
    <n v="88"/>
    <n v="0"/>
    <n v="0"/>
    <n v="6.4"/>
    <n v="81.599999999999994"/>
    <n v="0"/>
    <n v="81.599999999999994"/>
    <n v="1"/>
    <n v="0"/>
    <x v="156"/>
  </r>
  <r>
    <x v="315"/>
    <n v="10749"/>
    <x v="10"/>
    <n v="1"/>
    <n v="179"/>
    <n v="0"/>
    <n v="0"/>
    <n v="0"/>
    <n v="179"/>
    <n v="0"/>
    <n v="179"/>
    <n v="1"/>
    <n v="0"/>
    <x v="157"/>
  </r>
  <r>
    <x v="136"/>
    <n v="10400"/>
    <x v="18"/>
    <n v="1"/>
    <n v="560"/>
    <n v="0"/>
    <n v="0"/>
    <n v="0"/>
    <n v="560"/>
    <n v="0"/>
    <n v="560"/>
    <n v="1"/>
    <n v="0"/>
    <x v="157"/>
  </r>
  <r>
    <x v="55"/>
    <n v="10152"/>
    <x v="1"/>
    <n v="1"/>
    <n v="350"/>
    <n v="0"/>
    <n v="0"/>
    <n v="0"/>
    <n v="350"/>
    <n v="0"/>
    <n v="350"/>
    <n v="1"/>
    <n v="0"/>
    <x v="157"/>
  </r>
  <r>
    <x v="111"/>
    <n v="10070"/>
    <x v="4"/>
    <n v="1"/>
    <n v="275"/>
    <n v="0"/>
    <n v="0"/>
    <n v="55"/>
    <n v="220"/>
    <n v="0"/>
    <n v="220"/>
    <n v="1"/>
    <n v="0"/>
    <x v="157"/>
  </r>
  <r>
    <x v="127"/>
    <n v="10067"/>
    <x v="4"/>
    <n v="1"/>
    <n v="275"/>
    <n v="0"/>
    <n v="0"/>
    <n v="0"/>
    <n v="275"/>
    <n v="0"/>
    <n v="275"/>
    <n v="1"/>
    <n v="0"/>
    <x v="157"/>
  </r>
  <r>
    <x v="60"/>
    <n v="10125"/>
    <x v="3"/>
    <n v="1"/>
    <n v="275"/>
    <n v="0"/>
    <n v="0"/>
    <n v="0"/>
    <n v="275"/>
    <n v="0"/>
    <n v="275"/>
    <n v="1"/>
    <n v="0"/>
    <x v="157"/>
  </r>
  <r>
    <x v="4"/>
    <n v="10109"/>
    <x v="3"/>
    <n v="1"/>
    <n v="275"/>
    <n v="0"/>
    <n v="0"/>
    <n v="0"/>
    <n v="275"/>
    <n v="0"/>
    <n v="275"/>
    <n v="1"/>
    <n v="0"/>
    <x v="157"/>
  </r>
  <r>
    <x v="101"/>
    <n v="10113"/>
    <x v="11"/>
    <n v="1"/>
    <n v="375"/>
    <n v="0"/>
    <n v="0"/>
    <n v="0"/>
    <n v="375"/>
    <n v="0"/>
    <n v="375"/>
    <n v="1"/>
    <n v="0"/>
    <x v="157"/>
  </r>
  <r>
    <x v="129"/>
    <n v="10088"/>
    <x v="4"/>
    <n v="1"/>
    <n v="275"/>
    <n v="0"/>
    <n v="0"/>
    <n v="0"/>
    <n v="275"/>
    <n v="0"/>
    <n v="275"/>
    <n v="1"/>
    <n v="0"/>
    <x v="157"/>
  </r>
  <r>
    <x v="178"/>
    <n v="10444"/>
    <x v="12"/>
    <n v="1"/>
    <n v="75"/>
    <n v="0"/>
    <n v="0"/>
    <n v="0"/>
    <n v="75"/>
    <n v="0"/>
    <n v="75"/>
    <n v="1"/>
    <n v="0"/>
    <x v="157"/>
  </r>
  <r>
    <x v="113"/>
    <n v="10446"/>
    <x v="12"/>
    <n v="1"/>
    <n v="195"/>
    <n v="0"/>
    <n v="0"/>
    <n v="0"/>
    <n v="195"/>
    <n v="0"/>
    <n v="195"/>
    <n v="1"/>
    <n v="0"/>
    <x v="157"/>
  </r>
  <r>
    <x v="62"/>
    <n v="10445"/>
    <x v="12"/>
    <n v="1"/>
    <n v="195"/>
    <n v="0"/>
    <n v="0"/>
    <n v="0"/>
    <n v="195"/>
    <n v="0"/>
    <n v="195"/>
    <n v="1"/>
    <n v="0"/>
    <x v="157"/>
  </r>
  <r>
    <x v="67"/>
    <n v="10223"/>
    <x v="13"/>
    <n v="1"/>
    <n v="275"/>
    <n v="0"/>
    <n v="0"/>
    <n v="0"/>
    <n v="275"/>
    <n v="0"/>
    <n v="275"/>
    <n v="1"/>
    <n v="0"/>
    <x v="157"/>
  </r>
  <r>
    <x v="37"/>
    <n v="10216"/>
    <x v="13"/>
    <n v="1"/>
    <n v="245"/>
    <n v="0"/>
    <n v="0"/>
    <n v="0"/>
    <n v="245"/>
    <n v="0"/>
    <n v="245"/>
    <n v="1"/>
    <n v="0"/>
    <x v="157"/>
  </r>
  <r>
    <x v="8"/>
    <n v="10264"/>
    <x v="5"/>
    <n v="2"/>
    <n v="380"/>
    <n v="0"/>
    <n v="0"/>
    <n v="38"/>
    <n v="342"/>
    <n v="0"/>
    <n v="342"/>
    <n v="1"/>
    <n v="0"/>
    <x v="157"/>
  </r>
  <r>
    <x v="10"/>
    <n v="10007"/>
    <x v="5"/>
    <n v="1"/>
    <n v="275"/>
    <n v="0"/>
    <n v="0"/>
    <n v="0"/>
    <n v="275"/>
    <n v="0"/>
    <n v="275"/>
    <n v="1"/>
    <n v="0"/>
    <x v="157"/>
  </r>
  <r>
    <x v="87"/>
    <n v="10357"/>
    <x v="6"/>
    <n v="2"/>
    <n v="720"/>
    <n v="0"/>
    <n v="0"/>
    <n v="0"/>
    <n v="720"/>
    <n v="0"/>
    <n v="720"/>
    <n v="1"/>
    <n v="0"/>
    <x v="157"/>
  </r>
  <r>
    <x v="46"/>
    <n v="10356"/>
    <x v="6"/>
    <n v="1"/>
    <n v="360"/>
    <n v="0"/>
    <n v="0"/>
    <n v="72"/>
    <n v="288"/>
    <n v="0"/>
    <n v="288"/>
    <n v="1"/>
    <n v="0"/>
    <x v="157"/>
  </r>
  <r>
    <x v="333"/>
    <n v="10923"/>
    <x v="10"/>
    <n v="1"/>
    <n v="159"/>
    <n v="0"/>
    <n v="0"/>
    <n v="0"/>
    <n v="159"/>
    <n v="0"/>
    <n v="159"/>
    <n v="1"/>
    <n v="0"/>
    <x v="157"/>
  </r>
  <r>
    <x v="17"/>
    <n v="10633"/>
    <x v="10"/>
    <n v="2"/>
    <n v="318"/>
    <n v="0"/>
    <n v="0"/>
    <n v="0"/>
    <n v="318"/>
    <n v="0"/>
    <n v="318"/>
    <n v="1"/>
    <n v="0"/>
    <x v="157"/>
  </r>
  <r>
    <x v="91"/>
    <n v="10494"/>
    <x v="16"/>
    <n v="1"/>
    <n v="38"/>
    <n v="0"/>
    <n v="0"/>
    <n v="0"/>
    <n v="38"/>
    <n v="0"/>
    <n v="38"/>
    <n v="1"/>
    <n v="0"/>
    <x v="157"/>
  </r>
  <r>
    <x v="301"/>
    <n v="10746"/>
    <x v="10"/>
    <n v="2"/>
    <n v="418"/>
    <n v="0"/>
    <n v="0"/>
    <n v="0"/>
    <n v="418"/>
    <n v="0"/>
    <n v="418"/>
    <n v="1"/>
    <n v="0"/>
    <x v="157"/>
  </r>
  <r>
    <x v="334"/>
    <n v="10924"/>
    <x v="10"/>
    <n v="2"/>
    <n v="318"/>
    <n v="0"/>
    <n v="0"/>
    <n v="0"/>
    <n v="318"/>
    <n v="0"/>
    <n v="318"/>
    <n v="1"/>
    <n v="0"/>
    <x v="157"/>
  </r>
  <r>
    <x v="144"/>
    <n v="10506"/>
    <x v="17"/>
    <n v="1"/>
    <n v="0"/>
    <n v="0"/>
    <n v="0"/>
    <n v="0"/>
    <n v="0"/>
    <n v="0"/>
    <n v="0"/>
    <n v="0"/>
    <n v="0"/>
    <x v="157"/>
  </r>
  <r>
    <x v="51"/>
    <n v="10632"/>
    <x v="10"/>
    <n v="1"/>
    <n v="159"/>
    <n v="0"/>
    <n v="0"/>
    <n v="0"/>
    <n v="159"/>
    <n v="0"/>
    <n v="159"/>
    <n v="1"/>
    <n v="0"/>
    <x v="157"/>
  </r>
  <r>
    <x v="208"/>
    <n v="10187"/>
    <x v="16"/>
    <n v="1"/>
    <n v="240"/>
    <n v="0"/>
    <n v="0"/>
    <n v="0"/>
    <n v="240"/>
    <n v="0"/>
    <n v="240"/>
    <n v="1"/>
    <n v="0"/>
    <x v="157"/>
  </r>
  <r>
    <x v="315"/>
    <n v="10749"/>
    <x v="10"/>
    <n v="3"/>
    <n v="537"/>
    <n v="0"/>
    <n v="0"/>
    <n v="0"/>
    <n v="537"/>
    <n v="0"/>
    <n v="537"/>
    <n v="1"/>
    <n v="0"/>
    <x v="158"/>
  </r>
  <r>
    <x v="335"/>
    <n v="10925"/>
    <x v="10"/>
    <n v="1"/>
    <n v="149"/>
    <n v="0"/>
    <n v="0"/>
    <n v="0"/>
    <n v="149"/>
    <n v="0"/>
    <n v="149"/>
    <n v="1"/>
    <n v="0"/>
    <x v="158"/>
  </r>
  <r>
    <x v="20"/>
    <n v="10240"/>
    <x v="0"/>
    <n v="1"/>
    <n v="95"/>
    <n v="0"/>
    <n v="0"/>
    <n v="0"/>
    <n v="95"/>
    <n v="0"/>
    <n v="95"/>
    <n v="1"/>
    <n v="0"/>
    <x v="158"/>
  </r>
  <r>
    <x v="81"/>
    <n v="10396"/>
    <x v="18"/>
    <n v="1"/>
    <n v="555"/>
    <n v="0"/>
    <n v="0"/>
    <n v="0"/>
    <n v="555"/>
    <n v="0"/>
    <n v="555"/>
    <n v="1"/>
    <n v="0"/>
    <x v="158"/>
  </r>
  <r>
    <x v="54"/>
    <n v="10397"/>
    <x v="18"/>
    <n v="1"/>
    <n v="575"/>
    <n v="0"/>
    <n v="0"/>
    <n v="0"/>
    <n v="575"/>
    <n v="0"/>
    <n v="575"/>
    <n v="1"/>
    <n v="0"/>
    <x v="158"/>
  </r>
  <r>
    <x v="82"/>
    <n v="10072"/>
    <x v="4"/>
    <n v="2"/>
    <n v="630"/>
    <n v="0"/>
    <n v="0"/>
    <n v="0"/>
    <n v="630"/>
    <n v="0"/>
    <n v="630"/>
    <n v="1"/>
    <n v="0"/>
    <x v="158"/>
  </r>
  <r>
    <x v="58"/>
    <n v="10145"/>
    <x v="1"/>
    <n v="2"/>
    <n v="740"/>
    <n v="0"/>
    <n v="0"/>
    <n v="0"/>
    <n v="740"/>
    <n v="0"/>
    <n v="740"/>
    <n v="1"/>
    <n v="0"/>
    <x v="158"/>
  </r>
  <r>
    <x v="112"/>
    <n v="10127"/>
    <x v="3"/>
    <n v="1"/>
    <n v="355"/>
    <n v="0"/>
    <n v="0"/>
    <n v="0"/>
    <n v="355"/>
    <n v="0"/>
    <n v="355"/>
    <n v="1"/>
    <n v="0"/>
    <x v="158"/>
  </r>
  <r>
    <x v="25"/>
    <n v="10114"/>
    <x v="11"/>
    <n v="1"/>
    <n v="335"/>
    <n v="0"/>
    <n v="0"/>
    <n v="0"/>
    <n v="335"/>
    <n v="0"/>
    <n v="335"/>
    <n v="1"/>
    <n v="0"/>
    <x v="158"/>
  </r>
  <r>
    <x v="26"/>
    <n v="10095"/>
    <x v="3"/>
    <n v="2"/>
    <n v="520"/>
    <n v="0"/>
    <n v="0"/>
    <n v="0"/>
    <n v="520"/>
    <n v="0"/>
    <n v="520"/>
    <n v="1"/>
    <n v="0"/>
    <x v="158"/>
  </r>
  <r>
    <x v="103"/>
    <n v="10075"/>
    <x v="4"/>
    <n v="1"/>
    <n v="275"/>
    <n v="0"/>
    <n v="0"/>
    <n v="0"/>
    <n v="275"/>
    <n v="0"/>
    <n v="275"/>
    <n v="1"/>
    <n v="0"/>
    <x v="158"/>
  </r>
  <r>
    <x v="28"/>
    <n v="10442"/>
    <x v="12"/>
    <n v="1"/>
    <n v="83"/>
    <n v="0"/>
    <n v="0"/>
    <n v="0"/>
    <n v="83"/>
    <n v="0"/>
    <n v="83"/>
    <n v="1"/>
    <n v="0"/>
    <x v="158"/>
  </r>
  <r>
    <x v="114"/>
    <n v="10440"/>
    <x v="12"/>
    <n v="1"/>
    <n v="88"/>
    <n v="0"/>
    <n v="0"/>
    <n v="0"/>
    <n v="88"/>
    <n v="0"/>
    <n v="88"/>
    <n v="1"/>
    <n v="0"/>
    <x v="158"/>
  </r>
  <r>
    <x v="62"/>
    <n v="10445"/>
    <x v="12"/>
    <n v="2"/>
    <n v="390"/>
    <n v="0"/>
    <n v="0"/>
    <n v="0"/>
    <n v="390"/>
    <n v="0"/>
    <n v="390"/>
    <n v="1"/>
    <n v="0"/>
    <x v="158"/>
  </r>
  <r>
    <x v="33"/>
    <n v="10221"/>
    <x v="13"/>
    <n v="3"/>
    <n v="765"/>
    <n v="0"/>
    <n v="0"/>
    <n v="0"/>
    <n v="765"/>
    <n v="0"/>
    <n v="765"/>
    <n v="1"/>
    <n v="0"/>
    <x v="158"/>
  </r>
  <r>
    <x v="67"/>
    <n v="10223"/>
    <x v="13"/>
    <n v="2"/>
    <n v="550"/>
    <n v="0"/>
    <n v="0"/>
    <n v="0"/>
    <n v="550"/>
    <n v="0"/>
    <n v="550"/>
    <n v="1"/>
    <n v="0"/>
    <x v="158"/>
  </r>
  <r>
    <x v="37"/>
    <n v="10216"/>
    <x v="13"/>
    <n v="2"/>
    <n v="490"/>
    <n v="0"/>
    <n v="0"/>
    <n v="0"/>
    <n v="490"/>
    <n v="0"/>
    <n v="490"/>
    <n v="1"/>
    <n v="0"/>
    <x v="158"/>
  </r>
  <r>
    <x v="85"/>
    <n v="10215"/>
    <x v="13"/>
    <n v="1"/>
    <n v="225"/>
    <n v="0"/>
    <n v="0"/>
    <n v="0"/>
    <n v="225"/>
    <n v="0"/>
    <n v="225"/>
    <n v="1"/>
    <n v="0"/>
    <x v="158"/>
  </r>
  <r>
    <x v="8"/>
    <n v="10264"/>
    <x v="5"/>
    <n v="4"/>
    <n v="760"/>
    <n v="0"/>
    <n v="0"/>
    <n v="0"/>
    <n v="760"/>
    <n v="0"/>
    <n v="760"/>
    <n v="1"/>
    <n v="0"/>
    <x v="158"/>
  </r>
  <r>
    <x v="68"/>
    <n v="10377"/>
    <x v="5"/>
    <n v="1"/>
    <n v="345"/>
    <n v="0"/>
    <n v="0"/>
    <n v="0"/>
    <n v="345"/>
    <n v="0"/>
    <n v="345"/>
    <n v="1"/>
    <n v="0"/>
    <x v="158"/>
  </r>
  <r>
    <x v="41"/>
    <n v="10363"/>
    <x v="5"/>
    <n v="1"/>
    <n v="265"/>
    <n v="0"/>
    <n v="0"/>
    <n v="0"/>
    <n v="265"/>
    <n v="0"/>
    <n v="265"/>
    <n v="1"/>
    <n v="0"/>
    <x v="158"/>
  </r>
  <r>
    <x v="89"/>
    <n v="10493"/>
    <x v="16"/>
    <n v="1"/>
    <n v="58"/>
    <n v="0"/>
    <n v="0"/>
    <n v="0"/>
    <n v="58"/>
    <n v="0"/>
    <n v="58"/>
    <n v="1"/>
    <n v="0"/>
    <x v="158"/>
  </r>
  <r>
    <x v="17"/>
    <n v="10605"/>
    <x v="2"/>
    <n v="1"/>
    <n v="320"/>
    <n v="0"/>
    <n v="0"/>
    <n v="0"/>
    <n v="320"/>
    <n v="0"/>
    <n v="320"/>
    <n v="1"/>
    <n v="0"/>
    <x v="158"/>
  </r>
  <r>
    <x v="17"/>
    <n v="10633"/>
    <x v="10"/>
    <n v="3"/>
    <n v="477"/>
    <n v="0"/>
    <n v="0"/>
    <n v="0"/>
    <n v="477"/>
    <n v="0"/>
    <n v="477"/>
    <n v="1"/>
    <n v="0"/>
    <x v="158"/>
  </r>
  <r>
    <x v="91"/>
    <n v="10494"/>
    <x v="16"/>
    <n v="2"/>
    <n v="76"/>
    <n v="0"/>
    <n v="0"/>
    <n v="0"/>
    <n v="76"/>
    <n v="0"/>
    <n v="76"/>
    <n v="1"/>
    <n v="0"/>
    <x v="158"/>
  </r>
  <r>
    <x v="342"/>
    <n v="10879"/>
    <x v="2"/>
    <n v="1"/>
    <n v="369"/>
    <n v="0"/>
    <n v="0"/>
    <n v="0"/>
    <n v="369"/>
    <n v="0"/>
    <n v="369"/>
    <n v="1"/>
    <n v="0"/>
    <x v="158"/>
  </r>
  <r>
    <x v="51"/>
    <n v="10632"/>
    <x v="10"/>
    <n v="1"/>
    <n v="159"/>
    <n v="0"/>
    <n v="0"/>
    <n v="0"/>
    <n v="159"/>
    <n v="0"/>
    <n v="159"/>
    <n v="1"/>
    <n v="0"/>
    <x v="158"/>
  </r>
  <r>
    <x v="174"/>
    <n v="10660"/>
    <x v="5"/>
    <n v="1"/>
    <n v="265"/>
    <n v="0"/>
    <n v="0"/>
    <n v="0"/>
    <n v="265"/>
    <n v="0"/>
    <n v="265"/>
    <n v="1"/>
    <n v="0"/>
    <x v="159"/>
  </r>
  <r>
    <x v="145"/>
    <n v="10449"/>
    <x v="0"/>
    <n v="1"/>
    <n v="260"/>
    <n v="0"/>
    <n v="0"/>
    <n v="0"/>
    <n v="260"/>
    <n v="0"/>
    <n v="260"/>
    <n v="1"/>
    <n v="0"/>
    <x v="159"/>
  </r>
  <r>
    <x v="2"/>
    <n v="10158"/>
    <x v="1"/>
    <n v="1"/>
    <n v="385"/>
    <n v="0"/>
    <n v="0"/>
    <n v="77"/>
    <n v="308"/>
    <n v="0"/>
    <n v="308"/>
    <n v="1"/>
    <n v="0"/>
    <x v="159"/>
  </r>
  <r>
    <x v="125"/>
    <n v="10069"/>
    <x v="4"/>
    <n v="1"/>
    <n v="355"/>
    <n v="0"/>
    <n v="0"/>
    <n v="0"/>
    <n v="355"/>
    <n v="0"/>
    <n v="355"/>
    <n v="1"/>
    <n v="0"/>
    <x v="159"/>
  </r>
  <r>
    <x v="57"/>
    <n v="10225"/>
    <x v="4"/>
    <n v="1"/>
    <n v="255"/>
    <n v="0"/>
    <n v="0"/>
    <n v="0"/>
    <n v="255"/>
    <n v="0"/>
    <n v="255"/>
    <n v="1"/>
    <n v="0"/>
    <x v="159"/>
  </r>
  <r>
    <x v="22"/>
    <n v="10645"/>
    <x v="1"/>
    <n v="2"/>
    <n v="680"/>
    <n v="0"/>
    <n v="0"/>
    <n v="0"/>
    <n v="680"/>
    <n v="0"/>
    <n v="680"/>
    <n v="1"/>
    <n v="0"/>
    <x v="159"/>
  </r>
  <r>
    <x v="23"/>
    <n v="10044"/>
    <x v="4"/>
    <n v="3"/>
    <n v="780"/>
    <n v="0"/>
    <n v="0"/>
    <n v="0"/>
    <n v="780"/>
    <n v="0"/>
    <n v="780"/>
    <n v="1"/>
    <n v="0"/>
    <x v="159"/>
  </r>
  <r>
    <x v="60"/>
    <n v="10125"/>
    <x v="3"/>
    <n v="1"/>
    <n v="275"/>
    <n v="0"/>
    <n v="0"/>
    <n v="0"/>
    <n v="275"/>
    <n v="0"/>
    <n v="275"/>
    <n v="1"/>
    <n v="0"/>
    <x v="159"/>
  </r>
  <r>
    <x v="24"/>
    <n v="10652"/>
    <x v="3"/>
    <n v="1"/>
    <n v="315"/>
    <n v="0"/>
    <n v="0"/>
    <n v="0"/>
    <n v="315"/>
    <n v="0"/>
    <n v="315"/>
    <n v="1"/>
    <n v="0"/>
    <x v="159"/>
  </r>
  <r>
    <x v="26"/>
    <n v="10095"/>
    <x v="3"/>
    <n v="1"/>
    <n v="260"/>
    <n v="0"/>
    <n v="0"/>
    <n v="0"/>
    <n v="260"/>
    <n v="0"/>
    <n v="260"/>
    <n v="1"/>
    <n v="0"/>
    <x v="159"/>
  </r>
  <r>
    <x v="6"/>
    <n v="10055"/>
    <x v="4"/>
    <n v="1"/>
    <n v="260"/>
    <n v="0"/>
    <n v="0"/>
    <n v="0"/>
    <n v="260"/>
    <n v="0"/>
    <n v="260"/>
    <n v="1"/>
    <n v="0"/>
    <x v="159"/>
  </r>
  <r>
    <x v="129"/>
    <n v="10088"/>
    <x v="4"/>
    <n v="2"/>
    <n v="550"/>
    <n v="0"/>
    <n v="0"/>
    <n v="0"/>
    <n v="550"/>
    <n v="0"/>
    <n v="550"/>
    <n v="1"/>
    <n v="0"/>
    <x v="159"/>
  </r>
  <r>
    <x v="103"/>
    <n v="10075"/>
    <x v="4"/>
    <n v="1"/>
    <n v="275"/>
    <n v="0"/>
    <n v="0"/>
    <n v="0"/>
    <n v="275"/>
    <n v="0"/>
    <n v="275"/>
    <n v="1"/>
    <n v="0"/>
    <x v="159"/>
  </r>
  <r>
    <x v="28"/>
    <n v="10442"/>
    <x v="12"/>
    <n v="2"/>
    <n v="166"/>
    <n v="0"/>
    <n v="0"/>
    <n v="0"/>
    <n v="166"/>
    <n v="0"/>
    <n v="166"/>
    <n v="1"/>
    <n v="0"/>
    <x v="159"/>
  </r>
  <r>
    <x v="126"/>
    <n v="10439"/>
    <x v="12"/>
    <n v="1"/>
    <n v="119"/>
    <n v="0"/>
    <n v="0"/>
    <n v="0"/>
    <n v="119"/>
    <n v="0"/>
    <n v="119"/>
    <n v="1"/>
    <n v="0"/>
    <x v="159"/>
  </r>
  <r>
    <x v="62"/>
    <n v="10445"/>
    <x v="12"/>
    <n v="1"/>
    <n v="195"/>
    <n v="0"/>
    <n v="0"/>
    <n v="0"/>
    <n v="195"/>
    <n v="0"/>
    <n v="195"/>
    <n v="1"/>
    <n v="0"/>
    <x v="159"/>
  </r>
  <r>
    <x v="236"/>
    <n v="10042"/>
    <x v="12"/>
    <n v="1"/>
    <n v="145"/>
    <n v="0"/>
    <n v="0"/>
    <n v="0"/>
    <n v="145"/>
    <n v="0"/>
    <n v="145"/>
    <n v="1"/>
    <n v="0"/>
    <x v="159"/>
  </r>
  <r>
    <x v="64"/>
    <n v="10471"/>
    <x v="19"/>
    <n v="1"/>
    <n v="495"/>
    <n v="0"/>
    <n v="0"/>
    <n v="0"/>
    <n v="495"/>
    <n v="0"/>
    <n v="495"/>
    <n v="1"/>
    <n v="0"/>
    <x v="159"/>
  </r>
  <r>
    <x v="230"/>
    <n v="10213"/>
    <x v="13"/>
    <n v="2"/>
    <n v="490"/>
    <n v="0"/>
    <n v="0"/>
    <n v="0"/>
    <n v="490"/>
    <n v="0"/>
    <n v="490"/>
    <n v="1"/>
    <n v="0"/>
    <x v="159"/>
  </r>
  <r>
    <x v="117"/>
    <n v="10218"/>
    <x v="13"/>
    <n v="2"/>
    <n v="490"/>
    <n v="0"/>
    <n v="0"/>
    <n v="0"/>
    <n v="490"/>
    <n v="0"/>
    <n v="490"/>
    <n v="1"/>
    <n v="0"/>
    <x v="159"/>
  </r>
  <r>
    <x v="36"/>
    <n v="10224"/>
    <x v="13"/>
    <n v="1"/>
    <n v="255"/>
    <n v="0"/>
    <n v="0"/>
    <n v="0"/>
    <n v="255"/>
    <n v="0"/>
    <n v="255"/>
    <n v="1"/>
    <n v="0"/>
    <x v="159"/>
  </r>
  <r>
    <x v="37"/>
    <n v="10216"/>
    <x v="13"/>
    <n v="1"/>
    <n v="245"/>
    <n v="0"/>
    <n v="0"/>
    <n v="0"/>
    <n v="245"/>
    <n v="0"/>
    <n v="245"/>
    <n v="1"/>
    <n v="0"/>
    <x v="159"/>
  </r>
  <r>
    <x v="8"/>
    <n v="10264"/>
    <x v="5"/>
    <n v="1"/>
    <n v="190"/>
    <n v="0"/>
    <n v="0"/>
    <n v="0"/>
    <n v="190"/>
    <n v="0"/>
    <n v="190"/>
    <n v="1"/>
    <n v="0"/>
    <x v="159"/>
  </r>
  <r>
    <x v="38"/>
    <n v="10381"/>
    <x v="5"/>
    <n v="1"/>
    <n v="225"/>
    <n v="0"/>
    <n v="0"/>
    <n v="0"/>
    <n v="225"/>
    <n v="0"/>
    <n v="225"/>
    <n v="1"/>
    <n v="0"/>
    <x v="159"/>
  </r>
  <r>
    <x v="42"/>
    <n v="10370"/>
    <x v="5"/>
    <n v="1"/>
    <n v="310"/>
    <n v="0"/>
    <n v="0"/>
    <n v="0"/>
    <n v="310"/>
    <n v="0"/>
    <n v="310"/>
    <n v="1"/>
    <n v="0"/>
    <x v="159"/>
  </r>
  <r>
    <x v="44"/>
    <n v="10685"/>
    <x v="5"/>
    <n v="1"/>
    <n v="225"/>
    <n v="0"/>
    <n v="0"/>
    <n v="0"/>
    <n v="225"/>
    <n v="0"/>
    <n v="225"/>
    <n v="1"/>
    <n v="0"/>
    <x v="159"/>
  </r>
  <r>
    <x v="71"/>
    <n v="10481"/>
    <x v="20"/>
    <n v="1"/>
    <n v="860"/>
    <n v="0"/>
    <n v="0"/>
    <n v="0"/>
    <n v="860"/>
    <n v="0"/>
    <n v="860"/>
    <n v="1"/>
    <n v="0"/>
    <x v="159"/>
  </r>
  <r>
    <x v="45"/>
    <n v="10354"/>
    <x v="6"/>
    <n v="1"/>
    <n v="350"/>
    <n v="0"/>
    <n v="0"/>
    <n v="0"/>
    <n v="350"/>
    <n v="0"/>
    <n v="350"/>
    <n v="1"/>
    <n v="0"/>
    <x v="159"/>
  </r>
  <r>
    <x v="11"/>
    <n v="10353"/>
    <x v="6"/>
    <n v="1"/>
    <n v="350"/>
    <n v="0"/>
    <n v="0"/>
    <n v="0"/>
    <n v="350"/>
    <n v="0"/>
    <n v="350"/>
    <n v="1"/>
    <n v="0"/>
    <x v="159"/>
  </r>
  <r>
    <x v="104"/>
    <n v="10360"/>
    <x v="6"/>
    <n v="1"/>
    <n v="385"/>
    <n v="0"/>
    <n v="0"/>
    <n v="0"/>
    <n v="385"/>
    <n v="0"/>
    <n v="385"/>
    <n v="1"/>
    <n v="0"/>
    <x v="159"/>
  </r>
  <r>
    <x v="119"/>
    <n v="10359"/>
    <x v="6"/>
    <n v="1"/>
    <n v="385"/>
    <n v="0"/>
    <n v="0"/>
    <n v="0"/>
    <n v="385"/>
    <n v="0"/>
    <n v="385"/>
    <n v="1"/>
    <n v="0"/>
    <x v="159"/>
  </r>
  <r>
    <x v="46"/>
    <n v="10356"/>
    <x v="6"/>
    <n v="1"/>
    <n v="360"/>
    <n v="0"/>
    <n v="0"/>
    <n v="72"/>
    <n v="288"/>
    <n v="0"/>
    <n v="288"/>
    <n v="1"/>
    <n v="0"/>
    <x v="159"/>
  </r>
  <r>
    <x v="47"/>
    <n v="10432"/>
    <x v="14"/>
    <n v="1"/>
    <n v="315"/>
    <n v="0"/>
    <n v="0"/>
    <n v="0"/>
    <n v="315"/>
    <n v="0"/>
    <n v="315"/>
    <n v="1"/>
    <n v="0"/>
    <x v="159"/>
  </r>
  <r>
    <x v="78"/>
    <n v="10403"/>
    <x v="23"/>
    <n v="1"/>
    <n v="335"/>
    <n v="0"/>
    <n v="0"/>
    <n v="0"/>
    <n v="335"/>
    <n v="0"/>
    <n v="335"/>
    <n v="1"/>
    <n v="0"/>
    <x v="159"/>
  </r>
  <r>
    <x v="17"/>
    <n v="10633"/>
    <x v="10"/>
    <n v="2"/>
    <n v="318"/>
    <n v="0"/>
    <n v="0"/>
    <n v="0"/>
    <n v="318"/>
    <n v="0"/>
    <n v="318"/>
    <n v="1"/>
    <n v="0"/>
    <x v="159"/>
  </r>
  <r>
    <x v="301"/>
    <n v="10746"/>
    <x v="10"/>
    <n v="1"/>
    <n v="209"/>
    <n v="0"/>
    <n v="0"/>
    <n v="0"/>
    <n v="209"/>
    <n v="0"/>
    <n v="209"/>
    <n v="1"/>
    <n v="0"/>
    <x v="159"/>
  </r>
  <r>
    <x v="334"/>
    <n v="10924"/>
    <x v="10"/>
    <n v="1"/>
    <n v="159"/>
    <n v="0"/>
    <n v="0"/>
    <n v="0"/>
    <n v="159"/>
    <n v="0"/>
    <n v="159"/>
    <n v="1"/>
    <n v="0"/>
    <x v="159"/>
  </r>
  <r>
    <x v="174"/>
    <n v="10660"/>
    <x v="5"/>
    <n v="1"/>
    <n v="265"/>
    <n v="0"/>
    <n v="0"/>
    <n v="26.5"/>
    <n v="238.5"/>
    <n v="0"/>
    <n v="238.5"/>
    <n v="1"/>
    <n v="0"/>
    <x v="160"/>
  </r>
  <r>
    <x v="1"/>
    <n v="10450"/>
    <x v="0"/>
    <n v="1"/>
    <n v="470"/>
    <n v="0"/>
    <n v="0"/>
    <n v="45.55"/>
    <n v="424.45"/>
    <n v="0"/>
    <n v="424.45"/>
    <n v="1"/>
    <n v="0"/>
    <x v="160"/>
  </r>
  <r>
    <x v="81"/>
    <n v="10396"/>
    <x v="18"/>
    <n v="2"/>
    <n v="1110"/>
    <n v="0"/>
    <n v="0"/>
    <n v="53.79"/>
    <n v="1056.21"/>
    <n v="0"/>
    <n v="1056.21"/>
    <n v="1"/>
    <n v="0"/>
    <x v="160"/>
  </r>
  <r>
    <x v="23"/>
    <n v="10044"/>
    <x v="4"/>
    <n v="1"/>
    <n v="260"/>
    <n v="0"/>
    <n v="0"/>
    <n v="0"/>
    <n v="260"/>
    <n v="0"/>
    <n v="260"/>
    <n v="1"/>
    <n v="0"/>
    <x v="160"/>
  </r>
  <r>
    <x v="60"/>
    <n v="10125"/>
    <x v="3"/>
    <n v="1"/>
    <n v="275"/>
    <n v="0"/>
    <n v="0"/>
    <n v="0"/>
    <n v="275"/>
    <n v="0"/>
    <n v="275"/>
    <n v="1"/>
    <n v="0"/>
    <x v="160"/>
  </r>
  <r>
    <x v="138"/>
    <n v="10130"/>
    <x v="3"/>
    <n v="1"/>
    <n v="385"/>
    <n v="0"/>
    <n v="0"/>
    <n v="0"/>
    <n v="385"/>
    <n v="0"/>
    <n v="385"/>
    <n v="1"/>
    <n v="0"/>
    <x v="160"/>
  </r>
  <r>
    <x v="26"/>
    <n v="10095"/>
    <x v="3"/>
    <n v="1"/>
    <n v="260"/>
    <n v="0"/>
    <n v="0"/>
    <n v="52"/>
    <n v="208"/>
    <n v="0"/>
    <n v="208"/>
    <n v="1"/>
    <n v="0"/>
    <x v="160"/>
  </r>
  <r>
    <x v="28"/>
    <n v="10442"/>
    <x v="12"/>
    <n v="5"/>
    <n v="415"/>
    <n v="0"/>
    <n v="0"/>
    <n v="16.100000000000001"/>
    <n v="398.9"/>
    <n v="0"/>
    <n v="398.9"/>
    <n v="1"/>
    <n v="0"/>
    <x v="160"/>
  </r>
  <r>
    <x v="30"/>
    <n v="10441"/>
    <x v="12"/>
    <n v="1"/>
    <n v="250"/>
    <n v="0"/>
    <n v="0"/>
    <n v="24.23"/>
    <n v="225.77"/>
    <n v="0"/>
    <n v="225.77"/>
    <n v="1"/>
    <n v="0"/>
    <x v="160"/>
  </r>
  <r>
    <x v="115"/>
    <n v="10436"/>
    <x v="12"/>
    <n v="2"/>
    <n v="90"/>
    <n v="0"/>
    <n v="0"/>
    <n v="8.73"/>
    <n v="81.27"/>
    <n v="0"/>
    <n v="81.27"/>
    <n v="1"/>
    <n v="0"/>
    <x v="160"/>
  </r>
  <r>
    <x v="33"/>
    <n v="10221"/>
    <x v="13"/>
    <n v="1"/>
    <n v="255"/>
    <n v="0"/>
    <n v="0"/>
    <n v="0"/>
    <n v="255"/>
    <n v="0"/>
    <n v="255"/>
    <n v="1"/>
    <n v="0"/>
    <x v="160"/>
  </r>
  <r>
    <x v="117"/>
    <n v="10218"/>
    <x v="13"/>
    <n v="1"/>
    <n v="245"/>
    <n v="0"/>
    <n v="0"/>
    <n v="0"/>
    <n v="245"/>
    <n v="0"/>
    <n v="245"/>
    <n v="1"/>
    <n v="0"/>
    <x v="160"/>
  </r>
  <r>
    <x v="36"/>
    <n v="10224"/>
    <x v="13"/>
    <n v="1"/>
    <n v="255"/>
    <n v="0"/>
    <n v="0"/>
    <n v="0"/>
    <n v="255"/>
    <n v="0"/>
    <n v="255"/>
    <n v="1"/>
    <n v="0"/>
    <x v="160"/>
  </r>
  <r>
    <x v="8"/>
    <n v="10264"/>
    <x v="5"/>
    <n v="11"/>
    <n v="2090"/>
    <n v="0"/>
    <n v="0"/>
    <n v="110"/>
    <n v="1980"/>
    <n v="0"/>
    <n v="1980"/>
    <n v="1"/>
    <n v="0"/>
    <x v="160"/>
  </r>
  <r>
    <x v="157"/>
    <n v="10368"/>
    <x v="5"/>
    <n v="1"/>
    <n v="265"/>
    <n v="0"/>
    <n v="0"/>
    <n v="0"/>
    <n v="265"/>
    <n v="0"/>
    <n v="265"/>
    <n v="1"/>
    <n v="0"/>
    <x v="160"/>
  </r>
  <r>
    <x v="68"/>
    <n v="10377"/>
    <x v="5"/>
    <n v="3"/>
    <n v="1035"/>
    <n v="0"/>
    <n v="0"/>
    <n v="98.02"/>
    <n v="936.98"/>
    <n v="0"/>
    <n v="936.98"/>
    <n v="1"/>
    <n v="0"/>
    <x v="160"/>
  </r>
  <r>
    <x v="228"/>
    <n v="10378"/>
    <x v="5"/>
    <n v="1"/>
    <n v="285"/>
    <n v="0"/>
    <n v="0"/>
    <n v="28.35"/>
    <n v="256.64999999999998"/>
    <n v="0"/>
    <n v="256.64999999999998"/>
    <n v="1"/>
    <n v="0"/>
    <x v="160"/>
  </r>
  <r>
    <x v="41"/>
    <n v="10363"/>
    <x v="5"/>
    <n v="1"/>
    <n v="265"/>
    <n v="0"/>
    <n v="0"/>
    <n v="22.55"/>
    <n v="242.45"/>
    <n v="0"/>
    <n v="242.45"/>
    <n v="1"/>
    <n v="0"/>
    <x v="160"/>
  </r>
  <r>
    <x v="69"/>
    <n v="10382"/>
    <x v="5"/>
    <n v="1"/>
    <n v="235"/>
    <n v="0"/>
    <n v="0"/>
    <n v="23.5"/>
    <n v="211.5"/>
    <n v="0"/>
    <n v="211.5"/>
    <n v="1"/>
    <n v="0"/>
    <x v="160"/>
  </r>
  <r>
    <x v="45"/>
    <n v="10354"/>
    <x v="6"/>
    <n v="1"/>
    <n v="350"/>
    <n v="0"/>
    <n v="0"/>
    <n v="33.93"/>
    <n v="316.07"/>
    <n v="0"/>
    <n v="316.07"/>
    <n v="1"/>
    <n v="0"/>
    <x v="160"/>
  </r>
  <r>
    <x v="119"/>
    <n v="10359"/>
    <x v="6"/>
    <n v="2"/>
    <n v="770"/>
    <n v="0"/>
    <n v="0"/>
    <n v="37.32"/>
    <n v="732.68"/>
    <n v="0"/>
    <n v="732.68"/>
    <n v="1"/>
    <n v="0"/>
    <x v="160"/>
  </r>
  <r>
    <x v="146"/>
    <n v="10391"/>
    <x v="7"/>
    <n v="1"/>
    <n v="325"/>
    <n v="0"/>
    <n v="0"/>
    <n v="0"/>
    <n v="325"/>
    <n v="0"/>
    <n v="325"/>
    <n v="1"/>
    <n v="0"/>
    <x v="160"/>
  </r>
  <r>
    <x v="238"/>
    <n v="10392"/>
    <x v="7"/>
    <n v="1"/>
    <n v="315"/>
    <n v="0"/>
    <n v="0"/>
    <n v="0"/>
    <n v="315"/>
    <n v="0"/>
    <n v="315"/>
    <n v="1"/>
    <n v="0"/>
    <x v="160"/>
  </r>
  <r>
    <x v="75"/>
    <n v="10427"/>
    <x v="21"/>
    <n v="2"/>
    <n v="718"/>
    <n v="0"/>
    <n v="0"/>
    <n v="34.799999999999997"/>
    <n v="683.2"/>
    <n v="0"/>
    <n v="683.2"/>
    <n v="1"/>
    <n v="0"/>
    <x v="160"/>
  </r>
  <r>
    <x v="152"/>
    <n v="10428"/>
    <x v="21"/>
    <n v="2"/>
    <n v="698"/>
    <n v="0"/>
    <n v="0"/>
    <n v="0"/>
    <n v="698"/>
    <n v="0"/>
    <n v="698"/>
    <n v="1"/>
    <n v="0"/>
    <x v="160"/>
  </r>
  <r>
    <x v="47"/>
    <n v="10432"/>
    <x v="14"/>
    <n v="1"/>
    <n v="315"/>
    <n v="0"/>
    <n v="0"/>
    <n v="0"/>
    <n v="315"/>
    <n v="0"/>
    <n v="315"/>
    <n v="1"/>
    <n v="0"/>
    <x v="160"/>
  </r>
  <r>
    <x v="105"/>
    <n v="10142"/>
    <x v="22"/>
    <n v="1"/>
    <n v="320"/>
    <n v="0"/>
    <n v="0"/>
    <n v="0"/>
    <n v="320"/>
    <n v="0"/>
    <n v="320"/>
    <n v="1"/>
    <n v="0"/>
    <x v="160"/>
  </r>
  <r>
    <x v="17"/>
    <n v="10633"/>
    <x v="10"/>
    <n v="1"/>
    <n v="159"/>
    <n v="0"/>
    <n v="0"/>
    <n v="0"/>
    <n v="159"/>
    <n v="0"/>
    <n v="159"/>
    <n v="1"/>
    <n v="0"/>
    <x v="160"/>
  </r>
  <r>
    <x v="147"/>
    <n v="10004"/>
    <x v="16"/>
    <n v="2"/>
    <n v="140"/>
    <n v="0"/>
    <n v="0"/>
    <n v="11.91"/>
    <n v="128.09"/>
    <n v="0"/>
    <n v="128.09"/>
    <n v="1"/>
    <n v="0"/>
    <x v="160"/>
  </r>
  <r>
    <x v="107"/>
    <n v="10489"/>
    <x v="16"/>
    <n v="2"/>
    <n v="90"/>
    <n v="0"/>
    <n v="0"/>
    <n v="8.7200000000000006"/>
    <n v="81.28"/>
    <n v="0"/>
    <n v="81.28"/>
    <n v="1"/>
    <n v="0"/>
    <x v="160"/>
  </r>
  <r>
    <x v="51"/>
    <n v="10632"/>
    <x v="10"/>
    <n v="2"/>
    <n v="318"/>
    <n v="0"/>
    <n v="0"/>
    <n v="0"/>
    <n v="318"/>
    <n v="0"/>
    <n v="318"/>
    <n v="1"/>
    <n v="0"/>
    <x v="160"/>
  </r>
  <r>
    <x v="315"/>
    <n v="10749"/>
    <x v="10"/>
    <n v="3"/>
    <n v="537"/>
    <n v="0"/>
    <n v="0"/>
    <n v="14.85"/>
    <n v="522.15"/>
    <n v="0"/>
    <n v="522.15"/>
    <n v="1"/>
    <n v="0"/>
    <x v="161"/>
  </r>
  <r>
    <x v="335"/>
    <n v="10925"/>
    <x v="10"/>
    <n v="3"/>
    <n v="447"/>
    <n v="0"/>
    <n v="0"/>
    <n v="0"/>
    <n v="447"/>
    <n v="0"/>
    <n v="447"/>
    <n v="1"/>
    <n v="0"/>
    <x v="161"/>
  </r>
  <r>
    <x v="20"/>
    <n v="10240"/>
    <x v="0"/>
    <n v="1"/>
    <n v="95"/>
    <n v="0"/>
    <n v="0"/>
    <n v="0"/>
    <n v="95"/>
    <n v="0"/>
    <n v="95"/>
    <n v="1"/>
    <n v="0"/>
    <x v="161"/>
  </r>
  <r>
    <x v="95"/>
    <n v="10462"/>
    <x v="0"/>
    <n v="1"/>
    <n v="410"/>
    <n v="0"/>
    <n v="0"/>
    <n v="65.58"/>
    <n v="344.42"/>
    <n v="0"/>
    <n v="344.42"/>
    <n v="1"/>
    <n v="0"/>
    <x v="161"/>
  </r>
  <r>
    <x v="123"/>
    <n v="10398"/>
    <x v="18"/>
    <n v="1"/>
    <n v="625"/>
    <n v="0"/>
    <n v="0"/>
    <n v="99.98"/>
    <n v="525.02"/>
    <n v="0"/>
    <n v="525.02"/>
    <n v="1"/>
    <n v="0"/>
    <x v="161"/>
  </r>
  <r>
    <x v="57"/>
    <n v="10225"/>
    <x v="4"/>
    <n v="1"/>
    <n v="255"/>
    <n v="0"/>
    <n v="0"/>
    <n v="0"/>
    <n v="255"/>
    <n v="0"/>
    <n v="255"/>
    <n v="1"/>
    <n v="0"/>
    <x v="161"/>
  </r>
  <r>
    <x v="82"/>
    <n v="10072"/>
    <x v="4"/>
    <n v="1"/>
    <n v="315"/>
    <n v="0"/>
    <n v="0"/>
    <n v="0"/>
    <n v="315"/>
    <n v="0"/>
    <n v="315"/>
    <n v="1"/>
    <n v="0"/>
    <x v="161"/>
  </r>
  <r>
    <x v="127"/>
    <n v="10067"/>
    <x v="4"/>
    <n v="1"/>
    <n v="275"/>
    <n v="0"/>
    <n v="0"/>
    <n v="19.899999999999999"/>
    <n v="255.1"/>
    <n v="0"/>
    <n v="255.1"/>
    <n v="1"/>
    <n v="0"/>
    <x v="161"/>
  </r>
  <r>
    <x v="138"/>
    <n v="10130"/>
    <x v="3"/>
    <n v="1"/>
    <n v="385"/>
    <n v="0"/>
    <n v="0"/>
    <n v="0"/>
    <n v="385"/>
    <n v="0"/>
    <n v="385"/>
    <n v="1"/>
    <n v="0"/>
    <x v="161"/>
  </r>
  <r>
    <x v="173"/>
    <n v="10097"/>
    <x v="3"/>
    <n v="2"/>
    <n v="710"/>
    <n v="0"/>
    <n v="0"/>
    <n v="0"/>
    <n v="710"/>
    <n v="0"/>
    <n v="710"/>
    <n v="1"/>
    <n v="0"/>
    <x v="161"/>
  </r>
  <r>
    <x v="7"/>
    <n v="10062"/>
    <x v="4"/>
    <n v="1"/>
    <n v="275"/>
    <n v="0"/>
    <n v="0"/>
    <n v="22.81"/>
    <n v="252.19"/>
    <n v="0"/>
    <n v="252.19"/>
    <n v="1"/>
    <n v="0"/>
    <x v="161"/>
  </r>
  <r>
    <x v="28"/>
    <n v="10442"/>
    <x v="12"/>
    <n v="1"/>
    <n v="83"/>
    <n v="0"/>
    <n v="0"/>
    <n v="0"/>
    <n v="83"/>
    <n v="0"/>
    <n v="83"/>
    <n v="1"/>
    <n v="0"/>
    <x v="161"/>
  </r>
  <r>
    <x v="113"/>
    <n v="10446"/>
    <x v="12"/>
    <n v="1"/>
    <n v="195"/>
    <n v="0"/>
    <n v="0"/>
    <n v="14.11"/>
    <n v="180.89"/>
    <n v="0"/>
    <n v="180.89"/>
    <n v="1"/>
    <n v="0"/>
    <x v="161"/>
  </r>
  <r>
    <x v="29"/>
    <n v="10443"/>
    <x v="12"/>
    <n v="2"/>
    <n v="150"/>
    <n v="0"/>
    <n v="0"/>
    <n v="12"/>
    <n v="138"/>
    <n v="0"/>
    <n v="138"/>
    <n v="1"/>
    <n v="0"/>
    <x v="161"/>
  </r>
  <r>
    <x v="114"/>
    <n v="10440"/>
    <x v="12"/>
    <n v="1"/>
    <n v="88"/>
    <n v="0"/>
    <n v="0"/>
    <n v="12.73"/>
    <n v="75.27"/>
    <n v="0"/>
    <n v="75.27"/>
    <n v="1"/>
    <n v="0"/>
    <x v="161"/>
  </r>
  <r>
    <x v="30"/>
    <n v="10441"/>
    <x v="12"/>
    <n v="2"/>
    <n v="500"/>
    <n v="0"/>
    <n v="0"/>
    <n v="0"/>
    <n v="500"/>
    <n v="0"/>
    <n v="500"/>
    <n v="1"/>
    <n v="0"/>
    <x v="161"/>
  </r>
  <r>
    <x v="126"/>
    <n v="10439"/>
    <x v="12"/>
    <n v="1"/>
    <n v="119"/>
    <n v="0"/>
    <n v="0"/>
    <n v="0"/>
    <n v="119"/>
    <n v="0"/>
    <n v="119"/>
    <n v="1"/>
    <n v="0"/>
    <x v="161"/>
  </r>
  <r>
    <x v="274"/>
    <n v="10715"/>
    <x v="12"/>
    <n v="1"/>
    <n v="155"/>
    <n v="0"/>
    <n v="0"/>
    <n v="24.79"/>
    <n v="130.21"/>
    <n v="0"/>
    <n v="130.21"/>
    <n v="1"/>
    <n v="0"/>
    <x v="161"/>
  </r>
  <r>
    <x v="115"/>
    <n v="10436"/>
    <x v="12"/>
    <n v="2"/>
    <n v="90"/>
    <n v="0"/>
    <n v="0"/>
    <n v="3.26"/>
    <n v="86.74"/>
    <n v="0"/>
    <n v="86.74"/>
    <n v="1"/>
    <n v="0"/>
    <x v="161"/>
  </r>
  <r>
    <x v="63"/>
    <n v="10470"/>
    <x v="19"/>
    <n v="1"/>
    <n v="275"/>
    <n v="0"/>
    <n v="0"/>
    <n v="0"/>
    <n v="275"/>
    <n v="0"/>
    <n v="275"/>
    <n v="1"/>
    <n v="0"/>
    <x v="161"/>
  </r>
  <r>
    <x v="65"/>
    <n v="10211"/>
    <x v="13"/>
    <n v="1"/>
    <n v="265"/>
    <n v="0"/>
    <n v="0"/>
    <n v="0"/>
    <n v="265"/>
    <n v="0"/>
    <n v="265"/>
    <n v="1"/>
    <n v="0"/>
    <x v="161"/>
  </r>
  <r>
    <x v="32"/>
    <n v="10214"/>
    <x v="13"/>
    <n v="1"/>
    <n v="265"/>
    <n v="0"/>
    <n v="0"/>
    <n v="0"/>
    <n v="265"/>
    <n v="0"/>
    <n v="265"/>
    <n v="1"/>
    <n v="0"/>
    <x v="161"/>
  </r>
  <r>
    <x v="33"/>
    <n v="10221"/>
    <x v="13"/>
    <n v="1"/>
    <n v="255"/>
    <n v="0"/>
    <n v="0"/>
    <n v="0"/>
    <n v="255"/>
    <n v="0"/>
    <n v="255"/>
    <n v="1"/>
    <n v="0"/>
    <x v="161"/>
  </r>
  <r>
    <x v="37"/>
    <n v="10216"/>
    <x v="13"/>
    <n v="1"/>
    <n v="245"/>
    <n v="0"/>
    <n v="0"/>
    <n v="17.73"/>
    <n v="227.27"/>
    <n v="0"/>
    <n v="227.27"/>
    <n v="1"/>
    <n v="0"/>
    <x v="161"/>
  </r>
  <r>
    <x v="38"/>
    <n v="10381"/>
    <x v="5"/>
    <n v="1"/>
    <n v="225"/>
    <n v="0"/>
    <n v="0"/>
    <n v="0"/>
    <n v="225"/>
    <n v="0"/>
    <n v="225"/>
    <n v="1"/>
    <n v="0"/>
    <x v="161"/>
  </r>
  <r>
    <x v="233"/>
    <n v="10380"/>
    <x v="5"/>
    <n v="1"/>
    <n v="230"/>
    <n v="0"/>
    <n v="0"/>
    <n v="33.270000000000003"/>
    <n v="196.73"/>
    <n v="0"/>
    <n v="196.73"/>
    <n v="1"/>
    <n v="0"/>
    <x v="161"/>
  </r>
  <r>
    <x v="69"/>
    <n v="10382"/>
    <x v="5"/>
    <n v="1"/>
    <n v="235"/>
    <n v="0"/>
    <n v="0"/>
    <n v="0"/>
    <n v="235"/>
    <n v="0"/>
    <n v="235"/>
    <n v="1"/>
    <n v="0"/>
    <x v="161"/>
  </r>
  <r>
    <x v="73"/>
    <n v="10477"/>
    <x v="20"/>
    <n v="1"/>
    <n v="1170"/>
    <n v="0"/>
    <n v="0"/>
    <n v="0"/>
    <n v="1170"/>
    <n v="0"/>
    <n v="1170"/>
    <n v="1"/>
    <n v="0"/>
    <x v="161"/>
  </r>
  <r>
    <x v="118"/>
    <n v="10361"/>
    <x v="6"/>
    <n v="1"/>
    <n v="385"/>
    <n v="0"/>
    <n v="0"/>
    <n v="0"/>
    <n v="385"/>
    <n v="0"/>
    <n v="385"/>
    <n v="1"/>
    <n v="0"/>
    <x v="161"/>
  </r>
  <r>
    <x v="141"/>
    <n v="10355"/>
    <x v="6"/>
    <n v="1"/>
    <n v="350"/>
    <n v="0"/>
    <n v="0"/>
    <n v="0"/>
    <n v="350"/>
    <n v="0"/>
    <n v="350"/>
    <n v="1"/>
    <n v="0"/>
    <x v="161"/>
  </r>
  <r>
    <x v="45"/>
    <n v="10354"/>
    <x v="6"/>
    <n v="1"/>
    <n v="350"/>
    <n v="0"/>
    <n v="0"/>
    <n v="0"/>
    <n v="350"/>
    <n v="0"/>
    <n v="350"/>
    <n v="1"/>
    <n v="0"/>
    <x v="161"/>
  </r>
  <r>
    <x v="183"/>
    <n v="10043"/>
    <x v="6"/>
    <n v="1"/>
    <n v="310"/>
    <n v="0"/>
    <n v="0"/>
    <n v="0"/>
    <n v="310"/>
    <n v="0"/>
    <n v="310"/>
    <n v="1"/>
    <n v="0"/>
    <x v="161"/>
  </r>
  <r>
    <x v="104"/>
    <n v="10360"/>
    <x v="6"/>
    <n v="1"/>
    <n v="385"/>
    <n v="0"/>
    <n v="0"/>
    <n v="0"/>
    <n v="385"/>
    <n v="0"/>
    <n v="385"/>
    <n v="1"/>
    <n v="0"/>
    <x v="161"/>
  </r>
  <r>
    <x v="46"/>
    <n v="10356"/>
    <x v="6"/>
    <n v="2"/>
    <n v="720"/>
    <n v="0"/>
    <n v="0"/>
    <n v="0"/>
    <n v="720"/>
    <n v="0"/>
    <n v="720"/>
    <n v="1"/>
    <n v="0"/>
    <x v="161"/>
  </r>
  <r>
    <x v="170"/>
    <n v="10433"/>
    <x v="14"/>
    <n v="1"/>
    <n v="475"/>
    <n v="0"/>
    <n v="0"/>
    <n v="75.98"/>
    <n v="399.02"/>
    <n v="0"/>
    <n v="399.02"/>
    <n v="1"/>
    <n v="0"/>
    <x v="161"/>
  </r>
  <r>
    <x v="187"/>
    <n v="10422"/>
    <x v="22"/>
    <n v="1"/>
    <n v="448"/>
    <n v="0"/>
    <n v="0"/>
    <n v="71.67"/>
    <n v="376.33"/>
    <n v="0"/>
    <n v="376.33"/>
    <n v="1"/>
    <n v="0"/>
    <x v="161"/>
  </r>
  <r>
    <x v="16"/>
    <n v="10030"/>
    <x v="9"/>
    <n v="1"/>
    <n v="695"/>
    <n v="0"/>
    <n v="0"/>
    <n v="0"/>
    <n v="695"/>
    <n v="0"/>
    <n v="695"/>
    <n v="1"/>
    <n v="0"/>
    <x v="161"/>
  </r>
  <r>
    <x v="17"/>
    <n v="10633"/>
    <x v="10"/>
    <n v="2"/>
    <n v="318"/>
    <n v="0"/>
    <n v="0"/>
    <n v="0"/>
    <n v="318"/>
    <n v="0"/>
    <n v="318"/>
    <n v="1"/>
    <n v="0"/>
    <x v="161"/>
  </r>
  <r>
    <x v="301"/>
    <n v="10746"/>
    <x v="10"/>
    <n v="1"/>
    <n v="209"/>
    <n v="0"/>
    <n v="0"/>
    <n v="17.34"/>
    <n v="191.66"/>
    <n v="0"/>
    <n v="191.66"/>
    <n v="1"/>
    <n v="0"/>
    <x v="161"/>
  </r>
  <r>
    <x v="315"/>
    <n v="10501"/>
    <x v="17"/>
    <n v="2"/>
    <n v="0"/>
    <n v="0"/>
    <n v="0"/>
    <n v="0"/>
    <n v="0"/>
    <n v="0"/>
    <n v="0"/>
    <n v="0"/>
    <n v="0"/>
    <x v="162"/>
  </r>
  <r>
    <x v="315"/>
    <n v="10749"/>
    <x v="10"/>
    <n v="4"/>
    <n v="716"/>
    <n v="0"/>
    <n v="0"/>
    <n v="14.76"/>
    <n v="701.24"/>
    <n v="0"/>
    <n v="701.24"/>
    <n v="1"/>
    <n v="0"/>
    <x v="162"/>
  </r>
  <r>
    <x v="174"/>
    <n v="10660"/>
    <x v="5"/>
    <n v="3"/>
    <n v="795"/>
    <n v="0"/>
    <n v="0"/>
    <n v="12.05"/>
    <n v="782.95"/>
    <n v="0"/>
    <n v="782.95"/>
    <n v="1"/>
    <n v="0"/>
    <x v="162"/>
  </r>
  <r>
    <x v="57"/>
    <n v="10225"/>
    <x v="4"/>
    <n v="1"/>
    <n v="255"/>
    <n v="0"/>
    <n v="0"/>
    <n v="0"/>
    <n v="255"/>
    <n v="0"/>
    <n v="255"/>
    <n v="1"/>
    <n v="0"/>
    <x v="162"/>
  </r>
  <r>
    <x v="22"/>
    <n v="10645"/>
    <x v="1"/>
    <n v="1"/>
    <n v="340"/>
    <n v="0"/>
    <n v="0"/>
    <n v="68"/>
    <n v="272"/>
    <n v="0"/>
    <n v="272"/>
    <n v="1"/>
    <n v="0"/>
    <x v="162"/>
  </r>
  <r>
    <x v="58"/>
    <n v="10145"/>
    <x v="1"/>
    <n v="1"/>
    <n v="370"/>
    <n v="0"/>
    <n v="0"/>
    <n v="0"/>
    <n v="370"/>
    <n v="0"/>
    <n v="370"/>
    <n v="1"/>
    <n v="0"/>
    <x v="162"/>
  </r>
  <r>
    <x v="4"/>
    <n v="10109"/>
    <x v="3"/>
    <n v="2"/>
    <n v="550"/>
    <n v="0"/>
    <n v="0"/>
    <n v="0"/>
    <n v="550"/>
    <n v="0"/>
    <n v="550"/>
    <n v="1"/>
    <n v="0"/>
    <x v="162"/>
  </r>
  <r>
    <x v="128"/>
    <n v="10111"/>
    <x v="3"/>
    <n v="1"/>
    <n v="355"/>
    <n v="0"/>
    <n v="0"/>
    <n v="0"/>
    <n v="355"/>
    <n v="0"/>
    <n v="355"/>
    <n v="1"/>
    <n v="0"/>
    <x v="162"/>
  </r>
  <r>
    <x v="139"/>
    <n v="10090"/>
    <x v="4"/>
    <n v="1"/>
    <n v="315"/>
    <n v="0"/>
    <n v="0"/>
    <n v="0"/>
    <n v="315"/>
    <n v="0"/>
    <n v="315"/>
    <n v="1"/>
    <n v="0"/>
    <x v="162"/>
  </r>
  <r>
    <x v="27"/>
    <n v="10077"/>
    <x v="4"/>
    <n v="1"/>
    <n v="355"/>
    <n v="0"/>
    <n v="0"/>
    <n v="0"/>
    <n v="355"/>
    <n v="0"/>
    <n v="355"/>
    <n v="1"/>
    <n v="0"/>
    <x v="162"/>
  </r>
  <r>
    <x v="28"/>
    <n v="10442"/>
    <x v="12"/>
    <n v="2"/>
    <n v="166"/>
    <n v="0"/>
    <n v="0"/>
    <n v="0"/>
    <n v="166"/>
    <n v="0"/>
    <n v="166"/>
    <n v="1"/>
    <n v="0"/>
    <x v="162"/>
  </r>
  <r>
    <x v="113"/>
    <n v="10446"/>
    <x v="12"/>
    <n v="4"/>
    <n v="780"/>
    <n v="0"/>
    <n v="0"/>
    <n v="8.86"/>
    <n v="771.14"/>
    <n v="0"/>
    <n v="771.14"/>
    <n v="1"/>
    <n v="0"/>
    <x v="162"/>
  </r>
  <r>
    <x v="30"/>
    <n v="10441"/>
    <x v="12"/>
    <n v="1"/>
    <n v="250"/>
    <n v="0"/>
    <n v="0"/>
    <n v="10.31"/>
    <n v="239.69"/>
    <n v="0"/>
    <n v="239.69"/>
    <n v="1"/>
    <n v="0"/>
    <x v="162"/>
  </r>
  <r>
    <x v="62"/>
    <n v="10445"/>
    <x v="12"/>
    <n v="2"/>
    <n v="390"/>
    <n v="0"/>
    <n v="0"/>
    <n v="0"/>
    <n v="390"/>
    <n v="0"/>
    <n v="390"/>
    <n v="1"/>
    <n v="0"/>
    <x v="162"/>
  </r>
  <r>
    <x v="236"/>
    <n v="10042"/>
    <x v="12"/>
    <n v="1"/>
    <n v="145"/>
    <n v="0"/>
    <n v="0"/>
    <n v="6.59"/>
    <n v="138.41"/>
    <n v="0"/>
    <n v="138.41"/>
    <n v="1"/>
    <n v="0"/>
    <x v="162"/>
  </r>
  <r>
    <x v="225"/>
    <n v="10447"/>
    <x v="12"/>
    <n v="1"/>
    <n v="210"/>
    <n v="0"/>
    <n v="0"/>
    <n v="9.5500000000000007"/>
    <n v="200.45"/>
    <n v="0"/>
    <n v="200.45"/>
    <n v="1"/>
    <n v="0"/>
    <x v="162"/>
  </r>
  <r>
    <x v="64"/>
    <n v="10471"/>
    <x v="19"/>
    <n v="2"/>
    <n v="990"/>
    <n v="0"/>
    <n v="0"/>
    <n v="0"/>
    <n v="990"/>
    <n v="0"/>
    <n v="990"/>
    <n v="1"/>
    <n v="0"/>
    <x v="162"/>
  </r>
  <r>
    <x v="33"/>
    <n v="10221"/>
    <x v="13"/>
    <n v="4"/>
    <n v="1020"/>
    <n v="0"/>
    <n v="0"/>
    <n v="0"/>
    <n v="1020"/>
    <n v="0"/>
    <n v="1020"/>
    <n v="1"/>
    <n v="0"/>
    <x v="162"/>
  </r>
  <r>
    <x v="37"/>
    <n v="10216"/>
    <x v="13"/>
    <n v="1"/>
    <n v="245"/>
    <n v="0"/>
    <n v="0"/>
    <n v="0"/>
    <n v="245"/>
    <n v="0"/>
    <n v="245"/>
    <n v="1"/>
    <n v="0"/>
    <x v="162"/>
  </r>
  <r>
    <x v="38"/>
    <n v="10381"/>
    <x v="5"/>
    <n v="3"/>
    <n v="675"/>
    <n v="0"/>
    <n v="0"/>
    <n v="0"/>
    <n v="675"/>
    <n v="0"/>
    <n v="675"/>
    <n v="1"/>
    <n v="0"/>
    <x v="162"/>
  </r>
  <r>
    <x v="227"/>
    <n v="10371"/>
    <x v="5"/>
    <n v="1"/>
    <n v="275"/>
    <n v="0"/>
    <n v="0"/>
    <n v="11.33"/>
    <n v="263.67"/>
    <n v="0"/>
    <n v="263.67"/>
    <n v="1"/>
    <n v="0"/>
    <x v="162"/>
  </r>
  <r>
    <x v="68"/>
    <n v="10377"/>
    <x v="5"/>
    <n v="3"/>
    <n v="1035"/>
    <n v="0"/>
    <n v="0"/>
    <n v="15.68"/>
    <n v="1019.32"/>
    <n v="0"/>
    <n v="1019.32"/>
    <n v="1"/>
    <n v="0"/>
    <x v="162"/>
  </r>
  <r>
    <x v="86"/>
    <n v="10375"/>
    <x v="5"/>
    <n v="2"/>
    <n v="510"/>
    <n v="0"/>
    <n v="0"/>
    <n v="11.59"/>
    <n v="498.41"/>
    <n v="0"/>
    <n v="498.41"/>
    <n v="1"/>
    <n v="0"/>
    <x v="162"/>
  </r>
  <r>
    <x v="41"/>
    <n v="10363"/>
    <x v="5"/>
    <n v="2"/>
    <n v="530"/>
    <n v="0"/>
    <n v="0"/>
    <n v="10.93"/>
    <n v="519.07000000000005"/>
    <n v="0"/>
    <n v="519.07000000000005"/>
    <n v="1"/>
    <n v="0"/>
    <x v="162"/>
  </r>
  <r>
    <x v="10"/>
    <n v="10007"/>
    <x v="5"/>
    <n v="1"/>
    <n v="275"/>
    <n v="0"/>
    <n v="0"/>
    <n v="24.94"/>
    <n v="250.06"/>
    <n v="0"/>
    <n v="250.06"/>
    <n v="1"/>
    <n v="0"/>
    <x v="162"/>
  </r>
  <r>
    <x v="45"/>
    <n v="10354"/>
    <x v="6"/>
    <n v="3"/>
    <n v="1050"/>
    <n v="0"/>
    <n v="0"/>
    <n v="0"/>
    <n v="1050"/>
    <n v="0"/>
    <n v="1050"/>
    <n v="1"/>
    <n v="0"/>
    <x v="162"/>
  </r>
  <r>
    <x v="46"/>
    <n v="10356"/>
    <x v="6"/>
    <n v="4"/>
    <n v="1440"/>
    <n v="0"/>
    <n v="0"/>
    <n v="62.32"/>
    <n v="1377.68"/>
    <n v="0"/>
    <n v="1377.68"/>
    <n v="1"/>
    <n v="0"/>
    <x v="162"/>
  </r>
  <r>
    <x v="221"/>
    <n v="10431"/>
    <x v="14"/>
    <n v="1"/>
    <n v="495"/>
    <n v="0"/>
    <n v="0"/>
    <n v="0"/>
    <n v="495"/>
    <n v="0"/>
    <n v="495"/>
    <n v="1"/>
    <n v="0"/>
    <x v="162"/>
  </r>
  <r>
    <x v="47"/>
    <n v="10432"/>
    <x v="14"/>
    <n v="2"/>
    <n v="630"/>
    <n v="0"/>
    <n v="0"/>
    <n v="12.99"/>
    <n v="617.01"/>
    <n v="0"/>
    <n v="617.01"/>
    <n v="1"/>
    <n v="0"/>
    <x v="162"/>
  </r>
  <r>
    <x v="333"/>
    <n v="10923"/>
    <x v="10"/>
    <n v="2"/>
    <n v="318"/>
    <n v="0"/>
    <n v="0"/>
    <n v="14.42"/>
    <n v="303.58"/>
    <n v="0"/>
    <n v="303.58"/>
    <n v="1"/>
    <n v="0"/>
    <x v="162"/>
  </r>
  <r>
    <x v="343"/>
    <n v="10898"/>
    <x v="17"/>
    <n v="1"/>
    <n v="0"/>
    <n v="0"/>
    <n v="0"/>
    <n v="0"/>
    <n v="0"/>
    <n v="0"/>
    <n v="0"/>
    <n v="0"/>
    <n v="0"/>
    <x v="162"/>
  </r>
  <r>
    <x v="296"/>
    <n v="10648"/>
    <x v="17"/>
    <n v="3"/>
    <n v="0"/>
    <n v="0"/>
    <n v="0"/>
    <n v="0"/>
    <n v="0"/>
    <n v="0"/>
    <n v="0"/>
    <n v="0"/>
    <n v="0"/>
    <x v="162"/>
  </r>
  <r>
    <x v="17"/>
    <n v="10633"/>
    <x v="10"/>
    <n v="2"/>
    <n v="318"/>
    <n v="0"/>
    <n v="0"/>
    <n v="14.45"/>
    <n v="303.55"/>
    <n v="0"/>
    <n v="303.55"/>
    <n v="1"/>
    <n v="0"/>
    <x v="162"/>
  </r>
  <r>
    <x v="91"/>
    <n v="10494"/>
    <x v="16"/>
    <n v="1"/>
    <n v="38"/>
    <n v="0"/>
    <n v="0"/>
    <n v="0"/>
    <n v="38"/>
    <n v="0"/>
    <n v="38"/>
    <n v="1"/>
    <n v="0"/>
    <x v="162"/>
  </r>
  <r>
    <x v="344"/>
    <n v="10899"/>
    <x v="17"/>
    <n v="1"/>
    <n v="0"/>
    <n v="0"/>
    <n v="0"/>
    <n v="0"/>
    <n v="0"/>
    <n v="0"/>
    <n v="0"/>
    <n v="0"/>
    <n v="0"/>
    <x v="162"/>
  </r>
  <r>
    <x v="301"/>
    <n v="10746"/>
    <x v="10"/>
    <n v="2"/>
    <n v="418"/>
    <n v="0"/>
    <n v="0"/>
    <n v="0"/>
    <n v="418"/>
    <n v="0"/>
    <n v="418"/>
    <n v="1"/>
    <n v="0"/>
    <x v="162"/>
  </r>
  <r>
    <x v="334"/>
    <n v="10924"/>
    <x v="10"/>
    <n v="1"/>
    <n v="159"/>
    <n v="0"/>
    <n v="0"/>
    <n v="0"/>
    <n v="159"/>
    <n v="0"/>
    <n v="159"/>
    <n v="1"/>
    <n v="0"/>
    <x v="162"/>
  </r>
  <r>
    <x v="201"/>
    <n v="10425"/>
    <x v="17"/>
    <n v="2"/>
    <n v="0"/>
    <n v="0"/>
    <n v="0"/>
    <n v="0"/>
    <n v="0"/>
    <n v="0"/>
    <n v="0"/>
    <n v="0"/>
    <n v="0"/>
    <x v="162"/>
  </r>
  <r>
    <x v="337"/>
    <n v="10812"/>
    <x v="17"/>
    <n v="1"/>
    <n v="0"/>
    <n v="0"/>
    <n v="0"/>
    <n v="0"/>
    <n v="0"/>
    <n v="0"/>
    <n v="0"/>
    <n v="0"/>
    <n v="0"/>
    <x v="162"/>
  </r>
  <r>
    <x v="185"/>
    <n v="10680"/>
    <x v="17"/>
    <n v="1"/>
    <n v="0"/>
    <n v="0"/>
    <n v="0"/>
    <n v="0"/>
    <n v="0"/>
    <n v="0"/>
    <n v="0"/>
    <n v="0"/>
    <n v="0"/>
    <x v="162"/>
  </r>
  <r>
    <x v="51"/>
    <n v="10632"/>
    <x v="10"/>
    <n v="2"/>
    <n v="318"/>
    <n v="0"/>
    <n v="0"/>
    <n v="7.23"/>
    <n v="310.77"/>
    <n v="0"/>
    <n v="310.77"/>
    <n v="1"/>
    <n v="0"/>
    <x v="162"/>
  </r>
  <r>
    <x v="315"/>
    <n v="10749"/>
    <x v="10"/>
    <n v="1"/>
    <n v="179"/>
    <n v="0"/>
    <n v="0"/>
    <n v="5.67"/>
    <n v="173.33"/>
    <n v="0"/>
    <n v="173.33"/>
    <n v="1"/>
    <n v="0"/>
    <x v="163"/>
  </r>
  <r>
    <x v="282"/>
    <n v="10455"/>
    <x v="0"/>
    <n v="1"/>
    <n v="465"/>
    <n v="0"/>
    <n v="0"/>
    <n v="46.5"/>
    <n v="418.5"/>
    <n v="0"/>
    <n v="418.5"/>
    <n v="1"/>
    <n v="0"/>
    <x v="163"/>
  </r>
  <r>
    <x v="21"/>
    <n v="10461"/>
    <x v="0"/>
    <n v="1"/>
    <n v="275"/>
    <n v="0"/>
    <n v="0"/>
    <n v="0"/>
    <n v="275"/>
    <n v="0"/>
    <n v="275"/>
    <n v="1"/>
    <n v="0"/>
    <x v="163"/>
  </r>
  <r>
    <x v="55"/>
    <n v="10152"/>
    <x v="1"/>
    <n v="1"/>
    <n v="350"/>
    <n v="0"/>
    <n v="0"/>
    <n v="35"/>
    <n v="315"/>
    <n v="0"/>
    <n v="315"/>
    <n v="1"/>
    <n v="0"/>
    <x v="163"/>
  </r>
  <r>
    <x v="57"/>
    <n v="10225"/>
    <x v="4"/>
    <n v="1"/>
    <n v="255"/>
    <n v="0"/>
    <n v="0"/>
    <n v="0"/>
    <n v="255"/>
    <n v="0"/>
    <n v="255"/>
    <n v="1"/>
    <n v="0"/>
    <x v="163"/>
  </r>
  <r>
    <x v="22"/>
    <n v="10645"/>
    <x v="1"/>
    <n v="1"/>
    <n v="340"/>
    <n v="0"/>
    <n v="0"/>
    <n v="10.76"/>
    <n v="329.24"/>
    <n v="0"/>
    <n v="329.24"/>
    <n v="1"/>
    <n v="0"/>
    <x v="163"/>
  </r>
  <r>
    <x v="3"/>
    <n v="10665"/>
    <x v="2"/>
    <n v="1"/>
    <n v="299"/>
    <n v="0"/>
    <n v="0"/>
    <n v="0"/>
    <n v="299"/>
    <n v="0"/>
    <n v="299"/>
    <n v="1"/>
    <n v="0"/>
    <x v="163"/>
  </r>
  <r>
    <x v="112"/>
    <n v="10127"/>
    <x v="3"/>
    <n v="3"/>
    <n v="1065"/>
    <n v="0"/>
    <n v="0"/>
    <n v="0"/>
    <n v="1065"/>
    <n v="0"/>
    <n v="1065"/>
    <n v="1"/>
    <n v="0"/>
    <x v="163"/>
  </r>
  <r>
    <x v="322"/>
    <n v="10661"/>
    <x v="2"/>
    <n v="1"/>
    <n v="320"/>
    <n v="0"/>
    <n v="0"/>
    <n v="0"/>
    <n v="320"/>
    <n v="0"/>
    <n v="320"/>
    <n v="1"/>
    <n v="0"/>
    <x v="163"/>
  </r>
  <r>
    <x v="4"/>
    <n v="10109"/>
    <x v="3"/>
    <n v="1"/>
    <n v="275"/>
    <n v="0"/>
    <n v="0"/>
    <n v="8.6999999999999993"/>
    <n v="266.3"/>
    <n v="0"/>
    <n v="266.3"/>
    <n v="1"/>
    <n v="0"/>
    <x v="163"/>
  </r>
  <r>
    <x v="100"/>
    <n v="10073"/>
    <x v="11"/>
    <n v="1"/>
    <n v="335"/>
    <n v="0"/>
    <n v="0"/>
    <n v="51.07"/>
    <n v="283.93"/>
    <n v="0"/>
    <n v="283.93"/>
    <n v="1"/>
    <n v="0"/>
    <x v="163"/>
  </r>
  <r>
    <x v="271"/>
    <n v="10107"/>
    <x v="3"/>
    <n v="1"/>
    <n v="275"/>
    <n v="0"/>
    <n v="0"/>
    <n v="8.6999999999999993"/>
    <n v="266.3"/>
    <n v="0"/>
    <n v="266.3"/>
    <n v="1"/>
    <n v="0"/>
    <x v="163"/>
  </r>
  <r>
    <x v="256"/>
    <n v="10704"/>
    <x v="2"/>
    <n v="1"/>
    <n v="340"/>
    <n v="0"/>
    <n v="0"/>
    <n v="0"/>
    <n v="340"/>
    <n v="0"/>
    <n v="340"/>
    <n v="1"/>
    <n v="0"/>
    <x v="163"/>
  </r>
  <r>
    <x v="103"/>
    <n v="10075"/>
    <x v="4"/>
    <n v="1"/>
    <n v="275"/>
    <n v="0"/>
    <n v="0"/>
    <n v="0"/>
    <n v="275"/>
    <n v="0"/>
    <n v="275"/>
    <n v="1"/>
    <n v="0"/>
    <x v="163"/>
  </r>
  <r>
    <x v="28"/>
    <n v="10442"/>
    <x v="12"/>
    <n v="1"/>
    <n v="83"/>
    <n v="0"/>
    <n v="0"/>
    <n v="5.35"/>
    <n v="77.650000000000006"/>
    <n v="0"/>
    <n v="77.650000000000006"/>
    <n v="1"/>
    <n v="0"/>
    <x v="163"/>
  </r>
  <r>
    <x v="113"/>
    <n v="10446"/>
    <x v="12"/>
    <n v="2"/>
    <n v="390"/>
    <n v="0"/>
    <n v="0"/>
    <n v="12.35"/>
    <n v="377.65"/>
    <n v="0"/>
    <n v="377.65"/>
    <n v="1"/>
    <n v="0"/>
    <x v="163"/>
  </r>
  <r>
    <x v="29"/>
    <n v="10443"/>
    <x v="12"/>
    <n v="1"/>
    <n v="75"/>
    <n v="0"/>
    <n v="0"/>
    <n v="0"/>
    <n v="75"/>
    <n v="0"/>
    <n v="75"/>
    <n v="1"/>
    <n v="0"/>
    <x v="163"/>
  </r>
  <r>
    <x v="114"/>
    <n v="10440"/>
    <x v="12"/>
    <n v="3"/>
    <n v="264"/>
    <n v="0"/>
    <n v="0"/>
    <n v="5.67"/>
    <n v="258.33"/>
    <n v="0"/>
    <n v="258.33"/>
    <n v="1"/>
    <n v="0"/>
    <x v="163"/>
  </r>
  <r>
    <x v="126"/>
    <n v="10439"/>
    <x v="12"/>
    <n v="2"/>
    <n v="238"/>
    <n v="0"/>
    <n v="0"/>
    <n v="0"/>
    <n v="238"/>
    <n v="0"/>
    <n v="238"/>
    <n v="1"/>
    <n v="0"/>
    <x v="163"/>
  </r>
  <r>
    <x v="62"/>
    <n v="10445"/>
    <x v="12"/>
    <n v="4"/>
    <n v="780"/>
    <n v="0"/>
    <n v="0"/>
    <n v="0"/>
    <n v="780"/>
    <n v="0"/>
    <n v="780"/>
    <n v="1"/>
    <n v="0"/>
    <x v="163"/>
  </r>
  <r>
    <x v="211"/>
    <n v="10472"/>
    <x v="19"/>
    <n v="1"/>
    <n v="645"/>
    <n v="0"/>
    <n v="0"/>
    <n v="64.5"/>
    <n v="580.5"/>
    <n v="0"/>
    <n v="580.5"/>
    <n v="1"/>
    <n v="0"/>
    <x v="163"/>
  </r>
  <r>
    <x v="33"/>
    <n v="10221"/>
    <x v="13"/>
    <n v="5"/>
    <n v="1275"/>
    <n v="0"/>
    <n v="0"/>
    <n v="0"/>
    <n v="1275"/>
    <n v="0"/>
    <n v="1275"/>
    <n v="1"/>
    <n v="0"/>
    <x v="163"/>
  </r>
  <r>
    <x v="34"/>
    <n v="10222"/>
    <x v="13"/>
    <n v="1"/>
    <n v="235"/>
    <n v="0"/>
    <n v="0"/>
    <n v="0"/>
    <n v="235"/>
    <n v="0"/>
    <n v="235"/>
    <n v="1"/>
    <n v="0"/>
    <x v="163"/>
  </r>
  <r>
    <x v="117"/>
    <n v="10218"/>
    <x v="13"/>
    <n v="1"/>
    <n v="245"/>
    <n v="0"/>
    <n v="0"/>
    <n v="0"/>
    <n v="245"/>
    <n v="0"/>
    <n v="245"/>
    <n v="1"/>
    <n v="0"/>
    <x v="163"/>
  </r>
  <r>
    <x v="67"/>
    <n v="10223"/>
    <x v="13"/>
    <n v="1"/>
    <n v="315"/>
    <n v="0"/>
    <n v="0"/>
    <n v="0"/>
    <n v="315"/>
    <n v="0"/>
    <n v="315"/>
    <n v="1"/>
    <n v="0"/>
    <x v="163"/>
  </r>
  <r>
    <x v="37"/>
    <n v="10216"/>
    <x v="13"/>
    <n v="1"/>
    <n v="245"/>
    <n v="0"/>
    <n v="0"/>
    <n v="0"/>
    <n v="245"/>
    <n v="0"/>
    <n v="245"/>
    <n v="1"/>
    <n v="0"/>
    <x v="163"/>
  </r>
  <r>
    <x v="227"/>
    <n v="10371"/>
    <x v="5"/>
    <n v="1"/>
    <n v="275"/>
    <n v="0"/>
    <n v="0"/>
    <n v="0"/>
    <n v="275"/>
    <n v="0"/>
    <n v="275"/>
    <n v="1"/>
    <n v="0"/>
    <x v="163"/>
  </r>
  <r>
    <x v="68"/>
    <n v="10377"/>
    <x v="5"/>
    <n v="1"/>
    <n v="345"/>
    <n v="0"/>
    <n v="0"/>
    <n v="22.23"/>
    <n v="322.77"/>
    <n v="0"/>
    <n v="322.77"/>
    <n v="1"/>
    <n v="0"/>
    <x v="163"/>
  </r>
  <r>
    <x v="39"/>
    <n v="10373"/>
    <x v="5"/>
    <n v="1"/>
    <n v="275"/>
    <n v="0"/>
    <n v="0"/>
    <n v="0"/>
    <n v="275"/>
    <n v="0"/>
    <n v="275"/>
    <n v="1"/>
    <n v="0"/>
    <x v="163"/>
  </r>
  <r>
    <x v="228"/>
    <n v="10378"/>
    <x v="5"/>
    <n v="1"/>
    <n v="285"/>
    <n v="0"/>
    <n v="0"/>
    <n v="18.37"/>
    <n v="266.63"/>
    <n v="0"/>
    <n v="266.63"/>
    <n v="1"/>
    <n v="0"/>
    <x v="163"/>
  </r>
  <r>
    <x v="228"/>
    <n v="10643"/>
    <x v="2"/>
    <n v="1"/>
    <n v="330"/>
    <n v="0"/>
    <n v="0"/>
    <n v="0"/>
    <n v="330"/>
    <n v="0"/>
    <n v="330"/>
    <n v="1"/>
    <n v="0"/>
    <x v="163"/>
  </r>
  <r>
    <x v="41"/>
    <n v="10363"/>
    <x v="5"/>
    <n v="1"/>
    <n v="265"/>
    <n v="0"/>
    <n v="0"/>
    <n v="17.079999999999998"/>
    <n v="247.92"/>
    <n v="0"/>
    <n v="247.92"/>
    <n v="1"/>
    <n v="0"/>
    <x v="163"/>
  </r>
  <r>
    <x v="10"/>
    <n v="10712"/>
    <x v="2"/>
    <n v="1"/>
    <n v="320"/>
    <n v="0"/>
    <n v="0"/>
    <n v="0"/>
    <n v="320"/>
    <n v="0"/>
    <n v="320"/>
    <n v="1"/>
    <n v="0"/>
    <x v="163"/>
  </r>
  <r>
    <x v="44"/>
    <n v="10685"/>
    <x v="5"/>
    <n v="1"/>
    <n v="225"/>
    <n v="0"/>
    <n v="0"/>
    <n v="0"/>
    <n v="225"/>
    <n v="0"/>
    <n v="225"/>
    <n v="1"/>
    <n v="0"/>
    <x v="163"/>
  </r>
  <r>
    <x v="183"/>
    <n v="10043"/>
    <x v="6"/>
    <n v="1"/>
    <n v="310"/>
    <n v="0"/>
    <n v="0"/>
    <n v="0"/>
    <n v="310"/>
    <n v="0"/>
    <n v="310"/>
    <n v="1"/>
    <n v="0"/>
    <x v="163"/>
  </r>
  <r>
    <x v="11"/>
    <n v="10353"/>
    <x v="6"/>
    <n v="1"/>
    <n v="350"/>
    <n v="0"/>
    <n v="0"/>
    <n v="0"/>
    <n v="350"/>
    <n v="0"/>
    <n v="350"/>
    <n v="1"/>
    <n v="0"/>
    <x v="163"/>
  </r>
  <r>
    <x v="119"/>
    <n v="10359"/>
    <x v="6"/>
    <n v="1"/>
    <n v="385"/>
    <n v="0"/>
    <n v="0"/>
    <n v="0"/>
    <n v="385"/>
    <n v="0"/>
    <n v="385"/>
    <n v="1"/>
    <n v="0"/>
    <x v="163"/>
  </r>
  <r>
    <x v="46"/>
    <n v="10356"/>
    <x v="6"/>
    <n v="2"/>
    <n v="720"/>
    <n v="0"/>
    <n v="0"/>
    <n v="72"/>
    <n v="648"/>
    <n v="0"/>
    <n v="648"/>
    <n v="1"/>
    <n v="0"/>
    <x v="163"/>
  </r>
  <r>
    <x v="146"/>
    <n v="10391"/>
    <x v="7"/>
    <n v="2"/>
    <n v="650"/>
    <n v="0"/>
    <n v="0"/>
    <n v="0"/>
    <n v="650"/>
    <n v="0"/>
    <n v="650"/>
    <n v="1"/>
    <n v="0"/>
    <x v="163"/>
  </r>
  <r>
    <x v="75"/>
    <n v="10427"/>
    <x v="21"/>
    <n v="1"/>
    <n v="359"/>
    <n v="0"/>
    <n v="0"/>
    <n v="0"/>
    <n v="359"/>
    <n v="0"/>
    <n v="359"/>
    <n v="1"/>
    <n v="0"/>
    <x v="163"/>
  </r>
  <r>
    <x v="47"/>
    <n v="10432"/>
    <x v="14"/>
    <n v="1"/>
    <n v="315"/>
    <n v="0"/>
    <n v="0"/>
    <n v="20.3"/>
    <n v="294.7"/>
    <n v="0"/>
    <n v="294.7"/>
    <n v="1"/>
    <n v="0"/>
    <x v="163"/>
  </r>
  <r>
    <x v="78"/>
    <n v="10403"/>
    <x v="23"/>
    <n v="1"/>
    <n v="335"/>
    <n v="0"/>
    <n v="0"/>
    <n v="51.07"/>
    <n v="283.93"/>
    <n v="0"/>
    <n v="283.93"/>
    <n v="1"/>
    <n v="0"/>
    <x v="163"/>
  </r>
  <r>
    <x v="154"/>
    <n v="10175"/>
    <x v="2"/>
    <n v="1"/>
    <n v="220"/>
    <n v="0"/>
    <n v="0"/>
    <n v="0"/>
    <n v="220"/>
    <n v="0"/>
    <n v="220"/>
    <n v="1"/>
    <n v="0"/>
    <x v="163"/>
  </r>
  <r>
    <x v="345"/>
    <n v="10878"/>
    <x v="2"/>
    <n v="1"/>
    <n v="380"/>
    <n v="0"/>
    <n v="0"/>
    <n v="0"/>
    <n v="380"/>
    <n v="0"/>
    <n v="380"/>
    <n v="1"/>
    <n v="0"/>
    <x v="163"/>
  </r>
  <r>
    <x v="17"/>
    <n v="10633"/>
    <x v="10"/>
    <n v="1"/>
    <n v="159"/>
    <n v="0"/>
    <n v="0"/>
    <n v="0"/>
    <n v="159"/>
    <n v="0"/>
    <n v="159"/>
    <n v="1"/>
    <n v="0"/>
    <x v="163"/>
  </r>
  <r>
    <x v="260"/>
    <n v="10641111111111"/>
    <x v="2"/>
    <n v="1"/>
    <n v="280"/>
    <n v="0"/>
    <n v="0"/>
    <n v="0"/>
    <n v="280"/>
    <n v="0"/>
    <n v="280"/>
    <n v="1"/>
    <n v="0"/>
    <x v="163"/>
  </r>
  <r>
    <x v="147"/>
    <n v="10004"/>
    <x v="16"/>
    <n v="1"/>
    <n v="70"/>
    <n v="0"/>
    <n v="0"/>
    <n v="2.21"/>
    <n v="67.790000000000006"/>
    <n v="0"/>
    <n v="67.790000000000006"/>
    <n v="1"/>
    <n v="0"/>
    <x v="163"/>
  </r>
  <r>
    <x v="301"/>
    <n v="10746"/>
    <x v="10"/>
    <n v="3"/>
    <n v="627"/>
    <n v="0"/>
    <n v="0"/>
    <n v="38.47"/>
    <n v="588.53"/>
    <n v="0"/>
    <n v="588.53"/>
    <n v="1"/>
    <n v="0"/>
    <x v="163"/>
  </r>
  <r>
    <x v="51"/>
    <n v="10632"/>
    <x v="10"/>
    <n v="1"/>
    <n v="159"/>
    <n v="0"/>
    <n v="0"/>
    <n v="0"/>
    <n v="159"/>
    <n v="0"/>
    <n v="159"/>
    <n v="1"/>
    <n v="0"/>
    <x v="163"/>
  </r>
  <r>
    <x v="257"/>
    <n v="10560"/>
    <x v="2"/>
    <n v="1"/>
    <n v="330"/>
    <n v="0"/>
    <n v="0"/>
    <n v="0"/>
    <n v="330"/>
    <n v="0"/>
    <n v="330"/>
    <n v="1"/>
    <n v="0"/>
    <x v="163"/>
  </r>
  <r>
    <x v="315"/>
    <n v="10749"/>
    <x v="10"/>
    <n v="3"/>
    <n v="537"/>
    <n v="0"/>
    <n v="0"/>
    <n v="26.58"/>
    <n v="510.42"/>
    <n v="0"/>
    <n v="510.42"/>
    <n v="1"/>
    <n v="0"/>
    <x v="164"/>
  </r>
  <r>
    <x v="174"/>
    <n v="10660"/>
    <x v="5"/>
    <n v="1"/>
    <n v="265"/>
    <n v="0"/>
    <n v="0"/>
    <n v="0"/>
    <n v="265"/>
    <n v="0"/>
    <n v="265"/>
    <n v="1"/>
    <n v="0"/>
    <x v="164"/>
  </r>
  <r>
    <x v="21"/>
    <n v="10461"/>
    <x v="0"/>
    <n v="1"/>
    <n v="275"/>
    <n v="0"/>
    <n v="0"/>
    <n v="0"/>
    <n v="275"/>
    <n v="0"/>
    <n v="275"/>
    <n v="1"/>
    <n v="0"/>
    <x v="164"/>
  </r>
  <r>
    <x v="81"/>
    <n v="10396"/>
    <x v="18"/>
    <n v="1"/>
    <n v="555"/>
    <n v="0"/>
    <n v="0"/>
    <n v="45.54"/>
    <n v="509.46"/>
    <n v="0"/>
    <n v="509.46"/>
    <n v="1"/>
    <n v="0"/>
    <x v="164"/>
  </r>
  <r>
    <x v="56"/>
    <n v="10167"/>
    <x v="1"/>
    <n v="1"/>
    <n v="350"/>
    <n v="0"/>
    <n v="0"/>
    <n v="28.72"/>
    <n v="321.27999999999997"/>
    <n v="0"/>
    <n v="321.27999999999997"/>
    <n v="1"/>
    <n v="0"/>
    <x v="164"/>
  </r>
  <r>
    <x v="111"/>
    <n v="10070"/>
    <x v="4"/>
    <n v="1"/>
    <n v="275"/>
    <n v="0"/>
    <n v="0"/>
    <n v="22.92"/>
    <n v="252.08"/>
    <n v="0"/>
    <n v="252.08"/>
    <n v="1"/>
    <n v="0"/>
    <x v="164"/>
  </r>
  <r>
    <x v="22"/>
    <n v="10645"/>
    <x v="1"/>
    <n v="2"/>
    <n v="680"/>
    <n v="0"/>
    <n v="0"/>
    <n v="27.9"/>
    <n v="652.1"/>
    <n v="0"/>
    <n v="652.1"/>
    <n v="1"/>
    <n v="0"/>
    <x v="164"/>
  </r>
  <r>
    <x v="58"/>
    <n v="10145"/>
    <x v="1"/>
    <n v="1"/>
    <n v="370"/>
    <n v="0"/>
    <n v="0"/>
    <n v="65.03"/>
    <n v="304.97000000000003"/>
    <n v="0"/>
    <n v="304.97000000000003"/>
    <n v="1"/>
    <n v="0"/>
    <x v="164"/>
  </r>
  <r>
    <x v="23"/>
    <n v="10044"/>
    <x v="4"/>
    <n v="3"/>
    <n v="780"/>
    <n v="0"/>
    <n v="0"/>
    <n v="0"/>
    <n v="780"/>
    <n v="0"/>
    <n v="780"/>
    <n v="1"/>
    <n v="0"/>
    <x v="164"/>
  </r>
  <r>
    <x v="59"/>
    <n v="10052"/>
    <x v="4"/>
    <n v="1"/>
    <n v="340"/>
    <n v="0"/>
    <n v="0"/>
    <n v="28.33"/>
    <n v="311.67"/>
    <n v="0"/>
    <n v="311.67"/>
    <n v="1"/>
    <n v="0"/>
    <x v="164"/>
  </r>
  <r>
    <x v="112"/>
    <n v="10127"/>
    <x v="3"/>
    <n v="1"/>
    <n v="355"/>
    <n v="0"/>
    <n v="0"/>
    <n v="0"/>
    <n v="355"/>
    <n v="0"/>
    <n v="355"/>
    <n v="1"/>
    <n v="0"/>
    <x v="164"/>
  </r>
  <r>
    <x v="4"/>
    <n v="10109"/>
    <x v="3"/>
    <n v="1"/>
    <n v="275"/>
    <n v="0"/>
    <n v="0"/>
    <n v="0"/>
    <n v="275"/>
    <n v="0"/>
    <n v="275"/>
    <n v="1"/>
    <n v="0"/>
    <x v="164"/>
  </r>
  <r>
    <x v="173"/>
    <n v="10097"/>
    <x v="3"/>
    <n v="1"/>
    <n v="355"/>
    <n v="0"/>
    <n v="0"/>
    <n v="0"/>
    <n v="355"/>
    <n v="0"/>
    <n v="355"/>
    <n v="1"/>
    <n v="0"/>
    <x v="164"/>
  </r>
  <r>
    <x v="256"/>
    <n v="10704"/>
    <x v="2"/>
    <n v="1"/>
    <n v="340"/>
    <n v="0"/>
    <n v="0"/>
    <n v="47.44"/>
    <n v="292.56"/>
    <n v="0"/>
    <n v="292.56"/>
    <n v="1"/>
    <n v="0"/>
    <x v="164"/>
  </r>
  <r>
    <x v="28"/>
    <n v="10442"/>
    <x v="12"/>
    <n v="2"/>
    <n v="166"/>
    <n v="0"/>
    <n v="0"/>
    <n v="0"/>
    <n v="166"/>
    <n v="0"/>
    <n v="166"/>
    <n v="1"/>
    <n v="0"/>
    <x v="164"/>
  </r>
  <r>
    <x v="113"/>
    <n v="10446"/>
    <x v="12"/>
    <n v="1"/>
    <n v="195"/>
    <n v="0"/>
    <n v="0"/>
    <n v="0"/>
    <n v="195"/>
    <n v="0"/>
    <n v="195"/>
    <n v="1"/>
    <n v="0"/>
    <x v="164"/>
  </r>
  <r>
    <x v="30"/>
    <n v="10441"/>
    <x v="12"/>
    <n v="1"/>
    <n v="250"/>
    <n v="0"/>
    <n v="0"/>
    <n v="10.56"/>
    <n v="239.44"/>
    <n v="0"/>
    <n v="239.44"/>
    <n v="1"/>
    <n v="0"/>
    <x v="164"/>
  </r>
  <r>
    <x v="115"/>
    <n v="10436"/>
    <x v="12"/>
    <n v="1"/>
    <n v="45"/>
    <n v="0"/>
    <n v="0"/>
    <n v="3.75"/>
    <n v="41.25"/>
    <n v="0"/>
    <n v="41.25"/>
    <n v="1"/>
    <n v="0"/>
    <x v="164"/>
  </r>
  <r>
    <x v="32"/>
    <n v="10214"/>
    <x v="13"/>
    <n v="1"/>
    <n v="265"/>
    <n v="0"/>
    <n v="0"/>
    <n v="0"/>
    <n v="265"/>
    <n v="0"/>
    <n v="265"/>
    <n v="1"/>
    <n v="0"/>
    <x v="164"/>
  </r>
  <r>
    <x v="9"/>
    <n v="10366"/>
    <x v="5"/>
    <n v="1"/>
    <n v="270"/>
    <n v="0"/>
    <n v="0"/>
    <n v="0"/>
    <n v="270"/>
    <n v="0"/>
    <n v="270"/>
    <n v="1"/>
    <n v="0"/>
    <x v="164"/>
  </r>
  <r>
    <x v="38"/>
    <n v="10381"/>
    <x v="5"/>
    <n v="2"/>
    <n v="450"/>
    <n v="0"/>
    <n v="0"/>
    <n v="0"/>
    <n v="450"/>
    <n v="0"/>
    <n v="450"/>
    <n v="1"/>
    <n v="0"/>
    <x v="164"/>
  </r>
  <r>
    <x v="43"/>
    <n v="10364"/>
    <x v="5"/>
    <n v="1"/>
    <n v="330"/>
    <n v="0"/>
    <n v="0"/>
    <n v="0"/>
    <n v="330"/>
    <n v="0"/>
    <n v="330"/>
    <n v="1"/>
    <n v="0"/>
    <x v="164"/>
  </r>
  <r>
    <x v="45"/>
    <n v="10354"/>
    <x v="6"/>
    <n v="2"/>
    <n v="700"/>
    <n v="0"/>
    <n v="0"/>
    <n v="0"/>
    <n v="700"/>
    <n v="0"/>
    <n v="700"/>
    <n v="1"/>
    <n v="0"/>
    <x v="164"/>
  </r>
  <r>
    <x v="104"/>
    <n v="10360"/>
    <x v="6"/>
    <n v="2"/>
    <n v="770"/>
    <n v="0"/>
    <n v="0"/>
    <n v="114.35"/>
    <n v="655.65"/>
    <n v="0"/>
    <n v="655.65"/>
    <n v="1"/>
    <n v="0"/>
    <x v="164"/>
  </r>
  <r>
    <x v="12"/>
    <n v="10545"/>
    <x v="6"/>
    <n v="5"/>
    <n v="1700"/>
    <n v="0"/>
    <n v="0"/>
    <n v="57.44"/>
    <n v="1642.56"/>
    <n v="0"/>
    <n v="1642.56"/>
    <n v="1"/>
    <n v="0"/>
    <x v="164"/>
  </r>
  <r>
    <x v="146"/>
    <n v="10391"/>
    <x v="7"/>
    <n v="1"/>
    <n v="325"/>
    <n v="0"/>
    <n v="0"/>
    <n v="0"/>
    <n v="325"/>
    <n v="0"/>
    <n v="325"/>
    <n v="1"/>
    <n v="0"/>
    <x v="164"/>
  </r>
  <r>
    <x v="13"/>
    <n v="10395"/>
    <x v="7"/>
    <n v="1"/>
    <n v="355"/>
    <n v="0"/>
    <n v="0"/>
    <n v="0"/>
    <n v="355"/>
    <n v="0"/>
    <n v="355"/>
    <n v="1"/>
    <n v="0"/>
    <x v="164"/>
  </r>
  <r>
    <x v="75"/>
    <n v="10427"/>
    <x v="21"/>
    <n v="1"/>
    <n v="359"/>
    <n v="0"/>
    <n v="0"/>
    <n v="63.1"/>
    <n v="295.89999999999998"/>
    <n v="0"/>
    <n v="295.89999999999998"/>
    <n v="1"/>
    <n v="0"/>
    <x v="164"/>
  </r>
  <r>
    <x v="165"/>
    <n v="10509"/>
    <x v="22"/>
    <n v="1"/>
    <n v="320"/>
    <n v="0"/>
    <n v="0"/>
    <n v="0"/>
    <n v="320"/>
    <n v="0"/>
    <n v="320"/>
    <n v="1"/>
    <n v="0"/>
    <x v="164"/>
  </r>
  <r>
    <x v="292"/>
    <n v="10743"/>
    <x v="2"/>
    <n v="1"/>
    <n v="25"/>
    <n v="0"/>
    <n v="0"/>
    <n v="3.49"/>
    <n v="21.51"/>
    <n v="0"/>
    <n v="21.51"/>
    <n v="1"/>
    <n v="0"/>
    <x v="164"/>
  </r>
  <r>
    <x v="333"/>
    <n v="10923"/>
    <x v="10"/>
    <n v="1"/>
    <n v="159"/>
    <n v="0"/>
    <n v="0"/>
    <n v="0"/>
    <n v="159"/>
    <n v="0"/>
    <n v="159"/>
    <n v="1"/>
    <n v="0"/>
    <x v="164"/>
  </r>
  <r>
    <x v="89"/>
    <n v="10493"/>
    <x v="16"/>
    <n v="1"/>
    <n v="58"/>
    <n v="0"/>
    <n v="0"/>
    <n v="10.19"/>
    <n v="47.81"/>
    <n v="0"/>
    <n v="47.81"/>
    <n v="1"/>
    <n v="0"/>
    <x v="164"/>
  </r>
  <r>
    <x v="260"/>
    <n v="10641111111111"/>
    <x v="2"/>
    <n v="1"/>
    <n v="280"/>
    <n v="0"/>
    <n v="0"/>
    <n v="39.07"/>
    <n v="240.93"/>
    <n v="0"/>
    <n v="240.93"/>
    <n v="1"/>
    <n v="0"/>
    <x v="164"/>
  </r>
  <r>
    <x v="147"/>
    <n v="10004"/>
    <x v="16"/>
    <n v="1"/>
    <n v="70"/>
    <n v="0"/>
    <n v="0"/>
    <n v="0"/>
    <n v="70"/>
    <n v="0"/>
    <n v="70"/>
    <n v="1"/>
    <n v="0"/>
    <x v="164"/>
  </r>
  <r>
    <x v="91"/>
    <n v="10494"/>
    <x v="16"/>
    <n v="1"/>
    <n v="38"/>
    <n v="0"/>
    <n v="0"/>
    <n v="6.68"/>
    <n v="31.32"/>
    <n v="0"/>
    <n v="31.32"/>
    <n v="1"/>
    <n v="0"/>
    <x v="164"/>
  </r>
  <r>
    <x v="107"/>
    <n v="10489"/>
    <x v="16"/>
    <n v="1"/>
    <n v="45"/>
    <n v="0"/>
    <n v="0"/>
    <n v="3.69"/>
    <n v="41.31"/>
    <n v="0"/>
    <n v="41.31"/>
    <n v="1"/>
    <n v="0"/>
    <x v="164"/>
  </r>
  <r>
    <x v="301"/>
    <n v="10746"/>
    <x v="10"/>
    <n v="1"/>
    <n v="209"/>
    <n v="0"/>
    <n v="0"/>
    <n v="17.149999999999999"/>
    <n v="191.85"/>
    <n v="0"/>
    <n v="191.85"/>
    <n v="1"/>
    <n v="0"/>
    <x v="164"/>
  </r>
  <r>
    <x v="92"/>
    <n v="10498"/>
    <x v="16"/>
    <n v="1"/>
    <n v="88"/>
    <n v="0"/>
    <n v="0"/>
    <n v="13.07"/>
    <n v="74.930000000000007"/>
    <n v="0"/>
    <n v="74.930000000000007"/>
    <n v="1"/>
    <n v="0"/>
    <x v="164"/>
  </r>
  <r>
    <x v="315"/>
    <n v="10749"/>
    <x v="10"/>
    <n v="1"/>
    <n v="179"/>
    <n v="0"/>
    <n v="0"/>
    <n v="0"/>
    <n v="179"/>
    <n v="0"/>
    <n v="179"/>
    <n v="1"/>
    <n v="0"/>
    <x v="165"/>
  </r>
  <r>
    <x v="335"/>
    <n v="10925"/>
    <x v="10"/>
    <n v="1"/>
    <n v="149"/>
    <n v="0"/>
    <n v="0"/>
    <n v="0"/>
    <n v="149"/>
    <n v="0"/>
    <n v="149"/>
    <n v="1"/>
    <n v="0"/>
    <x v="165"/>
  </r>
  <r>
    <x v="174"/>
    <n v="10660"/>
    <x v="5"/>
    <n v="1"/>
    <n v="265"/>
    <n v="0"/>
    <n v="0"/>
    <n v="26.35"/>
    <n v="238.65"/>
    <n v="0"/>
    <n v="238.65"/>
    <n v="1"/>
    <n v="0"/>
    <x v="165"/>
  </r>
  <r>
    <x v="145"/>
    <n v="10449"/>
    <x v="0"/>
    <n v="2"/>
    <n v="520"/>
    <n v="0"/>
    <n v="0"/>
    <n v="19.809999999999999"/>
    <n v="500.19"/>
    <n v="0"/>
    <n v="500.19"/>
    <n v="1"/>
    <n v="0"/>
    <x v="165"/>
  </r>
  <r>
    <x v="21"/>
    <n v="10461"/>
    <x v="0"/>
    <n v="1"/>
    <n v="275"/>
    <n v="0"/>
    <n v="0"/>
    <n v="0"/>
    <n v="275"/>
    <n v="0"/>
    <n v="275"/>
    <n v="1"/>
    <n v="0"/>
    <x v="165"/>
  </r>
  <r>
    <x v="95"/>
    <n v="10462"/>
    <x v="0"/>
    <n v="1"/>
    <n v="410"/>
    <n v="0"/>
    <n v="0"/>
    <n v="0"/>
    <n v="410"/>
    <n v="0"/>
    <n v="410"/>
    <n v="1"/>
    <n v="0"/>
    <x v="165"/>
  </r>
  <r>
    <x v="209"/>
    <n v="10574"/>
    <x v="17"/>
    <n v="1"/>
    <n v="0"/>
    <n v="0"/>
    <n v="0"/>
    <n v="0"/>
    <n v="0"/>
    <n v="0"/>
    <n v="0"/>
    <n v="0"/>
    <n v="0"/>
    <x v="165"/>
  </r>
  <r>
    <x v="55"/>
    <n v="10152"/>
    <x v="1"/>
    <n v="1"/>
    <n v="350"/>
    <n v="0"/>
    <n v="0"/>
    <n v="0"/>
    <n v="350"/>
    <n v="0"/>
    <n v="350"/>
    <n v="1"/>
    <n v="0"/>
    <x v="165"/>
  </r>
  <r>
    <x v="111"/>
    <n v="10070"/>
    <x v="4"/>
    <n v="1"/>
    <n v="275"/>
    <n v="0"/>
    <n v="0"/>
    <n v="55"/>
    <n v="220"/>
    <n v="0"/>
    <n v="220"/>
    <n v="1"/>
    <n v="0"/>
    <x v="165"/>
  </r>
  <r>
    <x v="57"/>
    <n v="10225"/>
    <x v="4"/>
    <n v="2"/>
    <n v="510"/>
    <n v="0"/>
    <n v="0"/>
    <n v="0"/>
    <n v="510"/>
    <n v="0"/>
    <n v="510"/>
    <n v="1"/>
    <n v="0"/>
    <x v="165"/>
  </r>
  <r>
    <x v="58"/>
    <n v="10145"/>
    <x v="1"/>
    <n v="1"/>
    <n v="370"/>
    <n v="0"/>
    <n v="0"/>
    <n v="0"/>
    <n v="370"/>
    <n v="0"/>
    <n v="370"/>
    <n v="1"/>
    <n v="0"/>
    <x v="165"/>
  </r>
  <r>
    <x v="23"/>
    <n v="10044"/>
    <x v="4"/>
    <n v="1"/>
    <n v="260"/>
    <n v="0"/>
    <n v="0"/>
    <n v="19.809999999999999"/>
    <n v="240.19"/>
    <n v="0"/>
    <n v="240.19"/>
    <n v="1"/>
    <n v="0"/>
    <x v="165"/>
  </r>
  <r>
    <x v="4"/>
    <n v="10109"/>
    <x v="3"/>
    <n v="2"/>
    <n v="550"/>
    <n v="0"/>
    <n v="0"/>
    <n v="0"/>
    <n v="550"/>
    <n v="0"/>
    <n v="550"/>
    <n v="1"/>
    <n v="0"/>
    <x v="165"/>
  </r>
  <r>
    <x v="128"/>
    <n v="10111"/>
    <x v="3"/>
    <n v="1"/>
    <n v="355"/>
    <n v="0"/>
    <n v="0"/>
    <n v="0"/>
    <n v="355"/>
    <n v="0"/>
    <n v="355"/>
    <n v="1"/>
    <n v="0"/>
    <x v="165"/>
  </r>
  <r>
    <x v="173"/>
    <n v="10097"/>
    <x v="3"/>
    <n v="1"/>
    <n v="355"/>
    <n v="0"/>
    <n v="0"/>
    <n v="0"/>
    <n v="355"/>
    <n v="0"/>
    <n v="355"/>
    <n v="1"/>
    <n v="0"/>
    <x v="165"/>
  </r>
  <r>
    <x v="6"/>
    <n v="10055"/>
    <x v="4"/>
    <n v="2"/>
    <n v="520"/>
    <n v="0"/>
    <n v="0"/>
    <n v="0"/>
    <n v="520"/>
    <n v="0"/>
    <n v="520"/>
    <n v="1"/>
    <n v="0"/>
    <x v="165"/>
  </r>
  <r>
    <x v="103"/>
    <n v="10075"/>
    <x v="4"/>
    <n v="1"/>
    <n v="275"/>
    <n v="0"/>
    <n v="0"/>
    <n v="0"/>
    <n v="275"/>
    <n v="0"/>
    <n v="275"/>
    <n v="1"/>
    <n v="0"/>
    <x v="165"/>
  </r>
  <r>
    <x v="28"/>
    <n v="10442"/>
    <x v="12"/>
    <n v="4"/>
    <n v="332"/>
    <n v="0"/>
    <n v="0"/>
    <n v="0"/>
    <n v="332"/>
    <n v="0"/>
    <n v="332"/>
    <n v="1"/>
    <n v="0"/>
    <x v="165"/>
  </r>
  <r>
    <x v="113"/>
    <n v="10446"/>
    <x v="12"/>
    <n v="2"/>
    <n v="390"/>
    <n v="0"/>
    <n v="0"/>
    <n v="0"/>
    <n v="390"/>
    <n v="0"/>
    <n v="390"/>
    <n v="1"/>
    <n v="0"/>
    <x v="165"/>
  </r>
  <r>
    <x v="62"/>
    <n v="10445"/>
    <x v="12"/>
    <n v="1"/>
    <n v="195"/>
    <n v="0"/>
    <n v="0"/>
    <n v="0"/>
    <n v="195"/>
    <n v="0"/>
    <n v="195"/>
    <n v="1"/>
    <n v="0"/>
    <x v="165"/>
  </r>
  <r>
    <x v="236"/>
    <n v="10042"/>
    <x v="12"/>
    <n v="1"/>
    <n v="145"/>
    <n v="0"/>
    <n v="0"/>
    <n v="0"/>
    <n v="145"/>
    <n v="0"/>
    <n v="145"/>
    <n v="1"/>
    <n v="0"/>
    <x v="165"/>
  </r>
  <r>
    <x v="117"/>
    <n v="10218"/>
    <x v="13"/>
    <n v="1"/>
    <n v="245"/>
    <n v="0"/>
    <n v="0"/>
    <n v="0"/>
    <n v="245"/>
    <n v="0"/>
    <n v="245"/>
    <n v="1"/>
    <n v="0"/>
    <x v="165"/>
  </r>
  <r>
    <x v="67"/>
    <n v="10223"/>
    <x v="13"/>
    <n v="1"/>
    <n v="275"/>
    <n v="0"/>
    <n v="0"/>
    <n v="0"/>
    <n v="275"/>
    <n v="0"/>
    <n v="275"/>
    <n v="1"/>
    <n v="0"/>
    <x v="165"/>
  </r>
  <r>
    <x v="37"/>
    <n v="10216"/>
    <x v="13"/>
    <n v="2"/>
    <n v="490"/>
    <n v="0"/>
    <n v="0"/>
    <n v="0"/>
    <n v="490"/>
    <n v="0"/>
    <n v="490"/>
    <n v="1"/>
    <n v="0"/>
    <x v="165"/>
  </r>
  <r>
    <x v="85"/>
    <n v="10215"/>
    <x v="13"/>
    <n v="1"/>
    <n v="225"/>
    <n v="0"/>
    <n v="0"/>
    <n v="0"/>
    <n v="225"/>
    <n v="0"/>
    <n v="225"/>
    <n v="1"/>
    <n v="0"/>
    <x v="165"/>
  </r>
  <r>
    <x v="8"/>
    <n v="10264"/>
    <x v="5"/>
    <n v="1"/>
    <n v="190"/>
    <n v="0"/>
    <n v="0"/>
    <n v="12.2"/>
    <n v="177.8"/>
    <n v="0"/>
    <n v="177.8"/>
    <n v="1"/>
    <n v="0"/>
    <x v="165"/>
  </r>
  <r>
    <x v="38"/>
    <n v="10381"/>
    <x v="5"/>
    <n v="2"/>
    <n v="450"/>
    <n v="0"/>
    <n v="0"/>
    <n v="17.14"/>
    <n v="432.86"/>
    <n v="0"/>
    <n v="432.86"/>
    <n v="1"/>
    <n v="0"/>
    <x v="165"/>
  </r>
  <r>
    <x v="227"/>
    <n v="10371"/>
    <x v="5"/>
    <n v="1"/>
    <n v="275"/>
    <n v="0"/>
    <n v="0"/>
    <n v="0"/>
    <n v="275"/>
    <n v="0"/>
    <n v="275"/>
    <n v="1"/>
    <n v="0"/>
    <x v="165"/>
  </r>
  <r>
    <x v="68"/>
    <n v="10377"/>
    <x v="5"/>
    <n v="1"/>
    <n v="345"/>
    <n v="0"/>
    <n v="0"/>
    <n v="34.299999999999997"/>
    <n v="310.7"/>
    <n v="0"/>
    <n v="310.7"/>
    <n v="1"/>
    <n v="0"/>
    <x v="165"/>
  </r>
  <r>
    <x v="39"/>
    <n v="10373"/>
    <x v="5"/>
    <n v="1"/>
    <n v="275"/>
    <n v="0"/>
    <n v="0"/>
    <n v="17.649999999999999"/>
    <n v="257.35000000000002"/>
    <n v="0"/>
    <n v="257.35000000000002"/>
    <n v="1"/>
    <n v="0"/>
    <x v="165"/>
  </r>
  <r>
    <x v="86"/>
    <n v="10375"/>
    <x v="5"/>
    <n v="1"/>
    <n v="255"/>
    <n v="0"/>
    <n v="0"/>
    <n v="25.35"/>
    <n v="229.65"/>
    <n v="0"/>
    <n v="229.65"/>
    <n v="1"/>
    <n v="0"/>
    <x v="165"/>
  </r>
  <r>
    <x v="69"/>
    <n v="10382"/>
    <x v="5"/>
    <n v="1"/>
    <n v="235"/>
    <n v="0"/>
    <n v="0"/>
    <n v="24.35"/>
    <n v="210.65"/>
    <n v="0"/>
    <n v="210.65"/>
    <n v="1"/>
    <n v="0"/>
    <x v="165"/>
  </r>
  <r>
    <x v="10"/>
    <n v="10007"/>
    <x v="5"/>
    <n v="1"/>
    <n v="275"/>
    <n v="0"/>
    <n v="0"/>
    <n v="0"/>
    <n v="275"/>
    <n v="0"/>
    <n v="275"/>
    <n v="1"/>
    <n v="0"/>
    <x v="165"/>
  </r>
  <r>
    <x v="44"/>
    <n v="10685"/>
    <x v="5"/>
    <n v="1"/>
    <n v="225"/>
    <n v="0"/>
    <n v="0"/>
    <n v="14.44"/>
    <n v="210.56"/>
    <n v="0"/>
    <n v="210.56"/>
    <n v="1"/>
    <n v="0"/>
    <x v="165"/>
  </r>
  <r>
    <x v="72"/>
    <n v="10033"/>
    <x v="20"/>
    <n v="1"/>
    <n v="1290"/>
    <n v="0"/>
    <n v="0"/>
    <n v="0"/>
    <n v="1290"/>
    <n v="0"/>
    <n v="1290"/>
    <n v="1"/>
    <n v="0"/>
    <x v="165"/>
  </r>
  <r>
    <x v="141"/>
    <n v="10355"/>
    <x v="6"/>
    <n v="1"/>
    <n v="350"/>
    <n v="0"/>
    <n v="0"/>
    <n v="0"/>
    <n v="350"/>
    <n v="0"/>
    <n v="350"/>
    <n v="1"/>
    <n v="0"/>
    <x v="165"/>
  </r>
  <r>
    <x v="11"/>
    <n v="10353"/>
    <x v="6"/>
    <n v="1"/>
    <n v="350"/>
    <n v="0"/>
    <n v="0"/>
    <n v="0"/>
    <n v="350"/>
    <n v="0"/>
    <n v="350"/>
    <n v="1"/>
    <n v="0"/>
    <x v="165"/>
  </r>
  <r>
    <x v="119"/>
    <n v="10359"/>
    <x v="6"/>
    <n v="1"/>
    <n v="385"/>
    <n v="0"/>
    <n v="0"/>
    <n v="0"/>
    <n v="385"/>
    <n v="0"/>
    <n v="385"/>
    <n v="1"/>
    <n v="0"/>
    <x v="165"/>
  </r>
  <r>
    <x v="46"/>
    <n v="10356"/>
    <x v="6"/>
    <n v="1"/>
    <n v="360"/>
    <n v="0"/>
    <n v="0"/>
    <n v="0"/>
    <n v="360"/>
    <n v="0"/>
    <n v="360"/>
    <n v="1"/>
    <n v="0"/>
    <x v="165"/>
  </r>
  <r>
    <x v="12"/>
    <n v="10545"/>
    <x v="6"/>
    <n v="3"/>
    <n v="1020"/>
    <n v="0"/>
    <n v="0"/>
    <n v="0"/>
    <n v="1020"/>
    <n v="0"/>
    <n v="1020"/>
    <n v="1"/>
    <n v="0"/>
    <x v="165"/>
  </r>
  <r>
    <x v="75"/>
    <n v="10427"/>
    <x v="21"/>
    <n v="1"/>
    <n v="359"/>
    <n v="0"/>
    <n v="0"/>
    <n v="27.35"/>
    <n v="331.65"/>
    <n v="0"/>
    <n v="331.65"/>
    <n v="1"/>
    <n v="0"/>
    <x v="165"/>
  </r>
  <r>
    <x v="14"/>
    <n v="10653"/>
    <x v="8"/>
    <n v="1"/>
    <n v="275"/>
    <n v="0"/>
    <n v="0"/>
    <n v="0"/>
    <n v="275"/>
    <n v="0"/>
    <n v="275"/>
    <n v="1"/>
    <n v="0"/>
    <x v="165"/>
  </r>
  <r>
    <x v="15"/>
    <n v="10037"/>
    <x v="8"/>
    <n v="1"/>
    <n v="385"/>
    <n v="0"/>
    <n v="0"/>
    <n v="24.71"/>
    <n v="360.29"/>
    <n v="0"/>
    <n v="360.29"/>
    <n v="1"/>
    <n v="0"/>
    <x v="165"/>
  </r>
  <r>
    <x v="120"/>
    <n v="10415"/>
    <x v="22"/>
    <n v="1"/>
    <n v="270"/>
    <n v="0"/>
    <n v="0"/>
    <n v="0"/>
    <n v="270"/>
    <n v="0"/>
    <n v="270"/>
    <n v="1"/>
    <n v="0"/>
    <x v="165"/>
  </r>
  <r>
    <x v="78"/>
    <n v="10403"/>
    <x v="23"/>
    <n v="1"/>
    <n v="335"/>
    <n v="0"/>
    <n v="0"/>
    <n v="0"/>
    <n v="335"/>
    <n v="0"/>
    <n v="335"/>
    <n v="1"/>
    <n v="0"/>
    <x v="165"/>
  </r>
  <r>
    <x v="80"/>
    <n v="10242"/>
    <x v="17"/>
    <n v="2"/>
    <n v="0"/>
    <n v="0"/>
    <n v="0"/>
    <n v="0"/>
    <n v="0"/>
    <n v="0"/>
    <n v="0"/>
    <n v="0"/>
    <n v="0"/>
    <x v="165"/>
  </r>
  <r>
    <x v="89"/>
    <n v="10493"/>
    <x v="16"/>
    <n v="1"/>
    <n v="58"/>
    <n v="0"/>
    <n v="0"/>
    <n v="0"/>
    <n v="58"/>
    <n v="0"/>
    <n v="58"/>
    <n v="1"/>
    <n v="0"/>
    <x v="165"/>
  </r>
  <r>
    <x v="17"/>
    <n v="10633"/>
    <x v="10"/>
    <n v="1"/>
    <n v="159"/>
    <n v="0"/>
    <n v="0"/>
    <n v="0"/>
    <n v="159"/>
    <n v="0"/>
    <n v="159"/>
    <n v="1"/>
    <n v="0"/>
    <x v="165"/>
  </r>
  <r>
    <x v="91"/>
    <n v="10494"/>
    <x v="16"/>
    <n v="2"/>
    <n v="76"/>
    <n v="0"/>
    <n v="0"/>
    <n v="2.89"/>
    <n v="73.11"/>
    <n v="0"/>
    <n v="73.11"/>
    <n v="1"/>
    <n v="0"/>
    <x v="165"/>
  </r>
  <r>
    <x v="301"/>
    <n v="10746"/>
    <x v="10"/>
    <n v="3"/>
    <n v="627"/>
    <n v="0"/>
    <n v="0"/>
    <n v="21.65"/>
    <n v="605.35"/>
    <n v="0"/>
    <n v="605.35"/>
    <n v="1"/>
    <n v="0"/>
    <x v="165"/>
  </r>
  <r>
    <x v="334"/>
    <n v="10924"/>
    <x v="10"/>
    <n v="2"/>
    <n v="318"/>
    <n v="0"/>
    <n v="0"/>
    <n v="0"/>
    <n v="318"/>
    <n v="0"/>
    <n v="318"/>
    <n v="1"/>
    <n v="0"/>
    <x v="165"/>
  </r>
  <r>
    <x v="51"/>
    <n v="10632"/>
    <x v="10"/>
    <n v="2"/>
    <n v="318"/>
    <n v="0"/>
    <n v="0"/>
    <n v="0"/>
    <n v="318"/>
    <n v="0"/>
    <n v="318"/>
    <n v="1"/>
    <n v="0"/>
    <x v="165"/>
  </r>
  <r>
    <x v="174"/>
    <n v="10660"/>
    <x v="5"/>
    <n v="2"/>
    <n v="530"/>
    <n v="0"/>
    <n v="0"/>
    <n v="55.31"/>
    <n v="474.69"/>
    <n v="0"/>
    <n v="474.69"/>
    <n v="1"/>
    <n v="0"/>
    <x v="166"/>
  </r>
  <r>
    <x v="137"/>
    <n v="10157"/>
    <x v="1"/>
    <n v="1"/>
    <n v="350"/>
    <n v="0"/>
    <n v="0"/>
    <n v="0"/>
    <n v="350"/>
    <n v="0"/>
    <n v="350"/>
    <n v="1"/>
    <n v="0"/>
    <x v="166"/>
  </r>
  <r>
    <x v="127"/>
    <n v="10067"/>
    <x v="4"/>
    <n v="1"/>
    <n v="275"/>
    <n v="0"/>
    <n v="0"/>
    <n v="0"/>
    <n v="275"/>
    <n v="0"/>
    <n v="275"/>
    <n v="1"/>
    <n v="0"/>
    <x v="166"/>
  </r>
  <r>
    <x v="22"/>
    <n v="10645"/>
    <x v="1"/>
    <n v="1"/>
    <n v="340"/>
    <n v="0"/>
    <n v="0"/>
    <n v="33.75"/>
    <n v="306.25"/>
    <n v="0"/>
    <n v="306.25"/>
    <n v="1"/>
    <n v="0"/>
    <x v="166"/>
  </r>
  <r>
    <x v="58"/>
    <n v="10145"/>
    <x v="1"/>
    <n v="1"/>
    <n v="370"/>
    <n v="0"/>
    <n v="0"/>
    <n v="0"/>
    <n v="370"/>
    <n v="0"/>
    <n v="370"/>
    <n v="1"/>
    <n v="0"/>
    <x v="166"/>
  </r>
  <r>
    <x v="100"/>
    <n v="10073"/>
    <x v="11"/>
    <n v="1"/>
    <n v="335"/>
    <n v="0"/>
    <n v="0"/>
    <n v="36.42"/>
    <n v="298.58"/>
    <n v="0"/>
    <n v="298.58"/>
    <n v="1"/>
    <n v="0"/>
    <x v="166"/>
  </r>
  <r>
    <x v="26"/>
    <n v="10095"/>
    <x v="3"/>
    <n v="1"/>
    <n v="260"/>
    <n v="0"/>
    <n v="0"/>
    <n v="0"/>
    <n v="260"/>
    <n v="0"/>
    <n v="260"/>
    <n v="1"/>
    <n v="0"/>
    <x v="166"/>
  </r>
  <r>
    <x v="113"/>
    <n v="10446"/>
    <x v="12"/>
    <n v="1"/>
    <n v="195"/>
    <n v="0"/>
    <n v="0"/>
    <n v="0"/>
    <n v="195"/>
    <n v="0"/>
    <n v="195"/>
    <n v="1"/>
    <n v="0"/>
    <x v="166"/>
  </r>
  <r>
    <x v="30"/>
    <n v="10441"/>
    <x v="12"/>
    <n v="1"/>
    <n v="250"/>
    <n v="0"/>
    <n v="0"/>
    <n v="0"/>
    <n v="250"/>
    <n v="0"/>
    <n v="250"/>
    <n v="1"/>
    <n v="0"/>
    <x v="166"/>
  </r>
  <r>
    <x v="126"/>
    <n v="10439"/>
    <x v="12"/>
    <n v="1"/>
    <n v="119"/>
    <n v="0"/>
    <n v="0"/>
    <n v="12.94"/>
    <n v="106.06"/>
    <n v="0"/>
    <n v="106.06"/>
    <n v="1"/>
    <n v="0"/>
    <x v="166"/>
  </r>
  <r>
    <x v="62"/>
    <n v="10445"/>
    <x v="12"/>
    <n v="2"/>
    <n v="390"/>
    <n v="0"/>
    <n v="0"/>
    <n v="0"/>
    <n v="390"/>
    <n v="0"/>
    <n v="390"/>
    <n v="1"/>
    <n v="0"/>
    <x v="166"/>
  </r>
  <r>
    <x v="274"/>
    <n v="10715"/>
    <x v="12"/>
    <n v="1"/>
    <n v="155"/>
    <n v="0"/>
    <n v="0"/>
    <n v="0"/>
    <n v="155"/>
    <n v="0"/>
    <n v="155"/>
    <n v="1"/>
    <n v="0"/>
    <x v="166"/>
  </r>
  <r>
    <x v="31"/>
    <n v="10437"/>
    <x v="12"/>
    <n v="1"/>
    <n v="105"/>
    <n v="0"/>
    <n v="0"/>
    <n v="0"/>
    <n v="105"/>
    <n v="0"/>
    <n v="105"/>
    <n v="1"/>
    <n v="0"/>
    <x v="166"/>
  </r>
  <r>
    <x v="33"/>
    <n v="10221"/>
    <x v="13"/>
    <n v="2"/>
    <n v="510"/>
    <n v="0"/>
    <n v="0"/>
    <n v="0"/>
    <n v="510"/>
    <n v="0"/>
    <n v="510"/>
    <n v="1"/>
    <n v="0"/>
    <x v="166"/>
  </r>
  <r>
    <x v="37"/>
    <n v="10216"/>
    <x v="13"/>
    <n v="1"/>
    <n v="245"/>
    <n v="0"/>
    <n v="0"/>
    <n v="0"/>
    <n v="245"/>
    <n v="0"/>
    <n v="245"/>
    <n v="1"/>
    <n v="0"/>
    <x v="166"/>
  </r>
  <r>
    <x v="8"/>
    <n v="10264"/>
    <x v="5"/>
    <n v="6"/>
    <n v="1140"/>
    <n v="0"/>
    <n v="0"/>
    <n v="73.55"/>
    <n v="1066.45"/>
    <n v="0"/>
    <n v="1066.45"/>
    <n v="1"/>
    <n v="0"/>
    <x v="166"/>
  </r>
  <r>
    <x v="157"/>
    <n v="10368"/>
    <x v="5"/>
    <n v="1"/>
    <n v="265"/>
    <n v="0"/>
    <n v="0"/>
    <n v="26.5"/>
    <n v="238.5"/>
    <n v="0"/>
    <n v="238.5"/>
    <n v="1"/>
    <n v="0"/>
    <x v="166"/>
  </r>
  <r>
    <x v="39"/>
    <n v="10373"/>
    <x v="5"/>
    <n v="1"/>
    <n v="275"/>
    <n v="0"/>
    <n v="0"/>
    <n v="0"/>
    <n v="275"/>
    <n v="0"/>
    <n v="275"/>
    <n v="1"/>
    <n v="0"/>
    <x v="166"/>
  </r>
  <r>
    <x v="86"/>
    <n v="10375"/>
    <x v="5"/>
    <n v="1"/>
    <n v="255"/>
    <n v="0"/>
    <n v="0"/>
    <n v="0"/>
    <n v="255"/>
    <n v="0"/>
    <n v="255"/>
    <n v="1"/>
    <n v="0"/>
    <x v="166"/>
  </r>
  <r>
    <x v="41"/>
    <n v="10363"/>
    <x v="5"/>
    <n v="2"/>
    <n v="530"/>
    <n v="0"/>
    <n v="0"/>
    <n v="53"/>
    <n v="477"/>
    <n v="0"/>
    <n v="477"/>
    <n v="1"/>
    <n v="0"/>
    <x v="166"/>
  </r>
  <r>
    <x v="141"/>
    <n v="10355"/>
    <x v="6"/>
    <n v="1"/>
    <n v="350"/>
    <n v="0"/>
    <n v="0"/>
    <n v="0"/>
    <n v="350"/>
    <n v="0"/>
    <n v="350"/>
    <n v="1"/>
    <n v="0"/>
    <x v="166"/>
  </r>
  <r>
    <x v="183"/>
    <n v="10043"/>
    <x v="6"/>
    <n v="1"/>
    <n v="310"/>
    <n v="0"/>
    <n v="0"/>
    <n v="0"/>
    <n v="310"/>
    <n v="0"/>
    <n v="310"/>
    <n v="1"/>
    <n v="0"/>
    <x v="166"/>
  </r>
  <r>
    <x v="11"/>
    <n v="10353"/>
    <x v="6"/>
    <n v="3"/>
    <n v="1050"/>
    <n v="0"/>
    <n v="0"/>
    <n v="18.39"/>
    <n v="1031.6099999999999"/>
    <n v="0"/>
    <n v="1031.6099999999999"/>
    <n v="1"/>
    <n v="0"/>
    <x v="166"/>
  </r>
  <r>
    <x v="104"/>
    <n v="10360"/>
    <x v="6"/>
    <n v="1"/>
    <n v="385"/>
    <n v="0"/>
    <n v="0"/>
    <n v="0"/>
    <n v="385"/>
    <n v="0"/>
    <n v="385"/>
    <n v="1"/>
    <n v="0"/>
    <x v="166"/>
  </r>
  <r>
    <x v="46"/>
    <n v="10356"/>
    <x v="6"/>
    <n v="1"/>
    <n v="360"/>
    <n v="0"/>
    <n v="0"/>
    <n v="67.34"/>
    <n v="292.66000000000003"/>
    <n v="0"/>
    <n v="292.66000000000003"/>
    <n v="1"/>
    <n v="0"/>
    <x v="166"/>
  </r>
  <r>
    <x v="146"/>
    <n v="10391"/>
    <x v="7"/>
    <n v="1"/>
    <n v="325"/>
    <n v="0"/>
    <n v="0"/>
    <n v="0"/>
    <n v="325"/>
    <n v="0"/>
    <n v="325"/>
    <n v="1"/>
    <n v="0"/>
    <x v="166"/>
  </r>
  <r>
    <x v="75"/>
    <n v="10427"/>
    <x v="21"/>
    <n v="4"/>
    <n v="1436"/>
    <n v="0"/>
    <n v="0"/>
    <n v="0"/>
    <n v="1436"/>
    <n v="0"/>
    <n v="1436"/>
    <n v="1"/>
    <n v="0"/>
    <x v="166"/>
  </r>
  <r>
    <x v="221"/>
    <n v="10431"/>
    <x v="14"/>
    <n v="1"/>
    <n v="495"/>
    <n v="0"/>
    <n v="0"/>
    <n v="53.83"/>
    <n v="441.17"/>
    <n v="0"/>
    <n v="441.17"/>
    <n v="1"/>
    <n v="0"/>
    <x v="166"/>
  </r>
  <r>
    <x v="120"/>
    <n v="10415"/>
    <x v="22"/>
    <n v="1"/>
    <n v="270"/>
    <n v="0"/>
    <n v="0"/>
    <n v="14.19"/>
    <n v="255.81"/>
    <n v="0"/>
    <n v="255.81"/>
    <n v="1"/>
    <n v="0"/>
    <x v="166"/>
  </r>
  <r>
    <x v="165"/>
    <n v="10509"/>
    <x v="22"/>
    <n v="1"/>
    <n v="320"/>
    <n v="0"/>
    <n v="0"/>
    <n v="16.82"/>
    <n v="303.18"/>
    <n v="0"/>
    <n v="303.18"/>
    <n v="1"/>
    <n v="0"/>
    <x v="166"/>
  </r>
  <r>
    <x v="78"/>
    <n v="10403"/>
    <x v="23"/>
    <n v="3"/>
    <n v="1005"/>
    <n v="0"/>
    <n v="0"/>
    <n v="117.85"/>
    <n v="887.15"/>
    <n v="0"/>
    <n v="887.15"/>
    <n v="1"/>
    <n v="0"/>
    <x v="166"/>
  </r>
  <r>
    <x v="16"/>
    <n v="10030"/>
    <x v="9"/>
    <n v="1"/>
    <n v="695"/>
    <n v="0"/>
    <n v="0"/>
    <n v="0"/>
    <n v="695"/>
    <n v="0"/>
    <n v="695"/>
    <n v="1"/>
    <n v="0"/>
    <x v="166"/>
  </r>
  <r>
    <x v="91"/>
    <n v="10494"/>
    <x v="16"/>
    <n v="2"/>
    <n v="76"/>
    <n v="0"/>
    <n v="0"/>
    <n v="7.11"/>
    <n v="68.89"/>
    <n v="0"/>
    <n v="68.89"/>
    <n v="1"/>
    <n v="0"/>
    <x v="166"/>
  </r>
  <r>
    <x v="301"/>
    <n v="10746"/>
    <x v="10"/>
    <n v="2"/>
    <n v="418"/>
    <n v="0"/>
    <n v="0"/>
    <n v="0"/>
    <n v="418"/>
    <n v="0"/>
    <n v="418"/>
    <n v="1"/>
    <n v="0"/>
    <x v="166"/>
  </r>
  <r>
    <x v="315"/>
    <n v="10749"/>
    <x v="10"/>
    <n v="1"/>
    <n v="179"/>
    <n v="0"/>
    <n v="0"/>
    <n v="0"/>
    <n v="179"/>
    <n v="0"/>
    <n v="179"/>
    <n v="1"/>
    <n v="0"/>
    <x v="167"/>
  </r>
  <r>
    <x v="21"/>
    <n v="10461"/>
    <x v="0"/>
    <n v="1"/>
    <n v="275"/>
    <n v="0"/>
    <n v="0"/>
    <n v="0"/>
    <n v="275"/>
    <n v="0"/>
    <n v="275"/>
    <n v="1"/>
    <n v="0"/>
    <x v="167"/>
  </r>
  <r>
    <x v="273"/>
    <n v="10102"/>
    <x v="3"/>
    <n v="1"/>
    <n v="355"/>
    <n v="0"/>
    <n v="0"/>
    <n v="0"/>
    <n v="355"/>
    <n v="0"/>
    <n v="355"/>
    <n v="1"/>
    <n v="0"/>
    <x v="167"/>
  </r>
  <r>
    <x v="111"/>
    <n v="10070"/>
    <x v="4"/>
    <n v="2"/>
    <n v="550"/>
    <n v="0"/>
    <n v="0"/>
    <n v="55"/>
    <n v="495"/>
    <n v="0"/>
    <n v="495"/>
    <n v="1"/>
    <n v="0"/>
    <x v="167"/>
  </r>
  <r>
    <x v="58"/>
    <n v="10145"/>
    <x v="1"/>
    <n v="2"/>
    <n v="740"/>
    <n v="0"/>
    <n v="0"/>
    <n v="0"/>
    <n v="740"/>
    <n v="0"/>
    <n v="740"/>
    <n v="1"/>
    <n v="0"/>
    <x v="167"/>
  </r>
  <r>
    <x v="23"/>
    <n v="10044"/>
    <x v="4"/>
    <n v="1"/>
    <n v="260"/>
    <n v="0"/>
    <n v="0"/>
    <n v="11.96"/>
    <n v="248.04"/>
    <n v="0"/>
    <n v="248.04"/>
    <n v="1"/>
    <n v="0"/>
    <x v="167"/>
  </r>
  <r>
    <x v="60"/>
    <n v="10125"/>
    <x v="3"/>
    <n v="1"/>
    <n v="275"/>
    <n v="0"/>
    <n v="0"/>
    <n v="0"/>
    <n v="275"/>
    <n v="0"/>
    <n v="275"/>
    <n v="1"/>
    <n v="0"/>
    <x v="167"/>
  </r>
  <r>
    <x v="112"/>
    <n v="10127"/>
    <x v="3"/>
    <n v="2"/>
    <n v="710"/>
    <n v="0"/>
    <n v="0"/>
    <n v="16.34"/>
    <n v="693.66"/>
    <n v="0"/>
    <n v="693.66"/>
    <n v="1"/>
    <n v="0"/>
    <x v="167"/>
  </r>
  <r>
    <x v="138"/>
    <n v="10130"/>
    <x v="3"/>
    <n v="1"/>
    <n v="385"/>
    <n v="0"/>
    <n v="0"/>
    <n v="0"/>
    <n v="385"/>
    <n v="0"/>
    <n v="385"/>
    <n v="1"/>
    <n v="0"/>
    <x v="167"/>
  </r>
  <r>
    <x v="4"/>
    <n v="10109"/>
    <x v="3"/>
    <n v="2"/>
    <n v="550"/>
    <n v="0"/>
    <n v="0"/>
    <n v="55"/>
    <n v="495"/>
    <n v="0"/>
    <n v="495"/>
    <n v="1"/>
    <n v="0"/>
    <x v="167"/>
  </r>
  <r>
    <x v="128"/>
    <n v="10111"/>
    <x v="3"/>
    <n v="2"/>
    <n v="710"/>
    <n v="0"/>
    <n v="0"/>
    <n v="71"/>
    <n v="639"/>
    <n v="0"/>
    <n v="639"/>
    <n v="1"/>
    <n v="0"/>
    <x v="167"/>
  </r>
  <r>
    <x v="101"/>
    <n v="10113"/>
    <x v="11"/>
    <n v="1"/>
    <n v="375"/>
    <n v="0"/>
    <n v="0"/>
    <n v="0"/>
    <n v="375"/>
    <n v="0"/>
    <n v="375"/>
    <n v="1"/>
    <n v="0"/>
    <x v="167"/>
  </r>
  <r>
    <x v="28"/>
    <n v="10442"/>
    <x v="12"/>
    <n v="1"/>
    <n v="83"/>
    <n v="0"/>
    <n v="0"/>
    <n v="0"/>
    <n v="83"/>
    <n v="0"/>
    <n v="83"/>
    <n v="1"/>
    <n v="0"/>
    <x v="167"/>
  </r>
  <r>
    <x v="62"/>
    <n v="10445"/>
    <x v="12"/>
    <n v="2"/>
    <n v="390"/>
    <n v="0"/>
    <n v="0"/>
    <n v="8.9700000000000006"/>
    <n v="381.03"/>
    <n v="0"/>
    <n v="381.03"/>
    <n v="1"/>
    <n v="0"/>
    <x v="167"/>
  </r>
  <r>
    <x v="346"/>
    <n v="1088995"/>
    <x v="12"/>
    <n v="1"/>
    <n v="34"/>
    <n v="0"/>
    <n v="0"/>
    <n v="0"/>
    <n v="34"/>
    <n v="0"/>
    <n v="34"/>
    <n v="1"/>
    <n v="0"/>
    <x v="167"/>
  </r>
  <r>
    <x v="33"/>
    <n v="10221"/>
    <x v="13"/>
    <n v="1"/>
    <n v="255"/>
    <n v="0"/>
    <n v="0"/>
    <n v="0"/>
    <n v="255"/>
    <n v="0"/>
    <n v="255"/>
    <n v="1"/>
    <n v="0"/>
    <x v="167"/>
  </r>
  <r>
    <x v="8"/>
    <n v="10264"/>
    <x v="5"/>
    <n v="4"/>
    <n v="760"/>
    <n v="0"/>
    <n v="0"/>
    <n v="0"/>
    <n v="760"/>
    <n v="0"/>
    <n v="760"/>
    <n v="1"/>
    <n v="0"/>
    <x v="167"/>
  </r>
  <r>
    <x v="39"/>
    <n v="10373"/>
    <x v="5"/>
    <n v="1"/>
    <n v="275"/>
    <n v="0"/>
    <n v="0"/>
    <n v="0"/>
    <n v="275"/>
    <n v="0"/>
    <n v="275"/>
    <n v="1"/>
    <n v="0"/>
    <x v="167"/>
  </r>
  <r>
    <x v="119"/>
    <n v="10359"/>
    <x v="6"/>
    <n v="1"/>
    <n v="385"/>
    <n v="0"/>
    <n v="0"/>
    <n v="0"/>
    <n v="385"/>
    <n v="0"/>
    <n v="385"/>
    <n v="1"/>
    <n v="0"/>
    <x v="167"/>
  </r>
  <r>
    <x v="46"/>
    <n v="10356"/>
    <x v="6"/>
    <n v="2"/>
    <n v="720"/>
    <n v="0"/>
    <n v="0"/>
    <n v="72"/>
    <n v="648"/>
    <n v="0"/>
    <n v="648"/>
    <n v="1"/>
    <n v="0"/>
    <x v="167"/>
  </r>
  <r>
    <x v="75"/>
    <n v="10427"/>
    <x v="21"/>
    <n v="2"/>
    <n v="718"/>
    <n v="0"/>
    <n v="0"/>
    <n v="71.459999999999994"/>
    <n v="646.54"/>
    <n v="0"/>
    <n v="646.54"/>
    <n v="1"/>
    <n v="0"/>
    <x v="167"/>
  </r>
  <r>
    <x v="105"/>
    <n v="10142"/>
    <x v="22"/>
    <n v="1"/>
    <n v="320"/>
    <n v="0"/>
    <n v="0"/>
    <n v="14.73"/>
    <n v="305.27"/>
    <n v="0"/>
    <n v="305.27"/>
    <n v="1"/>
    <n v="0"/>
    <x v="167"/>
  </r>
  <r>
    <x v="78"/>
    <n v="10403"/>
    <x v="23"/>
    <n v="2"/>
    <n v="670"/>
    <n v="0"/>
    <n v="0"/>
    <n v="0"/>
    <n v="670"/>
    <n v="0"/>
    <n v="670"/>
    <n v="1"/>
    <n v="0"/>
    <x v="167"/>
  </r>
  <r>
    <x v="89"/>
    <n v="10493"/>
    <x v="16"/>
    <n v="1"/>
    <n v="58"/>
    <n v="0"/>
    <n v="0"/>
    <n v="11.54"/>
    <n v="46.46"/>
    <n v="0"/>
    <n v="46.46"/>
    <n v="1"/>
    <n v="0"/>
    <x v="167"/>
  </r>
  <r>
    <x v="298"/>
    <n v="10754"/>
    <x v="10"/>
    <n v="1"/>
    <n v="209"/>
    <n v="0"/>
    <n v="0"/>
    <n v="0"/>
    <n v="209"/>
    <n v="0"/>
    <n v="209"/>
    <n v="1"/>
    <n v="0"/>
    <x v="167"/>
  </r>
  <r>
    <x v="301"/>
    <n v="10746"/>
    <x v="10"/>
    <n v="1"/>
    <n v="209"/>
    <n v="0"/>
    <n v="0"/>
    <n v="0"/>
    <n v="209"/>
    <n v="0"/>
    <n v="209"/>
    <n v="1"/>
    <n v="0"/>
    <x v="167"/>
  </r>
  <r>
    <x v="51"/>
    <n v="10632"/>
    <x v="10"/>
    <n v="2"/>
    <n v="318"/>
    <n v="0"/>
    <n v="0"/>
    <n v="0"/>
    <n v="318"/>
    <n v="0"/>
    <n v="318"/>
    <n v="1"/>
    <n v="0"/>
    <x v="167"/>
  </r>
  <r>
    <x v="315"/>
    <n v="10749"/>
    <x v="10"/>
    <n v="2"/>
    <n v="358"/>
    <n v="0"/>
    <n v="0"/>
    <n v="0"/>
    <n v="358"/>
    <n v="0"/>
    <n v="358"/>
    <n v="1"/>
    <n v="0"/>
    <x v="168"/>
  </r>
  <r>
    <x v="81"/>
    <n v="10396"/>
    <x v="18"/>
    <n v="1"/>
    <n v="640"/>
    <n v="0"/>
    <n v="0"/>
    <n v="0"/>
    <n v="640"/>
    <n v="0"/>
    <n v="640"/>
    <n v="1"/>
    <n v="0"/>
    <x v="168"/>
  </r>
  <r>
    <x v="137"/>
    <n v="10157"/>
    <x v="1"/>
    <n v="1"/>
    <n v="350"/>
    <n v="0"/>
    <n v="0"/>
    <n v="0"/>
    <n v="350"/>
    <n v="0"/>
    <n v="350"/>
    <n v="1"/>
    <n v="0"/>
    <x v="168"/>
  </r>
  <r>
    <x v="2"/>
    <n v="10158"/>
    <x v="1"/>
    <n v="1"/>
    <n v="385"/>
    <n v="0"/>
    <n v="0"/>
    <n v="0"/>
    <n v="385"/>
    <n v="0"/>
    <n v="385"/>
    <n v="1"/>
    <n v="0"/>
    <x v="168"/>
  </r>
  <r>
    <x v="128"/>
    <n v="10111"/>
    <x v="3"/>
    <n v="2"/>
    <n v="710"/>
    <n v="0"/>
    <n v="0"/>
    <n v="0"/>
    <n v="710"/>
    <n v="0"/>
    <n v="710"/>
    <n v="1"/>
    <n v="0"/>
    <x v="168"/>
  </r>
  <r>
    <x v="173"/>
    <n v="10097"/>
    <x v="3"/>
    <n v="1"/>
    <n v="355"/>
    <n v="0"/>
    <n v="0"/>
    <n v="0"/>
    <n v="355"/>
    <n v="0"/>
    <n v="355"/>
    <n v="1"/>
    <n v="0"/>
    <x v="168"/>
  </r>
  <r>
    <x v="27"/>
    <n v="10077"/>
    <x v="4"/>
    <n v="1"/>
    <n v="355"/>
    <n v="0"/>
    <n v="0"/>
    <n v="32.799999999999997"/>
    <n v="322.2"/>
    <n v="0"/>
    <n v="322.2"/>
    <n v="1"/>
    <n v="0"/>
    <x v="168"/>
  </r>
  <r>
    <x v="28"/>
    <n v="10442"/>
    <x v="12"/>
    <n v="1"/>
    <n v="83"/>
    <n v="0"/>
    <n v="0"/>
    <n v="0"/>
    <n v="83"/>
    <n v="0"/>
    <n v="83"/>
    <n v="1"/>
    <n v="0"/>
    <x v="168"/>
  </r>
  <r>
    <x v="29"/>
    <n v="10443"/>
    <x v="12"/>
    <n v="1"/>
    <n v="75"/>
    <n v="0"/>
    <n v="0"/>
    <n v="0"/>
    <n v="75"/>
    <n v="0"/>
    <n v="75"/>
    <n v="1"/>
    <n v="0"/>
    <x v="168"/>
  </r>
  <r>
    <x v="140"/>
    <n v="10488"/>
    <x v="12"/>
    <n v="1"/>
    <n v="135"/>
    <n v="0"/>
    <n v="0"/>
    <n v="0"/>
    <n v="135"/>
    <n v="0"/>
    <n v="135"/>
    <n v="1"/>
    <n v="0"/>
    <x v="168"/>
  </r>
  <r>
    <x v="114"/>
    <n v="10440"/>
    <x v="12"/>
    <n v="1"/>
    <n v="88"/>
    <n v="0"/>
    <n v="0"/>
    <n v="0"/>
    <n v="88"/>
    <n v="0"/>
    <n v="88"/>
    <n v="1"/>
    <n v="0"/>
    <x v="168"/>
  </r>
  <r>
    <x v="126"/>
    <n v="10439"/>
    <x v="12"/>
    <n v="1"/>
    <n v="119"/>
    <n v="0"/>
    <n v="0"/>
    <n v="0"/>
    <n v="119"/>
    <n v="0"/>
    <n v="119"/>
    <n v="1"/>
    <n v="0"/>
    <x v="168"/>
  </r>
  <r>
    <x v="274"/>
    <n v="10715"/>
    <x v="12"/>
    <n v="1"/>
    <n v="155"/>
    <n v="0"/>
    <n v="0"/>
    <n v="0"/>
    <n v="155"/>
    <n v="0"/>
    <n v="155"/>
    <n v="1"/>
    <n v="0"/>
    <x v="168"/>
  </r>
  <r>
    <x v="31"/>
    <n v="10437"/>
    <x v="12"/>
    <n v="1"/>
    <n v="105"/>
    <n v="0"/>
    <n v="0"/>
    <n v="9.6999999999999993"/>
    <n v="95.3"/>
    <n v="0"/>
    <n v="95.3"/>
    <n v="1"/>
    <n v="0"/>
    <x v="168"/>
  </r>
  <r>
    <x v="67"/>
    <n v="10223"/>
    <x v="13"/>
    <n v="2"/>
    <n v="550"/>
    <n v="0"/>
    <n v="0"/>
    <n v="0"/>
    <n v="550"/>
    <n v="0"/>
    <n v="550"/>
    <n v="1"/>
    <n v="0"/>
    <x v="168"/>
  </r>
  <r>
    <x v="37"/>
    <n v="10216"/>
    <x v="13"/>
    <n v="3"/>
    <n v="735"/>
    <n v="0"/>
    <n v="0"/>
    <n v="0"/>
    <n v="735"/>
    <n v="0"/>
    <n v="735"/>
    <n v="1"/>
    <n v="0"/>
    <x v="168"/>
  </r>
  <r>
    <x v="85"/>
    <n v="10215"/>
    <x v="13"/>
    <n v="1"/>
    <n v="225"/>
    <n v="0"/>
    <n v="0"/>
    <n v="0"/>
    <n v="225"/>
    <n v="0"/>
    <n v="225"/>
    <n v="1"/>
    <n v="0"/>
    <x v="168"/>
  </r>
  <r>
    <x v="8"/>
    <n v="10264"/>
    <x v="5"/>
    <n v="3"/>
    <n v="570"/>
    <n v="0"/>
    <n v="0"/>
    <n v="0"/>
    <n v="570"/>
    <n v="0"/>
    <n v="570"/>
    <n v="1"/>
    <n v="0"/>
    <x v="168"/>
  </r>
  <r>
    <x v="157"/>
    <n v="10368"/>
    <x v="5"/>
    <n v="1"/>
    <n v="305"/>
    <n v="0"/>
    <n v="0"/>
    <n v="0"/>
    <n v="305"/>
    <n v="0"/>
    <n v="305"/>
    <n v="1"/>
    <n v="0"/>
    <x v="168"/>
  </r>
  <r>
    <x v="228"/>
    <n v="10378"/>
    <x v="5"/>
    <n v="1"/>
    <n v="330"/>
    <n v="0"/>
    <n v="0"/>
    <n v="0"/>
    <n v="330"/>
    <n v="0"/>
    <n v="330"/>
    <n v="1"/>
    <n v="0"/>
    <x v="168"/>
  </r>
  <r>
    <x v="10"/>
    <n v="10007"/>
    <x v="5"/>
    <n v="1"/>
    <n v="275"/>
    <n v="0"/>
    <n v="0"/>
    <n v="0"/>
    <n v="275"/>
    <n v="0"/>
    <n v="275"/>
    <n v="1"/>
    <n v="0"/>
    <x v="168"/>
  </r>
  <r>
    <x v="73"/>
    <n v="10477"/>
    <x v="20"/>
    <n v="1"/>
    <n v="1170"/>
    <n v="0"/>
    <n v="0"/>
    <n v="0"/>
    <n v="1170"/>
    <n v="0"/>
    <n v="1170"/>
    <n v="1"/>
    <n v="0"/>
    <x v="168"/>
  </r>
  <r>
    <x v="45"/>
    <n v="10354"/>
    <x v="6"/>
    <n v="2"/>
    <n v="700"/>
    <n v="0"/>
    <n v="0"/>
    <n v="0"/>
    <n v="700"/>
    <n v="0"/>
    <n v="700"/>
    <n v="1"/>
    <n v="0"/>
    <x v="168"/>
  </r>
  <r>
    <x v="146"/>
    <n v="10391"/>
    <x v="7"/>
    <n v="1"/>
    <n v="325"/>
    <n v="0"/>
    <n v="0"/>
    <n v="0"/>
    <n v="325"/>
    <n v="0"/>
    <n v="325"/>
    <n v="1"/>
    <n v="0"/>
    <x v="168"/>
  </r>
  <r>
    <x v="238"/>
    <n v="10392"/>
    <x v="7"/>
    <n v="1"/>
    <n v="315"/>
    <n v="0"/>
    <n v="0"/>
    <n v="0"/>
    <n v="315"/>
    <n v="0"/>
    <n v="315"/>
    <n v="1"/>
    <n v="0"/>
    <x v="168"/>
  </r>
  <r>
    <x v="75"/>
    <n v="10427"/>
    <x v="21"/>
    <n v="1"/>
    <n v="359"/>
    <n v="0"/>
    <n v="0"/>
    <n v="0"/>
    <n v="359"/>
    <n v="0"/>
    <n v="359"/>
    <n v="1"/>
    <n v="0"/>
    <x v="168"/>
  </r>
  <r>
    <x v="76"/>
    <n v="10411"/>
    <x v="8"/>
    <n v="1"/>
    <n v="395"/>
    <n v="0"/>
    <n v="0"/>
    <n v="36.5"/>
    <n v="358.5"/>
    <n v="0"/>
    <n v="358.5"/>
    <n v="1"/>
    <n v="0"/>
    <x v="168"/>
  </r>
  <r>
    <x v="105"/>
    <n v="10142"/>
    <x v="22"/>
    <n v="1"/>
    <n v="320"/>
    <n v="0"/>
    <n v="0"/>
    <n v="0"/>
    <n v="320"/>
    <n v="0"/>
    <n v="320"/>
    <n v="1"/>
    <n v="0"/>
    <x v="168"/>
  </r>
  <r>
    <x v="241"/>
    <n v="10031"/>
    <x v="9"/>
    <n v="1"/>
    <n v="715"/>
    <n v="0"/>
    <n v="0"/>
    <n v="0"/>
    <n v="715"/>
    <n v="0"/>
    <n v="715"/>
    <n v="1"/>
    <n v="0"/>
    <x v="168"/>
  </r>
  <r>
    <x v="154"/>
    <n v="10175"/>
    <x v="2"/>
    <n v="1"/>
    <n v="220"/>
    <n v="0"/>
    <n v="0"/>
    <n v="0"/>
    <n v="220"/>
    <n v="0"/>
    <n v="220"/>
    <n v="1"/>
    <n v="0"/>
    <x v="168"/>
  </r>
  <r>
    <x v="301"/>
    <n v="10746"/>
    <x v="10"/>
    <n v="1"/>
    <n v="209"/>
    <n v="0"/>
    <n v="0"/>
    <n v="0"/>
    <n v="209"/>
    <n v="0"/>
    <n v="209"/>
    <n v="1"/>
    <n v="0"/>
    <x v="168"/>
  </r>
  <r>
    <x v="347"/>
    <n v="10876"/>
    <x v="2"/>
    <n v="1"/>
    <n v="370"/>
    <n v="0"/>
    <n v="0"/>
    <n v="0"/>
    <n v="370"/>
    <n v="0"/>
    <n v="370"/>
    <n v="1"/>
    <n v="0"/>
    <x v="168"/>
  </r>
  <r>
    <x v="315"/>
    <n v="10501"/>
    <x v="17"/>
    <n v="1"/>
    <n v="0"/>
    <n v="0"/>
    <n v="0"/>
    <n v="0"/>
    <n v="0"/>
    <n v="0"/>
    <n v="0"/>
    <n v="0"/>
    <n v="0"/>
    <x v="169"/>
  </r>
  <r>
    <x v="315"/>
    <n v="10749"/>
    <x v="10"/>
    <n v="1"/>
    <n v="179"/>
    <n v="0"/>
    <n v="0"/>
    <n v="0"/>
    <n v="179"/>
    <n v="0"/>
    <n v="179"/>
    <n v="1"/>
    <n v="0"/>
    <x v="169"/>
  </r>
  <r>
    <x v="1"/>
    <n v="10450"/>
    <x v="0"/>
    <n v="1"/>
    <n v="470"/>
    <n v="0"/>
    <n v="0"/>
    <n v="0"/>
    <n v="470"/>
    <n v="0"/>
    <n v="470"/>
    <n v="1"/>
    <n v="0"/>
    <x v="169"/>
  </r>
  <r>
    <x v="21"/>
    <n v="10461"/>
    <x v="0"/>
    <n v="1"/>
    <n v="275"/>
    <n v="0"/>
    <n v="0"/>
    <n v="0"/>
    <n v="275"/>
    <n v="0"/>
    <n v="275"/>
    <n v="1"/>
    <n v="0"/>
    <x v="169"/>
  </r>
  <r>
    <x v="81"/>
    <n v="10396"/>
    <x v="18"/>
    <n v="1"/>
    <n v="555"/>
    <n v="0"/>
    <n v="0"/>
    <n v="0"/>
    <n v="555"/>
    <n v="0"/>
    <n v="555"/>
    <n v="1"/>
    <n v="0"/>
    <x v="169"/>
  </r>
  <r>
    <x v="273"/>
    <n v="10102"/>
    <x v="3"/>
    <n v="1"/>
    <n v="355"/>
    <n v="0"/>
    <n v="0"/>
    <n v="0"/>
    <n v="355"/>
    <n v="0"/>
    <n v="355"/>
    <n v="1"/>
    <n v="0"/>
    <x v="169"/>
  </r>
  <r>
    <x v="22"/>
    <n v="10645"/>
    <x v="1"/>
    <n v="1"/>
    <n v="340"/>
    <n v="0"/>
    <n v="0"/>
    <n v="0"/>
    <n v="340"/>
    <n v="0"/>
    <n v="340"/>
    <n v="1"/>
    <n v="0"/>
    <x v="169"/>
  </r>
  <r>
    <x v="23"/>
    <n v="10044"/>
    <x v="4"/>
    <n v="1"/>
    <n v="260"/>
    <n v="0"/>
    <n v="0"/>
    <n v="0"/>
    <n v="260"/>
    <n v="0"/>
    <n v="260"/>
    <n v="1"/>
    <n v="0"/>
    <x v="169"/>
  </r>
  <r>
    <x v="4"/>
    <n v="10109"/>
    <x v="3"/>
    <n v="2"/>
    <n v="550"/>
    <n v="0"/>
    <n v="0"/>
    <n v="0"/>
    <n v="550"/>
    <n v="0"/>
    <n v="550"/>
    <n v="1"/>
    <n v="0"/>
    <x v="169"/>
  </r>
  <r>
    <x v="100"/>
    <n v="10073"/>
    <x v="11"/>
    <n v="1"/>
    <n v="335"/>
    <n v="0"/>
    <n v="0"/>
    <n v="0"/>
    <n v="335"/>
    <n v="0"/>
    <n v="335"/>
    <n v="1"/>
    <n v="0"/>
    <x v="169"/>
  </r>
  <r>
    <x v="176"/>
    <n v="10137"/>
    <x v="1"/>
    <n v="1"/>
    <n v="350"/>
    <n v="0"/>
    <n v="0"/>
    <n v="0"/>
    <n v="350"/>
    <n v="0"/>
    <n v="350"/>
    <n v="1"/>
    <n v="0"/>
    <x v="169"/>
  </r>
  <r>
    <x v="65"/>
    <n v="10211"/>
    <x v="13"/>
    <n v="1"/>
    <n v="265"/>
    <n v="0"/>
    <n v="0"/>
    <n v="0"/>
    <n v="265"/>
    <n v="0"/>
    <n v="265"/>
    <n v="1"/>
    <n v="0"/>
    <x v="169"/>
  </r>
  <r>
    <x v="33"/>
    <n v="10221"/>
    <x v="13"/>
    <n v="3"/>
    <n v="765"/>
    <n v="0"/>
    <n v="0"/>
    <n v="0"/>
    <n v="765"/>
    <n v="0"/>
    <n v="765"/>
    <n v="1"/>
    <n v="0"/>
    <x v="169"/>
  </r>
  <r>
    <x v="67"/>
    <n v="10223"/>
    <x v="13"/>
    <n v="1"/>
    <n v="275"/>
    <n v="0"/>
    <n v="0"/>
    <n v="0"/>
    <n v="275"/>
    <n v="0"/>
    <n v="275"/>
    <n v="1"/>
    <n v="0"/>
    <x v="169"/>
  </r>
  <r>
    <x v="8"/>
    <n v="10264"/>
    <x v="5"/>
    <n v="2"/>
    <n v="380"/>
    <n v="0"/>
    <n v="0"/>
    <n v="0"/>
    <n v="380"/>
    <n v="0"/>
    <n v="380"/>
    <n v="1"/>
    <n v="0"/>
    <x v="169"/>
  </r>
  <r>
    <x v="39"/>
    <n v="10373"/>
    <x v="5"/>
    <n v="1"/>
    <n v="275"/>
    <n v="0"/>
    <n v="0"/>
    <n v="0"/>
    <n v="275"/>
    <n v="0"/>
    <n v="275"/>
    <n v="1"/>
    <n v="0"/>
    <x v="169"/>
  </r>
  <r>
    <x v="45"/>
    <n v="10354"/>
    <x v="6"/>
    <n v="1"/>
    <n v="350"/>
    <n v="0"/>
    <n v="0"/>
    <n v="0"/>
    <n v="350"/>
    <n v="0"/>
    <n v="350"/>
    <n v="1"/>
    <n v="0"/>
    <x v="169"/>
  </r>
  <r>
    <x v="46"/>
    <n v="10356"/>
    <x v="6"/>
    <n v="2"/>
    <n v="720"/>
    <n v="0"/>
    <n v="0"/>
    <n v="0"/>
    <n v="720"/>
    <n v="0"/>
    <n v="720"/>
    <n v="1"/>
    <n v="0"/>
    <x v="169"/>
  </r>
  <r>
    <x v="219"/>
    <n v="10250"/>
    <x v="17"/>
    <n v="1"/>
    <n v="0"/>
    <n v="0"/>
    <n v="0"/>
    <n v="0"/>
    <n v="0"/>
    <n v="0"/>
    <n v="0"/>
    <n v="0"/>
    <n v="0"/>
    <x v="169"/>
  </r>
  <r>
    <x v="89"/>
    <n v="10493"/>
    <x v="16"/>
    <n v="1"/>
    <n v="58"/>
    <n v="0"/>
    <n v="0"/>
    <n v="0"/>
    <n v="58"/>
    <n v="0"/>
    <n v="58"/>
    <n v="1"/>
    <n v="0"/>
    <x v="169"/>
  </r>
  <r>
    <x v="91"/>
    <n v="10494"/>
    <x v="16"/>
    <n v="3"/>
    <n v="114"/>
    <n v="0"/>
    <n v="0"/>
    <n v="0"/>
    <n v="114"/>
    <n v="0"/>
    <n v="114"/>
    <n v="1"/>
    <n v="0"/>
    <x v="169"/>
  </r>
  <r>
    <x v="201"/>
    <n v="10425"/>
    <x v="17"/>
    <n v="1"/>
    <n v="0"/>
    <n v="0"/>
    <n v="0"/>
    <n v="0"/>
    <n v="0"/>
    <n v="0"/>
    <n v="0"/>
    <n v="0"/>
    <n v="0"/>
    <x v="169"/>
  </r>
  <r>
    <x v="315"/>
    <n v="10749"/>
    <x v="10"/>
    <n v="1"/>
    <n v="179"/>
    <n v="0"/>
    <n v="0"/>
    <n v="6.53"/>
    <n v="172.47"/>
    <n v="0"/>
    <n v="172.47"/>
    <n v="1"/>
    <n v="0"/>
    <x v="170"/>
  </r>
  <r>
    <x v="94"/>
    <n v="10460"/>
    <x v="0"/>
    <n v="1"/>
    <n v="465"/>
    <n v="0"/>
    <n v="0"/>
    <n v="62.3"/>
    <n v="402.7"/>
    <n v="0"/>
    <n v="402.7"/>
    <n v="1"/>
    <n v="0"/>
    <x v="170"/>
  </r>
  <r>
    <x v="82"/>
    <n v="10072"/>
    <x v="4"/>
    <n v="2"/>
    <n v="630"/>
    <n v="0"/>
    <n v="0"/>
    <n v="53.71"/>
    <n v="576.29"/>
    <n v="0"/>
    <n v="576.29"/>
    <n v="1"/>
    <n v="0"/>
    <x v="170"/>
  </r>
  <r>
    <x v="22"/>
    <n v="10645"/>
    <x v="1"/>
    <n v="1"/>
    <n v="340"/>
    <n v="0"/>
    <n v="0"/>
    <n v="0"/>
    <n v="340"/>
    <n v="0"/>
    <n v="340"/>
    <n v="1"/>
    <n v="0"/>
    <x v="170"/>
  </r>
  <r>
    <x v="58"/>
    <n v="10145"/>
    <x v="1"/>
    <n v="1"/>
    <n v="370"/>
    <n v="0"/>
    <n v="0"/>
    <n v="0"/>
    <n v="370"/>
    <n v="0"/>
    <n v="370"/>
    <n v="1"/>
    <n v="0"/>
    <x v="170"/>
  </r>
  <r>
    <x v="23"/>
    <n v="10044"/>
    <x v="4"/>
    <n v="1"/>
    <n v="260"/>
    <n v="0"/>
    <n v="0"/>
    <n v="0"/>
    <n v="260"/>
    <n v="0"/>
    <n v="260"/>
    <n v="1"/>
    <n v="0"/>
    <x v="170"/>
  </r>
  <r>
    <x v="60"/>
    <n v="10125"/>
    <x v="3"/>
    <n v="1"/>
    <n v="275"/>
    <n v="0"/>
    <n v="0"/>
    <n v="36.840000000000003"/>
    <n v="238.16"/>
    <n v="0"/>
    <n v="238.16"/>
    <n v="1"/>
    <n v="0"/>
    <x v="170"/>
  </r>
  <r>
    <x v="114"/>
    <n v="10440"/>
    <x v="12"/>
    <n v="1"/>
    <n v="88"/>
    <n v="0"/>
    <n v="0"/>
    <n v="0"/>
    <n v="88"/>
    <n v="0"/>
    <n v="88"/>
    <n v="1"/>
    <n v="0"/>
    <x v="170"/>
  </r>
  <r>
    <x v="126"/>
    <n v="10439"/>
    <x v="12"/>
    <n v="1"/>
    <n v="119"/>
    <n v="0"/>
    <n v="0"/>
    <n v="0"/>
    <n v="119"/>
    <n v="0"/>
    <n v="119"/>
    <n v="1"/>
    <n v="0"/>
    <x v="170"/>
  </r>
  <r>
    <x v="33"/>
    <n v="10221"/>
    <x v="13"/>
    <n v="1"/>
    <n v="255"/>
    <n v="0"/>
    <n v="0"/>
    <n v="34.159999999999997"/>
    <n v="220.84"/>
    <n v="0"/>
    <n v="220.84"/>
    <n v="1"/>
    <n v="0"/>
    <x v="170"/>
  </r>
  <r>
    <x v="34"/>
    <n v="10222"/>
    <x v="13"/>
    <n v="1"/>
    <n v="235"/>
    <n v="0"/>
    <n v="0"/>
    <n v="0"/>
    <n v="235"/>
    <n v="0"/>
    <n v="235"/>
    <n v="1"/>
    <n v="0"/>
    <x v="170"/>
  </r>
  <r>
    <x v="67"/>
    <n v="10223"/>
    <x v="13"/>
    <n v="1"/>
    <n v="275"/>
    <n v="0"/>
    <n v="0"/>
    <n v="0"/>
    <n v="275"/>
    <n v="0"/>
    <n v="275"/>
    <n v="1"/>
    <n v="0"/>
    <x v="170"/>
  </r>
  <r>
    <x v="157"/>
    <n v="10368"/>
    <x v="5"/>
    <n v="1"/>
    <n v="265"/>
    <n v="0"/>
    <n v="0"/>
    <n v="0"/>
    <n v="265"/>
    <n v="0"/>
    <n v="265"/>
    <n v="1"/>
    <n v="0"/>
    <x v="170"/>
  </r>
  <r>
    <x v="41"/>
    <n v="10363"/>
    <x v="5"/>
    <n v="1"/>
    <n v="265"/>
    <n v="0"/>
    <n v="0"/>
    <n v="35.5"/>
    <n v="229.5"/>
    <n v="0"/>
    <n v="229.5"/>
    <n v="1"/>
    <n v="0"/>
    <x v="170"/>
  </r>
  <r>
    <x v="10"/>
    <n v="10007"/>
    <x v="5"/>
    <n v="1"/>
    <n v="275"/>
    <n v="0"/>
    <n v="0"/>
    <n v="10.050000000000001"/>
    <n v="264.95"/>
    <n v="0"/>
    <n v="264.95"/>
    <n v="1"/>
    <n v="0"/>
    <x v="170"/>
  </r>
  <r>
    <x v="183"/>
    <n v="10043"/>
    <x v="6"/>
    <n v="1"/>
    <n v="310"/>
    <n v="0"/>
    <n v="0"/>
    <n v="0"/>
    <n v="310"/>
    <n v="0"/>
    <n v="310"/>
    <n v="1"/>
    <n v="0"/>
    <x v="170"/>
  </r>
  <r>
    <x v="104"/>
    <n v="10360"/>
    <x v="6"/>
    <n v="1"/>
    <n v="385"/>
    <n v="0"/>
    <n v="0"/>
    <n v="14.06"/>
    <n v="370.94"/>
    <n v="0"/>
    <n v="370.94"/>
    <n v="1"/>
    <n v="0"/>
    <x v="170"/>
  </r>
  <r>
    <x v="119"/>
    <n v="10359"/>
    <x v="6"/>
    <n v="1"/>
    <n v="385"/>
    <n v="0"/>
    <n v="0"/>
    <n v="14.07"/>
    <n v="370.93"/>
    <n v="0"/>
    <n v="370.93"/>
    <n v="1"/>
    <n v="0"/>
    <x v="170"/>
  </r>
  <r>
    <x v="46"/>
    <n v="10356"/>
    <x v="6"/>
    <n v="1"/>
    <n v="360"/>
    <n v="0"/>
    <n v="0"/>
    <n v="13.15"/>
    <n v="346.85"/>
    <n v="0"/>
    <n v="346.85"/>
    <n v="1"/>
    <n v="0"/>
    <x v="170"/>
  </r>
  <r>
    <x v="159"/>
    <n v="10263"/>
    <x v="17"/>
    <n v="1"/>
    <n v="0"/>
    <n v="0"/>
    <n v="0"/>
    <n v="0"/>
    <n v="0"/>
    <n v="0"/>
    <n v="0"/>
    <n v="0"/>
    <n v="0"/>
    <x v="170"/>
  </r>
  <r>
    <x v="330"/>
    <n v="10551"/>
    <x v="17"/>
    <n v="2"/>
    <n v="0"/>
    <n v="0"/>
    <n v="0"/>
    <n v="0"/>
    <n v="0"/>
    <n v="0"/>
    <n v="0"/>
    <n v="0"/>
    <n v="0"/>
    <x v="170"/>
  </r>
  <r>
    <x v="91"/>
    <n v="10494"/>
    <x v="16"/>
    <n v="1"/>
    <n v="38"/>
    <n v="0"/>
    <n v="0"/>
    <n v="0"/>
    <n v="38"/>
    <n v="0"/>
    <n v="38"/>
    <n v="1"/>
    <n v="0"/>
    <x v="170"/>
  </r>
  <r>
    <x v="301"/>
    <n v="10746"/>
    <x v="10"/>
    <n v="1"/>
    <n v="209"/>
    <n v="0"/>
    <n v="0"/>
    <n v="7.63"/>
    <n v="201.37"/>
    <n v="0"/>
    <n v="201.37"/>
    <n v="1"/>
    <n v="0"/>
    <x v="170"/>
  </r>
  <r>
    <x v="275"/>
    <n v="10539"/>
    <x v="17"/>
    <n v="1"/>
    <n v="0"/>
    <n v="0"/>
    <n v="0"/>
    <n v="0"/>
    <n v="0"/>
    <n v="0"/>
    <n v="0"/>
    <n v="0"/>
    <n v="0"/>
    <x v="170"/>
  </r>
  <r>
    <x v="315"/>
    <n v="10749"/>
    <x v="10"/>
    <n v="3"/>
    <n v="537"/>
    <n v="0"/>
    <n v="0"/>
    <n v="16.649999999999999"/>
    <n v="520.35"/>
    <n v="0"/>
    <n v="520.35"/>
    <n v="1"/>
    <n v="0"/>
    <x v="171"/>
  </r>
  <r>
    <x v="174"/>
    <n v="10660"/>
    <x v="5"/>
    <n v="1"/>
    <n v="265"/>
    <n v="0"/>
    <n v="0"/>
    <n v="0"/>
    <n v="265"/>
    <n v="0"/>
    <n v="265"/>
    <n v="1"/>
    <n v="0"/>
    <x v="171"/>
  </r>
  <r>
    <x v="123"/>
    <n v="10398"/>
    <x v="18"/>
    <n v="1"/>
    <n v="625"/>
    <n v="0"/>
    <n v="0"/>
    <n v="0"/>
    <n v="625"/>
    <n v="0"/>
    <n v="625"/>
    <n v="1"/>
    <n v="0"/>
    <x v="171"/>
  </r>
  <r>
    <x v="4"/>
    <n v="10109"/>
    <x v="3"/>
    <n v="1"/>
    <n v="275"/>
    <n v="0"/>
    <n v="0"/>
    <n v="0"/>
    <n v="275"/>
    <n v="0"/>
    <n v="275"/>
    <n v="1"/>
    <n v="0"/>
    <x v="171"/>
  </r>
  <r>
    <x v="102"/>
    <n v="10018"/>
    <x v="4"/>
    <n v="1"/>
    <n v="255"/>
    <n v="0"/>
    <n v="0"/>
    <n v="0"/>
    <n v="255"/>
    <n v="0"/>
    <n v="255"/>
    <n v="1"/>
    <n v="0"/>
    <x v="171"/>
  </r>
  <r>
    <x v="178"/>
    <n v="10444"/>
    <x v="12"/>
    <n v="2"/>
    <n v="150"/>
    <n v="0"/>
    <n v="0"/>
    <n v="0"/>
    <n v="150"/>
    <n v="0"/>
    <n v="150"/>
    <n v="1"/>
    <n v="0"/>
    <x v="171"/>
  </r>
  <r>
    <x v="28"/>
    <n v="10442"/>
    <x v="12"/>
    <n v="1"/>
    <n v="83"/>
    <n v="0"/>
    <n v="0"/>
    <n v="13.3"/>
    <n v="69.7"/>
    <n v="0"/>
    <n v="69.7"/>
    <n v="1"/>
    <n v="0"/>
    <x v="171"/>
  </r>
  <r>
    <x v="113"/>
    <n v="10446"/>
    <x v="12"/>
    <n v="4"/>
    <n v="780"/>
    <n v="0"/>
    <n v="0"/>
    <n v="0"/>
    <n v="780"/>
    <n v="0"/>
    <n v="780"/>
    <n v="1"/>
    <n v="0"/>
    <x v="171"/>
  </r>
  <r>
    <x v="140"/>
    <n v="10488"/>
    <x v="12"/>
    <n v="1"/>
    <n v="135"/>
    <n v="0"/>
    <n v="0"/>
    <n v="0"/>
    <n v="135"/>
    <n v="0"/>
    <n v="135"/>
    <n v="1"/>
    <n v="0"/>
    <x v="171"/>
  </r>
  <r>
    <x v="115"/>
    <n v="10436"/>
    <x v="12"/>
    <n v="1"/>
    <n v="45"/>
    <n v="0"/>
    <n v="0"/>
    <n v="4.1900000000000004"/>
    <n v="40.81"/>
    <n v="0"/>
    <n v="40.81"/>
    <n v="1"/>
    <n v="0"/>
    <x v="171"/>
  </r>
  <r>
    <x v="66"/>
    <n v="10212"/>
    <x v="13"/>
    <n v="1"/>
    <n v="245"/>
    <n v="0"/>
    <n v="0"/>
    <n v="0"/>
    <n v="245"/>
    <n v="0"/>
    <n v="245"/>
    <n v="1"/>
    <n v="0"/>
    <x v="171"/>
  </r>
  <r>
    <x v="117"/>
    <n v="10218"/>
    <x v="13"/>
    <n v="1"/>
    <n v="245"/>
    <n v="0"/>
    <n v="0"/>
    <n v="0"/>
    <n v="245"/>
    <n v="0"/>
    <n v="245"/>
    <n v="1"/>
    <n v="0"/>
    <x v="171"/>
  </r>
  <r>
    <x v="37"/>
    <n v="10216"/>
    <x v="13"/>
    <n v="1"/>
    <n v="245"/>
    <n v="0"/>
    <n v="0"/>
    <n v="0"/>
    <n v="245"/>
    <n v="0"/>
    <n v="245"/>
    <n v="1"/>
    <n v="0"/>
    <x v="171"/>
  </r>
  <r>
    <x v="8"/>
    <n v="10264"/>
    <x v="5"/>
    <n v="4"/>
    <n v="760"/>
    <n v="0"/>
    <n v="0"/>
    <n v="17.670000000000002"/>
    <n v="742.33"/>
    <n v="0"/>
    <n v="742.33"/>
    <n v="1"/>
    <n v="0"/>
    <x v="171"/>
  </r>
  <r>
    <x v="39"/>
    <n v="10373"/>
    <x v="5"/>
    <n v="1"/>
    <n v="275"/>
    <n v="0"/>
    <n v="0"/>
    <n v="0"/>
    <n v="275"/>
    <n v="0"/>
    <n v="275"/>
    <n v="1"/>
    <n v="0"/>
    <x v="171"/>
  </r>
  <r>
    <x v="41"/>
    <n v="10363"/>
    <x v="5"/>
    <n v="1"/>
    <n v="265"/>
    <n v="0"/>
    <n v="0"/>
    <n v="0"/>
    <n v="265"/>
    <n v="0"/>
    <n v="265"/>
    <n v="1"/>
    <n v="0"/>
    <x v="171"/>
  </r>
  <r>
    <x v="10"/>
    <n v="10007"/>
    <x v="5"/>
    <n v="1"/>
    <n v="275"/>
    <n v="0"/>
    <n v="0"/>
    <n v="0"/>
    <n v="275"/>
    <n v="0"/>
    <n v="275"/>
    <n v="1"/>
    <n v="0"/>
    <x v="171"/>
  </r>
  <r>
    <x v="42"/>
    <n v="10370"/>
    <x v="5"/>
    <n v="1"/>
    <n v="310"/>
    <n v="0"/>
    <n v="0"/>
    <n v="0"/>
    <n v="310"/>
    <n v="0"/>
    <n v="310"/>
    <n v="1"/>
    <n v="0"/>
    <x v="171"/>
  </r>
  <r>
    <x v="104"/>
    <n v="10360"/>
    <x v="6"/>
    <n v="1"/>
    <n v="385"/>
    <n v="0"/>
    <n v="0"/>
    <n v="0"/>
    <n v="385"/>
    <n v="0"/>
    <n v="385"/>
    <n v="1"/>
    <n v="0"/>
    <x v="171"/>
  </r>
  <r>
    <x v="46"/>
    <n v="10356"/>
    <x v="6"/>
    <n v="1"/>
    <n v="360"/>
    <n v="0"/>
    <n v="0"/>
    <n v="33.49"/>
    <n v="326.51"/>
    <n v="0"/>
    <n v="326.51"/>
    <n v="1"/>
    <n v="0"/>
    <x v="171"/>
  </r>
  <r>
    <x v="146"/>
    <n v="10391"/>
    <x v="7"/>
    <n v="1"/>
    <n v="325"/>
    <n v="0"/>
    <n v="0"/>
    <n v="0"/>
    <n v="325"/>
    <n v="0"/>
    <n v="325"/>
    <n v="1"/>
    <n v="0"/>
    <x v="171"/>
  </r>
  <r>
    <x v="14"/>
    <n v="10653"/>
    <x v="8"/>
    <n v="1"/>
    <n v="275"/>
    <n v="0"/>
    <n v="0"/>
    <n v="0"/>
    <n v="275"/>
    <n v="0"/>
    <n v="275"/>
    <n v="1"/>
    <n v="0"/>
    <x v="171"/>
  </r>
  <r>
    <x v="78"/>
    <n v="10403"/>
    <x v="23"/>
    <n v="1"/>
    <n v="335"/>
    <n v="0"/>
    <n v="0"/>
    <n v="53.7"/>
    <n v="281.3"/>
    <n v="0"/>
    <n v="281.3"/>
    <n v="1"/>
    <n v="0"/>
    <x v="171"/>
  </r>
  <r>
    <x v="219"/>
    <n v="10250"/>
    <x v="17"/>
    <n v="1"/>
    <n v="0"/>
    <n v="0"/>
    <n v="0"/>
    <n v="0"/>
    <n v="0"/>
    <n v="0"/>
    <n v="0"/>
    <n v="0"/>
    <n v="0"/>
    <x v="171"/>
  </r>
  <r>
    <x v="177"/>
    <n v="10281"/>
    <x v="17"/>
    <n v="1"/>
    <n v="0"/>
    <n v="0"/>
    <n v="0"/>
    <n v="0"/>
    <n v="0"/>
    <n v="0"/>
    <n v="0"/>
    <n v="0"/>
    <n v="0"/>
    <x v="171"/>
  </r>
  <r>
    <x v="107"/>
    <n v="10489"/>
    <x v="16"/>
    <n v="4"/>
    <n v="180"/>
    <n v="0"/>
    <n v="0"/>
    <n v="0"/>
    <n v="180"/>
    <n v="0"/>
    <n v="180"/>
    <n v="1"/>
    <n v="0"/>
    <x v="171"/>
  </r>
  <r>
    <x v="275"/>
    <n v="10539"/>
    <x v="17"/>
    <n v="1"/>
    <n v="0"/>
    <n v="0"/>
    <n v="0"/>
    <n v="0"/>
    <n v="0"/>
    <n v="0"/>
    <n v="0"/>
    <n v="0"/>
    <n v="0"/>
    <x v="171"/>
  </r>
  <r>
    <x v="348"/>
    <n v="106417"/>
    <x v="17"/>
    <n v="1"/>
    <n v="0"/>
    <n v="0"/>
    <n v="0"/>
    <n v="0"/>
    <n v="0"/>
    <n v="0"/>
    <n v="0"/>
    <n v="0"/>
    <n v="0"/>
    <x v="172"/>
  </r>
  <r>
    <x v="335"/>
    <n v="10925"/>
    <x v="10"/>
    <n v="1"/>
    <n v="149"/>
    <n v="0"/>
    <n v="0"/>
    <n v="0"/>
    <n v="149"/>
    <n v="0"/>
    <n v="149"/>
    <n v="1"/>
    <n v="0"/>
    <x v="172"/>
  </r>
  <r>
    <x v="100"/>
    <n v="10073"/>
    <x v="11"/>
    <n v="1"/>
    <n v="335"/>
    <n v="0"/>
    <n v="0"/>
    <n v="67"/>
    <n v="268"/>
    <n v="0"/>
    <n v="268"/>
    <n v="1"/>
    <n v="0"/>
    <x v="172"/>
  </r>
  <r>
    <x v="114"/>
    <n v="10440"/>
    <x v="12"/>
    <n v="1"/>
    <n v="88"/>
    <n v="0"/>
    <n v="0"/>
    <n v="0"/>
    <n v="88"/>
    <n v="0"/>
    <n v="88"/>
    <n v="1"/>
    <n v="0"/>
    <x v="172"/>
  </r>
  <r>
    <x v="62"/>
    <n v="10445"/>
    <x v="12"/>
    <n v="1"/>
    <n v="195"/>
    <n v="0"/>
    <n v="0"/>
    <n v="0"/>
    <n v="195"/>
    <n v="0"/>
    <n v="195"/>
    <n v="1"/>
    <n v="0"/>
    <x v="172"/>
  </r>
  <r>
    <x v="31"/>
    <n v="10437"/>
    <x v="12"/>
    <n v="1"/>
    <n v="105"/>
    <n v="0"/>
    <n v="0"/>
    <n v="13.31"/>
    <n v="91.69"/>
    <n v="0"/>
    <n v="91.69"/>
    <n v="1"/>
    <n v="0"/>
    <x v="172"/>
  </r>
  <r>
    <x v="86"/>
    <n v="10375"/>
    <x v="5"/>
    <n v="1"/>
    <n v="255"/>
    <n v="0"/>
    <n v="0"/>
    <n v="0"/>
    <n v="255"/>
    <n v="0"/>
    <n v="255"/>
    <n v="1"/>
    <n v="0"/>
    <x v="172"/>
  </r>
  <r>
    <x v="69"/>
    <n v="10382"/>
    <x v="5"/>
    <n v="1"/>
    <n v="235"/>
    <n v="0"/>
    <n v="0"/>
    <n v="0"/>
    <n v="235"/>
    <n v="0"/>
    <n v="235"/>
    <n v="1"/>
    <n v="0"/>
    <x v="172"/>
  </r>
  <r>
    <x v="45"/>
    <n v="10354"/>
    <x v="6"/>
    <n v="1"/>
    <n v="350"/>
    <n v="0"/>
    <n v="0"/>
    <n v="0"/>
    <n v="350"/>
    <n v="0"/>
    <n v="350"/>
    <n v="1"/>
    <n v="0"/>
    <x v="172"/>
  </r>
  <r>
    <x v="11"/>
    <n v="10353"/>
    <x v="6"/>
    <n v="1"/>
    <n v="350"/>
    <n v="0"/>
    <n v="0"/>
    <n v="0"/>
    <n v="350"/>
    <n v="0"/>
    <n v="350"/>
    <n v="1"/>
    <n v="0"/>
    <x v="172"/>
  </r>
  <r>
    <x v="46"/>
    <n v="10356"/>
    <x v="6"/>
    <n v="2"/>
    <n v="720"/>
    <n v="0"/>
    <n v="0"/>
    <n v="0"/>
    <n v="720"/>
    <n v="0"/>
    <n v="720"/>
    <n v="1"/>
    <n v="0"/>
    <x v="172"/>
  </r>
  <r>
    <x v="75"/>
    <n v="10427"/>
    <x v="21"/>
    <n v="1"/>
    <n v="359"/>
    <n v="0"/>
    <n v="0"/>
    <n v="45.52"/>
    <n v="313.48"/>
    <n v="0"/>
    <n v="313.48"/>
    <n v="1"/>
    <n v="0"/>
    <x v="172"/>
  </r>
  <r>
    <x v="333"/>
    <n v="10923"/>
    <x v="10"/>
    <n v="1"/>
    <n v="159"/>
    <n v="0"/>
    <n v="0"/>
    <n v="0"/>
    <n v="159"/>
    <n v="0"/>
    <n v="159"/>
    <n v="1"/>
    <n v="0"/>
    <x v="172"/>
  </r>
  <r>
    <x v="89"/>
    <n v="10493"/>
    <x v="16"/>
    <n v="1"/>
    <n v="58"/>
    <n v="0"/>
    <n v="0"/>
    <n v="7.35"/>
    <n v="50.65"/>
    <n v="0"/>
    <n v="50.65"/>
    <n v="1"/>
    <n v="0"/>
    <x v="172"/>
  </r>
  <r>
    <x v="17"/>
    <n v="10633"/>
    <x v="10"/>
    <n v="1"/>
    <n v="159"/>
    <n v="0"/>
    <n v="0"/>
    <n v="0"/>
    <n v="159"/>
    <n v="0"/>
    <n v="159"/>
    <n v="1"/>
    <n v="0"/>
    <x v="172"/>
  </r>
  <r>
    <x v="91"/>
    <n v="10494"/>
    <x v="16"/>
    <n v="2"/>
    <n v="76"/>
    <n v="0"/>
    <n v="0"/>
    <n v="4.82"/>
    <n v="71.180000000000007"/>
    <n v="0"/>
    <n v="71.180000000000007"/>
    <n v="1"/>
    <n v="0"/>
    <x v="172"/>
  </r>
  <r>
    <x v="301"/>
    <n v="10746"/>
    <x v="10"/>
    <n v="1"/>
    <n v="209"/>
    <n v="0"/>
    <n v="0"/>
    <n v="0"/>
    <n v="209"/>
    <n v="0"/>
    <n v="209"/>
    <n v="1"/>
    <n v="0"/>
    <x v="172"/>
  </r>
  <r>
    <x v="315"/>
    <n v="10501"/>
    <x v="17"/>
    <n v="1"/>
    <n v="0"/>
    <n v="0"/>
    <n v="0"/>
    <n v="0"/>
    <n v="0"/>
    <n v="0"/>
    <n v="0"/>
    <n v="0"/>
    <n v="0"/>
    <x v="173"/>
  </r>
  <r>
    <x v="315"/>
    <n v="10749"/>
    <x v="10"/>
    <n v="1"/>
    <n v="179"/>
    <n v="0"/>
    <n v="0"/>
    <n v="0"/>
    <n v="179"/>
    <n v="0"/>
    <n v="179"/>
    <n v="1"/>
    <n v="0"/>
    <x v="173"/>
  </r>
  <r>
    <x v="335"/>
    <n v="10925"/>
    <x v="10"/>
    <n v="1"/>
    <n v="149"/>
    <n v="0"/>
    <n v="0"/>
    <n v="0"/>
    <n v="149"/>
    <n v="0"/>
    <n v="149"/>
    <n v="1"/>
    <n v="0"/>
    <x v="173"/>
  </r>
  <r>
    <x v="1"/>
    <n v="10450"/>
    <x v="0"/>
    <n v="1"/>
    <n v="470"/>
    <n v="0"/>
    <n v="0"/>
    <n v="0"/>
    <n v="470"/>
    <n v="0"/>
    <n v="470"/>
    <n v="1"/>
    <n v="0"/>
    <x v="173"/>
  </r>
  <r>
    <x v="21"/>
    <n v="10461"/>
    <x v="0"/>
    <n v="1"/>
    <n v="275"/>
    <n v="0"/>
    <n v="0"/>
    <n v="27.36"/>
    <n v="247.64"/>
    <n v="0"/>
    <n v="247.64"/>
    <n v="1"/>
    <n v="0"/>
    <x v="173"/>
  </r>
  <r>
    <x v="127"/>
    <n v="10067"/>
    <x v="4"/>
    <n v="1"/>
    <n v="275"/>
    <n v="0"/>
    <n v="0"/>
    <n v="0"/>
    <n v="275"/>
    <n v="0"/>
    <n v="275"/>
    <n v="1"/>
    <n v="0"/>
    <x v="173"/>
  </r>
  <r>
    <x v="4"/>
    <n v="10109"/>
    <x v="3"/>
    <n v="1"/>
    <n v="275"/>
    <n v="0"/>
    <n v="0"/>
    <n v="0"/>
    <n v="275"/>
    <n v="0"/>
    <n v="275"/>
    <n v="1"/>
    <n v="0"/>
    <x v="173"/>
  </r>
  <r>
    <x v="28"/>
    <n v="10442"/>
    <x v="12"/>
    <n v="3"/>
    <n v="249"/>
    <n v="0"/>
    <n v="0"/>
    <n v="0"/>
    <n v="249"/>
    <n v="0"/>
    <n v="249"/>
    <n v="1"/>
    <n v="0"/>
    <x v="173"/>
  </r>
  <r>
    <x v="62"/>
    <n v="10445"/>
    <x v="12"/>
    <n v="1"/>
    <n v="195"/>
    <n v="0"/>
    <n v="0"/>
    <n v="0"/>
    <n v="195"/>
    <n v="0"/>
    <n v="195"/>
    <n v="1"/>
    <n v="0"/>
    <x v="173"/>
  </r>
  <r>
    <x v="31"/>
    <n v="10437"/>
    <x v="12"/>
    <n v="1"/>
    <n v="105"/>
    <n v="0"/>
    <n v="0"/>
    <n v="0"/>
    <n v="105"/>
    <n v="0"/>
    <n v="105"/>
    <n v="1"/>
    <n v="0"/>
    <x v="173"/>
  </r>
  <r>
    <x v="116"/>
    <n v="10473"/>
    <x v="19"/>
    <n v="4"/>
    <n v="1580"/>
    <n v="0"/>
    <n v="0"/>
    <n v="0"/>
    <n v="1580"/>
    <n v="0"/>
    <n v="1580"/>
    <n v="1"/>
    <n v="0"/>
    <x v="173"/>
  </r>
  <r>
    <x v="63"/>
    <n v="10470"/>
    <x v="19"/>
    <n v="1"/>
    <n v="275"/>
    <n v="0"/>
    <n v="0"/>
    <n v="0"/>
    <n v="275"/>
    <n v="0"/>
    <n v="275"/>
    <n v="1"/>
    <n v="0"/>
    <x v="173"/>
  </r>
  <r>
    <x v="33"/>
    <n v="10221"/>
    <x v="13"/>
    <n v="2"/>
    <n v="510"/>
    <n v="0"/>
    <n v="0"/>
    <n v="0"/>
    <n v="510"/>
    <n v="0"/>
    <n v="510"/>
    <n v="1"/>
    <n v="0"/>
    <x v="173"/>
  </r>
  <r>
    <x v="67"/>
    <n v="10223"/>
    <x v="13"/>
    <n v="1"/>
    <n v="275"/>
    <n v="0"/>
    <n v="0"/>
    <n v="0"/>
    <n v="275"/>
    <n v="0"/>
    <n v="275"/>
    <n v="1"/>
    <n v="0"/>
    <x v="173"/>
  </r>
  <r>
    <x v="8"/>
    <n v="10264"/>
    <x v="5"/>
    <n v="4"/>
    <n v="760"/>
    <n v="0"/>
    <n v="0"/>
    <n v="0"/>
    <n v="760"/>
    <n v="0"/>
    <n v="760"/>
    <n v="1"/>
    <n v="0"/>
    <x v="173"/>
  </r>
  <r>
    <x v="68"/>
    <n v="10377"/>
    <x v="5"/>
    <n v="2"/>
    <n v="690"/>
    <n v="0"/>
    <n v="0"/>
    <n v="68.64"/>
    <n v="621.36"/>
    <n v="0"/>
    <n v="621.36"/>
    <n v="1"/>
    <n v="0"/>
    <x v="173"/>
  </r>
  <r>
    <x v="69"/>
    <n v="10382"/>
    <x v="5"/>
    <n v="1"/>
    <n v="235"/>
    <n v="0"/>
    <n v="0"/>
    <n v="0"/>
    <n v="235"/>
    <n v="0"/>
    <n v="235"/>
    <n v="1"/>
    <n v="0"/>
    <x v="173"/>
  </r>
  <r>
    <x v="45"/>
    <n v="10354"/>
    <x v="6"/>
    <n v="1"/>
    <n v="350"/>
    <n v="0"/>
    <n v="0"/>
    <n v="0"/>
    <n v="350"/>
    <n v="0"/>
    <n v="350"/>
    <n v="1"/>
    <n v="0"/>
    <x v="173"/>
  </r>
  <r>
    <x v="104"/>
    <n v="10360"/>
    <x v="6"/>
    <n v="1"/>
    <n v="385"/>
    <n v="0"/>
    <n v="0"/>
    <n v="0"/>
    <n v="385"/>
    <n v="0"/>
    <n v="385"/>
    <n v="1"/>
    <n v="0"/>
    <x v="173"/>
  </r>
  <r>
    <x v="46"/>
    <n v="10356"/>
    <x v="6"/>
    <n v="5"/>
    <n v="1800"/>
    <n v="0"/>
    <n v="0"/>
    <n v="0"/>
    <n v="1800"/>
    <n v="0"/>
    <n v="1800"/>
    <n v="1"/>
    <n v="0"/>
    <x v="173"/>
  </r>
  <r>
    <x v="47"/>
    <n v="10432"/>
    <x v="14"/>
    <n v="1"/>
    <n v="315"/>
    <n v="0"/>
    <n v="0"/>
    <n v="0"/>
    <n v="315"/>
    <n v="0"/>
    <n v="315"/>
    <n v="1"/>
    <n v="0"/>
    <x v="173"/>
  </r>
  <r>
    <x v="105"/>
    <n v="10142"/>
    <x v="22"/>
    <n v="1"/>
    <n v="320"/>
    <n v="0"/>
    <n v="0"/>
    <n v="0"/>
    <n v="320"/>
    <n v="0"/>
    <n v="320"/>
    <n v="1"/>
    <n v="0"/>
    <x v="173"/>
  </r>
  <r>
    <x v="241"/>
    <n v="10031"/>
    <x v="9"/>
    <n v="1"/>
    <n v="715"/>
    <n v="0"/>
    <n v="0"/>
    <n v="0"/>
    <n v="715"/>
    <n v="0"/>
    <n v="715"/>
    <n v="1"/>
    <n v="0"/>
    <x v="173"/>
  </r>
  <r>
    <x v="301"/>
    <n v="10746"/>
    <x v="10"/>
    <n v="1"/>
    <n v="209"/>
    <n v="0"/>
    <n v="0"/>
    <n v="0"/>
    <n v="209"/>
    <n v="0"/>
    <n v="209"/>
    <n v="1"/>
    <n v="0"/>
    <x v="173"/>
  </r>
  <r>
    <x v="334"/>
    <n v="10550"/>
    <x v="17"/>
    <n v="1"/>
    <n v="0"/>
    <n v="0"/>
    <n v="0"/>
    <n v="0"/>
    <n v="0"/>
    <n v="0"/>
    <n v="0"/>
    <n v="0"/>
    <n v="0"/>
    <x v="173"/>
  </r>
  <r>
    <x v="224"/>
    <n v="10549"/>
    <x v="17"/>
    <n v="1"/>
    <n v="0"/>
    <n v="0"/>
    <n v="0"/>
    <n v="0"/>
    <n v="0"/>
    <n v="0"/>
    <n v="0"/>
    <n v="0"/>
    <n v="0"/>
    <x v="173"/>
  </r>
  <r>
    <x v="258"/>
    <n v="10170"/>
    <x v="17"/>
    <n v="1"/>
    <n v="0"/>
    <n v="0"/>
    <n v="0"/>
    <n v="0"/>
    <n v="0"/>
    <n v="0"/>
    <n v="0"/>
    <n v="0"/>
    <n v="0"/>
    <x v="173"/>
  </r>
  <r>
    <x v="248"/>
    <n v="10580"/>
    <x v="16"/>
    <n v="3"/>
    <n v="120"/>
    <n v="0"/>
    <n v="0"/>
    <n v="0"/>
    <n v="120"/>
    <n v="0"/>
    <n v="120"/>
    <n v="1"/>
    <n v="0"/>
    <x v="173"/>
  </r>
  <r>
    <x v="110"/>
    <n v="10451"/>
    <x v="0"/>
    <n v="1"/>
    <n v="895"/>
    <n v="0"/>
    <n v="0"/>
    <n v="0"/>
    <n v="895"/>
    <n v="0"/>
    <n v="895"/>
    <n v="1"/>
    <n v="0"/>
    <x v="174"/>
  </r>
  <r>
    <x v="82"/>
    <n v="10072"/>
    <x v="4"/>
    <n v="1"/>
    <n v="315"/>
    <n v="0"/>
    <n v="0"/>
    <n v="0"/>
    <n v="315"/>
    <n v="0"/>
    <n v="315"/>
    <n v="1"/>
    <n v="0"/>
    <x v="174"/>
  </r>
  <r>
    <x v="127"/>
    <n v="10067"/>
    <x v="4"/>
    <n v="1"/>
    <n v="275"/>
    <n v="0"/>
    <n v="0"/>
    <n v="34.85"/>
    <n v="240.15"/>
    <n v="0"/>
    <n v="240.15"/>
    <n v="1"/>
    <n v="0"/>
    <x v="174"/>
  </r>
  <r>
    <x v="60"/>
    <n v="10125"/>
    <x v="3"/>
    <n v="1"/>
    <n v="275"/>
    <n v="0"/>
    <n v="0"/>
    <n v="0"/>
    <n v="275"/>
    <n v="0"/>
    <n v="275"/>
    <n v="1"/>
    <n v="0"/>
    <x v="174"/>
  </r>
  <r>
    <x v="349"/>
    <n v="10129"/>
    <x v="2"/>
    <n v="1"/>
    <n v="365"/>
    <n v="0"/>
    <n v="0"/>
    <n v="0"/>
    <n v="365"/>
    <n v="0"/>
    <n v="365"/>
    <n v="1"/>
    <n v="0"/>
    <x v="174"/>
  </r>
  <r>
    <x v="4"/>
    <n v="10109"/>
    <x v="3"/>
    <n v="1"/>
    <n v="275"/>
    <n v="0"/>
    <n v="0"/>
    <n v="0"/>
    <n v="275"/>
    <n v="0"/>
    <n v="275"/>
    <n v="1"/>
    <n v="0"/>
    <x v="174"/>
  </r>
  <r>
    <x v="27"/>
    <n v="10077"/>
    <x v="4"/>
    <n v="2"/>
    <n v="710"/>
    <n v="0"/>
    <n v="0"/>
    <n v="71"/>
    <n v="639"/>
    <n v="0"/>
    <n v="639"/>
    <n v="1"/>
    <n v="0"/>
    <x v="174"/>
  </r>
  <r>
    <x v="29"/>
    <n v="10443"/>
    <x v="12"/>
    <n v="1"/>
    <n v="75"/>
    <n v="0"/>
    <n v="0"/>
    <n v="0"/>
    <n v="75"/>
    <n v="0"/>
    <n v="75"/>
    <n v="1"/>
    <n v="0"/>
    <x v="174"/>
  </r>
  <r>
    <x v="31"/>
    <n v="10437"/>
    <x v="12"/>
    <n v="1"/>
    <n v="105"/>
    <n v="0"/>
    <n v="0"/>
    <n v="0"/>
    <n v="105"/>
    <n v="0"/>
    <n v="105"/>
    <n v="1"/>
    <n v="0"/>
    <x v="174"/>
  </r>
  <r>
    <x v="66"/>
    <n v="10212"/>
    <x v="13"/>
    <n v="1"/>
    <n v="245"/>
    <n v="0"/>
    <n v="0"/>
    <n v="0"/>
    <n v="245"/>
    <n v="0"/>
    <n v="245"/>
    <n v="1"/>
    <n v="0"/>
    <x v="174"/>
  </r>
  <r>
    <x v="33"/>
    <n v="10221"/>
    <x v="13"/>
    <n v="1"/>
    <n v="255"/>
    <n v="0"/>
    <n v="0"/>
    <n v="0"/>
    <n v="255"/>
    <n v="0"/>
    <n v="255"/>
    <n v="1"/>
    <n v="0"/>
    <x v="174"/>
  </r>
  <r>
    <x v="34"/>
    <n v="10222"/>
    <x v="13"/>
    <n v="1"/>
    <n v="235"/>
    <n v="0"/>
    <n v="0"/>
    <n v="0"/>
    <n v="235"/>
    <n v="0"/>
    <n v="235"/>
    <n v="1"/>
    <n v="0"/>
    <x v="174"/>
  </r>
  <r>
    <x v="37"/>
    <n v="10216"/>
    <x v="13"/>
    <n v="1"/>
    <n v="245"/>
    <n v="0"/>
    <n v="0"/>
    <n v="0"/>
    <n v="245"/>
    <n v="0"/>
    <n v="245"/>
    <n v="1"/>
    <n v="0"/>
    <x v="174"/>
  </r>
  <r>
    <x v="8"/>
    <n v="10264"/>
    <x v="5"/>
    <n v="2"/>
    <n v="380"/>
    <n v="0"/>
    <n v="0"/>
    <n v="0"/>
    <n v="380"/>
    <n v="0"/>
    <n v="380"/>
    <n v="1"/>
    <n v="0"/>
    <x v="174"/>
  </r>
  <r>
    <x v="38"/>
    <n v="10381"/>
    <x v="5"/>
    <n v="1"/>
    <n v="225"/>
    <n v="0"/>
    <n v="0"/>
    <n v="0"/>
    <n v="225"/>
    <n v="0"/>
    <n v="225"/>
    <n v="1"/>
    <n v="0"/>
    <x v="174"/>
  </r>
  <r>
    <x v="72"/>
    <n v="10033"/>
    <x v="20"/>
    <n v="1"/>
    <n v="1290"/>
    <n v="0"/>
    <n v="0"/>
    <n v="0"/>
    <n v="1290"/>
    <n v="0"/>
    <n v="1290"/>
    <n v="1"/>
    <n v="0"/>
    <x v="174"/>
  </r>
  <r>
    <x v="45"/>
    <n v="10354"/>
    <x v="6"/>
    <n v="1"/>
    <n v="350"/>
    <n v="0"/>
    <n v="0"/>
    <n v="0"/>
    <n v="350"/>
    <n v="0"/>
    <n v="350"/>
    <n v="1"/>
    <n v="0"/>
    <x v="174"/>
  </r>
  <r>
    <x v="11"/>
    <n v="10353"/>
    <x v="6"/>
    <n v="1"/>
    <n v="350"/>
    <n v="0"/>
    <n v="0"/>
    <n v="0"/>
    <n v="350"/>
    <n v="0"/>
    <n v="350"/>
    <n v="1"/>
    <n v="0"/>
    <x v="174"/>
  </r>
  <r>
    <x v="119"/>
    <n v="10359"/>
    <x v="6"/>
    <n v="2"/>
    <n v="770"/>
    <n v="0"/>
    <n v="0"/>
    <n v="0"/>
    <n v="770"/>
    <n v="0"/>
    <n v="770"/>
    <n v="1"/>
    <n v="0"/>
    <x v="174"/>
  </r>
  <r>
    <x v="46"/>
    <n v="10356"/>
    <x v="6"/>
    <n v="2"/>
    <n v="720"/>
    <n v="0"/>
    <n v="0"/>
    <n v="0"/>
    <n v="720"/>
    <n v="0"/>
    <n v="720"/>
    <n v="1"/>
    <n v="0"/>
    <x v="174"/>
  </r>
  <r>
    <x v="152"/>
    <n v="10428"/>
    <x v="21"/>
    <n v="1"/>
    <n v="349"/>
    <n v="0"/>
    <n v="0"/>
    <n v="0"/>
    <n v="349"/>
    <n v="0"/>
    <n v="349"/>
    <n v="1"/>
    <n v="0"/>
    <x v="174"/>
  </r>
  <r>
    <x v="350"/>
    <n v="106418"/>
    <x v="2"/>
    <n v="1"/>
    <n v="385"/>
    <n v="0"/>
    <n v="0"/>
    <n v="0"/>
    <n v="385"/>
    <n v="0"/>
    <n v="385"/>
    <n v="1"/>
    <n v="0"/>
    <x v="174"/>
  </r>
  <r>
    <x v="301"/>
    <n v="10746"/>
    <x v="10"/>
    <n v="1"/>
    <n v="209"/>
    <n v="0"/>
    <n v="0"/>
    <n v="0"/>
    <n v="209"/>
    <n v="0"/>
    <n v="209"/>
    <n v="1"/>
    <n v="0"/>
    <x v="174"/>
  </r>
  <r>
    <x v="51"/>
    <n v="10632"/>
    <x v="10"/>
    <n v="2"/>
    <n v="318"/>
    <n v="0"/>
    <n v="0"/>
    <n v="20.149999999999999"/>
    <n v="297.85000000000002"/>
    <n v="0"/>
    <n v="297.85000000000002"/>
    <n v="1"/>
    <n v="0"/>
    <x v="174"/>
  </r>
  <r>
    <x v="315"/>
    <n v="10749"/>
    <x v="10"/>
    <n v="4"/>
    <n v="716"/>
    <n v="0"/>
    <n v="0"/>
    <n v="29.7"/>
    <n v="686.3"/>
    <n v="0"/>
    <n v="686.3"/>
    <n v="1"/>
    <n v="0"/>
    <x v="175"/>
  </r>
  <r>
    <x v="174"/>
    <n v="10660"/>
    <x v="5"/>
    <n v="2"/>
    <n v="530"/>
    <n v="0"/>
    <n v="0"/>
    <n v="0"/>
    <n v="530"/>
    <n v="0"/>
    <n v="530"/>
    <n v="1"/>
    <n v="0"/>
    <x v="175"/>
  </r>
  <r>
    <x v="145"/>
    <n v="10449"/>
    <x v="0"/>
    <n v="2"/>
    <n v="520"/>
    <n v="0"/>
    <n v="0"/>
    <n v="0"/>
    <n v="520"/>
    <n v="0"/>
    <n v="520"/>
    <n v="1"/>
    <n v="0"/>
    <x v="175"/>
  </r>
  <r>
    <x v="55"/>
    <n v="10152"/>
    <x v="1"/>
    <n v="1"/>
    <n v="350"/>
    <n v="0"/>
    <n v="0"/>
    <n v="0"/>
    <n v="350"/>
    <n v="0"/>
    <n v="350"/>
    <n v="1"/>
    <n v="0"/>
    <x v="175"/>
  </r>
  <r>
    <x v="98"/>
    <n v="10168"/>
    <x v="1"/>
    <n v="1"/>
    <n v="385"/>
    <n v="0"/>
    <n v="0"/>
    <n v="0"/>
    <n v="385"/>
    <n v="0"/>
    <n v="385"/>
    <n v="1"/>
    <n v="0"/>
    <x v="175"/>
  </r>
  <r>
    <x v="125"/>
    <n v="10069"/>
    <x v="4"/>
    <n v="2"/>
    <n v="710"/>
    <n v="0"/>
    <n v="0"/>
    <n v="0"/>
    <n v="710"/>
    <n v="0"/>
    <n v="710"/>
    <n v="1"/>
    <n v="0"/>
    <x v="175"/>
  </r>
  <r>
    <x v="22"/>
    <n v="10645"/>
    <x v="1"/>
    <n v="1"/>
    <n v="340"/>
    <n v="0"/>
    <n v="0"/>
    <n v="0"/>
    <n v="340"/>
    <n v="0"/>
    <n v="340"/>
    <n v="1"/>
    <n v="0"/>
    <x v="175"/>
  </r>
  <r>
    <x v="23"/>
    <n v="10044"/>
    <x v="4"/>
    <n v="2"/>
    <n v="520"/>
    <n v="0"/>
    <n v="0"/>
    <n v="0"/>
    <n v="520"/>
    <n v="0"/>
    <n v="520"/>
    <n v="1"/>
    <n v="0"/>
    <x v="175"/>
  </r>
  <r>
    <x v="59"/>
    <n v="10052"/>
    <x v="4"/>
    <n v="1"/>
    <n v="340"/>
    <n v="0"/>
    <n v="0"/>
    <n v="68"/>
    <n v="272"/>
    <n v="0"/>
    <n v="272"/>
    <n v="1"/>
    <n v="0"/>
    <x v="175"/>
  </r>
  <r>
    <x v="112"/>
    <n v="10127"/>
    <x v="3"/>
    <n v="2"/>
    <n v="710"/>
    <n v="0"/>
    <n v="0"/>
    <n v="0"/>
    <n v="710"/>
    <n v="0"/>
    <n v="710"/>
    <n v="1"/>
    <n v="0"/>
    <x v="175"/>
  </r>
  <r>
    <x v="25"/>
    <n v="10114"/>
    <x v="11"/>
    <n v="1"/>
    <n v="335"/>
    <n v="0"/>
    <n v="0"/>
    <n v="55.57"/>
    <n v="279.43"/>
    <n v="0"/>
    <n v="279.43"/>
    <n v="1"/>
    <n v="0"/>
    <x v="175"/>
  </r>
  <r>
    <x v="100"/>
    <n v="10073"/>
    <x v="11"/>
    <n v="1"/>
    <n v="335"/>
    <n v="0"/>
    <n v="0"/>
    <n v="67"/>
    <n v="268"/>
    <n v="0"/>
    <n v="268"/>
    <n v="1"/>
    <n v="0"/>
    <x v="175"/>
  </r>
  <r>
    <x v="26"/>
    <n v="10095"/>
    <x v="3"/>
    <n v="1"/>
    <n v="260"/>
    <n v="0"/>
    <n v="0"/>
    <n v="0"/>
    <n v="260"/>
    <n v="0"/>
    <n v="260"/>
    <n v="1"/>
    <n v="0"/>
    <x v="175"/>
  </r>
  <r>
    <x v="178"/>
    <n v="10444"/>
    <x v="12"/>
    <n v="1"/>
    <n v="75"/>
    <n v="0"/>
    <n v="0"/>
    <n v="0"/>
    <n v="75"/>
    <n v="0"/>
    <n v="75"/>
    <n v="1"/>
    <n v="0"/>
    <x v="175"/>
  </r>
  <r>
    <x v="140"/>
    <n v="10488"/>
    <x v="12"/>
    <n v="1"/>
    <n v="135"/>
    <n v="0"/>
    <n v="0"/>
    <n v="0"/>
    <n v="135"/>
    <n v="0"/>
    <n v="135"/>
    <n v="1"/>
    <n v="0"/>
    <x v="175"/>
  </r>
  <r>
    <x v="114"/>
    <n v="10440"/>
    <x v="12"/>
    <n v="1"/>
    <n v="88"/>
    <n v="0"/>
    <n v="0"/>
    <n v="0"/>
    <n v="88"/>
    <n v="0"/>
    <n v="88"/>
    <n v="1"/>
    <n v="0"/>
    <x v="175"/>
  </r>
  <r>
    <x v="126"/>
    <n v="10439"/>
    <x v="12"/>
    <n v="1"/>
    <n v="119"/>
    <n v="0"/>
    <n v="0"/>
    <n v="0"/>
    <n v="119"/>
    <n v="0"/>
    <n v="119"/>
    <n v="1"/>
    <n v="0"/>
    <x v="175"/>
  </r>
  <r>
    <x v="62"/>
    <n v="10445"/>
    <x v="12"/>
    <n v="2"/>
    <n v="390"/>
    <n v="0"/>
    <n v="0"/>
    <n v="0"/>
    <n v="390"/>
    <n v="0"/>
    <n v="390"/>
    <n v="1"/>
    <n v="0"/>
    <x v="175"/>
  </r>
  <r>
    <x v="115"/>
    <n v="10436"/>
    <x v="12"/>
    <n v="1"/>
    <n v="45"/>
    <n v="0"/>
    <n v="0"/>
    <n v="0"/>
    <n v="45"/>
    <n v="0"/>
    <n v="45"/>
    <n v="1"/>
    <n v="0"/>
    <x v="175"/>
  </r>
  <r>
    <x v="64"/>
    <n v="10471"/>
    <x v="19"/>
    <n v="1"/>
    <n v="495"/>
    <n v="0"/>
    <n v="0"/>
    <n v="0"/>
    <n v="495"/>
    <n v="0"/>
    <n v="495"/>
    <n v="1"/>
    <n v="0"/>
    <x v="175"/>
  </r>
  <r>
    <x v="33"/>
    <n v="10221"/>
    <x v="13"/>
    <n v="2"/>
    <n v="510"/>
    <n v="0"/>
    <n v="0"/>
    <n v="0"/>
    <n v="510"/>
    <n v="0"/>
    <n v="510"/>
    <n v="1"/>
    <n v="0"/>
    <x v="175"/>
  </r>
  <r>
    <x v="37"/>
    <n v="10216"/>
    <x v="13"/>
    <n v="2"/>
    <n v="490"/>
    <n v="0"/>
    <n v="0"/>
    <n v="0"/>
    <n v="490"/>
    <n v="0"/>
    <n v="490"/>
    <n v="1"/>
    <n v="0"/>
    <x v="175"/>
  </r>
  <r>
    <x v="8"/>
    <n v="10264"/>
    <x v="5"/>
    <n v="2"/>
    <n v="380"/>
    <n v="0"/>
    <n v="0"/>
    <n v="0"/>
    <n v="380"/>
    <n v="0"/>
    <n v="380"/>
    <n v="1"/>
    <n v="0"/>
    <x v="175"/>
  </r>
  <r>
    <x v="68"/>
    <n v="10377"/>
    <x v="5"/>
    <n v="1"/>
    <n v="345"/>
    <n v="0"/>
    <n v="0"/>
    <n v="69"/>
    <n v="276"/>
    <n v="0"/>
    <n v="276"/>
    <n v="1"/>
    <n v="0"/>
    <x v="175"/>
  </r>
  <r>
    <x v="161"/>
    <n v="10369"/>
    <x v="5"/>
    <n v="1"/>
    <n v="225"/>
    <n v="0"/>
    <n v="0"/>
    <n v="0"/>
    <n v="225"/>
    <n v="0"/>
    <n v="225"/>
    <n v="1"/>
    <n v="0"/>
    <x v="175"/>
  </r>
  <r>
    <x v="39"/>
    <n v="10373"/>
    <x v="5"/>
    <n v="1"/>
    <n v="275"/>
    <n v="0"/>
    <n v="0"/>
    <n v="0"/>
    <n v="275"/>
    <n v="0"/>
    <n v="275"/>
    <n v="1"/>
    <n v="0"/>
    <x v="175"/>
  </r>
  <r>
    <x v="41"/>
    <n v="10363"/>
    <x v="5"/>
    <n v="1"/>
    <n v="265"/>
    <n v="0"/>
    <n v="0"/>
    <n v="0"/>
    <n v="265"/>
    <n v="0"/>
    <n v="265"/>
    <n v="1"/>
    <n v="0"/>
    <x v="175"/>
  </r>
  <r>
    <x v="69"/>
    <n v="10382"/>
    <x v="5"/>
    <n v="1"/>
    <n v="235"/>
    <n v="0"/>
    <n v="0"/>
    <n v="0"/>
    <n v="235"/>
    <n v="0"/>
    <n v="235"/>
    <n v="1"/>
    <n v="0"/>
    <x v="175"/>
  </r>
  <r>
    <x v="45"/>
    <n v="10354"/>
    <x v="6"/>
    <n v="1"/>
    <n v="350"/>
    <n v="0"/>
    <n v="0"/>
    <n v="0"/>
    <n v="350"/>
    <n v="0"/>
    <n v="350"/>
    <n v="1"/>
    <n v="0"/>
    <x v="175"/>
  </r>
  <r>
    <x v="104"/>
    <n v="10360"/>
    <x v="6"/>
    <n v="1"/>
    <n v="385"/>
    <n v="0"/>
    <n v="0"/>
    <n v="63.87"/>
    <n v="321.13"/>
    <n v="0"/>
    <n v="321.13"/>
    <n v="1"/>
    <n v="0"/>
    <x v="175"/>
  </r>
  <r>
    <x v="46"/>
    <n v="10356"/>
    <x v="6"/>
    <n v="2"/>
    <n v="720"/>
    <n v="0"/>
    <n v="0"/>
    <n v="0"/>
    <n v="720"/>
    <n v="0"/>
    <n v="720"/>
    <n v="1"/>
    <n v="0"/>
    <x v="175"/>
  </r>
  <r>
    <x v="75"/>
    <n v="10427"/>
    <x v="21"/>
    <n v="1"/>
    <n v="359"/>
    <n v="0"/>
    <n v="0"/>
    <n v="59.56"/>
    <n v="299.44"/>
    <n v="0"/>
    <n v="299.44"/>
    <n v="1"/>
    <n v="0"/>
    <x v="175"/>
  </r>
  <r>
    <x v="77"/>
    <n v="10421"/>
    <x v="22"/>
    <n v="1"/>
    <n v="238"/>
    <n v="0"/>
    <n v="0"/>
    <n v="0"/>
    <n v="238"/>
    <n v="0"/>
    <n v="238"/>
    <n v="1"/>
    <n v="0"/>
    <x v="175"/>
  </r>
  <r>
    <x v="291"/>
    <n v="10517"/>
    <x v="22"/>
    <n v="1"/>
    <n v="525"/>
    <n v="0"/>
    <n v="0"/>
    <n v="0"/>
    <n v="525"/>
    <n v="0"/>
    <n v="525"/>
    <n v="1"/>
    <n v="0"/>
    <x v="175"/>
  </r>
  <r>
    <x v="252"/>
    <n v="10546"/>
    <x v="17"/>
    <n v="1"/>
    <n v="0"/>
    <n v="0"/>
    <n v="0"/>
    <n v="0"/>
    <n v="0"/>
    <n v="0"/>
    <n v="0"/>
    <n v="0"/>
    <n v="0"/>
    <x v="175"/>
  </r>
  <r>
    <x v="90"/>
    <n v="10528"/>
    <x v="17"/>
    <n v="1"/>
    <n v="0"/>
    <n v="0"/>
    <n v="0"/>
    <n v="0"/>
    <n v="0"/>
    <n v="0"/>
    <n v="0"/>
    <n v="0"/>
    <n v="0"/>
    <x v="175"/>
  </r>
  <r>
    <x v="91"/>
    <n v="10494"/>
    <x v="16"/>
    <n v="2"/>
    <n v="76"/>
    <n v="0"/>
    <n v="0"/>
    <n v="6.3"/>
    <n v="69.7"/>
    <n v="0"/>
    <n v="69.7"/>
    <n v="1"/>
    <n v="0"/>
    <x v="175"/>
  </r>
  <r>
    <x v="298"/>
    <n v="10754"/>
    <x v="10"/>
    <n v="2"/>
    <n v="418"/>
    <n v="0"/>
    <n v="0"/>
    <n v="0"/>
    <n v="418"/>
    <n v="0"/>
    <n v="418"/>
    <n v="1"/>
    <n v="0"/>
    <x v="175"/>
  </r>
  <r>
    <x v="275"/>
    <n v="10539"/>
    <x v="17"/>
    <n v="1"/>
    <n v="0"/>
    <n v="0"/>
    <n v="0"/>
    <n v="0"/>
    <n v="0"/>
    <n v="0"/>
    <n v="0"/>
    <n v="0"/>
    <n v="0"/>
    <x v="175"/>
  </r>
  <r>
    <x v="92"/>
    <n v="10498"/>
    <x v="16"/>
    <n v="1"/>
    <n v="88"/>
    <n v="0"/>
    <n v="0"/>
    <n v="0"/>
    <n v="88"/>
    <n v="0"/>
    <n v="88"/>
    <n v="1"/>
    <n v="0"/>
    <x v="175"/>
  </r>
  <r>
    <x v="351"/>
    <n v="10536"/>
    <x v="17"/>
    <n v="1"/>
    <n v="0"/>
    <n v="0"/>
    <n v="0"/>
    <n v="0"/>
    <n v="0"/>
    <n v="0"/>
    <n v="0"/>
    <n v="0"/>
    <n v="0"/>
    <x v="175"/>
  </r>
  <r>
    <x v="315"/>
    <n v="10749"/>
    <x v="10"/>
    <n v="2"/>
    <n v="358"/>
    <n v="0"/>
    <n v="0"/>
    <n v="27.96"/>
    <n v="330.04"/>
    <n v="0"/>
    <n v="330.04"/>
    <n v="1"/>
    <n v="0"/>
    <x v="176"/>
  </r>
  <r>
    <x v="81"/>
    <n v="10396"/>
    <x v="18"/>
    <n v="1"/>
    <n v="555"/>
    <n v="0"/>
    <n v="0"/>
    <n v="0"/>
    <n v="555"/>
    <n v="0"/>
    <n v="555"/>
    <n v="1"/>
    <n v="0"/>
    <x v="176"/>
  </r>
  <r>
    <x v="54"/>
    <n v="10397"/>
    <x v="18"/>
    <n v="1"/>
    <n v="575"/>
    <n v="0"/>
    <n v="0"/>
    <n v="89.83"/>
    <n v="485.17"/>
    <n v="0"/>
    <n v="485.17"/>
    <n v="1"/>
    <n v="0"/>
    <x v="176"/>
  </r>
  <r>
    <x v="57"/>
    <n v="10225"/>
    <x v="4"/>
    <n v="1"/>
    <n v="255"/>
    <n v="0"/>
    <n v="0"/>
    <n v="0"/>
    <n v="255"/>
    <n v="0"/>
    <n v="255"/>
    <n v="1"/>
    <n v="0"/>
    <x v="176"/>
  </r>
  <r>
    <x v="60"/>
    <n v="10125"/>
    <x v="3"/>
    <n v="1"/>
    <n v="275"/>
    <n v="0"/>
    <n v="0"/>
    <n v="0"/>
    <n v="275"/>
    <n v="0"/>
    <n v="275"/>
    <n v="1"/>
    <n v="0"/>
    <x v="176"/>
  </r>
  <r>
    <x v="100"/>
    <n v="10073"/>
    <x v="11"/>
    <n v="1"/>
    <n v="335"/>
    <n v="0"/>
    <n v="0"/>
    <n v="0"/>
    <n v="335"/>
    <n v="0"/>
    <n v="335"/>
    <n v="1"/>
    <n v="0"/>
    <x v="176"/>
  </r>
  <r>
    <x v="83"/>
    <n v="10046"/>
    <x v="4"/>
    <n v="1"/>
    <n v="260"/>
    <n v="0"/>
    <n v="0"/>
    <n v="0"/>
    <n v="260"/>
    <n v="0"/>
    <n v="260"/>
    <n v="1"/>
    <n v="0"/>
    <x v="176"/>
  </r>
  <r>
    <x v="139"/>
    <n v="10090"/>
    <x v="4"/>
    <n v="1"/>
    <n v="315"/>
    <n v="0"/>
    <n v="0"/>
    <n v="0"/>
    <n v="315"/>
    <n v="0"/>
    <n v="315"/>
    <n v="1"/>
    <n v="0"/>
    <x v="176"/>
  </r>
  <r>
    <x v="28"/>
    <n v="10442"/>
    <x v="12"/>
    <n v="1"/>
    <n v="83"/>
    <n v="0"/>
    <n v="0"/>
    <n v="12.97"/>
    <n v="70.03"/>
    <n v="0"/>
    <n v="70.03"/>
    <n v="1"/>
    <n v="0"/>
    <x v="176"/>
  </r>
  <r>
    <x v="113"/>
    <n v="10446"/>
    <x v="12"/>
    <n v="1"/>
    <n v="195"/>
    <n v="0"/>
    <n v="0"/>
    <n v="0"/>
    <n v="195"/>
    <n v="0"/>
    <n v="195"/>
    <n v="1"/>
    <n v="0"/>
    <x v="176"/>
  </r>
  <r>
    <x v="29"/>
    <n v="10443"/>
    <x v="12"/>
    <n v="1"/>
    <n v="75"/>
    <n v="0"/>
    <n v="0"/>
    <n v="0"/>
    <n v="75"/>
    <n v="0"/>
    <n v="75"/>
    <n v="1"/>
    <n v="0"/>
    <x v="176"/>
  </r>
  <r>
    <x v="63"/>
    <n v="10470"/>
    <x v="19"/>
    <n v="1"/>
    <n v="275"/>
    <n v="0"/>
    <n v="0"/>
    <n v="24"/>
    <n v="251"/>
    <n v="0"/>
    <n v="251"/>
    <n v="1"/>
    <n v="0"/>
    <x v="176"/>
  </r>
  <r>
    <x v="65"/>
    <n v="10211"/>
    <x v="13"/>
    <n v="1"/>
    <n v="265"/>
    <n v="0"/>
    <n v="0"/>
    <n v="0"/>
    <n v="265"/>
    <n v="0"/>
    <n v="265"/>
    <n v="1"/>
    <n v="0"/>
    <x v="176"/>
  </r>
  <r>
    <x v="33"/>
    <n v="10221"/>
    <x v="13"/>
    <n v="1"/>
    <n v="255"/>
    <n v="0"/>
    <n v="0"/>
    <n v="0"/>
    <n v="255"/>
    <n v="0"/>
    <n v="255"/>
    <n v="1"/>
    <n v="0"/>
    <x v="176"/>
  </r>
  <r>
    <x v="8"/>
    <n v="10264"/>
    <x v="5"/>
    <n v="8"/>
    <n v="1520"/>
    <n v="0"/>
    <n v="0"/>
    <n v="54.58"/>
    <n v="1465.42"/>
    <n v="0"/>
    <n v="1465.42"/>
    <n v="1"/>
    <n v="0"/>
    <x v="176"/>
  </r>
  <r>
    <x v="186"/>
    <n v="10365"/>
    <x v="5"/>
    <n v="1"/>
    <n v="320"/>
    <n v="0"/>
    <n v="0"/>
    <n v="0"/>
    <n v="320"/>
    <n v="0"/>
    <n v="320"/>
    <n v="1"/>
    <n v="0"/>
    <x v="176"/>
  </r>
  <r>
    <x v="44"/>
    <n v="10685"/>
    <x v="5"/>
    <n v="1"/>
    <n v="225"/>
    <n v="0"/>
    <n v="0"/>
    <n v="0"/>
    <n v="225"/>
    <n v="0"/>
    <n v="225"/>
    <n v="1"/>
    <n v="0"/>
    <x v="176"/>
  </r>
  <r>
    <x v="45"/>
    <n v="10354"/>
    <x v="6"/>
    <n v="2"/>
    <n v="700"/>
    <n v="0"/>
    <n v="0"/>
    <n v="0"/>
    <n v="700"/>
    <n v="0"/>
    <n v="700"/>
    <n v="1"/>
    <n v="0"/>
    <x v="176"/>
  </r>
  <r>
    <x v="11"/>
    <n v="10353"/>
    <x v="6"/>
    <n v="2"/>
    <n v="700"/>
    <n v="0"/>
    <n v="0"/>
    <n v="70"/>
    <n v="630"/>
    <n v="0"/>
    <n v="630"/>
    <n v="1"/>
    <n v="0"/>
    <x v="176"/>
  </r>
  <r>
    <x v="119"/>
    <n v="10359"/>
    <x v="6"/>
    <n v="1"/>
    <n v="385"/>
    <n v="0"/>
    <n v="0"/>
    <n v="0"/>
    <n v="385"/>
    <n v="0"/>
    <n v="385"/>
    <n v="1"/>
    <n v="0"/>
    <x v="176"/>
  </r>
  <r>
    <x v="46"/>
    <n v="10356"/>
    <x v="6"/>
    <n v="3"/>
    <n v="1080"/>
    <n v="0"/>
    <n v="0"/>
    <n v="87.66"/>
    <n v="992.34"/>
    <n v="0"/>
    <n v="992.34"/>
    <n v="1"/>
    <n v="0"/>
    <x v="176"/>
  </r>
  <r>
    <x v="91"/>
    <n v="10494"/>
    <x v="16"/>
    <n v="1"/>
    <n v="38"/>
    <n v="0"/>
    <n v="0"/>
    <n v="0"/>
    <n v="38"/>
    <n v="0"/>
    <n v="38"/>
    <n v="1"/>
    <n v="0"/>
    <x v="176"/>
  </r>
  <r>
    <x v="315"/>
    <n v="10749"/>
    <x v="10"/>
    <n v="3"/>
    <n v="537"/>
    <n v="0"/>
    <n v="0"/>
    <n v="0"/>
    <n v="537"/>
    <n v="0"/>
    <n v="537"/>
    <n v="1"/>
    <n v="0"/>
    <x v="177"/>
  </r>
  <r>
    <x v="174"/>
    <n v="10660"/>
    <x v="5"/>
    <n v="1"/>
    <n v="265"/>
    <n v="0"/>
    <n v="0"/>
    <n v="19.63"/>
    <n v="245.37"/>
    <n v="0"/>
    <n v="245.37"/>
    <n v="1"/>
    <n v="0"/>
    <x v="177"/>
  </r>
  <r>
    <x v="21"/>
    <n v="10461"/>
    <x v="0"/>
    <n v="1"/>
    <n v="275"/>
    <n v="0"/>
    <n v="0"/>
    <n v="20.37"/>
    <n v="254.63"/>
    <n v="0"/>
    <n v="254.63"/>
    <n v="1"/>
    <n v="0"/>
    <x v="177"/>
  </r>
  <r>
    <x v="209"/>
    <n v="10574"/>
    <x v="17"/>
    <n v="1"/>
    <n v="0"/>
    <n v="0"/>
    <n v="0"/>
    <n v="0"/>
    <n v="0"/>
    <n v="0"/>
    <n v="0"/>
    <n v="0"/>
    <n v="0"/>
    <x v="177"/>
  </r>
  <r>
    <x v="182"/>
    <n v="10154"/>
    <x v="1"/>
    <n v="1"/>
    <n v="385"/>
    <n v="0"/>
    <n v="0"/>
    <n v="0"/>
    <n v="385"/>
    <n v="0"/>
    <n v="385"/>
    <n v="1"/>
    <n v="0"/>
    <x v="177"/>
  </r>
  <r>
    <x v="137"/>
    <n v="10157"/>
    <x v="1"/>
    <n v="1"/>
    <n v="350"/>
    <n v="0"/>
    <n v="0"/>
    <n v="0"/>
    <n v="350"/>
    <n v="0"/>
    <n v="350"/>
    <n v="1"/>
    <n v="0"/>
    <x v="177"/>
  </r>
  <r>
    <x v="2"/>
    <n v="10158"/>
    <x v="1"/>
    <n v="1"/>
    <n v="385"/>
    <n v="0"/>
    <n v="0"/>
    <n v="0"/>
    <n v="385"/>
    <n v="0"/>
    <n v="385"/>
    <n v="1"/>
    <n v="0"/>
    <x v="177"/>
  </r>
  <r>
    <x v="57"/>
    <n v="10225"/>
    <x v="4"/>
    <n v="1"/>
    <n v="255"/>
    <n v="0"/>
    <n v="0"/>
    <n v="0"/>
    <n v="255"/>
    <n v="0"/>
    <n v="255"/>
    <n v="1"/>
    <n v="0"/>
    <x v="177"/>
  </r>
  <r>
    <x v="60"/>
    <n v="10125"/>
    <x v="3"/>
    <n v="1"/>
    <n v="275"/>
    <n v="0"/>
    <n v="0"/>
    <n v="0"/>
    <n v="275"/>
    <n v="0"/>
    <n v="275"/>
    <n v="1"/>
    <n v="0"/>
    <x v="177"/>
  </r>
  <r>
    <x v="24"/>
    <n v="10652"/>
    <x v="3"/>
    <n v="1"/>
    <n v="315"/>
    <n v="0"/>
    <n v="0"/>
    <n v="0"/>
    <n v="315"/>
    <n v="0"/>
    <n v="315"/>
    <n v="1"/>
    <n v="0"/>
    <x v="177"/>
  </r>
  <r>
    <x v="129"/>
    <n v="10088"/>
    <x v="4"/>
    <n v="2"/>
    <n v="550"/>
    <n v="0"/>
    <n v="0"/>
    <n v="0"/>
    <n v="550"/>
    <n v="0"/>
    <n v="550"/>
    <n v="1"/>
    <n v="0"/>
    <x v="177"/>
  </r>
  <r>
    <x v="114"/>
    <n v="10440"/>
    <x v="12"/>
    <n v="1"/>
    <n v="88"/>
    <n v="0"/>
    <n v="0"/>
    <n v="0"/>
    <n v="88"/>
    <n v="0"/>
    <n v="88"/>
    <n v="1"/>
    <n v="0"/>
    <x v="177"/>
  </r>
  <r>
    <x v="62"/>
    <n v="10445"/>
    <x v="12"/>
    <n v="3"/>
    <n v="585"/>
    <n v="0"/>
    <n v="0"/>
    <n v="0"/>
    <n v="585"/>
    <n v="0"/>
    <n v="585"/>
    <n v="1"/>
    <n v="0"/>
    <x v="177"/>
  </r>
  <r>
    <x v="274"/>
    <n v="10715"/>
    <x v="12"/>
    <n v="1"/>
    <n v="155"/>
    <n v="0"/>
    <n v="0"/>
    <n v="0"/>
    <n v="155"/>
    <n v="0"/>
    <n v="155"/>
    <n v="1"/>
    <n v="0"/>
    <x v="177"/>
  </r>
  <r>
    <x v="65"/>
    <n v="10211"/>
    <x v="13"/>
    <n v="1"/>
    <n v="265"/>
    <n v="0"/>
    <n v="0"/>
    <n v="0"/>
    <n v="265"/>
    <n v="0"/>
    <n v="265"/>
    <n v="1"/>
    <n v="0"/>
    <x v="177"/>
  </r>
  <r>
    <x v="33"/>
    <n v="10221"/>
    <x v="13"/>
    <n v="1"/>
    <n v="255"/>
    <n v="0"/>
    <n v="0"/>
    <n v="0"/>
    <n v="255"/>
    <n v="0"/>
    <n v="255"/>
    <n v="1"/>
    <n v="0"/>
    <x v="177"/>
  </r>
  <r>
    <x v="8"/>
    <n v="10264"/>
    <x v="5"/>
    <n v="4"/>
    <n v="760"/>
    <n v="0"/>
    <n v="0"/>
    <n v="0"/>
    <n v="760"/>
    <n v="0"/>
    <n v="760"/>
    <n v="1"/>
    <n v="0"/>
    <x v="177"/>
  </r>
  <r>
    <x v="38"/>
    <n v="10381"/>
    <x v="5"/>
    <n v="1"/>
    <n v="225"/>
    <n v="0"/>
    <n v="0"/>
    <n v="0"/>
    <n v="225"/>
    <n v="0"/>
    <n v="225"/>
    <n v="1"/>
    <n v="0"/>
    <x v="177"/>
  </r>
  <r>
    <x v="233"/>
    <n v="10380"/>
    <x v="5"/>
    <n v="1"/>
    <n v="230"/>
    <n v="0"/>
    <n v="0"/>
    <n v="17.04"/>
    <n v="212.96"/>
    <n v="0"/>
    <n v="212.96"/>
    <n v="1"/>
    <n v="0"/>
    <x v="177"/>
  </r>
  <r>
    <x v="228"/>
    <n v="10378"/>
    <x v="5"/>
    <n v="1"/>
    <n v="285"/>
    <n v="0"/>
    <n v="0"/>
    <n v="0"/>
    <n v="285"/>
    <n v="0"/>
    <n v="285"/>
    <n v="1"/>
    <n v="0"/>
    <x v="177"/>
  </r>
  <r>
    <x v="10"/>
    <n v="10007"/>
    <x v="5"/>
    <n v="1"/>
    <n v="275"/>
    <n v="0"/>
    <n v="0"/>
    <n v="0"/>
    <n v="275"/>
    <n v="0"/>
    <n v="275"/>
    <n v="1"/>
    <n v="0"/>
    <x v="177"/>
  </r>
  <r>
    <x v="42"/>
    <n v="10370"/>
    <x v="5"/>
    <n v="1"/>
    <n v="310"/>
    <n v="0"/>
    <n v="0"/>
    <n v="22.96"/>
    <n v="287.04000000000002"/>
    <n v="0"/>
    <n v="287.04000000000002"/>
    <n v="1"/>
    <n v="0"/>
    <x v="177"/>
  </r>
  <r>
    <x v="198"/>
    <n v="10034"/>
    <x v="20"/>
    <n v="1"/>
    <n v="1435"/>
    <n v="0"/>
    <n v="0"/>
    <n v="0"/>
    <n v="1435"/>
    <n v="0"/>
    <n v="1435"/>
    <n v="1"/>
    <n v="0"/>
    <x v="177"/>
  </r>
  <r>
    <x v="11"/>
    <n v="10353"/>
    <x v="6"/>
    <n v="1"/>
    <n v="350"/>
    <n v="0"/>
    <n v="0"/>
    <n v="0"/>
    <n v="350"/>
    <n v="0"/>
    <n v="350"/>
    <n v="1"/>
    <n v="0"/>
    <x v="177"/>
  </r>
  <r>
    <x v="46"/>
    <n v="10356"/>
    <x v="6"/>
    <n v="1"/>
    <n v="360"/>
    <n v="0"/>
    <n v="0"/>
    <n v="0"/>
    <n v="360"/>
    <n v="0"/>
    <n v="360"/>
    <n v="1"/>
    <n v="0"/>
    <x v="177"/>
  </r>
  <r>
    <x v="88"/>
    <n v="10423"/>
    <x v="22"/>
    <n v="2"/>
    <n v="560"/>
    <n v="0"/>
    <n v="0"/>
    <n v="0"/>
    <n v="560"/>
    <n v="0"/>
    <n v="560"/>
    <n v="1"/>
    <n v="0"/>
    <x v="177"/>
  </r>
  <r>
    <x v="165"/>
    <n v="10509"/>
    <x v="22"/>
    <n v="1"/>
    <n v="320"/>
    <n v="0"/>
    <n v="0"/>
    <n v="0"/>
    <n v="320"/>
    <n v="0"/>
    <n v="320"/>
    <n v="1"/>
    <n v="0"/>
    <x v="177"/>
  </r>
  <r>
    <x v="89"/>
    <n v="10493"/>
    <x v="16"/>
    <n v="1"/>
    <n v="58"/>
    <n v="0"/>
    <n v="0"/>
    <n v="0"/>
    <n v="58"/>
    <n v="0"/>
    <n v="58"/>
    <n v="1"/>
    <n v="0"/>
    <x v="177"/>
  </r>
  <r>
    <x v="17"/>
    <n v="10633"/>
    <x v="10"/>
    <n v="2"/>
    <n v="318"/>
    <n v="0"/>
    <n v="0"/>
    <n v="0"/>
    <n v="318"/>
    <n v="0"/>
    <n v="318"/>
    <n v="1"/>
    <n v="0"/>
    <x v="177"/>
  </r>
  <r>
    <x v="207"/>
    <n v="10294"/>
    <x v="17"/>
    <n v="1"/>
    <n v="0"/>
    <n v="0"/>
    <n v="0"/>
    <n v="0"/>
    <n v="0"/>
    <n v="0"/>
    <n v="0"/>
    <n v="0"/>
    <n v="0"/>
    <x v="177"/>
  </r>
  <r>
    <x v="51"/>
    <n v="10632"/>
    <x v="10"/>
    <n v="1"/>
    <n v="159"/>
    <n v="0"/>
    <n v="0"/>
    <n v="0"/>
    <n v="159"/>
    <n v="0"/>
    <n v="159"/>
    <n v="1"/>
    <n v="0"/>
    <x v="177"/>
  </r>
  <r>
    <x v="213"/>
    <s v="0000"/>
    <x v="17"/>
    <n v="1"/>
    <n v="0"/>
    <n v="0"/>
    <n v="0"/>
    <n v="0"/>
    <n v="0"/>
    <n v="0"/>
    <n v="0"/>
    <n v="0"/>
    <n v="0"/>
    <x v="177"/>
  </r>
  <r>
    <x v="315"/>
    <n v="10749"/>
    <x v="10"/>
    <n v="3"/>
    <n v="537"/>
    <n v="0"/>
    <n v="0"/>
    <n v="0"/>
    <n v="537"/>
    <n v="0"/>
    <n v="537"/>
    <n v="1"/>
    <n v="0"/>
    <x v="178"/>
  </r>
  <r>
    <x v="335"/>
    <n v="10925"/>
    <x v="10"/>
    <n v="1"/>
    <n v="149"/>
    <n v="0"/>
    <n v="0"/>
    <n v="0"/>
    <n v="149"/>
    <n v="0"/>
    <n v="149"/>
    <n v="1"/>
    <n v="0"/>
    <x v="178"/>
  </r>
  <r>
    <x v="1"/>
    <n v="10450"/>
    <x v="0"/>
    <n v="1"/>
    <n v="470"/>
    <n v="0"/>
    <n v="0"/>
    <n v="0"/>
    <n v="470"/>
    <n v="0"/>
    <n v="470"/>
    <n v="1"/>
    <n v="0"/>
    <x v="178"/>
  </r>
  <r>
    <x v="81"/>
    <n v="10396"/>
    <x v="18"/>
    <n v="1"/>
    <n v="555"/>
    <n v="0"/>
    <n v="0"/>
    <n v="0"/>
    <n v="555"/>
    <n v="0"/>
    <n v="555"/>
    <n v="1"/>
    <n v="0"/>
    <x v="178"/>
  </r>
  <r>
    <x v="136"/>
    <n v="10400"/>
    <x v="18"/>
    <n v="1"/>
    <n v="560"/>
    <n v="0"/>
    <n v="0"/>
    <n v="0"/>
    <n v="560"/>
    <n v="0"/>
    <n v="560"/>
    <n v="1"/>
    <n v="0"/>
    <x v="178"/>
  </r>
  <r>
    <x v="125"/>
    <n v="10069"/>
    <x v="4"/>
    <n v="1"/>
    <n v="355"/>
    <n v="0"/>
    <n v="0"/>
    <n v="0"/>
    <n v="355"/>
    <n v="0"/>
    <n v="355"/>
    <n v="1"/>
    <n v="0"/>
    <x v="178"/>
  </r>
  <r>
    <x v="23"/>
    <n v="10044"/>
    <x v="4"/>
    <n v="1"/>
    <n v="260"/>
    <n v="0"/>
    <n v="0"/>
    <n v="0"/>
    <n v="260"/>
    <n v="0"/>
    <n v="260"/>
    <n v="1"/>
    <n v="0"/>
    <x v="178"/>
  </r>
  <r>
    <x v="128"/>
    <n v="10111"/>
    <x v="3"/>
    <n v="1"/>
    <n v="355"/>
    <n v="0"/>
    <n v="0"/>
    <n v="0"/>
    <n v="355"/>
    <n v="0"/>
    <n v="355"/>
    <n v="1"/>
    <n v="0"/>
    <x v="178"/>
  </r>
  <r>
    <x v="113"/>
    <n v="10446"/>
    <x v="12"/>
    <n v="2"/>
    <n v="390"/>
    <n v="0"/>
    <n v="0"/>
    <n v="0"/>
    <n v="390"/>
    <n v="0"/>
    <n v="390"/>
    <n v="1"/>
    <n v="0"/>
    <x v="178"/>
  </r>
  <r>
    <x v="29"/>
    <n v="10443"/>
    <x v="12"/>
    <n v="1"/>
    <n v="75"/>
    <n v="0"/>
    <n v="0"/>
    <n v="0"/>
    <n v="75"/>
    <n v="0"/>
    <n v="75"/>
    <n v="1"/>
    <n v="0"/>
    <x v="178"/>
  </r>
  <r>
    <x v="62"/>
    <n v="10445"/>
    <x v="12"/>
    <n v="3"/>
    <n v="585"/>
    <n v="0"/>
    <n v="0"/>
    <n v="0"/>
    <n v="585"/>
    <n v="0"/>
    <n v="585"/>
    <n v="1"/>
    <n v="0"/>
    <x v="178"/>
  </r>
  <r>
    <x v="115"/>
    <n v="10436"/>
    <x v="12"/>
    <n v="1"/>
    <n v="45"/>
    <n v="0"/>
    <n v="0"/>
    <n v="0"/>
    <n v="45"/>
    <n v="0"/>
    <n v="45"/>
    <n v="1"/>
    <n v="0"/>
    <x v="178"/>
  </r>
  <r>
    <x v="63"/>
    <n v="10470"/>
    <x v="19"/>
    <n v="1"/>
    <n v="275"/>
    <n v="0"/>
    <n v="0"/>
    <n v="0"/>
    <n v="275"/>
    <n v="0"/>
    <n v="275"/>
    <n v="1"/>
    <n v="0"/>
    <x v="178"/>
  </r>
  <r>
    <x v="33"/>
    <n v="10221"/>
    <x v="13"/>
    <n v="1"/>
    <n v="255"/>
    <n v="0"/>
    <n v="0"/>
    <n v="0"/>
    <n v="255"/>
    <n v="0"/>
    <n v="255"/>
    <n v="1"/>
    <n v="0"/>
    <x v="178"/>
  </r>
  <r>
    <x v="8"/>
    <n v="10264"/>
    <x v="5"/>
    <n v="4"/>
    <n v="760"/>
    <n v="0"/>
    <n v="0"/>
    <n v="0"/>
    <n v="760"/>
    <n v="0"/>
    <n v="760"/>
    <n v="1"/>
    <n v="0"/>
    <x v="178"/>
  </r>
  <r>
    <x v="157"/>
    <n v="10368"/>
    <x v="5"/>
    <n v="1"/>
    <n v="265"/>
    <n v="0"/>
    <n v="0"/>
    <n v="0"/>
    <n v="265"/>
    <n v="0"/>
    <n v="265"/>
    <n v="1"/>
    <n v="0"/>
    <x v="178"/>
  </r>
  <r>
    <x v="228"/>
    <n v="10378"/>
    <x v="5"/>
    <n v="1"/>
    <n v="285"/>
    <n v="0"/>
    <n v="0"/>
    <n v="0"/>
    <n v="285"/>
    <n v="0"/>
    <n v="285"/>
    <n v="1"/>
    <n v="0"/>
    <x v="178"/>
  </r>
  <r>
    <x v="119"/>
    <n v="10359"/>
    <x v="6"/>
    <n v="1"/>
    <n v="385"/>
    <n v="0"/>
    <n v="0"/>
    <n v="0"/>
    <n v="385"/>
    <n v="0"/>
    <n v="385"/>
    <n v="1"/>
    <n v="0"/>
    <x v="178"/>
  </r>
  <r>
    <x v="74"/>
    <n v="10227"/>
    <x v="6"/>
    <n v="1"/>
    <n v="385"/>
    <n v="0"/>
    <n v="0"/>
    <n v="0"/>
    <n v="385"/>
    <n v="0"/>
    <n v="385"/>
    <n v="1"/>
    <n v="0"/>
    <x v="178"/>
  </r>
  <r>
    <x v="46"/>
    <n v="10356"/>
    <x v="6"/>
    <n v="2"/>
    <n v="720"/>
    <n v="0"/>
    <n v="0"/>
    <n v="0"/>
    <n v="720"/>
    <n v="0"/>
    <n v="720"/>
    <n v="1"/>
    <n v="0"/>
    <x v="178"/>
  </r>
  <r>
    <x v="78"/>
    <n v="10403"/>
    <x v="23"/>
    <n v="1"/>
    <n v="335"/>
    <n v="0"/>
    <n v="0"/>
    <n v="0"/>
    <n v="335"/>
    <n v="0"/>
    <n v="335"/>
    <n v="1"/>
    <n v="0"/>
    <x v="178"/>
  </r>
  <r>
    <x v="79"/>
    <n v="10404"/>
    <x v="23"/>
    <n v="1"/>
    <n v="355"/>
    <n v="0"/>
    <n v="0"/>
    <n v="0"/>
    <n v="355"/>
    <n v="0"/>
    <n v="355"/>
    <n v="1"/>
    <n v="0"/>
    <x v="178"/>
  </r>
  <r>
    <x v="333"/>
    <n v="10923"/>
    <x v="10"/>
    <n v="1"/>
    <n v="159"/>
    <n v="0"/>
    <n v="0"/>
    <n v="0"/>
    <n v="159"/>
    <n v="0"/>
    <n v="159"/>
    <n v="1"/>
    <n v="0"/>
    <x v="178"/>
  </r>
  <r>
    <x v="315"/>
    <n v="10749"/>
    <x v="10"/>
    <n v="2"/>
    <n v="358"/>
    <n v="0"/>
    <n v="0"/>
    <n v="0"/>
    <n v="358"/>
    <n v="0"/>
    <n v="358"/>
    <n v="1"/>
    <n v="0"/>
    <x v="179"/>
  </r>
  <r>
    <x v="174"/>
    <n v="10660"/>
    <x v="5"/>
    <n v="2"/>
    <n v="530"/>
    <n v="0"/>
    <n v="0"/>
    <n v="0"/>
    <n v="530"/>
    <n v="0"/>
    <n v="530"/>
    <n v="1"/>
    <n v="0"/>
    <x v="179"/>
  </r>
  <r>
    <x v="145"/>
    <n v="10449"/>
    <x v="0"/>
    <n v="1"/>
    <n v="260"/>
    <n v="0"/>
    <n v="0"/>
    <n v="0"/>
    <n v="260"/>
    <n v="0"/>
    <n v="260"/>
    <n v="1"/>
    <n v="0"/>
    <x v="179"/>
  </r>
  <r>
    <x v="95"/>
    <n v="10462"/>
    <x v="0"/>
    <n v="1"/>
    <n v="410"/>
    <n v="0"/>
    <n v="0"/>
    <n v="0"/>
    <n v="410"/>
    <n v="0"/>
    <n v="410"/>
    <n v="1"/>
    <n v="0"/>
    <x v="179"/>
  </r>
  <r>
    <x v="54"/>
    <n v="10397"/>
    <x v="18"/>
    <n v="1"/>
    <n v="575"/>
    <n v="0"/>
    <n v="0"/>
    <n v="0"/>
    <n v="575"/>
    <n v="0"/>
    <n v="575"/>
    <n v="1"/>
    <n v="0"/>
    <x v="179"/>
  </r>
  <r>
    <x v="125"/>
    <n v="10069"/>
    <x v="4"/>
    <n v="1"/>
    <n v="355"/>
    <n v="0"/>
    <n v="0"/>
    <n v="0"/>
    <n v="355"/>
    <n v="0"/>
    <n v="355"/>
    <n v="1"/>
    <n v="0"/>
    <x v="179"/>
  </r>
  <r>
    <x v="58"/>
    <n v="10145"/>
    <x v="1"/>
    <n v="2"/>
    <n v="740"/>
    <n v="0"/>
    <n v="0"/>
    <n v="0"/>
    <n v="740"/>
    <n v="0"/>
    <n v="740"/>
    <n v="1"/>
    <n v="0"/>
    <x v="179"/>
  </r>
  <r>
    <x v="4"/>
    <n v="10109"/>
    <x v="3"/>
    <n v="1"/>
    <n v="275"/>
    <n v="0"/>
    <n v="0"/>
    <n v="0"/>
    <n v="275"/>
    <n v="0"/>
    <n v="275"/>
    <n v="1"/>
    <n v="0"/>
    <x v="179"/>
  </r>
  <r>
    <x v="28"/>
    <n v="10442"/>
    <x v="12"/>
    <n v="1"/>
    <n v="83"/>
    <n v="0"/>
    <n v="0"/>
    <n v="0"/>
    <n v="83"/>
    <n v="0"/>
    <n v="83"/>
    <n v="1"/>
    <n v="0"/>
    <x v="179"/>
  </r>
  <r>
    <x v="113"/>
    <n v="10446"/>
    <x v="12"/>
    <n v="4"/>
    <n v="780"/>
    <n v="0"/>
    <n v="0"/>
    <n v="0"/>
    <n v="780"/>
    <n v="0"/>
    <n v="780"/>
    <n v="1"/>
    <n v="0"/>
    <x v="179"/>
  </r>
  <r>
    <x v="29"/>
    <n v="10443"/>
    <x v="12"/>
    <n v="1"/>
    <n v="75"/>
    <n v="0"/>
    <n v="0"/>
    <n v="7.71"/>
    <n v="67.290000000000006"/>
    <n v="0"/>
    <n v="67.290000000000006"/>
    <n v="1"/>
    <n v="0"/>
    <x v="179"/>
  </r>
  <r>
    <x v="114"/>
    <n v="10440"/>
    <x v="12"/>
    <n v="1"/>
    <n v="88"/>
    <n v="0"/>
    <n v="0"/>
    <n v="0"/>
    <n v="88"/>
    <n v="0"/>
    <n v="88"/>
    <n v="1"/>
    <n v="0"/>
    <x v="179"/>
  </r>
  <r>
    <x v="62"/>
    <n v="10445"/>
    <x v="12"/>
    <n v="1"/>
    <n v="195"/>
    <n v="0"/>
    <n v="0"/>
    <n v="0"/>
    <n v="195"/>
    <n v="0"/>
    <n v="195"/>
    <n v="1"/>
    <n v="0"/>
    <x v="179"/>
  </r>
  <r>
    <x v="274"/>
    <n v="10715"/>
    <x v="12"/>
    <n v="1"/>
    <n v="155"/>
    <n v="0"/>
    <n v="0"/>
    <n v="0"/>
    <n v="155"/>
    <n v="0"/>
    <n v="155"/>
    <n v="1"/>
    <n v="0"/>
    <x v="179"/>
  </r>
  <r>
    <x v="31"/>
    <n v="10437"/>
    <x v="12"/>
    <n v="1"/>
    <n v="105"/>
    <n v="0"/>
    <n v="0"/>
    <n v="0"/>
    <n v="105"/>
    <n v="0"/>
    <n v="105"/>
    <n v="1"/>
    <n v="0"/>
    <x v="179"/>
  </r>
  <r>
    <x v="63"/>
    <n v="10470"/>
    <x v="19"/>
    <n v="1"/>
    <n v="275"/>
    <n v="0"/>
    <n v="0"/>
    <n v="0"/>
    <n v="275"/>
    <n v="0"/>
    <n v="275"/>
    <n v="1"/>
    <n v="0"/>
    <x v="179"/>
  </r>
  <r>
    <x v="65"/>
    <n v="10211"/>
    <x v="13"/>
    <n v="2"/>
    <n v="530"/>
    <n v="0"/>
    <n v="0"/>
    <n v="27.26"/>
    <n v="502.74"/>
    <n v="0"/>
    <n v="502.74"/>
    <n v="1"/>
    <n v="0"/>
    <x v="179"/>
  </r>
  <r>
    <x v="33"/>
    <n v="10221"/>
    <x v="13"/>
    <n v="5"/>
    <n v="1355"/>
    <n v="0"/>
    <n v="0"/>
    <n v="0"/>
    <n v="1355"/>
    <n v="0"/>
    <n v="1355"/>
    <n v="1"/>
    <n v="0"/>
    <x v="179"/>
  </r>
  <r>
    <x v="37"/>
    <n v="10216"/>
    <x v="13"/>
    <n v="1"/>
    <n v="245"/>
    <n v="0"/>
    <n v="0"/>
    <n v="0"/>
    <n v="245"/>
    <n v="0"/>
    <n v="245"/>
    <n v="1"/>
    <n v="0"/>
    <x v="179"/>
  </r>
  <r>
    <x v="8"/>
    <n v="10264"/>
    <x v="5"/>
    <n v="5"/>
    <n v="950"/>
    <n v="0"/>
    <n v="0"/>
    <n v="38"/>
    <n v="912"/>
    <n v="0"/>
    <n v="912"/>
    <n v="1"/>
    <n v="0"/>
    <x v="179"/>
  </r>
  <r>
    <x v="227"/>
    <n v="10371"/>
    <x v="5"/>
    <n v="1"/>
    <n v="275"/>
    <n v="0"/>
    <n v="0"/>
    <n v="0"/>
    <n v="275"/>
    <n v="0"/>
    <n v="275"/>
    <n v="1"/>
    <n v="0"/>
    <x v="179"/>
  </r>
  <r>
    <x v="119"/>
    <n v="10359"/>
    <x v="6"/>
    <n v="2"/>
    <n v="770"/>
    <n v="0"/>
    <n v="0"/>
    <n v="0"/>
    <n v="770"/>
    <n v="0"/>
    <n v="770"/>
    <n v="1"/>
    <n v="0"/>
    <x v="179"/>
  </r>
  <r>
    <x v="74"/>
    <n v="10227"/>
    <x v="6"/>
    <n v="3"/>
    <n v="1155"/>
    <n v="0"/>
    <n v="0"/>
    <n v="0"/>
    <n v="1155"/>
    <n v="0"/>
    <n v="1155"/>
    <n v="1"/>
    <n v="0"/>
    <x v="179"/>
  </r>
  <r>
    <x v="46"/>
    <n v="10356"/>
    <x v="6"/>
    <n v="1"/>
    <n v="360"/>
    <n v="0"/>
    <n v="0"/>
    <n v="37.03"/>
    <n v="322.97000000000003"/>
    <n v="0"/>
    <n v="322.97000000000003"/>
    <n v="1"/>
    <n v="0"/>
    <x v="179"/>
  </r>
  <r>
    <x v="88"/>
    <n v="10423"/>
    <x v="22"/>
    <n v="1"/>
    <n v="280"/>
    <n v="0"/>
    <n v="0"/>
    <n v="0"/>
    <n v="280"/>
    <n v="0"/>
    <n v="280"/>
    <n v="1"/>
    <n v="0"/>
    <x v="179"/>
  </r>
  <r>
    <x v="105"/>
    <n v="10142"/>
    <x v="22"/>
    <n v="1"/>
    <n v="320"/>
    <n v="0"/>
    <n v="0"/>
    <n v="0"/>
    <n v="320"/>
    <n v="0"/>
    <n v="320"/>
    <n v="1"/>
    <n v="0"/>
    <x v="179"/>
  </r>
  <r>
    <x v="200"/>
    <n v="10402"/>
    <x v="23"/>
    <n v="1"/>
    <n v="285"/>
    <n v="0"/>
    <n v="0"/>
    <n v="0"/>
    <n v="285"/>
    <n v="0"/>
    <n v="285"/>
    <n v="1"/>
    <n v="0"/>
    <x v="179"/>
  </r>
  <r>
    <x v="316"/>
    <n v="106410"/>
    <x v="17"/>
    <n v="1"/>
    <n v="0"/>
    <n v="0"/>
    <n v="0"/>
    <n v="0"/>
    <n v="0"/>
    <n v="0"/>
    <n v="0"/>
    <n v="0"/>
    <n v="0"/>
    <x v="179"/>
  </r>
  <r>
    <x v="17"/>
    <n v="10633"/>
    <x v="10"/>
    <n v="3"/>
    <n v="477"/>
    <n v="0"/>
    <n v="0"/>
    <n v="0"/>
    <n v="477"/>
    <n v="0"/>
    <n v="477"/>
    <n v="1"/>
    <n v="0"/>
    <x v="179"/>
  </r>
  <r>
    <x v="51"/>
    <n v="10632"/>
    <x v="10"/>
    <n v="2"/>
    <n v="318"/>
    <n v="0"/>
    <n v="0"/>
    <n v="0"/>
    <n v="318"/>
    <n v="0"/>
    <n v="318"/>
    <n v="1"/>
    <n v="0"/>
    <x v="179"/>
  </r>
  <r>
    <x v="189"/>
    <n v="10613"/>
    <x v="26"/>
    <n v="1"/>
    <n v="235"/>
    <n v="0"/>
    <n v="0"/>
    <n v="0"/>
    <n v="235"/>
    <n v="0"/>
    <n v="235"/>
    <n v="1"/>
    <n v="0"/>
    <x v="180"/>
  </r>
  <r>
    <x v="315"/>
    <n v="10749"/>
    <x v="10"/>
    <n v="2"/>
    <n v="358"/>
    <n v="0"/>
    <n v="0"/>
    <n v="35.6"/>
    <n v="322.39999999999998"/>
    <n v="0"/>
    <n v="322.39999999999998"/>
    <n v="1"/>
    <n v="0"/>
    <x v="180"/>
  </r>
  <r>
    <x v="335"/>
    <n v="10925"/>
    <x v="10"/>
    <n v="1"/>
    <n v="149"/>
    <n v="0"/>
    <n v="0"/>
    <n v="0"/>
    <n v="149"/>
    <n v="0"/>
    <n v="149"/>
    <n v="1"/>
    <n v="0"/>
    <x v="180"/>
  </r>
  <r>
    <x v="145"/>
    <n v="10449"/>
    <x v="0"/>
    <n v="1"/>
    <n v="260"/>
    <n v="0"/>
    <n v="0"/>
    <n v="25.86"/>
    <n v="234.14"/>
    <n v="0"/>
    <n v="234.14"/>
    <n v="1"/>
    <n v="0"/>
    <x v="180"/>
  </r>
  <r>
    <x v="1"/>
    <n v="10450"/>
    <x v="0"/>
    <n v="1"/>
    <n v="470"/>
    <n v="0"/>
    <n v="0"/>
    <n v="40.200000000000003"/>
    <n v="429.8"/>
    <n v="0"/>
    <n v="429.8"/>
    <n v="1"/>
    <n v="0"/>
    <x v="180"/>
  </r>
  <r>
    <x v="58"/>
    <n v="10145"/>
    <x v="1"/>
    <n v="1"/>
    <n v="370"/>
    <n v="0"/>
    <n v="0"/>
    <n v="0"/>
    <n v="370"/>
    <n v="0"/>
    <n v="370"/>
    <n v="1"/>
    <n v="0"/>
    <x v="180"/>
  </r>
  <r>
    <x v="4"/>
    <n v="10109"/>
    <x v="3"/>
    <n v="1"/>
    <n v="275"/>
    <n v="0"/>
    <n v="0"/>
    <n v="0"/>
    <n v="275"/>
    <n v="0"/>
    <n v="275"/>
    <n v="1"/>
    <n v="0"/>
    <x v="180"/>
  </r>
  <r>
    <x v="126"/>
    <n v="10439"/>
    <x v="12"/>
    <n v="1"/>
    <n v="119"/>
    <n v="0"/>
    <n v="0"/>
    <n v="0"/>
    <n v="119"/>
    <n v="0"/>
    <n v="119"/>
    <n v="1"/>
    <n v="0"/>
    <x v="180"/>
  </r>
  <r>
    <x v="62"/>
    <n v="10445"/>
    <x v="12"/>
    <n v="1"/>
    <n v="195"/>
    <n v="0"/>
    <n v="0"/>
    <n v="16.68"/>
    <n v="178.32"/>
    <n v="0"/>
    <n v="178.32"/>
    <n v="1"/>
    <n v="0"/>
    <x v="180"/>
  </r>
  <r>
    <x v="63"/>
    <n v="10470"/>
    <x v="19"/>
    <n v="1"/>
    <n v="275"/>
    <n v="0"/>
    <n v="0"/>
    <n v="0"/>
    <n v="275"/>
    <n v="0"/>
    <n v="275"/>
    <n v="1"/>
    <n v="0"/>
    <x v="180"/>
  </r>
  <r>
    <x v="33"/>
    <n v="10221"/>
    <x v="13"/>
    <n v="2"/>
    <n v="510"/>
    <n v="0"/>
    <n v="0"/>
    <n v="0"/>
    <n v="510"/>
    <n v="0"/>
    <n v="510"/>
    <n v="1"/>
    <n v="0"/>
    <x v="180"/>
  </r>
  <r>
    <x v="8"/>
    <n v="10264"/>
    <x v="5"/>
    <n v="2"/>
    <n v="380"/>
    <n v="0"/>
    <n v="0"/>
    <n v="18.89"/>
    <n v="361.11"/>
    <n v="0"/>
    <n v="361.11"/>
    <n v="1"/>
    <n v="0"/>
    <x v="180"/>
  </r>
  <r>
    <x v="38"/>
    <n v="10381"/>
    <x v="5"/>
    <n v="1"/>
    <n v="225"/>
    <n v="0"/>
    <n v="0"/>
    <n v="19.25"/>
    <n v="205.75"/>
    <n v="0"/>
    <n v="205.75"/>
    <n v="1"/>
    <n v="0"/>
    <x v="180"/>
  </r>
  <r>
    <x v="118"/>
    <n v="10361"/>
    <x v="6"/>
    <n v="1"/>
    <n v="385"/>
    <n v="0"/>
    <n v="0"/>
    <n v="32.94"/>
    <n v="352.06"/>
    <n v="0"/>
    <n v="352.06"/>
    <n v="1"/>
    <n v="0"/>
    <x v="180"/>
  </r>
  <r>
    <x v="45"/>
    <n v="10354"/>
    <x v="6"/>
    <n v="1"/>
    <n v="350"/>
    <n v="0"/>
    <n v="0"/>
    <n v="29.93"/>
    <n v="320.07"/>
    <n v="0"/>
    <n v="320.07"/>
    <n v="1"/>
    <n v="0"/>
    <x v="180"/>
  </r>
  <r>
    <x v="11"/>
    <n v="10353"/>
    <x v="6"/>
    <n v="1"/>
    <n v="350"/>
    <n v="0"/>
    <n v="0"/>
    <n v="34.799999999999997"/>
    <n v="315.2"/>
    <n v="0"/>
    <n v="315.2"/>
    <n v="1"/>
    <n v="0"/>
    <x v="180"/>
  </r>
  <r>
    <x v="199"/>
    <n v="10393"/>
    <x v="7"/>
    <n v="1"/>
    <n v="315"/>
    <n v="0"/>
    <n v="0"/>
    <n v="0"/>
    <n v="315"/>
    <n v="0"/>
    <n v="315"/>
    <n v="1"/>
    <n v="0"/>
    <x v="180"/>
  </r>
  <r>
    <x v="120"/>
    <n v="10415"/>
    <x v="22"/>
    <n v="1"/>
    <n v="270"/>
    <n v="0"/>
    <n v="0"/>
    <n v="26.85"/>
    <n v="243.15"/>
    <n v="0"/>
    <n v="243.15"/>
    <n v="1"/>
    <n v="0"/>
    <x v="180"/>
  </r>
  <r>
    <x v="88"/>
    <n v="10423"/>
    <x v="22"/>
    <n v="1"/>
    <n v="280"/>
    <n v="0"/>
    <n v="0"/>
    <n v="0"/>
    <n v="280"/>
    <n v="0"/>
    <n v="280"/>
    <n v="1"/>
    <n v="0"/>
    <x v="180"/>
  </r>
  <r>
    <x v="159"/>
    <n v="10263"/>
    <x v="17"/>
    <n v="1"/>
    <n v="0"/>
    <n v="0"/>
    <n v="0"/>
    <n v="0"/>
    <n v="0"/>
    <n v="0"/>
    <n v="0"/>
    <n v="0"/>
    <n v="0"/>
    <x v="180"/>
  </r>
  <r>
    <x v="17"/>
    <n v="10288"/>
    <x v="17"/>
    <n v="1"/>
    <n v="0"/>
    <n v="0"/>
    <n v="0"/>
    <n v="0"/>
    <n v="0"/>
    <n v="0"/>
    <n v="0"/>
    <n v="0"/>
    <n v="0"/>
    <x v="180"/>
  </r>
  <r>
    <x v="17"/>
    <n v="10633"/>
    <x v="10"/>
    <n v="1"/>
    <n v="159"/>
    <n v="0"/>
    <n v="0"/>
    <n v="0"/>
    <n v="159"/>
    <n v="0"/>
    <n v="159"/>
    <n v="1"/>
    <n v="0"/>
    <x v="180"/>
  </r>
  <r>
    <x v="91"/>
    <n v="10494"/>
    <x v="16"/>
    <n v="2"/>
    <n v="76"/>
    <n v="0"/>
    <n v="0"/>
    <n v="0"/>
    <n v="76"/>
    <n v="0"/>
    <n v="76"/>
    <n v="1"/>
    <n v="0"/>
    <x v="180"/>
  </r>
  <r>
    <x v="135"/>
    <n v="10534"/>
    <x v="17"/>
    <n v="1"/>
    <n v="0"/>
    <n v="0"/>
    <n v="0"/>
    <n v="0"/>
    <n v="0"/>
    <n v="0"/>
    <n v="0"/>
    <n v="0"/>
    <n v="0"/>
    <x v="180"/>
  </r>
  <r>
    <x v="155"/>
    <n v="10623"/>
    <x v="17"/>
    <n v="1"/>
    <n v="0"/>
    <n v="0"/>
    <n v="0"/>
    <n v="0"/>
    <n v="0"/>
    <n v="0"/>
    <n v="0"/>
    <n v="0"/>
    <n v="0"/>
    <x v="180"/>
  </r>
  <r>
    <x v="352"/>
    <n v="10816"/>
    <x v="17"/>
    <n v="1"/>
    <n v="0"/>
    <n v="0"/>
    <n v="0"/>
    <n v="0"/>
    <n v="0"/>
    <n v="0"/>
    <n v="0"/>
    <n v="0"/>
    <n v="0"/>
    <x v="181"/>
  </r>
  <r>
    <x v="315"/>
    <n v="10501"/>
    <x v="17"/>
    <n v="2"/>
    <n v="0"/>
    <n v="0"/>
    <n v="0"/>
    <n v="0"/>
    <n v="0"/>
    <n v="0"/>
    <n v="0"/>
    <n v="0"/>
    <n v="0"/>
    <x v="181"/>
  </r>
  <r>
    <x v="315"/>
    <n v="10749"/>
    <x v="10"/>
    <n v="5"/>
    <n v="895"/>
    <n v="0"/>
    <n v="0"/>
    <n v="10.130000000000001"/>
    <n v="884.87"/>
    <n v="0"/>
    <n v="884.87"/>
    <n v="1"/>
    <n v="0"/>
    <x v="181"/>
  </r>
  <r>
    <x v="335"/>
    <n v="10925"/>
    <x v="10"/>
    <n v="1"/>
    <n v="149"/>
    <n v="0"/>
    <n v="0"/>
    <n v="0"/>
    <n v="149"/>
    <n v="0"/>
    <n v="149"/>
    <n v="1"/>
    <n v="0"/>
    <x v="181"/>
  </r>
  <r>
    <x v="353"/>
    <n v="10815"/>
    <x v="17"/>
    <n v="1"/>
    <n v="0"/>
    <n v="0"/>
    <n v="0"/>
    <n v="0"/>
    <n v="0"/>
    <n v="0"/>
    <n v="0"/>
    <n v="0"/>
    <n v="0"/>
    <x v="181"/>
  </r>
  <r>
    <x v="21"/>
    <n v="10461"/>
    <x v="0"/>
    <n v="1"/>
    <n v="275"/>
    <n v="0"/>
    <n v="0"/>
    <n v="0"/>
    <n v="275"/>
    <n v="0"/>
    <n v="275"/>
    <n v="1"/>
    <n v="0"/>
    <x v="181"/>
  </r>
  <r>
    <x v="220"/>
    <n v="10399"/>
    <x v="18"/>
    <n v="1"/>
    <n v="670"/>
    <n v="0"/>
    <n v="0"/>
    <n v="67"/>
    <n v="603"/>
    <n v="0"/>
    <n v="603"/>
    <n v="1"/>
    <n v="0"/>
    <x v="181"/>
  </r>
  <r>
    <x v="125"/>
    <n v="10069"/>
    <x v="4"/>
    <n v="1"/>
    <n v="355"/>
    <n v="0"/>
    <n v="0"/>
    <n v="0"/>
    <n v="355"/>
    <n v="0"/>
    <n v="355"/>
    <n v="1"/>
    <n v="0"/>
    <x v="181"/>
  </r>
  <r>
    <x v="22"/>
    <n v="10645"/>
    <x v="1"/>
    <n v="1"/>
    <n v="340"/>
    <n v="0"/>
    <n v="0"/>
    <n v="0"/>
    <n v="340"/>
    <n v="0"/>
    <n v="340"/>
    <n v="1"/>
    <n v="0"/>
    <x v="181"/>
  </r>
  <r>
    <x v="26"/>
    <n v="10095"/>
    <x v="3"/>
    <n v="1"/>
    <n v="260"/>
    <n v="0"/>
    <n v="0"/>
    <n v="0"/>
    <n v="260"/>
    <n v="0"/>
    <n v="260"/>
    <n v="1"/>
    <n v="0"/>
    <x v="181"/>
  </r>
  <r>
    <x v="139"/>
    <n v="10090"/>
    <x v="4"/>
    <n v="1"/>
    <n v="315"/>
    <n v="0"/>
    <n v="0"/>
    <n v="17.809999999999999"/>
    <n v="297.19"/>
    <n v="0"/>
    <n v="297.19"/>
    <n v="1"/>
    <n v="0"/>
    <x v="181"/>
  </r>
  <r>
    <x v="103"/>
    <n v="10075"/>
    <x v="4"/>
    <n v="1"/>
    <n v="275"/>
    <n v="0"/>
    <n v="0"/>
    <n v="15.55"/>
    <n v="259.45"/>
    <n v="0"/>
    <n v="259.45"/>
    <n v="1"/>
    <n v="0"/>
    <x v="181"/>
  </r>
  <r>
    <x v="28"/>
    <n v="10442"/>
    <x v="12"/>
    <n v="2"/>
    <n v="166"/>
    <n v="0"/>
    <n v="0"/>
    <n v="0"/>
    <n v="166"/>
    <n v="0"/>
    <n v="166"/>
    <n v="1"/>
    <n v="0"/>
    <x v="181"/>
  </r>
  <r>
    <x v="113"/>
    <n v="10446"/>
    <x v="12"/>
    <n v="1"/>
    <n v="195"/>
    <n v="0"/>
    <n v="0"/>
    <n v="0"/>
    <n v="195"/>
    <n v="0"/>
    <n v="195"/>
    <n v="1"/>
    <n v="0"/>
    <x v="181"/>
  </r>
  <r>
    <x v="62"/>
    <n v="10445"/>
    <x v="12"/>
    <n v="1"/>
    <n v="195"/>
    <n v="0"/>
    <n v="0"/>
    <n v="0"/>
    <n v="195"/>
    <n v="0"/>
    <n v="195"/>
    <n v="1"/>
    <n v="0"/>
    <x v="181"/>
  </r>
  <r>
    <x v="115"/>
    <n v="10436"/>
    <x v="12"/>
    <n v="3"/>
    <n v="135"/>
    <n v="0"/>
    <n v="0"/>
    <n v="7.97"/>
    <n v="127.03"/>
    <n v="0"/>
    <n v="127.03"/>
    <n v="1"/>
    <n v="0"/>
    <x v="181"/>
  </r>
  <r>
    <x v="117"/>
    <n v="10218"/>
    <x v="13"/>
    <n v="1"/>
    <n v="245"/>
    <n v="0"/>
    <n v="0"/>
    <n v="0"/>
    <n v="245"/>
    <n v="0"/>
    <n v="245"/>
    <n v="1"/>
    <n v="0"/>
    <x v="181"/>
  </r>
  <r>
    <x v="37"/>
    <n v="10216"/>
    <x v="13"/>
    <n v="1"/>
    <n v="245"/>
    <n v="0"/>
    <n v="0"/>
    <n v="0"/>
    <n v="245"/>
    <n v="0"/>
    <n v="245"/>
    <n v="1"/>
    <n v="0"/>
    <x v="181"/>
  </r>
  <r>
    <x v="8"/>
    <n v="10264"/>
    <x v="5"/>
    <n v="1"/>
    <n v="190"/>
    <n v="0"/>
    <n v="0"/>
    <n v="0"/>
    <n v="190"/>
    <n v="0"/>
    <n v="190"/>
    <n v="1"/>
    <n v="0"/>
    <x v="181"/>
  </r>
  <r>
    <x v="38"/>
    <n v="10381"/>
    <x v="5"/>
    <n v="1"/>
    <n v="225"/>
    <n v="0"/>
    <n v="0"/>
    <n v="0"/>
    <n v="225"/>
    <n v="0"/>
    <n v="225"/>
    <n v="1"/>
    <n v="0"/>
    <x v="181"/>
  </r>
  <r>
    <x v="68"/>
    <n v="10377"/>
    <x v="5"/>
    <n v="1"/>
    <n v="345"/>
    <n v="0"/>
    <n v="0"/>
    <n v="19.510000000000002"/>
    <n v="325.49"/>
    <n v="0"/>
    <n v="325.49"/>
    <n v="1"/>
    <n v="0"/>
    <x v="181"/>
  </r>
  <r>
    <x v="41"/>
    <n v="10363"/>
    <x v="5"/>
    <n v="1"/>
    <n v="265"/>
    <n v="0"/>
    <n v="0"/>
    <n v="0"/>
    <n v="265"/>
    <n v="0"/>
    <n v="265"/>
    <n v="1"/>
    <n v="0"/>
    <x v="181"/>
  </r>
  <r>
    <x v="43"/>
    <n v="10364"/>
    <x v="5"/>
    <n v="1"/>
    <n v="330"/>
    <n v="0"/>
    <n v="0"/>
    <n v="0"/>
    <n v="330"/>
    <n v="0"/>
    <n v="330"/>
    <n v="1"/>
    <n v="0"/>
    <x v="181"/>
  </r>
  <r>
    <x v="118"/>
    <n v="10361"/>
    <x v="6"/>
    <n v="1"/>
    <n v="385"/>
    <n v="0"/>
    <n v="0"/>
    <n v="0"/>
    <n v="385"/>
    <n v="0"/>
    <n v="385"/>
    <n v="1"/>
    <n v="0"/>
    <x v="181"/>
  </r>
  <r>
    <x v="45"/>
    <n v="10354"/>
    <x v="6"/>
    <n v="1"/>
    <n v="350"/>
    <n v="0"/>
    <n v="0"/>
    <n v="20.68"/>
    <n v="329.32"/>
    <n v="0"/>
    <n v="329.32"/>
    <n v="1"/>
    <n v="0"/>
    <x v="181"/>
  </r>
  <r>
    <x v="11"/>
    <n v="10353"/>
    <x v="6"/>
    <n v="3"/>
    <n v="1050"/>
    <n v="0"/>
    <n v="0"/>
    <n v="41.35"/>
    <n v="1008.65"/>
    <n v="0"/>
    <n v="1008.65"/>
    <n v="1"/>
    <n v="0"/>
    <x v="181"/>
  </r>
  <r>
    <x v="104"/>
    <n v="10360"/>
    <x v="6"/>
    <n v="1"/>
    <n v="385"/>
    <n v="0"/>
    <n v="0"/>
    <n v="0"/>
    <n v="385"/>
    <n v="0"/>
    <n v="385"/>
    <n v="1"/>
    <n v="0"/>
    <x v="181"/>
  </r>
  <r>
    <x v="46"/>
    <n v="10356"/>
    <x v="6"/>
    <n v="1"/>
    <n v="360"/>
    <n v="0"/>
    <n v="0"/>
    <n v="0"/>
    <n v="360"/>
    <n v="0"/>
    <n v="360"/>
    <n v="1"/>
    <n v="0"/>
    <x v="181"/>
  </r>
  <r>
    <x v="146"/>
    <n v="10391"/>
    <x v="7"/>
    <n v="1"/>
    <n v="325"/>
    <n v="0"/>
    <n v="0"/>
    <n v="0"/>
    <n v="325"/>
    <n v="0"/>
    <n v="325"/>
    <n v="1"/>
    <n v="0"/>
    <x v="181"/>
  </r>
  <r>
    <x v="170"/>
    <n v="10433"/>
    <x v="14"/>
    <n v="1"/>
    <n v="475"/>
    <n v="0"/>
    <n v="0"/>
    <n v="0"/>
    <n v="475"/>
    <n v="0"/>
    <n v="475"/>
    <n v="1"/>
    <n v="0"/>
    <x v="181"/>
  </r>
  <r>
    <x v="88"/>
    <n v="10423"/>
    <x v="22"/>
    <n v="1"/>
    <n v="280"/>
    <n v="0"/>
    <n v="0"/>
    <n v="56"/>
    <n v="224"/>
    <n v="0"/>
    <n v="224"/>
    <n v="1"/>
    <n v="0"/>
    <x v="181"/>
  </r>
  <r>
    <x v="354"/>
    <n v="10764"/>
    <x v="17"/>
    <n v="1"/>
    <n v="0"/>
    <n v="0"/>
    <n v="0"/>
    <n v="0"/>
    <n v="0"/>
    <n v="0"/>
    <n v="0"/>
    <n v="0"/>
    <n v="0"/>
    <x v="181"/>
  </r>
  <r>
    <x v="294"/>
    <n v="10260"/>
    <x v="17"/>
    <n v="1"/>
    <n v="0"/>
    <n v="0"/>
    <n v="0"/>
    <n v="0"/>
    <n v="0"/>
    <n v="0"/>
    <n v="0"/>
    <n v="0"/>
    <n v="0"/>
    <x v="181"/>
  </r>
  <r>
    <x v="296"/>
    <n v="10761"/>
    <x v="17"/>
    <n v="1"/>
    <n v="0"/>
    <n v="0"/>
    <n v="0"/>
    <n v="0"/>
    <n v="0"/>
    <n v="0"/>
    <n v="0"/>
    <n v="0"/>
    <n v="0"/>
    <x v="181"/>
  </r>
  <r>
    <x v="265"/>
    <n v="10597"/>
    <x v="17"/>
    <n v="1"/>
    <n v="0"/>
    <n v="0"/>
    <n v="0"/>
    <n v="0"/>
    <n v="0"/>
    <n v="0"/>
    <n v="0"/>
    <n v="0"/>
    <n v="0"/>
    <x v="181"/>
  </r>
  <r>
    <x v="355"/>
    <n v="10813"/>
    <x v="17"/>
    <n v="1"/>
    <n v="0"/>
    <n v="0"/>
    <n v="0"/>
    <n v="0"/>
    <n v="0"/>
    <n v="0"/>
    <n v="0"/>
    <n v="0"/>
    <n v="0"/>
    <x v="181"/>
  </r>
  <r>
    <x v="356"/>
    <n v="10762"/>
    <x v="17"/>
    <n v="2"/>
    <n v="0"/>
    <n v="0"/>
    <n v="0"/>
    <n v="0"/>
    <n v="0"/>
    <n v="0"/>
    <n v="0"/>
    <n v="0"/>
    <n v="0"/>
    <x v="181"/>
  </r>
  <r>
    <x v="17"/>
    <n v="10633"/>
    <x v="10"/>
    <n v="2"/>
    <n v="318"/>
    <n v="0"/>
    <n v="0"/>
    <n v="0"/>
    <n v="318"/>
    <n v="0"/>
    <n v="318"/>
    <n v="1"/>
    <n v="0"/>
    <x v="181"/>
  </r>
  <r>
    <x v="91"/>
    <n v="10494"/>
    <x v="16"/>
    <n v="1"/>
    <n v="38"/>
    <n v="0"/>
    <n v="0"/>
    <n v="0"/>
    <n v="38"/>
    <n v="0"/>
    <n v="38"/>
    <n v="1"/>
    <n v="0"/>
    <x v="181"/>
  </r>
  <r>
    <x v="357"/>
    <n v="10814"/>
    <x v="17"/>
    <n v="2"/>
    <n v="0"/>
    <n v="0"/>
    <n v="0"/>
    <n v="0"/>
    <n v="0"/>
    <n v="0"/>
    <n v="0"/>
    <n v="0"/>
    <n v="0"/>
    <x v="181"/>
  </r>
  <r>
    <x v="51"/>
    <n v="10632"/>
    <x v="10"/>
    <n v="1"/>
    <n v="159"/>
    <n v="0"/>
    <n v="0"/>
    <n v="0"/>
    <n v="159"/>
    <n v="0"/>
    <n v="159"/>
    <n v="1"/>
    <n v="0"/>
    <x v="181"/>
  </r>
  <r>
    <x v="358"/>
    <n v="10763"/>
    <x v="17"/>
    <n v="1"/>
    <n v="0"/>
    <n v="0"/>
    <n v="0"/>
    <n v="0"/>
    <n v="0"/>
    <n v="0"/>
    <n v="0"/>
    <n v="0"/>
    <n v="0"/>
    <x v="181"/>
  </r>
  <r>
    <x v="315"/>
    <n v="10749"/>
    <x v="10"/>
    <n v="3"/>
    <n v="537"/>
    <n v="0"/>
    <n v="0"/>
    <n v="9.36"/>
    <n v="527.64"/>
    <n v="0"/>
    <n v="527.64"/>
    <n v="1"/>
    <n v="0"/>
    <x v="182"/>
  </r>
  <r>
    <x v="335"/>
    <n v="10925"/>
    <x v="10"/>
    <n v="2"/>
    <n v="298"/>
    <n v="0"/>
    <n v="0"/>
    <n v="10.52"/>
    <n v="287.48"/>
    <n v="0"/>
    <n v="287.48"/>
    <n v="1"/>
    <n v="0"/>
    <x v="182"/>
  </r>
  <r>
    <x v="174"/>
    <n v="10660"/>
    <x v="5"/>
    <n v="1"/>
    <n v="265"/>
    <n v="0"/>
    <n v="0"/>
    <n v="0"/>
    <n v="265"/>
    <n v="0"/>
    <n v="265"/>
    <n v="1"/>
    <n v="0"/>
    <x v="182"/>
  </r>
  <r>
    <x v="145"/>
    <n v="10449"/>
    <x v="0"/>
    <n v="1"/>
    <n v="260"/>
    <n v="0"/>
    <n v="0"/>
    <n v="0"/>
    <n v="260"/>
    <n v="0"/>
    <n v="260"/>
    <n v="1"/>
    <n v="0"/>
    <x v="182"/>
  </r>
  <r>
    <x v="54"/>
    <n v="10397"/>
    <x v="18"/>
    <n v="1"/>
    <n v="575"/>
    <n v="0"/>
    <n v="0"/>
    <n v="0"/>
    <n v="575"/>
    <n v="0"/>
    <n v="575"/>
    <n v="1"/>
    <n v="0"/>
    <x v="182"/>
  </r>
  <r>
    <x v="125"/>
    <n v="10069"/>
    <x v="4"/>
    <n v="1"/>
    <n v="355"/>
    <n v="0"/>
    <n v="0"/>
    <n v="0"/>
    <n v="355"/>
    <n v="0"/>
    <n v="355"/>
    <n v="1"/>
    <n v="0"/>
    <x v="182"/>
  </r>
  <r>
    <x v="59"/>
    <n v="10052"/>
    <x v="4"/>
    <n v="1"/>
    <n v="340"/>
    <n v="0"/>
    <n v="0"/>
    <n v="0"/>
    <n v="340"/>
    <n v="0"/>
    <n v="340"/>
    <n v="1"/>
    <n v="0"/>
    <x v="182"/>
  </r>
  <r>
    <x v="4"/>
    <n v="10109"/>
    <x v="3"/>
    <n v="1"/>
    <n v="275"/>
    <n v="0"/>
    <n v="0"/>
    <n v="7.2"/>
    <n v="267.8"/>
    <n v="0"/>
    <n v="267.8"/>
    <n v="1"/>
    <n v="0"/>
    <x v="182"/>
  </r>
  <r>
    <x v="178"/>
    <n v="10444"/>
    <x v="12"/>
    <n v="1"/>
    <n v="75"/>
    <n v="0"/>
    <n v="0"/>
    <n v="1.96"/>
    <n v="73.040000000000006"/>
    <n v="0"/>
    <n v="73.040000000000006"/>
    <n v="1"/>
    <n v="0"/>
    <x v="182"/>
  </r>
  <r>
    <x v="114"/>
    <n v="10440"/>
    <x v="12"/>
    <n v="1"/>
    <n v="88"/>
    <n v="0"/>
    <n v="0"/>
    <n v="0"/>
    <n v="88"/>
    <n v="0"/>
    <n v="88"/>
    <n v="1"/>
    <n v="0"/>
    <x v="182"/>
  </r>
  <r>
    <x v="62"/>
    <n v="10445"/>
    <x v="12"/>
    <n v="2"/>
    <n v="390"/>
    <n v="0"/>
    <n v="0"/>
    <n v="0"/>
    <n v="390"/>
    <n v="0"/>
    <n v="390"/>
    <n v="1"/>
    <n v="0"/>
    <x v="182"/>
  </r>
  <r>
    <x v="66"/>
    <n v="10212"/>
    <x v="13"/>
    <n v="1"/>
    <n v="245"/>
    <n v="0"/>
    <n v="0"/>
    <n v="0"/>
    <n v="245"/>
    <n v="0"/>
    <n v="245"/>
    <n v="1"/>
    <n v="0"/>
    <x v="182"/>
  </r>
  <r>
    <x v="37"/>
    <n v="10216"/>
    <x v="13"/>
    <n v="1"/>
    <n v="245"/>
    <n v="0"/>
    <n v="0"/>
    <n v="17.3"/>
    <n v="227.7"/>
    <n v="0"/>
    <n v="227.7"/>
    <n v="1"/>
    <n v="0"/>
    <x v="182"/>
  </r>
  <r>
    <x v="8"/>
    <n v="10264"/>
    <x v="5"/>
    <n v="1"/>
    <n v="190"/>
    <n v="0"/>
    <n v="0"/>
    <n v="0"/>
    <n v="190"/>
    <n v="0"/>
    <n v="190"/>
    <n v="1"/>
    <n v="0"/>
    <x v="182"/>
  </r>
  <r>
    <x v="39"/>
    <n v="10373"/>
    <x v="5"/>
    <n v="1"/>
    <n v="275"/>
    <n v="0"/>
    <n v="0"/>
    <n v="7.19"/>
    <n v="267.81"/>
    <n v="0"/>
    <n v="267.81"/>
    <n v="1"/>
    <n v="0"/>
    <x v="182"/>
  </r>
  <r>
    <x v="43"/>
    <n v="10364"/>
    <x v="5"/>
    <n v="1"/>
    <n v="330"/>
    <n v="0"/>
    <n v="0"/>
    <n v="0"/>
    <n v="330"/>
    <n v="0"/>
    <n v="330"/>
    <n v="1"/>
    <n v="0"/>
    <x v="182"/>
  </r>
  <r>
    <x v="71"/>
    <n v="10481"/>
    <x v="20"/>
    <n v="2"/>
    <n v="1720"/>
    <n v="0"/>
    <n v="0"/>
    <n v="0"/>
    <n v="1720"/>
    <n v="0"/>
    <n v="1720"/>
    <n v="1"/>
    <n v="0"/>
    <x v="182"/>
  </r>
  <r>
    <x v="45"/>
    <n v="10354"/>
    <x v="6"/>
    <n v="3"/>
    <n v="1050"/>
    <n v="0"/>
    <n v="0"/>
    <n v="103.87"/>
    <n v="946.13"/>
    <n v="0"/>
    <n v="946.13"/>
    <n v="1"/>
    <n v="0"/>
    <x v="182"/>
  </r>
  <r>
    <x v="183"/>
    <n v="10043"/>
    <x v="6"/>
    <n v="1"/>
    <n v="310"/>
    <n v="0"/>
    <n v="0"/>
    <n v="0"/>
    <n v="310"/>
    <n v="0"/>
    <n v="310"/>
    <n v="1"/>
    <n v="0"/>
    <x v="182"/>
  </r>
  <r>
    <x v="104"/>
    <n v="10360"/>
    <x v="6"/>
    <n v="1"/>
    <n v="385"/>
    <n v="0"/>
    <n v="0"/>
    <n v="10.07"/>
    <n v="374.93"/>
    <n v="0"/>
    <n v="374.93"/>
    <n v="1"/>
    <n v="0"/>
    <x v="182"/>
  </r>
  <r>
    <x v="74"/>
    <n v="10227"/>
    <x v="6"/>
    <n v="2"/>
    <n v="770"/>
    <n v="0"/>
    <n v="0"/>
    <n v="10.07"/>
    <n v="759.93"/>
    <n v="0"/>
    <n v="759.93"/>
    <n v="1"/>
    <n v="0"/>
    <x v="182"/>
  </r>
  <r>
    <x v="75"/>
    <n v="10427"/>
    <x v="21"/>
    <n v="1"/>
    <n v="359"/>
    <n v="0"/>
    <n v="0"/>
    <n v="0"/>
    <n v="359"/>
    <n v="0"/>
    <n v="359"/>
    <n v="1"/>
    <n v="0"/>
    <x v="182"/>
  </r>
  <r>
    <x v="14"/>
    <n v="10653"/>
    <x v="8"/>
    <n v="1"/>
    <n v="275"/>
    <n v="0"/>
    <n v="0"/>
    <n v="0"/>
    <n v="275"/>
    <n v="0"/>
    <n v="275"/>
    <n v="1"/>
    <n v="0"/>
    <x v="182"/>
  </r>
  <r>
    <x v="88"/>
    <n v="10423"/>
    <x v="22"/>
    <n v="2"/>
    <n v="560"/>
    <n v="0"/>
    <n v="0"/>
    <n v="0"/>
    <n v="560"/>
    <n v="0"/>
    <n v="560"/>
    <n v="1"/>
    <n v="0"/>
    <x v="182"/>
  </r>
  <r>
    <x v="333"/>
    <n v="10923"/>
    <x v="10"/>
    <n v="1"/>
    <n v="159"/>
    <n v="0"/>
    <n v="0"/>
    <n v="0"/>
    <n v="159"/>
    <n v="0"/>
    <n v="159"/>
    <n v="1"/>
    <n v="0"/>
    <x v="182"/>
  </r>
  <r>
    <x v="17"/>
    <n v="10633"/>
    <x v="10"/>
    <n v="2"/>
    <n v="318"/>
    <n v="0"/>
    <n v="0"/>
    <n v="11.24"/>
    <n v="306.76"/>
    <n v="0"/>
    <n v="306.76"/>
    <n v="1"/>
    <n v="0"/>
    <x v="182"/>
  </r>
  <r>
    <x v="91"/>
    <n v="10494"/>
    <x v="16"/>
    <n v="1"/>
    <n v="38"/>
    <n v="0"/>
    <n v="0"/>
    <n v="0"/>
    <n v="38"/>
    <n v="0"/>
    <n v="38"/>
    <n v="1"/>
    <n v="0"/>
    <x v="182"/>
  </r>
  <r>
    <x v="92"/>
    <n v="10498"/>
    <x v="16"/>
    <n v="1"/>
    <n v="88"/>
    <n v="0"/>
    <n v="0"/>
    <n v="6.22"/>
    <n v="81.78"/>
    <n v="0"/>
    <n v="81.78"/>
    <n v="1"/>
    <n v="0"/>
    <x v="182"/>
  </r>
  <r>
    <x v="51"/>
    <n v="10632"/>
    <x v="10"/>
    <n v="1"/>
    <n v="159"/>
    <n v="0"/>
    <n v="0"/>
    <n v="0"/>
    <n v="159"/>
    <n v="0"/>
    <n v="159"/>
    <n v="1"/>
    <n v="0"/>
    <x v="182"/>
  </r>
  <r>
    <x v="254"/>
    <n v="10614"/>
    <x v="26"/>
    <n v="1"/>
    <n v="245"/>
    <n v="0"/>
    <n v="0"/>
    <n v="0"/>
    <n v="245"/>
    <n v="0"/>
    <n v="245"/>
    <n v="1"/>
    <n v="0"/>
    <x v="183"/>
  </r>
  <r>
    <x v="283"/>
    <n v="10529"/>
    <x v="17"/>
    <n v="1"/>
    <n v="0"/>
    <n v="0"/>
    <n v="0"/>
    <n v="0"/>
    <n v="0"/>
    <n v="0"/>
    <n v="0"/>
    <n v="0"/>
    <n v="0"/>
    <x v="183"/>
  </r>
  <r>
    <x v="277"/>
    <n v="10716"/>
    <x v="17"/>
    <n v="1"/>
    <n v="0"/>
    <n v="0"/>
    <n v="0"/>
    <n v="0"/>
    <n v="0"/>
    <n v="0"/>
    <n v="0"/>
    <n v="0"/>
    <n v="0"/>
    <x v="183"/>
  </r>
  <r>
    <x v="315"/>
    <n v="10749"/>
    <x v="10"/>
    <n v="2"/>
    <n v="358"/>
    <n v="0"/>
    <n v="0"/>
    <n v="0"/>
    <n v="358"/>
    <n v="0"/>
    <n v="358"/>
    <n v="1"/>
    <n v="0"/>
    <x v="183"/>
  </r>
  <r>
    <x v="335"/>
    <n v="10925"/>
    <x v="10"/>
    <n v="1"/>
    <n v="149"/>
    <n v="0"/>
    <n v="0"/>
    <n v="0"/>
    <n v="149"/>
    <n v="0"/>
    <n v="149"/>
    <n v="1"/>
    <n v="0"/>
    <x v="183"/>
  </r>
  <r>
    <x v="1"/>
    <n v="10450"/>
    <x v="0"/>
    <n v="1"/>
    <n v="470"/>
    <n v="0"/>
    <n v="0"/>
    <n v="0"/>
    <n v="470"/>
    <n v="0"/>
    <n v="470"/>
    <n v="1"/>
    <n v="0"/>
    <x v="183"/>
  </r>
  <r>
    <x v="94"/>
    <n v="10460"/>
    <x v="0"/>
    <n v="1"/>
    <n v="465"/>
    <n v="0"/>
    <n v="0"/>
    <n v="0"/>
    <n v="465"/>
    <n v="0"/>
    <n v="465"/>
    <n v="1"/>
    <n v="0"/>
    <x v="183"/>
  </r>
  <r>
    <x v="53"/>
    <n v="10575"/>
    <x v="17"/>
    <n v="1"/>
    <n v="0"/>
    <n v="0"/>
    <n v="0"/>
    <n v="0"/>
    <n v="0"/>
    <n v="0"/>
    <n v="0"/>
    <n v="0"/>
    <n v="0"/>
    <x v="183"/>
  </r>
  <r>
    <x v="81"/>
    <n v="10396"/>
    <x v="18"/>
    <n v="1"/>
    <n v="555"/>
    <n v="0"/>
    <n v="0"/>
    <n v="0"/>
    <n v="555"/>
    <n v="0"/>
    <n v="555"/>
    <n v="1"/>
    <n v="0"/>
    <x v="183"/>
  </r>
  <r>
    <x v="4"/>
    <n v="10109"/>
    <x v="3"/>
    <n v="2"/>
    <n v="550"/>
    <n v="0"/>
    <n v="0"/>
    <n v="0"/>
    <n v="550"/>
    <n v="0"/>
    <n v="550"/>
    <n v="1"/>
    <n v="0"/>
    <x v="183"/>
  </r>
  <r>
    <x v="128"/>
    <n v="10111"/>
    <x v="3"/>
    <n v="1"/>
    <n v="355"/>
    <n v="0"/>
    <n v="0"/>
    <n v="0"/>
    <n v="355"/>
    <n v="0"/>
    <n v="355"/>
    <n v="1"/>
    <n v="0"/>
    <x v="183"/>
  </r>
  <r>
    <x v="26"/>
    <n v="10095"/>
    <x v="3"/>
    <n v="1"/>
    <n v="260"/>
    <n v="0"/>
    <n v="0"/>
    <n v="0"/>
    <n v="260"/>
    <n v="0"/>
    <n v="260"/>
    <n v="1"/>
    <n v="0"/>
    <x v="183"/>
  </r>
  <r>
    <x v="113"/>
    <n v="10446"/>
    <x v="12"/>
    <n v="2"/>
    <n v="390"/>
    <n v="0"/>
    <n v="0"/>
    <n v="0"/>
    <n v="390"/>
    <n v="0"/>
    <n v="390"/>
    <n v="1"/>
    <n v="0"/>
    <x v="183"/>
  </r>
  <r>
    <x v="114"/>
    <n v="10440"/>
    <x v="12"/>
    <n v="1"/>
    <n v="88"/>
    <n v="0"/>
    <n v="0"/>
    <n v="0"/>
    <n v="88"/>
    <n v="0"/>
    <n v="88"/>
    <n v="1"/>
    <n v="0"/>
    <x v="183"/>
  </r>
  <r>
    <x v="30"/>
    <n v="10441"/>
    <x v="12"/>
    <n v="1"/>
    <n v="250"/>
    <n v="0"/>
    <n v="0"/>
    <n v="0"/>
    <n v="250"/>
    <n v="0"/>
    <n v="250"/>
    <n v="1"/>
    <n v="0"/>
    <x v="183"/>
  </r>
  <r>
    <x v="62"/>
    <n v="10445"/>
    <x v="12"/>
    <n v="2"/>
    <n v="390"/>
    <n v="0"/>
    <n v="0"/>
    <n v="0"/>
    <n v="390"/>
    <n v="0"/>
    <n v="390"/>
    <n v="1"/>
    <n v="0"/>
    <x v="183"/>
  </r>
  <r>
    <x v="115"/>
    <n v="10436"/>
    <x v="12"/>
    <n v="1"/>
    <n v="45"/>
    <n v="0"/>
    <n v="0"/>
    <n v="0"/>
    <n v="45"/>
    <n v="0"/>
    <n v="45"/>
    <n v="1"/>
    <n v="0"/>
    <x v="183"/>
  </r>
  <r>
    <x v="236"/>
    <n v="10042"/>
    <x v="12"/>
    <n v="1"/>
    <n v="145"/>
    <n v="0"/>
    <n v="0"/>
    <n v="0"/>
    <n v="145"/>
    <n v="0"/>
    <n v="145"/>
    <n v="1"/>
    <n v="0"/>
    <x v="183"/>
  </r>
  <r>
    <x v="63"/>
    <n v="10470"/>
    <x v="19"/>
    <n v="2"/>
    <n v="550"/>
    <n v="0"/>
    <n v="0"/>
    <n v="0"/>
    <n v="550"/>
    <n v="0"/>
    <n v="550"/>
    <n v="1"/>
    <n v="0"/>
    <x v="183"/>
  </r>
  <r>
    <x v="66"/>
    <n v="10212"/>
    <x v="13"/>
    <n v="1"/>
    <n v="245"/>
    <n v="0"/>
    <n v="0"/>
    <n v="0"/>
    <n v="245"/>
    <n v="0"/>
    <n v="245"/>
    <n v="1"/>
    <n v="0"/>
    <x v="183"/>
  </r>
  <r>
    <x v="37"/>
    <n v="10216"/>
    <x v="13"/>
    <n v="1"/>
    <n v="245"/>
    <n v="0"/>
    <n v="0"/>
    <n v="0"/>
    <n v="245"/>
    <n v="0"/>
    <n v="245"/>
    <n v="1"/>
    <n v="0"/>
    <x v="183"/>
  </r>
  <r>
    <x v="8"/>
    <n v="10264"/>
    <x v="5"/>
    <n v="2"/>
    <n v="380"/>
    <n v="0"/>
    <n v="0"/>
    <n v="0"/>
    <n v="380"/>
    <n v="0"/>
    <n v="380"/>
    <n v="1"/>
    <n v="0"/>
    <x v="183"/>
  </r>
  <r>
    <x v="38"/>
    <n v="10381"/>
    <x v="5"/>
    <n v="1"/>
    <n v="225"/>
    <n v="0"/>
    <n v="0"/>
    <n v="0"/>
    <n v="225"/>
    <n v="0"/>
    <n v="225"/>
    <n v="1"/>
    <n v="0"/>
    <x v="183"/>
  </r>
  <r>
    <x v="69"/>
    <n v="10382"/>
    <x v="5"/>
    <n v="1"/>
    <n v="235"/>
    <n v="0"/>
    <n v="0"/>
    <n v="0"/>
    <n v="235"/>
    <n v="0"/>
    <n v="235"/>
    <n v="1"/>
    <n v="0"/>
    <x v="183"/>
  </r>
  <r>
    <x v="72"/>
    <n v="10033"/>
    <x v="20"/>
    <n v="1"/>
    <n v="1290"/>
    <n v="0"/>
    <n v="0"/>
    <n v="0"/>
    <n v="1290"/>
    <n v="0"/>
    <n v="1290"/>
    <n v="1"/>
    <n v="0"/>
    <x v="183"/>
  </r>
  <r>
    <x v="45"/>
    <n v="10354"/>
    <x v="6"/>
    <n v="1"/>
    <n v="350"/>
    <n v="0"/>
    <n v="0"/>
    <n v="0"/>
    <n v="350"/>
    <n v="0"/>
    <n v="350"/>
    <n v="1"/>
    <n v="0"/>
    <x v="183"/>
  </r>
  <r>
    <x v="119"/>
    <n v="10359"/>
    <x v="6"/>
    <n v="3"/>
    <n v="1155"/>
    <n v="0"/>
    <n v="0"/>
    <n v="0"/>
    <n v="1155"/>
    <n v="0"/>
    <n v="1155"/>
    <n v="1"/>
    <n v="0"/>
    <x v="183"/>
  </r>
  <r>
    <x v="13"/>
    <n v="10395"/>
    <x v="7"/>
    <n v="1"/>
    <n v="355"/>
    <n v="0"/>
    <n v="0"/>
    <n v="0"/>
    <n v="355"/>
    <n v="0"/>
    <n v="355"/>
    <n v="1"/>
    <n v="0"/>
    <x v="183"/>
  </r>
  <r>
    <x v="78"/>
    <n v="10403"/>
    <x v="23"/>
    <n v="2"/>
    <n v="670"/>
    <n v="0"/>
    <n v="0"/>
    <n v="0"/>
    <n v="670"/>
    <n v="0"/>
    <n v="670"/>
    <n v="1"/>
    <n v="0"/>
    <x v="183"/>
  </r>
  <r>
    <x v="252"/>
    <n v="10546"/>
    <x v="17"/>
    <n v="1"/>
    <n v="0"/>
    <n v="0"/>
    <n v="0"/>
    <n v="0"/>
    <n v="0"/>
    <n v="0"/>
    <n v="0"/>
    <n v="0"/>
    <n v="0"/>
    <x v="183"/>
  </r>
  <r>
    <x v="17"/>
    <n v="10288"/>
    <x v="17"/>
    <n v="1"/>
    <n v="0"/>
    <n v="0"/>
    <n v="0"/>
    <n v="0"/>
    <n v="0"/>
    <n v="0"/>
    <n v="0"/>
    <n v="0"/>
    <n v="0"/>
    <x v="183"/>
  </r>
  <r>
    <x v="276"/>
    <n v="10531"/>
    <x v="17"/>
    <n v="1"/>
    <n v="0"/>
    <n v="0"/>
    <n v="0"/>
    <n v="0"/>
    <n v="0"/>
    <n v="0"/>
    <n v="0"/>
    <n v="0"/>
    <n v="0"/>
    <x v="183"/>
  </r>
  <r>
    <x v="201"/>
    <n v="10425"/>
    <x v="17"/>
    <n v="2"/>
    <n v="0"/>
    <n v="0"/>
    <n v="0"/>
    <n v="0"/>
    <n v="0"/>
    <n v="0"/>
    <n v="0"/>
    <n v="0"/>
    <n v="0"/>
    <x v="183"/>
  </r>
  <r>
    <x v="315"/>
    <n v="10749"/>
    <x v="10"/>
    <n v="2"/>
    <n v="358"/>
    <n v="0"/>
    <n v="0"/>
    <n v="14.09"/>
    <n v="343.91"/>
    <n v="0"/>
    <n v="343.91"/>
    <n v="1"/>
    <n v="0"/>
    <x v="184"/>
  </r>
  <r>
    <x v="54"/>
    <n v="10397"/>
    <x v="18"/>
    <n v="1"/>
    <n v="575"/>
    <n v="0"/>
    <n v="0"/>
    <n v="0"/>
    <n v="575"/>
    <n v="0"/>
    <n v="575"/>
    <n v="1"/>
    <n v="0"/>
    <x v="184"/>
  </r>
  <r>
    <x v="123"/>
    <n v="10398"/>
    <x v="18"/>
    <n v="1"/>
    <n v="625"/>
    <n v="0"/>
    <n v="0"/>
    <n v="0"/>
    <n v="625"/>
    <n v="0"/>
    <n v="625"/>
    <n v="1"/>
    <n v="0"/>
    <x v="184"/>
  </r>
  <r>
    <x v="58"/>
    <n v="10145"/>
    <x v="1"/>
    <n v="2"/>
    <n v="740"/>
    <n v="0"/>
    <n v="0"/>
    <n v="45.54"/>
    <n v="694.46"/>
    <n v="0"/>
    <n v="694.46"/>
    <n v="1"/>
    <n v="0"/>
    <x v="184"/>
  </r>
  <r>
    <x v="59"/>
    <n v="10052"/>
    <x v="4"/>
    <n v="1"/>
    <n v="340"/>
    <n v="0"/>
    <n v="0"/>
    <n v="0"/>
    <n v="340"/>
    <n v="0"/>
    <n v="340"/>
    <n v="1"/>
    <n v="0"/>
    <x v="184"/>
  </r>
  <r>
    <x v="114"/>
    <n v="10440"/>
    <x v="12"/>
    <n v="1"/>
    <n v="88"/>
    <n v="0"/>
    <n v="0"/>
    <n v="8.6999999999999993"/>
    <n v="79.3"/>
    <n v="0"/>
    <n v="79.3"/>
    <n v="1"/>
    <n v="0"/>
    <x v="184"/>
  </r>
  <r>
    <x v="63"/>
    <n v="10470"/>
    <x v="19"/>
    <n v="2"/>
    <n v="550"/>
    <n v="0"/>
    <n v="0"/>
    <n v="0"/>
    <n v="550"/>
    <n v="0"/>
    <n v="550"/>
    <n v="1"/>
    <n v="0"/>
    <x v="184"/>
  </r>
  <r>
    <x v="33"/>
    <n v="10221"/>
    <x v="13"/>
    <n v="2"/>
    <n v="510"/>
    <n v="0"/>
    <n v="0"/>
    <n v="25.2"/>
    <n v="484.8"/>
    <n v="0"/>
    <n v="484.8"/>
    <n v="1"/>
    <n v="0"/>
    <x v="184"/>
  </r>
  <r>
    <x v="8"/>
    <n v="10264"/>
    <x v="5"/>
    <n v="4"/>
    <n v="760"/>
    <n v="0"/>
    <n v="0"/>
    <n v="23.38"/>
    <n v="736.62"/>
    <n v="0"/>
    <n v="736.62"/>
    <n v="1"/>
    <n v="0"/>
    <x v="184"/>
  </r>
  <r>
    <x v="179"/>
    <n v="10485"/>
    <x v="20"/>
    <n v="1"/>
    <n v="1799"/>
    <n v="0"/>
    <n v="0"/>
    <n v="0"/>
    <n v="1799"/>
    <n v="0"/>
    <n v="1799"/>
    <n v="1"/>
    <n v="0"/>
    <x v="184"/>
  </r>
  <r>
    <x v="45"/>
    <n v="10354"/>
    <x v="6"/>
    <n v="1"/>
    <n v="350"/>
    <n v="0"/>
    <n v="0"/>
    <n v="43.08"/>
    <n v="306.92"/>
    <n v="0"/>
    <n v="306.92"/>
    <n v="1"/>
    <n v="0"/>
    <x v="184"/>
  </r>
  <r>
    <x v="11"/>
    <n v="10353"/>
    <x v="6"/>
    <n v="3"/>
    <n v="1050"/>
    <n v="0"/>
    <n v="0"/>
    <n v="27.56"/>
    <n v="1022.44"/>
    <n v="0"/>
    <n v="1022.44"/>
    <n v="1"/>
    <n v="0"/>
    <x v="184"/>
  </r>
  <r>
    <x v="74"/>
    <n v="10227"/>
    <x v="6"/>
    <n v="1"/>
    <n v="385"/>
    <n v="0"/>
    <n v="0"/>
    <n v="0"/>
    <n v="385"/>
    <n v="0"/>
    <n v="385"/>
    <n v="1"/>
    <n v="0"/>
    <x v="184"/>
  </r>
  <r>
    <x v="46"/>
    <n v="10356"/>
    <x v="6"/>
    <n v="3"/>
    <n v="1080"/>
    <n v="0"/>
    <n v="0"/>
    <n v="100.35"/>
    <n v="979.65"/>
    <n v="0"/>
    <n v="979.65"/>
    <n v="1"/>
    <n v="0"/>
    <x v="184"/>
  </r>
  <r>
    <x v="78"/>
    <n v="10403"/>
    <x v="23"/>
    <n v="1"/>
    <n v="335"/>
    <n v="0"/>
    <n v="0"/>
    <n v="33.1"/>
    <n v="301.89999999999998"/>
    <n v="0"/>
    <n v="301.89999999999998"/>
    <n v="1"/>
    <n v="0"/>
    <x v="184"/>
  </r>
  <r>
    <x v="174"/>
    <n v="10660"/>
    <x v="5"/>
    <n v="1"/>
    <n v="265"/>
    <n v="0"/>
    <n v="0"/>
    <n v="43.9"/>
    <n v="221.1"/>
    <n v="0"/>
    <n v="221.1"/>
    <n v="1"/>
    <n v="0"/>
    <x v="185"/>
  </r>
  <r>
    <x v="56"/>
    <n v="10167"/>
    <x v="1"/>
    <n v="1"/>
    <n v="350"/>
    <n v="0"/>
    <n v="0"/>
    <n v="0"/>
    <n v="350"/>
    <n v="0"/>
    <n v="350"/>
    <n v="1"/>
    <n v="0"/>
    <x v="185"/>
  </r>
  <r>
    <x v="127"/>
    <n v="10067"/>
    <x v="4"/>
    <n v="1"/>
    <n v="275"/>
    <n v="0"/>
    <n v="0"/>
    <n v="0"/>
    <n v="275"/>
    <n v="0"/>
    <n v="275"/>
    <n v="1"/>
    <n v="0"/>
    <x v="185"/>
  </r>
  <r>
    <x v="4"/>
    <n v="10109"/>
    <x v="3"/>
    <n v="1"/>
    <n v="275"/>
    <n v="0"/>
    <n v="0"/>
    <n v="0"/>
    <n v="275"/>
    <n v="0"/>
    <n v="275"/>
    <n v="1"/>
    <n v="0"/>
    <x v="185"/>
  </r>
  <r>
    <x v="128"/>
    <n v="10111"/>
    <x v="3"/>
    <n v="1"/>
    <n v="355"/>
    <n v="0"/>
    <n v="0"/>
    <n v="71"/>
    <n v="284"/>
    <n v="0"/>
    <n v="284"/>
    <n v="1"/>
    <n v="0"/>
    <x v="185"/>
  </r>
  <r>
    <x v="101"/>
    <n v="10113"/>
    <x v="11"/>
    <n v="1"/>
    <n v="375"/>
    <n v="0"/>
    <n v="0"/>
    <n v="0"/>
    <n v="375"/>
    <n v="0"/>
    <n v="375"/>
    <n v="1"/>
    <n v="0"/>
    <x v="185"/>
  </r>
  <r>
    <x v="28"/>
    <n v="10442"/>
    <x v="12"/>
    <n v="2"/>
    <n v="166"/>
    <n v="0"/>
    <n v="0"/>
    <n v="0"/>
    <n v="166"/>
    <n v="0"/>
    <n v="166"/>
    <n v="1"/>
    <n v="0"/>
    <x v="185"/>
  </r>
  <r>
    <x v="33"/>
    <n v="10221"/>
    <x v="13"/>
    <n v="2"/>
    <n v="510"/>
    <n v="0"/>
    <n v="0"/>
    <n v="21.78"/>
    <n v="488.22"/>
    <n v="0"/>
    <n v="488.22"/>
    <n v="1"/>
    <n v="0"/>
    <x v="185"/>
  </r>
  <r>
    <x v="37"/>
    <n v="10216"/>
    <x v="13"/>
    <n v="1"/>
    <n v="245"/>
    <n v="0"/>
    <n v="0"/>
    <n v="0"/>
    <n v="245"/>
    <n v="0"/>
    <n v="245"/>
    <n v="1"/>
    <n v="0"/>
    <x v="185"/>
  </r>
  <r>
    <x v="8"/>
    <n v="10264"/>
    <x v="5"/>
    <n v="1"/>
    <n v="190"/>
    <n v="0"/>
    <n v="0"/>
    <n v="16.22"/>
    <n v="173.78"/>
    <n v="0"/>
    <n v="173.78"/>
    <n v="1"/>
    <n v="0"/>
    <x v="185"/>
  </r>
  <r>
    <x v="233"/>
    <n v="10380"/>
    <x v="5"/>
    <n v="1"/>
    <n v="230"/>
    <n v="0"/>
    <n v="0"/>
    <n v="38.1"/>
    <n v="191.9"/>
    <n v="0"/>
    <n v="191.9"/>
    <n v="1"/>
    <n v="0"/>
    <x v="185"/>
  </r>
  <r>
    <x v="43"/>
    <n v="10364"/>
    <x v="5"/>
    <n v="2"/>
    <n v="660"/>
    <n v="0"/>
    <n v="0"/>
    <n v="0"/>
    <n v="660"/>
    <n v="0"/>
    <n v="660"/>
    <n v="1"/>
    <n v="0"/>
    <x v="185"/>
  </r>
  <r>
    <x v="11"/>
    <n v="10353"/>
    <x v="6"/>
    <n v="2"/>
    <n v="700"/>
    <n v="0"/>
    <n v="0"/>
    <n v="0"/>
    <n v="700"/>
    <n v="0"/>
    <n v="700"/>
    <n v="1"/>
    <n v="0"/>
    <x v="185"/>
  </r>
  <r>
    <x v="74"/>
    <n v="10227"/>
    <x v="6"/>
    <n v="1"/>
    <n v="385"/>
    <n v="0"/>
    <n v="0"/>
    <n v="0"/>
    <n v="385"/>
    <n v="0"/>
    <n v="385"/>
    <n v="1"/>
    <n v="0"/>
    <x v="185"/>
  </r>
  <r>
    <x v="315"/>
    <n v="10749"/>
    <x v="10"/>
    <n v="7"/>
    <n v="1253"/>
    <n v="0"/>
    <n v="0"/>
    <n v="0"/>
    <n v="1253"/>
    <n v="0"/>
    <n v="1253"/>
    <n v="1"/>
    <n v="0"/>
    <x v="186"/>
  </r>
  <r>
    <x v="145"/>
    <n v="10449"/>
    <x v="0"/>
    <n v="1"/>
    <n v="260"/>
    <n v="0"/>
    <n v="0"/>
    <n v="0"/>
    <n v="260"/>
    <n v="0"/>
    <n v="260"/>
    <n v="1"/>
    <n v="0"/>
    <x v="186"/>
  </r>
  <r>
    <x v="175"/>
    <n v="10453"/>
    <x v="0"/>
    <n v="6"/>
    <n v="2220"/>
    <n v="0"/>
    <n v="0"/>
    <n v="0"/>
    <n v="2220"/>
    <n v="0"/>
    <n v="2220"/>
    <n v="1"/>
    <n v="0"/>
    <x v="186"/>
  </r>
  <r>
    <x v="21"/>
    <n v="10461"/>
    <x v="0"/>
    <n v="2"/>
    <n v="550"/>
    <n v="0"/>
    <n v="0"/>
    <n v="0"/>
    <n v="550"/>
    <n v="0"/>
    <n v="550"/>
    <n v="1"/>
    <n v="0"/>
    <x v="186"/>
  </r>
  <r>
    <x v="81"/>
    <n v="10396"/>
    <x v="18"/>
    <n v="1"/>
    <n v="555"/>
    <n v="0"/>
    <n v="0"/>
    <n v="0"/>
    <n v="555"/>
    <n v="0"/>
    <n v="555"/>
    <n v="1"/>
    <n v="0"/>
    <x v="186"/>
  </r>
  <r>
    <x v="125"/>
    <n v="10069"/>
    <x v="4"/>
    <n v="1"/>
    <n v="355"/>
    <n v="0"/>
    <n v="0"/>
    <n v="0"/>
    <n v="355"/>
    <n v="0"/>
    <n v="355"/>
    <n v="1"/>
    <n v="0"/>
    <x v="186"/>
  </r>
  <r>
    <x v="58"/>
    <n v="10145"/>
    <x v="1"/>
    <n v="1"/>
    <n v="370"/>
    <n v="0"/>
    <n v="0"/>
    <n v="0"/>
    <n v="370"/>
    <n v="0"/>
    <n v="370"/>
    <n v="1"/>
    <n v="0"/>
    <x v="186"/>
  </r>
  <r>
    <x v="23"/>
    <n v="10044"/>
    <x v="4"/>
    <n v="5"/>
    <n v="1300"/>
    <n v="0"/>
    <n v="0"/>
    <n v="0"/>
    <n v="1300"/>
    <n v="0"/>
    <n v="1300"/>
    <n v="1"/>
    <n v="0"/>
    <x v="186"/>
  </r>
  <r>
    <x v="59"/>
    <n v="10052"/>
    <x v="4"/>
    <n v="1"/>
    <n v="340"/>
    <n v="0"/>
    <n v="0"/>
    <n v="0"/>
    <n v="340"/>
    <n v="0"/>
    <n v="340"/>
    <n v="1"/>
    <n v="0"/>
    <x v="186"/>
  </r>
  <r>
    <x v="60"/>
    <n v="10125"/>
    <x v="3"/>
    <n v="1"/>
    <n v="275"/>
    <n v="0"/>
    <n v="0"/>
    <n v="0"/>
    <n v="275"/>
    <n v="0"/>
    <n v="275"/>
    <n v="1"/>
    <n v="0"/>
    <x v="186"/>
  </r>
  <r>
    <x v="138"/>
    <n v="10130"/>
    <x v="3"/>
    <n v="1"/>
    <n v="385"/>
    <n v="0"/>
    <n v="0"/>
    <n v="0"/>
    <n v="385"/>
    <n v="0"/>
    <n v="385"/>
    <n v="1"/>
    <n v="0"/>
    <x v="186"/>
  </r>
  <r>
    <x v="26"/>
    <n v="10095"/>
    <x v="3"/>
    <n v="8"/>
    <n v="2080"/>
    <n v="0"/>
    <n v="0"/>
    <n v="0"/>
    <n v="2080"/>
    <n v="0"/>
    <n v="2080"/>
    <n v="1"/>
    <n v="0"/>
    <x v="186"/>
  </r>
  <r>
    <x v="210"/>
    <n v="10092"/>
    <x v="4"/>
    <n v="1"/>
    <n v="385"/>
    <n v="0"/>
    <n v="0"/>
    <n v="0"/>
    <n v="385"/>
    <n v="0"/>
    <n v="385"/>
    <n v="1"/>
    <n v="0"/>
    <x v="186"/>
  </r>
  <r>
    <x v="28"/>
    <n v="10442"/>
    <x v="12"/>
    <n v="2"/>
    <n v="166"/>
    <n v="0"/>
    <n v="0"/>
    <n v="0"/>
    <n v="166"/>
    <n v="0"/>
    <n v="166"/>
    <n v="1"/>
    <n v="0"/>
    <x v="186"/>
  </r>
  <r>
    <x v="113"/>
    <n v="10446"/>
    <x v="12"/>
    <n v="1"/>
    <n v="195"/>
    <n v="0"/>
    <n v="0"/>
    <n v="0"/>
    <n v="195"/>
    <n v="0"/>
    <n v="195"/>
    <n v="1"/>
    <n v="0"/>
    <x v="186"/>
  </r>
  <r>
    <x v="62"/>
    <n v="10445"/>
    <x v="12"/>
    <n v="2"/>
    <n v="390"/>
    <n v="0"/>
    <n v="0"/>
    <n v="0"/>
    <n v="390"/>
    <n v="0"/>
    <n v="390"/>
    <n v="1"/>
    <n v="0"/>
    <x v="186"/>
  </r>
  <r>
    <x v="63"/>
    <n v="10470"/>
    <x v="19"/>
    <n v="1"/>
    <n v="275"/>
    <n v="0"/>
    <n v="0"/>
    <n v="0"/>
    <n v="275"/>
    <n v="0"/>
    <n v="275"/>
    <n v="1"/>
    <n v="0"/>
    <x v="186"/>
  </r>
  <r>
    <x v="34"/>
    <n v="10222"/>
    <x v="13"/>
    <n v="1"/>
    <n v="235"/>
    <n v="0"/>
    <n v="0"/>
    <n v="0"/>
    <n v="235"/>
    <n v="0"/>
    <n v="235"/>
    <n v="1"/>
    <n v="0"/>
    <x v="186"/>
  </r>
  <r>
    <x v="85"/>
    <n v="10215"/>
    <x v="13"/>
    <n v="2"/>
    <n v="450"/>
    <n v="0"/>
    <n v="0"/>
    <n v="0"/>
    <n v="450"/>
    <n v="0"/>
    <n v="450"/>
    <n v="1"/>
    <n v="0"/>
    <x v="186"/>
  </r>
  <r>
    <x v="8"/>
    <n v="10264"/>
    <x v="5"/>
    <n v="2"/>
    <n v="380"/>
    <n v="0"/>
    <n v="0"/>
    <n v="0"/>
    <n v="380"/>
    <n v="0"/>
    <n v="380"/>
    <n v="1"/>
    <n v="0"/>
    <x v="186"/>
  </r>
  <r>
    <x v="9"/>
    <n v="10366"/>
    <x v="5"/>
    <n v="1"/>
    <n v="270"/>
    <n v="0"/>
    <n v="0"/>
    <n v="0"/>
    <n v="270"/>
    <n v="0"/>
    <n v="270"/>
    <n v="1"/>
    <n v="0"/>
    <x v="186"/>
  </r>
  <r>
    <x v="157"/>
    <n v="10368"/>
    <x v="5"/>
    <n v="1"/>
    <n v="265"/>
    <n v="0"/>
    <n v="0"/>
    <n v="0"/>
    <n v="265"/>
    <n v="0"/>
    <n v="265"/>
    <n v="1"/>
    <n v="0"/>
    <x v="186"/>
  </r>
  <r>
    <x v="69"/>
    <n v="10382"/>
    <x v="5"/>
    <n v="1"/>
    <n v="235"/>
    <n v="0"/>
    <n v="0"/>
    <n v="0"/>
    <n v="235"/>
    <n v="0"/>
    <n v="235"/>
    <n v="1"/>
    <n v="0"/>
    <x v="186"/>
  </r>
  <r>
    <x v="42"/>
    <n v="10370"/>
    <x v="5"/>
    <n v="1"/>
    <n v="310"/>
    <n v="0"/>
    <n v="0"/>
    <n v="0"/>
    <n v="310"/>
    <n v="0"/>
    <n v="310"/>
    <n v="1"/>
    <n v="0"/>
    <x v="186"/>
  </r>
  <r>
    <x v="44"/>
    <n v="10685"/>
    <x v="5"/>
    <n v="1"/>
    <n v="225"/>
    <n v="0"/>
    <n v="0"/>
    <n v="0"/>
    <n v="225"/>
    <n v="0"/>
    <n v="225"/>
    <n v="1"/>
    <n v="0"/>
    <x v="186"/>
  </r>
  <r>
    <x v="204"/>
    <n v="10480"/>
    <x v="20"/>
    <n v="1"/>
    <n v="4535"/>
    <n v="0"/>
    <n v="0"/>
    <n v="0"/>
    <n v="4535"/>
    <n v="0"/>
    <n v="4535"/>
    <n v="1"/>
    <n v="0"/>
    <x v="186"/>
  </r>
  <r>
    <x v="104"/>
    <n v="10360"/>
    <x v="6"/>
    <n v="1"/>
    <n v="385"/>
    <n v="0"/>
    <n v="0"/>
    <n v="0"/>
    <n v="385"/>
    <n v="0"/>
    <n v="385"/>
    <n v="1"/>
    <n v="0"/>
    <x v="186"/>
  </r>
  <r>
    <x v="46"/>
    <n v="10356"/>
    <x v="6"/>
    <n v="3"/>
    <n v="1080"/>
    <n v="0"/>
    <n v="0"/>
    <n v="0"/>
    <n v="1080"/>
    <n v="0"/>
    <n v="1080"/>
    <n v="1"/>
    <n v="0"/>
    <x v="186"/>
  </r>
  <r>
    <x v="75"/>
    <n v="10427"/>
    <x v="21"/>
    <n v="4"/>
    <n v="1436"/>
    <n v="0"/>
    <n v="0"/>
    <n v="0"/>
    <n v="1436"/>
    <n v="0"/>
    <n v="1436"/>
    <n v="1"/>
    <n v="0"/>
    <x v="186"/>
  </r>
  <r>
    <x v="152"/>
    <n v="10428"/>
    <x v="21"/>
    <n v="2"/>
    <n v="698"/>
    <n v="0"/>
    <n v="0"/>
    <n v="0"/>
    <n v="698"/>
    <n v="0"/>
    <n v="698"/>
    <n v="1"/>
    <n v="0"/>
    <x v="186"/>
  </r>
  <r>
    <x v="88"/>
    <n v="10423"/>
    <x v="22"/>
    <n v="1"/>
    <n v="280"/>
    <n v="0"/>
    <n v="0"/>
    <n v="56"/>
    <n v="224"/>
    <n v="0"/>
    <n v="224"/>
    <n v="1"/>
    <n v="0"/>
    <x v="186"/>
  </r>
  <r>
    <x v="315"/>
    <n v="10749"/>
    <x v="10"/>
    <n v="2"/>
    <n v="358"/>
    <n v="0"/>
    <n v="0"/>
    <n v="0"/>
    <n v="358"/>
    <n v="0"/>
    <n v="358"/>
    <n v="1"/>
    <n v="0"/>
    <x v="187"/>
  </r>
  <r>
    <x v="20"/>
    <n v="10240"/>
    <x v="0"/>
    <n v="1"/>
    <n v="95"/>
    <n v="0"/>
    <n v="0"/>
    <n v="7.57"/>
    <n v="87.43"/>
    <n v="0"/>
    <n v="87.43"/>
    <n v="1"/>
    <n v="0"/>
    <x v="187"/>
  </r>
  <r>
    <x v="55"/>
    <n v="10152"/>
    <x v="1"/>
    <n v="1"/>
    <n v="350"/>
    <n v="0"/>
    <n v="0"/>
    <n v="15.33"/>
    <n v="334.67"/>
    <n v="0"/>
    <n v="334.67"/>
    <n v="1"/>
    <n v="0"/>
    <x v="187"/>
  </r>
  <r>
    <x v="98"/>
    <n v="10168"/>
    <x v="1"/>
    <n v="1"/>
    <n v="385"/>
    <n v="0"/>
    <n v="0"/>
    <n v="16.86"/>
    <n v="368.14"/>
    <n v="0"/>
    <n v="368.14"/>
    <n v="1"/>
    <n v="0"/>
    <x v="187"/>
  </r>
  <r>
    <x v="111"/>
    <n v="10070"/>
    <x v="4"/>
    <n v="1"/>
    <n v="275"/>
    <n v="0"/>
    <n v="0"/>
    <n v="34.85"/>
    <n v="240.15"/>
    <n v="0"/>
    <n v="240.15"/>
    <n v="1"/>
    <n v="0"/>
    <x v="187"/>
  </r>
  <r>
    <x v="22"/>
    <n v="10645"/>
    <x v="1"/>
    <n v="2"/>
    <n v="680"/>
    <n v="0"/>
    <n v="0"/>
    <n v="32.11"/>
    <n v="647.89"/>
    <n v="0"/>
    <n v="647.89"/>
    <n v="1"/>
    <n v="0"/>
    <x v="187"/>
  </r>
  <r>
    <x v="23"/>
    <n v="10044"/>
    <x v="4"/>
    <n v="1"/>
    <n v="260"/>
    <n v="0"/>
    <n v="0"/>
    <n v="0"/>
    <n v="260"/>
    <n v="0"/>
    <n v="260"/>
    <n v="1"/>
    <n v="0"/>
    <x v="187"/>
  </r>
  <r>
    <x v="59"/>
    <n v="10052"/>
    <x v="4"/>
    <n v="1"/>
    <n v="340"/>
    <n v="0"/>
    <n v="0"/>
    <n v="0"/>
    <n v="340"/>
    <n v="0"/>
    <n v="340"/>
    <n v="1"/>
    <n v="0"/>
    <x v="187"/>
  </r>
  <r>
    <x v="4"/>
    <n v="10109"/>
    <x v="3"/>
    <n v="1"/>
    <n v="275"/>
    <n v="0"/>
    <n v="0"/>
    <n v="0"/>
    <n v="275"/>
    <n v="0"/>
    <n v="275"/>
    <n v="1"/>
    <n v="0"/>
    <x v="187"/>
  </r>
  <r>
    <x v="7"/>
    <n v="10062"/>
    <x v="4"/>
    <n v="1"/>
    <n v="275"/>
    <n v="0"/>
    <n v="0"/>
    <n v="0"/>
    <n v="275"/>
    <n v="0"/>
    <n v="275"/>
    <n v="1"/>
    <n v="0"/>
    <x v="187"/>
  </r>
  <r>
    <x v="28"/>
    <n v="10442"/>
    <x v="12"/>
    <n v="2"/>
    <n v="166"/>
    <n v="0"/>
    <n v="0"/>
    <n v="7.26"/>
    <n v="158.74"/>
    <n v="0"/>
    <n v="158.74"/>
    <n v="1"/>
    <n v="0"/>
    <x v="187"/>
  </r>
  <r>
    <x v="29"/>
    <n v="10443"/>
    <x v="12"/>
    <n v="1"/>
    <n v="75"/>
    <n v="0"/>
    <n v="0"/>
    <n v="5.98"/>
    <n v="69.02"/>
    <n v="0"/>
    <n v="69.02"/>
    <n v="1"/>
    <n v="0"/>
    <x v="187"/>
  </r>
  <r>
    <x v="140"/>
    <n v="10488"/>
    <x v="12"/>
    <n v="1"/>
    <n v="135"/>
    <n v="0"/>
    <n v="0"/>
    <n v="5.91"/>
    <n v="129.09"/>
    <n v="0"/>
    <n v="129.09"/>
    <n v="1"/>
    <n v="0"/>
    <x v="187"/>
  </r>
  <r>
    <x v="116"/>
    <n v="10473"/>
    <x v="19"/>
    <n v="1"/>
    <n v="395"/>
    <n v="0"/>
    <n v="0"/>
    <n v="37.31"/>
    <n v="357.69"/>
    <n v="0"/>
    <n v="357.69"/>
    <n v="1"/>
    <n v="0"/>
    <x v="187"/>
  </r>
  <r>
    <x v="63"/>
    <n v="10470"/>
    <x v="19"/>
    <n v="1"/>
    <n v="275"/>
    <n v="0"/>
    <n v="0"/>
    <n v="21.92"/>
    <n v="253.08"/>
    <n v="0"/>
    <n v="253.08"/>
    <n v="1"/>
    <n v="0"/>
    <x v="187"/>
  </r>
  <r>
    <x v="64"/>
    <n v="10471"/>
    <x v="19"/>
    <n v="2"/>
    <n v="990"/>
    <n v="0"/>
    <n v="0"/>
    <n v="21.67"/>
    <n v="968.33"/>
    <n v="0"/>
    <n v="968.33"/>
    <n v="1"/>
    <n v="0"/>
    <x v="187"/>
  </r>
  <r>
    <x v="65"/>
    <n v="10211"/>
    <x v="13"/>
    <n v="2"/>
    <n v="530"/>
    <n v="0"/>
    <n v="0"/>
    <n v="11.6"/>
    <n v="518.4"/>
    <n v="0"/>
    <n v="518.4"/>
    <n v="1"/>
    <n v="0"/>
    <x v="187"/>
  </r>
  <r>
    <x v="33"/>
    <n v="10221"/>
    <x v="13"/>
    <n v="3"/>
    <n v="765"/>
    <n v="0"/>
    <n v="0"/>
    <n v="31.49"/>
    <n v="733.51"/>
    <n v="0"/>
    <n v="733.51"/>
    <n v="1"/>
    <n v="0"/>
    <x v="187"/>
  </r>
  <r>
    <x v="36"/>
    <n v="10224"/>
    <x v="13"/>
    <n v="1"/>
    <n v="255"/>
    <n v="0"/>
    <n v="0"/>
    <n v="0"/>
    <n v="255"/>
    <n v="0"/>
    <n v="255"/>
    <n v="1"/>
    <n v="0"/>
    <x v="187"/>
  </r>
  <r>
    <x v="8"/>
    <n v="10264"/>
    <x v="5"/>
    <n v="2"/>
    <n v="380"/>
    <n v="0"/>
    <n v="0"/>
    <n v="19"/>
    <n v="361"/>
    <n v="0"/>
    <n v="361"/>
    <n v="1"/>
    <n v="0"/>
    <x v="187"/>
  </r>
  <r>
    <x v="194"/>
    <n v="10376"/>
    <x v="5"/>
    <n v="1"/>
    <n v="330"/>
    <n v="0"/>
    <n v="0"/>
    <n v="26.3"/>
    <n v="303.7"/>
    <n v="0"/>
    <n v="303.7"/>
    <n v="1"/>
    <n v="0"/>
    <x v="187"/>
  </r>
  <r>
    <x v="68"/>
    <n v="10377"/>
    <x v="5"/>
    <n v="2"/>
    <n v="690"/>
    <n v="0"/>
    <n v="0"/>
    <n v="32.58"/>
    <n v="657.42"/>
    <n v="0"/>
    <n v="657.42"/>
    <n v="1"/>
    <n v="0"/>
    <x v="187"/>
  </r>
  <r>
    <x v="161"/>
    <n v="10369"/>
    <x v="5"/>
    <n v="1"/>
    <n v="225"/>
    <n v="0"/>
    <n v="0"/>
    <n v="22.5"/>
    <n v="202.5"/>
    <n v="0"/>
    <n v="202.5"/>
    <n v="1"/>
    <n v="0"/>
    <x v="187"/>
  </r>
  <r>
    <x v="39"/>
    <n v="10373"/>
    <x v="5"/>
    <n v="1"/>
    <n v="275"/>
    <n v="0"/>
    <n v="0"/>
    <n v="27.5"/>
    <n v="247.5"/>
    <n v="0"/>
    <n v="247.5"/>
    <n v="1"/>
    <n v="0"/>
    <x v="187"/>
  </r>
  <r>
    <x v="41"/>
    <n v="10363"/>
    <x v="5"/>
    <n v="1"/>
    <n v="265"/>
    <n v="0"/>
    <n v="0"/>
    <n v="0"/>
    <n v="265"/>
    <n v="0"/>
    <n v="265"/>
    <n v="1"/>
    <n v="0"/>
    <x v="187"/>
  </r>
  <r>
    <x v="118"/>
    <n v="10361"/>
    <x v="6"/>
    <n v="1"/>
    <n v="385"/>
    <n v="0"/>
    <n v="0"/>
    <n v="0"/>
    <n v="385"/>
    <n v="0"/>
    <n v="385"/>
    <n v="1"/>
    <n v="0"/>
    <x v="187"/>
  </r>
  <r>
    <x v="45"/>
    <n v="10354"/>
    <x v="6"/>
    <n v="1"/>
    <n v="350"/>
    <n v="0"/>
    <n v="0"/>
    <n v="27.9"/>
    <n v="322.10000000000002"/>
    <n v="0"/>
    <n v="322.10000000000002"/>
    <n v="1"/>
    <n v="0"/>
    <x v="187"/>
  </r>
  <r>
    <x v="183"/>
    <n v="10043"/>
    <x v="6"/>
    <n v="1"/>
    <n v="310"/>
    <n v="0"/>
    <n v="0"/>
    <n v="13.57"/>
    <n v="296.43"/>
    <n v="0"/>
    <n v="296.43"/>
    <n v="1"/>
    <n v="0"/>
    <x v="187"/>
  </r>
  <r>
    <x v="46"/>
    <n v="10356"/>
    <x v="6"/>
    <n v="1"/>
    <n v="360"/>
    <n v="0"/>
    <n v="0"/>
    <n v="15.76"/>
    <n v="344.24"/>
    <n v="0"/>
    <n v="344.24"/>
    <n v="1"/>
    <n v="0"/>
    <x v="187"/>
  </r>
  <r>
    <x v="12"/>
    <n v="10545"/>
    <x v="6"/>
    <n v="2"/>
    <n v="680"/>
    <n v="0"/>
    <n v="0"/>
    <n v="14.88"/>
    <n v="665.12"/>
    <n v="0"/>
    <n v="665.12"/>
    <n v="1"/>
    <n v="0"/>
    <x v="187"/>
  </r>
  <r>
    <x v="75"/>
    <n v="10427"/>
    <x v="21"/>
    <n v="1"/>
    <n v="359"/>
    <n v="0"/>
    <n v="0"/>
    <n v="0"/>
    <n v="359"/>
    <n v="0"/>
    <n v="359"/>
    <n v="1"/>
    <n v="0"/>
    <x v="187"/>
  </r>
  <r>
    <x v="152"/>
    <n v="10428"/>
    <x v="21"/>
    <n v="1"/>
    <n v="349"/>
    <n v="0"/>
    <n v="0"/>
    <n v="0"/>
    <n v="349"/>
    <n v="0"/>
    <n v="349"/>
    <n v="1"/>
    <n v="0"/>
    <x v="187"/>
  </r>
  <r>
    <x v="16"/>
    <n v="10030"/>
    <x v="9"/>
    <n v="1"/>
    <n v="695"/>
    <n v="0"/>
    <n v="0"/>
    <n v="0"/>
    <n v="695"/>
    <n v="0"/>
    <n v="695"/>
    <n v="1"/>
    <n v="0"/>
    <x v="187"/>
  </r>
  <r>
    <x v="333"/>
    <n v="10923"/>
    <x v="10"/>
    <n v="2"/>
    <n v="318"/>
    <n v="0"/>
    <n v="0"/>
    <n v="0"/>
    <n v="318"/>
    <n v="0"/>
    <n v="318"/>
    <n v="1"/>
    <n v="0"/>
    <x v="187"/>
  </r>
  <r>
    <x v="91"/>
    <n v="10494"/>
    <x v="16"/>
    <n v="1"/>
    <n v="38"/>
    <n v="0"/>
    <n v="0"/>
    <n v="0"/>
    <n v="38"/>
    <n v="0"/>
    <n v="38"/>
    <n v="1"/>
    <n v="0"/>
    <x v="187"/>
  </r>
  <r>
    <x v="51"/>
    <n v="10632"/>
    <x v="10"/>
    <n v="2"/>
    <n v="318"/>
    <n v="0"/>
    <n v="0"/>
    <n v="20.149999999999999"/>
    <n v="297.85000000000002"/>
    <n v="0"/>
    <n v="297.85000000000002"/>
    <n v="1"/>
    <n v="0"/>
    <x v="187"/>
  </r>
  <r>
    <x v="315"/>
    <n v="10749"/>
    <x v="10"/>
    <n v="3"/>
    <n v="537"/>
    <n v="0"/>
    <n v="0"/>
    <n v="0"/>
    <n v="537"/>
    <n v="0"/>
    <n v="537"/>
    <n v="1"/>
    <n v="0"/>
    <x v="188"/>
  </r>
  <r>
    <x v="209"/>
    <n v="10574"/>
    <x v="17"/>
    <n v="1"/>
    <n v="0"/>
    <n v="0"/>
    <n v="0"/>
    <n v="0"/>
    <n v="0"/>
    <n v="0"/>
    <n v="0"/>
    <n v="0"/>
    <n v="0"/>
    <x v="188"/>
  </r>
  <r>
    <x v="81"/>
    <n v="10396"/>
    <x v="18"/>
    <n v="1"/>
    <n v="555"/>
    <n v="0"/>
    <n v="0"/>
    <n v="0"/>
    <n v="555"/>
    <n v="0"/>
    <n v="555"/>
    <n v="1"/>
    <n v="0"/>
    <x v="188"/>
  </r>
  <r>
    <x v="123"/>
    <n v="10398"/>
    <x v="18"/>
    <n v="1"/>
    <n v="625"/>
    <n v="0"/>
    <n v="0"/>
    <n v="0"/>
    <n v="625"/>
    <n v="0"/>
    <n v="625"/>
    <n v="1"/>
    <n v="0"/>
    <x v="188"/>
  </r>
  <r>
    <x v="127"/>
    <n v="10067"/>
    <x v="4"/>
    <n v="1"/>
    <n v="275"/>
    <n v="0"/>
    <n v="0"/>
    <n v="0"/>
    <n v="275"/>
    <n v="0"/>
    <n v="275"/>
    <n v="1"/>
    <n v="0"/>
    <x v="188"/>
  </r>
  <r>
    <x v="60"/>
    <n v="10125"/>
    <x v="3"/>
    <n v="1"/>
    <n v="275"/>
    <n v="0"/>
    <n v="0"/>
    <n v="0"/>
    <n v="275"/>
    <n v="0"/>
    <n v="275"/>
    <n v="1"/>
    <n v="0"/>
    <x v="188"/>
  </r>
  <r>
    <x v="138"/>
    <n v="10130"/>
    <x v="3"/>
    <n v="1"/>
    <n v="385"/>
    <n v="0"/>
    <n v="0"/>
    <n v="0"/>
    <n v="385"/>
    <n v="0"/>
    <n v="385"/>
    <n v="1"/>
    <n v="0"/>
    <x v="188"/>
  </r>
  <r>
    <x v="4"/>
    <n v="10109"/>
    <x v="3"/>
    <n v="1"/>
    <n v="275"/>
    <n v="0"/>
    <n v="0"/>
    <n v="0"/>
    <n v="275"/>
    <n v="0"/>
    <n v="275"/>
    <n v="1"/>
    <n v="0"/>
    <x v="188"/>
  </r>
  <r>
    <x v="359"/>
    <n v="10108"/>
    <x v="3"/>
    <n v="2"/>
    <n v="710"/>
    <n v="0"/>
    <n v="0"/>
    <n v="71"/>
    <n v="639"/>
    <n v="0"/>
    <n v="639"/>
    <n v="1"/>
    <n v="0"/>
    <x v="188"/>
  </r>
  <r>
    <x v="26"/>
    <n v="10095"/>
    <x v="3"/>
    <n v="1"/>
    <n v="260"/>
    <n v="0"/>
    <n v="0"/>
    <n v="0"/>
    <n v="260"/>
    <n v="0"/>
    <n v="260"/>
    <n v="1"/>
    <n v="0"/>
    <x v="188"/>
  </r>
  <r>
    <x v="28"/>
    <n v="10442"/>
    <x v="12"/>
    <n v="5"/>
    <n v="415"/>
    <n v="0"/>
    <n v="0"/>
    <n v="23.1"/>
    <n v="391.9"/>
    <n v="0"/>
    <n v="391.9"/>
    <n v="1"/>
    <n v="0"/>
    <x v="188"/>
  </r>
  <r>
    <x v="114"/>
    <n v="10440"/>
    <x v="12"/>
    <n v="1"/>
    <n v="88"/>
    <n v="0"/>
    <n v="0"/>
    <n v="0"/>
    <n v="88"/>
    <n v="0"/>
    <n v="88"/>
    <n v="1"/>
    <n v="0"/>
    <x v="188"/>
  </r>
  <r>
    <x v="62"/>
    <n v="10445"/>
    <x v="12"/>
    <n v="1"/>
    <n v="195"/>
    <n v="0"/>
    <n v="0"/>
    <n v="0"/>
    <n v="195"/>
    <n v="0"/>
    <n v="195"/>
    <n v="1"/>
    <n v="0"/>
    <x v="188"/>
  </r>
  <r>
    <x v="193"/>
    <n v="10009"/>
    <x v="16"/>
    <n v="1"/>
    <n v="59"/>
    <n v="0"/>
    <n v="0"/>
    <n v="0"/>
    <n v="59"/>
    <n v="0"/>
    <n v="59"/>
    <n v="1"/>
    <n v="0"/>
    <x v="188"/>
  </r>
  <r>
    <x v="65"/>
    <n v="10211"/>
    <x v="13"/>
    <n v="1"/>
    <n v="265"/>
    <n v="0"/>
    <n v="0"/>
    <n v="0"/>
    <n v="265"/>
    <n v="0"/>
    <n v="265"/>
    <n v="1"/>
    <n v="0"/>
    <x v="188"/>
  </r>
  <r>
    <x v="33"/>
    <n v="10221"/>
    <x v="13"/>
    <n v="1"/>
    <n v="255"/>
    <n v="0"/>
    <n v="0"/>
    <n v="0"/>
    <n v="255"/>
    <n v="0"/>
    <n v="255"/>
    <n v="1"/>
    <n v="0"/>
    <x v="188"/>
  </r>
  <r>
    <x v="37"/>
    <n v="10216"/>
    <x v="13"/>
    <n v="1"/>
    <n v="245"/>
    <n v="0"/>
    <n v="0"/>
    <n v="34.1"/>
    <n v="210.9"/>
    <n v="0"/>
    <n v="210.9"/>
    <n v="1"/>
    <n v="0"/>
    <x v="188"/>
  </r>
  <r>
    <x v="8"/>
    <n v="10264"/>
    <x v="5"/>
    <n v="5"/>
    <n v="950"/>
    <n v="0"/>
    <n v="0"/>
    <n v="76"/>
    <n v="874"/>
    <n v="0"/>
    <n v="874"/>
    <n v="1"/>
    <n v="0"/>
    <x v="188"/>
  </r>
  <r>
    <x v="69"/>
    <n v="10382"/>
    <x v="5"/>
    <n v="1"/>
    <n v="235"/>
    <n v="0"/>
    <n v="0"/>
    <n v="0"/>
    <n v="235"/>
    <n v="0"/>
    <n v="235"/>
    <n v="1"/>
    <n v="0"/>
    <x v="188"/>
  </r>
  <r>
    <x v="10"/>
    <n v="10007"/>
    <x v="5"/>
    <n v="2"/>
    <n v="550"/>
    <n v="0"/>
    <n v="0"/>
    <n v="0"/>
    <n v="550"/>
    <n v="0"/>
    <n v="550"/>
    <n v="1"/>
    <n v="0"/>
    <x v="188"/>
  </r>
  <r>
    <x v="45"/>
    <n v="10354"/>
    <x v="6"/>
    <n v="2"/>
    <n v="700"/>
    <n v="0"/>
    <n v="0"/>
    <n v="0"/>
    <n v="700"/>
    <n v="0"/>
    <n v="700"/>
    <n v="1"/>
    <n v="0"/>
    <x v="188"/>
  </r>
  <r>
    <x v="11"/>
    <n v="10353"/>
    <x v="6"/>
    <n v="2"/>
    <n v="700"/>
    <n v="0"/>
    <n v="0"/>
    <n v="48.71"/>
    <n v="651.29"/>
    <n v="0"/>
    <n v="651.29"/>
    <n v="1"/>
    <n v="0"/>
    <x v="188"/>
  </r>
  <r>
    <x v="46"/>
    <n v="10356"/>
    <x v="6"/>
    <n v="2"/>
    <n v="720"/>
    <n v="0"/>
    <n v="0"/>
    <n v="50.09"/>
    <n v="669.91"/>
    <n v="0"/>
    <n v="669.91"/>
    <n v="1"/>
    <n v="0"/>
    <x v="188"/>
  </r>
  <r>
    <x v="272"/>
    <n v="10490"/>
    <x v="16"/>
    <n v="1"/>
    <n v="25"/>
    <n v="0"/>
    <n v="0"/>
    <n v="0"/>
    <n v="25"/>
    <n v="0"/>
    <n v="25"/>
    <n v="1"/>
    <n v="0"/>
    <x v="188"/>
  </r>
  <r>
    <x v="89"/>
    <n v="10493"/>
    <x v="16"/>
    <n v="1"/>
    <n v="58"/>
    <n v="0"/>
    <n v="0"/>
    <n v="0"/>
    <n v="58"/>
    <n v="0"/>
    <n v="58"/>
    <n v="1"/>
    <n v="0"/>
    <x v="188"/>
  </r>
  <r>
    <x v="17"/>
    <n v="10633"/>
    <x v="10"/>
    <n v="1"/>
    <n v="159"/>
    <n v="0"/>
    <n v="0"/>
    <n v="0"/>
    <n v="159"/>
    <n v="0"/>
    <n v="159"/>
    <n v="1"/>
    <n v="0"/>
    <x v="188"/>
  </r>
  <r>
    <x v="315"/>
    <n v="10749"/>
    <x v="10"/>
    <n v="3"/>
    <n v="537"/>
    <n v="0"/>
    <n v="0"/>
    <n v="0"/>
    <n v="537"/>
    <n v="0"/>
    <n v="537"/>
    <n v="1"/>
    <n v="0"/>
    <x v="189"/>
  </r>
  <r>
    <x v="335"/>
    <n v="10925"/>
    <x v="10"/>
    <n v="1"/>
    <n v="149"/>
    <n v="0"/>
    <n v="0"/>
    <n v="0"/>
    <n v="149"/>
    <n v="0"/>
    <n v="149"/>
    <n v="1"/>
    <n v="0"/>
    <x v="189"/>
  </r>
  <r>
    <x v="209"/>
    <n v="10574"/>
    <x v="17"/>
    <n v="1"/>
    <n v="0"/>
    <n v="0"/>
    <n v="0"/>
    <n v="0"/>
    <n v="0"/>
    <n v="0"/>
    <n v="0"/>
    <n v="0"/>
    <n v="0"/>
    <x v="189"/>
  </r>
  <r>
    <x v="82"/>
    <n v="10072"/>
    <x v="4"/>
    <n v="1"/>
    <n v="315"/>
    <n v="0"/>
    <n v="0"/>
    <n v="0"/>
    <n v="315"/>
    <n v="0"/>
    <n v="315"/>
    <n v="1"/>
    <n v="0"/>
    <x v="189"/>
  </r>
  <r>
    <x v="22"/>
    <n v="10645"/>
    <x v="1"/>
    <n v="1"/>
    <n v="340"/>
    <n v="0"/>
    <n v="0"/>
    <n v="0"/>
    <n v="340"/>
    <n v="0"/>
    <n v="340"/>
    <n v="1"/>
    <n v="0"/>
    <x v="189"/>
  </r>
  <r>
    <x v="23"/>
    <n v="10044"/>
    <x v="4"/>
    <n v="1"/>
    <n v="260"/>
    <n v="0"/>
    <n v="0"/>
    <n v="0"/>
    <n v="260"/>
    <n v="0"/>
    <n v="260"/>
    <n v="1"/>
    <n v="0"/>
    <x v="189"/>
  </r>
  <r>
    <x v="103"/>
    <n v="10075"/>
    <x v="4"/>
    <n v="1"/>
    <n v="275"/>
    <n v="0"/>
    <n v="0"/>
    <n v="55"/>
    <n v="220"/>
    <n v="0"/>
    <n v="220"/>
    <n v="1"/>
    <n v="0"/>
    <x v="189"/>
  </r>
  <r>
    <x v="28"/>
    <n v="10442"/>
    <x v="12"/>
    <n v="1"/>
    <n v="83"/>
    <n v="0"/>
    <n v="0"/>
    <n v="0"/>
    <n v="83"/>
    <n v="0"/>
    <n v="83"/>
    <n v="1"/>
    <n v="0"/>
    <x v="189"/>
  </r>
  <r>
    <x v="114"/>
    <n v="10440"/>
    <x v="12"/>
    <n v="2"/>
    <n v="176"/>
    <n v="0"/>
    <n v="0"/>
    <n v="0"/>
    <n v="176"/>
    <n v="0"/>
    <n v="176"/>
    <n v="1"/>
    <n v="0"/>
    <x v="189"/>
  </r>
  <r>
    <x v="62"/>
    <n v="10445"/>
    <x v="12"/>
    <n v="3"/>
    <n v="585"/>
    <n v="0"/>
    <n v="0"/>
    <n v="0"/>
    <n v="585"/>
    <n v="0"/>
    <n v="585"/>
    <n v="1"/>
    <n v="0"/>
    <x v="189"/>
  </r>
  <r>
    <x v="236"/>
    <n v="10042"/>
    <x v="12"/>
    <n v="1"/>
    <n v="145"/>
    <n v="0"/>
    <n v="0"/>
    <n v="0"/>
    <n v="145"/>
    <n v="0"/>
    <n v="145"/>
    <n v="1"/>
    <n v="0"/>
    <x v="189"/>
  </r>
  <r>
    <x v="63"/>
    <n v="10470"/>
    <x v="19"/>
    <n v="2"/>
    <n v="550"/>
    <n v="0"/>
    <n v="0"/>
    <n v="0"/>
    <n v="550"/>
    <n v="0"/>
    <n v="550"/>
    <n v="1"/>
    <n v="0"/>
    <x v="189"/>
  </r>
  <r>
    <x v="65"/>
    <n v="10211"/>
    <x v="13"/>
    <n v="1"/>
    <n v="265"/>
    <n v="0"/>
    <n v="0"/>
    <n v="0"/>
    <n v="265"/>
    <n v="0"/>
    <n v="265"/>
    <n v="1"/>
    <n v="0"/>
    <x v="189"/>
  </r>
  <r>
    <x v="33"/>
    <n v="10221"/>
    <x v="13"/>
    <n v="3"/>
    <n v="765"/>
    <n v="0"/>
    <n v="0"/>
    <n v="0"/>
    <n v="765"/>
    <n v="0"/>
    <n v="765"/>
    <n v="1"/>
    <n v="0"/>
    <x v="189"/>
  </r>
  <r>
    <x v="117"/>
    <n v="10218"/>
    <x v="13"/>
    <n v="1"/>
    <n v="245"/>
    <n v="0"/>
    <n v="0"/>
    <n v="0"/>
    <n v="245"/>
    <n v="0"/>
    <n v="245"/>
    <n v="1"/>
    <n v="0"/>
    <x v="189"/>
  </r>
  <r>
    <x v="8"/>
    <n v="10264"/>
    <x v="5"/>
    <n v="2"/>
    <n v="380"/>
    <n v="0"/>
    <n v="0"/>
    <n v="38"/>
    <n v="342"/>
    <n v="0"/>
    <n v="342"/>
    <n v="1"/>
    <n v="0"/>
    <x v="189"/>
  </r>
  <r>
    <x v="41"/>
    <n v="10363"/>
    <x v="5"/>
    <n v="1"/>
    <n v="265"/>
    <n v="0"/>
    <n v="0"/>
    <n v="0"/>
    <n v="265"/>
    <n v="0"/>
    <n v="265"/>
    <n v="1"/>
    <n v="0"/>
    <x v="189"/>
  </r>
  <r>
    <x v="70"/>
    <n v="10367"/>
    <x v="5"/>
    <n v="1"/>
    <n v="330"/>
    <n v="0"/>
    <n v="0"/>
    <n v="0"/>
    <n v="330"/>
    <n v="0"/>
    <n v="330"/>
    <n v="1"/>
    <n v="0"/>
    <x v="189"/>
  </r>
  <r>
    <x v="74"/>
    <n v="10227"/>
    <x v="6"/>
    <n v="1"/>
    <n v="385"/>
    <n v="0"/>
    <n v="0"/>
    <n v="0"/>
    <n v="385"/>
    <n v="0"/>
    <n v="385"/>
    <n v="1"/>
    <n v="0"/>
    <x v="189"/>
  </r>
  <r>
    <x v="46"/>
    <n v="10356"/>
    <x v="6"/>
    <n v="3"/>
    <n v="1080"/>
    <n v="0"/>
    <n v="0"/>
    <n v="0"/>
    <n v="1080"/>
    <n v="0"/>
    <n v="1080"/>
    <n v="1"/>
    <n v="0"/>
    <x v="189"/>
  </r>
  <r>
    <x v="152"/>
    <n v="10428"/>
    <x v="21"/>
    <n v="1"/>
    <n v="349"/>
    <n v="0"/>
    <n v="0"/>
    <n v="0"/>
    <n v="349"/>
    <n v="0"/>
    <n v="349"/>
    <n v="1"/>
    <n v="0"/>
    <x v="189"/>
  </r>
  <r>
    <x v="47"/>
    <n v="10432"/>
    <x v="14"/>
    <n v="1"/>
    <n v="315"/>
    <n v="0"/>
    <n v="0"/>
    <n v="0"/>
    <n v="315"/>
    <n v="0"/>
    <n v="315"/>
    <n v="1"/>
    <n v="0"/>
    <x v="189"/>
  </r>
  <r>
    <x v="333"/>
    <n v="10923"/>
    <x v="10"/>
    <n v="1"/>
    <n v="159"/>
    <n v="0"/>
    <n v="0"/>
    <n v="0"/>
    <n v="159"/>
    <n v="0"/>
    <n v="159"/>
    <n v="1"/>
    <n v="0"/>
    <x v="189"/>
  </r>
  <r>
    <x v="276"/>
    <n v="10531"/>
    <x v="17"/>
    <n v="1"/>
    <n v="0"/>
    <n v="0"/>
    <n v="0"/>
    <n v="0"/>
    <n v="0"/>
    <n v="0"/>
    <n v="0"/>
    <n v="0"/>
    <n v="0"/>
    <x v="189"/>
  </r>
  <r>
    <x v="185"/>
    <n v="10680"/>
    <x v="17"/>
    <n v="1"/>
    <n v="0"/>
    <n v="0"/>
    <n v="0"/>
    <n v="0"/>
    <n v="0"/>
    <n v="0"/>
    <n v="0"/>
    <n v="0"/>
    <n v="0"/>
    <x v="189"/>
  </r>
  <r>
    <x v="360"/>
    <n v="10595"/>
    <x v="17"/>
    <n v="1"/>
    <n v="0"/>
    <n v="0"/>
    <n v="0"/>
    <n v="0"/>
    <n v="0"/>
    <n v="0"/>
    <n v="0"/>
    <n v="0"/>
    <n v="0"/>
    <x v="189"/>
  </r>
  <r>
    <x v="51"/>
    <n v="10632"/>
    <x v="10"/>
    <n v="1"/>
    <n v="159"/>
    <n v="0"/>
    <n v="0"/>
    <n v="0"/>
    <n v="159"/>
    <n v="0"/>
    <n v="159"/>
    <n v="1"/>
    <n v="0"/>
    <x v="189"/>
  </r>
  <r>
    <x v="145"/>
    <n v="10449"/>
    <x v="0"/>
    <n v="1"/>
    <n v="260"/>
    <n v="0"/>
    <n v="0"/>
    <n v="6.75"/>
    <n v="253.25"/>
    <n v="0"/>
    <n v="253.25"/>
    <n v="1"/>
    <n v="0"/>
    <x v="190"/>
  </r>
  <r>
    <x v="22"/>
    <n v="10645"/>
    <x v="1"/>
    <n v="1"/>
    <n v="340"/>
    <n v="0"/>
    <n v="0"/>
    <n v="0"/>
    <n v="340"/>
    <n v="0"/>
    <n v="340"/>
    <n v="1"/>
    <n v="0"/>
    <x v="190"/>
  </r>
  <r>
    <x v="60"/>
    <n v="10125"/>
    <x v="3"/>
    <n v="1"/>
    <n v="275"/>
    <n v="0"/>
    <n v="0"/>
    <n v="0"/>
    <n v="275"/>
    <n v="0"/>
    <n v="275"/>
    <n v="1"/>
    <n v="0"/>
    <x v="190"/>
  </r>
  <r>
    <x v="112"/>
    <n v="10127"/>
    <x v="3"/>
    <n v="1"/>
    <n v="355"/>
    <n v="0"/>
    <n v="0"/>
    <n v="0"/>
    <n v="355"/>
    <n v="0"/>
    <n v="355"/>
    <n v="1"/>
    <n v="0"/>
    <x v="190"/>
  </r>
  <r>
    <x v="28"/>
    <n v="10442"/>
    <x v="12"/>
    <n v="1"/>
    <n v="83"/>
    <n v="0"/>
    <n v="0"/>
    <n v="0"/>
    <n v="83"/>
    <n v="0"/>
    <n v="83"/>
    <n v="1"/>
    <n v="0"/>
    <x v="190"/>
  </r>
  <r>
    <x v="62"/>
    <n v="10445"/>
    <x v="12"/>
    <n v="4"/>
    <n v="780"/>
    <n v="0"/>
    <n v="0"/>
    <n v="0"/>
    <n v="780"/>
    <n v="0"/>
    <n v="780"/>
    <n v="1"/>
    <n v="0"/>
    <x v="190"/>
  </r>
  <r>
    <x v="274"/>
    <n v="10715"/>
    <x v="12"/>
    <n v="2"/>
    <n v="310"/>
    <n v="0"/>
    <n v="0"/>
    <n v="0"/>
    <n v="310"/>
    <n v="0"/>
    <n v="310"/>
    <n v="1"/>
    <n v="0"/>
    <x v="190"/>
  </r>
  <r>
    <x v="211"/>
    <n v="10472"/>
    <x v="19"/>
    <n v="1"/>
    <n v="645"/>
    <n v="0"/>
    <n v="0"/>
    <n v="0"/>
    <n v="645"/>
    <n v="0"/>
    <n v="645"/>
    <n v="1"/>
    <n v="0"/>
    <x v="190"/>
  </r>
  <r>
    <x v="65"/>
    <n v="10211"/>
    <x v="13"/>
    <n v="2"/>
    <n v="530"/>
    <n v="0"/>
    <n v="0"/>
    <n v="6.87"/>
    <n v="523.13"/>
    <n v="0"/>
    <n v="523.13"/>
    <n v="1"/>
    <n v="0"/>
    <x v="190"/>
  </r>
  <r>
    <x v="33"/>
    <n v="10221"/>
    <x v="13"/>
    <n v="2"/>
    <n v="510"/>
    <n v="0"/>
    <n v="0"/>
    <n v="6.61"/>
    <n v="503.39"/>
    <n v="0"/>
    <n v="503.39"/>
    <n v="1"/>
    <n v="0"/>
    <x v="190"/>
  </r>
  <r>
    <x v="117"/>
    <n v="10218"/>
    <x v="13"/>
    <n v="2"/>
    <n v="490"/>
    <n v="0"/>
    <n v="0"/>
    <n v="12.71"/>
    <n v="477.29"/>
    <n v="0"/>
    <n v="477.29"/>
    <n v="1"/>
    <n v="0"/>
    <x v="190"/>
  </r>
  <r>
    <x v="67"/>
    <n v="10223"/>
    <x v="13"/>
    <n v="4"/>
    <n v="1140"/>
    <n v="0"/>
    <n v="0"/>
    <n v="105.15"/>
    <n v="1034.8499999999999"/>
    <n v="0"/>
    <n v="1034.8499999999999"/>
    <n v="1"/>
    <n v="0"/>
    <x v="190"/>
  </r>
  <r>
    <x v="36"/>
    <n v="10224"/>
    <x v="13"/>
    <n v="2"/>
    <n v="510"/>
    <n v="0"/>
    <n v="0"/>
    <n v="10.67"/>
    <n v="499.33"/>
    <n v="0"/>
    <n v="499.33"/>
    <n v="1"/>
    <n v="0"/>
    <x v="190"/>
  </r>
  <r>
    <x v="37"/>
    <n v="10216"/>
    <x v="13"/>
    <n v="2"/>
    <n v="490"/>
    <n v="0"/>
    <n v="0"/>
    <n v="10.26"/>
    <n v="479.74"/>
    <n v="0"/>
    <n v="479.74"/>
    <n v="1"/>
    <n v="0"/>
    <x v="190"/>
  </r>
  <r>
    <x v="8"/>
    <n v="10264"/>
    <x v="5"/>
    <n v="3"/>
    <n v="570"/>
    <n v="0"/>
    <n v="0"/>
    <n v="4.93"/>
    <n v="565.07000000000005"/>
    <n v="0"/>
    <n v="565.07000000000005"/>
    <n v="1"/>
    <n v="0"/>
    <x v="190"/>
  </r>
  <r>
    <x v="157"/>
    <n v="10368"/>
    <x v="5"/>
    <n v="1"/>
    <n v="265"/>
    <n v="0"/>
    <n v="0"/>
    <n v="0"/>
    <n v="265"/>
    <n v="0"/>
    <n v="265"/>
    <n v="1"/>
    <n v="0"/>
    <x v="190"/>
  </r>
  <r>
    <x v="69"/>
    <n v="10382"/>
    <x v="5"/>
    <n v="1"/>
    <n v="235"/>
    <n v="0"/>
    <n v="0"/>
    <n v="0"/>
    <n v="235"/>
    <n v="0"/>
    <n v="235"/>
    <n v="1"/>
    <n v="0"/>
    <x v="190"/>
  </r>
  <r>
    <x v="70"/>
    <n v="10367"/>
    <x v="5"/>
    <n v="1"/>
    <n v="330"/>
    <n v="0"/>
    <n v="0"/>
    <n v="0"/>
    <n v="330"/>
    <n v="0"/>
    <n v="330"/>
    <n v="1"/>
    <n v="0"/>
    <x v="190"/>
  </r>
  <r>
    <x v="72"/>
    <n v="10033"/>
    <x v="20"/>
    <n v="1"/>
    <n v="1290"/>
    <n v="0"/>
    <n v="0"/>
    <n v="0"/>
    <n v="1290"/>
    <n v="0"/>
    <n v="1290"/>
    <n v="1"/>
    <n v="0"/>
    <x v="190"/>
  </r>
  <r>
    <x v="104"/>
    <n v="10360"/>
    <x v="6"/>
    <n v="1"/>
    <n v="385"/>
    <n v="0"/>
    <n v="0"/>
    <n v="0"/>
    <n v="385"/>
    <n v="0"/>
    <n v="385"/>
    <n v="1"/>
    <n v="0"/>
    <x v="190"/>
  </r>
  <r>
    <x v="46"/>
    <n v="10356"/>
    <x v="6"/>
    <n v="2"/>
    <n v="720"/>
    <n v="0"/>
    <n v="0"/>
    <n v="15.07"/>
    <n v="704.93"/>
    <n v="0"/>
    <n v="704.93"/>
    <n v="1"/>
    <n v="0"/>
    <x v="190"/>
  </r>
  <r>
    <x v="146"/>
    <n v="10391"/>
    <x v="7"/>
    <n v="1"/>
    <n v="325"/>
    <n v="0"/>
    <n v="0"/>
    <n v="0"/>
    <n v="325"/>
    <n v="0"/>
    <n v="325"/>
    <n v="1"/>
    <n v="0"/>
    <x v="190"/>
  </r>
  <r>
    <x v="13"/>
    <n v="10395"/>
    <x v="7"/>
    <n v="3"/>
    <n v="1065"/>
    <n v="0"/>
    <n v="0"/>
    <n v="26.93"/>
    <n v="1038.07"/>
    <n v="0"/>
    <n v="1038.07"/>
    <n v="1"/>
    <n v="0"/>
    <x v="190"/>
  </r>
  <r>
    <x v="14"/>
    <n v="10653"/>
    <x v="8"/>
    <n v="1"/>
    <n v="275"/>
    <n v="0"/>
    <n v="0"/>
    <n v="7.14"/>
    <n v="267.86"/>
    <n v="0"/>
    <n v="267.86"/>
    <n v="1"/>
    <n v="0"/>
    <x v="190"/>
  </r>
  <r>
    <x v="15"/>
    <n v="10037"/>
    <x v="8"/>
    <n v="2"/>
    <n v="770"/>
    <n v="0"/>
    <n v="0"/>
    <n v="39.200000000000003"/>
    <n v="730.8"/>
    <n v="0"/>
    <n v="730.8"/>
    <n v="1"/>
    <n v="0"/>
    <x v="190"/>
  </r>
  <r>
    <x v="89"/>
    <n v="10493"/>
    <x v="16"/>
    <n v="1"/>
    <n v="58"/>
    <n v="0"/>
    <n v="0"/>
    <n v="0"/>
    <n v="58"/>
    <n v="0"/>
    <n v="58"/>
    <n v="1"/>
    <n v="0"/>
    <x v="190"/>
  </r>
  <r>
    <x v="318"/>
    <n v="10787"/>
    <x v="16"/>
    <n v="1"/>
    <n v="235"/>
    <n v="0"/>
    <n v="0"/>
    <n v="0"/>
    <n v="235"/>
    <n v="0"/>
    <n v="235"/>
    <n v="1"/>
    <n v="0"/>
    <x v="190"/>
  </r>
  <r>
    <x v="17"/>
    <n v="10633"/>
    <x v="10"/>
    <n v="1"/>
    <n v="159"/>
    <n v="0"/>
    <n v="0"/>
    <n v="0"/>
    <n v="159"/>
    <n v="0"/>
    <n v="159"/>
    <n v="1"/>
    <n v="0"/>
    <x v="190"/>
  </r>
  <r>
    <x v="91"/>
    <n v="10494"/>
    <x v="16"/>
    <n v="3"/>
    <n v="114"/>
    <n v="0"/>
    <n v="0"/>
    <n v="0"/>
    <n v="114"/>
    <n v="0"/>
    <n v="114"/>
    <n v="1"/>
    <n v="0"/>
    <x v="190"/>
  </r>
  <r>
    <x v="315"/>
    <n v="10749"/>
    <x v="10"/>
    <n v="1"/>
    <n v="179"/>
    <n v="0"/>
    <n v="0"/>
    <n v="11.66"/>
    <n v="167.34"/>
    <n v="0"/>
    <n v="167.34"/>
    <n v="1"/>
    <n v="0"/>
    <x v="191"/>
  </r>
  <r>
    <x v="335"/>
    <n v="10925"/>
    <x v="10"/>
    <n v="1"/>
    <n v="149"/>
    <n v="0"/>
    <n v="0"/>
    <n v="9.7100000000000009"/>
    <n v="139.29"/>
    <n v="0"/>
    <n v="139.29"/>
    <n v="1"/>
    <n v="0"/>
    <x v="191"/>
  </r>
  <r>
    <x v="145"/>
    <n v="10449"/>
    <x v="0"/>
    <n v="1"/>
    <n v="260"/>
    <n v="0"/>
    <n v="0"/>
    <n v="0"/>
    <n v="260"/>
    <n v="0"/>
    <n v="260"/>
    <n v="1"/>
    <n v="0"/>
    <x v="191"/>
  </r>
  <r>
    <x v="1"/>
    <n v="10450"/>
    <x v="0"/>
    <n v="1"/>
    <n v="470"/>
    <n v="0"/>
    <n v="0"/>
    <n v="0"/>
    <n v="470"/>
    <n v="0"/>
    <n v="470"/>
    <n v="1"/>
    <n v="0"/>
    <x v="191"/>
  </r>
  <r>
    <x v="2"/>
    <n v="10158"/>
    <x v="1"/>
    <n v="1"/>
    <n v="385"/>
    <n v="0"/>
    <n v="0"/>
    <n v="0"/>
    <n v="385"/>
    <n v="0"/>
    <n v="385"/>
    <n v="1"/>
    <n v="0"/>
    <x v="191"/>
  </r>
  <r>
    <x v="127"/>
    <n v="10067"/>
    <x v="4"/>
    <n v="1"/>
    <n v="275"/>
    <n v="0"/>
    <n v="0"/>
    <n v="20.440000000000001"/>
    <n v="254.56"/>
    <n v="0"/>
    <n v="254.56"/>
    <n v="1"/>
    <n v="0"/>
    <x v="191"/>
  </r>
  <r>
    <x v="4"/>
    <n v="10109"/>
    <x v="3"/>
    <n v="1"/>
    <n v="275"/>
    <n v="0"/>
    <n v="0"/>
    <n v="0"/>
    <n v="275"/>
    <n v="0"/>
    <n v="275"/>
    <n v="1"/>
    <n v="0"/>
    <x v="191"/>
  </r>
  <r>
    <x v="5"/>
    <n v="10051"/>
    <x v="4"/>
    <n v="1"/>
    <n v="315"/>
    <n v="0"/>
    <n v="0"/>
    <n v="26.46"/>
    <n v="288.54000000000002"/>
    <n v="0"/>
    <n v="288.54000000000002"/>
    <n v="1"/>
    <n v="0"/>
    <x v="191"/>
  </r>
  <r>
    <x v="7"/>
    <n v="10062"/>
    <x v="4"/>
    <n v="1"/>
    <n v="275"/>
    <n v="0"/>
    <n v="0"/>
    <n v="20.440000000000001"/>
    <n v="254.56"/>
    <n v="0"/>
    <n v="254.56"/>
    <n v="1"/>
    <n v="0"/>
    <x v="191"/>
  </r>
  <r>
    <x v="114"/>
    <n v="10440"/>
    <x v="12"/>
    <n v="2"/>
    <n v="176"/>
    <n v="0"/>
    <n v="0"/>
    <n v="0"/>
    <n v="176"/>
    <n v="0"/>
    <n v="176"/>
    <n v="1"/>
    <n v="0"/>
    <x v="191"/>
  </r>
  <r>
    <x v="126"/>
    <n v="10439"/>
    <x v="12"/>
    <n v="1"/>
    <n v="119"/>
    <n v="0"/>
    <n v="0"/>
    <n v="0"/>
    <n v="119"/>
    <n v="0"/>
    <n v="119"/>
    <n v="1"/>
    <n v="0"/>
    <x v="191"/>
  </r>
  <r>
    <x v="62"/>
    <n v="10445"/>
    <x v="12"/>
    <n v="1"/>
    <n v="195"/>
    <n v="0"/>
    <n v="0"/>
    <n v="0"/>
    <n v="195"/>
    <n v="0"/>
    <n v="195"/>
    <n v="1"/>
    <n v="0"/>
    <x v="191"/>
  </r>
  <r>
    <x v="193"/>
    <n v="10009"/>
    <x v="16"/>
    <n v="1"/>
    <n v="59"/>
    <n v="0"/>
    <n v="0"/>
    <n v="0"/>
    <n v="59"/>
    <n v="0"/>
    <n v="59"/>
    <n v="1"/>
    <n v="0"/>
    <x v="191"/>
  </r>
  <r>
    <x v="33"/>
    <n v="10221"/>
    <x v="13"/>
    <n v="4"/>
    <n v="1020"/>
    <n v="0"/>
    <n v="0"/>
    <n v="0"/>
    <n v="1020"/>
    <n v="0"/>
    <n v="1020"/>
    <n v="1"/>
    <n v="0"/>
    <x v="191"/>
  </r>
  <r>
    <x v="117"/>
    <n v="10218"/>
    <x v="13"/>
    <n v="1"/>
    <n v="245"/>
    <n v="0"/>
    <n v="0"/>
    <n v="20.58"/>
    <n v="224.42"/>
    <n v="0"/>
    <n v="224.42"/>
    <n v="1"/>
    <n v="0"/>
    <x v="191"/>
  </r>
  <r>
    <x v="67"/>
    <n v="10223"/>
    <x v="13"/>
    <n v="1"/>
    <n v="275"/>
    <n v="0"/>
    <n v="0"/>
    <n v="0"/>
    <n v="275"/>
    <n v="0"/>
    <n v="275"/>
    <n v="1"/>
    <n v="0"/>
    <x v="191"/>
  </r>
  <r>
    <x v="37"/>
    <n v="10216"/>
    <x v="13"/>
    <n v="1"/>
    <n v="245"/>
    <n v="0"/>
    <n v="0"/>
    <n v="0"/>
    <n v="245"/>
    <n v="0"/>
    <n v="245"/>
    <n v="1"/>
    <n v="0"/>
    <x v="191"/>
  </r>
  <r>
    <x v="8"/>
    <n v="10264"/>
    <x v="5"/>
    <n v="2"/>
    <n v="380"/>
    <n v="0"/>
    <n v="0"/>
    <n v="30.08"/>
    <n v="349.92"/>
    <n v="0"/>
    <n v="349.92"/>
    <n v="1"/>
    <n v="0"/>
    <x v="191"/>
  </r>
  <r>
    <x v="41"/>
    <n v="10363"/>
    <x v="5"/>
    <n v="1"/>
    <n v="265"/>
    <n v="0"/>
    <n v="0"/>
    <n v="17.27"/>
    <n v="247.73"/>
    <n v="0"/>
    <n v="247.73"/>
    <n v="1"/>
    <n v="0"/>
    <x v="191"/>
  </r>
  <r>
    <x v="43"/>
    <n v="10364"/>
    <x v="5"/>
    <n v="1"/>
    <n v="330"/>
    <n v="0"/>
    <n v="0"/>
    <n v="21.5"/>
    <n v="308.5"/>
    <n v="0"/>
    <n v="308.5"/>
    <n v="1"/>
    <n v="0"/>
    <x v="191"/>
  </r>
  <r>
    <x v="70"/>
    <n v="10367"/>
    <x v="5"/>
    <n v="1"/>
    <n v="330"/>
    <n v="0"/>
    <n v="0"/>
    <n v="21.5"/>
    <n v="308.5"/>
    <n v="0"/>
    <n v="308.5"/>
    <n v="1"/>
    <n v="0"/>
    <x v="191"/>
  </r>
  <r>
    <x v="118"/>
    <n v="10361"/>
    <x v="6"/>
    <n v="1"/>
    <n v="385"/>
    <n v="0"/>
    <n v="0"/>
    <n v="31.54"/>
    <n v="353.46"/>
    <n v="0"/>
    <n v="353.46"/>
    <n v="1"/>
    <n v="0"/>
    <x v="191"/>
  </r>
  <r>
    <x v="104"/>
    <n v="10360"/>
    <x v="6"/>
    <n v="1"/>
    <n v="385"/>
    <n v="0"/>
    <n v="0"/>
    <n v="0"/>
    <n v="385"/>
    <n v="0"/>
    <n v="385"/>
    <n v="1"/>
    <n v="0"/>
    <x v="191"/>
  </r>
  <r>
    <x v="119"/>
    <n v="10359"/>
    <x v="6"/>
    <n v="1"/>
    <n v="385"/>
    <n v="0"/>
    <n v="0"/>
    <n v="0"/>
    <n v="385"/>
    <n v="0"/>
    <n v="385"/>
    <n v="1"/>
    <n v="0"/>
    <x v="191"/>
  </r>
  <r>
    <x v="14"/>
    <n v="10653"/>
    <x v="8"/>
    <n v="1"/>
    <n v="275"/>
    <n v="0"/>
    <n v="0"/>
    <n v="22.53"/>
    <n v="252.47"/>
    <n v="0"/>
    <n v="252.47"/>
    <n v="1"/>
    <n v="0"/>
    <x v="191"/>
  </r>
  <r>
    <x v="88"/>
    <n v="10423"/>
    <x v="22"/>
    <n v="1"/>
    <n v="280"/>
    <n v="0"/>
    <n v="0"/>
    <n v="22.93"/>
    <n v="257.07"/>
    <n v="0"/>
    <n v="257.07"/>
    <n v="1"/>
    <n v="0"/>
    <x v="191"/>
  </r>
  <r>
    <x v="241"/>
    <n v="10031"/>
    <x v="9"/>
    <n v="1"/>
    <n v="715"/>
    <n v="0"/>
    <n v="0"/>
    <n v="0"/>
    <n v="715"/>
    <n v="0"/>
    <n v="715"/>
    <n v="1"/>
    <n v="0"/>
    <x v="191"/>
  </r>
  <r>
    <x v="159"/>
    <n v="10263"/>
    <x v="17"/>
    <n v="1"/>
    <n v="0"/>
    <n v="0"/>
    <n v="0"/>
    <n v="0"/>
    <n v="0"/>
    <n v="0"/>
    <n v="0"/>
    <n v="0"/>
    <n v="0"/>
    <x v="191"/>
  </r>
  <r>
    <x v="294"/>
    <n v="10260"/>
    <x v="17"/>
    <n v="1"/>
    <n v="0"/>
    <n v="0"/>
    <n v="0"/>
    <n v="0"/>
    <n v="0"/>
    <n v="0"/>
    <n v="0"/>
    <n v="0"/>
    <n v="0"/>
    <x v="191"/>
  </r>
  <r>
    <x v="361"/>
    <n v="10358"/>
    <x v="17"/>
    <n v="1"/>
    <n v="0"/>
    <n v="0"/>
    <n v="0"/>
    <n v="0"/>
    <n v="0"/>
    <n v="0"/>
    <n v="0"/>
    <n v="0"/>
    <n v="0"/>
    <x v="191"/>
  </r>
  <r>
    <x v="17"/>
    <n v="10633"/>
    <x v="10"/>
    <n v="1"/>
    <n v="159"/>
    <n v="0"/>
    <n v="0"/>
    <n v="10.36"/>
    <n v="148.63999999999999"/>
    <n v="0"/>
    <n v="148.63999999999999"/>
    <n v="1"/>
    <n v="0"/>
    <x v="191"/>
  </r>
  <r>
    <x v="91"/>
    <n v="10494"/>
    <x v="16"/>
    <n v="2"/>
    <n v="76"/>
    <n v="0"/>
    <n v="0"/>
    <n v="0"/>
    <n v="76"/>
    <n v="0"/>
    <n v="76"/>
    <n v="1"/>
    <n v="0"/>
    <x v="191"/>
  </r>
  <r>
    <x v="315"/>
    <n v="10749"/>
    <x v="10"/>
    <n v="1"/>
    <n v="179"/>
    <n v="0"/>
    <n v="0"/>
    <n v="0"/>
    <n v="179"/>
    <n v="0"/>
    <n v="179"/>
    <n v="1"/>
    <n v="0"/>
    <x v="192"/>
  </r>
  <r>
    <x v="182"/>
    <n v="10154"/>
    <x v="1"/>
    <n v="1"/>
    <n v="385"/>
    <n v="0"/>
    <n v="0"/>
    <n v="0"/>
    <n v="385"/>
    <n v="0"/>
    <n v="385"/>
    <n v="1"/>
    <n v="0"/>
    <x v="192"/>
  </r>
  <r>
    <x v="98"/>
    <n v="10168"/>
    <x v="1"/>
    <n v="1"/>
    <n v="385"/>
    <n v="0"/>
    <n v="0"/>
    <n v="0"/>
    <n v="385"/>
    <n v="0"/>
    <n v="385"/>
    <n v="1"/>
    <n v="0"/>
    <x v="192"/>
  </r>
  <r>
    <x v="23"/>
    <n v="10044"/>
    <x v="4"/>
    <n v="1"/>
    <n v="260"/>
    <n v="0"/>
    <n v="0"/>
    <n v="52"/>
    <n v="208"/>
    <n v="0"/>
    <n v="208"/>
    <n v="1"/>
    <n v="0"/>
    <x v="192"/>
  </r>
  <r>
    <x v="24"/>
    <n v="10652"/>
    <x v="3"/>
    <n v="1"/>
    <n v="315"/>
    <n v="0"/>
    <n v="0"/>
    <n v="0"/>
    <n v="315"/>
    <n v="0"/>
    <n v="315"/>
    <n v="1"/>
    <n v="0"/>
    <x v="192"/>
  </r>
  <r>
    <x v="138"/>
    <n v="10130"/>
    <x v="3"/>
    <n v="1"/>
    <n v="385"/>
    <n v="0"/>
    <n v="0"/>
    <n v="0"/>
    <n v="385"/>
    <n v="0"/>
    <n v="385"/>
    <n v="1"/>
    <n v="0"/>
    <x v="192"/>
  </r>
  <r>
    <x v="115"/>
    <n v="10436"/>
    <x v="12"/>
    <n v="2"/>
    <n v="90"/>
    <n v="0"/>
    <n v="0"/>
    <n v="0"/>
    <n v="90"/>
    <n v="0"/>
    <n v="90"/>
    <n v="1"/>
    <n v="0"/>
    <x v="192"/>
  </r>
  <r>
    <x v="117"/>
    <n v="10218"/>
    <x v="13"/>
    <n v="1"/>
    <n v="245"/>
    <n v="0"/>
    <n v="0"/>
    <n v="0"/>
    <n v="245"/>
    <n v="0"/>
    <n v="245"/>
    <n v="1"/>
    <n v="0"/>
    <x v="192"/>
  </r>
  <r>
    <x v="37"/>
    <n v="10216"/>
    <x v="13"/>
    <n v="1"/>
    <n v="245"/>
    <n v="0"/>
    <n v="0"/>
    <n v="0"/>
    <n v="245"/>
    <n v="0"/>
    <n v="245"/>
    <n v="1"/>
    <n v="0"/>
    <x v="192"/>
  </r>
  <r>
    <x v="41"/>
    <n v="10363"/>
    <x v="5"/>
    <n v="1"/>
    <n v="265"/>
    <n v="0"/>
    <n v="0"/>
    <n v="18.93"/>
    <n v="246.07"/>
    <n v="0"/>
    <n v="246.07"/>
    <n v="1"/>
    <n v="0"/>
    <x v="192"/>
  </r>
  <r>
    <x v="74"/>
    <n v="10227"/>
    <x v="6"/>
    <n v="1"/>
    <n v="385"/>
    <n v="0"/>
    <n v="0"/>
    <n v="0"/>
    <n v="385"/>
    <n v="0"/>
    <n v="385"/>
    <n v="1"/>
    <n v="0"/>
    <x v="192"/>
  </r>
  <r>
    <x v="46"/>
    <n v="10356"/>
    <x v="6"/>
    <n v="1"/>
    <n v="360"/>
    <n v="0"/>
    <n v="0"/>
    <n v="0"/>
    <n v="360"/>
    <n v="0"/>
    <n v="360"/>
    <n v="1"/>
    <n v="0"/>
    <x v="192"/>
  </r>
  <r>
    <x v="199"/>
    <n v="10393"/>
    <x v="7"/>
    <n v="1"/>
    <n v="315"/>
    <n v="0"/>
    <n v="0"/>
    <n v="0"/>
    <n v="315"/>
    <n v="0"/>
    <n v="315"/>
    <n v="1"/>
    <n v="0"/>
    <x v="192"/>
  </r>
  <r>
    <x v="75"/>
    <n v="10427"/>
    <x v="21"/>
    <n v="1"/>
    <n v="359"/>
    <n v="0"/>
    <n v="0"/>
    <n v="0"/>
    <n v="359"/>
    <n v="0"/>
    <n v="359"/>
    <n v="1"/>
    <n v="0"/>
    <x v="192"/>
  </r>
  <r>
    <x v="16"/>
    <n v="10030"/>
    <x v="9"/>
    <n v="1"/>
    <n v="695"/>
    <n v="0"/>
    <n v="0"/>
    <n v="0"/>
    <n v="695"/>
    <n v="0"/>
    <n v="695"/>
    <n v="1"/>
    <n v="0"/>
    <x v="192"/>
  </r>
  <r>
    <x v="51"/>
    <n v="10632"/>
    <x v="10"/>
    <n v="3"/>
    <n v="477"/>
    <n v="0"/>
    <n v="0"/>
    <n v="34.07"/>
    <n v="442.93"/>
    <n v="0"/>
    <n v="442.93"/>
    <n v="1"/>
    <n v="0"/>
    <x v="192"/>
  </r>
  <r>
    <x v="315"/>
    <n v="10749"/>
    <x v="10"/>
    <n v="5"/>
    <n v="895"/>
    <n v="0"/>
    <n v="0"/>
    <n v="0"/>
    <n v="895"/>
    <n v="0"/>
    <n v="895"/>
    <n v="1"/>
    <n v="0"/>
    <x v="193"/>
  </r>
  <r>
    <x v="335"/>
    <n v="10925"/>
    <x v="10"/>
    <n v="2"/>
    <n v="298"/>
    <n v="0"/>
    <n v="0"/>
    <n v="0"/>
    <n v="298"/>
    <n v="0"/>
    <n v="298"/>
    <n v="1"/>
    <n v="0"/>
    <x v="193"/>
  </r>
  <r>
    <x v="145"/>
    <n v="10449"/>
    <x v="0"/>
    <n v="1"/>
    <n v="260"/>
    <n v="0"/>
    <n v="0"/>
    <n v="0"/>
    <n v="260"/>
    <n v="0"/>
    <n v="260"/>
    <n v="1"/>
    <n v="0"/>
    <x v="193"/>
  </r>
  <r>
    <x v="1"/>
    <n v="10450"/>
    <x v="0"/>
    <n v="1"/>
    <n v="470"/>
    <n v="0"/>
    <n v="0"/>
    <n v="0"/>
    <n v="470"/>
    <n v="0"/>
    <n v="470"/>
    <n v="1"/>
    <n v="0"/>
    <x v="193"/>
  </r>
  <r>
    <x v="54"/>
    <n v="10397"/>
    <x v="18"/>
    <n v="1"/>
    <n v="575"/>
    <n v="0"/>
    <n v="0"/>
    <n v="0"/>
    <n v="575"/>
    <n v="0"/>
    <n v="575"/>
    <n v="1"/>
    <n v="0"/>
    <x v="193"/>
  </r>
  <r>
    <x v="82"/>
    <n v="10072"/>
    <x v="4"/>
    <n v="2"/>
    <n v="630"/>
    <n v="0"/>
    <n v="0"/>
    <n v="41.87"/>
    <n v="588.13"/>
    <n v="0"/>
    <n v="588.13"/>
    <n v="1"/>
    <n v="0"/>
    <x v="193"/>
  </r>
  <r>
    <x v="58"/>
    <n v="10145"/>
    <x v="1"/>
    <n v="1"/>
    <n v="370"/>
    <n v="0"/>
    <n v="0"/>
    <n v="0"/>
    <n v="370"/>
    <n v="0"/>
    <n v="370"/>
    <n v="1"/>
    <n v="0"/>
    <x v="193"/>
  </r>
  <r>
    <x v="23"/>
    <n v="10044"/>
    <x v="4"/>
    <n v="1"/>
    <n v="260"/>
    <n v="0"/>
    <n v="0"/>
    <n v="0"/>
    <n v="260"/>
    <n v="0"/>
    <n v="260"/>
    <n v="1"/>
    <n v="0"/>
    <x v="193"/>
  </r>
  <r>
    <x v="112"/>
    <n v="10127"/>
    <x v="3"/>
    <n v="1"/>
    <n v="355"/>
    <n v="0"/>
    <n v="0"/>
    <n v="0"/>
    <n v="355"/>
    <n v="0"/>
    <n v="355"/>
    <n v="1"/>
    <n v="0"/>
    <x v="193"/>
  </r>
  <r>
    <x v="138"/>
    <n v="10130"/>
    <x v="3"/>
    <n v="1"/>
    <n v="385"/>
    <n v="0"/>
    <n v="0"/>
    <n v="0"/>
    <n v="385"/>
    <n v="0"/>
    <n v="385"/>
    <n v="1"/>
    <n v="0"/>
    <x v="193"/>
  </r>
  <r>
    <x v="332"/>
    <n v="10047"/>
    <x v="4"/>
    <n v="1"/>
    <n v="340"/>
    <n v="0"/>
    <n v="0"/>
    <n v="0"/>
    <n v="340"/>
    <n v="0"/>
    <n v="340"/>
    <n v="1"/>
    <n v="0"/>
    <x v="193"/>
  </r>
  <r>
    <x v="103"/>
    <n v="10075"/>
    <x v="4"/>
    <n v="1"/>
    <n v="275"/>
    <n v="0"/>
    <n v="0"/>
    <n v="0"/>
    <n v="275"/>
    <n v="0"/>
    <n v="275"/>
    <n v="1"/>
    <n v="0"/>
    <x v="193"/>
  </r>
  <r>
    <x v="28"/>
    <n v="10442"/>
    <x v="12"/>
    <n v="2"/>
    <n v="166"/>
    <n v="0"/>
    <n v="0"/>
    <n v="0"/>
    <n v="166"/>
    <n v="0"/>
    <n v="166"/>
    <n v="1"/>
    <n v="0"/>
    <x v="193"/>
  </r>
  <r>
    <x v="113"/>
    <n v="10446"/>
    <x v="12"/>
    <n v="2"/>
    <n v="390"/>
    <n v="0"/>
    <n v="0"/>
    <n v="0"/>
    <n v="390"/>
    <n v="0"/>
    <n v="390"/>
    <n v="1"/>
    <n v="0"/>
    <x v="193"/>
  </r>
  <r>
    <x v="29"/>
    <n v="10443"/>
    <x v="12"/>
    <n v="1"/>
    <n v="75"/>
    <n v="0"/>
    <n v="0"/>
    <n v="0"/>
    <n v="75"/>
    <n v="0"/>
    <n v="75"/>
    <n v="1"/>
    <n v="0"/>
    <x v="193"/>
  </r>
  <r>
    <x v="62"/>
    <n v="10445"/>
    <x v="12"/>
    <n v="1"/>
    <n v="195"/>
    <n v="0"/>
    <n v="0"/>
    <n v="0"/>
    <n v="195"/>
    <n v="0"/>
    <n v="195"/>
    <n v="1"/>
    <n v="0"/>
    <x v="193"/>
  </r>
  <r>
    <x v="63"/>
    <n v="10470"/>
    <x v="19"/>
    <n v="2"/>
    <n v="550"/>
    <n v="0"/>
    <n v="0"/>
    <n v="0"/>
    <n v="550"/>
    <n v="0"/>
    <n v="550"/>
    <n v="1"/>
    <n v="0"/>
    <x v="193"/>
  </r>
  <r>
    <x v="211"/>
    <n v="10472"/>
    <x v="19"/>
    <n v="1"/>
    <n v="645"/>
    <n v="0"/>
    <n v="0"/>
    <n v="0"/>
    <n v="645"/>
    <n v="0"/>
    <n v="645"/>
    <n v="1"/>
    <n v="0"/>
    <x v="193"/>
  </r>
  <r>
    <x v="65"/>
    <n v="10211"/>
    <x v="13"/>
    <n v="1"/>
    <n v="265"/>
    <n v="0"/>
    <n v="0"/>
    <n v="0"/>
    <n v="265"/>
    <n v="0"/>
    <n v="265"/>
    <n v="1"/>
    <n v="0"/>
    <x v="193"/>
  </r>
  <r>
    <x v="34"/>
    <n v="10222"/>
    <x v="13"/>
    <n v="1"/>
    <n v="235"/>
    <n v="0"/>
    <n v="0"/>
    <n v="0"/>
    <n v="235"/>
    <n v="0"/>
    <n v="235"/>
    <n v="1"/>
    <n v="0"/>
    <x v="193"/>
  </r>
  <r>
    <x v="67"/>
    <n v="10223"/>
    <x v="13"/>
    <n v="2"/>
    <n v="550"/>
    <n v="0"/>
    <n v="0"/>
    <n v="0"/>
    <n v="550"/>
    <n v="0"/>
    <n v="550"/>
    <n v="1"/>
    <n v="0"/>
    <x v="193"/>
  </r>
  <r>
    <x v="9"/>
    <n v="10366"/>
    <x v="5"/>
    <n v="1"/>
    <n v="270"/>
    <n v="0"/>
    <n v="0"/>
    <n v="0"/>
    <n v="270"/>
    <n v="0"/>
    <n v="270"/>
    <n v="1"/>
    <n v="0"/>
    <x v="193"/>
  </r>
  <r>
    <x v="68"/>
    <n v="10377"/>
    <x v="5"/>
    <n v="1"/>
    <n v="345"/>
    <n v="0"/>
    <n v="0"/>
    <n v="0"/>
    <n v="345"/>
    <n v="0"/>
    <n v="345"/>
    <n v="1"/>
    <n v="0"/>
    <x v="193"/>
  </r>
  <r>
    <x v="41"/>
    <n v="10363"/>
    <x v="5"/>
    <n v="1"/>
    <n v="265"/>
    <n v="0"/>
    <n v="0"/>
    <n v="0"/>
    <n v="265"/>
    <n v="0"/>
    <n v="265"/>
    <n v="1"/>
    <n v="0"/>
    <x v="193"/>
  </r>
  <r>
    <x v="43"/>
    <n v="10364"/>
    <x v="5"/>
    <n v="1"/>
    <n v="330"/>
    <n v="0"/>
    <n v="0"/>
    <n v="0"/>
    <n v="330"/>
    <n v="0"/>
    <n v="330"/>
    <n v="1"/>
    <n v="0"/>
    <x v="193"/>
  </r>
  <r>
    <x v="11"/>
    <n v="10353"/>
    <x v="6"/>
    <n v="1"/>
    <n v="350"/>
    <n v="0"/>
    <n v="0"/>
    <n v="0"/>
    <n v="350"/>
    <n v="0"/>
    <n v="350"/>
    <n v="1"/>
    <n v="0"/>
    <x v="193"/>
  </r>
  <r>
    <x v="104"/>
    <n v="10360"/>
    <x v="6"/>
    <n v="1"/>
    <n v="385"/>
    <n v="0"/>
    <n v="0"/>
    <n v="0"/>
    <n v="385"/>
    <n v="0"/>
    <n v="385"/>
    <n v="1"/>
    <n v="0"/>
    <x v="193"/>
  </r>
  <r>
    <x v="74"/>
    <n v="10227"/>
    <x v="6"/>
    <n v="1"/>
    <n v="385"/>
    <n v="0"/>
    <n v="0"/>
    <n v="0"/>
    <n v="385"/>
    <n v="0"/>
    <n v="385"/>
    <n v="1"/>
    <n v="0"/>
    <x v="193"/>
  </r>
  <r>
    <x v="46"/>
    <n v="10356"/>
    <x v="6"/>
    <n v="4"/>
    <n v="1440"/>
    <n v="0"/>
    <n v="0"/>
    <n v="0"/>
    <n v="1440"/>
    <n v="0"/>
    <n v="1440"/>
    <n v="1"/>
    <n v="0"/>
    <x v="193"/>
  </r>
  <r>
    <x v="146"/>
    <n v="10391"/>
    <x v="7"/>
    <n v="1"/>
    <n v="325"/>
    <n v="0"/>
    <n v="0"/>
    <n v="0"/>
    <n v="325"/>
    <n v="0"/>
    <n v="325"/>
    <n v="1"/>
    <n v="0"/>
    <x v="193"/>
  </r>
  <r>
    <x v="105"/>
    <n v="10142"/>
    <x v="22"/>
    <n v="1"/>
    <n v="320"/>
    <n v="0"/>
    <n v="0"/>
    <n v="0"/>
    <n v="320"/>
    <n v="0"/>
    <n v="320"/>
    <n v="1"/>
    <n v="0"/>
    <x v="193"/>
  </r>
  <r>
    <x v="78"/>
    <n v="10403"/>
    <x v="23"/>
    <n v="1"/>
    <n v="335"/>
    <n v="0"/>
    <n v="0"/>
    <n v="0"/>
    <n v="335"/>
    <n v="0"/>
    <n v="335"/>
    <n v="1"/>
    <n v="0"/>
    <x v="193"/>
  </r>
  <r>
    <x v="362"/>
    <n v="10176"/>
    <x v="16"/>
    <n v="1"/>
    <n v="73"/>
    <n v="0"/>
    <n v="0"/>
    <n v="0"/>
    <n v="73"/>
    <n v="0"/>
    <n v="73"/>
    <n v="1"/>
    <n v="0"/>
    <x v="193"/>
  </r>
  <r>
    <x v="17"/>
    <n v="10633"/>
    <x v="10"/>
    <n v="1"/>
    <n v="159"/>
    <n v="0"/>
    <n v="0"/>
    <n v="21.13"/>
    <n v="137.87"/>
    <n v="0"/>
    <n v="137.87"/>
    <n v="1"/>
    <n v="0"/>
    <x v="193"/>
  </r>
  <r>
    <x v="363"/>
    <n v="105987"/>
    <x v="16"/>
    <n v="1"/>
    <n v="85"/>
    <n v="0"/>
    <n v="0"/>
    <n v="0"/>
    <n v="85"/>
    <n v="0"/>
    <n v="85"/>
    <n v="1"/>
    <n v="0"/>
    <x v="193"/>
  </r>
  <r>
    <x v="315"/>
    <n v="10749"/>
    <x v="10"/>
    <n v="3"/>
    <n v="537"/>
    <n v="0"/>
    <n v="0"/>
    <n v="0"/>
    <n v="537"/>
    <n v="0"/>
    <n v="537"/>
    <n v="1"/>
    <n v="0"/>
    <x v="194"/>
  </r>
  <r>
    <x v="1"/>
    <n v="10450"/>
    <x v="0"/>
    <n v="1"/>
    <n v="470"/>
    <n v="0"/>
    <n v="0"/>
    <n v="0"/>
    <n v="470"/>
    <n v="0"/>
    <n v="470"/>
    <n v="1"/>
    <n v="0"/>
    <x v="194"/>
  </r>
  <r>
    <x v="81"/>
    <n v="10396"/>
    <x v="18"/>
    <n v="1"/>
    <n v="555"/>
    <n v="0"/>
    <n v="0"/>
    <n v="0"/>
    <n v="555"/>
    <n v="0"/>
    <n v="555"/>
    <n v="1"/>
    <n v="0"/>
    <x v="194"/>
  </r>
  <r>
    <x v="58"/>
    <n v="10145"/>
    <x v="1"/>
    <n v="1"/>
    <n v="370"/>
    <n v="0"/>
    <n v="0"/>
    <n v="47.82"/>
    <n v="322.18"/>
    <n v="0"/>
    <n v="322.18"/>
    <n v="1"/>
    <n v="0"/>
    <x v="194"/>
  </r>
  <r>
    <x v="59"/>
    <n v="10052"/>
    <x v="4"/>
    <n v="1"/>
    <n v="340"/>
    <n v="0"/>
    <n v="0"/>
    <n v="0"/>
    <n v="340"/>
    <n v="0"/>
    <n v="340"/>
    <n v="1"/>
    <n v="0"/>
    <x v="194"/>
  </r>
  <r>
    <x v="138"/>
    <n v="10130"/>
    <x v="3"/>
    <n v="1"/>
    <n v="385"/>
    <n v="0"/>
    <n v="0"/>
    <n v="0"/>
    <n v="385"/>
    <n v="0"/>
    <n v="385"/>
    <n v="1"/>
    <n v="0"/>
    <x v="194"/>
  </r>
  <r>
    <x v="4"/>
    <n v="10109"/>
    <x v="3"/>
    <n v="3"/>
    <n v="825"/>
    <n v="0"/>
    <n v="0"/>
    <n v="0"/>
    <n v="825"/>
    <n v="0"/>
    <n v="825"/>
    <n v="1"/>
    <n v="0"/>
    <x v="194"/>
  </r>
  <r>
    <x v="101"/>
    <n v="10113"/>
    <x v="11"/>
    <n v="1"/>
    <n v="375"/>
    <n v="0"/>
    <n v="0"/>
    <n v="48.47"/>
    <n v="326.52999999999997"/>
    <n v="0"/>
    <n v="326.52999999999997"/>
    <n v="1"/>
    <n v="0"/>
    <x v="194"/>
  </r>
  <r>
    <x v="102"/>
    <n v="10018"/>
    <x v="4"/>
    <n v="1"/>
    <n v="255"/>
    <n v="0"/>
    <n v="0"/>
    <n v="11.9"/>
    <n v="243.1"/>
    <n v="0"/>
    <n v="243.1"/>
    <n v="1"/>
    <n v="0"/>
    <x v="194"/>
  </r>
  <r>
    <x v="5"/>
    <n v="10051"/>
    <x v="4"/>
    <n v="3"/>
    <n v="945"/>
    <n v="0"/>
    <n v="0"/>
    <n v="40.71"/>
    <n v="904.29"/>
    <n v="0"/>
    <n v="904.29"/>
    <n v="1"/>
    <n v="0"/>
    <x v="194"/>
  </r>
  <r>
    <x v="173"/>
    <n v="10097"/>
    <x v="3"/>
    <n v="1"/>
    <n v="355"/>
    <n v="0"/>
    <n v="0"/>
    <n v="16.559999999999999"/>
    <n v="338.44"/>
    <n v="0"/>
    <n v="338.44"/>
    <n v="1"/>
    <n v="0"/>
    <x v="194"/>
  </r>
  <r>
    <x v="7"/>
    <n v="10062"/>
    <x v="4"/>
    <n v="1"/>
    <n v="275"/>
    <n v="0"/>
    <n v="0"/>
    <n v="12.83"/>
    <n v="262.17"/>
    <n v="0"/>
    <n v="262.17"/>
    <n v="1"/>
    <n v="0"/>
    <x v="194"/>
  </r>
  <r>
    <x v="28"/>
    <n v="10442"/>
    <x v="12"/>
    <n v="1"/>
    <n v="83"/>
    <n v="0"/>
    <n v="0"/>
    <n v="0"/>
    <n v="83"/>
    <n v="0"/>
    <n v="83"/>
    <n v="1"/>
    <n v="0"/>
    <x v="194"/>
  </r>
  <r>
    <x v="113"/>
    <n v="10446"/>
    <x v="12"/>
    <n v="1"/>
    <n v="195"/>
    <n v="0"/>
    <n v="0"/>
    <n v="0"/>
    <n v="195"/>
    <n v="0"/>
    <n v="195"/>
    <n v="1"/>
    <n v="0"/>
    <x v="194"/>
  </r>
  <r>
    <x v="29"/>
    <n v="10443"/>
    <x v="12"/>
    <n v="1"/>
    <n v="75"/>
    <n v="0"/>
    <n v="0"/>
    <n v="0"/>
    <n v="75"/>
    <n v="0"/>
    <n v="75"/>
    <n v="1"/>
    <n v="0"/>
    <x v="194"/>
  </r>
  <r>
    <x v="114"/>
    <n v="10440"/>
    <x v="12"/>
    <n v="1"/>
    <n v="88"/>
    <n v="0"/>
    <n v="0"/>
    <n v="4.1100000000000003"/>
    <n v="83.89"/>
    <n v="0"/>
    <n v="83.89"/>
    <n v="1"/>
    <n v="0"/>
    <x v="194"/>
  </r>
  <r>
    <x v="30"/>
    <n v="10441"/>
    <x v="12"/>
    <n v="1"/>
    <n v="250"/>
    <n v="0"/>
    <n v="0"/>
    <n v="19.54"/>
    <n v="230.46"/>
    <n v="0"/>
    <n v="230.46"/>
    <n v="1"/>
    <n v="0"/>
    <x v="194"/>
  </r>
  <r>
    <x v="62"/>
    <n v="10445"/>
    <x v="12"/>
    <n v="1"/>
    <n v="195"/>
    <n v="0"/>
    <n v="0"/>
    <n v="0"/>
    <n v="195"/>
    <n v="0"/>
    <n v="195"/>
    <n v="1"/>
    <n v="0"/>
    <x v="194"/>
  </r>
  <r>
    <x v="211"/>
    <n v="10472"/>
    <x v="19"/>
    <n v="1"/>
    <n v="645"/>
    <n v="0"/>
    <n v="0"/>
    <n v="0"/>
    <n v="645"/>
    <n v="0"/>
    <n v="645"/>
    <n v="1"/>
    <n v="0"/>
    <x v="194"/>
  </r>
  <r>
    <x v="65"/>
    <n v="10211"/>
    <x v="13"/>
    <n v="1"/>
    <n v="265"/>
    <n v="0"/>
    <n v="0"/>
    <n v="12.37"/>
    <n v="252.63"/>
    <n v="0"/>
    <n v="252.63"/>
    <n v="1"/>
    <n v="0"/>
    <x v="194"/>
  </r>
  <r>
    <x v="33"/>
    <n v="10221"/>
    <x v="13"/>
    <n v="1"/>
    <n v="255"/>
    <n v="0"/>
    <n v="0"/>
    <n v="0"/>
    <n v="255"/>
    <n v="0"/>
    <n v="255"/>
    <n v="1"/>
    <n v="0"/>
    <x v="194"/>
  </r>
  <r>
    <x v="85"/>
    <n v="10215"/>
    <x v="13"/>
    <n v="1"/>
    <n v="225"/>
    <n v="0"/>
    <n v="0"/>
    <n v="10.5"/>
    <n v="214.5"/>
    <n v="0"/>
    <n v="214.5"/>
    <n v="1"/>
    <n v="0"/>
    <x v="194"/>
  </r>
  <r>
    <x v="8"/>
    <n v="10264"/>
    <x v="5"/>
    <n v="7"/>
    <n v="1330"/>
    <n v="0"/>
    <n v="0"/>
    <n v="17.73"/>
    <n v="1312.27"/>
    <n v="0"/>
    <n v="1312.27"/>
    <n v="1"/>
    <n v="0"/>
    <x v="194"/>
  </r>
  <r>
    <x v="41"/>
    <n v="10363"/>
    <x v="5"/>
    <n v="1"/>
    <n v="265"/>
    <n v="0"/>
    <n v="0"/>
    <n v="0"/>
    <n v="265"/>
    <n v="0"/>
    <n v="265"/>
    <n v="1"/>
    <n v="0"/>
    <x v="194"/>
  </r>
  <r>
    <x v="45"/>
    <n v="10354"/>
    <x v="6"/>
    <n v="2"/>
    <n v="700"/>
    <n v="0"/>
    <n v="0"/>
    <n v="0"/>
    <n v="700"/>
    <n v="0"/>
    <n v="700"/>
    <n v="1"/>
    <n v="0"/>
    <x v="194"/>
  </r>
  <r>
    <x v="11"/>
    <n v="10353"/>
    <x v="6"/>
    <n v="3"/>
    <n v="1050"/>
    <n v="0"/>
    <n v="0"/>
    <n v="61.59"/>
    <n v="988.41"/>
    <n v="0"/>
    <n v="988.41"/>
    <n v="1"/>
    <n v="0"/>
    <x v="194"/>
  </r>
  <r>
    <x v="74"/>
    <n v="10227"/>
    <x v="6"/>
    <n v="1"/>
    <n v="385"/>
    <n v="0"/>
    <n v="0"/>
    <n v="0"/>
    <n v="385"/>
    <n v="0"/>
    <n v="385"/>
    <n v="1"/>
    <n v="0"/>
    <x v="194"/>
  </r>
  <r>
    <x v="15"/>
    <n v="10037"/>
    <x v="8"/>
    <n v="1"/>
    <n v="385"/>
    <n v="0"/>
    <n v="0"/>
    <n v="30.1"/>
    <n v="354.9"/>
    <n v="0"/>
    <n v="354.9"/>
    <n v="1"/>
    <n v="0"/>
    <x v="194"/>
  </r>
  <r>
    <x v="88"/>
    <n v="10423"/>
    <x v="22"/>
    <n v="1"/>
    <n v="280"/>
    <n v="0"/>
    <n v="0"/>
    <n v="56"/>
    <n v="224"/>
    <n v="0"/>
    <n v="224"/>
    <n v="1"/>
    <n v="0"/>
    <x v="194"/>
  </r>
  <r>
    <x v="78"/>
    <n v="10403"/>
    <x v="23"/>
    <n v="1"/>
    <n v="335"/>
    <n v="0"/>
    <n v="0"/>
    <n v="32.770000000000003"/>
    <n v="302.23"/>
    <n v="0"/>
    <n v="302.23"/>
    <n v="1"/>
    <n v="0"/>
    <x v="194"/>
  </r>
  <r>
    <x v="333"/>
    <n v="10923"/>
    <x v="10"/>
    <n v="1"/>
    <n v="159"/>
    <n v="0"/>
    <n v="0"/>
    <n v="0"/>
    <n v="159"/>
    <n v="0"/>
    <n v="159"/>
    <n v="1"/>
    <n v="0"/>
    <x v="194"/>
  </r>
  <r>
    <x v="89"/>
    <n v="10493"/>
    <x v="16"/>
    <n v="2"/>
    <n v="116"/>
    <n v="0"/>
    <n v="0"/>
    <n v="0"/>
    <n v="116"/>
    <n v="0"/>
    <n v="116"/>
    <n v="1"/>
    <n v="0"/>
    <x v="194"/>
  </r>
  <r>
    <x v="90"/>
    <n v="10528"/>
    <x v="17"/>
    <n v="1"/>
    <n v="0"/>
    <n v="0"/>
    <n v="0"/>
    <n v="0"/>
    <n v="0"/>
    <n v="0"/>
    <n v="0"/>
    <n v="0"/>
    <n v="0"/>
    <x v="194"/>
  </r>
  <r>
    <x v="17"/>
    <n v="10288"/>
    <x v="17"/>
    <n v="1"/>
    <n v="0"/>
    <n v="0"/>
    <n v="0"/>
    <n v="0"/>
    <n v="0"/>
    <n v="0"/>
    <n v="0"/>
    <n v="0"/>
    <n v="0"/>
    <x v="194"/>
  </r>
  <r>
    <x v="17"/>
    <n v="10633"/>
    <x v="10"/>
    <n v="4"/>
    <n v="636"/>
    <n v="0"/>
    <n v="0"/>
    <n v="0"/>
    <n v="636"/>
    <n v="0"/>
    <n v="636"/>
    <n v="1"/>
    <n v="0"/>
    <x v="194"/>
  </r>
  <r>
    <x v="91"/>
    <n v="10494"/>
    <x v="16"/>
    <n v="2"/>
    <n v="76"/>
    <n v="0"/>
    <n v="0"/>
    <n v="0"/>
    <n v="76"/>
    <n v="0"/>
    <n v="76"/>
    <n v="1"/>
    <n v="0"/>
    <x v="194"/>
  </r>
  <r>
    <x v="107"/>
    <n v="10489"/>
    <x v="16"/>
    <n v="1"/>
    <n v="45"/>
    <n v="0"/>
    <n v="0"/>
    <n v="0"/>
    <n v="45"/>
    <n v="0"/>
    <n v="45"/>
    <n v="1"/>
    <n v="0"/>
    <x v="194"/>
  </r>
  <r>
    <x v="51"/>
    <n v="10632"/>
    <x v="10"/>
    <n v="1"/>
    <n v="159"/>
    <n v="0"/>
    <n v="0"/>
    <n v="0"/>
    <n v="159"/>
    <n v="0"/>
    <n v="159"/>
    <n v="1"/>
    <n v="0"/>
    <x v="194"/>
  </r>
  <r>
    <x v="315"/>
    <n v="10501"/>
    <x v="17"/>
    <n v="1"/>
    <n v="0"/>
    <n v="0"/>
    <n v="0"/>
    <n v="0"/>
    <n v="0"/>
    <n v="0"/>
    <n v="0"/>
    <n v="0"/>
    <n v="0"/>
    <x v="195"/>
  </r>
  <r>
    <x v="315"/>
    <n v="10749"/>
    <x v="10"/>
    <n v="3"/>
    <n v="537"/>
    <n v="0"/>
    <n v="0"/>
    <n v="0"/>
    <n v="537"/>
    <n v="0"/>
    <n v="537"/>
    <n v="1"/>
    <n v="0"/>
    <x v="195"/>
  </r>
  <r>
    <x v="137"/>
    <n v="10157"/>
    <x v="1"/>
    <n v="1"/>
    <n v="350"/>
    <n v="0"/>
    <n v="0"/>
    <n v="70"/>
    <n v="280"/>
    <n v="0"/>
    <n v="280"/>
    <n v="1"/>
    <n v="0"/>
    <x v="195"/>
  </r>
  <r>
    <x v="125"/>
    <n v="10069"/>
    <x v="4"/>
    <n v="3"/>
    <n v="1065"/>
    <n v="0"/>
    <n v="0"/>
    <n v="142"/>
    <n v="923"/>
    <n v="0"/>
    <n v="923"/>
    <n v="1"/>
    <n v="0"/>
    <x v="195"/>
  </r>
  <r>
    <x v="23"/>
    <n v="10044"/>
    <x v="4"/>
    <n v="1"/>
    <n v="260"/>
    <n v="0"/>
    <n v="0"/>
    <n v="0"/>
    <n v="260"/>
    <n v="0"/>
    <n v="260"/>
    <n v="1"/>
    <n v="0"/>
    <x v="195"/>
  </r>
  <r>
    <x v="26"/>
    <n v="10095"/>
    <x v="3"/>
    <n v="1"/>
    <n v="260"/>
    <n v="0"/>
    <n v="0"/>
    <n v="0"/>
    <n v="260"/>
    <n v="0"/>
    <n v="260"/>
    <n v="1"/>
    <n v="0"/>
    <x v="195"/>
  </r>
  <r>
    <x v="28"/>
    <n v="10442"/>
    <x v="12"/>
    <n v="1"/>
    <n v="83"/>
    <n v="0"/>
    <n v="0"/>
    <n v="0"/>
    <n v="83"/>
    <n v="0"/>
    <n v="83"/>
    <n v="1"/>
    <n v="0"/>
    <x v="195"/>
  </r>
  <r>
    <x v="84"/>
    <n v="10438"/>
    <x v="12"/>
    <n v="1"/>
    <n v="95"/>
    <n v="0"/>
    <n v="0"/>
    <n v="0"/>
    <n v="95"/>
    <n v="0"/>
    <n v="95"/>
    <n v="1"/>
    <n v="0"/>
    <x v="195"/>
  </r>
  <r>
    <x v="63"/>
    <n v="10470"/>
    <x v="19"/>
    <n v="1"/>
    <n v="275"/>
    <n v="0"/>
    <n v="0"/>
    <n v="0"/>
    <n v="275"/>
    <n v="0"/>
    <n v="275"/>
    <n v="1"/>
    <n v="0"/>
    <x v="195"/>
  </r>
  <r>
    <x v="64"/>
    <n v="10471"/>
    <x v="19"/>
    <n v="2"/>
    <n v="990"/>
    <n v="0"/>
    <n v="0"/>
    <n v="0"/>
    <n v="990"/>
    <n v="0"/>
    <n v="990"/>
    <n v="1"/>
    <n v="0"/>
    <x v="195"/>
  </r>
  <r>
    <x v="33"/>
    <n v="10221"/>
    <x v="13"/>
    <n v="1"/>
    <n v="255"/>
    <n v="0"/>
    <n v="0"/>
    <n v="0"/>
    <n v="255"/>
    <n v="0"/>
    <n v="255"/>
    <n v="1"/>
    <n v="0"/>
    <x v="195"/>
  </r>
  <r>
    <x v="37"/>
    <n v="10216"/>
    <x v="13"/>
    <n v="1"/>
    <n v="245"/>
    <n v="0"/>
    <n v="0"/>
    <n v="0"/>
    <n v="245"/>
    <n v="0"/>
    <n v="245"/>
    <n v="1"/>
    <n v="0"/>
    <x v="195"/>
  </r>
  <r>
    <x v="8"/>
    <n v="10264"/>
    <x v="5"/>
    <n v="2"/>
    <n v="380"/>
    <n v="0"/>
    <n v="0"/>
    <n v="19"/>
    <n v="361"/>
    <n v="0"/>
    <n v="361"/>
    <n v="1"/>
    <n v="0"/>
    <x v="195"/>
  </r>
  <r>
    <x v="38"/>
    <n v="10381"/>
    <x v="5"/>
    <n v="1"/>
    <n v="225"/>
    <n v="0"/>
    <n v="0"/>
    <n v="26.59"/>
    <n v="198.41"/>
    <n v="0"/>
    <n v="198.41"/>
    <n v="1"/>
    <n v="0"/>
    <x v="195"/>
  </r>
  <r>
    <x v="119"/>
    <n v="10359"/>
    <x v="6"/>
    <n v="1"/>
    <n v="385"/>
    <n v="0"/>
    <n v="0"/>
    <n v="0"/>
    <n v="385"/>
    <n v="0"/>
    <n v="385"/>
    <n v="1"/>
    <n v="0"/>
    <x v="195"/>
  </r>
  <r>
    <x v="46"/>
    <n v="10356"/>
    <x v="6"/>
    <n v="4"/>
    <n v="1440"/>
    <n v="0"/>
    <n v="0"/>
    <n v="0"/>
    <n v="1440"/>
    <n v="0"/>
    <n v="1440"/>
    <n v="1"/>
    <n v="0"/>
    <x v="195"/>
  </r>
  <r>
    <x v="235"/>
    <n v="10407"/>
    <x v="8"/>
    <n v="1"/>
    <n v="325"/>
    <n v="0"/>
    <n v="0"/>
    <n v="38.409999999999997"/>
    <n v="286.58999999999997"/>
    <n v="0"/>
    <n v="286.58999999999997"/>
    <n v="1"/>
    <n v="0"/>
    <x v="195"/>
  </r>
  <r>
    <x v="88"/>
    <n v="10423"/>
    <x v="22"/>
    <n v="1"/>
    <n v="280"/>
    <n v="0"/>
    <n v="0"/>
    <n v="28"/>
    <n v="252"/>
    <n v="0"/>
    <n v="252"/>
    <n v="1"/>
    <n v="0"/>
    <x v="195"/>
  </r>
  <r>
    <x v="219"/>
    <n v="10250"/>
    <x v="17"/>
    <n v="1"/>
    <n v="0"/>
    <n v="0"/>
    <n v="0"/>
    <n v="0"/>
    <n v="0"/>
    <n v="0"/>
    <n v="0"/>
    <n v="0"/>
    <n v="0"/>
    <x v="195"/>
  </r>
  <r>
    <x v="331"/>
    <n v="10277"/>
    <x v="17"/>
    <n v="1"/>
    <n v="0"/>
    <n v="0"/>
    <n v="0"/>
    <n v="0"/>
    <n v="0"/>
    <n v="0"/>
    <n v="0"/>
    <n v="0"/>
    <n v="0"/>
    <x v="195"/>
  </r>
  <r>
    <x v="17"/>
    <n v="10633"/>
    <x v="10"/>
    <n v="2"/>
    <n v="318"/>
    <n v="0"/>
    <n v="0"/>
    <n v="0"/>
    <n v="318"/>
    <n v="0"/>
    <n v="318"/>
    <n v="1"/>
    <n v="0"/>
    <x v="195"/>
  </r>
  <r>
    <x v="275"/>
    <n v="10539"/>
    <x v="17"/>
    <n v="1"/>
    <n v="0"/>
    <n v="0"/>
    <n v="0"/>
    <n v="0"/>
    <n v="0"/>
    <n v="0"/>
    <n v="0"/>
    <n v="0"/>
    <n v="0"/>
    <x v="195"/>
  </r>
  <r>
    <x v="51"/>
    <n v="10632"/>
    <x v="10"/>
    <n v="1"/>
    <n v="159"/>
    <n v="0"/>
    <n v="0"/>
    <n v="0"/>
    <n v="159"/>
    <n v="0"/>
    <n v="159"/>
    <n v="1"/>
    <n v="0"/>
    <x v="195"/>
  </r>
  <r>
    <x v="315"/>
    <n v="10749"/>
    <x v="10"/>
    <n v="2"/>
    <n v="358"/>
    <n v="0"/>
    <n v="0"/>
    <n v="0"/>
    <n v="358"/>
    <n v="0"/>
    <n v="358"/>
    <n v="1"/>
    <n v="0"/>
    <x v="196"/>
  </r>
  <r>
    <x v="145"/>
    <n v="10449"/>
    <x v="0"/>
    <n v="1"/>
    <n v="260"/>
    <n v="0"/>
    <n v="0"/>
    <n v="0"/>
    <n v="260"/>
    <n v="0"/>
    <n v="260"/>
    <n v="1"/>
    <n v="0"/>
    <x v="196"/>
  </r>
  <r>
    <x v="21"/>
    <n v="10461"/>
    <x v="0"/>
    <n v="1"/>
    <n v="275"/>
    <n v="0"/>
    <n v="0"/>
    <n v="0"/>
    <n v="275"/>
    <n v="0"/>
    <n v="275"/>
    <n v="1"/>
    <n v="0"/>
    <x v="196"/>
  </r>
  <r>
    <x v="23"/>
    <n v="10044"/>
    <x v="4"/>
    <n v="1"/>
    <n v="260"/>
    <n v="0"/>
    <n v="0"/>
    <n v="0"/>
    <n v="260"/>
    <n v="0"/>
    <n v="260"/>
    <n v="1"/>
    <n v="0"/>
    <x v="196"/>
  </r>
  <r>
    <x v="138"/>
    <n v="10130"/>
    <x v="3"/>
    <n v="1"/>
    <n v="385"/>
    <n v="0"/>
    <n v="0"/>
    <n v="0"/>
    <n v="385"/>
    <n v="0"/>
    <n v="385"/>
    <n v="1"/>
    <n v="0"/>
    <x v="196"/>
  </r>
  <r>
    <x v="4"/>
    <n v="10109"/>
    <x v="3"/>
    <n v="1"/>
    <n v="275"/>
    <n v="0"/>
    <n v="0"/>
    <n v="0"/>
    <n v="275"/>
    <n v="0"/>
    <n v="275"/>
    <n v="1"/>
    <n v="0"/>
    <x v="196"/>
  </r>
  <r>
    <x v="124"/>
    <n v="10642"/>
    <x v="2"/>
    <n v="1"/>
    <n v="360"/>
    <n v="0"/>
    <n v="0"/>
    <n v="0"/>
    <n v="360"/>
    <n v="0"/>
    <n v="360"/>
    <n v="1"/>
    <n v="0"/>
    <x v="196"/>
  </r>
  <r>
    <x v="26"/>
    <n v="10095"/>
    <x v="3"/>
    <n v="2"/>
    <n v="520"/>
    <n v="0"/>
    <n v="0"/>
    <n v="0"/>
    <n v="520"/>
    <n v="0"/>
    <n v="520"/>
    <n v="1"/>
    <n v="0"/>
    <x v="196"/>
  </r>
  <r>
    <x v="28"/>
    <n v="10442"/>
    <x v="12"/>
    <n v="4"/>
    <n v="332"/>
    <n v="0"/>
    <n v="0"/>
    <n v="0"/>
    <n v="332"/>
    <n v="0"/>
    <n v="332"/>
    <n v="1"/>
    <n v="0"/>
    <x v="196"/>
  </r>
  <r>
    <x v="113"/>
    <n v="10446"/>
    <x v="12"/>
    <n v="2"/>
    <n v="390"/>
    <n v="0"/>
    <n v="0"/>
    <n v="0"/>
    <n v="390"/>
    <n v="0"/>
    <n v="390"/>
    <n v="1"/>
    <n v="0"/>
    <x v="196"/>
  </r>
  <r>
    <x v="114"/>
    <n v="10440"/>
    <x v="12"/>
    <n v="2"/>
    <n v="176"/>
    <n v="0"/>
    <n v="0"/>
    <n v="17.41"/>
    <n v="158.59"/>
    <n v="0"/>
    <n v="158.59"/>
    <n v="1"/>
    <n v="0"/>
    <x v="196"/>
  </r>
  <r>
    <x v="126"/>
    <n v="10439"/>
    <x v="12"/>
    <n v="1"/>
    <n v="119"/>
    <n v="0"/>
    <n v="0"/>
    <n v="0"/>
    <n v="119"/>
    <n v="0"/>
    <n v="119"/>
    <n v="1"/>
    <n v="0"/>
    <x v="196"/>
  </r>
  <r>
    <x v="62"/>
    <n v="10445"/>
    <x v="12"/>
    <n v="3"/>
    <n v="585"/>
    <n v="0"/>
    <n v="0"/>
    <n v="0"/>
    <n v="585"/>
    <n v="0"/>
    <n v="585"/>
    <n v="1"/>
    <n v="0"/>
    <x v="196"/>
  </r>
  <r>
    <x v="236"/>
    <n v="10042"/>
    <x v="12"/>
    <n v="1"/>
    <n v="145"/>
    <n v="0"/>
    <n v="0"/>
    <n v="29"/>
    <n v="116"/>
    <n v="0"/>
    <n v="116"/>
    <n v="1"/>
    <n v="0"/>
    <x v="196"/>
  </r>
  <r>
    <x v="64"/>
    <n v="10471"/>
    <x v="19"/>
    <n v="1"/>
    <n v="495"/>
    <n v="0"/>
    <n v="0"/>
    <n v="0"/>
    <n v="495"/>
    <n v="0"/>
    <n v="495"/>
    <n v="1"/>
    <n v="0"/>
    <x v="196"/>
  </r>
  <r>
    <x v="230"/>
    <n v="10213"/>
    <x v="13"/>
    <n v="1"/>
    <n v="245"/>
    <n v="0"/>
    <n v="0"/>
    <n v="0"/>
    <n v="245"/>
    <n v="0"/>
    <n v="245"/>
    <n v="1"/>
    <n v="0"/>
    <x v="196"/>
  </r>
  <r>
    <x v="33"/>
    <n v="10221"/>
    <x v="13"/>
    <n v="1"/>
    <n v="255"/>
    <n v="0"/>
    <n v="0"/>
    <n v="0"/>
    <n v="255"/>
    <n v="0"/>
    <n v="255"/>
    <n v="1"/>
    <n v="0"/>
    <x v="196"/>
  </r>
  <r>
    <x v="67"/>
    <n v="10223"/>
    <x v="13"/>
    <n v="1"/>
    <n v="275"/>
    <n v="0"/>
    <n v="0"/>
    <n v="0"/>
    <n v="275"/>
    <n v="0"/>
    <n v="275"/>
    <n v="1"/>
    <n v="0"/>
    <x v="196"/>
  </r>
  <r>
    <x v="8"/>
    <n v="10264"/>
    <x v="5"/>
    <n v="4"/>
    <n v="760"/>
    <n v="0"/>
    <n v="0"/>
    <n v="18.79"/>
    <n v="741.21"/>
    <n v="0"/>
    <n v="741.21"/>
    <n v="1"/>
    <n v="0"/>
    <x v="196"/>
  </r>
  <r>
    <x v="38"/>
    <n v="10381"/>
    <x v="5"/>
    <n v="3"/>
    <n v="675"/>
    <n v="0"/>
    <n v="0"/>
    <n v="45"/>
    <n v="630"/>
    <n v="0"/>
    <n v="630"/>
    <n v="1"/>
    <n v="0"/>
    <x v="196"/>
  </r>
  <r>
    <x v="69"/>
    <n v="10382"/>
    <x v="5"/>
    <n v="1"/>
    <n v="235"/>
    <n v="0"/>
    <n v="0"/>
    <n v="0"/>
    <n v="235"/>
    <n v="0"/>
    <n v="235"/>
    <n v="1"/>
    <n v="0"/>
    <x v="196"/>
  </r>
  <r>
    <x v="44"/>
    <n v="10685"/>
    <x v="5"/>
    <n v="2"/>
    <n v="450"/>
    <n v="0"/>
    <n v="0"/>
    <n v="45"/>
    <n v="405"/>
    <n v="0"/>
    <n v="405"/>
    <n v="1"/>
    <n v="0"/>
    <x v="196"/>
  </r>
  <r>
    <x v="45"/>
    <n v="10354"/>
    <x v="6"/>
    <n v="1"/>
    <n v="350"/>
    <n v="0"/>
    <n v="0"/>
    <n v="0"/>
    <n v="350"/>
    <n v="0"/>
    <n v="350"/>
    <n v="1"/>
    <n v="0"/>
    <x v="196"/>
  </r>
  <r>
    <x v="183"/>
    <n v="10043"/>
    <x v="6"/>
    <n v="1"/>
    <n v="310"/>
    <n v="0"/>
    <n v="0"/>
    <n v="0"/>
    <n v="310"/>
    <n v="0"/>
    <n v="310"/>
    <n v="1"/>
    <n v="0"/>
    <x v="196"/>
  </r>
  <r>
    <x v="11"/>
    <n v="10353"/>
    <x v="6"/>
    <n v="3"/>
    <n v="1050"/>
    <n v="0"/>
    <n v="0"/>
    <n v="103.8"/>
    <n v="946.2"/>
    <n v="0"/>
    <n v="946.2"/>
    <n v="1"/>
    <n v="0"/>
    <x v="196"/>
  </r>
  <r>
    <x v="46"/>
    <n v="10356"/>
    <x v="6"/>
    <n v="1"/>
    <n v="360"/>
    <n v="0"/>
    <n v="0"/>
    <n v="0"/>
    <n v="360"/>
    <n v="0"/>
    <n v="360"/>
    <n v="1"/>
    <n v="0"/>
    <x v="196"/>
  </r>
  <r>
    <x v="205"/>
    <n v="10430"/>
    <x v="21"/>
    <n v="1"/>
    <n v="255"/>
    <n v="0"/>
    <n v="0"/>
    <n v="0"/>
    <n v="255"/>
    <n v="0"/>
    <n v="255"/>
    <n v="1"/>
    <n v="0"/>
    <x v="196"/>
  </r>
  <r>
    <x v="47"/>
    <n v="10432"/>
    <x v="14"/>
    <n v="1"/>
    <n v="315"/>
    <n v="0"/>
    <n v="0"/>
    <n v="0"/>
    <n v="315"/>
    <n v="0"/>
    <n v="315"/>
    <n v="1"/>
    <n v="0"/>
    <x v="196"/>
  </r>
  <r>
    <x v="88"/>
    <n v="10423"/>
    <x v="22"/>
    <n v="1"/>
    <n v="280"/>
    <n v="0"/>
    <n v="0"/>
    <n v="0"/>
    <n v="280"/>
    <n v="0"/>
    <n v="280"/>
    <n v="1"/>
    <n v="0"/>
    <x v="196"/>
  </r>
  <r>
    <x v="17"/>
    <n v="10633"/>
    <x v="10"/>
    <n v="3"/>
    <n v="477"/>
    <n v="0"/>
    <n v="0"/>
    <n v="0"/>
    <n v="477"/>
    <n v="0"/>
    <n v="477"/>
    <n v="1"/>
    <n v="0"/>
    <x v="196"/>
  </r>
  <r>
    <x v="334"/>
    <n v="10924"/>
    <x v="10"/>
    <n v="1"/>
    <n v="159"/>
    <n v="0"/>
    <n v="0"/>
    <n v="0"/>
    <n v="159"/>
    <n v="0"/>
    <n v="159"/>
    <n v="1"/>
    <n v="0"/>
    <x v="196"/>
  </r>
  <r>
    <x v="51"/>
    <n v="10632"/>
    <x v="10"/>
    <n v="1"/>
    <n v="159"/>
    <n v="0"/>
    <n v="0"/>
    <n v="0"/>
    <n v="159"/>
    <n v="0"/>
    <n v="159"/>
    <n v="1"/>
    <n v="0"/>
    <x v="196"/>
  </r>
  <r>
    <x v="208"/>
    <n v="10187"/>
    <x v="16"/>
    <n v="1"/>
    <n v="280"/>
    <n v="0"/>
    <n v="0"/>
    <n v="0"/>
    <n v="280"/>
    <n v="0"/>
    <n v="280"/>
    <n v="1"/>
    <n v="0"/>
    <x v="196"/>
  </r>
  <r>
    <x v="315"/>
    <n v="10501"/>
    <x v="17"/>
    <n v="1"/>
    <n v="0"/>
    <n v="0"/>
    <n v="0"/>
    <n v="0"/>
    <n v="0"/>
    <n v="0"/>
    <n v="0"/>
    <n v="0"/>
    <n v="0"/>
    <x v="197"/>
  </r>
  <r>
    <x v="315"/>
    <n v="10749"/>
    <x v="10"/>
    <n v="1"/>
    <n v="179"/>
    <n v="0"/>
    <n v="0"/>
    <n v="12.6"/>
    <n v="166.4"/>
    <n v="0"/>
    <n v="166.4"/>
    <n v="1"/>
    <n v="0"/>
    <x v="197"/>
  </r>
  <r>
    <x v="184"/>
    <n v="10469"/>
    <x v="0"/>
    <n v="1"/>
    <n v="555"/>
    <n v="0"/>
    <n v="0"/>
    <n v="0"/>
    <n v="555"/>
    <n v="0"/>
    <n v="555"/>
    <n v="1"/>
    <n v="0"/>
    <x v="197"/>
  </r>
  <r>
    <x v="81"/>
    <n v="10396"/>
    <x v="18"/>
    <n v="1"/>
    <n v="555"/>
    <n v="0"/>
    <n v="0"/>
    <n v="111"/>
    <n v="444"/>
    <n v="0"/>
    <n v="444"/>
    <n v="1"/>
    <n v="0"/>
    <x v="197"/>
  </r>
  <r>
    <x v="127"/>
    <n v="10067"/>
    <x v="4"/>
    <n v="1"/>
    <n v="275"/>
    <n v="0"/>
    <n v="0"/>
    <n v="48.32"/>
    <n v="226.68"/>
    <n v="0"/>
    <n v="226.68"/>
    <n v="1"/>
    <n v="0"/>
    <x v="197"/>
  </r>
  <r>
    <x v="22"/>
    <n v="10645"/>
    <x v="1"/>
    <n v="4"/>
    <n v="1360"/>
    <n v="0"/>
    <n v="0"/>
    <n v="54.73"/>
    <n v="1305.27"/>
    <n v="0"/>
    <n v="1305.27"/>
    <n v="1"/>
    <n v="0"/>
    <x v="197"/>
  </r>
  <r>
    <x v="4"/>
    <n v="10109"/>
    <x v="3"/>
    <n v="1"/>
    <n v="275"/>
    <n v="0"/>
    <n v="0"/>
    <n v="0"/>
    <n v="275"/>
    <n v="0"/>
    <n v="275"/>
    <n v="1"/>
    <n v="0"/>
    <x v="197"/>
  </r>
  <r>
    <x v="26"/>
    <n v="10095"/>
    <x v="3"/>
    <n v="2"/>
    <n v="520"/>
    <n v="0"/>
    <n v="0"/>
    <n v="0"/>
    <n v="520"/>
    <n v="0"/>
    <n v="520"/>
    <n v="1"/>
    <n v="0"/>
    <x v="197"/>
  </r>
  <r>
    <x v="173"/>
    <n v="10097"/>
    <x v="3"/>
    <n v="1"/>
    <n v="355"/>
    <n v="0"/>
    <n v="0"/>
    <n v="0"/>
    <n v="355"/>
    <n v="0"/>
    <n v="355"/>
    <n v="1"/>
    <n v="0"/>
    <x v="197"/>
  </r>
  <r>
    <x v="6"/>
    <n v="10055"/>
    <x v="4"/>
    <n v="1"/>
    <n v="260"/>
    <n v="0"/>
    <n v="0"/>
    <n v="0"/>
    <n v="260"/>
    <n v="0"/>
    <n v="260"/>
    <n v="1"/>
    <n v="0"/>
    <x v="197"/>
  </r>
  <r>
    <x v="197"/>
    <n v="10057"/>
    <x v="4"/>
    <n v="1"/>
    <n v="355"/>
    <n v="0"/>
    <n v="0"/>
    <n v="0"/>
    <n v="355"/>
    <n v="0"/>
    <n v="355"/>
    <n v="1"/>
    <n v="0"/>
    <x v="197"/>
  </r>
  <r>
    <x v="139"/>
    <n v="10090"/>
    <x v="4"/>
    <n v="1"/>
    <n v="315"/>
    <n v="0"/>
    <n v="0"/>
    <n v="12.46"/>
    <n v="302.54000000000002"/>
    <n v="0"/>
    <n v="302.54000000000002"/>
    <n v="1"/>
    <n v="0"/>
    <x v="197"/>
  </r>
  <r>
    <x v="28"/>
    <n v="10442"/>
    <x v="12"/>
    <n v="2"/>
    <n v="166"/>
    <n v="0"/>
    <n v="0"/>
    <n v="3.29"/>
    <n v="162.71"/>
    <n v="0"/>
    <n v="162.71"/>
    <n v="1"/>
    <n v="0"/>
    <x v="197"/>
  </r>
  <r>
    <x v="114"/>
    <n v="10440"/>
    <x v="12"/>
    <n v="1"/>
    <n v="88"/>
    <n v="0"/>
    <n v="0"/>
    <n v="0"/>
    <n v="88"/>
    <n v="0"/>
    <n v="88"/>
    <n v="1"/>
    <n v="0"/>
    <x v="197"/>
  </r>
  <r>
    <x v="30"/>
    <n v="10441"/>
    <x v="12"/>
    <n v="2"/>
    <n v="500"/>
    <n v="0"/>
    <n v="0"/>
    <n v="20.47"/>
    <n v="479.53"/>
    <n v="0"/>
    <n v="479.53"/>
    <n v="1"/>
    <n v="0"/>
    <x v="197"/>
  </r>
  <r>
    <x v="62"/>
    <n v="10445"/>
    <x v="12"/>
    <n v="1"/>
    <n v="195"/>
    <n v="0"/>
    <n v="0"/>
    <n v="7.71"/>
    <n v="187.29"/>
    <n v="0"/>
    <n v="187.29"/>
    <n v="1"/>
    <n v="0"/>
    <x v="197"/>
  </r>
  <r>
    <x v="274"/>
    <n v="10715"/>
    <x v="12"/>
    <n v="2"/>
    <n v="310"/>
    <n v="0"/>
    <n v="0"/>
    <n v="6.13"/>
    <n v="303.87"/>
    <n v="0"/>
    <n v="303.87"/>
    <n v="1"/>
    <n v="0"/>
    <x v="197"/>
  </r>
  <r>
    <x v="31"/>
    <n v="10437"/>
    <x v="12"/>
    <n v="1"/>
    <n v="105"/>
    <n v="0"/>
    <n v="0"/>
    <n v="4.1500000000000004"/>
    <n v="100.85"/>
    <n v="0"/>
    <n v="100.85"/>
    <n v="1"/>
    <n v="0"/>
    <x v="197"/>
  </r>
  <r>
    <x v="84"/>
    <n v="10438"/>
    <x v="12"/>
    <n v="1"/>
    <n v="95"/>
    <n v="0"/>
    <n v="0"/>
    <n v="0"/>
    <n v="95"/>
    <n v="0"/>
    <n v="95"/>
    <n v="1"/>
    <n v="0"/>
    <x v="197"/>
  </r>
  <r>
    <x v="63"/>
    <n v="10470"/>
    <x v="19"/>
    <n v="2"/>
    <n v="550"/>
    <n v="0"/>
    <n v="0"/>
    <n v="0"/>
    <n v="550"/>
    <n v="0"/>
    <n v="550"/>
    <n v="1"/>
    <n v="0"/>
    <x v="197"/>
  </r>
  <r>
    <x v="65"/>
    <n v="10211"/>
    <x v="13"/>
    <n v="1"/>
    <n v="265"/>
    <n v="0"/>
    <n v="0"/>
    <n v="0"/>
    <n v="265"/>
    <n v="0"/>
    <n v="265"/>
    <n v="1"/>
    <n v="0"/>
    <x v="197"/>
  </r>
  <r>
    <x v="33"/>
    <n v="10221"/>
    <x v="13"/>
    <n v="1"/>
    <n v="255"/>
    <n v="0"/>
    <n v="0"/>
    <n v="17.95"/>
    <n v="237.05"/>
    <n v="0"/>
    <n v="237.05"/>
    <n v="1"/>
    <n v="0"/>
    <x v="197"/>
  </r>
  <r>
    <x v="67"/>
    <n v="10223"/>
    <x v="13"/>
    <n v="2"/>
    <n v="550"/>
    <n v="0"/>
    <n v="0"/>
    <n v="0"/>
    <n v="550"/>
    <n v="0"/>
    <n v="550"/>
    <n v="1"/>
    <n v="0"/>
    <x v="197"/>
  </r>
  <r>
    <x v="37"/>
    <n v="10216"/>
    <x v="13"/>
    <n v="1"/>
    <n v="245"/>
    <n v="0"/>
    <n v="0"/>
    <n v="0"/>
    <n v="245"/>
    <n v="0"/>
    <n v="245"/>
    <n v="1"/>
    <n v="0"/>
    <x v="197"/>
  </r>
  <r>
    <x v="85"/>
    <n v="10215"/>
    <x v="13"/>
    <n v="1"/>
    <n v="225"/>
    <n v="0"/>
    <n v="0"/>
    <n v="0"/>
    <n v="225"/>
    <n v="0"/>
    <n v="225"/>
    <n v="1"/>
    <n v="0"/>
    <x v="197"/>
  </r>
  <r>
    <x v="8"/>
    <n v="10264"/>
    <x v="5"/>
    <n v="6"/>
    <n v="1140"/>
    <n v="0"/>
    <n v="0"/>
    <n v="0"/>
    <n v="1140"/>
    <n v="0"/>
    <n v="1140"/>
    <n v="1"/>
    <n v="0"/>
    <x v="197"/>
  </r>
  <r>
    <x v="9"/>
    <n v="10366"/>
    <x v="5"/>
    <n v="1"/>
    <n v="270"/>
    <n v="0"/>
    <n v="0"/>
    <n v="0"/>
    <n v="270"/>
    <n v="0"/>
    <n v="270"/>
    <n v="1"/>
    <n v="0"/>
    <x v="197"/>
  </r>
  <r>
    <x v="39"/>
    <n v="10373"/>
    <x v="5"/>
    <n v="2"/>
    <n v="550"/>
    <n v="0"/>
    <n v="0"/>
    <n v="19.36"/>
    <n v="530.64"/>
    <n v="0"/>
    <n v="530.64"/>
    <n v="1"/>
    <n v="0"/>
    <x v="197"/>
  </r>
  <r>
    <x v="41"/>
    <n v="10363"/>
    <x v="5"/>
    <n v="2"/>
    <n v="530"/>
    <n v="0"/>
    <n v="0"/>
    <n v="10.48"/>
    <n v="519.52"/>
    <n v="0"/>
    <n v="519.52"/>
    <n v="1"/>
    <n v="0"/>
    <x v="197"/>
  </r>
  <r>
    <x v="10"/>
    <n v="10007"/>
    <x v="5"/>
    <n v="1"/>
    <n v="275"/>
    <n v="0"/>
    <n v="0"/>
    <n v="0"/>
    <n v="275"/>
    <n v="0"/>
    <n v="275"/>
    <n v="1"/>
    <n v="0"/>
    <x v="197"/>
  </r>
  <r>
    <x v="43"/>
    <n v="10364"/>
    <x v="5"/>
    <n v="2"/>
    <n v="660"/>
    <n v="0"/>
    <n v="0"/>
    <n v="13.05"/>
    <n v="646.95000000000005"/>
    <n v="0"/>
    <n v="646.95000000000005"/>
    <n v="1"/>
    <n v="0"/>
    <x v="197"/>
  </r>
  <r>
    <x v="186"/>
    <n v="10365"/>
    <x v="5"/>
    <n v="1"/>
    <n v="320"/>
    <n v="0"/>
    <n v="0"/>
    <n v="0"/>
    <n v="320"/>
    <n v="0"/>
    <n v="320"/>
    <n v="1"/>
    <n v="0"/>
    <x v="197"/>
  </r>
  <r>
    <x v="237"/>
    <n v="10374"/>
    <x v="5"/>
    <n v="1"/>
    <n v="275"/>
    <n v="0"/>
    <n v="0"/>
    <n v="0"/>
    <n v="275"/>
    <n v="0"/>
    <n v="275"/>
    <n v="1"/>
    <n v="0"/>
    <x v="197"/>
  </r>
  <r>
    <x v="45"/>
    <n v="10354"/>
    <x v="6"/>
    <n v="2"/>
    <n v="700"/>
    <n v="0"/>
    <n v="0"/>
    <n v="13.84"/>
    <n v="686.16"/>
    <n v="0"/>
    <n v="686.16"/>
    <n v="1"/>
    <n v="0"/>
    <x v="197"/>
  </r>
  <r>
    <x v="183"/>
    <n v="10043"/>
    <x v="6"/>
    <n v="1"/>
    <n v="310"/>
    <n v="0"/>
    <n v="0"/>
    <n v="0"/>
    <n v="310"/>
    <n v="0"/>
    <n v="310"/>
    <n v="1"/>
    <n v="0"/>
    <x v="197"/>
  </r>
  <r>
    <x v="104"/>
    <n v="10360"/>
    <x v="6"/>
    <n v="3"/>
    <n v="1155"/>
    <n v="0"/>
    <n v="0"/>
    <n v="27.09"/>
    <n v="1127.9100000000001"/>
    <n v="0"/>
    <n v="1127.9100000000001"/>
    <n v="1"/>
    <n v="0"/>
    <x v="197"/>
  </r>
  <r>
    <x v="46"/>
    <n v="10356"/>
    <x v="6"/>
    <n v="1"/>
    <n v="360"/>
    <n v="0"/>
    <n v="0"/>
    <n v="29.48"/>
    <n v="330.52"/>
    <n v="0"/>
    <n v="330.52"/>
    <n v="1"/>
    <n v="0"/>
    <x v="197"/>
  </r>
  <r>
    <x v="146"/>
    <n v="10391"/>
    <x v="7"/>
    <n v="1"/>
    <n v="325"/>
    <n v="0"/>
    <n v="0"/>
    <n v="43.65"/>
    <n v="281.35000000000002"/>
    <n v="0"/>
    <n v="281.35000000000002"/>
    <n v="1"/>
    <n v="0"/>
    <x v="197"/>
  </r>
  <r>
    <x v="75"/>
    <n v="10427"/>
    <x v="21"/>
    <n v="1"/>
    <n v="359"/>
    <n v="0"/>
    <n v="0"/>
    <n v="0"/>
    <n v="359"/>
    <n v="0"/>
    <n v="359"/>
    <n v="1"/>
    <n v="0"/>
    <x v="197"/>
  </r>
  <r>
    <x v="152"/>
    <n v="10428"/>
    <x v="21"/>
    <n v="1"/>
    <n v="349"/>
    <n v="0"/>
    <n v="0"/>
    <n v="0"/>
    <n v="349"/>
    <n v="0"/>
    <n v="349"/>
    <n v="1"/>
    <n v="0"/>
    <x v="197"/>
  </r>
  <r>
    <x v="47"/>
    <n v="10432"/>
    <x v="14"/>
    <n v="2"/>
    <n v="630"/>
    <n v="0"/>
    <n v="0"/>
    <n v="0"/>
    <n v="630"/>
    <n v="0"/>
    <n v="630"/>
    <n v="1"/>
    <n v="0"/>
    <x v="197"/>
  </r>
  <r>
    <x v="165"/>
    <n v="10509"/>
    <x v="22"/>
    <n v="1"/>
    <n v="320"/>
    <n v="0"/>
    <n v="0"/>
    <n v="26.21"/>
    <n v="293.79000000000002"/>
    <n v="0"/>
    <n v="293.79000000000002"/>
    <n v="1"/>
    <n v="0"/>
    <x v="197"/>
  </r>
  <r>
    <x v="154"/>
    <n v="10175"/>
    <x v="2"/>
    <n v="1"/>
    <n v="220"/>
    <n v="0"/>
    <n v="0"/>
    <n v="0"/>
    <n v="220"/>
    <n v="0"/>
    <n v="220"/>
    <n v="1"/>
    <n v="0"/>
    <x v="197"/>
  </r>
  <r>
    <x v="333"/>
    <n v="10923"/>
    <x v="10"/>
    <n v="1"/>
    <n v="159"/>
    <n v="0"/>
    <n v="0"/>
    <n v="0"/>
    <n v="159"/>
    <n v="0"/>
    <n v="159"/>
    <n v="1"/>
    <n v="0"/>
    <x v="197"/>
  </r>
  <r>
    <x v="222"/>
    <n v="10414"/>
    <x v="17"/>
    <n v="1"/>
    <n v="0"/>
    <n v="0"/>
    <n v="0"/>
    <n v="0"/>
    <n v="0"/>
    <n v="0"/>
    <n v="0"/>
    <n v="0"/>
    <n v="0"/>
    <x v="197"/>
  </r>
  <r>
    <x v="364"/>
    <n v="10989"/>
    <x v="10"/>
    <n v="3"/>
    <n v="0"/>
    <n v="0"/>
    <n v="0"/>
    <n v="0"/>
    <n v="0"/>
    <n v="0"/>
    <n v="0"/>
    <n v="0"/>
    <n v="0"/>
    <x v="197"/>
  </r>
  <r>
    <x v="134"/>
    <n v="10405"/>
    <x v="17"/>
    <n v="1"/>
    <n v="0"/>
    <n v="0"/>
    <n v="0"/>
    <n v="0"/>
    <n v="0"/>
    <n v="0"/>
    <n v="0"/>
    <n v="0"/>
    <n v="0"/>
    <x v="197"/>
  </r>
  <r>
    <x v="261"/>
    <n v="106411111111"/>
    <x v="2"/>
    <n v="1"/>
    <n v="280"/>
    <n v="0"/>
    <n v="0"/>
    <n v="0"/>
    <n v="280"/>
    <n v="0"/>
    <n v="280"/>
    <n v="1"/>
    <n v="0"/>
    <x v="197"/>
  </r>
  <r>
    <x v="91"/>
    <n v="10494"/>
    <x v="16"/>
    <n v="2"/>
    <n v="76"/>
    <n v="0"/>
    <n v="0"/>
    <n v="6.68"/>
    <n v="69.319999999999993"/>
    <n v="0"/>
    <n v="69.319999999999993"/>
    <n v="1"/>
    <n v="0"/>
    <x v="197"/>
  </r>
  <r>
    <x v="247"/>
    <n v="10538"/>
    <x v="17"/>
    <n v="2"/>
    <n v="0"/>
    <n v="0"/>
    <n v="0"/>
    <n v="0"/>
    <n v="0"/>
    <n v="0"/>
    <n v="0"/>
    <n v="0"/>
    <n v="0"/>
    <x v="197"/>
  </r>
  <r>
    <x v="201"/>
    <n v="10425"/>
    <x v="17"/>
    <n v="1"/>
    <n v="0"/>
    <n v="0"/>
    <n v="0"/>
    <n v="0"/>
    <n v="0"/>
    <n v="0"/>
    <n v="0"/>
    <n v="0"/>
    <n v="0"/>
    <x v="197"/>
  </r>
  <r>
    <x v="338"/>
    <n v="10003"/>
    <x v="16"/>
    <n v="1"/>
    <n v="28"/>
    <n v="0"/>
    <n v="0"/>
    <n v="0"/>
    <n v="28"/>
    <n v="0"/>
    <n v="28"/>
    <n v="1"/>
    <n v="0"/>
    <x v="197"/>
  </r>
  <r>
    <x v="51"/>
    <n v="10632"/>
    <x v="10"/>
    <n v="1"/>
    <n v="159"/>
    <n v="0"/>
    <n v="0"/>
    <n v="21.35"/>
    <n v="137.65"/>
    <n v="0"/>
    <n v="137.65"/>
    <n v="1"/>
    <n v="0"/>
    <x v="197"/>
  </r>
  <r>
    <x v="315"/>
    <n v="10749"/>
    <x v="10"/>
    <n v="5"/>
    <n v="895"/>
    <n v="0"/>
    <n v="0"/>
    <n v="31.59"/>
    <n v="863.41"/>
    <n v="0"/>
    <n v="863.41"/>
    <n v="1"/>
    <n v="0"/>
    <x v="198"/>
  </r>
  <r>
    <x v="21"/>
    <n v="10461"/>
    <x v="0"/>
    <n v="1"/>
    <n v="275"/>
    <n v="0"/>
    <n v="0"/>
    <n v="0"/>
    <n v="275"/>
    <n v="0"/>
    <n v="275"/>
    <n v="1"/>
    <n v="0"/>
    <x v="198"/>
  </r>
  <r>
    <x v="95"/>
    <n v="10462"/>
    <x v="0"/>
    <n v="1"/>
    <n v="410"/>
    <n v="0"/>
    <n v="0"/>
    <n v="14.38"/>
    <n v="395.62"/>
    <n v="0"/>
    <n v="395.62"/>
    <n v="1"/>
    <n v="0"/>
    <x v="198"/>
  </r>
  <r>
    <x v="209"/>
    <n v="10574"/>
    <x v="17"/>
    <n v="1"/>
    <n v="0"/>
    <n v="0"/>
    <n v="0"/>
    <n v="0"/>
    <n v="0"/>
    <n v="0"/>
    <n v="0"/>
    <n v="0"/>
    <n v="0"/>
    <x v="198"/>
  </r>
  <r>
    <x v="58"/>
    <n v="10145"/>
    <x v="1"/>
    <n v="1"/>
    <n v="370"/>
    <n v="0"/>
    <n v="0"/>
    <n v="0"/>
    <n v="370"/>
    <n v="0"/>
    <n v="370"/>
    <n v="1"/>
    <n v="0"/>
    <x v="198"/>
  </r>
  <r>
    <x v="23"/>
    <n v="10044"/>
    <x v="4"/>
    <n v="2"/>
    <n v="520"/>
    <n v="0"/>
    <n v="0"/>
    <n v="0"/>
    <n v="520"/>
    <n v="0"/>
    <n v="520"/>
    <n v="1"/>
    <n v="0"/>
    <x v="198"/>
  </r>
  <r>
    <x v="128"/>
    <n v="10111"/>
    <x v="3"/>
    <n v="1"/>
    <n v="355"/>
    <n v="0"/>
    <n v="0"/>
    <n v="0"/>
    <n v="355"/>
    <n v="0"/>
    <n v="355"/>
    <n v="1"/>
    <n v="0"/>
    <x v="198"/>
  </r>
  <r>
    <x v="359"/>
    <n v="10108"/>
    <x v="3"/>
    <n v="1"/>
    <n v="355"/>
    <n v="0"/>
    <n v="0"/>
    <n v="0"/>
    <n v="355"/>
    <n v="0"/>
    <n v="355"/>
    <n v="1"/>
    <n v="0"/>
    <x v="198"/>
  </r>
  <r>
    <x v="28"/>
    <n v="10442"/>
    <x v="12"/>
    <n v="3"/>
    <n v="249"/>
    <n v="0"/>
    <n v="0"/>
    <n v="11.84"/>
    <n v="237.16"/>
    <n v="0"/>
    <n v="237.16"/>
    <n v="1"/>
    <n v="0"/>
    <x v="198"/>
  </r>
  <r>
    <x v="114"/>
    <n v="10440"/>
    <x v="12"/>
    <n v="1"/>
    <n v="88"/>
    <n v="0"/>
    <n v="0"/>
    <n v="0"/>
    <n v="88"/>
    <n v="0"/>
    <n v="88"/>
    <n v="1"/>
    <n v="0"/>
    <x v="198"/>
  </r>
  <r>
    <x v="33"/>
    <n v="10221"/>
    <x v="13"/>
    <n v="1"/>
    <n v="255"/>
    <n v="0"/>
    <n v="0"/>
    <n v="0"/>
    <n v="255"/>
    <n v="0"/>
    <n v="255"/>
    <n v="1"/>
    <n v="0"/>
    <x v="198"/>
  </r>
  <r>
    <x v="117"/>
    <n v="10218"/>
    <x v="13"/>
    <n v="1"/>
    <n v="245"/>
    <n v="0"/>
    <n v="0"/>
    <n v="8.59"/>
    <n v="236.41"/>
    <n v="0"/>
    <n v="236.41"/>
    <n v="1"/>
    <n v="0"/>
    <x v="198"/>
  </r>
  <r>
    <x v="67"/>
    <n v="10223"/>
    <x v="13"/>
    <n v="3"/>
    <n v="825"/>
    <n v="0"/>
    <n v="0"/>
    <n v="28.92"/>
    <n v="796.08"/>
    <n v="0"/>
    <n v="796.08"/>
    <n v="1"/>
    <n v="0"/>
    <x v="198"/>
  </r>
  <r>
    <x v="37"/>
    <n v="10216"/>
    <x v="13"/>
    <n v="3"/>
    <n v="735"/>
    <n v="0"/>
    <n v="0"/>
    <n v="17.190000000000001"/>
    <n v="717.81"/>
    <n v="0"/>
    <n v="717.81"/>
    <n v="1"/>
    <n v="0"/>
    <x v="198"/>
  </r>
  <r>
    <x v="8"/>
    <n v="10264"/>
    <x v="5"/>
    <n v="3"/>
    <n v="570"/>
    <n v="0"/>
    <n v="0"/>
    <n v="6.67"/>
    <n v="563.33000000000004"/>
    <n v="0"/>
    <n v="563.33000000000004"/>
    <n v="1"/>
    <n v="0"/>
    <x v="198"/>
  </r>
  <r>
    <x v="68"/>
    <n v="10377"/>
    <x v="5"/>
    <n v="1"/>
    <n v="345"/>
    <n v="0"/>
    <n v="0"/>
    <n v="12.09"/>
    <n v="332.91"/>
    <n v="0"/>
    <n v="332.91"/>
    <n v="1"/>
    <n v="0"/>
    <x v="198"/>
  </r>
  <r>
    <x v="69"/>
    <n v="10382"/>
    <x v="5"/>
    <n v="1"/>
    <n v="235"/>
    <n v="0"/>
    <n v="0"/>
    <n v="0"/>
    <n v="235"/>
    <n v="0"/>
    <n v="235"/>
    <n v="1"/>
    <n v="0"/>
    <x v="198"/>
  </r>
  <r>
    <x v="10"/>
    <n v="10007"/>
    <x v="5"/>
    <n v="2"/>
    <n v="550"/>
    <n v="0"/>
    <n v="0"/>
    <n v="9.65"/>
    <n v="540.35"/>
    <n v="0"/>
    <n v="540.35"/>
    <n v="1"/>
    <n v="0"/>
    <x v="198"/>
  </r>
  <r>
    <x v="43"/>
    <n v="10364"/>
    <x v="5"/>
    <n v="1"/>
    <n v="330"/>
    <n v="0"/>
    <n v="0"/>
    <n v="11.57"/>
    <n v="318.43"/>
    <n v="0"/>
    <n v="318.43"/>
    <n v="1"/>
    <n v="0"/>
    <x v="198"/>
  </r>
  <r>
    <x v="72"/>
    <n v="10033"/>
    <x v="20"/>
    <n v="1"/>
    <n v="1290"/>
    <n v="0"/>
    <n v="0"/>
    <n v="0"/>
    <n v="1290"/>
    <n v="0"/>
    <n v="1290"/>
    <n v="1"/>
    <n v="0"/>
    <x v="198"/>
  </r>
  <r>
    <x v="73"/>
    <n v="10477"/>
    <x v="20"/>
    <n v="1"/>
    <n v="1170"/>
    <n v="0"/>
    <n v="0"/>
    <n v="0"/>
    <n v="1170"/>
    <n v="0"/>
    <n v="1170"/>
    <n v="1"/>
    <n v="0"/>
    <x v="198"/>
  </r>
  <r>
    <x v="45"/>
    <n v="10354"/>
    <x v="6"/>
    <n v="2"/>
    <n v="700"/>
    <n v="0"/>
    <n v="0"/>
    <n v="24.95"/>
    <n v="675.05"/>
    <n v="0"/>
    <n v="675.05"/>
    <n v="1"/>
    <n v="0"/>
    <x v="198"/>
  </r>
  <r>
    <x v="119"/>
    <n v="10359"/>
    <x v="6"/>
    <n v="2"/>
    <n v="770"/>
    <n v="0"/>
    <n v="0"/>
    <n v="27.45"/>
    <n v="742.55"/>
    <n v="0"/>
    <n v="742.55"/>
    <n v="1"/>
    <n v="0"/>
    <x v="198"/>
  </r>
  <r>
    <x v="46"/>
    <n v="10356"/>
    <x v="6"/>
    <n v="2"/>
    <n v="720"/>
    <n v="0"/>
    <n v="0"/>
    <n v="12.64"/>
    <n v="707.36"/>
    <n v="0"/>
    <n v="707.36"/>
    <n v="1"/>
    <n v="0"/>
    <x v="198"/>
  </r>
  <r>
    <x v="75"/>
    <n v="10427"/>
    <x v="21"/>
    <n v="1"/>
    <n v="359"/>
    <n v="0"/>
    <n v="0"/>
    <n v="12.58"/>
    <n v="346.42"/>
    <n v="0"/>
    <n v="346.42"/>
    <n v="1"/>
    <n v="0"/>
    <x v="198"/>
  </r>
  <r>
    <x v="159"/>
    <n v="10263"/>
    <x v="17"/>
    <n v="1"/>
    <n v="0"/>
    <n v="0"/>
    <n v="0"/>
    <n v="0"/>
    <n v="0"/>
    <n v="0"/>
    <n v="0"/>
    <n v="0"/>
    <n v="0"/>
    <x v="198"/>
  </r>
  <r>
    <x v="89"/>
    <n v="10493"/>
    <x v="16"/>
    <n v="2"/>
    <n v="116"/>
    <n v="0"/>
    <n v="0"/>
    <n v="4.07"/>
    <n v="111.93"/>
    <n v="0"/>
    <n v="111.93"/>
    <n v="1"/>
    <n v="0"/>
    <x v="198"/>
  </r>
  <r>
    <x v="364"/>
    <n v="10989"/>
    <x v="10"/>
    <n v="1"/>
    <n v="0"/>
    <n v="0"/>
    <n v="0"/>
    <n v="0"/>
    <n v="0"/>
    <n v="0"/>
    <n v="0"/>
    <n v="0"/>
    <n v="0"/>
    <x v="198"/>
  </r>
  <r>
    <x v="331"/>
    <n v="10277"/>
    <x v="17"/>
    <n v="1"/>
    <n v="0"/>
    <n v="0"/>
    <n v="0"/>
    <n v="0"/>
    <n v="0"/>
    <n v="0"/>
    <n v="0"/>
    <n v="0"/>
    <n v="0"/>
    <x v="198"/>
  </r>
  <r>
    <x v="208"/>
    <n v="10187"/>
    <x v="16"/>
    <n v="1"/>
    <n v="280"/>
    <n v="0"/>
    <n v="0"/>
    <n v="9.82"/>
    <n v="270.18"/>
    <n v="0"/>
    <n v="270.18"/>
    <n v="1"/>
    <n v="0"/>
    <x v="198"/>
  </r>
  <r>
    <x v="315"/>
    <n v="10749"/>
    <x v="10"/>
    <n v="1"/>
    <n v="179"/>
    <n v="0"/>
    <n v="0"/>
    <n v="0"/>
    <n v="179"/>
    <n v="0"/>
    <n v="179"/>
    <n v="1"/>
    <n v="0"/>
    <x v="199"/>
  </r>
  <r>
    <x v="123"/>
    <n v="10398"/>
    <x v="18"/>
    <n v="1"/>
    <n v="625"/>
    <n v="0"/>
    <n v="0"/>
    <n v="0"/>
    <n v="625"/>
    <n v="0"/>
    <n v="625"/>
    <n v="1"/>
    <n v="0"/>
    <x v="199"/>
  </r>
  <r>
    <x v="60"/>
    <n v="10125"/>
    <x v="3"/>
    <n v="1"/>
    <n v="275"/>
    <n v="0"/>
    <n v="0"/>
    <n v="0"/>
    <n v="275"/>
    <n v="0"/>
    <n v="275"/>
    <n v="1"/>
    <n v="0"/>
    <x v="199"/>
  </r>
  <r>
    <x v="112"/>
    <n v="10127"/>
    <x v="3"/>
    <n v="1"/>
    <n v="355"/>
    <n v="0"/>
    <n v="0"/>
    <n v="0"/>
    <n v="355"/>
    <n v="0"/>
    <n v="355"/>
    <n v="1"/>
    <n v="0"/>
    <x v="199"/>
  </r>
  <r>
    <x v="100"/>
    <n v="10073"/>
    <x v="11"/>
    <n v="1"/>
    <n v="335"/>
    <n v="0"/>
    <n v="0"/>
    <n v="0"/>
    <n v="335"/>
    <n v="0"/>
    <n v="335"/>
    <n v="1"/>
    <n v="0"/>
    <x v="199"/>
  </r>
  <r>
    <x v="7"/>
    <n v="10062"/>
    <x v="4"/>
    <n v="2"/>
    <n v="550"/>
    <n v="0"/>
    <n v="0"/>
    <n v="0"/>
    <n v="550"/>
    <n v="0"/>
    <n v="550"/>
    <n v="1"/>
    <n v="0"/>
    <x v="199"/>
  </r>
  <r>
    <x v="113"/>
    <n v="10446"/>
    <x v="12"/>
    <n v="1"/>
    <n v="195"/>
    <n v="0"/>
    <n v="0"/>
    <n v="0"/>
    <n v="195"/>
    <n v="0"/>
    <n v="195"/>
    <n v="1"/>
    <n v="0"/>
    <x v="199"/>
  </r>
  <r>
    <x v="62"/>
    <n v="10445"/>
    <x v="12"/>
    <n v="1"/>
    <n v="195"/>
    <n v="0"/>
    <n v="0"/>
    <n v="0"/>
    <n v="195"/>
    <n v="0"/>
    <n v="195"/>
    <n v="1"/>
    <n v="0"/>
    <x v="199"/>
  </r>
  <r>
    <x v="236"/>
    <n v="10042"/>
    <x v="12"/>
    <n v="1"/>
    <n v="145"/>
    <n v="0"/>
    <n v="0"/>
    <n v="0"/>
    <n v="145"/>
    <n v="0"/>
    <n v="145"/>
    <n v="1"/>
    <n v="0"/>
    <x v="199"/>
  </r>
  <r>
    <x v="8"/>
    <n v="10264"/>
    <x v="5"/>
    <n v="1"/>
    <n v="190"/>
    <n v="0"/>
    <n v="0"/>
    <n v="0"/>
    <n v="190"/>
    <n v="0"/>
    <n v="190"/>
    <n v="1"/>
    <n v="0"/>
    <x v="199"/>
  </r>
  <r>
    <x v="68"/>
    <n v="10377"/>
    <x v="5"/>
    <n v="2"/>
    <n v="690"/>
    <n v="0"/>
    <n v="0"/>
    <n v="0"/>
    <n v="690"/>
    <n v="0"/>
    <n v="690"/>
    <n v="1"/>
    <n v="0"/>
    <x v="199"/>
  </r>
  <r>
    <x v="10"/>
    <n v="10007"/>
    <x v="5"/>
    <n v="1"/>
    <n v="275"/>
    <n v="0"/>
    <n v="0"/>
    <n v="0"/>
    <n v="275"/>
    <n v="0"/>
    <n v="275"/>
    <n v="1"/>
    <n v="0"/>
    <x v="199"/>
  </r>
  <r>
    <x v="237"/>
    <n v="10374"/>
    <x v="5"/>
    <n v="1"/>
    <n v="275"/>
    <n v="0"/>
    <n v="0"/>
    <n v="0"/>
    <n v="275"/>
    <n v="0"/>
    <n v="275"/>
    <n v="1"/>
    <n v="0"/>
    <x v="199"/>
  </r>
  <r>
    <x v="45"/>
    <n v="10354"/>
    <x v="6"/>
    <n v="1"/>
    <n v="350"/>
    <n v="0"/>
    <n v="0"/>
    <n v="0"/>
    <n v="350"/>
    <n v="0"/>
    <n v="350"/>
    <n v="1"/>
    <n v="0"/>
    <x v="199"/>
  </r>
  <r>
    <x v="183"/>
    <n v="10043"/>
    <x v="6"/>
    <n v="2"/>
    <n v="620"/>
    <n v="0"/>
    <n v="0"/>
    <n v="0"/>
    <n v="620"/>
    <n v="0"/>
    <n v="620"/>
    <n v="1"/>
    <n v="0"/>
    <x v="199"/>
  </r>
  <r>
    <x v="104"/>
    <n v="10360"/>
    <x v="6"/>
    <n v="1"/>
    <n v="385"/>
    <n v="0"/>
    <n v="0"/>
    <n v="0"/>
    <n v="385"/>
    <n v="0"/>
    <n v="385"/>
    <n v="1"/>
    <n v="0"/>
    <x v="199"/>
  </r>
  <r>
    <x v="75"/>
    <n v="10427"/>
    <x v="21"/>
    <n v="1"/>
    <n v="359"/>
    <n v="0"/>
    <n v="0"/>
    <n v="0"/>
    <n v="359"/>
    <n v="0"/>
    <n v="359"/>
    <n v="1"/>
    <n v="0"/>
    <x v="199"/>
  </r>
  <r>
    <x v="14"/>
    <n v="10653"/>
    <x v="8"/>
    <n v="1"/>
    <n v="275"/>
    <n v="0"/>
    <n v="0"/>
    <n v="55"/>
    <n v="220"/>
    <n v="0"/>
    <n v="220"/>
    <n v="1"/>
    <n v="0"/>
    <x v="199"/>
  </r>
  <r>
    <x v="333"/>
    <n v="10923"/>
    <x v="10"/>
    <n v="1"/>
    <n v="159"/>
    <n v="0"/>
    <n v="0"/>
    <n v="0"/>
    <n v="159"/>
    <n v="0"/>
    <n v="159"/>
    <n v="1"/>
    <n v="0"/>
    <x v="199"/>
  </r>
  <r>
    <x v="364"/>
    <n v="10989"/>
    <x v="10"/>
    <n v="1"/>
    <n v="0"/>
    <n v="0"/>
    <n v="0"/>
    <n v="0"/>
    <n v="0"/>
    <n v="0"/>
    <n v="0"/>
    <n v="0"/>
    <n v="0"/>
    <x v="199"/>
  </r>
  <r>
    <x v="51"/>
    <n v="10632"/>
    <x v="10"/>
    <n v="2"/>
    <n v="318"/>
    <n v="0"/>
    <n v="0"/>
    <n v="0"/>
    <n v="318"/>
    <n v="0"/>
    <n v="318"/>
    <n v="1"/>
    <n v="0"/>
    <x v="199"/>
  </r>
  <r>
    <x v="315"/>
    <n v="10749"/>
    <x v="10"/>
    <n v="2"/>
    <n v="358"/>
    <n v="0"/>
    <n v="0"/>
    <n v="0"/>
    <n v="358"/>
    <n v="0"/>
    <n v="358"/>
    <n v="1"/>
    <n v="0"/>
    <x v="200"/>
  </r>
  <r>
    <x v="110"/>
    <n v="10451"/>
    <x v="0"/>
    <n v="1"/>
    <n v="895"/>
    <n v="0"/>
    <n v="0"/>
    <n v="0"/>
    <n v="895"/>
    <n v="0"/>
    <n v="895"/>
    <n v="1"/>
    <n v="0"/>
    <x v="200"/>
  </r>
  <r>
    <x v="145"/>
    <n v="10449"/>
    <x v="0"/>
    <n v="1"/>
    <n v="260"/>
    <n v="0"/>
    <n v="0"/>
    <n v="0"/>
    <n v="260"/>
    <n v="0"/>
    <n v="260"/>
    <n v="1"/>
    <n v="0"/>
    <x v="200"/>
  </r>
  <r>
    <x v="111"/>
    <n v="10070"/>
    <x v="4"/>
    <n v="1"/>
    <n v="275"/>
    <n v="0"/>
    <n v="0"/>
    <n v="0"/>
    <n v="275"/>
    <n v="0"/>
    <n v="275"/>
    <n v="1"/>
    <n v="0"/>
    <x v="200"/>
  </r>
  <r>
    <x v="82"/>
    <n v="10072"/>
    <x v="4"/>
    <n v="3"/>
    <n v="945"/>
    <n v="0"/>
    <n v="0"/>
    <n v="0"/>
    <n v="945"/>
    <n v="0"/>
    <n v="945"/>
    <n v="1"/>
    <n v="0"/>
    <x v="200"/>
  </r>
  <r>
    <x v="23"/>
    <n v="10044"/>
    <x v="4"/>
    <n v="1"/>
    <n v="260"/>
    <n v="0"/>
    <n v="0"/>
    <n v="0"/>
    <n v="260"/>
    <n v="0"/>
    <n v="260"/>
    <n v="1"/>
    <n v="0"/>
    <x v="200"/>
  </r>
  <r>
    <x v="59"/>
    <n v="10052"/>
    <x v="4"/>
    <n v="2"/>
    <n v="680"/>
    <n v="0"/>
    <n v="0"/>
    <n v="0"/>
    <n v="680"/>
    <n v="0"/>
    <n v="680"/>
    <n v="1"/>
    <n v="0"/>
    <x v="200"/>
  </r>
  <r>
    <x v="102"/>
    <n v="10018"/>
    <x v="4"/>
    <n v="1"/>
    <n v="255"/>
    <n v="0"/>
    <n v="0"/>
    <n v="0"/>
    <n v="255"/>
    <n v="0"/>
    <n v="255"/>
    <n v="1"/>
    <n v="0"/>
    <x v="200"/>
  </r>
  <r>
    <x v="5"/>
    <n v="10051"/>
    <x v="4"/>
    <n v="1"/>
    <n v="315"/>
    <n v="0"/>
    <n v="0"/>
    <n v="0"/>
    <n v="315"/>
    <n v="0"/>
    <n v="315"/>
    <n v="1"/>
    <n v="0"/>
    <x v="200"/>
  </r>
  <r>
    <x v="332"/>
    <n v="10047"/>
    <x v="4"/>
    <n v="1"/>
    <n v="340"/>
    <n v="0"/>
    <n v="0"/>
    <n v="0"/>
    <n v="340"/>
    <n v="0"/>
    <n v="340"/>
    <n v="1"/>
    <n v="0"/>
    <x v="200"/>
  </r>
  <r>
    <x v="129"/>
    <n v="10088"/>
    <x v="4"/>
    <n v="1"/>
    <n v="275"/>
    <n v="0"/>
    <n v="0"/>
    <n v="0"/>
    <n v="275"/>
    <n v="0"/>
    <n v="275"/>
    <n v="1"/>
    <n v="0"/>
    <x v="200"/>
  </r>
  <r>
    <x v="140"/>
    <n v="10488"/>
    <x v="12"/>
    <n v="1"/>
    <n v="135"/>
    <n v="0"/>
    <n v="0"/>
    <n v="0"/>
    <n v="135"/>
    <n v="0"/>
    <n v="135"/>
    <n v="1"/>
    <n v="0"/>
    <x v="200"/>
  </r>
  <r>
    <x v="62"/>
    <n v="10445"/>
    <x v="12"/>
    <n v="1"/>
    <n v="195"/>
    <n v="0"/>
    <n v="0"/>
    <n v="0"/>
    <n v="195"/>
    <n v="0"/>
    <n v="195"/>
    <n v="1"/>
    <n v="0"/>
    <x v="200"/>
  </r>
  <r>
    <x v="67"/>
    <n v="10223"/>
    <x v="13"/>
    <n v="1"/>
    <n v="275"/>
    <n v="0"/>
    <n v="0"/>
    <n v="0"/>
    <n v="275"/>
    <n v="0"/>
    <n v="275"/>
    <n v="1"/>
    <n v="0"/>
    <x v="200"/>
  </r>
  <r>
    <x v="36"/>
    <n v="10224"/>
    <x v="13"/>
    <n v="2"/>
    <n v="510"/>
    <n v="0"/>
    <n v="0"/>
    <n v="0"/>
    <n v="510"/>
    <n v="0"/>
    <n v="510"/>
    <n v="1"/>
    <n v="0"/>
    <x v="200"/>
  </r>
  <r>
    <x v="37"/>
    <n v="10216"/>
    <x v="13"/>
    <n v="2"/>
    <n v="490"/>
    <n v="0"/>
    <n v="0"/>
    <n v="0"/>
    <n v="490"/>
    <n v="0"/>
    <n v="490"/>
    <n v="1"/>
    <n v="0"/>
    <x v="200"/>
  </r>
  <r>
    <x v="297"/>
    <n v="10745"/>
    <x v="2"/>
    <n v="1"/>
    <n v="260"/>
    <n v="0"/>
    <n v="0"/>
    <n v="0"/>
    <n v="260"/>
    <n v="0"/>
    <n v="260"/>
    <n v="1"/>
    <n v="0"/>
    <x v="200"/>
  </r>
  <r>
    <x v="8"/>
    <n v="10264"/>
    <x v="5"/>
    <n v="7"/>
    <n v="1330"/>
    <n v="0"/>
    <n v="0"/>
    <n v="0"/>
    <n v="1330"/>
    <n v="0"/>
    <n v="1330"/>
    <n v="1"/>
    <n v="0"/>
    <x v="200"/>
  </r>
  <r>
    <x v="39"/>
    <n v="10373"/>
    <x v="5"/>
    <n v="1"/>
    <n v="275"/>
    <n v="0"/>
    <n v="0"/>
    <n v="0"/>
    <n v="275"/>
    <n v="0"/>
    <n v="275"/>
    <n v="1"/>
    <n v="0"/>
    <x v="200"/>
  </r>
  <r>
    <x v="69"/>
    <n v="10382"/>
    <x v="5"/>
    <n v="1"/>
    <n v="235"/>
    <n v="0"/>
    <n v="0"/>
    <n v="0"/>
    <n v="235"/>
    <n v="0"/>
    <n v="235"/>
    <n v="1"/>
    <n v="0"/>
    <x v="200"/>
  </r>
  <r>
    <x v="42"/>
    <n v="10370"/>
    <x v="5"/>
    <n v="1"/>
    <n v="310"/>
    <n v="0"/>
    <n v="0"/>
    <n v="0"/>
    <n v="310"/>
    <n v="0"/>
    <n v="310"/>
    <n v="1"/>
    <n v="0"/>
    <x v="200"/>
  </r>
  <r>
    <x v="186"/>
    <n v="10365"/>
    <x v="5"/>
    <n v="1"/>
    <n v="320"/>
    <n v="0"/>
    <n v="0"/>
    <n v="0"/>
    <n v="320"/>
    <n v="0"/>
    <n v="320"/>
    <n v="1"/>
    <n v="0"/>
    <x v="200"/>
  </r>
  <r>
    <x v="71"/>
    <n v="10481"/>
    <x v="20"/>
    <n v="1"/>
    <n v="860"/>
    <n v="0"/>
    <n v="0"/>
    <n v="0"/>
    <n v="860"/>
    <n v="0"/>
    <n v="860"/>
    <n v="1"/>
    <n v="0"/>
    <x v="200"/>
  </r>
  <r>
    <x v="45"/>
    <n v="10354"/>
    <x v="6"/>
    <n v="2"/>
    <n v="700"/>
    <n v="0"/>
    <n v="0"/>
    <n v="0"/>
    <n v="700"/>
    <n v="0"/>
    <n v="700"/>
    <n v="1"/>
    <n v="0"/>
    <x v="200"/>
  </r>
  <r>
    <x v="46"/>
    <n v="10356"/>
    <x v="6"/>
    <n v="2"/>
    <n v="720"/>
    <n v="0"/>
    <n v="0"/>
    <n v="0"/>
    <n v="720"/>
    <n v="0"/>
    <n v="720"/>
    <n v="1"/>
    <n v="0"/>
    <x v="200"/>
  </r>
  <r>
    <x v="199"/>
    <n v="10393"/>
    <x v="7"/>
    <n v="1"/>
    <n v="315"/>
    <n v="0"/>
    <n v="0"/>
    <n v="63"/>
    <n v="252"/>
    <n v="0"/>
    <n v="252"/>
    <n v="1"/>
    <n v="0"/>
    <x v="200"/>
  </r>
  <r>
    <x v="75"/>
    <n v="10427"/>
    <x v="21"/>
    <n v="1"/>
    <n v="359"/>
    <n v="0"/>
    <n v="0"/>
    <n v="0"/>
    <n v="359"/>
    <n v="0"/>
    <n v="359"/>
    <n v="1"/>
    <n v="0"/>
    <x v="200"/>
  </r>
  <r>
    <x v="152"/>
    <n v="10428"/>
    <x v="21"/>
    <n v="1"/>
    <n v="349"/>
    <n v="0"/>
    <n v="0"/>
    <n v="0"/>
    <n v="349"/>
    <n v="0"/>
    <n v="349"/>
    <n v="1"/>
    <n v="0"/>
    <x v="200"/>
  </r>
  <r>
    <x v="170"/>
    <n v="10433"/>
    <x v="14"/>
    <n v="1"/>
    <n v="475"/>
    <n v="0"/>
    <n v="0"/>
    <n v="0"/>
    <n v="475"/>
    <n v="0"/>
    <n v="475"/>
    <n v="1"/>
    <n v="0"/>
    <x v="200"/>
  </r>
  <r>
    <x v="219"/>
    <n v="10250"/>
    <x v="17"/>
    <n v="1"/>
    <n v="0"/>
    <n v="0"/>
    <n v="0"/>
    <n v="0"/>
    <n v="0"/>
    <n v="0"/>
    <n v="0"/>
    <n v="0"/>
    <n v="0"/>
    <x v="200"/>
  </r>
  <r>
    <x v="364"/>
    <n v="10989"/>
    <x v="10"/>
    <n v="2"/>
    <n v="0"/>
    <n v="0"/>
    <n v="0"/>
    <n v="0"/>
    <n v="0"/>
    <n v="0"/>
    <n v="0"/>
    <n v="0"/>
    <n v="0"/>
    <x v="200"/>
  </r>
  <r>
    <x v="17"/>
    <n v="10633"/>
    <x v="10"/>
    <n v="1"/>
    <n v="159"/>
    <n v="0"/>
    <n v="0"/>
    <n v="0"/>
    <n v="159"/>
    <n v="0"/>
    <n v="159"/>
    <n v="1"/>
    <n v="0"/>
    <x v="200"/>
  </r>
  <r>
    <x v="365"/>
    <n v="10515"/>
    <x v="2"/>
    <n v="1"/>
    <n v="260"/>
    <n v="0"/>
    <n v="0"/>
    <n v="0"/>
    <n v="260"/>
    <n v="0"/>
    <n v="260"/>
    <n v="1"/>
    <n v="0"/>
    <x v="200"/>
  </r>
  <r>
    <x v="207"/>
    <n v="10294"/>
    <x v="17"/>
    <n v="1"/>
    <n v="0"/>
    <n v="0"/>
    <n v="0"/>
    <n v="0"/>
    <n v="0"/>
    <n v="0"/>
    <n v="0"/>
    <n v="0"/>
    <n v="0"/>
    <x v="200"/>
  </r>
  <r>
    <x v="51"/>
    <n v="10632"/>
    <x v="10"/>
    <n v="2"/>
    <n v="318"/>
    <n v="0"/>
    <n v="0"/>
    <n v="0"/>
    <n v="318"/>
    <n v="0"/>
    <n v="318"/>
    <n v="1"/>
    <n v="0"/>
    <x v="200"/>
  </r>
  <r>
    <x v="315"/>
    <n v="10749"/>
    <x v="10"/>
    <n v="1"/>
    <n v="179"/>
    <n v="0"/>
    <n v="0"/>
    <n v="0"/>
    <n v="179"/>
    <n v="0"/>
    <n v="179"/>
    <n v="1"/>
    <n v="0"/>
    <x v="201"/>
  </r>
  <r>
    <x v="182"/>
    <n v="10154"/>
    <x v="1"/>
    <n v="1"/>
    <n v="385"/>
    <n v="0"/>
    <n v="0"/>
    <n v="0"/>
    <n v="385"/>
    <n v="0"/>
    <n v="385"/>
    <n v="1"/>
    <n v="0"/>
    <x v="201"/>
  </r>
  <r>
    <x v="82"/>
    <n v="10072"/>
    <x v="4"/>
    <n v="3"/>
    <n v="945"/>
    <n v="0"/>
    <n v="0"/>
    <n v="0"/>
    <n v="945"/>
    <n v="0"/>
    <n v="945"/>
    <n v="1"/>
    <n v="0"/>
    <x v="201"/>
  </r>
  <r>
    <x v="4"/>
    <n v="10109"/>
    <x v="3"/>
    <n v="1"/>
    <n v="275"/>
    <n v="0"/>
    <n v="0"/>
    <n v="0"/>
    <n v="275"/>
    <n v="0"/>
    <n v="275"/>
    <n v="1"/>
    <n v="0"/>
    <x v="201"/>
  </r>
  <r>
    <x v="103"/>
    <n v="10075"/>
    <x v="4"/>
    <n v="1"/>
    <n v="275"/>
    <n v="0"/>
    <n v="0"/>
    <n v="0"/>
    <n v="275"/>
    <n v="0"/>
    <n v="275"/>
    <n v="1"/>
    <n v="0"/>
    <x v="201"/>
  </r>
  <r>
    <x v="29"/>
    <n v="10443"/>
    <x v="12"/>
    <n v="1"/>
    <n v="75"/>
    <n v="0"/>
    <n v="0"/>
    <n v="0"/>
    <n v="75"/>
    <n v="0"/>
    <n v="75"/>
    <n v="1"/>
    <n v="0"/>
    <x v="201"/>
  </r>
  <r>
    <x v="225"/>
    <n v="10447"/>
    <x v="12"/>
    <n v="1"/>
    <n v="210"/>
    <n v="0"/>
    <n v="0"/>
    <n v="0"/>
    <n v="210"/>
    <n v="0"/>
    <n v="210"/>
    <n v="1"/>
    <n v="0"/>
    <x v="201"/>
  </r>
  <r>
    <x v="34"/>
    <n v="10222"/>
    <x v="13"/>
    <n v="2"/>
    <n v="470"/>
    <n v="0"/>
    <n v="0"/>
    <n v="0"/>
    <n v="470"/>
    <n v="0"/>
    <n v="470"/>
    <n v="1"/>
    <n v="0"/>
    <x v="201"/>
  </r>
  <r>
    <x v="85"/>
    <n v="10215"/>
    <x v="13"/>
    <n v="1"/>
    <n v="225"/>
    <n v="0"/>
    <n v="0"/>
    <n v="0"/>
    <n v="225"/>
    <n v="0"/>
    <n v="225"/>
    <n v="1"/>
    <n v="0"/>
    <x v="201"/>
  </r>
  <r>
    <x v="161"/>
    <n v="10369"/>
    <x v="5"/>
    <n v="1"/>
    <n v="225"/>
    <n v="0"/>
    <n v="0"/>
    <n v="19.57"/>
    <n v="205.43"/>
    <n v="0"/>
    <n v="205.43"/>
    <n v="1"/>
    <n v="0"/>
    <x v="201"/>
  </r>
  <r>
    <x v="39"/>
    <n v="10373"/>
    <x v="5"/>
    <n v="1"/>
    <n v="275"/>
    <n v="0"/>
    <n v="0"/>
    <n v="23.93"/>
    <n v="251.07"/>
    <n v="0"/>
    <n v="251.07"/>
    <n v="1"/>
    <n v="0"/>
    <x v="201"/>
  </r>
  <r>
    <x v="41"/>
    <n v="10363"/>
    <x v="5"/>
    <n v="1"/>
    <n v="265"/>
    <n v="0"/>
    <n v="0"/>
    <n v="0"/>
    <n v="265"/>
    <n v="0"/>
    <n v="265"/>
    <n v="1"/>
    <n v="0"/>
    <x v="201"/>
  </r>
  <r>
    <x v="70"/>
    <n v="10367"/>
    <x v="5"/>
    <n v="1"/>
    <n v="330"/>
    <n v="0"/>
    <n v="0"/>
    <n v="0"/>
    <n v="330"/>
    <n v="0"/>
    <n v="330"/>
    <n v="1"/>
    <n v="0"/>
    <x v="201"/>
  </r>
  <r>
    <x v="45"/>
    <n v="10354"/>
    <x v="6"/>
    <n v="1"/>
    <n v="350"/>
    <n v="0"/>
    <n v="0"/>
    <n v="0"/>
    <n v="350"/>
    <n v="0"/>
    <n v="350"/>
    <n v="1"/>
    <n v="0"/>
    <x v="201"/>
  </r>
  <r>
    <x v="11"/>
    <n v="10353"/>
    <x v="6"/>
    <n v="1"/>
    <n v="350"/>
    <n v="0"/>
    <n v="0"/>
    <n v="0"/>
    <n v="350"/>
    <n v="0"/>
    <n v="350"/>
    <n v="1"/>
    <n v="0"/>
    <x v="201"/>
  </r>
  <r>
    <x v="119"/>
    <n v="10359"/>
    <x v="6"/>
    <n v="1"/>
    <n v="385"/>
    <n v="0"/>
    <n v="0"/>
    <n v="33.5"/>
    <n v="351.5"/>
    <n v="0"/>
    <n v="351.5"/>
    <n v="1"/>
    <n v="0"/>
    <x v="201"/>
  </r>
  <r>
    <x v="13"/>
    <n v="10395"/>
    <x v="7"/>
    <n v="1"/>
    <n v="355"/>
    <n v="0"/>
    <n v="0"/>
    <n v="0"/>
    <n v="355"/>
    <n v="0"/>
    <n v="355"/>
    <n v="1"/>
    <n v="0"/>
    <x v="201"/>
  </r>
  <r>
    <x v="333"/>
    <n v="10923"/>
    <x v="10"/>
    <n v="1"/>
    <n v="159"/>
    <n v="0"/>
    <n v="0"/>
    <n v="0"/>
    <n v="159"/>
    <n v="0"/>
    <n v="159"/>
    <n v="1"/>
    <n v="0"/>
    <x v="201"/>
  </r>
  <r>
    <x v="17"/>
    <n v="10605"/>
    <x v="2"/>
    <n v="1"/>
    <n v="320"/>
    <n v="0"/>
    <n v="0"/>
    <n v="0"/>
    <n v="320"/>
    <n v="0"/>
    <n v="320"/>
    <n v="1"/>
    <n v="0"/>
    <x v="201"/>
  </r>
  <r>
    <x v="17"/>
    <n v="10633"/>
    <x v="10"/>
    <n v="1"/>
    <n v="159"/>
    <n v="0"/>
    <n v="0"/>
    <n v="0"/>
    <n v="159"/>
    <n v="0"/>
    <n v="159"/>
    <n v="1"/>
    <n v="0"/>
    <x v="201"/>
  </r>
  <r>
    <x v="18"/>
    <n v="10583"/>
    <x v="2"/>
    <n v="2"/>
    <n v="760"/>
    <n v="0"/>
    <n v="0"/>
    <n v="0"/>
    <n v="760"/>
    <n v="0"/>
    <n v="760"/>
    <n v="1"/>
    <n v="0"/>
    <x v="201"/>
  </r>
  <r>
    <x v="315"/>
    <n v="10749"/>
    <x v="10"/>
    <n v="2"/>
    <n v="358"/>
    <n v="0"/>
    <n v="0"/>
    <n v="14.43"/>
    <n v="343.57"/>
    <n v="0"/>
    <n v="343.57"/>
    <n v="1"/>
    <n v="0"/>
    <x v="202"/>
  </r>
  <r>
    <x v="145"/>
    <n v="10449"/>
    <x v="0"/>
    <n v="2"/>
    <n v="520"/>
    <n v="0"/>
    <n v="0"/>
    <n v="22.61"/>
    <n v="497.39"/>
    <n v="0"/>
    <n v="497.39"/>
    <n v="1"/>
    <n v="0"/>
    <x v="202"/>
  </r>
  <r>
    <x v="1"/>
    <n v="10450"/>
    <x v="0"/>
    <n v="2"/>
    <n v="940"/>
    <n v="0"/>
    <n v="0"/>
    <n v="0"/>
    <n v="940"/>
    <n v="0"/>
    <n v="940"/>
    <n v="1"/>
    <n v="0"/>
    <x v="202"/>
  </r>
  <r>
    <x v="94"/>
    <n v="10460"/>
    <x v="0"/>
    <n v="1"/>
    <n v="465"/>
    <n v="0"/>
    <n v="0"/>
    <n v="37.479999999999997"/>
    <n v="427.52"/>
    <n v="0"/>
    <n v="427.52"/>
    <n v="1"/>
    <n v="0"/>
    <x v="202"/>
  </r>
  <r>
    <x v="81"/>
    <n v="10396"/>
    <x v="18"/>
    <n v="1"/>
    <n v="555"/>
    <n v="0"/>
    <n v="0"/>
    <n v="0"/>
    <n v="555"/>
    <n v="0"/>
    <n v="555"/>
    <n v="1"/>
    <n v="0"/>
    <x v="202"/>
  </r>
  <r>
    <x v="137"/>
    <n v="10157"/>
    <x v="1"/>
    <n v="1"/>
    <n v="350"/>
    <n v="0"/>
    <n v="0"/>
    <n v="44.95"/>
    <n v="305.05"/>
    <n v="0"/>
    <n v="305.05"/>
    <n v="1"/>
    <n v="0"/>
    <x v="202"/>
  </r>
  <r>
    <x v="58"/>
    <n v="10145"/>
    <x v="1"/>
    <n v="1"/>
    <n v="370"/>
    <n v="0"/>
    <n v="0"/>
    <n v="74"/>
    <n v="296"/>
    <n v="0"/>
    <n v="296"/>
    <n v="1"/>
    <n v="0"/>
    <x v="202"/>
  </r>
  <r>
    <x v="112"/>
    <n v="10127"/>
    <x v="3"/>
    <n v="1"/>
    <n v="355"/>
    <n v="0"/>
    <n v="0"/>
    <n v="28.61"/>
    <n v="326.39"/>
    <n v="0"/>
    <n v="326.39"/>
    <n v="1"/>
    <n v="0"/>
    <x v="202"/>
  </r>
  <r>
    <x v="26"/>
    <n v="10095"/>
    <x v="3"/>
    <n v="1"/>
    <n v="260"/>
    <n v="0"/>
    <n v="0"/>
    <n v="22.15"/>
    <n v="237.85"/>
    <n v="0"/>
    <n v="237.85"/>
    <n v="1"/>
    <n v="0"/>
    <x v="202"/>
  </r>
  <r>
    <x v="173"/>
    <n v="10097"/>
    <x v="3"/>
    <n v="1"/>
    <n v="355"/>
    <n v="0"/>
    <n v="0"/>
    <n v="0"/>
    <n v="355"/>
    <n v="0"/>
    <n v="355"/>
    <n v="1"/>
    <n v="0"/>
    <x v="202"/>
  </r>
  <r>
    <x v="27"/>
    <n v="10077"/>
    <x v="4"/>
    <n v="1"/>
    <n v="355"/>
    <n v="0"/>
    <n v="0"/>
    <n v="0"/>
    <n v="355"/>
    <n v="0"/>
    <n v="355"/>
    <n v="1"/>
    <n v="0"/>
    <x v="202"/>
  </r>
  <r>
    <x v="113"/>
    <n v="10446"/>
    <x v="12"/>
    <n v="2"/>
    <n v="390"/>
    <n v="0"/>
    <n v="0"/>
    <n v="42.01"/>
    <n v="347.99"/>
    <n v="0"/>
    <n v="347.99"/>
    <n v="1"/>
    <n v="0"/>
    <x v="202"/>
  </r>
  <r>
    <x v="29"/>
    <n v="10443"/>
    <x v="12"/>
    <n v="1"/>
    <n v="75"/>
    <n v="0"/>
    <n v="0"/>
    <n v="0"/>
    <n v="75"/>
    <n v="0"/>
    <n v="75"/>
    <n v="1"/>
    <n v="0"/>
    <x v="202"/>
  </r>
  <r>
    <x v="140"/>
    <n v="10488"/>
    <x v="12"/>
    <n v="1"/>
    <n v="135"/>
    <n v="0"/>
    <n v="0"/>
    <n v="0"/>
    <n v="135"/>
    <n v="0"/>
    <n v="135"/>
    <n v="1"/>
    <n v="0"/>
    <x v="202"/>
  </r>
  <r>
    <x v="30"/>
    <n v="10441"/>
    <x v="12"/>
    <n v="1"/>
    <n v="250"/>
    <n v="0"/>
    <n v="0"/>
    <n v="0"/>
    <n v="250"/>
    <n v="0"/>
    <n v="250"/>
    <n v="1"/>
    <n v="0"/>
    <x v="202"/>
  </r>
  <r>
    <x v="126"/>
    <n v="10439"/>
    <x v="12"/>
    <n v="1"/>
    <n v="119"/>
    <n v="0"/>
    <n v="0"/>
    <n v="9.59"/>
    <n v="109.41"/>
    <n v="0"/>
    <n v="109.41"/>
    <n v="1"/>
    <n v="0"/>
    <x v="202"/>
  </r>
  <r>
    <x v="236"/>
    <n v="10042"/>
    <x v="12"/>
    <n v="1"/>
    <n v="145"/>
    <n v="0"/>
    <n v="0"/>
    <n v="0"/>
    <n v="145"/>
    <n v="0"/>
    <n v="145"/>
    <n v="1"/>
    <n v="0"/>
    <x v="202"/>
  </r>
  <r>
    <x v="63"/>
    <n v="10470"/>
    <x v="19"/>
    <n v="1"/>
    <n v="275"/>
    <n v="0"/>
    <n v="0"/>
    <n v="0"/>
    <n v="275"/>
    <n v="0"/>
    <n v="275"/>
    <n v="1"/>
    <n v="0"/>
    <x v="202"/>
  </r>
  <r>
    <x v="32"/>
    <n v="10214"/>
    <x v="13"/>
    <n v="2"/>
    <n v="530"/>
    <n v="0"/>
    <n v="0"/>
    <n v="0"/>
    <n v="530"/>
    <n v="0"/>
    <n v="530"/>
    <n v="1"/>
    <n v="0"/>
    <x v="202"/>
  </r>
  <r>
    <x v="35"/>
    <n v="10220"/>
    <x v="13"/>
    <n v="1"/>
    <n v="225"/>
    <n v="0"/>
    <n v="0"/>
    <n v="19.170000000000002"/>
    <n v="205.83"/>
    <n v="0"/>
    <n v="205.83"/>
    <n v="1"/>
    <n v="0"/>
    <x v="202"/>
  </r>
  <r>
    <x v="37"/>
    <n v="10216"/>
    <x v="13"/>
    <n v="1"/>
    <n v="245"/>
    <n v="0"/>
    <n v="0"/>
    <n v="0"/>
    <n v="245"/>
    <n v="0"/>
    <n v="245"/>
    <n v="1"/>
    <n v="0"/>
    <x v="202"/>
  </r>
  <r>
    <x v="8"/>
    <n v="10264"/>
    <x v="5"/>
    <n v="5"/>
    <n v="950"/>
    <n v="0"/>
    <n v="0"/>
    <n v="0"/>
    <n v="950"/>
    <n v="0"/>
    <n v="950"/>
    <n v="1"/>
    <n v="0"/>
    <x v="202"/>
  </r>
  <r>
    <x v="9"/>
    <n v="10366"/>
    <x v="5"/>
    <n v="1"/>
    <n v="270"/>
    <n v="0"/>
    <n v="0"/>
    <n v="0"/>
    <n v="270"/>
    <n v="0"/>
    <n v="270"/>
    <n v="1"/>
    <n v="0"/>
    <x v="202"/>
  </r>
  <r>
    <x v="228"/>
    <n v="10643"/>
    <x v="2"/>
    <n v="1"/>
    <n v="330"/>
    <n v="0"/>
    <n v="0"/>
    <n v="0"/>
    <n v="330"/>
    <n v="0"/>
    <n v="330"/>
    <n v="1"/>
    <n v="0"/>
    <x v="202"/>
  </r>
  <r>
    <x v="42"/>
    <n v="10370"/>
    <x v="5"/>
    <n v="1"/>
    <n v="310"/>
    <n v="0"/>
    <n v="0"/>
    <n v="0"/>
    <n v="310"/>
    <n v="0"/>
    <n v="310"/>
    <n v="1"/>
    <n v="0"/>
    <x v="202"/>
  </r>
  <r>
    <x v="45"/>
    <n v="10354"/>
    <x v="6"/>
    <n v="1"/>
    <n v="350"/>
    <n v="0"/>
    <n v="0"/>
    <n v="0"/>
    <n v="350"/>
    <n v="0"/>
    <n v="350"/>
    <n v="1"/>
    <n v="0"/>
    <x v="202"/>
  </r>
  <r>
    <x v="11"/>
    <n v="10353"/>
    <x v="6"/>
    <n v="1"/>
    <n v="350"/>
    <n v="0"/>
    <n v="0"/>
    <n v="30.43"/>
    <n v="319.57"/>
    <n v="0"/>
    <n v="319.57"/>
    <n v="1"/>
    <n v="0"/>
    <x v="202"/>
  </r>
  <r>
    <x v="104"/>
    <n v="10360"/>
    <x v="6"/>
    <n v="1"/>
    <n v="385"/>
    <n v="0"/>
    <n v="0"/>
    <n v="0"/>
    <n v="385"/>
    <n v="0"/>
    <n v="385"/>
    <n v="1"/>
    <n v="0"/>
    <x v="202"/>
  </r>
  <r>
    <x v="46"/>
    <n v="10356"/>
    <x v="6"/>
    <n v="3"/>
    <n v="1080"/>
    <n v="0"/>
    <n v="0"/>
    <n v="30.68"/>
    <n v="1049.32"/>
    <n v="0"/>
    <n v="1049.32"/>
    <n v="1"/>
    <n v="0"/>
    <x v="202"/>
  </r>
  <r>
    <x v="75"/>
    <n v="10427"/>
    <x v="21"/>
    <n v="1"/>
    <n v="359"/>
    <n v="0"/>
    <n v="0"/>
    <n v="0"/>
    <n v="359"/>
    <n v="0"/>
    <n v="359"/>
    <n v="1"/>
    <n v="0"/>
    <x v="202"/>
  </r>
  <r>
    <x v="221"/>
    <n v="10431"/>
    <x v="14"/>
    <n v="1"/>
    <n v="495"/>
    <n v="0"/>
    <n v="0"/>
    <n v="39.89"/>
    <n v="455.11"/>
    <n v="0"/>
    <n v="455.11"/>
    <n v="1"/>
    <n v="0"/>
    <x v="202"/>
  </r>
  <r>
    <x v="47"/>
    <n v="10432"/>
    <x v="14"/>
    <n v="1"/>
    <n v="315"/>
    <n v="0"/>
    <n v="0"/>
    <n v="0"/>
    <n v="315"/>
    <n v="0"/>
    <n v="315"/>
    <n v="1"/>
    <n v="0"/>
    <x v="202"/>
  </r>
  <r>
    <x v="88"/>
    <n v="10423"/>
    <x v="22"/>
    <n v="1"/>
    <n v="280"/>
    <n v="0"/>
    <n v="0"/>
    <n v="0"/>
    <n v="280"/>
    <n v="0"/>
    <n v="280"/>
    <n v="1"/>
    <n v="0"/>
    <x v="202"/>
  </r>
  <r>
    <x v="147"/>
    <n v="10004"/>
    <x v="16"/>
    <n v="1"/>
    <n v="70"/>
    <n v="0"/>
    <n v="0"/>
    <n v="0"/>
    <n v="70"/>
    <n v="0"/>
    <n v="70"/>
    <n v="1"/>
    <n v="0"/>
    <x v="202"/>
  </r>
  <r>
    <x v="135"/>
    <n v="10534"/>
    <x v="17"/>
    <n v="1"/>
    <n v="0"/>
    <n v="0"/>
    <n v="0"/>
    <n v="0"/>
    <n v="0"/>
    <n v="0"/>
    <n v="0"/>
    <n v="0"/>
    <n v="0"/>
    <x v="202"/>
  </r>
  <r>
    <x v="51"/>
    <n v="10632"/>
    <x v="10"/>
    <n v="1"/>
    <n v="159"/>
    <n v="0"/>
    <n v="0"/>
    <n v="0"/>
    <n v="159"/>
    <n v="0"/>
    <n v="159"/>
    <n v="1"/>
    <n v="0"/>
    <x v="202"/>
  </r>
  <r>
    <x v="224"/>
    <n v="10549"/>
    <x v="17"/>
    <n v="2"/>
    <n v="0"/>
    <n v="0"/>
    <n v="0"/>
    <n v="0"/>
    <n v="0"/>
    <n v="0"/>
    <n v="0"/>
    <n v="0"/>
    <n v="0"/>
    <x v="202"/>
  </r>
  <r>
    <x v="315"/>
    <n v="10749"/>
    <x v="10"/>
    <n v="1"/>
    <n v="179"/>
    <n v="0"/>
    <n v="0"/>
    <n v="0"/>
    <n v="179"/>
    <n v="0"/>
    <n v="179"/>
    <n v="1"/>
    <n v="0"/>
    <x v="203"/>
  </r>
  <r>
    <x v="102"/>
    <n v="10018"/>
    <x v="4"/>
    <n v="1"/>
    <n v="255"/>
    <n v="0"/>
    <n v="0"/>
    <n v="0"/>
    <n v="255"/>
    <n v="0"/>
    <n v="255"/>
    <n v="1"/>
    <n v="0"/>
    <x v="203"/>
  </r>
  <r>
    <x v="5"/>
    <n v="10051"/>
    <x v="4"/>
    <n v="1"/>
    <n v="315"/>
    <n v="0"/>
    <n v="0"/>
    <n v="0"/>
    <n v="315"/>
    <n v="0"/>
    <n v="315"/>
    <n v="1"/>
    <n v="0"/>
    <x v="203"/>
  </r>
  <r>
    <x v="28"/>
    <n v="10442"/>
    <x v="12"/>
    <n v="1"/>
    <n v="83"/>
    <n v="0"/>
    <n v="0"/>
    <n v="0"/>
    <n v="83"/>
    <n v="0"/>
    <n v="83"/>
    <n v="1"/>
    <n v="0"/>
    <x v="203"/>
  </r>
  <r>
    <x v="62"/>
    <n v="10445"/>
    <x v="12"/>
    <n v="1"/>
    <n v="195"/>
    <n v="0"/>
    <n v="0"/>
    <n v="0"/>
    <n v="195"/>
    <n v="0"/>
    <n v="195"/>
    <n v="1"/>
    <n v="0"/>
    <x v="203"/>
  </r>
  <r>
    <x v="115"/>
    <n v="10436"/>
    <x v="12"/>
    <n v="3"/>
    <n v="135"/>
    <n v="0"/>
    <n v="0"/>
    <n v="0"/>
    <n v="135"/>
    <n v="0"/>
    <n v="135"/>
    <n v="1"/>
    <n v="0"/>
    <x v="203"/>
  </r>
  <r>
    <x v="64"/>
    <n v="10471"/>
    <x v="19"/>
    <n v="1"/>
    <n v="495"/>
    <n v="0"/>
    <n v="0"/>
    <n v="0"/>
    <n v="495"/>
    <n v="0"/>
    <n v="495"/>
    <n v="1"/>
    <n v="0"/>
    <x v="203"/>
  </r>
  <r>
    <x v="32"/>
    <n v="10214"/>
    <x v="13"/>
    <n v="1"/>
    <n v="265"/>
    <n v="0"/>
    <n v="0"/>
    <n v="0"/>
    <n v="265"/>
    <n v="0"/>
    <n v="265"/>
    <n v="1"/>
    <n v="0"/>
    <x v="203"/>
  </r>
  <r>
    <x v="33"/>
    <n v="10221"/>
    <x v="13"/>
    <n v="1"/>
    <n v="255"/>
    <n v="0"/>
    <n v="0"/>
    <n v="0"/>
    <n v="255"/>
    <n v="0"/>
    <n v="255"/>
    <n v="1"/>
    <n v="0"/>
    <x v="203"/>
  </r>
  <r>
    <x v="8"/>
    <n v="10264"/>
    <x v="5"/>
    <n v="3"/>
    <n v="570"/>
    <n v="0"/>
    <n v="0"/>
    <n v="38"/>
    <n v="532"/>
    <n v="0"/>
    <n v="532"/>
    <n v="1"/>
    <n v="0"/>
    <x v="203"/>
  </r>
  <r>
    <x v="69"/>
    <n v="10382"/>
    <x v="5"/>
    <n v="1"/>
    <n v="235"/>
    <n v="0"/>
    <n v="0"/>
    <n v="0"/>
    <n v="235"/>
    <n v="0"/>
    <n v="235"/>
    <n v="1"/>
    <n v="0"/>
    <x v="203"/>
  </r>
  <r>
    <x v="43"/>
    <n v="10364"/>
    <x v="5"/>
    <n v="1"/>
    <n v="330"/>
    <n v="0"/>
    <n v="0"/>
    <n v="0"/>
    <n v="330"/>
    <n v="0"/>
    <n v="330"/>
    <n v="1"/>
    <n v="0"/>
    <x v="203"/>
  </r>
  <r>
    <x v="186"/>
    <n v="10365"/>
    <x v="5"/>
    <n v="1"/>
    <n v="320"/>
    <n v="0"/>
    <n v="0"/>
    <n v="64"/>
    <n v="256"/>
    <n v="0"/>
    <n v="256"/>
    <n v="1"/>
    <n v="0"/>
    <x v="203"/>
  </r>
  <r>
    <x v="72"/>
    <n v="10033"/>
    <x v="20"/>
    <n v="1"/>
    <n v="1290"/>
    <n v="0"/>
    <n v="0"/>
    <n v="0"/>
    <n v="1290"/>
    <n v="0"/>
    <n v="1290"/>
    <n v="1"/>
    <n v="0"/>
    <x v="203"/>
  </r>
  <r>
    <x v="73"/>
    <n v="10477"/>
    <x v="20"/>
    <n v="2"/>
    <n v="2340"/>
    <n v="0"/>
    <n v="0"/>
    <n v="0"/>
    <n v="2340"/>
    <n v="0"/>
    <n v="2340"/>
    <n v="1"/>
    <n v="0"/>
    <x v="203"/>
  </r>
  <r>
    <x v="11"/>
    <n v="10353"/>
    <x v="6"/>
    <n v="1"/>
    <n v="350"/>
    <n v="0"/>
    <n v="0"/>
    <n v="0"/>
    <n v="350"/>
    <n v="0"/>
    <n v="350"/>
    <n v="1"/>
    <n v="0"/>
    <x v="203"/>
  </r>
  <r>
    <x v="104"/>
    <n v="10360"/>
    <x v="6"/>
    <n v="1"/>
    <n v="385"/>
    <n v="0"/>
    <n v="0"/>
    <n v="0"/>
    <n v="385"/>
    <n v="0"/>
    <n v="385"/>
    <n v="1"/>
    <n v="0"/>
    <x v="203"/>
  </r>
  <r>
    <x v="46"/>
    <n v="10356"/>
    <x v="6"/>
    <n v="2"/>
    <n v="720"/>
    <n v="0"/>
    <n v="0"/>
    <n v="0"/>
    <n v="720"/>
    <n v="0"/>
    <n v="720"/>
    <n v="1"/>
    <n v="0"/>
    <x v="203"/>
  </r>
  <r>
    <x v="13"/>
    <n v="10395"/>
    <x v="7"/>
    <n v="1"/>
    <n v="355"/>
    <n v="0"/>
    <n v="0"/>
    <n v="0"/>
    <n v="355"/>
    <n v="0"/>
    <n v="355"/>
    <n v="1"/>
    <n v="0"/>
    <x v="203"/>
  </r>
  <r>
    <x v="48"/>
    <n v="10409"/>
    <x v="8"/>
    <n v="1"/>
    <n v="335"/>
    <n v="0"/>
    <n v="0"/>
    <n v="0"/>
    <n v="335"/>
    <n v="0"/>
    <n v="335"/>
    <n v="1"/>
    <n v="0"/>
    <x v="203"/>
  </r>
  <r>
    <x v="180"/>
    <n v="10417"/>
    <x v="22"/>
    <n v="1"/>
    <n v="195"/>
    <n v="0"/>
    <n v="0"/>
    <n v="0"/>
    <n v="195"/>
    <n v="0"/>
    <n v="195"/>
    <n v="1"/>
    <n v="0"/>
    <x v="203"/>
  </r>
  <r>
    <x v="78"/>
    <n v="10403"/>
    <x v="23"/>
    <n v="1"/>
    <n v="335"/>
    <n v="0"/>
    <n v="0"/>
    <n v="0"/>
    <n v="335"/>
    <n v="0"/>
    <n v="335"/>
    <n v="1"/>
    <n v="0"/>
    <x v="203"/>
  </r>
  <r>
    <x v="362"/>
    <n v="10176"/>
    <x v="16"/>
    <n v="1"/>
    <n v="73"/>
    <n v="0"/>
    <n v="0"/>
    <n v="0"/>
    <n v="73"/>
    <n v="0"/>
    <n v="73"/>
    <n v="1"/>
    <n v="0"/>
    <x v="203"/>
  </r>
  <r>
    <x v="318"/>
    <n v="10787"/>
    <x v="16"/>
    <n v="1"/>
    <n v="235"/>
    <n v="0"/>
    <n v="0"/>
    <n v="0"/>
    <n v="235"/>
    <n v="0"/>
    <n v="235"/>
    <n v="1"/>
    <n v="0"/>
    <x v="203"/>
  </r>
  <r>
    <x v="1"/>
    <n v="10450"/>
    <x v="0"/>
    <n v="1"/>
    <n v="470"/>
    <n v="0"/>
    <n v="0"/>
    <n v="0"/>
    <n v="470"/>
    <n v="0"/>
    <n v="470"/>
    <n v="1"/>
    <n v="0"/>
    <x v="204"/>
  </r>
  <r>
    <x v="182"/>
    <n v="10154"/>
    <x v="1"/>
    <n v="1"/>
    <n v="385"/>
    <n v="0"/>
    <n v="0"/>
    <n v="0"/>
    <n v="385"/>
    <n v="0"/>
    <n v="385"/>
    <n v="1"/>
    <n v="0"/>
    <x v="204"/>
  </r>
  <r>
    <x v="111"/>
    <n v="10070"/>
    <x v="4"/>
    <n v="1"/>
    <n v="275"/>
    <n v="0"/>
    <n v="0"/>
    <n v="55"/>
    <n v="220"/>
    <n v="0"/>
    <n v="220"/>
    <n v="1"/>
    <n v="0"/>
    <x v="204"/>
  </r>
  <r>
    <x v="125"/>
    <n v="10069"/>
    <x v="4"/>
    <n v="1"/>
    <n v="355"/>
    <n v="0"/>
    <n v="0"/>
    <n v="0"/>
    <n v="355"/>
    <n v="0"/>
    <n v="355"/>
    <n v="1"/>
    <n v="0"/>
    <x v="204"/>
  </r>
  <r>
    <x v="58"/>
    <n v="10145"/>
    <x v="1"/>
    <n v="2"/>
    <n v="740"/>
    <n v="0"/>
    <n v="0"/>
    <n v="0"/>
    <n v="740"/>
    <n v="0"/>
    <n v="740"/>
    <n v="1"/>
    <n v="0"/>
    <x v="204"/>
  </r>
  <r>
    <x v="23"/>
    <n v="10044"/>
    <x v="4"/>
    <n v="2"/>
    <n v="520"/>
    <n v="0"/>
    <n v="0"/>
    <n v="11.08"/>
    <n v="508.92"/>
    <n v="0"/>
    <n v="508.92"/>
    <n v="1"/>
    <n v="0"/>
    <x v="204"/>
  </r>
  <r>
    <x v="60"/>
    <n v="10125"/>
    <x v="3"/>
    <n v="1"/>
    <n v="275"/>
    <n v="0"/>
    <n v="0"/>
    <n v="0"/>
    <n v="275"/>
    <n v="0"/>
    <n v="275"/>
    <n v="1"/>
    <n v="0"/>
    <x v="204"/>
  </r>
  <r>
    <x v="4"/>
    <n v="10109"/>
    <x v="3"/>
    <n v="5"/>
    <n v="1375"/>
    <n v="0"/>
    <n v="0"/>
    <n v="0"/>
    <n v="1375"/>
    <n v="0"/>
    <n v="1375"/>
    <n v="1"/>
    <n v="0"/>
    <x v="204"/>
  </r>
  <r>
    <x v="83"/>
    <n v="10046"/>
    <x v="4"/>
    <n v="1"/>
    <n v="260"/>
    <n v="0"/>
    <n v="0"/>
    <n v="0"/>
    <n v="260"/>
    <n v="0"/>
    <n v="260"/>
    <n v="1"/>
    <n v="0"/>
    <x v="204"/>
  </r>
  <r>
    <x v="129"/>
    <n v="10088"/>
    <x v="4"/>
    <n v="1"/>
    <n v="275"/>
    <n v="0"/>
    <n v="0"/>
    <n v="0"/>
    <n v="275"/>
    <n v="0"/>
    <n v="275"/>
    <n v="1"/>
    <n v="0"/>
    <x v="204"/>
  </r>
  <r>
    <x v="274"/>
    <n v="10715"/>
    <x v="12"/>
    <n v="1"/>
    <n v="155"/>
    <n v="0"/>
    <n v="0"/>
    <n v="0"/>
    <n v="155"/>
    <n v="0"/>
    <n v="155"/>
    <n v="1"/>
    <n v="0"/>
    <x v="204"/>
  </r>
  <r>
    <x v="65"/>
    <n v="10211"/>
    <x v="13"/>
    <n v="1"/>
    <n v="265"/>
    <n v="0"/>
    <n v="0"/>
    <n v="19"/>
    <n v="246"/>
    <n v="0"/>
    <n v="246"/>
    <n v="1"/>
    <n v="0"/>
    <x v="204"/>
  </r>
  <r>
    <x v="33"/>
    <n v="10221"/>
    <x v="13"/>
    <n v="2"/>
    <n v="510"/>
    <n v="0"/>
    <n v="0"/>
    <n v="0"/>
    <n v="510"/>
    <n v="0"/>
    <n v="510"/>
    <n v="1"/>
    <n v="0"/>
    <x v="204"/>
  </r>
  <r>
    <x v="117"/>
    <n v="10218"/>
    <x v="13"/>
    <n v="1"/>
    <n v="245"/>
    <n v="0"/>
    <n v="0"/>
    <n v="0"/>
    <n v="245"/>
    <n v="0"/>
    <n v="245"/>
    <n v="1"/>
    <n v="0"/>
    <x v="204"/>
  </r>
  <r>
    <x v="67"/>
    <n v="10223"/>
    <x v="13"/>
    <n v="1"/>
    <n v="275"/>
    <n v="0"/>
    <n v="0"/>
    <n v="0"/>
    <n v="275"/>
    <n v="0"/>
    <n v="275"/>
    <n v="1"/>
    <n v="0"/>
    <x v="204"/>
  </r>
  <r>
    <x v="36"/>
    <n v="10224"/>
    <x v="13"/>
    <n v="1"/>
    <n v="295"/>
    <n v="0"/>
    <n v="0"/>
    <n v="0"/>
    <n v="295"/>
    <n v="0"/>
    <n v="295"/>
    <n v="1"/>
    <n v="0"/>
    <x v="204"/>
  </r>
  <r>
    <x v="37"/>
    <n v="10216"/>
    <x v="13"/>
    <n v="3"/>
    <n v="735"/>
    <n v="0"/>
    <n v="0"/>
    <n v="17.57"/>
    <n v="717.43"/>
    <n v="0"/>
    <n v="717.43"/>
    <n v="1"/>
    <n v="0"/>
    <x v="204"/>
  </r>
  <r>
    <x v="8"/>
    <n v="10264"/>
    <x v="5"/>
    <n v="8"/>
    <n v="1520"/>
    <n v="0"/>
    <n v="0"/>
    <n v="32.729999999999997"/>
    <n v="1487.27"/>
    <n v="0"/>
    <n v="1487.27"/>
    <n v="1"/>
    <n v="0"/>
    <x v="204"/>
  </r>
  <r>
    <x v="68"/>
    <n v="10377"/>
    <x v="5"/>
    <n v="1"/>
    <n v="345"/>
    <n v="0"/>
    <n v="0"/>
    <n v="14.7"/>
    <n v="330.3"/>
    <n v="0"/>
    <n v="330.3"/>
    <n v="1"/>
    <n v="0"/>
    <x v="204"/>
  </r>
  <r>
    <x v="39"/>
    <n v="10373"/>
    <x v="5"/>
    <n v="1"/>
    <n v="275"/>
    <n v="0"/>
    <n v="0"/>
    <n v="0"/>
    <n v="275"/>
    <n v="0"/>
    <n v="275"/>
    <n v="1"/>
    <n v="0"/>
    <x v="204"/>
  </r>
  <r>
    <x v="228"/>
    <n v="10378"/>
    <x v="5"/>
    <n v="2"/>
    <n v="570"/>
    <n v="0"/>
    <n v="0"/>
    <n v="20.43"/>
    <n v="549.57000000000005"/>
    <n v="0"/>
    <n v="549.57000000000005"/>
    <n v="1"/>
    <n v="0"/>
    <x v="204"/>
  </r>
  <r>
    <x v="41"/>
    <n v="10363"/>
    <x v="5"/>
    <n v="1"/>
    <n v="265"/>
    <n v="0"/>
    <n v="0"/>
    <n v="0"/>
    <n v="265"/>
    <n v="0"/>
    <n v="265"/>
    <n v="1"/>
    <n v="0"/>
    <x v="204"/>
  </r>
  <r>
    <x v="69"/>
    <n v="10382"/>
    <x v="5"/>
    <n v="1"/>
    <n v="235"/>
    <n v="0"/>
    <n v="0"/>
    <n v="26.73"/>
    <n v="208.27"/>
    <n v="0"/>
    <n v="208.27"/>
    <n v="1"/>
    <n v="0"/>
    <x v="204"/>
  </r>
  <r>
    <x v="10"/>
    <n v="10007"/>
    <x v="5"/>
    <n v="1"/>
    <n v="275"/>
    <n v="0"/>
    <n v="0"/>
    <n v="0"/>
    <n v="275"/>
    <n v="0"/>
    <n v="275"/>
    <n v="1"/>
    <n v="0"/>
    <x v="204"/>
  </r>
  <r>
    <x v="141"/>
    <n v="10355"/>
    <x v="6"/>
    <n v="1"/>
    <n v="350"/>
    <n v="0"/>
    <n v="0"/>
    <n v="14.91"/>
    <n v="335.09"/>
    <n v="0"/>
    <n v="335.09"/>
    <n v="1"/>
    <n v="0"/>
    <x v="204"/>
  </r>
  <r>
    <x v="45"/>
    <n v="10354"/>
    <x v="6"/>
    <n v="2"/>
    <n v="700"/>
    <n v="0"/>
    <n v="0"/>
    <n v="45.37"/>
    <n v="654.63"/>
    <n v="0"/>
    <n v="654.63"/>
    <n v="1"/>
    <n v="0"/>
    <x v="204"/>
  </r>
  <r>
    <x v="183"/>
    <n v="10043"/>
    <x v="6"/>
    <n v="2"/>
    <n v="620"/>
    <n v="0"/>
    <n v="0"/>
    <n v="48.48"/>
    <n v="571.52"/>
    <n v="0"/>
    <n v="571.52"/>
    <n v="1"/>
    <n v="0"/>
    <x v="204"/>
  </r>
  <r>
    <x v="104"/>
    <n v="10360"/>
    <x v="6"/>
    <n v="1"/>
    <n v="385"/>
    <n v="0"/>
    <n v="0"/>
    <n v="0"/>
    <n v="385"/>
    <n v="0"/>
    <n v="385"/>
    <n v="1"/>
    <n v="0"/>
    <x v="204"/>
  </r>
  <r>
    <x v="195"/>
    <n v="10608"/>
    <x v="26"/>
    <n v="1"/>
    <n v="275"/>
    <n v="0"/>
    <n v="0"/>
    <n v="0"/>
    <n v="275"/>
    <n v="0"/>
    <n v="275"/>
    <n v="1"/>
    <n v="0"/>
    <x v="204"/>
  </r>
  <r>
    <x v="333"/>
    <n v="10923"/>
    <x v="10"/>
    <n v="2"/>
    <n v="318"/>
    <n v="0"/>
    <n v="0"/>
    <n v="0"/>
    <n v="318"/>
    <n v="0"/>
    <n v="318"/>
    <n v="1"/>
    <n v="0"/>
    <x v="204"/>
  </r>
  <r>
    <x v="366"/>
    <n v="10561"/>
    <x v="17"/>
    <n v="1"/>
    <n v="0"/>
    <n v="0"/>
    <n v="0"/>
    <n v="0"/>
    <n v="0"/>
    <n v="0"/>
    <n v="0"/>
    <n v="0"/>
    <n v="0"/>
    <x v="204"/>
  </r>
  <r>
    <x v="364"/>
    <n v="10989"/>
    <x v="10"/>
    <n v="1"/>
    <n v="0"/>
    <n v="0"/>
    <n v="0"/>
    <n v="0"/>
    <n v="0"/>
    <n v="0"/>
    <n v="0"/>
    <n v="0"/>
    <n v="0"/>
    <x v="204"/>
  </r>
  <r>
    <x v="90"/>
    <n v="10528"/>
    <x v="17"/>
    <n v="1"/>
    <n v="0"/>
    <n v="0"/>
    <n v="0"/>
    <n v="0"/>
    <n v="0"/>
    <n v="0"/>
    <n v="0"/>
    <n v="0"/>
    <n v="0"/>
    <x v="204"/>
  </r>
  <r>
    <x v="17"/>
    <n v="10633"/>
    <x v="10"/>
    <n v="3"/>
    <n v="477"/>
    <n v="0"/>
    <n v="0"/>
    <n v="0"/>
    <n v="477"/>
    <n v="0"/>
    <n v="477"/>
    <n v="1"/>
    <n v="0"/>
    <x v="204"/>
  </r>
  <r>
    <x v="91"/>
    <n v="10494"/>
    <x v="16"/>
    <n v="1"/>
    <n v="38"/>
    <n v="0"/>
    <n v="0"/>
    <n v="0"/>
    <n v="38"/>
    <n v="0"/>
    <n v="38"/>
    <n v="1"/>
    <n v="0"/>
    <x v="204"/>
  </r>
  <r>
    <x v="367"/>
    <n v="10630"/>
    <x v="17"/>
    <n v="1"/>
    <n v="0"/>
    <n v="0"/>
    <n v="0"/>
    <n v="0"/>
    <n v="0"/>
    <n v="0"/>
    <n v="0"/>
    <n v="0"/>
    <n v="0"/>
    <x v="204"/>
  </r>
  <r>
    <x v="201"/>
    <n v="10425"/>
    <x v="17"/>
    <n v="1"/>
    <n v="0"/>
    <n v="0"/>
    <n v="0"/>
    <n v="0"/>
    <n v="0"/>
    <n v="0"/>
    <n v="0"/>
    <n v="0"/>
    <n v="0"/>
    <x v="204"/>
  </r>
  <r>
    <x v="206"/>
    <s v="0000000"/>
    <x v="17"/>
    <n v="1"/>
    <n v="0"/>
    <n v="0"/>
    <n v="0"/>
    <n v="0"/>
    <n v="0"/>
    <n v="0"/>
    <n v="0"/>
    <n v="0"/>
    <n v="0"/>
    <x v="204"/>
  </r>
  <r>
    <x v="213"/>
    <s v="0000"/>
    <x v="17"/>
    <n v="1"/>
    <n v="0"/>
    <n v="0"/>
    <n v="0"/>
    <n v="0"/>
    <n v="0"/>
    <n v="0"/>
    <n v="0"/>
    <n v="0"/>
    <n v="0"/>
    <x v="204"/>
  </r>
  <r>
    <x v="303"/>
    <n v="10624"/>
    <x v="17"/>
    <n v="3"/>
    <n v="0"/>
    <n v="0"/>
    <n v="0"/>
    <n v="0"/>
    <n v="0"/>
    <n v="0"/>
    <n v="0"/>
    <n v="0"/>
    <n v="0"/>
    <x v="205"/>
  </r>
  <r>
    <x v="283"/>
    <n v="10529"/>
    <x v="17"/>
    <n v="2"/>
    <n v="0"/>
    <n v="0"/>
    <n v="0"/>
    <n v="0"/>
    <n v="0"/>
    <n v="0"/>
    <n v="0"/>
    <n v="0"/>
    <n v="0"/>
    <x v="205"/>
  </r>
  <r>
    <x v="315"/>
    <n v="10749"/>
    <x v="10"/>
    <n v="1"/>
    <n v="179"/>
    <n v="0"/>
    <n v="0"/>
    <n v="0"/>
    <n v="179"/>
    <n v="0"/>
    <n v="179"/>
    <n v="1"/>
    <n v="0"/>
    <x v="205"/>
  </r>
  <r>
    <x v="145"/>
    <n v="10449"/>
    <x v="0"/>
    <n v="2"/>
    <n v="520"/>
    <n v="0"/>
    <n v="0"/>
    <n v="0"/>
    <n v="520"/>
    <n v="0"/>
    <n v="520"/>
    <n v="1"/>
    <n v="0"/>
    <x v="205"/>
  </r>
  <r>
    <x v="54"/>
    <n v="10397"/>
    <x v="18"/>
    <n v="1"/>
    <n v="575"/>
    <n v="0"/>
    <n v="0"/>
    <n v="38.03"/>
    <n v="536.97"/>
    <n v="0"/>
    <n v="536.97"/>
    <n v="1"/>
    <n v="0"/>
    <x v="205"/>
  </r>
  <r>
    <x v="55"/>
    <n v="10152"/>
    <x v="1"/>
    <n v="2"/>
    <n v="700"/>
    <n v="0"/>
    <n v="0"/>
    <n v="41.09"/>
    <n v="658.91"/>
    <n v="0"/>
    <n v="658.91"/>
    <n v="1"/>
    <n v="0"/>
    <x v="205"/>
  </r>
  <r>
    <x v="127"/>
    <n v="10067"/>
    <x v="4"/>
    <n v="1"/>
    <n v="275"/>
    <n v="0"/>
    <n v="0"/>
    <n v="18.190000000000001"/>
    <n v="256.81"/>
    <n v="0"/>
    <n v="256.81"/>
    <n v="1"/>
    <n v="0"/>
    <x v="205"/>
  </r>
  <r>
    <x v="58"/>
    <n v="10145"/>
    <x v="1"/>
    <n v="1"/>
    <n v="370"/>
    <n v="0"/>
    <n v="0"/>
    <n v="0"/>
    <n v="370"/>
    <n v="0"/>
    <n v="370"/>
    <n v="1"/>
    <n v="0"/>
    <x v="205"/>
  </r>
  <r>
    <x v="59"/>
    <n v="10052"/>
    <x v="4"/>
    <n v="1"/>
    <n v="340"/>
    <n v="0"/>
    <n v="0"/>
    <n v="0"/>
    <n v="340"/>
    <n v="0"/>
    <n v="340"/>
    <n v="1"/>
    <n v="0"/>
    <x v="205"/>
  </r>
  <r>
    <x v="25"/>
    <n v="10114"/>
    <x v="11"/>
    <n v="1"/>
    <n v="335"/>
    <n v="0"/>
    <n v="0"/>
    <n v="45.44"/>
    <n v="289.56"/>
    <n v="0"/>
    <n v="289.56"/>
    <n v="1"/>
    <n v="0"/>
    <x v="205"/>
  </r>
  <r>
    <x v="4"/>
    <n v="10109"/>
    <x v="3"/>
    <n v="1"/>
    <n v="275"/>
    <n v="0"/>
    <n v="0"/>
    <n v="0"/>
    <n v="275"/>
    <n v="0"/>
    <n v="275"/>
    <n v="1"/>
    <n v="0"/>
    <x v="205"/>
  </r>
  <r>
    <x v="176"/>
    <n v="10137"/>
    <x v="1"/>
    <n v="1"/>
    <n v="350"/>
    <n v="0"/>
    <n v="0"/>
    <n v="23.15"/>
    <n v="326.85000000000002"/>
    <n v="0"/>
    <n v="326.85000000000002"/>
    <n v="1"/>
    <n v="0"/>
    <x v="205"/>
  </r>
  <r>
    <x v="192"/>
    <n v="10089"/>
    <x v="4"/>
    <n v="1"/>
    <n v="355"/>
    <n v="0"/>
    <n v="0"/>
    <n v="0"/>
    <n v="355"/>
    <n v="0"/>
    <n v="355"/>
    <n v="1"/>
    <n v="0"/>
    <x v="205"/>
  </r>
  <r>
    <x v="28"/>
    <n v="10442"/>
    <x v="12"/>
    <n v="2"/>
    <n v="166"/>
    <n v="0"/>
    <n v="0"/>
    <n v="4.26"/>
    <n v="161.74"/>
    <n v="0"/>
    <n v="161.74"/>
    <n v="1"/>
    <n v="0"/>
    <x v="205"/>
  </r>
  <r>
    <x v="113"/>
    <n v="10446"/>
    <x v="12"/>
    <n v="1"/>
    <n v="195"/>
    <n v="0"/>
    <n v="0"/>
    <n v="18.2"/>
    <n v="176.8"/>
    <n v="0"/>
    <n v="176.8"/>
    <n v="1"/>
    <n v="0"/>
    <x v="205"/>
  </r>
  <r>
    <x v="114"/>
    <n v="10440"/>
    <x v="12"/>
    <n v="1"/>
    <n v="88"/>
    <n v="0"/>
    <n v="0"/>
    <n v="4.5199999999999996"/>
    <n v="83.48"/>
    <n v="0"/>
    <n v="83.48"/>
    <n v="1"/>
    <n v="0"/>
    <x v="205"/>
  </r>
  <r>
    <x v="62"/>
    <n v="10445"/>
    <x v="12"/>
    <n v="2"/>
    <n v="390"/>
    <n v="0"/>
    <n v="0"/>
    <n v="0"/>
    <n v="390"/>
    <n v="0"/>
    <n v="390"/>
    <n v="1"/>
    <n v="0"/>
    <x v="205"/>
  </r>
  <r>
    <x v="115"/>
    <n v="10436"/>
    <x v="12"/>
    <n v="1"/>
    <n v="45"/>
    <n v="0"/>
    <n v="0"/>
    <n v="0"/>
    <n v="45"/>
    <n v="0"/>
    <n v="45"/>
    <n v="1"/>
    <n v="0"/>
    <x v="205"/>
  </r>
  <r>
    <x v="84"/>
    <n v="10438"/>
    <x v="12"/>
    <n v="1"/>
    <n v="95"/>
    <n v="0"/>
    <n v="0"/>
    <n v="4.87"/>
    <n v="90.13"/>
    <n v="0"/>
    <n v="90.13"/>
    <n v="1"/>
    <n v="0"/>
    <x v="205"/>
  </r>
  <r>
    <x v="66"/>
    <n v="10212"/>
    <x v="13"/>
    <n v="1"/>
    <n v="245"/>
    <n v="0"/>
    <n v="0"/>
    <n v="0"/>
    <n v="245"/>
    <n v="0"/>
    <n v="245"/>
    <n v="1"/>
    <n v="0"/>
    <x v="205"/>
  </r>
  <r>
    <x v="33"/>
    <n v="10221"/>
    <x v="13"/>
    <n v="2"/>
    <n v="510"/>
    <n v="0"/>
    <n v="0"/>
    <n v="13.08"/>
    <n v="496.92"/>
    <n v="0"/>
    <n v="496.92"/>
    <n v="1"/>
    <n v="0"/>
    <x v="205"/>
  </r>
  <r>
    <x v="37"/>
    <n v="10216"/>
    <x v="13"/>
    <n v="2"/>
    <n v="490"/>
    <n v="0"/>
    <n v="0"/>
    <n v="35.44"/>
    <n v="454.56"/>
    <n v="0"/>
    <n v="454.56"/>
    <n v="1"/>
    <n v="0"/>
    <x v="205"/>
  </r>
  <r>
    <x v="8"/>
    <n v="10264"/>
    <x v="5"/>
    <n v="1"/>
    <n v="190"/>
    <n v="0"/>
    <n v="0"/>
    <n v="0"/>
    <n v="190"/>
    <n v="0"/>
    <n v="190"/>
    <n v="1"/>
    <n v="0"/>
    <x v="205"/>
  </r>
  <r>
    <x v="38"/>
    <n v="10381"/>
    <x v="5"/>
    <n v="1"/>
    <n v="225"/>
    <n v="0"/>
    <n v="0"/>
    <n v="0"/>
    <n v="225"/>
    <n v="0"/>
    <n v="225"/>
    <n v="1"/>
    <n v="0"/>
    <x v="205"/>
  </r>
  <r>
    <x v="161"/>
    <n v="10369"/>
    <x v="5"/>
    <n v="1"/>
    <n v="225"/>
    <n v="0"/>
    <n v="0"/>
    <n v="0"/>
    <n v="225"/>
    <n v="0"/>
    <n v="225"/>
    <n v="1"/>
    <n v="0"/>
    <x v="205"/>
  </r>
  <r>
    <x v="41"/>
    <n v="10363"/>
    <x v="5"/>
    <n v="1"/>
    <n v="265"/>
    <n v="0"/>
    <n v="0"/>
    <n v="0"/>
    <n v="265"/>
    <n v="0"/>
    <n v="265"/>
    <n v="1"/>
    <n v="0"/>
    <x v="205"/>
  </r>
  <r>
    <x v="237"/>
    <n v="10374"/>
    <x v="5"/>
    <n v="1"/>
    <n v="275"/>
    <n v="0"/>
    <n v="0"/>
    <n v="0"/>
    <n v="275"/>
    <n v="0"/>
    <n v="275"/>
    <n v="1"/>
    <n v="0"/>
    <x v="205"/>
  </r>
  <r>
    <x v="45"/>
    <n v="10354"/>
    <x v="6"/>
    <n v="2"/>
    <n v="700"/>
    <n v="0"/>
    <n v="0"/>
    <n v="0"/>
    <n v="700"/>
    <n v="0"/>
    <n v="700"/>
    <n v="1"/>
    <n v="0"/>
    <x v="205"/>
  </r>
  <r>
    <x v="104"/>
    <n v="10360"/>
    <x v="6"/>
    <n v="2"/>
    <n v="770"/>
    <n v="0"/>
    <n v="0"/>
    <n v="55.68"/>
    <n v="714.32"/>
    <n v="0"/>
    <n v="714.32"/>
    <n v="1"/>
    <n v="0"/>
    <x v="205"/>
  </r>
  <r>
    <x v="75"/>
    <n v="10427"/>
    <x v="21"/>
    <n v="3"/>
    <n v="1077"/>
    <n v="0"/>
    <n v="0"/>
    <n v="47.49"/>
    <n v="1029.51"/>
    <n v="0"/>
    <n v="1029.51"/>
    <n v="1"/>
    <n v="0"/>
    <x v="205"/>
  </r>
  <r>
    <x v="152"/>
    <n v="10428"/>
    <x v="21"/>
    <n v="1"/>
    <n v="349"/>
    <n v="0"/>
    <n v="0"/>
    <n v="0"/>
    <n v="349"/>
    <n v="0"/>
    <n v="349"/>
    <n v="1"/>
    <n v="0"/>
    <x v="205"/>
  </r>
  <r>
    <x v="364"/>
    <n v="10989"/>
    <x v="10"/>
    <n v="1"/>
    <n v="0"/>
    <n v="0"/>
    <n v="0"/>
    <n v="0"/>
    <n v="0"/>
    <n v="0"/>
    <n v="0"/>
    <n v="0"/>
    <n v="0"/>
    <x v="205"/>
  </r>
  <r>
    <x v="17"/>
    <n v="10633"/>
    <x v="10"/>
    <n v="3"/>
    <n v="477"/>
    <n v="0"/>
    <n v="0"/>
    <n v="0"/>
    <n v="477"/>
    <n v="0"/>
    <n v="477"/>
    <n v="1"/>
    <n v="0"/>
    <x v="205"/>
  </r>
  <r>
    <x v="367"/>
    <n v="10630"/>
    <x v="17"/>
    <n v="1"/>
    <n v="0"/>
    <n v="0"/>
    <n v="0"/>
    <n v="0"/>
    <n v="0"/>
    <n v="0"/>
    <n v="0"/>
    <n v="0"/>
    <n v="0"/>
    <x v="205"/>
  </r>
  <r>
    <x v="368"/>
    <n v="10777"/>
    <x v="17"/>
    <n v="1"/>
    <n v="0"/>
    <n v="0"/>
    <n v="0"/>
    <n v="0"/>
    <n v="0"/>
    <n v="0"/>
    <n v="0"/>
    <n v="0"/>
    <n v="0"/>
    <x v="205"/>
  </r>
  <r>
    <x v="334"/>
    <n v="10550"/>
    <x v="17"/>
    <n v="4"/>
    <n v="0"/>
    <n v="0"/>
    <n v="0"/>
    <n v="0"/>
    <n v="0"/>
    <n v="0"/>
    <n v="0"/>
    <n v="0"/>
    <n v="0"/>
    <x v="205"/>
  </r>
  <r>
    <x v="369"/>
    <n v="10799"/>
    <x v="17"/>
    <n v="1"/>
    <n v="0"/>
    <n v="0"/>
    <n v="0"/>
    <n v="0"/>
    <n v="0"/>
    <n v="0"/>
    <n v="0"/>
    <n v="0"/>
    <n v="0"/>
    <x v="205"/>
  </r>
  <r>
    <x v="206"/>
    <s v="0000000"/>
    <x v="17"/>
    <n v="1"/>
    <n v="0"/>
    <n v="0"/>
    <n v="0"/>
    <n v="0"/>
    <n v="0"/>
    <n v="0"/>
    <n v="0"/>
    <n v="0"/>
    <n v="0"/>
    <x v="205"/>
  </r>
  <r>
    <x v="51"/>
    <n v="10495"/>
    <x v="17"/>
    <n v="4"/>
    <n v="0"/>
    <n v="0"/>
    <n v="0"/>
    <n v="0"/>
    <n v="0"/>
    <n v="0"/>
    <n v="0"/>
    <n v="0"/>
    <n v="0"/>
    <x v="205"/>
  </r>
  <r>
    <x v="51"/>
    <n v="10632"/>
    <x v="10"/>
    <n v="3"/>
    <n v="477"/>
    <n v="0"/>
    <n v="0"/>
    <n v="21.56"/>
    <n v="455.44"/>
    <n v="0"/>
    <n v="455.44"/>
    <n v="1"/>
    <n v="0"/>
    <x v="205"/>
  </r>
  <r>
    <x v="370"/>
    <n v="10266"/>
    <x v="17"/>
    <n v="1"/>
    <n v="0"/>
    <n v="0"/>
    <n v="0"/>
    <n v="0"/>
    <n v="0"/>
    <n v="0"/>
    <n v="0"/>
    <n v="0"/>
    <n v="0"/>
    <x v="205"/>
  </r>
  <r>
    <x v="315"/>
    <n v="10749"/>
    <x v="10"/>
    <n v="1"/>
    <n v="179"/>
    <n v="0"/>
    <n v="0"/>
    <n v="0"/>
    <n v="179"/>
    <n v="0"/>
    <n v="179"/>
    <n v="1"/>
    <n v="0"/>
    <x v="206"/>
  </r>
  <r>
    <x v="123"/>
    <n v="10398"/>
    <x v="18"/>
    <n v="1"/>
    <n v="625"/>
    <n v="0"/>
    <n v="0"/>
    <n v="0"/>
    <n v="625"/>
    <n v="0"/>
    <n v="625"/>
    <n v="1"/>
    <n v="0"/>
    <x v="206"/>
  </r>
  <r>
    <x v="58"/>
    <n v="10145"/>
    <x v="1"/>
    <n v="1"/>
    <n v="370"/>
    <n v="0"/>
    <n v="0"/>
    <n v="0"/>
    <n v="370"/>
    <n v="0"/>
    <n v="370"/>
    <n v="1"/>
    <n v="0"/>
    <x v="206"/>
  </r>
  <r>
    <x v="112"/>
    <n v="10127"/>
    <x v="3"/>
    <n v="1"/>
    <n v="355"/>
    <n v="0"/>
    <n v="0"/>
    <n v="0"/>
    <n v="355"/>
    <n v="0"/>
    <n v="355"/>
    <n v="1"/>
    <n v="0"/>
    <x v="206"/>
  </r>
  <r>
    <x v="128"/>
    <n v="10111"/>
    <x v="3"/>
    <n v="1"/>
    <n v="355"/>
    <n v="0"/>
    <n v="0"/>
    <n v="0"/>
    <n v="355"/>
    <n v="0"/>
    <n v="355"/>
    <n v="1"/>
    <n v="0"/>
    <x v="206"/>
  </r>
  <r>
    <x v="271"/>
    <n v="10107"/>
    <x v="3"/>
    <n v="1"/>
    <n v="275"/>
    <n v="0"/>
    <n v="0"/>
    <n v="0"/>
    <n v="275"/>
    <n v="0"/>
    <n v="275"/>
    <n v="1"/>
    <n v="0"/>
    <x v="206"/>
  </r>
  <r>
    <x v="173"/>
    <n v="10097"/>
    <x v="3"/>
    <n v="1"/>
    <n v="355"/>
    <n v="0"/>
    <n v="0"/>
    <n v="0"/>
    <n v="355"/>
    <n v="0"/>
    <n v="355"/>
    <n v="1"/>
    <n v="0"/>
    <x v="206"/>
  </r>
  <r>
    <x v="139"/>
    <n v="10090"/>
    <x v="4"/>
    <n v="2"/>
    <n v="630"/>
    <n v="0"/>
    <n v="0"/>
    <n v="0"/>
    <n v="630"/>
    <n v="0"/>
    <n v="630"/>
    <n v="1"/>
    <n v="0"/>
    <x v="206"/>
  </r>
  <r>
    <x v="210"/>
    <n v="10092"/>
    <x v="4"/>
    <n v="1"/>
    <n v="385"/>
    <n v="0"/>
    <n v="0"/>
    <n v="0"/>
    <n v="385"/>
    <n v="0"/>
    <n v="385"/>
    <n v="1"/>
    <n v="0"/>
    <x v="206"/>
  </r>
  <r>
    <x v="7"/>
    <n v="10062"/>
    <x v="4"/>
    <n v="1"/>
    <n v="275"/>
    <n v="0"/>
    <n v="0"/>
    <n v="0"/>
    <n v="275"/>
    <n v="0"/>
    <n v="275"/>
    <n v="1"/>
    <n v="0"/>
    <x v="206"/>
  </r>
  <r>
    <x v="168"/>
    <n v="10064"/>
    <x v="4"/>
    <n v="1"/>
    <n v="355"/>
    <n v="0"/>
    <n v="0"/>
    <n v="71"/>
    <n v="284"/>
    <n v="0"/>
    <n v="284"/>
    <n v="1"/>
    <n v="0"/>
    <x v="206"/>
  </r>
  <r>
    <x v="30"/>
    <n v="10441"/>
    <x v="12"/>
    <n v="1"/>
    <n v="250"/>
    <n v="0"/>
    <n v="0"/>
    <n v="0"/>
    <n v="250"/>
    <n v="0"/>
    <n v="250"/>
    <n v="1"/>
    <n v="0"/>
    <x v="206"/>
  </r>
  <r>
    <x v="84"/>
    <n v="10438"/>
    <x v="12"/>
    <n v="2"/>
    <n v="190"/>
    <n v="0"/>
    <n v="0"/>
    <n v="0"/>
    <n v="190"/>
    <n v="0"/>
    <n v="190"/>
    <n v="1"/>
    <n v="0"/>
    <x v="206"/>
  </r>
  <r>
    <x v="63"/>
    <n v="10470"/>
    <x v="19"/>
    <n v="1"/>
    <n v="275"/>
    <n v="0"/>
    <n v="0"/>
    <n v="0"/>
    <n v="275"/>
    <n v="0"/>
    <n v="275"/>
    <n v="1"/>
    <n v="0"/>
    <x v="206"/>
  </r>
  <r>
    <x v="211"/>
    <n v="10472"/>
    <x v="19"/>
    <n v="1"/>
    <n v="645"/>
    <n v="0"/>
    <n v="0"/>
    <n v="0"/>
    <n v="645"/>
    <n v="0"/>
    <n v="645"/>
    <n v="1"/>
    <n v="0"/>
    <x v="206"/>
  </r>
  <r>
    <x v="67"/>
    <n v="10223"/>
    <x v="13"/>
    <n v="1"/>
    <n v="275"/>
    <n v="0"/>
    <n v="0"/>
    <n v="0"/>
    <n v="275"/>
    <n v="0"/>
    <n v="275"/>
    <n v="1"/>
    <n v="0"/>
    <x v="206"/>
  </r>
  <r>
    <x v="37"/>
    <n v="10216"/>
    <x v="13"/>
    <n v="2"/>
    <n v="490"/>
    <n v="0"/>
    <n v="0"/>
    <n v="0"/>
    <n v="490"/>
    <n v="0"/>
    <n v="490"/>
    <n v="1"/>
    <n v="0"/>
    <x v="206"/>
  </r>
  <r>
    <x v="8"/>
    <n v="10264"/>
    <x v="5"/>
    <n v="2"/>
    <n v="380"/>
    <n v="0"/>
    <n v="0"/>
    <n v="0"/>
    <n v="380"/>
    <n v="0"/>
    <n v="380"/>
    <n v="1"/>
    <n v="0"/>
    <x v="206"/>
  </r>
  <r>
    <x v="157"/>
    <n v="10368"/>
    <x v="5"/>
    <n v="1"/>
    <n v="265"/>
    <n v="0"/>
    <n v="0"/>
    <n v="0"/>
    <n v="265"/>
    <n v="0"/>
    <n v="265"/>
    <n v="1"/>
    <n v="0"/>
    <x v="206"/>
  </r>
  <r>
    <x v="227"/>
    <n v="10371"/>
    <x v="5"/>
    <n v="1"/>
    <n v="275"/>
    <n v="0"/>
    <n v="0"/>
    <n v="0"/>
    <n v="275"/>
    <n v="0"/>
    <n v="275"/>
    <n v="1"/>
    <n v="0"/>
    <x v="206"/>
  </r>
  <r>
    <x v="41"/>
    <n v="10363"/>
    <x v="5"/>
    <n v="1"/>
    <n v="265"/>
    <n v="0"/>
    <n v="0"/>
    <n v="0"/>
    <n v="265"/>
    <n v="0"/>
    <n v="265"/>
    <n v="1"/>
    <n v="0"/>
    <x v="206"/>
  </r>
  <r>
    <x v="10"/>
    <n v="10007"/>
    <x v="5"/>
    <n v="1"/>
    <n v="275"/>
    <n v="0"/>
    <n v="0"/>
    <n v="0"/>
    <n v="275"/>
    <n v="0"/>
    <n v="275"/>
    <n v="1"/>
    <n v="0"/>
    <x v="206"/>
  </r>
  <r>
    <x v="87"/>
    <n v="10357"/>
    <x v="6"/>
    <n v="2"/>
    <n v="720"/>
    <n v="0"/>
    <n v="0"/>
    <n v="0"/>
    <n v="720"/>
    <n v="0"/>
    <n v="720"/>
    <n v="1"/>
    <n v="0"/>
    <x v="206"/>
  </r>
  <r>
    <x v="87"/>
    <n v="10670"/>
    <x v="2"/>
    <n v="1"/>
    <n v="415"/>
    <n v="0"/>
    <n v="0"/>
    <n v="0"/>
    <n v="415"/>
    <n v="0"/>
    <n v="415"/>
    <n v="1"/>
    <n v="0"/>
    <x v="206"/>
  </r>
  <r>
    <x v="75"/>
    <n v="10427"/>
    <x v="21"/>
    <n v="1"/>
    <n v="359"/>
    <n v="0"/>
    <n v="0"/>
    <n v="0"/>
    <n v="359"/>
    <n v="0"/>
    <n v="359"/>
    <n v="1"/>
    <n v="0"/>
    <x v="206"/>
  </r>
  <r>
    <x v="333"/>
    <n v="10923"/>
    <x v="10"/>
    <n v="1"/>
    <n v="159"/>
    <n v="0"/>
    <n v="0"/>
    <n v="0"/>
    <n v="159"/>
    <n v="0"/>
    <n v="159"/>
    <n v="1"/>
    <n v="0"/>
    <x v="206"/>
  </r>
  <r>
    <x v="364"/>
    <n v="10989"/>
    <x v="10"/>
    <n v="1"/>
    <n v="0"/>
    <n v="0"/>
    <n v="0"/>
    <n v="0"/>
    <n v="0"/>
    <n v="0"/>
    <n v="0"/>
    <n v="0"/>
    <n v="0"/>
    <x v="206"/>
  </r>
  <r>
    <x v="17"/>
    <n v="10633"/>
    <x v="10"/>
    <n v="3"/>
    <n v="477"/>
    <n v="0"/>
    <n v="0"/>
    <n v="0"/>
    <n v="477"/>
    <n v="0"/>
    <n v="477"/>
    <n v="1"/>
    <n v="0"/>
    <x v="206"/>
  </r>
  <r>
    <x v="91"/>
    <n v="10494"/>
    <x v="16"/>
    <n v="1"/>
    <n v="38"/>
    <n v="0"/>
    <n v="0"/>
    <n v="0"/>
    <n v="38"/>
    <n v="0"/>
    <n v="38"/>
    <n v="1"/>
    <n v="0"/>
    <x v="206"/>
  </r>
  <r>
    <x v="107"/>
    <n v="10489"/>
    <x v="16"/>
    <n v="2"/>
    <n v="90"/>
    <n v="0"/>
    <n v="0"/>
    <n v="0"/>
    <n v="90"/>
    <n v="0"/>
    <n v="90"/>
    <n v="1"/>
    <n v="0"/>
    <x v="206"/>
  </r>
  <r>
    <x v="181"/>
    <n v="1064111"/>
    <x v="2"/>
    <n v="1"/>
    <n v="455"/>
    <n v="0"/>
    <n v="0"/>
    <n v="0"/>
    <n v="455"/>
    <n v="0"/>
    <n v="455"/>
    <n v="1"/>
    <n v="0"/>
    <x v="206"/>
  </r>
  <r>
    <x v="315"/>
    <n v="10749"/>
    <x v="10"/>
    <n v="1"/>
    <n v="179"/>
    <n v="0"/>
    <n v="0"/>
    <n v="0"/>
    <n v="179"/>
    <n v="0"/>
    <n v="179"/>
    <n v="1"/>
    <n v="0"/>
    <x v="207"/>
  </r>
  <r>
    <x v="81"/>
    <n v="10396"/>
    <x v="18"/>
    <n v="1"/>
    <n v="555"/>
    <n v="0"/>
    <n v="0"/>
    <n v="0"/>
    <n v="555"/>
    <n v="0"/>
    <n v="555"/>
    <n v="1"/>
    <n v="0"/>
    <x v="207"/>
  </r>
  <r>
    <x v="4"/>
    <n v="10109"/>
    <x v="3"/>
    <n v="1"/>
    <n v="275"/>
    <n v="0"/>
    <n v="0"/>
    <n v="0"/>
    <n v="275"/>
    <n v="0"/>
    <n v="275"/>
    <n v="1"/>
    <n v="0"/>
    <x v="207"/>
  </r>
  <r>
    <x v="332"/>
    <n v="10047"/>
    <x v="4"/>
    <n v="1"/>
    <n v="340"/>
    <n v="0"/>
    <n v="0"/>
    <n v="0"/>
    <n v="340"/>
    <n v="0"/>
    <n v="340"/>
    <n v="1"/>
    <n v="0"/>
    <x v="207"/>
  </r>
  <r>
    <x v="28"/>
    <n v="10442"/>
    <x v="12"/>
    <n v="1"/>
    <n v="83"/>
    <n v="0"/>
    <n v="0"/>
    <n v="0"/>
    <n v="83"/>
    <n v="0"/>
    <n v="83"/>
    <n v="1"/>
    <n v="0"/>
    <x v="207"/>
  </r>
  <r>
    <x v="115"/>
    <n v="10436"/>
    <x v="12"/>
    <n v="2"/>
    <n v="90"/>
    <n v="0"/>
    <n v="0"/>
    <n v="0"/>
    <n v="90"/>
    <n v="0"/>
    <n v="90"/>
    <n v="1"/>
    <n v="0"/>
    <x v="207"/>
  </r>
  <r>
    <x v="31"/>
    <n v="10437"/>
    <x v="12"/>
    <n v="1"/>
    <n v="105"/>
    <n v="0"/>
    <n v="0"/>
    <n v="0"/>
    <n v="105"/>
    <n v="0"/>
    <n v="105"/>
    <n v="1"/>
    <n v="0"/>
    <x v="207"/>
  </r>
  <r>
    <x v="84"/>
    <n v="10438"/>
    <x v="12"/>
    <n v="1"/>
    <n v="95"/>
    <n v="0"/>
    <n v="0"/>
    <n v="13.36"/>
    <n v="81.64"/>
    <n v="0"/>
    <n v="81.64"/>
    <n v="1"/>
    <n v="0"/>
    <x v="207"/>
  </r>
  <r>
    <x v="33"/>
    <n v="10221"/>
    <x v="13"/>
    <n v="3"/>
    <n v="765"/>
    <n v="0"/>
    <n v="0"/>
    <n v="0"/>
    <n v="765"/>
    <n v="0"/>
    <n v="765"/>
    <n v="1"/>
    <n v="0"/>
    <x v="207"/>
  </r>
  <r>
    <x v="67"/>
    <n v="10223"/>
    <x v="13"/>
    <n v="2"/>
    <n v="550"/>
    <n v="0"/>
    <n v="0"/>
    <n v="0"/>
    <n v="550"/>
    <n v="0"/>
    <n v="550"/>
    <n v="1"/>
    <n v="0"/>
    <x v="207"/>
  </r>
  <r>
    <x v="8"/>
    <n v="10264"/>
    <x v="5"/>
    <n v="2"/>
    <n v="380"/>
    <n v="0"/>
    <n v="0"/>
    <n v="19"/>
    <n v="361"/>
    <n v="0"/>
    <n v="361"/>
    <n v="1"/>
    <n v="0"/>
    <x v="207"/>
  </r>
  <r>
    <x v="68"/>
    <n v="10377"/>
    <x v="5"/>
    <n v="2"/>
    <n v="690"/>
    <n v="0"/>
    <n v="0"/>
    <n v="34.5"/>
    <n v="655.5"/>
    <n v="0"/>
    <n v="655.5"/>
    <n v="1"/>
    <n v="0"/>
    <x v="207"/>
  </r>
  <r>
    <x v="39"/>
    <n v="10373"/>
    <x v="5"/>
    <n v="2"/>
    <n v="550"/>
    <n v="0"/>
    <n v="0"/>
    <n v="27.5"/>
    <n v="522.5"/>
    <n v="0"/>
    <n v="522.5"/>
    <n v="1"/>
    <n v="0"/>
    <x v="207"/>
  </r>
  <r>
    <x v="41"/>
    <n v="10363"/>
    <x v="5"/>
    <n v="2"/>
    <n v="530"/>
    <n v="0"/>
    <n v="0"/>
    <n v="0"/>
    <n v="530"/>
    <n v="0"/>
    <n v="530"/>
    <n v="1"/>
    <n v="0"/>
    <x v="207"/>
  </r>
  <r>
    <x v="104"/>
    <n v="10360"/>
    <x v="6"/>
    <n v="1"/>
    <n v="385"/>
    <n v="0"/>
    <n v="0"/>
    <n v="0"/>
    <n v="385"/>
    <n v="0"/>
    <n v="385"/>
    <n v="1"/>
    <n v="0"/>
    <x v="207"/>
  </r>
  <r>
    <x v="119"/>
    <n v="10359"/>
    <x v="6"/>
    <n v="1"/>
    <n v="385"/>
    <n v="0"/>
    <n v="0"/>
    <n v="0"/>
    <n v="385"/>
    <n v="0"/>
    <n v="385"/>
    <n v="1"/>
    <n v="0"/>
    <x v="207"/>
  </r>
  <r>
    <x v="46"/>
    <n v="10356"/>
    <x v="6"/>
    <n v="1"/>
    <n v="360"/>
    <n v="0"/>
    <n v="0"/>
    <n v="72"/>
    <n v="288"/>
    <n v="0"/>
    <n v="288"/>
    <n v="1"/>
    <n v="0"/>
    <x v="207"/>
  </r>
  <r>
    <x v="12"/>
    <n v="10545"/>
    <x v="6"/>
    <n v="1"/>
    <n v="340"/>
    <n v="0"/>
    <n v="0"/>
    <n v="0"/>
    <n v="340"/>
    <n v="0"/>
    <n v="340"/>
    <n v="1"/>
    <n v="0"/>
    <x v="207"/>
  </r>
  <r>
    <x v="47"/>
    <n v="10432"/>
    <x v="14"/>
    <n v="1"/>
    <n v="315"/>
    <n v="0"/>
    <n v="0"/>
    <n v="0"/>
    <n v="315"/>
    <n v="0"/>
    <n v="315"/>
    <n v="1"/>
    <n v="0"/>
    <x v="207"/>
  </r>
  <r>
    <x v="235"/>
    <n v="10407"/>
    <x v="8"/>
    <n v="2"/>
    <n v="650"/>
    <n v="0"/>
    <n v="0"/>
    <n v="91.41"/>
    <n v="558.59"/>
    <n v="0"/>
    <n v="558.59"/>
    <n v="1"/>
    <n v="0"/>
    <x v="207"/>
  </r>
  <r>
    <x v="48"/>
    <n v="10409"/>
    <x v="8"/>
    <n v="2"/>
    <n v="670"/>
    <n v="0"/>
    <n v="0"/>
    <n v="94.23"/>
    <n v="575.77"/>
    <n v="0"/>
    <n v="575.77"/>
    <n v="1"/>
    <n v="0"/>
    <x v="207"/>
  </r>
  <r>
    <x v="88"/>
    <n v="10423"/>
    <x v="22"/>
    <n v="1"/>
    <n v="280"/>
    <n v="0"/>
    <n v="0"/>
    <n v="56"/>
    <n v="224"/>
    <n v="0"/>
    <n v="224"/>
    <n v="1"/>
    <n v="0"/>
    <x v="207"/>
  </r>
  <r>
    <x v="165"/>
    <n v="10509"/>
    <x v="22"/>
    <n v="1"/>
    <n v="320"/>
    <n v="0"/>
    <n v="0"/>
    <n v="0"/>
    <n v="320"/>
    <n v="0"/>
    <n v="320"/>
    <n v="1"/>
    <n v="0"/>
    <x v="207"/>
  </r>
  <r>
    <x v="153"/>
    <n v="10510"/>
    <x v="2"/>
    <n v="1"/>
    <n v="640"/>
    <n v="0"/>
    <n v="0"/>
    <n v="0"/>
    <n v="640"/>
    <n v="0"/>
    <n v="640"/>
    <n v="1"/>
    <n v="0"/>
    <x v="207"/>
  </r>
  <r>
    <x v="17"/>
    <n v="10633"/>
    <x v="10"/>
    <n v="1"/>
    <n v="159"/>
    <n v="0"/>
    <n v="0"/>
    <n v="0"/>
    <n v="159"/>
    <n v="0"/>
    <n v="159"/>
    <n v="1"/>
    <n v="0"/>
    <x v="207"/>
  </r>
  <r>
    <x v="91"/>
    <n v="10494"/>
    <x v="16"/>
    <n v="3"/>
    <n v="114"/>
    <n v="0"/>
    <n v="0"/>
    <n v="0"/>
    <n v="114"/>
    <n v="0"/>
    <n v="114"/>
    <n v="1"/>
    <n v="0"/>
    <x v="207"/>
  </r>
  <r>
    <x v="51"/>
    <n v="10632"/>
    <x v="10"/>
    <n v="1"/>
    <n v="159"/>
    <n v="0"/>
    <n v="0"/>
    <n v="0"/>
    <n v="159"/>
    <n v="0"/>
    <n v="159"/>
    <n v="1"/>
    <n v="0"/>
    <x v="207"/>
  </r>
  <r>
    <x v="315"/>
    <n v="10749"/>
    <x v="10"/>
    <n v="2"/>
    <n v="358"/>
    <n v="0"/>
    <n v="0"/>
    <n v="0"/>
    <n v="358"/>
    <n v="0"/>
    <n v="358"/>
    <n v="1"/>
    <n v="0"/>
    <x v="208"/>
  </r>
  <r>
    <x v="1"/>
    <n v="10450"/>
    <x v="0"/>
    <n v="1"/>
    <n v="470"/>
    <n v="0"/>
    <n v="0"/>
    <n v="0"/>
    <n v="470"/>
    <n v="0"/>
    <n v="470"/>
    <n v="1"/>
    <n v="0"/>
    <x v="208"/>
  </r>
  <r>
    <x v="191"/>
    <n v="10459"/>
    <x v="0"/>
    <n v="1"/>
    <n v="310"/>
    <n v="0"/>
    <n v="0"/>
    <n v="0"/>
    <n v="310"/>
    <n v="0"/>
    <n v="310"/>
    <n v="1"/>
    <n v="0"/>
    <x v="208"/>
  </r>
  <r>
    <x v="122"/>
    <n v="10662"/>
    <x v="18"/>
    <n v="1"/>
    <n v="1315"/>
    <n v="0"/>
    <n v="0"/>
    <n v="0"/>
    <n v="1315"/>
    <n v="0"/>
    <n v="1315"/>
    <n v="1"/>
    <n v="0"/>
    <x v="208"/>
  </r>
  <r>
    <x v="22"/>
    <n v="10645"/>
    <x v="1"/>
    <n v="2"/>
    <n v="680"/>
    <n v="0"/>
    <n v="0"/>
    <n v="0"/>
    <n v="680"/>
    <n v="0"/>
    <n v="680"/>
    <n v="1"/>
    <n v="0"/>
    <x v="208"/>
  </r>
  <r>
    <x v="23"/>
    <n v="10044"/>
    <x v="4"/>
    <n v="1"/>
    <n v="260"/>
    <n v="0"/>
    <n v="0"/>
    <n v="0"/>
    <n v="260"/>
    <n v="0"/>
    <n v="260"/>
    <n v="1"/>
    <n v="0"/>
    <x v="208"/>
  </r>
  <r>
    <x v="26"/>
    <n v="10095"/>
    <x v="3"/>
    <n v="1"/>
    <n v="260"/>
    <n v="0"/>
    <n v="0"/>
    <n v="45.37"/>
    <n v="214.63"/>
    <n v="0"/>
    <n v="214.63"/>
    <n v="1"/>
    <n v="0"/>
    <x v="208"/>
  </r>
  <r>
    <x v="113"/>
    <n v="10446"/>
    <x v="12"/>
    <n v="2"/>
    <n v="390"/>
    <n v="0"/>
    <n v="0"/>
    <n v="0"/>
    <n v="390"/>
    <n v="0"/>
    <n v="390"/>
    <n v="1"/>
    <n v="0"/>
    <x v="208"/>
  </r>
  <r>
    <x v="29"/>
    <n v="10443"/>
    <x v="12"/>
    <n v="1"/>
    <n v="75"/>
    <n v="0"/>
    <n v="0"/>
    <n v="11.79"/>
    <n v="63.21"/>
    <n v="0"/>
    <n v="63.21"/>
    <n v="1"/>
    <n v="0"/>
    <x v="208"/>
  </r>
  <r>
    <x v="140"/>
    <n v="10488"/>
    <x v="12"/>
    <n v="1"/>
    <n v="135"/>
    <n v="0"/>
    <n v="0"/>
    <n v="0"/>
    <n v="135"/>
    <n v="0"/>
    <n v="135"/>
    <n v="1"/>
    <n v="0"/>
    <x v="208"/>
  </r>
  <r>
    <x v="126"/>
    <n v="10439"/>
    <x v="12"/>
    <n v="1"/>
    <n v="119"/>
    <n v="0"/>
    <n v="0"/>
    <n v="0"/>
    <n v="119"/>
    <n v="0"/>
    <n v="119"/>
    <n v="1"/>
    <n v="0"/>
    <x v="208"/>
  </r>
  <r>
    <x v="115"/>
    <n v="10436"/>
    <x v="12"/>
    <n v="1"/>
    <n v="45"/>
    <n v="0"/>
    <n v="0"/>
    <n v="0"/>
    <n v="45"/>
    <n v="0"/>
    <n v="45"/>
    <n v="1"/>
    <n v="0"/>
    <x v="208"/>
  </r>
  <r>
    <x v="63"/>
    <n v="10470"/>
    <x v="19"/>
    <n v="2"/>
    <n v="550"/>
    <n v="0"/>
    <n v="0"/>
    <n v="0"/>
    <n v="550"/>
    <n v="0"/>
    <n v="550"/>
    <n v="1"/>
    <n v="0"/>
    <x v="208"/>
  </r>
  <r>
    <x v="64"/>
    <n v="10471"/>
    <x v="19"/>
    <n v="1"/>
    <n v="495"/>
    <n v="0"/>
    <n v="0"/>
    <n v="99"/>
    <n v="396"/>
    <n v="0"/>
    <n v="396"/>
    <n v="1"/>
    <n v="0"/>
    <x v="208"/>
  </r>
  <r>
    <x v="65"/>
    <n v="10211"/>
    <x v="13"/>
    <n v="1"/>
    <n v="265"/>
    <n v="0"/>
    <n v="0"/>
    <n v="0"/>
    <n v="265"/>
    <n v="0"/>
    <n v="265"/>
    <n v="1"/>
    <n v="0"/>
    <x v="208"/>
  </r>
  <r>
    <x v="33"/>
    <n v="10221"/>
    <x v="13"/>
    <n v="4"/>
    <n v="1020"/>
    <n v="0"/>
    <n v="0"/>
    <n v="0"/>
    <n v="1020"/>
    <n v="0"/>
    <n v="1020"/>
    <n v="1"/>
    <n v="0"/>
    <x v="208"/>
  </r>
  <r>
    <x v="35"/>
    <n v="10220"/>
    <x v="13"/>
    <n v="1"/>
    <n v="225"/>
    <n v="0"/>
    <n v="0"/>
    <n v="0"/>
    <n v="225"/>
    <n v="0"/>
    <n v="225"/>
    <n v="1"/>
    <n v="0"/>
    <x v="208"/>
  </r>
  <r>
    <x v="37"/>
    <n v="10216"/>
    <x v="13"/>
    <n v="2"/>
    <n v="490"/>
    <n v="0"/>
    <n v="0"/>
    <n v="0"/>
    <n v="490"/>
    <n v="0"/>
    <n v="490"/>
    <n v="1"/>
    <n v="0"/>
    <x v="208"/>
  </r>
  <r>
    <x v="85"/>
    <n v="10215"/>
    <x v="13"/>
    <n v="1"/>
    <n v="225"/>
    <n v="0"/>
    <n v="0"/>
    <n v="27.39"/>
    <n v="197.61"/>
    <n v="0"/>
    <n v="197.61"/>
    <n v="1"/>
    <n v="0"/>
    <x v="208"/>
  </r>
  <r>
    <x v="8"/>
    <n v="10264"/>
    <x v="5"/>
    <n v="2"/>
    <n v="380"/>
    <n v="0"/>
    <n v="0"/>
    <n v="0"/>
    <n v="380"/>
    <n v="0"/>
    <n v="380"/>
    <n v="1"/>
    <n v="0"/>
    <x v="208"/>
  </r>
  <r>
    <x v="161"/>
    <n v="10369"/>
    <x v="5"/>
    <n v="1"/>
    <n v="225"/>
    <n v="0"/>
    <n v="0"/>
    <n v="0"/>
    <n v="225"/>
    <n v="0"/>
    <n v="225"/>
    <n v="1"/>
    <n v="0"/>
    <x v="208"/>
  </r>
  <r>
    <x v="237"/>
    <n v="10374"/>
    <x v="5"/>
    <n v="1"/>
    <n v="275"/>
    <n v="0"/>
    <n v="0"/>
    <n v="0"/>
    <n v="275"/>
    <n v="0"/>
    <n v="275"/>
    <n v="1"/>
    <n v="0"/>
    <x v="208"/>
  </r>
  <r>
    <x v="45"/>
    <n v="10354"/>
    <x v="6"/>
    <n v="3"/>
    <n v="1050"/>
    <n v="0"/>
    <n v="0"/>
    <n v="42.61"/>
    <n v="1007.39"/>
    <n v="0"/>
    <n v="1007.39"/>
    <n v="1"/>
    <n v="0"/>
    <x v="208"/>
  </r>
  <r>
    <x v="183"/>
    <n v="10043"/>
    <x v="6"/>
    <n v="1"/>
    <n v="310"/>
    <n v="0"/>
    <n v="0"/>
    <n v="0"/>
    <n v="310"/>
    <n v="0"/>
    <n v="310"/>
    <n v="1"/>
    <n v="0"/>
    <x v="208"/>
  </r>
  <r>
    <x v="119"/>
    <n v="10359"/>
    <x v="6"/>
    <n v="1"/>
    <n v="385"/>
    <n v="0"/>
    <n v="0"/>
    <n v="0"/>
    <n v="385"/>
    <n v="0"/>
    <n v="385"/>
    <n v="1"/>
    <n v="0"/>
    <x v="208"/>
  </r>
  <r>
    <x v="74"/>
    <n v="10227"/>
    <x v="6"/>
    <n v="1"/>
    <n v="385"/>
    <n v="0"/>
    <n v="0"/>
    <n v="0"/>
    <n v="385"/>
    <n v="0"/>
    <n v="385"/>
    <n v="1"/>
    <n v="0"/>
    <x v="208"/>
  </r>
  <r>
    <x v="46"/>
    <n v="10356"/>
    <x v="6"/>
    <n v="2"/>
    <n v="720"/>
    <n v="0"/>
    <n v="0"/>
    <n v="0"/>
    <n v="720"/>
    <n v="0"/>
    <n v="720"/>
    <n v="1"/>
    <n v="0"/>
    <x v="208"/>
  </r>
  <r>
    <x v="75"/>
    <n v="10427"/>
    <x v="21"/>
    <n v="1"/>
    <n v="359"/>
    <n v="0"/>
    <n v="0"/>
    <n v="0"/>
    <n v="359"/>
    <n v="0"/>
    <n v="359"/>
    <n v="1"/>
    <n v="0"/>
    <x v="208"/>
  </r>
  <r>
    <x v="14"/>
    <n v="10653"/>
    <x v="8"/>
    <n v="1"/>
    <n v="275"/>
    <n v="0"/>
    <n v="0"/>
    <n v="43.21"/>
    <n v="231.79"/>
    <n v="0"/>
    <n v="231.79"/>
    <n v="1"/>
    <n v="0"/>
    <x v="208"/>
  </r>
  <r>
    <x v="252"/>
    <n v="10546"/>
    <x v="17"/>
    <n v="1"/>
    <n v="0"/>
    <n v="0"/>
    <n v="0"/>
    <n v="0"/>
    <n v="0"/>
    <n v="0"/>
    <n v="0"/>
    <n v="0"/>
    <n v="0"/>
    <x v="208"/>
  </r>
  <r>
    <x v="80"/>
    <n v="10242"/>
    <x v="17"/>
    <n v="1"/>
    <n v="0"/>
    <n v="0"/>
    <n v="0"/>
    <n v="0"/>
    <n v="0"/>
    <n v="0"/>
    <n v="0"/>
    <n v="0"/>
    <n v="0"/>
    <x v="208"/>
  </r>
  <r>
    <x v="371"/>
    <n v="10987"/>
    <x v="2"/>
    <n v="1"/>
    <n v="330"/>
    <n v="0"/>
    <n v="0"/>
    <n v="0"/>
    <n v="330"/>
    <n v="0"/>
    <n v="330"/>
    <n v="1"/>
    <n v="0"/>
    <x v="208"/>
  </r>
  <r>
    <x v="134"/>
    <n v="10405"/>
    <x v="17"/>
    <n v="1"/>
    <n v="0"/>
    <n v="0"/>
    <n v="0"/>
    <n v="0"/>
    <n v="0"/>
    <n v="0"/>
    <n v="0"/>
    <n v="0"/>
    <n v="0"/>
    <x v="208"/>
  </r>
  <r>
    <x v="17"/>
    <n v="10633"/>
    <x v="10"/>
    <n v="2"/>
    <n v="318"/>
    <n v="0"/>
    <n v="0"/>
    <n v="0"/>
    <n v="318"/>
    <n v="0"/>
    <n v="318"/>
    <n v="1"/>
    <n v="0"/>
    <x v="208"/>
  </r>
  <r>
    <x v="91"/>
    <n v="10494"/>
    <x v="16"/>
    <n v="2"/>
    <n v="76"/>
    <n v="0"/>
    <n v="0"/>
    <n v="6.63"/>
    <n v="69.37"/>
    <n v="0"/>
    <n v="69.37"/>
    <n v="1"/>
    <n v="0"/>
    <x v="208"/>
  </r>
  <r>
    <x v="372"/>
    <n v="10777"/>
    <x v="17"/>
    <n v="1"/>
    <n v="0"/>
    <n v="0"/>
    <n v="0"/>
    <n v="0"/>
    <n v="0"/>
    <n v="0"/>
    <n v="0"/>
    <n v="0"/>
    <n v="0"/>
    <x v="208"/>
  </r>
  <r>
    <x v="301"/>
    <n v="10746"/>
    <x v="10"/>
    <n v="1"/>
    <n v="209"/>
    <n v="0"/>
    <n v="0"/>
    <n v="0"/>
    <n v="209"/>
    <n v="0"/>
    <n v="209"/>
    <n v="1"/>
    <n v="0"/>
    <x v="208"/>
  </r>
  <r>
    <x v="334"/>
    <n v="10924"/>
    <x v="10"/>
    <n v="2"/>
    <n v="318"/>
    <n v="0"/>
    <n v="0"/>
    <n v="0"/>
    <n v="318"/>
    <n v="0"/>
    <n v="318"/>
    <n v="1"/>
    <n v="0"/>
    <x v="208"/>
  </r>
  <r>
    <x v="373"/>
    <n v="1064100"/>
    <x v="17"/>
    <n v="1"/>
    <n v="0"/>
    <n v="0"/>
    <n v="0"/>
    <n v="0"/>
    <n v="0"/>
    <n v="0"/>
    <n v="0"/>
    <n v="0"/>
    <n v="0"/>
    <x v="208"/>
  </r>
  <r>
    <x v="19"/>
    <n v="10527"/>
    <x v="2"/>
    <n v="1"/>
    <n v="299"/>
    <n v="0"/>
    <n v="0"/>
    <n v="0"/>
    <n v="299"/>
    <n v="0"/>
    <n v="299"/>
    <n v="1"/>
    <n v="0"/>
    <x v="208"/>
  </r>
  <r>
    <x v="1"/>
    <n v="10450"/>
    <x v="0"/>
    <n v="1"/>
    <n v="470"/>
    <n v="0"/>
    <n v="0"/>
    <n v="0"/>
    <n v="470"/>
    <n v="0"/>
    <n v="470"/>
    <n v="1"/>
    <n v="0"/>
    <x v="209"/>
  </r>
  <r>
    <x v="374"/>
    <n v="10241"/>
    <x v="0"/>
    <n v="1"/>
    <n v="595"/>
    <n v="0"/>
    <n v="0"/>
    <n v="0"/>
    <n v="595"/>
    <n v="0"/>
    <n v="595"/>
    <n v="1"/>
    <n v="0"/>
    <x v="209"/>
  </r>
  <r>
    <x v="184"/>
    <n v="10469"/>
    <x v="0"/>
    <n v="1"/>
    <n v="555"/>
    <n v="0"/>
    <n v="0"/>
    <n v="0"/>
    <n v="555"/>
    <n v="0"/>
    <n v="555"/>
    <n v="1"/>
    <n v="0"/>
    <x v="209"/>
  </r>
  <r>
    <x v="111"/>
    <n v="10070"/>
    <x v="4"/>
    <n v="1"/>
    <n v="275"/>
    <n v="0"/>
    <n v="0"/>
    <n v="34.85"/>
    <n v="240.15"/>
    <n v="0"/>
    <n v="240.15"/>
    <n v="1"/>
    <n v="0"/>
    <x v="209"/>
  </r>
  <r>
    <x v="57"/>
    <n v="10225"/>
    <x v="4"/>
    <n v="1"/>
    <n v="255"/>
    <n v="0"/>
    <n v="0"/>
    <n v="26"/>
    <n v="229"/>
    <n v="0"/>
    <n v="229"/>
    <n v="1"/>
    <n v="0"/>
    <x v="209"/>
  </r>
  <r>
    <x v="375"/>
    <n v="10067"/>
    <x v="4"/>
    <n v="1"/>
    <n v="275"/>
    <n v="0"/>
    <n v="0"/>
    <n v="0"/>
    <n v="275"/>
    <n v="0"/>
    <n v="275"/>
    <n v="1"/>
    <n v="0"/>
    <x v="209"/>
  </r>
  <r>
    <x v="128"/>
    <n v="10111"/>
    <x v="3"/>
    <n v="2"/>
    <n v="710"/>
    <n v="0"/>
    <n v="0"/>
    <n v="0"/>
    <n v="710"/>
    <n v="0"/>
    <n v="710"/>
    <n v="1"/>
    <n v="0"/>
    <x v="209"/>
  </r>
  <r>
    <x v="28"/>
    <n v="10442"/>
    <x v="12"/>
    <n v="1"/>
    <n v="83"/>
    <n v="0"/>
    <n v="0"/>
    <n v="0"/>
    <n v="83"/>
    <n v="0"/>
    <n v="83"/>
    <n v="1"/>
    <n v="0"/>
    <x v="209"/>
  </r>
  <r>
    <x v="62"/>
    <n v="10445"/>
    <x v="12"/>
    <n v="1"/>
    <n v="195"/>
    <n v="0"/>
    <n v="0"/>
    <n v="0"/>
    <n v="195"/>
    <n v="0"/>
    <n v="195"/>
    <n v="1"/>
    <n v="0"/>
    <x v="209"/>
  </r>
  <r>
    <x v="32"/>
    <n v="10214"/>
    <x v="13"/>
    <n v="1"/>
    <n v="265"/>
    <n v="0"/>
    <n v="0"/>
    <n v="0"/>
    <n v="265"/>
    <n v="0"/>
    <n v="265"/>
    <n v="1"/>
    <n v="0"/>
    <x v="209"/>
  </r>
  <r>
    <x v="67"/>
    <n v="10223"/>
    <x v="13"/>
    <n v="2"/>
    <n v="550"/>
    <n v="0"/>
    <n v="0"/>
    <n v="0"/>
    <n v="550"/>
    <n v="0"/>
    <n v="550"/>
    <n v="1"/>
    <n v="0"/>
    <x v="209"/>
  </r>
  <r>
    <x v="37"/>
    <n v="10216"/>
    <x v="13"/>
    <n v="1"/>
    <n v="245"/>
    <n v="0"/>
    <n v="0"/>
    <n v="14.58"/>
    <n v="230.42"/>
    <n v="0"/>
    <n v="230.42"/>
    <n v="1"/>
    <n v="0"/>
    <x v="209"/>
  </r>
  <r>
    <x v="8"/>
    <n v="10264"/>
    <x v="5"/>
    <n v="2"/>
    <n v="380"/>
    <n v="0"/>
    <n v="0"/>
    <n v="0"/>
    <n v="380"/>
    <n v="0"/>
    <n v="380"/>
    <n v="1"/>
    <n v="0"/>
    <x v="209"/>
  </r>
  <r>
    <x v="161"/>
    <n v="10369"/>
    <x v="5"/>
    <n v="1"/>
    <n v="225"/>
    <n v="0"/>
    <n v="0"/>
    <n v="0"/>
    <n v="225"/>
    <n v="0"/>
    <n v="225"/>
    <n v="1"/>
    <n v="0"/>
    <x v="209"/>
  </r>
  <r>
    <x v="41"/>
    <n v="10363"/>
    <x v="5"/>
    <n v="1"/>
    <n v="265"/>
    <n v="0"/>
    <n v="0"/>
    <n v="0"/>
    <n v="265"/>
    <n v="0"/>
    <n v="265"/>
    <n v="1"/>
    <n v="0"/>
    <x v="209"/>
  </r>
  <r>
    <x v="43"/>
    <n v="10364"/>
    <x v="5"/>
    <n v="2"/>
    <n v="660"/>
    <n v="0"/>
    <n v="0"/>
    <n v="0"/>
    <n v="660"/>
    <n v="0"/>
    <n v="660"/>
    <n v="1"/>
    <n v="0"/>
    <x v="209"/>
  </r>
  <r>
    <x v="376"/>
    <n v="10923"/>
    <x v="28"/>
    <n v="1"/>
    <n v="159"/>
    <n v="0"/>
    <n v="0"/>
    <n v="0"/>
    <n v="159"/>
    <n v="0"/>
    <n v="159"/>
    <n v="1"/>
    <n v="0"/>
    <x v="209"/>
  </r>
  <r>
    <x v="377"/>
    <n v="10633"/>
    <x v="28"/>
    <n v="1"/>
    <n v="159"/>
    <n v="0"/>
    <n v="0"/>
    <n v="0"/>
    <n v="159"/>
    <n v="0"/>
    <n v="159"/>
    <n v="1"/>
    <n v="0"/>
    <x v="209"/>
  </r>
  <r>
    <x v="378"/>
    <n v="10746"/>
    <x v="28"/>
    <n v="1"/>
    <n v="209"/>
    <n v="0"/>
    <n v="0"/>
    <n v="0"/>
    <n v="209"/>
    <n v="0"/>
    <n v="209"/>
    <n v="1"/>
    <n v="0"/>
    <x v="209"/>
  </r>
  <r>
    <x v="379"/>
    <n v="10754"/>
    <x v="28"/>
    <n v="1"/>
    <n v="209"/>
    <n v="0"/>
    <n v="0"/>
    <n v="0"/>
    <n v="209"/>
    <n v="0"/>
    <n v="209"/>
    <n v="1"/>
    <n v="0"/>
    <x v="209"/>
  </r>
  <r>
    <x v="380"/>
    <n v="10924"/>
    <x v="28"/>
    <n v="1"/>
    <n v="159"/>
    <n v="0"/>
    <n v="0"/>
    <n v="0"/>
    <n v="159"/>
    <n v="0"/>
    <n v="159"/>
    <n v="1"/>
    <n v="0"/>
    <x v="209"/>
  </r>
  <r>
    <x v="381"/>
    <n v="10632"/>
    <x v="28"/>
    <n v="2"/>
    <n v="318"/>
    <n v="0"/>
    <n v="0"/>
    <n v="20.149999999999999"/>
    <n v="297.85000000000002"/>
    <n v="0"/>
    <n v="297.85000000000002"/>
    <n v="1"/>
    <n v="0"/>
    <x v="209"/>
  </r>
  <r>
    <x v="183"/>
    <n v="10043"/>
    <x v="6"/>
    <n v="1"/>
    <n v="310"/>
    <n v="0"/>
    <n v="0"/>
    <n v="0"/>
    <n v="310"/>
    <n v="0"/>
    <n v="310"/>
    <n v="1"/>
    <n v="0"/>
    <x v="209"/>
  </r>
  <r>
    <x v="11"/>
    <n v="10353"/>
    <x v="6"/>
    <n v="1"/>
    <n v="350"/>
    <n v="0"/>
    <n v="0"/>
    <n v="0"/>
    <n v="350"/>
    <n v="0"/>
    <n v="350"/>
    <n v="1"/>
    <n v="0"/>
    <x v="209"/>
  </r>
  <r>
    <x v="104"/>
    <n v="10360"/>
    <x v="6"/>
    <n v="2"/>
    <n v="770"/>
    <n v="0"/>
    <n v="0"/>
    <n v="0"/>
    <n v="770"/>
    <n v="0"/>
    <n v="770"/>
    <n v="1"/>
    <n v="0"/>
    <x v="209"/>
  </r>
  <r>
    <x v="46"/>
    <n v="10356"/>
    <x v="6"/>
    <n v="1"/>
    <n v="360"/>
    <n v="0"/>
    <n v="0"/>
    <n v="21.42"/>
    <n v="338.58"/>
    <n v="0"/>
    <n v="338.58"/>
    <n v="1"/>
    <n v="0"/>
    <x v="209"/>
  </r>
  <r>
    <x v="15"/>
    <n v="10037"/>
    <x v="8"/>
    <n v="1"/>
    <n v="385"/>
    <n v="0"/>
    <n v="0"/>
    <n v="0"/>
    <n v="385"/>
    <n v="0"/>
    <n v="385"/>
    <n v="1"/>
    <n v="0"/>
    <x v="209"/>
  </r>
  <r>
    <x v="89"/>
    <n v="10493"/>
    <x v="16"/>
    <n v="2"/>
    <n v="116"/>
    <n v="0"/>
    <n v="0"/>
    <n v="0"/>
    <n v="116"/>
    <n v="0"/>
    <n v="116"/>
    <n v="1"/>
    <n v="0"/>
    <x v="209"/>
  </r>
  <r>
    <x v="1"/>
    <n v="10450"/>
    <x v="0"/>
    <n v="1"/>
    <n v="470"/>
    <n v="0"/>
    <n v="0"/>
    <n v="0"/>
    <n v="470"/>
    <n v="0"/>
    <n v="470"/>
    <n v="1"/>
    <n v="0"/>
    <x v="210"/>
  </r>
  <r>
    <x v="175"/>
    <n v="10453"/>
    <x v="0"/>
    <n v="1"/>
    <n v="370"/>
    <n v="0"/>
    <n v="0"/>
    <n v="0"/>
    <n v="370"/>
    <n v="0"/>
    <n v="370"/>
    <n v="1"/>
    <n v="0"/>
    <x v="210"/>
  </r>
  <r>
    <x v="81"/>
    <n v="10396"/>
    <x v="18"/>
    <n v="2"/>
    <n v="1110"/>
    <n v="0"/>
    <n v="0"/>
    <n v="41.22"/>
    <n v="1068.78"/>
    <n v="0"/>
    <n v="1068.78"/>
    <n v="1"/>
    <n v="0"/>
    <x v="210"/>
  </r>
  <r>
    <x v="182"/>
    <n v="10154"/>
    <x v="1"/>
    <n v="1"/>
    <n v="385"/>
    <n v="0"/>
    <n v="0"/>
    <n v="0"/>
    <n v="385"/>
    <n v="0"/>
    <n v="385"/>
    <n v="1"/>
    <n v="0"/>
    <x v="210"/>
  </r>
  <r>
    <x v="57"/>
    <n v="10225"/>
    <x v="4"/>
    <n v="1"/>
    <n v="255"/>
    <n v="0"/>
    <n v="0"/>
    <n v="51"/>
    <n v="204"/>
    <n v="0"/>
    <n v="204"/>
    <n v="1"/>
    <n v="0"/>
    <x v="210"/>
  </r>
  <r>
    <x v="59"/>
    <n v="10052"/>
    <x v="4"/>
    <n v="2"/>
    <n v="680"/>
    <n v="0"/>
    <n v="0"/>
    <n v="0"/>
    <n v="680"/>
    <n v="0"/>
    <n v="680"/>
    <n v="1"/>
    <n v="0"/>
    <x v="210"/>
  </r>
  <r>
    <x v="382"/>
    <n v="10125"/>
    <x v="3"/>
    <n v="1"/>
    <n v="275"/>
    <n v="0"/>
    <n v="0"/>
    <n v="0"/>
    <n v="275"/>
    <n v="0"/>
    <n v="275"/>
    <n v="1"/>
    <n v="0"/>
    <x v="210"/>
  </r>
  <r>
    <x v="349"/>
    <n v="10652"/>
    <x v="3"/>
    <n v="1"/>
    <n v="315"/>
    <n v="0"/>
    <n v="0"/>
    <n v="0"/>
    <n v="315"/>
    <n v="0"/>
    <n v="315"/>
    <n v="1"/>
    <n v="0"/>
    <x v="210"/>
  </r>
  <r>
    <x v="26"/>
    <n v="10095"/>
    <x v="3"/>
    <n v="1"/>
    <n v="260"/>
    <n v="0"/>
    <n v="0"/>
    <n v="0"/>
    <n v="260"/>
    <n v="0"/>
    <n v="260"/>
    <n v="1"/>
    <n v="0"/>
    <x v="210"/>
  </r>
  <r>
    <x v="28"/>
    <n v="10442"/>
    <x v="12"/>
    <n v="4"/>
    <n v="332"/>
    <n v="0"/>
    <n v="0"/>
    <n v="0"/>
    <n v="332"/>
    <n v="0"/>
    <n v="332"/>
    <n v="1"/>
    <n v="0"/>
    <x v="210"/>
  </r>
  <r>
    <x v="113"/>
    <n v="10446"/>
    <x v="12"/>
    <n v="1"/>
    <n v="195"/>
    <n v="0"/>
    <n v="0"/>
    <n v="14.48"/>
    <n v="180.52"/>
    <n v="0"/>
    <n v="180.52"/>
    <n v="1"/>
    <n v="0"/>
    <x v="210"/>
  </r>
  <r>
    <x v="30"/>
    <n v="10441"/>
    <x v="12"/>
    <n v="1"/>
    <n v="250"/>
    <n v="0"/>
    <n v="0"/>
    <n v="13.87"/>
    <n v="236.13"/>
    <n v="0"/>
    <n v="236.13"/>
    <n v="1"/>
    <n v="0"/>
    <x v="210"/>
  </r>
  <r>
    <x v="62"/>
    <n v="10445"/>
    <x v="12"/>
    <n v="4"/>
    <n v="780"/>
    <n v="0"/>
    <n v="0"/>
    <n v="0"/>
    <n v="780"/>
    <n v="0"/>
    <n v="780"/>
    <n v="1"/>
    <n v="0"/>
    <x v="210"/>
  </r>
  <r>
    <x v="65"/>
    <n v="10211"/>
    <x v="13"/>
    <n v="2"/>
    <n v="530"/>
    <n v="0"/>
    <n v="0"/>
    <n v="0"/>
    <n v="530"/>
    <n v="0"/>
    <n v="530"/>
    <n v="1"/>
    <n v="0"/>
    <x v="210"/>
  </r>
  <r>
    <x v="35"/>
    <n v="10220"/>
    <x v="13"/>
    <n v="1"/>
    <n v="225"/>
    <n v="0"/>
    <n v="0"/>
    <n v="0"/>
    <n v="225"/>
    <n v="0"/>
    <n v="225"/>
    <n v="1"/>
    <n v="0"/>
    <x v="210"/>
  </r>
  <r>
    <x v="67"/>
    <n v="10223"/>
    <x v="13"/>
    <n v="1"/>
    <n v="275"/>
    <n v="0"/>
    <n v="0"/>
    <n v="0"/>
    <n v="275"/>
    <n v="0"/>
    <n v="275"/>
    <n v="1"/>
    <n v="0"/>
    <x v="210"/>
  </r>
  <r>
    <x v="36"/>
    <n v="10224"/>
    <x v="13"/>
    <n v="1"/>
    <n v="255"/>
    <n v="0"/>
    <n v="0"/>
    <n v="0"/>
    <n v="255"/>
    <n v="0"/>
    <n v="255"/>
    <n v="1"/>
    <n v="0"/>
    <x v="210"/>
  </r>
  <r>
    <x v="8"/>
    <n v="10264"/>
    <x v="5"/>
    <n v="7"/>
    <n v="1330"/>
    <n v="0"/>
    <n v="0"/>
    <n v="0"/>
    <n v="1330"/>
    <n v="0"/>
    <n v="1330"/>
    <n v="1"/>
    <n v="0"/>
    <x v="210"/>
  </r>
  <r>
    <x v="43"/>
    <n v="10364"/>
    <x v="5"/>
    <n v="1"/>
    <n v="330"/>
    <n v="0"/>
    <n v="0"/>
    <n v="24.51"/>
    <n v="305.49"/>
    <n v="0"/>
    <n v="305.49"/>
    <n v="1"/>
    <n v="0"/>
    <x v="210"/>
  </r>
  <r>
    <x v="383"/>
    <n v="10749"/>
    <x v="28"/>
    <n v="2"/>
    <n v="358"/>
    <n v="0"/>
    <n v="0"/>
    <n v="9.93"/>
    <n v="348.07"/>
    <n v="0"/>
    <n v="348.07"/>
    <n v="1"/>
    <n v="0"/>
    <x v="210"/>
  </r>
  <r>
    <x v="377"/>
    <n v="10633"/>
    <x v="28"/>
    <n v="1"/>
    <n v="159"/>
    <n v="0"/>
    <n v="0"/>
    <n v="0"/>
    <n v="159"/>
    <n v="0"/>
    <n v="159"/>
    <n v="1"/>
    <n v="0"/>
    <x v="210"/>
  </r>
  <r>
    <x v="380"/>
    <n v="10924"/>
    <x v="28"/>
    <n v="2"/>
    <n v="318"/>
    <n v="0"/>
    <n v="0"/>
    <n v="8.82"/>
    <n v="309.18"/>
    <n v="0"/>
    <n v="309.18"/>
    <n v="1"/>
    <n v="0"/>
    <x v="210"/>
  </r>
  <r>
    <x v="381"/>
    <n v="10632"/>
    <x v="28"/>
    <n v="3"/>
    <n v="477"/>
    <n v="0"/>
    <n v="0"/>
    <n v="0"/>
    <n v="477"/>
    <n v="0"/>
    <n v="477"/>
    <n v="1"/>
    <n v="0"/>
    <x v="210"/>
  </r>
  <r>
    <x v="45"/>
    <n v="10354"/>
    <x v="6"/>
    <n v="1"/>
    <n v="350"/>
    <n v="0"/>
    <n v="0"/>
    <n v="26"/>
    <n v="324"/>
    <n v="0"/>
    <n v="324"/>
    <n v="1"/>
    <n v="0"/>
    <x v="210"/>
  </r>
  <r>
    <x v="11"/>
    <n v="10353"/>
    <x v="6"/>
    <n v="1"/>
    <n v="350"/>
    <n v="0"/>
    <n v="0"/>
    <n v="19.41"/>
    <n v="330.59"/>
    <n v="0"/>
    <n v="330.59"/>
    <n v="1"/>
    <n v="0"/>
    <x v="210"/>
  </r>
  <r>
    <x v="46"/>
    <n v="10356"/>
    <x v="6"/>
    <n v="2"/>
    <n v="720"/>
    <n v="0"/>
    <n v="0"/>
    <n v="19.97"/>
    <n v="700.03"/>
    <n v="0"/>
    <n v="700.03"/>
    <n v="1"/>
    <n v="0"/>
    <x v="210"/>
  </r>
  <r>
    <x v="152"/>
    <n v="10428"/>
    <x v="21"/>
    <n v="1"/>
    <n v="349"/>
    <n v="0"/>
    <n v="0"/>
    <n v="25.92"/>
    <n v="323.08"/>
    <n v="0"/>
    <n v="323.08"/>
    <n v="1"/>
    <n v="0"/>
    <x v="210"/>
  </r>
  <r>
    <x v="47"/>
    <n v="10432"/>
    <x v="14"/>
    <n v="1"/>
    <n v="315"/>
    <n v="0"/>
    <n v="0"/>
    <n v="0"/>
    <n v="315"/>
    <n v="0"/>
    <n v="315"/>
    <n v="1"/>
    <n v="0"/>
    <x v="210"/>
  </r>
  <r>
    <x v="78"/>
    <n v="10403"/>
    <x v="23"/>
    <n v="1"/>
    <n v="335"/>
    <n v="0"/>
    <n v="0"/>
    <n v="24.87"/>
    <n v="310.13"/>
    <n v="0"/>
    <n v="310.13"/>
    <n v="1"/>
    <n v="0"/>
    <x v="210"/>
  </r>
  <r>
    <x v="241"/>
    <n v="10031"/>
    <x v="9"/>
    <n v="1"/>
    <n v="715"/>
    <n v="0"/>
    <n v="0"/>
    <n v="0"/>
    <n v="715"/>
    <n v="0"/>
    <n v="715"/>
    <n v="1"/>
    <n v="0"/>
    <x v="210"/>
  </r>
  <r>
    <x v="384"/>
    <n v="10808"/>
    <x v="2"/>
    <n v="1"/>
    <n v="330"/>
    <n v="0"/>
    <n v="0"/>
    <n v="0"/>
    <n v="330"/>
    <n v="0"/>
    <n v="330"/>
    <n v="1"/>
    <n v="0"/>
    <x v="210"/>
  </r>
  <r>
    <x v="1"/>
    <n v="10450"/>
    <x v="0"/>
    <n v="3"/>
    <n v="1410"/>
    <n v="0"/>
    <n v="0"/>
    <n v="43.91"/>
    <n v="1366.09"/>
    <n v="0"/>
    <n v="1366.09"/>
    <n v="1"/>
    <n v="0"/>
    <x v="211"/>
  </r>
  <r>
    <x v="175"/>
    <n v="10453"/>
    <x v="0"/>
    <n v="1"/>
    <n v="370"/>
    <n v="0"/>
    <n v="0"/>
    <n v="0"/>
    <n v="370"/>
    <n v="0"/>
    <n v="370"/>
    <n v="1"/>
    <n v="0"/>
    <x v="211"/>
  </r>
  <r>
    <x v="385"/>
    <n v="10494"/>
    <x v="0"/>
    <n v="4"/>
    <n v="152"/>
    <n v="0"/>
    <n v="0"/>
    <n v="10.85"/>
    <n v="141.15"/>
    <n v="0"/>
    <n v="141.15"/>
    <n v="1"/>
    <n v="0"/>
    <x v="211"/>
  </r>
  <r>
    <x v="81"/>
    <n v="10396"/>
    <x v="18"/>
    <n v="2"/>
    <n v="1110"/>
    <n v="0"/>
    <n v="0"/>
    <n v="111"/>
    <n v="999"/>
    <n v="0"/>
    <n v="999"/>
    <n v="1"/>
    <n v="0"/>
    <x v="211"/>
  </r>
  <r>
    <x v="2"/>
    <n v="10158"/>
    <x v="1"/>
    <n v="3"/>
    <n v="1155"/>
    <n v="0"/>
    <n v="0"/>
    <n v="29.72"/>
    <n v="1125.28"/>
    <n v="0"/>
    <n v="1125.28"/>
    <n v="1"/>
    <n v="0"/>
    <x v="211"/>
  </r>
  <r>
    <x v="22"/>
    <n v="10645"/>
    <x v="1"/>
    <n v="2"/>
    <n v="680"/>
    <n v="0"/>
    <n v="0"/>
    <n v="0"/>
    <n v="680"/>
    <n v="0"/>
    <n v="680"/>
    <n v="1"/>
    <n v="0"/>
    <x v="211"/>
  </r>
  <r>
    <x v="58"/>
    <n v="10145"/>
    <x v="1"/>
    <n v="1"/>
    <n v="370"/>
    <n v="0"/>
    <n v="0"/>
    <n v="0"/>
    <n v="370"/>
    <n v="0"/>
    <n v="370"/>
    <n v="1"/>
    <n v="0"/>
    <x v="211"/>
  </r>
  <r>
    <x v="386"/>
    <n v="10127"/>
    <x v="3"/>
    <n v="1"/>
    <n v="355"/>
    <n v="0"/>
    <n v="0"/>
    <n v="13.71"/>
    <n v="341.29"/>
    <n v="0"/>
    <n v="341.29"/>
    <n v="1"/>
    <n v="0"/>
    <x v="211"/>
  </r>
  <r>
    <x v="138"/>
    <n v="10130"/>
    <x v="3"/>
    <n v="1"/>
    <n v="385"/>
    <n v="0"/>
    <n v="0"/>
    <n v="0"/>
    <n v="385"/>
    <n v="0"/>
    <n v="385"/>
    <n v="1"/>
    <n v="0"/>
    <x v="211"/>
  </r>
  <r>
    <x v="128"/>
    <n v="10111"/>
    <x v="3"/>
    <n v="2"/>
    <n v="710"/>
    <n v="0"/>
    <n v="0"/>
    <n v="47.56"/>
    <n v="662.44"/>
    <n v="0"/>
    <n v="662.44"/>
    <n v="1"/>
    <n v="0"/>
    <x v="211"/>
  </r>
  <r>
    <x v="26"/>
    <n v="10095"/>
    <x v="3"/>
    <n v="2"/>
    <n v="520"/>
    <n v="0"/>
    <n v="0"/>
    <n v="0"/>
    <n v="520"/>
    <n v="0"/>
    <n v="520"/>
    <n v="1"/>
    <n v="0"/>
    <x v="211"/>
  </r>
  <r>
    <x v="6"/>
    <n v="10055"/>
    <x v="4"/>
    <n v="1"/>
    <n v="260"/>
    <n v="0"/>
    <n v="0"/>
    <n v="0"/>
    <n v="260"/>
    <n v="0"/>
    <n v="260"/>
    <n v="1"/>
    <n v="0"/>
    <x v="211"/>
  </r>
  <r>
    <x v="28"/>
    <n v="10442"/>
    <x v="12"/>
    <n v="4"/>
    <n v="332"/>
    <n v="0"/>
    <n v="0"/>
    <n v="9.83"/>
    <n v="322.17"/>
    <n v="0"/>
    <n v="322.17"/>
    <n v="1"/>
    <n v="0"/>
    <x v="211"/>
  </r>
  <r>
    <x v="113"/>
    <n v="10446"/>
    <x v="12"/>
    <n v="4"/>
    <n v="780"/>
    <n v="0"/>
    <n v="0"/>
    <n v="12.29"/>
    <n v="767.71"/>
    <n v="0"/>
    <n v="767.71"/>
    <n v="1"/>
    <n v="0"/>
    <x v="211"/>
  </r>
  <r>
    <x v="62"/>
    <n v="10445"/>
    <x v="12"/>
    <n v="1"/>
    <n v="195"/>
    <n v="0"/>
    <n v="0"/>
    <n v="12.29"/>
    <n v="182.71"/>
    <n v="0"/>
    <n v="182.71"/>
    <n v="1"/>
    <n v="0"/>
    <x v="211"/>
  </r>
  <r>
    <x v="33"/>
    <n v="10221"/>
    <x v="13"/>
    <n v="2"/>
    <n v="510"/>
    <n v="0"/>
    <n v="0"/>
    <n v="11.39"/>
    <n v="498.61"/>
    <n v="0"/>
    <n v="498.61"/>
    <n v="1"/>
    <n v="0"/>
    <x v="211"/>
  </r>
  <r>
    <x v="34"/>
    <n v="10222"/>
    <x v="13"/>
    <n v="1"/>
    <n v="235"/>
    <n v="0"/>
    <n v="0"/>
    <n v="10.5"/>
    <n v="224.5"/>
    <n v="0"/>
    <n v="224.5"/>
    <n v="1"/>
    <n v="0"/>
    <x v="211"/>
  </r>
  <r>
    <x v="67"/>
    <n v="10223"/>
    <x v="13"/>
    <n v="1"/>
    <n v="275"/>
    <n v="0"/>
    <n v="0"/>
    <n v="0"/>
    <n v="275"/>
    <n v="0"/>
    <n v="275"/>
    <n v="1"/>
    <n v="0"/>
    <x v="211"/>
  </r>
  <r>
    <x v="36"/>
    <n v="10224"/>
    <x v="13"/>
    <n v="2"/>
    <n v="510"/>
    <n v="0"/>
    <n v="0"/>
    <n v="11.4"/>
    <n v="498.6"/>
    <n v="0"/>
    <n v="498.6"/>
    <n v="1"/>
    <n v="0"/>
    <x v="211"/>
  </r>
  <r>
    <x v="37"/>
    <n v="10216"/>
    <x v="13"/>
    <n v="2"/>
    <n v="490"/>
    <n v="0"/>
    <n v="0"/>
    <n v="0"/>
    <n v="490"/>
    <n v="0"/>
    <n v="490"/>
    <n v="1"/>
    <n v="0"/>
    <x v="211"/>
  </r>
  <r>
    <x v="85"/>
    <n v="10215"/>
    <x v="13"/>
    <n v="1"/>
    <n v="225"/>
    <n v="0"/>
    <n v="0"/>
    <n v="19.440000000000001"/>
    <n v="205.56"/>
    <n v="0"/>
    <n v="205.56"/>
    <n v="1"/>
    <n v="0"/>
    <x v="211"/>
  </r>
  <r>
    <x v="8"/>
    <n v="10264"/>
    <x v="5"/>
    <n v="10"/>
    <n v="1900"/>
    <n v="0"/>
    <n v="0"/>
    <n v="65.33"/>
    <n v="1834.67"/>
    <n v="0"/>
    <n v="1834.67"/>
    <n v="1"/>
    <n v="0"/>
    <x v="211"/>
  </r>
  <r>
    <x v="39"/>
    <n v="10373"/>
    <x v="5"/>
    <n v="1"/>
    <n v="275"/>
    <n v="0"/>
    <n v="0"/>
    <n v="12.28"/>
    <n v="262.72000000000003"/>
    <n v="0"/>
    <n v="262.72000000000003"/>
    <n v="1"/>
    <n v="0"/>
    <x v="211"/>
  </r>
  <r>
    <x v="41"/>
    <n v="10363"/>
    <x v="5"/>
    <n v="3"/>
    <n v="795"/>
    <n v="0"/>
    <n v="0"/>
    <n v="30.76"/>
    <n v="764.24"/>
    <n v="0"/>
    <n v="764.24"/>
    <n v="1"/>
    <n v="0"/>
    <x v="211"/>
  </r>
  <r>
    <x v="10"/>
    <n v="10007"/>
    <x v="5"/>
    <n v="1"/>
    <n v="275"/>
    <n v="0"/>
    <n v="0"/>
    <n v="17.329999999999998"/>
    <n v="257.67"/>
    <n v="0"/>
    <n v="257.67"/>
    <n v="1"/>
    <n v="0"/>
    <x v="211"/>
  </r>
  <r>
    <x v="42"/>
    <n v="10370"/>
    <x v="5"/>
    <n v="1"/>
    <n v="310"/>
    <n v="0"/>
    <n v="0"/>
    <n v="22.13"/>
    <n v="287.87"/>
    <n v="0"/>
    <n v="287.87"/>
    <n v="1"/>
    <n v="0"/>
    <x v="211"/>
  </r>
  <r>
    <x v="43"/>
    <n v="10364"/>
    <x v="5"/>
    <n v="2"/>
    <n v="660"/>
    <n v="0"/>
    <n v="0"/>
    <n v="46.81"/>
    <n v="613.19000000000005"/>
    <n v="0"/>
    <n v="613.19000000000005"/>
    <n v="1"/>
    <n v="0"/>
    <x v="211"/>
  </r>
  <r>
    <x v="264"/>
    <n v="10660"/>
    <x v="5"/>
    <n v="1"/>
    <n v="265"/>
    <n v="0"/>
    <n v="0"/>
    <n v="14.69"/>
    <n v="250.31"/>
    <n v="0"/>
    <n v="250.31"/>
    <n v="1"/>
    <n v="0"/>
    <x v="211"/>
  </r>
  <r>
    <x v="70"/>
    <n v="10367"/>
    <x v="5"/>
    <n v="2"/>
    <n v="660"/>
    <n v="0"/>
    <n v="0"/>
    <n v="28.09"/>
    <n v="631.91"/>
    <n v="0"/>
    <n v="631.91"/>
    <n v="1"/>
    <n v="0"/>
    <x v="211"/>
  </r>
  <r>
    <x v="383"/>
    <n v="10749"/>
    <x v="28"/>
    <n v="7"/>
    <n v="1253"/>
    <n v="0"/>
    <n v="0"/>
    <n v="25.36"/>
    <n v="1227.6400000000001"/>
    <n v="0"/>
    <n v="1227.6400000000001"/>
    <n v="1"/>
    <n v="0"/>
    <x v="211"/>
  </r>
  <r>
    <x v="376"/>
    <n v="10923"/>
    <x v="28"/>
    <n v="1"/>
    <n v="159"/>
    <n v="0"/>
    <n v="0"/>
    <n v="0"/>
    <n v="159"/>
    <n v="0"/>
    <n v="159"/>
    <n v="1"/>
    <n v="0"/>
    <x v="211"/>
  </r>
  <r>
    <x v="377"/>
    <n v="10633"/>
    <x v="28"/>
    <n v="4"/>
    <n v="636"/>
    <n v="0"/>
    <n v="0"/>
    <n v="15.72"/>
    <n v="620.28"/>
    <n v="0"/>
    <n v="620.28"/>
    <n v="1"/>
    <n v="0"/>
    <x v="211"/>
  </r>
  <r>
    <x v="378"/>
    <n v="10746"/>
    <x v="28"/>
    <n v="1"/>
    <n v="209"/>
    <n v="0"/>
    <n v="0"/>
    <n v="18.05"/>
    <n v="190.95"/>
    <n v="0"/>
    <n v="190.95"/>
    <n v="1"/>
    <n v="0"/>
    <x v="211"/>
  </r>
  <r>
    <x v="379"/>
    <n v="10754"/>
    <x v="28"/>
    <n v="1"/>
    <n v="209"/>
    <n v="0"/>
    <n v="0"/>
    <n v="4.6100000000000003"/>
    <n v="204.39"/>
    <n v="0"/>
    <n v="204.39"/>
    <n v="1"/>
    <n v="0"/>
    <x v="211"/>
  </r>
  <r>
    <x v="380"/>
    <n v="10924"/>
    <x v="28"/>
    <n v="2"/>
    <n v="318"/>
    <n v="0"/>
    <n v="0"/>
    <n v="5.0999999999999996"/>
    <n v="312.89999999999998"/>
    <n v="0"/>
    <n v="312.89999999999998"/>
    <n v="1"/>
    <n v="0"/>
    <x v="211"/>
  </r>
  <r>
    <x v="381"/>
    <n v="10632"/>
    <x v="28"/>
    <n v="2"/>
    <n v="318"/>
    <n v="0"/>
    <n v="0"/>
    <n v="10.199999999999999"/>
    <n v="307.8"/>
    <n v="0"/>
    <n v="307.8"/>
    <n v="1"/>
    <n v="0"/>
    <x v="211"/>
  </r>
  <r>
    <x v="11"/>
    <n v="10353"/>
    <x v="6"/>
    <n v="2"/>
    <n v="700"/>
    <n v="0"/>
    <n v="0"/>
    <n v="45.51"/>
    <n v="654.49"/>
    <n v="0"/>
    <n v="654.49"/>
    <n v="1"/>
    <n v="0"/>
    <x v="211"/>
  </r>
  <r>
    <x v="74"/>
    <n v="10227"/>
    <x v="6"/>
    <n v="2"/>
    <n v="770"/>
    <n v="0"/>
    <n v="0"/>
    <n v="0"/>
    <n v="770"/>
    <n v="0"/>
    <n v="770"/>
    <n v="1"/>
    <n v="0"/>
    <x v="211"/>
  </r>
  <r>
    <x v="46"/>
    <n v="10356"/>
    <x v="6"/>
    <n v="4"/>
    <n v="1440"/>
    <n v="0"/>
    <n v="0"/>
    <n v="33.86"/>
    <n v="1406.14"/>
    <n v="0"/>
    <n v="1406.14"/>
    <n v="1"/>
    <n v="0"/>
    <x v="211"/>
  </r>
  <r>
    <x v="387"/>
    <n v="10519"/>
    <x v="22"/>
    <n v="1"/>
    <n v="485"/>
    <n v="0"/>
    <n v="0"/>
    <n v="0"/>
    <n v="485"/>
    <n v="0"/>
    <n v="485"/>
    <n v="1"/>
    <n v="0"/>
    <x v="211"/>
  </r>
  <r>
    <x v="78"/>
    <n v="10403"/>
    <x v="23"/>
    <n v="1"/>
    <n v="335"/>
    <n v="0"/>
    <n v="0"/>
    <n v="0"/>
    <n v="335"/>
    <n v="0"/>
    <n v="335"/>
    <n v="1"/>
    <n v="0"/>
    <x v="211"/>
  </r>
  <r>
    <x v="89"/>
    <n v="10493"/>
    <x v="16"/>
    <n v="1"/>
    <n v="58"/>
    <n v="0"/>
    <n v="0"/>
    <n v="1.28"/>
    <n v="56.72"/>
    <n v="0"/>
    <n v="56.72"/>
    <n v="1"/>
    <n v="0"/>
    <x v="211"/>
  </r>
  <r>
    <x v="220"/>
    <n v="10399"/>
    <x v="18"/>
    <n v="1"/>
    <n v="670"/>
    <n v="0"/>
    <n v="0"/>
    <n v="0"/>
    <n v="670"/>
    <n v="0"/>
    <n v="670"/>
    <n v="1"/>
    <n v="0"/>
    <x v="212"/>
  </r>
  <r>
    <x v="58"/>
    <n v="10145"/>
    <x v="1"/>
    <n v="1"/>
    <n v="370"/>
    <n v="0"/>
    <n v="0"/>
    <n v="0"/>
    <n v="370"/>
    <n v="0"/>
    <n v="370"/>
    <n v="1"/>
    <n v="0"/>
    <x v="212"/>
  </r>
  <r>
    <x v="5"/>
    <n v="10051"/>
    <x v="4"/>
    <n v="1"/>
    <n v="315"/>
    <n v="0"/>
    <n v="0"/>
    <n v="0"/>
    <n v="315"/>
    <n v="0"/>
    <n v="315"/>
    <n v="1"/>
    <n v="0"/>
    <x v="212"/>
  </r>
  <r>
    <x v="62"/>
    <n v="10445"/>
    <x v="12"/>
    <n v="1"/>
    <n v="195"/>
    <n v="0"/>
    <n v="0"/>
    <n v="0"/>
    <n v="195"/>
    <n v="0"/>
    <n v="195"/>
    <n v="1"/>
    <n v="0"/>
    <x v="212"/>
  </r>
  <r>
    <x v="211"/>
    <n v="10472"/>
    <x v="19"/>
    <n v="1"/>
    <n v="645"/>
    <n v="0"/>
    <n v="0"/>
    <n v="0"/>
    <n v="645"/>
    <n v="0"/>
    <n v="645"/>
    <n v="1"/>
    <n v="0"/>
    <x v="212"/>
  </r>
  <r>
    <x v="378"/>
    <n v="10746"/>
    <x v="28"/>
    <n v="2"/>
    <n v="418"/>
    <n v="0"/>
    <n v="0"/>
    <n v="0"/>
    <n v="418"/>
    <n v="0"/>
    <n v="418"/>
    <n v="1"/>
    <n v="0"/>
    <x v="212"/>
  </r>
  <r>
    <x v="119"/>
    <n v="10359"/>
    <x v="6"/>
    <n v="1"/>
    <n v="385"/>
    <n v="0"/>
    <n v="0"/>
    <n v="0"/>
    <n v="385"/>
    <n v="0"/>
    <n v="385"/>
    <n v="1"/>
    <n v="0"/>
    <x v="212"/>
  </r>
  <r>
    <x v="14"/>
    <n v="10653"/>
    <x v="8"/>
    <n v="1"/>
    <n v="275"/>
    <n v="0"/>
    <n v="0"/>
    <n v="0"/>
    <n v="275"/>
    <n v="0"/>
    <n v="275"/>
    <n v="1"/>
    <n v="0"/>
    <x v="212"/>
  </r>
  <r>
    <x v="15"/>
    <n v="10037"/>
    <x v="8"/>
    <n v="1"/>
    <n v="385"/>
    <n v="0"/>
    <n v="0"/>
    <n v="0"/>
    <n v="385"/>
    <n v="0"/>
    <n v="385"/>
    <n v="1"/>
    <n v="0"/>
    <x v="212"/>
  </r>
  <r>
    <x v="21"/>
    <n v="10461"/>
    <x v="0"/>
    <n v="1"/>
    <n v="275"/>
    <n v="0"/>
    <n v="0"/>
    <n v="0"/>
    <n v="275"/>
    <n v="0"/>
    <n v="275"/>
    <n v="1"/>
    <n v="0"/>
    <x v="213"/>
  </r>
  <r>
    <x v="55"/>
    <n v="10152"/>
    <x v="1"/>
    <n v="1"/>
    <n v="350"/>
    <n v="0"/>
    <n v="0"/>
    <n v="0"/>
    <n v="350"/>
    <n v="0"/>
    <n v="350"/>
    <n v="1"/>
    <n v="0"/>
    <x v="213"/>
  </r>
  <r>
    <x v="375"/>
    <n v="10067"/>
    <x v="4"/>
    <n v="1"/>
    <n v="275"/>
    <n v="0"/>
    <n v="0"/>
    <n v="55"/>
    <n v="220"/>
    <n v="0"/>
    <n v="220"/>
    <n v="1"/>
    <n v="0"/>
    <x v="213"/>
  </r>
  <r>
    <x v="22"/>
    <n v="10645"/>
    <x v="1"/>
    <n v="1"/>
    <n v="340"/>
    <n v="0"/>
    <n v="0"/>
    <n v="0"/>
    <n v="340"/>
    <n v="0"/>
    <n v="340"/>
    <n v="1"/>
    <n v="0"/>
    <x v="213"/>
  </r>
  <r>
    <x v="4"/>
    <n v="10109"/>
    <x v="3"/>
    <n v="1"/>
    <n v="275"/>
    <n v="0"/>
    <n v="0"/>
    <n v="55"/>
    <n v="220"/>
    <n v="0"/>
    <n v="220"/>
    <n v="1"/>
    <n v="0"/>
    <x v="213"/>
  </r>
  <r>
    <x v="129"/>
    <n v="10088"/>
    <x v="4"/>
    <n v="1"/>
    <n v="275"/>
    <n v="0"/>
    <n v="0"/>
    <n v="0"/>
    <n v="275"/>
    <n v="0"/>
    <n v="275"/>
    <n v="1"/>
    <n v="0"/>
    <x v="213"/>
  </r>
  <r>
    <x v="29"/>
    <n v="10443"/>
    <x v="12"/>
    <n v="1"/>
    <n v="75"/>
    <n v="0"/>
    <n v="0"/>
    <n v="0"/>
    <n v="75"/>
    <n v="0"/>
    <n v="75"/>
    <n v="1"/>
    <n v="0"/>
    <x v="213"/>
  </r>
  <r>
    <x v="236"/>
    <n v="10042"/>
    <x v="12"/>
    <n v="1"/>
    <n v="145"/>
    <n v="0"/>
    <n v="0"/>
    <n v="0"/>
    <n v="145"/>
    <n v="0"/>
    <n v="145"/>
    <n v="1"/>
    <n v="0"/>
    <x v="213"/>
  </r>
  <r>
    <x v="65"/>
    <n v="10211"/>
    <x v="13"/>
    <n v="1"/>
    <n v="265"/>
    <n v="0"/>
    <n v="0"/>
    <n v="0"/>
    <n v="265"/>
    <n v="0"/>
    <n v="265"/>
    <n v="1"/>
    <n v="0"/>
    <x v="213"/>
  </r>
  <r>
    <x v="32"/>
    <n v="10214"/>
    <x v="13"/>
    <n v="1"/>
    <n v="265"/>
    <n v="0"/>
    <n v="0"/>
    <n v="0"/>
    <n v="265"/>
    <n v="0"/>
    <n v="265"/>
    <n v="1"/>
    <n v="0"/>
    <x v="213"/>
  </r>
  <r>
    <x v="33"/>
    <n v="10221"/>
    <x v="13"/>
    <n v="2"/>
    <n v="510"/>
    <n v="0"/>
    <n v="0"/>
    <n v="0"/>
    <n v="510"/>
    <n v="0"/>
    <n v="510"/>
    <n v="1"/>
    <n v="0"/>
    <x v="213"/>
  </r>
  <r>
    <x v="38"/>
    <n v="10381"/>
    <x v="5"/>
    <n v="2"/>
    <n v="450"/>
    <n v="0"/>
    <n v="0"/>
    <n v="45"/>
    <n v="405"/>
    <n v="0"/>
    <n v="405"/>
    <n v="1"/>
    <n v="0"/>
    <x v="213"/>
  </r>
  <r>
    <x v="161"/>
    <n v="10369"/>
    <x v="5"/>
    <n v="1"/>
    <n v="225"/>
    <n v="0"/>
    <n v="0"/>
    <n v="0"/>
    <n v="225"/>
    <n v="0"/>
    <n v="225"/>
    <n v="1"/>
    <n v="0"/>
    <x v="213"/>
  </r>
  <r>
    <x v="46"/>
    <n v="10356"/>
    <x v="6"/>
    <n v="1"/>
    <n v="360"/>
    <n v="0"/>
    <n v="0"/>
    <n v="0"/>
    <n v="360"/>
    <n v="0"/>
    <n v="360"/>
    <n v="1"/>
    <n v="0"/>
    <x v="213"/>
  </r>
  <r>
    <x v="154"/>
    <n v="10175"/>
    <x v="2"/>
    <n v="1"/>
    <n v="220"/>
    <n v="0"/>
    <n v="0"/>
    <n v="0"/>
    <n v="220"/>
    <n v="0"/>
    <n v="220"/>
    <n v="1"/>
    <n v="0"/>
    <x v="213"/>
  </r>
  <r>
    <x v="89"/>
    <n v="10493"/>
    <x v="16"/>
    <n v="1"/>
    <n v="58"/>
    <n v="0"/>
    <n v="0"/>
    <n v="0"/>
    <n v="58"/>
    <n v="0"/>
    <n v="58"/>
    <n v="1"/>
    <n v="0"/>
    <x v="213"/>
  </r>
  <r>
    <x v="388"/>
    <n v="12123"/>
    <x v="2"/>
    <n v="1"/>
    <n v="360"/>
    <n v="0"/>
    <n v="0"/>
    <n v="0"/>
    <n v="360"/>
    <n v="0"/>
    <n v="360"/>
    <n v="1"/>
    <n v="0"/>
    <x v="213"/>
  </r>
  <r>
    <x v="81"/>
    <n v="10396"/>
    <x v="18"/>
    <n v="1"/>
    <n v="555"/>
    <n v="0"/>
    <n v="0"/>
    <n v="0"/>
    <n v="555"/>
    <n v="0"/>
    <n v="555"/>
    <n v="1"/>
    <n v="0"/>
    <x v="214"/>
  </r>
  <r>
    <x v="54"/>
    <n v="10397"/>
    <x v="18"/>
    <n v="1"/>
    <n v="575"/>
    <n v="0"/>
    <n v="0"/>
    <n v="0"/>
    <n v="575"/>
    <n v="0"/>
    <n v="575"/>
    <n v="1"/>
    <n v="0"/>
    <x v="214"/>
  </r>
  <r>
    <x v="389"/>
    <n v="10635"/>
    <x v="2"/>
    <n v="1"/>
    <n v="665"/>
    <n v="0"/>
    <n v="0"/>
    <n v="0"/>
    <n v="665"/>
    <n v="0"/>
    <n v="665"/>
    <n v="1"/>
    <n v="0"/>
    <x v="214"/>
  </r>
  <r>
    <x v="390"/>
    <n v="10069"/>
    <x v="4"/>
    <n v="1"/>
    <n v="355"/>
    <n v="0"/>
    <n v="0"/>
    <n v="0"/>
    <n v="355"/>
    <n v="0"/>
    <n v="355"/>
    <n v="1"/>
    <n v="0"/>
    <x v="214"/>
  </r>
  <r>
    <x v="22"/>
    <n v="10645"/>
    <x v="1"/>
    <n v="1"/>
    <n v="340"/>
    <n v="0"/>
    <n v="0"/>
    <n v="0"/>
    <n v="340"/>
    <n v="0"/>
    <n v="340"/>
    <n v="1"/>
    <n v="0"/>
    <x v="214"/>
  </r>
  <r>
    <x v="349"/>
    <n v="10652"/>
    <x v="3"/>
    <n v="1"/>
    <n v="315"/>
    <n v="0"/>
    <n v="0"/>
    <n v="34.65"/>
    <n v="280.35000000000002"/>
    <n v="0"/>
    <n v="280.35000000000002"/>
    <n v="1"/>
    <n v="0"/>
    <x v="214"/>
  </r>
  <r>
    <x v="102"/>
    <n v="10018"/>
    <x v="4"/>
    <n v="1"/>
    <n v="265"/>
    <n v="0"/>
    <n v="0"/>
    <n v="53"/>
    <n v="212"/>
    <n v="0"/>
    <n v="212"/>
    <n v="1"/>
    <n v="0"/>
    <x v="214"/>
  </r>
  <r>
    <x v="26"/>
    <n v="10095"/>
    <x v="3"/>
    <n v="2"/>
    <n v="530"/>
    <n v="0"/>
    <n v="0"/>
    <n v="26.51"/>
    <n v="503.49"/>
    <n v="0"/>
    <n v="503.49"/>
    <n v="1"/>
    <n v="0"/>
    <x v="214"/>
  </r>
  <r>
    <x v="173"/>
    <n v="10097"/>
    <x v="3"/>
    <n v="1"/>
    <n v="355"/>
    <n v="0"/>
    <n v="0"/>
    <n v="0"/>
    <n v="355"/>
    <n v="0"/>
    <n v="355"/>
    <n v="1"/>
    <n v="0"/>
    <x v="214"/>
  </r>
  <r>
    <x v="28"/>
    <n v="10442"/>
    <x v="12"/>
    <n v="3"/>
    <n v="264"/>
    <n v="0"/>
    <n v="0"/>
    <n v="0"/>
    <n v="264"/>
    <n v="0"/>
    <n v="264"/>
    <n v="1"/>
    <n v="0"/>
    <x v="214"/>
  </r>
  <r>
    <x v="114"/>
    <n v="10440"/>
    <x v="12"/>
    <n v="1"/>
    <n v="88"/>
    <n v="0"/>
    <n v="0"/>
    <n v="0"/>
    <n v="88"/>
    <n v="0"/>
    <n v="88"/>
    <n v="1"/>
    <n v="0"/>
    <x v="214"/>
  </r>
  <r>
    <x v="126"/>
    <n v="10439"/>
    <x v="12"/>
    <n v="1"/>
    <n v="119"/>
    <n v="0"/>
    <n v="0"/>
    <n v="0"/>
    <n v="119"/>
    <n v="0"/>
    <n v="119"/>
    <n v="1"/>
    <n v="0"/>
    <x v="214"/>
  </r>
  <r>
    <x v="115"/>
    <n v="10436"/>
    <x v="12"/>
    <n v="1"/>
    <n v="45"/>
    <n v="0"/>
    <n v="0"/>
    <n v="0"/>
    <n v="45"/>
    <n v="0"/>
    <n v="45"/>
    <n v="1"/>
    <n v="0"/>
    <x v="214"/>
  </r>
  <r>
    <x v="31"/>
    <n v="10437"/>
    <x v="12"/>
    <n v="1"/>
    <n v="110"/>
    <n v="0"/>
    <n v="0"/>
    <n v="0"/>
    <n v="110"/>
    <n v="0"/>
    <n v="110"/>
    <n v="1"/>
    <n v="0"/>
    <x v="214"/>
  </r>
  <r>
    <x v="65"/>
    <n v="10211"/>
    <x v="13"/>
    <n v="1"/>
    <n v="265"/>
    <n v="0"/>
    <n v="0"/>
    <n v="0"/>
    <n v="265"/>
    <n v="0"/>
    <n v="265"/>
    <n v="1"/>
    <n v="0"/>
    <x v="214"/>
  </r>
  <r>
    <x v="32"/>
    <n v="10214"/>
    <x v="13"/>
    <n v="1"/>
    <n v="265"/>
    <n v="0"/>
    <n v="0"/>
    <n v="0"/>
    <n v="265"/>
    <n v="0"/>
    <n v="265"/>
    <n v="1"/>
    <n v="0"/>
    <x v="214"/>
  </r>
  <r>
    <x v="37"/>
    <n v="10216"/>
    <x v="13"/>
    <n v="3"/>
    <n v="805"/>
    <n v="0"/>
    <n v="0"/>
    <n v="27.49"/>
    <n v="777.51"/>
    <n v="0"/>
    <n v="777.51"/>
    <n v="1"/>
    <n v="0"/>
    <x v="214"/>
  </r>
  <r>
    <x v="8"/>
    <n v="10264"/>
    <x v="5"/>
    <n v="1"/>
    <n v="190"/>
    <n v="0"/>
    <n v="0"/>
    <n v="0"/>
    <n v="190"/>
    <n v="0"/>
    <n v="190"/>
    <n v="1"/>
    <n v="0"/>
    <x v="214"/>
  </r>
  <r>
    <x v="38"/>
    <n v="10381"/>
    <x v="5"/>
    <n v="1"/>
    <n v="225"/>
    <n v="0"/>
    <n v="0"/>
    <n v="0"/>
    <n v="225"/>
    <n v="0"/>
    <n v="225"/>
    <n v="1"/>
    <n v="0"/>
    <x v="214"/>
  </r>
  <r>
    <x v="161"/>
    <n v="10369"/>
    <x v="5"/>
    <n v="1"/>
    <n v="225"/>
    <n v="0"/>
    <n v="0"/>
    <n v="0"/>
    <n v="225"/>
    <n v="0"/>
    <n v="225"/>
    <n v="1"/>
    <n v="0"/>
    <x v="214"/>
  </r>
  <r>
    <x v="39"/>
    <n v="10373"/>
    <x v="5"/>
    <n v="1"/>
    <n v="275"/>
    <n v="0"/>
    <n v="0"/>
    <n v="0"/>
    <n v="275"/>
    <n v="0"/>
    <n v="275"/>
    <n v="1"/>
    <n v="0"/>
    <x v="214"/>
  </r>
  <r>
    <x v="41"/>
    <n v="10363"/>
    <x v="5"/>
    <n v="1"/>
    <n v="265"/>
    <n v="0"/>
    <n v="0"/>
    <n v="0"/>
    <n v="265"/>
    <n v="0"/>
    <n v="265"/>
    <n v="1"/>
    <n v="0"/>
    <x v="214"/>
  </r>
  <r>
    <x v="43"/>
    <n v="10364"/>
    <x v="5"/>
    <n v="1"/>
    <n v="330"/>
    <n v="0"/>
    <n v="0"/>
    <n v="0"/>
    <n v="330"/>
    <n v="0"/>
    <n v="330"/>
    <n v="1"/>
    <n v="0"/>
    <x v="214"/>
  </r>
  <r>
    <x v="383"/>
    <n v="10749"/>
    <x v="28"/>
    <n v="1"/>
    <n v="179"/>
    <n v="0"/>
    <n v="0"/>
    <n v="0"/>
    <n v="179"/>
    <n v="0"/>
    <n v="179"/>
    <n v="1"/>
    <n v="0"/>
    <x v="214"/>
  </r>
  <r>
    <x v="376"/>
    <n v="10923"/>
    <x v="28"/>
    <n v="1"/>
    <n v="159"/>
    <n v="0"/>
    <n v="0"/>
    <n v="0"/>
    <n v="159"/>
    <n v="0"/>
    <n v="159"/>
    <n v="1"/>
    <n v="0"/>
    <x v="214"/>
  </r>
  <r>
    <x v="381"/>
    <n v="10632"/>
    <x v="28"/>
    <n v="2"/>
    <n v="318"/>
    <n v="0"/>
    <n v="0"/>
    <n v="0"/>
    <n v="318"/>
    <n v="0"/>
    <n v="318"/>
    <n v="1"/>
    <n v="0"/>
    <x v="214"/>
  </r>
  <r>
    <x v="104"/>
    <n v="10360"/>
    <x v="6"/>
    <n v="1"/>
    <n v="385"/>
    <n v="0"/>
    <n v="0"/>
    <n v="42.35"/>
    <n v="342.65"/>
    <n v="0"/>
    <n v="342.65"/>
    <n v="1"/>
    <n v="0"/>
    <x v="214"/>
  </r>
  <r>
    <x v="119"/>
    <n v="10359"/>
    <x v="6"/>
    <n v="1"/>
    <n v="385"/>
    <n v="0"/>
    <n v="0"/>
    <n v="0"/>
    <n v="385"/>
    <n v="0"/>
    <n v="385"/>
    <n v="1"/>
    <n v="0"/>
    <x v="214"/>
  </r>
  <r>
    <x v="74"/>
    <n v="10227"/>
    <x v="6"/>
    <n v="2"/>
    <n v="770"/>
    <n v="0"/>
    <n v="0"/>
    <n v="0"/>
    <n v="770"/>
    <n v="0"/>
    <n v="770"/>
    <n v="1"/>
    <n v="0"/>
    <x v="214"/>
  </r>
  <r>
    <x v="46"/>
    <n v="10356"/>
    <x v="6"/>
    <n v="1"/>
    <n v="360"/>
    <n v="0"/>
    <n v="0"/>
    <n v="0"/>
    <n v="360"/>
    <n v="0"/>
    <n v="360"/>
    <n v="1"/>
    <n v="0"/>
    <x v="214"/>
  </r>
  <r>
    <x v="75"/>
    <n v="10427"/>
    <x v="21"/>
    <n v="2"/>
    <n v="718"/>
    <n v="0"/>
    <n v="0"/>
    <n v="0"/>
    <n v="718"/>
    <n v="0"/>
    <n v="718"/>
    <n v="1"/>
    <n v="0"/>
    <x v="214"/>
  </r>
  <r>
    <x v="180"/>
    <n v="10417"/>
    <x v="22"/>
    <n v="1"/>
    <n v="195"/>
    <n v="0"/>
    <n v="0"/>
    <n v="0"/>
    <n v="195"/>
    <n v="0"/>
    <n v="195"/>
    <n v="1"/>
    <n v="0"/>
    <x v="214"/>
  </r>
  <r>
    <x v="391"/>
    <n v="10636"/>
    <x v="17"/>
    <n v="1"/>
    <n v="0"/>
    <n v="0"/>
    <n v="0"/>
    <n v="0"/>
    <n v="0"/>
    <n v="0"/>
    <n v="0"/>
    <n v="0"/>
    <n v="0"/>
    <x v="214"/>
  </r>
  <r>
    <x v="80"/>
    <n v="10242"/>
    <x v="17"/>
    <n v="1"/>
    <n v="0"/>
    <n v="0"/>
    <n v="0"/>
    <n v="0"/>
    <n v="0"/>
    <n v="0"/>
    <n v="0"/>
    <n v="0"/>
    <n v="0"/>
    <x v="214"/>
  </r>
  <r>
    <x v="219"/>
    <n v="10250"/>
    <x v="17"/>
    <n v="1"/>
    <n v="0"/>
    <n v="0"/>
    <n v="0"/>
    <n v="0"/>
    <n v="0"/>
    <n v="0"/>
    <n v="0"/>
    <n v="0"/>
    <n v="0"/>
    <x v="214"/>
  </r>
  <r>
    <x v="134"/>
    <n v="10405"/>
    <x v="17"/>
    <n v="1"/>
    <n v="0"/>
    <n v="0"/>
    <n v="0"/>
    <n v="0"/>
    <n v="0"/>
    <n v="0"/>
    <n v="0"/>
    <n v="0"/>
    <n v="0"/>
    <x v="214"/>
  </r>
  <r>
    <x v="155"/>
    <n v="10623"/>
    <x v="17"/>
    <n v="1"/>
    <n v="0"/>
    <n v="0"/>
    <n v="0"/>
    <n v="0"/>
    <n v="0"/>
    <n v="0"/>
    <n v="0"/>
    <n v="0"/>
    <n v="0"/>
    <x v="214"/>
  </r>
  <r>
    <x v="213"/>
    <s v="0000"/>
    <x v="17"/>
    <n v="1"/>
    <n v="0"/>
    <n v="0"/>
    <n v="0"/>
    <n v="0"/>
    <n v="0"/>
    <n v="0"/>
    <n v="0"/>
    <n v="0"/>
    <n v="0"/>
    <x v="214"/>
  </r>
  <r>
    <x v="145"/>
    <n v="10449"/>
    <x v="0"/>
    <n v="1"/>
    <n v="260"/>
    <n v="0"/>
    <n v="0"/>
    <n v="13.33"/>
    <n v="246.67"/>
    <n v="0"/>
    <n v="246.67"/>
    <n v="1"/>
    <n v="0"/>
    <x v="215"/>
  </r>
  <r>
    <x v="182"/>
    <n v="10154"/>
    <x v="1"/>
    <n v="1"/>
    <n v="385"/>
    <n v="0"/>
    <n v="0"/>
    <n v="19.73"/>
    <n v="365.27"/>
    <n v="0"/>
    <n v="365.27"/>
    <n v="1"/>
    <n v="0"/>
    <x v="215"/>
  </r>
  <r>
    <x v="2"/>
    <n v="10158"/>
    <x v="1"/>
    <n v="1"/>
    <n v="385"/>
    <n v="0"/>
    <n v="0"/>
    <n v="0"/>
    <n v="385"/>
    <n v="0"/>
    <n v="385"/>
    <n v="1"/>
    <n v="0"/>
    <x v="215"/>
  </r>
  <r>
    <x v="375"/>
    <n v="10067"/>
    <x v="4"/>
    <n v="1"/>
    <n v="275"/>
    <n v="0"/>
    <n v="0"/>
    <n v="0"/>
    <n v="275"/>
    <n v="0"/>
    <n v="275"/>
    <n v="1"/>
    <n v="0"/>
    <x v="215"/>
  </r>
  <r>
    <x v="59"/>
    <n v="10052"/>
    <x v="4"/>
    <n v="1"/>
    <n v="355"/>
    <n v="0"/>
    <n v="0"/>
    <n v="18.2"/>
    <n v="336.8"/>
    <n v="0"/>
    <n v="336.8"/>
    <n v="1"/>
    <n v="0"/>
    <x v="215"/>
  </r>
  <r>
    <x v="349"/>
    <n v="10652"/>
    <x v="3"/>
    <n v="1"/>
    <n v="315"/>
    <n v="0"/>
    <n v="0"/>
    <n v="0"/>
    <n v="315"/>
    <n v="0"/>
    <n v="315"/>
    <n v="1"/>
    <n v="0"/>
    <x v="215"/>
  </r>
  <r>
    <x v="4"/>
    <n v="10109"/>
    <x v="3"/>
    <n v="1"/>
    <n v="275"/>
    <n v="0"/>
    <n v="0"/>
    <n v="0"/>
    <n v="275"/>
    <n v="0"/>
    <n v="275"/>
    <n v="1"/>
    <n v="0"/>
    <x v="215"/>
  </r>
  <r>
    <x v="176"/>
    <n v="10137"/>
    <x v="1"/>
    <n v="1"/>
    <n v="385"/>
    <n v="0"/>
    <n v="0"/>
    <n v="0"/>
    <n v="385"/>
    <n v="0"/>
    <n v="385"/>
    <n v="1"/>
    <n v="0"/>
    <x v="215"/>
  </r>
  <r>
    <x v="7"/>
    <n v="10062"/>
    <x v="4"/>
    <n v="1"/>
    <n v="275"/>
    <n v="0"/>
    <n v="0"/>
    <n v="0"/>
    <n v="275"/>
    <n v="0"/>
    <n v="275"/>
    <n v="1"/>
    <n v="0"/>
    <x v="215"/>
  </r>
  <r>
    <x v="28"/>
    <n v="10442"/>
    <x v="12"/>
    <n v="2"/>
    <n v="176"/>
    <n v="0"/>
    <n v="0"/>
    <n v="13.33"/>
    <n v="162.66999999999999"/>
    <n v="0"/>
    <n v="162.66999999999999"/>
    <n v="1"/>
    <n v="0"/>
    <x v="215"/>
  </r>
  <r>
    <x v="114"/>
    <n v="10440"/>
    <x v="12"/>
    <n v="2"/>
    <n v="176"/>
    <n v="0"/>
    <n v="0"/>
    <n v="0"/>
    <n v="176"/>
    <n v="0"/>
    <n v="176"/>
    <n v="1"/>
    <n v="0"/>
    <x v="215"/>
  </r>
  <r>
    <x v="117"/>
    <n v="10218"/>
    <x v="13"/>
    <n v="1"/>
    <n v="280"/>
    <n v="0"/>
    <n v="0"/>
    <n v="0"/>
    <n v="280"/>
    <n v="0"/>
    <n v="280"/>
    <n v="1"/>
    <n v="0"/>
    <x v="215"/>
  </r>
  <r>
    <x v="35"/>
    <n v="10220"/>
    <x v="13"/>
    <n v="1"/>
    <n v="255"/>
    <n v="0"/>
    <n v="0"/>
    <n v="0"/>
    <n v="255"/>
    <n v="0"/>
    <n v="255"/>
    <n v="1"/>
    <n v="0"/>
    <x v="215"/>
  </r>
  <r>
    <x v="8"/>
    <n v="10264"/>
    <x v="5"/>
    <n v="1"/>
    <n v="190"/>
    <n v="0"/>
    <n v="0"/>
    <n v="0"/>
    <n v="190"/>
    <n v="0"/>
    <n v="190"/>
    <n v="1"/>
    <n v="0"/>
    <x v="215"/>
  </r>
  <r>
    <x v="233"/>
    <n v="10380"/>
    <x v="5"/>
    <n v="1"/>
    <n v="230"/>
    <n v="0"/>
    <n v="0"/>
    <n v="0"/>
    <n v="230"/>
    <n v="0"/>
    <n v="230"/>
    <n v="1"/>
    <n v="0"/>
    <x v="215"/>
  </r>
  <r>
    <x v="383"/>
    <n v="10749"/>
    <x v="28"/>
    <n v="3"/>
    <n v="537"/>
    <n v="0"/>
    <n v="0"/>
    <n v="23.69"/>
    <n v="513.30999999999995"/>
    <n v="0"/>
    <n v="513.30999999999995"/>
    <n v="1"/>
    <n v="0"/>
    <x v="215"/>
  </r>
  <r>
    <x v="377"/>
    <n v="10633"/>
    <x v="28"/>
    <n v="1"/>
    <n v="159"/>
    <n v="0"/>
    <n v="0"/>
    <n v="0"/>
    <n v="159"/>
    <n v="0"/>
    <n v="159"/>
    <n v="1"/>
    <n v="0"/>
    <x v="215"/>
  </r>
  <r>
    <x v="378"/>
    <n v="10746"/>
    <x v="28"/>
    <n v="4"/>
    <n v="836"/>
    <n v="0"/>
    <n v="0"/>
    <n v="0"/>
    <n v="836"/>
    <n v="0"/>
    <n v="836"/>
    <n v="1"/>
    <n v="0"/>
    <x v="215"/>
  </r>
  <r>
    <x v="11"/>
    <n v="10353"/>
    <x v="6"/>
    <n v="1"/>
    <n v="350"/>
    <n v="0"/>
    <n v="0"/>
    <n v="46.31"/>
    <n v="303.69"/>
    <n v="0"/>
    <n v="303.69"/>
    <n v="1"/>
    <n v="0"/>
    <x v="215"/>
  </r>
  <r>
    <x v="74"/>
    <n v="10227"/>
    <x v="6"/>
    <n v="1"/>
    <n v="385"/>
    <n v="0"/>
    <n v="0"/>
    <n v="19.739999999999998"/>
    <n v="365.26"/>
    <n v="0"/>
    <n v="365.26"/>
    <n v="1"/>
    <n v="0"/>
    <x v="215"/>
  </r>
  <r>
    <x v="46"/>
    <n v="10356"/>
    <x v="6"/>
    <n v="1"/>
    <n v="360"/>
    <n v="0"/>
    <n v="0"/>
    <n v="0"/>
    <n v="360"/>
    <n v="0"/>
    <n v="360"/>
    <n v="1"/>
    <n v="0"/>
    <x v="215"/>
  </r>
  <r>
    <x v="14"/>
    <n v="10653"/>
    <x v="8"/>
    <n v="1"/>
    <n v="275"/>
    <n v="0"/>
    <n v="0"/>
    <n v="41.67"/>
    <n v="233.33"/>
    <n v="0"/>
    <n v="233.33"/>
    <n v="1"/>
    <n v="0"/>
    <x v="215"/>
  </r>
  <r>
    <x v="79"/>
    <n v="10404"/>
    <x v="23"/>
    <n v="1"/>
    <n v="375"/>
    <n v="0"/>
    <n v="0"/>
    <n v="0"/>
    <n v="375"/>
    <n v="0"/>
    <n v="375"/>
    <n v="1"/>
    <n v="0"/>
    <x v="215"/>
  </r>
  <r>
    <x v="16"/>
    <n v="10030"/>
    <x v="9"/>
    <n v="1"/>
    <n v="725"/>
    <n v="0"/>
    <n v="0"/>
    <n v="0"/>
    <n v="725"/>
    <n v="0"/>
    <n v="725"/>
    <n v="1"/>
    <n v="0"/>
    <x v="215"/>
  </r>
  <r>
    <x v="219"/>
    <n v="10250"/>
    <x v="17"/>
    <n v="1"/>
    <n v="0"/>
    <n v="0"/>
    <n v="0"/>
    <n v="0"/>
    <n v="0"/>
    <n v="0"/>
    <n v="0"/>
    <n v="0"/>
    <n v="0"/>
    <x v="215"/>
  </r>
  <r>
    <x v="275"/>
    <n v="10539"/>
    <x v="17"/>
    <n v="1"/>
    <n v="0"/>
    <n v="0"/>
    <n v="0"/>
    <n v="0"/>
    <n v="0"/>
    <n v="0"/>
    <n v="0"/>
    <n v="0"/>
    <n v="0"/>
    <x v="215"/>
  </r>
  <r>
    <x v="392"/>
    <n v="10185"/>
    <x v="17"/>
    <n v="1"/>
    <n v="0"/>
    <n v="0"/>
    <n v="0"/>
    <n v="0"/>
    <n v="0"/>
    <n v="0"/>
    <n v="0"/>
    <n v="0"/>
    <n v="0"/>
    <x v="215"/>
  </r>
  <r>
    <x v="293"/>
    <n v="10522"/>
    <x v="17"/>
    <n v="1"/>
    <n v="0"/>
    <n v="0"/>
    <n v="0"/>
    <n v="0"/>
    <n v="0"/>
    <n v="0"/>
    <n v="0"/>
    <n v="0"/>
    <n v="0"/>
    <x v="215"/>
  </r>
  <r>
    <x v="21"/>
    <n v="10461"/>
    <x v="0"/>
    <n v="1"/>
    <n v="295"/>
    <n v="0"/>
    <n v="0"/>
    <n v="0"/>
    <n v="295"/>
    <n v="0"/>
    <n v="295"/>
    <n v="1"/>
    <n v="0"/>
    <x v="216"/>
  </r>
  <r>
    <x v="136"/>
    <n v="10400"/>
    <x v="18"/>
    <n v="1"/>
    <n v="560"/>
    <n v="0"/>
    <n v="0"/>
    <n v="0"/>
    <n v="560"/>
    <n v="0"/>
    <n v="560"/>
    <n v="1"/>
    <n v="0"/>
    <x v="216"/>
  </r>
  <r>
    <x v="375"/>
    <n v="10067"/>
    <x v="4"/>
    <n v="1"/>
    <n v="275"/>
    <n v="0"/>
    <n v="0"/>
    <n v="40.53"/>
    <n v="234.47"/>
    <n v="0"/>
    <n v="234.47"/>
    <n v="1"/>
    <n v="0"/>
    <x v="216"/>
  </r>
  <r>
    <x v="58"/>
    <n v="10145"/>
    <x v="1"/>
    <n v="2"/>
    <n v="770"/>
    <n v="0"/>
    <n v="0"/>
    <n v="0"/>
    <n v="770"/>
    <n v="0"/>
    <n v="770"/>
    <n v="1"/>
    <n v="0"/>
    <x v="216"/>
  </r>
  <r>
    <x v="59"/>
    <n v="10052"/>
    <x v="4"/>
    <n v="1"/>
    <n v="355"/>
    <n v="0"/>
    <n v="0"/>
    <n v="0"/>
    <n v="355"/>
    <n v="0"/>
    <n v="355"/>
    <n v="1"/>
    <n v="0"/>
    <x v="216"/>
  </r>
  <r>
    <x v="101"/>
    <n v="10113"/>
    <x v="11"/>
    <n v="2"/>
    <n v="770"/>
    <n v="0"/>
    <n v="0"/>
    <n v="113.47"/>
    <n v="656.53"/>
    <n v="0"/>
    <n v="656.53"/>
    <n v="1"/>
    <n v="0"/>
    <x v="216"/>
  </r>
  <r>
    <x v="7"/>
    <n v="10062"/>
    <x v="4"/>
    <n v="1"/>
    <n v="275"/>
    <n v="0"/>
    <n v="0"/>
    <n v="0"/>
    <n v="275"/>
    <n v="0"/>
    <n v="275"/>
    <n v="1"/>
    <n v="0"/>
    <x v="216"/>
  </r>
  <r>
    <x v="28"/>
    <n v="10442"/>
    <x v="12"/>
    <n v="2"/>
    <n v="176"/>
    <n v="0"/>
    <n v="0"/>
    <n v="9.2200000000000006"/>
    <n v="166.78"/>
    <n v="0"/>
    <n v="166.78"/>
    <n v="1"/>
    <n v="0"/>
    <x v="216"/>
  </r>
  <r>
    <x v="126"/>
    <n v="10439"/>
    <x v="12"/>
    <n v="1"/>
    <n v="119"/>
    <n v="0"/>
    <n v="0"/>
    <n v="2.75"/>
    <n v="116.25"/>
    <n v="0"/>
    <n v="116.25"/>
    <n v="1"/>
    <n v="0"/>
    <x v="216"/>
  </r>
  <r>
    <x v="236"/>
    <n v="10042"/>
    <x v="12"/>
    <n v="1"/>
    <n v="145"/>
    <n v="0"/>
    <n v="0"/>
    <n v="0"/>
    <n v="145"/>
    <n v="0"/>
    <n v="145"/>
    <n v="1"/>
    <n v="0"/>
    <x v="216"/>
  </r>
  <r>
    <x v="393"/>
    <n v="10003"/>
    <x v="16"/>
    <n v="1"/>
    <n v="35"/>
    <n v="0"/>
    <n v="0"/>
    <n v="0"/>
    <n v="35"/>
    <n v="0"/>
    <n v="35"/>
    <n v="1"/>
    <n v="0"/>
    <x v="216"/>
  </r>
  <r>
    <x v="116"/>
    <n v="10473"/>
    <x v="19"/>
    <n v="1"/>
    <n v="425"/>
    <n v="0"/>
    <n v="0"/>
    <n v="0"/>
    <n v="425"/>
    <n v="0"/>
    <n v="425"/>
    <n v="1"/>
    <n v="0"/>
    <x v="216"/>
  </r>
  <r>
    <x v="65"/>
    <n v="10211"/>
    <x v="13"/>
    <n v="2"/>
    <n v="570"/>
    <n v="0"/>
    <n v="0"/>
    <n v="0"/>
    <n v="570"/>
    <n v="0"/>
    <n v="570"/>
    <n v="1"/>
    <n v="0"/>
    <x v="216"/>
  </r>
  <r>
    <x v="34"/>
    <n v="10222"/>
    <x v="13"/>
    <n v="15"/>
    <n v="3825"/>
    <n v="0"/>
    <n v="0"/>
    <n v="0"/>
    <n v="3825"/>
    <n v="0"/>
    <n v="3825"/>
    <n v="1"/>
    <n v="0"/>
    <x v="216"/>
  </r>
  <r>
    <x v="67"/>
    <n v="10223"/>
    <x v="13"/>
    <n v="1"/>
    <n v="310"/>
    <n v="0"/>
    <n v="0"/>
    <n v="0"/>
    <n v="310"/>
    <n v="0"/>
    <n v="310"/>
    <n v="1"/>
    <n v="0"/>
    <x v="216"/>
  </r>
  <r>
    <x v="37"/>
    <n v="10216"/>
    <x v="13"/>
    <n v="2"/>
    <n v="560"/>
    <n v="0"/>
    <n v="0"/>
    <n v="0"/>
    <n v="560"/>
    <n v="0"/>
    <n v="560"/>
    <n v="1"/>
    <n v="0"/>
    <x v="216"/>
  </r>
  <r>
    <x v="157"/>
    <n v="10682"/>
    <x v="2"/>
    <n v="1"/>
    <n v="305"/>
    <n v="0"/>
    <n v="0"/>
    <n v="0"/>
    <n v="305"/>
    <n v="0"/>
    <n v="305"/>
    <n v="1"/>
    <n v="0"/>
    <x v="216"/>
  </r>
  <r>
    <x v="233"/>
    <n v="10380"/>
    <x v="5"/>
    <n v="1"/>
    <n v="230"/>
    <n v="0"/>
    <n v="0"/>
    <n v="24.1"/>
    <n v="205.9"/>
    <n v="0"/>
    <n v="205.9"/>
    <n v="1"/>
    <n v="0"/>
    <x v="216"/>
  </r>
  <r>
    <x v="10"/>
    <n v="10007"/>
    <x v="5"/>
    <n v="2"/>
    <n v="550"/>
    <n v="0"/>
    <n v="0"/>
    <n v="6.36"/>
    <n v="543.64"/>
    <n v="0"/>
    <n v="543.64"/>
    <n v="1"/>
    <n v="0"/>
    <x v="216"/>
  </r>
  <r>
    <x v="70"/>
    <n v="10367"/>
    <x v="5"/>
    <n v="1"/>
    <n v="330"/>
    <n v="0"/>
    <n v="0"/>
    <n v="0"/>
    <n v="330"/>
    <n v="0"/>
    <n v="330"/>
    <n v="1"/>
    <n v="0"/>
    <x v="216"/>
  </r>
  <r>
    <x v="162"/>
    <n v="10482"/>
    <x v="20"/>
    <n v="1"/>
    <n v="1060"/>
    <n v="0"/>
    <n v="0"/>
    <n v="0"/>
    <n v="1060"/>
    <n v="0"/>
    <n v="1060"/>
    <n v="1"/>
    <n v="0"/>
    <x v="216"/>
  </r>
  <r>
    <x v="72"/>
    <n v="10033"/>
    <x v="20"/>
    <n v="1"/>
    <n v="1365"/>
    <n v="0"/>
    <n v="0"/>
    <n v="0"/>
    <n v="1365"/>
    <n v="0"/>
    <n v="1365"/>
    <n v="1"/>
    <n v="0"/>
    <x v="216"/>
  </r>
  <r>
    <x v="383"/>
    <n v="10749"/>
    <x v="28"/>
    <n v="1"/>
    <n v="179"/>
    <n v="0"/>
    <n v="0"/>
    <n v="0"/>
    <n v="179"/>
    <n v="0"/>
    <n v="179"/>
    <n v="1"/>
    <n v="0"/>
    <x v="216"/>
  </r>
  <r>
    <x v="378"/>
    <n v="10746"/>
    <x v="28"/>
    <n v="1"/>
    <n v="209"/>
    <n v="0"/>
    <n v="0"/>
    <n v="0"/>
    <n v="209"/>
    <n v="0"/>
    <n v="209"/>
    <n v="1"/>
    <n v="0"/>
    <x v="216"/>
  </r>
  <r>
    <x v="45"/>
    <n v="10354"/>
    <x v="6"/>
    <n v="1"/>
    <n v="350"/>
    <n v="0"/>
    <n v="0"/>
    <n v="36.68"/>
    <n v="313.32"/>
    <n v="0"/>
    <n v="313.32"/>
    <n v="1"/>
    <n v="0"/>
    <x v="216"/>
  </r>
  <r>
    <x v="104"/>
    <n v="10360"/>
    <x v="6"/>
    <n v="1"/>
    <n v="385"/>
    <n v="0"/>
    <n v="0"/>
    <n v="0"/>
    <n v="385"/>
    <n v="0"/>
    <n v="385"/>
    <n v="1"/>
    <n v="0"/>
    <x v="216"/>
  </r>
  <r>
    <x v="180"/>
    <n v="10417"/>
    <x v="22"/>
    <n v="1"/>
    <n v="195"/>
    <n v="0"/>
    <n v="0"/>
    <n v="0"/>
    <n v="195"/>
    <n v="0"/>
    <n v="195"/>
    <n v="1"/>
    <n v="0"/>
    <x v="216"/>
  </r>
  <r>
    <x v="77"/>
    <n v="10421"/>
    <x v="22"/>
    <n v="1"/>
    <n v="238"/>
    <n v="0"/>
    <n v="0"/>
    <n v="0"/>
    <n v="238"/>
    <n v="0"/>
    <n v="238"/>
    <n v="1"/>
    <n v="0"/>
    <x v="216"/>
  </r>
  <r>
    <x v="394"/>
    <n v="10639"/>
    <x v="16"/>
    <n v="1"/>
    <n v="90"/>
    <n v="0"/>
    <n v="0"/>
    <n v="0"/>
    <n v="90"/>
    <n v="0"/>
    <n v="90"/>
    <n v="1"/>
    <n v="0"/>
    <x v="216"/>
  </r>
  <r>
    <x v="121"/>
    <n v="10562"/>
    <x v="9"/>
    <n v="1"/>
    <n v="795"/>
    <n v="0"/>
    <n v="0"/>
    <n v="18.39"/>
    <n v="776.61"/>
    <n v="0"/>
    <n v="776.61"/>
    <n v="1"/>
    <n v="0"/>
    <x v="216"/>
  </r>
  <r>
    <x v="292"/>
    <n v="10743"/>
    <x v="2"/>
    <n v="2"/>
    <n v="50"/>
    <n v="0"/>
    <n v="0"/>
    <n v="0"/>
    <n v="50"/>
    <n v="0"/>
    <n v="50"/>
    <n v="1"/>
    <n v="0"/>
    <x v="216"/>
  </r>
  <r>
    <x v="154"/>
    <n v="10175"/>
    <x v="2"/>
    <n v="1"/>
    <n v="220"/>
    <n v="0"/>
    <n v="0"/>
    <n v="0"/>
    <n v="220"/>
    <n v="0"/>
    <n v="220"/>
    <n v="1"/>
    <n v="0"/>
    <x v="216"/>
  </r>
  <r>
    <x v="395"/>
    <n v="10637"/>
    <x v="2"/>
    <n v="1"/>
    <n v="365"/>
    <n v="0"/>
    <n v="0"/>
    <n v="0"/>
    <n v="365"/>
    <n v="0"/>
    <n v="365"/>
    <n v="1"/>
    <n v="0"/>
    <x v="216"/>
  </r>
  <r>
    <x v="309"/>
    <n v="10767"/>
    <x v="2"/>
    <n v="2"/>
    <n v="560"/>
    <n v="0"/>
    <n v="0"/>
    <n v="0"/>
    <n v="560"/>
    <n v="0"/>
    <n v="560"/>
    <n v="1"/>
    <n v="0"/>
    <x v="216"/>
  </r>
  <r>
    <x v="396"/>
    <n v="10638"/>
    <x v="28"/>
    <n v="2"/>
    <n v="418"/>
    <n v="0"/>
    <n v="0"/>
    <n v="0"/>
    <n v="418"/>
    <n v="0"/>
    <n v="418"/>
    <n v="1"/>
    <n v="0"/>
    <x v="216"/>
  </r>
  <r>
    <x v="18"/>
    <n v="10583"/>
    <x v="2"/>
    <n v="1"/>
    <n v="380"/>
    <n v="0"/>
    <n v="0"/>
    <n v="0"/>
    <n v="380"/>
    <n v="0"/>
    <n v="380"/>
    <n v="1"/>
    <n v="0"/>
    <x v="216"/>
  </r>
  <r>
    <x v="342"/>
    <n v="10879"/>
    <x v="2"/>
    <n v="1"/>
    <n v="369"/>
    <n v="0"/>
    <n v="0"/>
    <n v="0"/>
    <n v="369"/>
    <n v="0"/>
    <n v="369"/>
    <n v="1"/>
    <n v="0"/>
    <x v="216"/>
  </r>
  <r>
    <x v="19"/>
    <n v="10527"/>
    <x v="2"/>
    <n v="1"/>
    <n v="299"/>
    <n v="0"/>
    <n v="0"/>
    <n v="0"/>
    <n v="299"/>
    <n v="0"/>
    <n v="299"/>
    <n v="1"/>
    <n v="0"/>
    <x v="216"/>
  </r>
  <r>
    <x v="234"/>
    <n v="10544"/>
    <x v="2"/>
    <n v="3"/>
    <n v="897"/>
    <n v="0"/>
    <n v="0"/>
    <n v="0"/>
    <n v="897"/>
    <n v="0"/>
    <n v="897"/>
    <n v="1"/>
    <n v="0"/>
    <x v="216"/>
  </r>
  <r>
    <x v="123"/>
    <n v="10398"/>
    <x v="18"/>
    <n v="1"/>
    <n v="625"/>
    <n v="0"/>
    <n v="0"/>
    <n v="86.33"/>
    <n v="538.66999999999996"/>
    <n v="0"/>
    <n v="538.66999999999996"/>
    <n v="1"/>
    <n v="0"/>
    <x v="217"/>
  </r>
  <r>
    <x v="382"/>
    <n v="10125"/>
    <x v="3"/>
    <n v="2"/>
    <n v="550"/>
    <n v="0"/>
    <n v="0"/>
    <n v="36.75"/>
    <n v="513.25"/>
    <n v="0"/>
    <n v="513.25"/>
    <n v="1"/>
    <n v="0"/>
    <x v="217"/>
  </r>
  <r>
    <x v="26"/>
    <n v="10095"/>
    <x v="3"/>
    <n v="1"/>
    <n v="270"/>
    <n v="0"/>
    <n v="0"/>
    <n v="33.99"/>
    <n v="236.01"/>
    <n v="0"/>
    <n v="236.01"/>
    <n v="1"/>
    <n v="0"/>
    <x v="217"/>
  </r>
  <r>
    <x v="129"/>
    <n v="10088"/>
    <x v="4"/>
    <n v="1"/>
    <n v="275"/>
    <n v="0"/>
    <n v="0"/>
    <n v="0"/>
    <n v="275"/>
    <n v="0"/>
    <n v="275"/>
    <n v="1"/>
    <n v="0"/>
    <x v="217"/>
  </r>
  <r>
    <x v="192"/>
    <n v="10089"/>
    <x v="4"/>
    <n v="1"/>
    <n v="355"/>
    <n v="0"/>
    <n v="0"/>
    <n v="47.43"/>
    <n v="307.57"/>
    <n v="0"/>
    <n v="307.57"/>
    <n v="1"/>
    <n v="0"/>
    <x v="217"/>
  </r>
  <r>
    <x v="103"/>
    <n v="10075"/>
    <x v="4"/>
    <n v="1"/>
    <n v="275"/>
    <n v="0"/>
    <n v="0"/>
    <n v="0"/>
    <n v="275"/>
    <n v="0"/>
    <n v="275"/>
    <n v="1"/>
    <n v="0"/>
    <x v="217"/>
  </r>
  <r>
    <x v="140"/>
    <n v="10488"/>
    <x v="12"/>
    <n v="1"/>
    <n v="135"/>
    <n v="0"/>
    <n v="0"/>
    <n v="0"/>
    <n v="135"/>
    <n v="0"/>
    <n v="135"/>
    <n v="1"/>
    <n v="0"/>
    <x v="217"/>
  </r>
  <r>
    <x v="62"/>
    <n v="10445"/>
    <x v="12"/>
    <n v="1"/>
    <n v="210"/>
    <n v="0"/>
    <n v="0"/>
    <n v="15.83"/>
    <n v="194.17"/>
    <n v="0"/>
    <n v="194.17"/>
    <n v="1"/>
    <n v="0"/>
    <x v="217"/>
  </r>
  <r>
    <x v="31"/>
    <n v="10437"/>
    <x v="12"/>
    <n v="1"/>
    <n v="110"/>
    <n v="0"/>
    <n v="0"/>
    <n v="0"/>
    <n v="110"/>
    <n v="0"/>
    <n v="110"/>
    <n v="1"/>
    <n v="0"/>
    <x v="217"/>
  </r>
  <r>
    <x v="236"/>
    <n v="10042"/>
    <x v="12"/>
    <n v="1"/>
    <n v="145"/>
    <n v="0"/>
    <n v="0"/>
    <n v="0"/>
    <n v="145"/>
    <n v="0"/>
    <n v="145"/>
    <n v="1"/>
    <n v="0"/>
    <x v="217"/>
  </r>
  <r>
    <x v="397"/>
    <n v="10553"/>
    <x v="16"/>
    <n v="1"/>
    <n v="58"/>
    <n v="0"/>
    <n v="0"/>
    <n v="7.75"/>
    <n v="50.25"/>
    <n v="0"/>
    <n v="50.25"/>
    <n v="1"/>
    <n v="0"/>
    <x v="217"/>
  </r>
  <r>
    <x v="398"/>
    <n v="10489"/>
    <x v="16"/>
    <n v="2"/>
    <n v="90"/>
    <n v="0"/>
    <n v="0"/>
    <n v="12.43"/>
    <n v="77.569999999999993"/>
    <n v="0"/>
    <n v="77.569999999999993"/>
    <n v="1"/>
    <n v="0"/>
    <x v="217"/>
  </r>
  <r>
    <x v="63"/>
    <n v="10470"/>
    <x v="19"/>
    <n v="1"/>
    <n v="275"/>
    <n v="0"/>
    <n v="0"/>
    <n v="0"/>
    <n v="275"/>
    <n v="0"/>
    <n v="275"/>
    <n v="1"/>
    <n v="0"/>
    <x v="217"/>
  </r>
  <r>
    <x v="64"/>
    <n v="10471"/>
    <x v="19"/>
    <n v="1"/>
    <n v="525"/>
    <n v="0"/>
    <n v="0"/>
    <n v="0"/>
    <n v="525"/>
    <n v="0"/>
    <n v="525"/>
    <n v="1"/>
    <n v="0"/>
    <x v="217"/>
  </r>
  <r>
    <x v="66"/>
    <n v="10212"/>
    <x v="13"/>
    <n v="2"/>
    <n v="530"/>
    <n v="0"/>
    <n v="0"/>
    <n v="0"/>
    <n v="530"/>
    <n v="0"/>
    <n v="530"/>
    <n v="1"/>
    <n v="0"/>
    <x v="217"/>
  </r>
  <r>
    <x v="34"/>
    <n v="10222"/>
    <x v="13"/>
    <n v="1"/>
    <n v="255"/>
    <n v="0"/>
    <n v="0"/>
    <n v="34.07"/>
    <n v="220.93"/>
    <n v="0"/>
    <n v="220.93"/>
    <n v="1"/>
    <n v="0"/>
    <x v="217"/>
  </r>
  <r>
    <x v="117"/>
    <n v="10218"/>
    <x v="13"/>
    <n v="2"/>
    <n v="560"/>
    <n v="0"/>
    <n v="0"/>
    <n v="0"/>
    <n v="560"/>
    <n v="0"/>
    <n v="560"/>
    <n v="1"/>
    <n v="0"/>
    <x v="217"/>
  </r>
  <r>
    <x v="67"/>
    <n v="10223"/>
    <x v="13"/>
    <n v="1"/>
    <n v="310"/>
    <n v="0"/>
    <n v="0"/>
    <n v="0"/>
    <n v="310"/>
    <n v="0"/>
    <n v="310"/>
    <n v="1"/>
    <n v="0"/>
    <x v="217"/>
  </r>
  <r>
    <x v="37"/>
    <n v="10216"/>
    <x v="13"/>
    <n v="2"/>
    <n v="560"/>
    <n v="0"/>
    <n v="0"/>
    <n v="0"/>
    <n v="560"/>
    <n v="0"/>
    <n v="560"/>
    <n v="1"/>
    <n v="0"/>
    <x v="217"/>
  </r>
  <r>
    <x v="85"/>
    <n v="10215"/>
    <x v="13"/>
    <n v="1"/>
    <n v="255"/>
    <n v="0"/>
    <n v="0"/>
    <n v="0"/>
    <n v="255"/>
    <n v="0"/>
    <n v="255"/>
    <n v="1"/>
    <n v="0"/>
    <x v="217"/>
  </r>
  <r>
    <x v="8"/>
    <n v="10264"/>
    <x v="5"/>
    <n v="4"/>
    <n v="760"/>
    <n v="0"/>
    <n v="0"/>
    <n v="45.24"/>
    <n v="714.76"/>
    <n v="0"/>
    <n v="714.76"/>
    <n v="1"/>
    <n v="0"/>
    <x v="217"/>
  </r>
  <r>
    <x v="41"/>
    <n v="10363"/>
    <x v="5"/>
    <n v="2"/>
    <n v="530"/>
    <n v="0"/>
    <n v="0"/>
    <n v="26.5"/>
    <n v="503.5"/>
    <n v="0"/>
    <n v="503.5"/>
    <n v="1"/>
    <n v="0"/>
    <x v="217"/>
  </r>
  <r>
    <x v="69"/>
    <n v="10382"/>
    <x v="5"/>
    <n v="1"/>
    <n v="235"/>
    <n v="0"/>
    <n v="0"/>
    <n v="0"/>
    <n v="235"/>
    <n v="0"/>
    <n v="235"/>
    <n v="1"/>
    <n v="0"/>
    <x v="217"/>
  </r>
  <r>
    <x v="237"/>
    <n v="10374"/>
    <x v="5"/>
    <n v="1"/>
    <n v="275"/>
    <n v="0"/>
    <n v="0"/>
    <n v="27.5"/>
    <n v="247.5"/>
    <n v="0"/>
    <n v="247.5"/>
    <n v="1"/>
    <n v="0"/>
    <x v="217"/>
  </r>
  <r>
    <x v="72"/>
    <n v="10033"/>
    <x v="20"/>
    <n v="1"/>
    <n v="1365"/>
    <n v="0"/>
    <n v="0"/>
    <n v="0"/>
    <n v="1365"/>
    <n v="0"/>
    <n v="1365"/>
    <n v="1"/>
    <n v="0"/>
    <x v="217"/>
  </r>
  <r>
    <x v="383"/>
    <n v="10749"/>
    <x v="28"/>
    <n v="1"/>
    <n v="179"/>
    <n v="0"/>
    <n v="0"/>
    <n v="0"/>
    <n v="179"/>
    <n v="0"/>
    <n v="179"/>
    <n v="1"/>
    <n v="0"/>
    <x v="217"/>
  </r>
  <r>
    <x v="377"/>
    <n v="10633"/>
    <x v="28"/>
    <n v="2"/>
    <n v="318"/>
    <n v="0"/>
    <n v="0"/>
    <n v="20.010000000000002"/>
    <n v="297.99"/>
    <n v="0"/>
    <n v="297.99"/>
    <n v="1"/>
    <n v="0"/>
    <x v="217"/>
  </r>
  <r>
    <x v="45"/>
    <n v="10354"/>
    <x v="6"/>
    <n v="2"/>
    <n v="700"/>
    <n v="0"/>
    <n v="0"/>
    <n v="0"/>
    <n v="700"/>
    <n v="0"/>
    <n v="700"/>
    <n v="1"/>
    <n v="0"/>
    <x v="217"/>
  </r>
  <r>
    <x v="74"/>
    <n v="10227"/>
    <x v="6"/>
    <n v="1"/>
    <n v="385"/>
    <n v="0"/>
    <n v="0"/>
    <n v="29.03"/>
    <n v="355.97"/>
    <n v="0"/>
    <n v="355.97"/>
    <n v="1"/>
    <n v="0"/>
    <x v="217"/>
  </r>
  <r>
    <x v="46"/>
    <n v="10356"/>
    <x v="6"/>
    <n v="2"/>
    <n v="720"/>
    <n v="0"/>
    <n v="0"/>
    <n v="27.14"/>
    <n v="692.86"/>
    <n v="0"/>
    <n v="692.86"/>
    <n v="1"/>
    <n v="0"/>
    <x v="217"/>
  </r>
  <r>
    <x v="12"/>
    <n v="10545"/>
    <x v="6"/>
    <n v="1"/>
    <n v="340"/>
    <n v="0"/>
    <n v="0"/>
    <n v="0"/>
    <n v="340"/>
    <n v="0"/>
    <n v="340"/>
    <n v="1"/>
    <n v="0"/>
    <x v="217"/>
  </r>
  <r>
    <x v="75"/>
    <n v="10427"/>
    <x v="21"/>
    <n v="1"/>
    <n v="389"/>
    <n v="0"/>
    <n v="0"/>
    <n v="0"/>
    <n v="389"/>
    <n v="0"/>
    <n v="389"/>
    <n v="1"/>
    <n v="0"/>
    <x v="217"/>
  </r>
  <r>
    <x v="399"/>
    <n v="10664"/>
    <x v="28"/>
    <n v="1"/>
    <n v="0"/>
    <n v="0"/>
    <n v="0"/>
    <n v="0"/>
    <n v="0"/>
    <n v="0"/>
    <n v="0"/>
    <n v="0"/>
    <n v="0"/>
    <x v="217"/>
  </r>
  <r>
    <x v="396"/>
    <n v="10638"/>
    <x v="28"/>
    <n v="1"/>
    <n v="209"/>
    <n v="0"/>
    <n v="0"/>
    <n v="0"/>
    <n v="209"/>
    <n v="0"/>
    <n v="209"/>
    <n v="1"/>
    <n v="0"/>
    <x v="217"/>
  </r>
  <r>
    <x v="21"/>
    <n v="10461"/>
    <x v="0"/>
    <n v="1"/>
    <n v="295"/>
    <n v="0"/>
    <n v="0"/>
    <n v="0"/>
    <n v="295"/>
    <n v="0"/>
    <n v="295"/>
    <n v="1"/>
    <n v="0"/>
    <x v="218"/>
  </r>
  <r>
    <x v="81"/>
    <n v="10396"/>
    <x v="18"/>
    <n v="1"/>
    <n v="555"/>
    <n v="0"/>
    <n v="0"/>
    <n v="59.29"/>
    <n v="495.71"/>
    <n v="0"/>
    <n v="495.71"/>
    <n v="1"/>
    <n v="0"/>
    <x v="218"/>
  </r>
  <r>
    <x v="56"/>
    <n v="10167"/>
    <x v="1"/>
    <n v="1"/>
    <n v="350"/>
    <n v="0"/>
    <n v="0"/>
    <n v="37.39"/>
    <n v="312.61"/>
    <n v="0"/>
    <n v="312.61"/>
    <n v="1"/>
    <n v="0"/>
    <x v="218"/>
  </r>
  <r>
    <x v="2"/>
    <n v="10158"/>
    <x v="1"/>
    <n v="1"/>
    <n v="385"/>
    <n v="0"/>
    <n v="0"/>
    <n v="0"/>
    <n v="385"/>
    <n v="0"/>
    <n v="385"/>
    <n v="1"/>
    <n v="0"/>
    <x v="218"/>
  </r>
  <r>
    <x v="22"/>
    <n v="10645"/>
    <x v="1"/>
    <n v="1"/>
    <n v="350"/>
    <n v="0"/>
    <n v="0"/>
    <n v="24.63"/>
    <n v="325.37"/>
    <n v="0"/>
    <n v="325.37"/>
    <n v="1"/>
    <n v="0"/>
    <x v="218"/>
  </r>
  <r>
    <x v="23"/>
    <n v="10044"/>
    <x v="4"/>
    <n v="1"/>
    <n v="275"/>
    <n v="0"/>
    <n v="0"/>
    <n v="0"/>
    <n v="275"/>
    <n v="0"/>
    <n v="275"/>
    <n v="1"/>
    <n v="0"/>
    <x v="218"/>
  </r>
  <r>
    <x v="102"/>
    <n v="10018"/>
    <x v="4"/>
    <n v="1"/>
    <n v="265"/>
    <n v="0"/>
    <n v="0"/>
    <n v="28.32"/>
    <n v="236.68"/>
    <n v="0"/>
    <n v="236.68"/>
    <n v="1"/>
    <n v="0"/>
    <x v="218"/>
  </r>
  <r>
    <x v="29"/>
    <n v="10443"/>
    <x v="12"/>
    <n v="1"/>
    <n v="75"/>
    <n v="0"/>
    <n v="0"/>
    <n v="0"/>
    <n v="75"/>
    <n v="0"/>
    <n v="75"/>
    <n v="1"/>
    <n v="0"/>
    <x v="218"/>
  </r>
  <r>
    <x v="30"/>
    <n v="10441"/>
    <x v="12"/>
    <n v="1"/>
    <n v="250"/>
    <n v="0"/>
    <n v="0"/>
    <n v="0"/>
    <n v="250"/>
    <n v="0"/>
    <n v="250"/>
    <n v="1"/>
    <n v="0"/>
    <x v="218"/>
  </r>
  <r>
    <x v="64"/>
    <n v="10471"/>
    <x v="19"/>
    <n v="1"/>
    <n v="525"/>
    <n v="0"/>
    <n v="0"/>
    <n v="0"/>
    <n v="525"/>
    <n v="0"/>
    <n v="525"/>
    <n v="1"/>
    <n v="0"/>
    <x v="218"/>
  </r>
  <r>
    <x v="117"/>
    <n v="10218"/>
    <x v="13"/>
    <n v="1"/>
    <n v="280"/>
    <n v="0"/>
    <n v="0"/>
    <n v="0"/>
    <n v="280"/>
    <n v="0"/>
    <n v="280"/>
    <n v="1"/>
    <n v="0"/>
    <x v="218"/>
  </r>
  <r>
    <x v="8"/>
    <n v="10264"/>
    <x v="5"/>
    <n v="4"/>
    <n v="760"/>
    <n v="0"/>
    <n v="0"/>
    <n v="13.37"/>
    <n v="746.63"/>
    <n v="0"/>
    <n v="746.63"/>
    <n v="1"/>
    <n v="0"/>
    <x v="218"/>
  </r>
  <r>
    <x v="157"/>
    <n v="10368"/>
    <x v="5"/>
    <n v="1"/>
    <n v="265"/>
    <n v="0"/>
    <n v="0"/>
    <n v="0"/>
    <n v="265"/>
    <n v="0"/>
    <n v="265"/>
    <n v="1"/>
    <n v="0"/>
    <x v="218"/>
  </r>
  <r>
    <x v="376"/>
    <n v="10923"/>
    <x v="28"/>
    <n v="1"/>
    <n v="159"/>
    <n v="0"/>
    <n v="0"/>
    <n v="0"/>
    <n v="159"/>
    <n v="0"/>
    <n v="159"/>
    <n v="1"/>
    <n v="0"/>
    <x v="218"/>
  </r>
  <r>
    <x v="141"/>
    <n v="10355"/>
    <x v="6"/>
    <n v="1"/>
    <n v="350"/>
    <n v="0"/>
    <n v="0"/>
    <n v="0"/>
    <n v="350"/>
    <n v="0"/>
    <n v="350"/>
    <n v="1"/>
    <n v="0"/>
    <x v="218"/>
  </r>
  <r>
    <x v="11"/>
    <n v="10353"/>
    <x v="6"/>
    <n v="1"/>
    <n v="350"/>
    <n v="0"/>
    <n v="0"/>
    <n v="70"/>
    <n v="280"/>
    <n v="0"/>
    <n v="280"/>
    <n v="1"/>
    <n v="0"/>
    <x v="218"/>
  </r>
  <r>
    <x v="146"/>
    <n v="10391"/>
    <x v="7"/>
    <n v="1"/>
    <n v="345"/>
    <n v="0"/>
    <n v="0"/>
    <n v="0"/>
    <n v="345"/>
    <n v="0"/>
    <n v="345"/>
    <n v="1"/>
    <n v="0"/>
    <x v="218"/>
  </r>
  <r>
    <x v="199"/>
    <n v="10393"/>
    <x v="7"/>
    <n v="2"/>
    <n v="670"/>
    <n v="0"/>
    <n v="0"/>
    <n v="0"/>
    <n v="670"/>
    <n v="0"/>
    <n v="670"/>
    <n v="1"/>
    <n v="0"/>
    <x v="218"/>
  </r>
  <r>
    <x v="121"/>
    <n v="10562"/>
    <x v="9"/>
    <n v="1"/>
    <n v="795"/>
    <n v="0"/>
    <n v="0"/>
    <n v="0"/>
    <n v="795"/>
    <n v="0"/>
    <n v="795"/>
    <n v="1"/>
    <n v="0"/>
    <x v="218"/>
  </r>
  <r>
    <x v="90"/>
    <n v="10528"/>
    <x v="17"/>
    <n v="2"/>
    <n v="0"/>
    <n v="0"/>
    <n v="0"/>
    <n v="0"/>
    <n v="0"/>
    <n v="0"/>
    <n v="0"/>
    <n v="0"/>
    <n v="0"/>
    <x v="218"/>
  </r>
  <r>
    <x v="135"/>
    <n v="10534"/>
    <x v="17"/>
    <n v="1"/>
    <n v="0"/>
    <n v="0"/>
    <n v="0"/>
    <n v="0"/>
    <n v="0"/>
    <n v="0"/>
    <n v="0"/>
    <n v="0"/>
    <n v="0"/>
    <x v="218"/>
  </r>
  <r>
    <x v="263"/>
    <n v="10558"/>
    <x v="17"/>
    <n v="1"/>
    <n v="0"/>
    <n v="0"/>
    <n v="0"/>
    <n v="0"/>
    <n v="0"/>
    <n v="0"/>
    <n v="0"/>
    <n v="0"/>
    <n v="0"/>
    <x v="218"/>
  </r>
  <r>
    <x v="145"/>
    <n v="10449"/>
    <x v="0"/>
    <n v="1"/>
    <n v="260"/>
    <n v="0"/>
    <n v="0"/>
    <n v="29.84"/>
    <n v="230.16"/>
    <n v="0"/>
    <n v="230.16"/>
    <n v="1"/>
    <n v="0"/>
    <x v="219"/>
  </r>
  <r>
    <x v="385"/>
    <n v="10494"/>
    <x v="0"/>
    <n v="1"/>
    <n v="38"/>
    <n v="0"/>
    <n v="0"/>
    <n v="0"/>
    <n v="38"/>
    <n v="0"/>
    <n v="38"/>
    <n v="1"/>
    <n v="0"/>
    <x v="219"/>
  </r>
  <r>
    <x v="81"/>
    <n v="10396"/>
    <x v="18"/>
    <n v="1"/>
    <n v="555"/>
    <n v="0"/>
    <n v="0"/>
    <n v="43.72"/>
    <n v="511.28"/>
    <n v="0"/>
    <n v="511.28"/>
    <n v="1"/>
    <n v="0"/>
    <x v="219"/>
  </r>
  <r>
    <x v="137"/>
    <n v="10157"/>
    <x v="1"/>
    <n v="2"/>
    <n v="700"/>
    <n v="0"/>
    <n v="0"/>
    <n v="15.58"/>
    <n v="684.42"/>
    <n v="0"/>
    <n v="684.42"/>
    <n v="1"/>
    <n v="0"/>
    <x v="219"/>
  </r>
  <r>
    <x v="23"/>
    <n v="10044"/>
    <x v="4"/>
    <n v="1"/>
    <n v="275"/>
    <n v="0"/>
    <n v="0"/>
    <n v="55"/>
    <n v="220"/>
    <n v="0"/>
    <n v="220"/>
    <n v="1"/>
    <n v="0"/>
    <x v="219"/>
  </r>
  <r>
    <x v="138"/>
    <n v="10130"/>
    <x v="3"/>
    <n v="1"/>
    <n v="385"/>
    <n v="0"/>
    <n v="0"/>
    <n v="0"/>
    <n v="385"/>
    <n v="0"/>
    <n v="385"/>
    <n v="1"/>
    <n v="0"/>
    <x v="219"/>
  </r>
  <r>
    <x v="4"/>
    <n v="10109"/>
    <x v="3"/>
    <n v="1"/>
    <n v="275"/>
    <n v="0"/>
    <n v="0"/>
    <n v="21.66"/>
    <n v="253.34"/>
    <n v="0"/>
    <n v="253.34"/>
    <n v="1"/>
    <n v="0"/>
    <x v="219"/>
  </r>
  <r>
    <x v="124"/>
    <n v="10135"/>
    <x v="1"/>
    <n v="1"/>
    <n v="350"/>
    <n v="0"/>
    <n v="0"/>
    <n v="7.79"/>
    <n v="342.21"/>
    <n v="0"/>
    <n v="342.21"/>
    <n v="1"/>
    <n v="0"/>
    <x v="219"/>
  </r>
  <r>
    <x v="26"/>
    <n v="10095"/>
    <x v="3"/>
    <n v="1"/>
    <n v="270"/>
    <n v="0"/>
    <n v="0"/>
    <n v="6.01"/>
    <n v="263.99"/>
    <n v="0"/>
    <n v="263.99"/>
    <n v="1"/>
    <n v="0"/>
    <x v="219"/>
  </r>
  <r>
    <x v="178"/>
    <n v="10444"/>
    <x v="12"/>
    <n v="2"/>
    <n v="150"/>
    <n v="0"/>
    <n v="0"/>
    <n v="0"/>
    <n v="150"/>
    <n v="0"/>
    <n v="150"/>
    <n v="1"/>
    <n v="0"/>
    <x v="219"/>
  </r>
  <r>
    <x v="28"/>
    <n v="10442"/>
    <x v="12"/>
    <n v="1"/>
    <n v="88"/>
    <n v="0"/>
    <n v="0"/>
    <n v="4.72"/>
    <n v="83.28"/>
    <n v="0"/>
    <n v="83.28"/>
    <n v="1"/>
    <n v="0"/>
    <x v="219"/>
  </r>
  <r>
    <x v="30"/>
    <n v="10441"/>
    <x v="12"/>
    <n v="1"/>
    <n v="250"/>
    <n v="0"/>
    <n v="0"/>
    <n v="5.56"/>
    <n v="244.44"/>
    <n v="0"/>
    <n v="244.44"/>
    <n v="1"/>
    <n v="0"/>
    <x v="219"/>
  </r>
  <r>
    <x v="126"/>
    <n v="10439"/>
    <x v="12"/>
    <n v="1"/>
    <n v="119"/>
    <n v="0"/>
    <n v="0"/>
    <n v="0"/>
    <n v="119"/>
    <n v="0"/>
    <n v="119"/>
    <n v="1"/>
    <n v="0"/>
    <x v="219"/>
  </r>
  <r>
    <x v="67"/>
    <n v="10223"/>
    <x v="13"/>
    <n v="1"/>
    <n v="310"/>
    <n v="0"/>
    <n v="0"/>
    <n v="16.62"/>
    <n v="293.38"/>
    <n v="0"/>
    <n v="293.38"/>
    <n v="1"/>
    <n v="0"/>
    <x v="219"/>
  </r>
  <r>
    <x v="37"/>
    <n v="10216"/>
    <x v="13"/>
    <n v="1"/>
    <n v="280"/>
    <n v="0"/>
    <n v="0"/>
    <n v="0"/>
    <n v="280"/>
    <n v="0"/>
    <n v="280"/>
    <n v="1"/>
    <n v="0"/>
    <x v="219"/>
  </r>
  <r>
    <x v="8"/>
    <n v="10264"/>
    <x v="5"/>
    <n v="4"/>
    <n v="760"/>
    <n v="0"/>
    <n v="0"/>
    <n v="19.2"/>
    <n v="740.8"/>
    <n v="0"/>
    <n v="740.8"/>
    <n v="1"/>
    <n v="0"/>
    <x v="219"/>
  </r>
  <r>
    <x v="38"/>
    <n v="10381"/>
    <x v="5"/>
    <n v="1"/>
    <n v="225"/>
    <n v="0"/>
    <n v="0"/>
    <n v="45"/>
    <n v="180"/>
    <n v="0"/>
    <n v="180"/>
    <n v="1"/>
    <n v="0"/>
    <x v="219"/>
  </r>
  <r>
    <x v="227"/>
    <n v="10371"/>
    <x v="5"/>
    <n v="1"/>
    <n v="275"/>
    <n v="0"/>
    <n v="0"/>
    <n v="6.12"/>
    <n v="268.88"/>
    <n v="0"/>
    <n v="268.88"/>
    <n v="1"/>
    <n v="0"/>
    <x v="219"/>
  </r>
  <r>
    <x v="69"/>
    <n v="10382"/>
    <x v="5"/>
    <n v="1"/>
    <n v="235"/>
    <n v="0"/>
    <n v="0"/>
    <n v="12.6"/>
    <n v="222.4"/>
    <n v="0"/>
    <n v="222.4"/>
    <n v="1"/>
    <n v="0"/>
    <x v="219"/>
  </r>
  <r>
    <x v="264"/>
    <n v="10660"/>
    <x v="5"/>
    <n v="2"/>
    <n v="530"/>
    <n v="0"/>
    <n v="0"/>
    <n v="5.9"/>
    <n v="524.1"/>
    <n v="0"/>
    <n v="524.1"/>
    <n v="1"/>
    <n v="0"/>
    <x v="219"/>
  </r>
  <r>
    <x v="381"/>
    <n v="10632"/>
    <x v="28"/>
    <n v="1"/>
    <n v="159"/>
    <n v="0"/>
    <n v="0"/>
    <n v="0"/>
    <n v="159"/>
    <n v="0"/>
    <n v="159"/>
    <n v="1"/>
    <n v="0"/>
    <x v="219"/>
  </r>
  <r>
    <x v="45"/>
    <n v="10354"/>
    <x v="6"/>
    <n v="3"/>
    <n v="1050"/>
    <n v="0"/>
    <n v="0"/>
    <n v="34.33"/>
    <n v="1015.67"/>
    <n v="0"/>
    <n v="1015.67"/>
    <n v="1"/>
    <n v="0"/>
    <x v="219"/>
  </r>
  <r>
    <x v="11"/>
    <n v="10353"/>
    <x v="6"/>
    <n v="2"/>
    <n v="700"/>
    <n v="0"/>
    <n v="0"/>
    <n v="40.159999999999997"/>
    <n v="659.84"/>
    <n v="0"/>
    <n v="659.84"/>
    <n v="1"/>
    <n v="0"/>
    <x v="219"/>
  </r>
  <r>
    <x v="104"/>
    <n v="10360"/>
    <x v="6"/>
    <n v="1"/>
    <n v="385"/>
    <n v="0"/>
    <n v="0"/>
    <n v="0"/>
    <n v="385"/>
    <n v="0"/>
    <n v="385"/>
    <n v="1"/>
    <n v="0"/>
    <x v="219"/>
  </r>
  <r>
    <x v="46"/>
    <n v="10356"/>
    <x v="6"/>
    <n v="1"/>
    <n v="360"/>
    <n v="0"/>
    <n v="0"/>
    <n v="19.3"/>
    <n v="340.7"/>
    <n v="0"/>
    <n v="340.7"/>
    <n v="1"/>
    <n v="0"/>
    <x v="219"/>
  </r>
  <r>
    <x v="75"/>
    <n v="10427"/>
    <x v="21"/>
    <n v="3"/>
    <n v="1167"/>
    <n v="0"/>
    <n v="0"/>
    <n v="30.65"/>
    <n v="1136.3499999999999"/>
    <n v="0"/>
    <n v="1136.3499999999999"/>
    <n v="1"/>
    <n v="0"/>
    <x v="219"/>
  </r>
  <r>
    <x v="159"/>
    <n v="10263"/>
    <x v="17"/>
    <n v="1"/>
    <n v="0"/>
    <n v="0"/>
    <n v="0"/>
    <n v="0"/>
    <n v="0"/>
    <n v="0"/>
    <n v="0"/>
    <n v="0"/>
    <n v="0"/>
    <x v="219"/>
  </r>
  <r>
    <x v="80"/>
    <n v="10242"/>
    <x v="17"/>
    <n v="1"/>
    <n v="0"/>
    <n v="0"/>
    <n v="0"/>
    <n v="0"/>
    <n v="0"/>
    <n v="0"/>
    <n v="0"/>
    <n v="0"/>
    <n v="0"/>
    <x v="219"/>
  </r>
  <r>
    <x v="400"/>
    <n v="12654"/>
    <x v="17"/>
    <n v="1"/>
    <n v="0"/>
    <n v="0"/>
    <n v="0"/>
    <n v="0"/>
    <n v="0"/>
    <n v="0"/>
    <n v="0"/>
    <n v="0"/>
    <n v="0"/>
    <x v="219"/>
  </r>
  <r>
    <x v="201"/>
    <n v="10425"/>
    <x v="17"/>
    <n v="1"/>
    <n v="0"/>
    <n v="0"/>
    <n v="0"/>
    <n v="0"/>
    <n v="0"/>
    <n v="0"/>
    <n v="0"/>
    <n v="0"/>
    <n v="0"/>
    <x v="219"/>
  </r>
  <r>
    <x v="208"/>
    <n v="10187"/>
    <x v="16"/>
    <n v="1"/>
    <n v="280"/>
    <n v="0"/>
    <n v="0"/>
    <n v="6.24"/>
    <n v="273.76"/>
    <n v="0"/>
    <n v="273.76"/>
    <n v="1"/>
    <n v="0"/>
    <x v="219"/>
  </r>
  <r>
    <x v="401"/>
    <n v="10787"/>
    <x v="16"/>
    <n v="1"/>
    <n v="235"/>
    <n v="0"/>
    <n v="0"/>
    <n v="0"/>
    <n v="235"/>
    <n v="0"/>
    <n v="235"/>
    <n v="1"/>
    <n v="0"/>
    <x v="220"/>
  </r>
  <r>
    <x v="145"/>
    <n v="10449"/>
    <x v="0"/>
    <n v="2"/>
    <n v="520"/>
    <n v="0"/>
    <n v="0"/>
    <n v="0"/>
    <n v="520"/>
    <n v="0"/>
    <n v="520"/>
    <n v="1"/>
    <n v="0"/>
    <x v="220"/>
  </r>
  <r>
    <x v="1"/>
    <n v="10450"/>
    <x v="0"/>
    <n v="1"/>
    <n v="470"/>
    <n v="0"/>
    <n v="0"/>
    <n v="51.67"/>
    <n v="418.33"/>
    <n v="0"/>
    <n v="418.33"/>
    <n v="1"/>
    <n v="0"/>
    <x v="220"/>
  </r>
  <r>
    <x v="54"/>
    <n v="10397"/>
    <x v="18"/>
    <n v="1"/>
    <n v="575"/>
    <n v="0"/>
    <n v="0"/>
    <n v="0"/>
    <n v="575"/>
    <n v="0"/>
    <n v="575"/>
    <n v="1"/>
    <n v="0"/>
    <x v="220"/>
  </r>
  <r>
    <x v="58"/>
    <n v="10145"/>
    <x v="1"/>
    <n v="1"/>
    <n v="385"/>
    <n v="0"/>
    <n v="0"/>
    <n v="0"/>
    <n v="385"/>
    <n v="0"/>
    <n v="385"/>
    <n v="1"/>
    <n v="0"/>
    <x v="220"/>
  </r>
  <r>
    <x v="138"/>
    <n v="10130"/>
    <x v="3"/>
    <n v="1"/>
    <n v="385"/>
    <n v="0"/>
    <n v="0"/>
    <n v="42.33"/>
    <n v="342.67"/>
    <n v="0"/>
    <n v="342.67"/>
    <n v="1"/>
    <n v="0"/>
    <x v="220"/>
  </r>
  <r>
    <x v="26"/>
    <n v="10095"/>
    <x v="3"/>
    <n v="1"/>
    <n v="270"/>
    <n v="0"/>
    <n v="0"/>
    <n v="0"/>
    <n v="270"/>
    <n v="0"/>
    <n v="270"/>
    <n v="1"/>
    <n v="0"/>
    <x v="220"/>
  </r>
  <r>
    <x v="103"/>
    <n v="10075"/>
    <x v="4"/>
    <n v="1"/>
    <n v="275"/>
    <n v="0"/>
    <n v="0"/>
    <n v="0"/>
    <n v="275"/>
    <n v="0"/>
    <n v="275"/>
    <n v="1"/>
    <n v="0"/>
    <x v="220"/>
  </r>
  <r>
    <x v="113"/>
    <n v="10446"/>
    <x v="12"/>
    <n v="1"/>
    <n v="210"/>
    <n v="0"/>
    <n v="0"/>
    <n v="0"/>
    <n v="210"/>
    <n v="0"/>
    <n v="210"/>
    <n v="1"/>
    <n v="0"/>
    <x v="220"/>
  </r>
  <r>
    <x v="126"/>
    <n v="10439"/>
    <x v="12"/>
    <n v="1"/>
    <n v="119"/>
    <n v="0"/>
    <n v="0"/>
    <n v="0"/>
    <n v="119"/>
    <n v="0"/>
    <n v="119"/>
    <n v="1"/>
    <n v="0"/>
    <x v="220"/>
  </r>
  <r>
    <x v="62"/>
    <n v="10445"/>
    <x v="12"/>
    <n v="1"/>
    <n v="210"/>
    <n v="0"/>
    <n v="0"/>
    <n v="0"/>
    <n v="210"/>
    <n v="0"/>
    <n v="210"/>
    <n v="1"/>
    <n v="0"/>
    <x v="220"/>
  </r>
  <r>
    <x v="115"/>
    <n v="10436"/>
    <x v="12"/>
    <n v="2"/>
    <n v="90"/>
    <n v="0"/>
    <n v="0"/>
    <n v="8.3699999999999992"/>
    <n v="81.63"/>
    <n v="0"/>
    <n v="81.63"/>
    <n v="1"/>
    <n v="0"/>
    <x v="220"/>
  </r>
  <r>
    <x v="64"/>
    <n v="10471"/>
    <x v="19"/>
    <n v="1"/>
    <n v="525"/>
    <n v="0"/>
    <n v="0"/>
    <n v="0"/>
    <n v="525"/>
    <n v="0"/>
    <n v="525"/>
    <n v="1"/>
    <n v="0"/>
    <x v="220"/>
  </r>
  <r>
    <x v="130"/>
    <n v="10669"/>
    <x v="2"/>
    <n v="1"/>
    <n v="315"/>
    <n v="0"/>
    <n v="0"/>
    <n v="0"/>
    <n v="315"/>
    <n v="0"/>
    <n v="315"/>
    <n v="1"/>
    <n v="0"/>
    <x v="220"/>
  </r>
  <r>
    <x v="8"/>
    <n v="10264"/>
    <x v="5"/>
    <n v="5"/>
    <n v="950"/>
    <n v="0"/>
    <n v="0"/>
    <n v="38"/>
    <n v="912"/>
    <n v="0"/>
    <n v="912"/>
    <n v="1"/>
    <n v="0"/>
    <x v="220"/>
  </r>
  <r>
    <x v="38"/>
    <n v="10381"/>
    <x v="5"/>
    <n v="1"/>
    <n v="225"/>
    <n v="0"/>
    <n v="0"/>
    <n v="20.92"/>
    <n v="204.08"/>
    <n v="0"/>
    <n v="204.08"/>
    <n v="1"/>
    <n v="0"/>
    <x v="220"/>
  </r>
  <r>
    <x v="38"/>
    <n v="10769"/>
    <x v="2"/>
    <n v="1"/>
    <n v="265"/>
    <n v="0"/>
    <n v="0"/>
    <n v="0"/>
    <n v="265"/>
    <n v="0"/>
    <n v="265"/>
    <n v="1"/>
    <n v="0"/>
    <x v="220"/>
  </r>
  <r>
    <x v="194"/>
    <n v="10376"/>
    <x v="5"/>
    <n v="1"/>
    <n v="330"/>
    <n v="0"/>
    <n v="0"/>
    <n v="0"/>
    <n v="330"/>
    <n v="0"/>
    <n v="330"/>
    <n v="1"/>
    <n v="0"/>
    <x v="220"/>
  </r>
  <r>
    <x v="228"/>
    <n v="10378"/>
    <x v="5"/>
    <n v="1"/>
    <n v="285"/>
    <n v="0"/>
    <n v="0"/>
    <n v="26.49"/>
    <n v="258.51"/>
    <n v="0"/>
    <n v="258.51"/>
    <n v="1"/>
    <n v="0"/>
    <x v="220"/>
  </r>
  <r>
    <x v="69"/>
    <n v="10382"/>
    <x v="5"/>
    <n v="1"/>
    <n v="235"/>
    <n v="0"/>
    <n v="0"/>
    <n v="0"/>
    <n v="235"/>
    <n v="0"/>
    <n v="235"/>
    <n v="1"/>
    <n v="0"/>
    <x v="220"/>
  </r>
  <r>
    <x v="186"/>
    <n v="10365"/>
    <x v="5"/>
    <n v="1"/>
    <n v="320"/>
    <n v="0"/>
    <n v="0"/>
    <n v="29.75"/>
    <n v="290.25"/>
    <n v="0"/>
    <n v="290.25"/>
    <n v="1"/>
    <n v="0"/>
    <x v="220"/>
  </r>
  <r>
    <x v="383"/>
    <n v="10749"/>
    <x v="28"/>
    <n v="1"/>
    <n v="179"/>
    <n v="0"/>
    <n v="0"/>
    <n v="0"/>
    <n v="179"/>
    <n v="0"/>
    <n v="179"/>
    <n v="1"/>
    <n v="0"/>
    <x v="220"/>
  </r>
  <r>
    <x v="376"/>
    <n v="10923"/>
    <x v="28"/>
    <n v="1"/>
    <n v="159"/>
    <n v="0"/>
    <n v="0"/>
    <n v="0"/>
    <n v="159"/>
    <n v="0"/>
    <n v="159"/>
    <n v="1"/>
    <n v="0"/>
    <x v="220"/>
  </r>
  <r>
    <x v="378"/>
    <n v="10746"/>
    <x v="28"/>
    <n v="1"/>
    <n v="209"/>
    <n v="0"/>
    <n v="0"/>
    <n v="0"/>
    <n v="209"/>
    <n v="0"/>
    <n v="209"/>
    <n v="1"/>
    <n v="0"/>
    <x v="220"/>
  </r>
  <r>
    <x v="45"/>
    <n v="10354"/>
    <x v="6"/>
    <n v="2"/>
    <n v="700"/>
    <n v="0"/>
    <n v="0"/>
    <n v="0"/>
    <n v="700"/>
    <n v="0"/>
    <n v="700"/>
    <n v="1"/>
    <n v="0"/>
    <x v="220"/>
  </r>
  <r>
    <x v="119"/>
    <n v="10359"/>
    <x v="6"/>
    <n v="1"/>
    <n v="385"/>
    <n v="0"/>
    <n v="0"/>
    <n v="0"/>
    <n v="385"/>
    <n v="0"/>
    <n v="385"/>
    <n v="1"/>
    <n v="0"/>
    <x v="220"/>
  </r>
  <r>
    <x v="46"/>
    <n v="10356"/>
    <x v="6"/>
    <n v="1"/>
    <n v="360"/>
    <n v="0"/>
    <n v="0"/>
    <n v="33.47"/>
    <n v="326.52999999999997"/>
    <n v="0"/>
    <n v="326.52999999999997"/>
    <n v="1"/>
    <n v="0"/>
    <x v="220"/>
  </r>
  <r>
    <x v="285"/>
    <n v="10659"/>
    <x v="2"/>
    <n v="1"/>
    <n v="415"/>
    <n v="0"/>
    <n v="0"/>
    <n v="0"/>
    <n v="415"/>
    <n v="0"/>
    <n v="415"/>
    <n v="1"/>
    <n v="0"/>
    <x v="220"/>
  </r>
  <r>
    <x v="47"/>
    <n v="10432"/>
    <x v="14"/>
    <n v="1"/>
    <n v="315"/>
    <n v="0"/>
    <n v="0"/>
    <n v="0"/>
    <n v="315"/>
    <n v="0"/>
    <n v="315"/>
    <n v="1"/>
    <n v="0"/>
    <x v="220"/>
  </r>
  <r>
    <x v="78"/>
    <n v="10403"/>
    <x v="23"/>
    <n v="1"/>
    <n v="345"/>
    <n v="0"/>
    <n v="0"/>
    <n v="0"/>
    <n v="345"/>
    <n v="0"/>
    <n v="345"/>
    <n v="1"/>
    <n v="0"/>
    <x v="220"/>
  </r>
  <r>
    <x v="153"/>
    <n v="10510"/>
    <x v="2"/>
    <n v="1"/>
    <n v="655"/>
    <n v="0"/>
    <n v="0"/>
    <n v="0"/>
    <n v="655"/>
    <n v="0"/>
    <n v="655"/>
    <n v="1"/>
    <n v="0"/>
    <x v="220"/>
  </r>
  <r>
    <x v="401"/>
    <n v="10787"/>
    <x v="16"/>
    <n v="1"/>
    <n v="235"/>
    <n v="0"/>
    <n v="0"/>
    <n v="0"/>
    <n v="235"/>
    <n v="0"/>
    <n v="235"/>
    <n v="1"/>
    <n v="0"/>
    <x v="221"/>
  </r>
  <r>
    <x v="145"/>
    <n v="10449"/>
    <x v="0"/>
    <n v="1"/>
    <n v="260"/>
    <n v="0"/>
    <n v="0"/>
    <n v="0"/>
    <n v="260"/>
    <n v="0"/>
    <n v="260"/>
    <n v="1"/>
    <n v="0"/>
    <x v="221"/>
  </r>
  <r>
    <x v="385"/>
    <n v="10494"/>
    <x v="0"/>
    <n v="4"/>
    <n v="152"/>
    <n v="0"/>
    <n v="0"/>
    <n v="5.86"/>
    <n v="146.13999999999999"/>
    <n v="0"/>
    <n v="146.13999999999999"/>
    <n v="1"/>
    <n v="0"/>
    <x v="221"/>
  </r>
  <r>
    <x v="402"/>
    <n v="10613"/>
    <x v="26"/>
    <n v="1"/>
    <n v="235"/>
    <n v="0"/>
    <n v="0"/>
    <n v="0"/>
    <n v="235"/>
    <n v="0"/>
    <n v="235"/>
    <n v="1"/>
    <n v="0"/>
    <x v="221"/>
  </r>
  <r>
    <x v="55"/>
    <n v="10152"/>
    <x v="1"/>
    <n v="1"/>
    <n v="350"/>
    <n v="0"/>
    <n v="0"/>
    <n v="0"/>
    <n v="350"/>
    <n v="0"/>
    <n v="350"/>
    <n v="1"/>
    <n v="0"/>
    <x v="221"/>
  </r>
  <r>
    <x v="111"/>
    <n v="10070"/>
    <x v="4"/>
    <n v="1"/>
    <n v="275"/>
    <n v="0"/>
    <n v="0"/>
    <n v="34.85"/>
    <n v="240.15"/>
    <n v="0"/>
    <n v="240.15"/>
    <n v="1"/>
    <n v="0"/>
    <x v="221"/>
  </r>
  <r>
    <x v="23"/>
    <n v="10044"/>
    <x v="4"/>
    <n v="1"/>
    <n v="275"/>
    <n v="0"/>
    <n v="0"/>
    <n v="55"/>
    <n v="220"/>
    <n v="0"/>
    <n v="220"/>
    <n v="1"/>
    <n v="0"/>
    <x v="221"/>
  </r>
  <r>
    <x v="349"/>
    <n v="10652"/>
    <x v="3"/>
    <n v="1"/>
    <n v="315"/>
    <n v="0"/>
    <n v="0"/>
    <n v="0"/>
    <n v="315"/>
    <n v="0"/>
    <n v="315"/>
    <n v="1"/>
    <n v="0"/>
    <x v="221"/>
  </r>
  <r>
    <x v="173"/>
    <n v="10097"/>
    <x v="3"/>
    <n v="1"/>
    <n v="355"/>
    <n v="0"/>
    <n v="0"/>
    <n v="0"/>
    <n v="355"/>
    <n v="0"/>
    <n v="355"/>
    <n v="1"/>
    <n v="0"/>
    <x v="221"/>
  </r>
  <r>
    <x v="6"/>
    <n v="10055"/>
    <x v="4"/>
    <n v="1"/>
    <n v="275"/>
    <n v="0"/>
    <n v="0"/>
    <n v="0"/>
    <n v="275"/>
    <n v="0"/>
    <n v="275"/>
    <n v="1"/>
    <n v="0"/>
    <x v="221"/>
  </r>
  <r>
    <x v="28"/>
    <n v="10442"/>
    <x v="12"/>
    <n v="2"/>
    <n v="176"/>
    <n v="0"/>
    <n v="0"/>
    <n v="13.58"/>
    <n v="162.41999999999999"/>
    <n v="0"/>
    <n v="162.41999999999999"/>
    <n v="1"/>
    <n v="0"/>
    <x v="221"/>
  </r>
  <r>
    <x v="113"/>
    <n v="10446"/>
    <x v="12"/>
    <n v="2"/>
    <n v="420"/>
    <n v="0"/>
    <n v="0"/>
    <n v="0"/>
    <n v="420"/>
    <n v="0"/>
    <n v="420"/>
    <n v="1"/>
    <n v="0"/>
    <x v="221"/>
  </r>
  <r>
    <x v="29"/>
    <n v="10443"/>
    <x v="12"/>
    <n v="1"/>
    <n v="75"/>
    <n v="0"/>
    <n v="0"/>
    <n v="0"/>
    <n v="75"/>
    <n v="0"/>
    <n v="75"/>
    <n v="1"/>
    <n v="0"/>
    <x v="221"/>
  </r>
  <r>
    <x v="114"/>
    <n v="10440"/>
    <x v="12"/>
    <n v="2"/>
    <n v="176"/>
    <n v="0"/>
    <n v="0"/>
    <n v="0"/>
    <n v="176"/>
    <n v="0"/>
    <n v="176"/>
    <n v="1"/>
    <n v="0"/>
    <x v="221"/>
  </r>
  <r>
    <x v="30"/>
    <n v="10441"/>
    <x v="12"/>
    <n v="1"/>
    <n v="250"/>
    <n v="0"/>
    <n v="0"/>
    <n v="0"/>
    <n v="250"/>
    <n v="0"/>
    <n v="250"/>
    <n v="1"/>
    <n v="0"/>
    <x v="221"/>
  </r>
  <r>
    <x v="116"/>
    <n v="10473"/>
    <x v="19"/>
    <n v="1"/>
    <n v="425"/>
    <n v="0"/>
    <n v="0"/>
    <n v="65.56"/>
    <n v="359.44"/>
    <n v="0"/>
    <n v="359.44"/>
    <n v="1"/>
    <n v="0"/>
    <x v="221"/>
  </r>
  <r>
    <x v="63"/>
    <n v="10470"/>
    <x v="19"/>
    <n v="1"/>
    <n v="275"/>
    <n v="0"/>
    <n v="0"/>
    <n v="27.5"/>
    <n v="247.5"/>
    <n v="0"/>
    <n v="247.5"/>
    <n v="1"/>
    <n v="0"/>
    <x v="221"/>
  </r>
  <r>
    <x v="33"/>
    <n v="10221"/>
    <x v="13"/>
    <n v="1"/>
    <n v="280"/>
    <n v="0"/>
    <n v="0"/>
    <n v="0"/>
    <n v="280"/>
    <n v="0"/>
    <n v="280"/>
    <n v="1"/>
    <n v="0"/>
    <x v="221"/>
  </r>
  <r>
    <x v="117"/>
    <n v="10218"/>
    <x v="13"/>
    <n v="2"/>
    <n v="560"/>
    <n v="0"/>
    <n v="0"/>
    <n v="0"/>
    <n v="560"/>
    <n v="0"/>
    <n v="560"/>
    <n v="1"/>
    <n v="0"/>
    <x v="221"/>
  </r>
  <r>
    <x v="67"/>
    <n v="10223"/>
    <x v="13"/>
    <n v="1"/>
    <n v="310"/>
    <n v="0"/>
    <n v="0"/>
    <n v="0"/>
    <n v="310"/>
    <n v="0"/>
    <n v="310"/>
    <n v="1"/>
    <n v="0"/>
    <x v="221"/>
  </r>
  <r>
    <x v="37"/>
    <n v="10216"/>
    <x v="13"/>
    <n v="1"/>
    <n v="280"/>
    <n v="0"/>
    <n v="0"/>
    <n v="0"/>
    <n v="280"/>
    <n v="0"/>
    <n v="280"/>
    <n v="1"/>
    <n v="0"/>
    <x v="221"/>
  </r>
  <r>
    <x v="8"/>
    <n v="10264"/>
    <x v="5"/>
    <n v="4"/>
    <n v="760"/>
    <n v="0"/>
    <n v="0"/>
    <n v="13.9"/>
    <n v="746.1"/>
    <n v="0"/>
    <n v="746.1"/>
    <n v="1"/>
    <n v="0"/>
    <x v="221"/>
  </r>
  <r>
    <x v="39"/>
    <n v="10373"/>
    <x v="5"/>
    <n v="1"/>
    <n v="275"/>
    <n v="0"/>
    <n v="0"/>
    <n v="20.12"/>
    <n v="254.88"/>
    <n v="0"/>
    <n v="254.88"/>
    <n v="1"/>
    <n v="0"/>
    <x v="221"/>
  </r>
  <r>
    <x v="228"/>
    <n v="10378"/>
    <x v="5"/>
    <n v="1"/>
    <n v="285"/>
    <n v="0"/>
    <n v="0"/>
    <n v="20.86"/>
    <n v="264.14"/>
    <n v="0"/>
    <n v="264.14"/>
    <n v="1"/>
    <n v="0"/>
    <x v="221"/>
  </r>
  <r>
    <x v="41"/>
    <n v="10363"/>
    <x v="5"/>
    <n v="1"/>
    <n v="265"/>
    <n v="0"/>
    <n v="0"/>
    <n v="0"/>
    <n v="265"/>
    <n v="0"/>
    <n v="265"/>
    <n v="1"/>
    <n v="0"/>
    <x v="221"/>
  </r>
  <r>
    <x v="383"/>
    <n v="10749"/>
    <x v="28"/>
    <n v="1"/>
    <n v="179"/>
    <n v="0"/>
    <n v="0"/>
    <n v="0"/>
    <n v="179"/>
    <n v="0"/>
    <n v="179"/>
    <n v="1"/>
    <n v="0"/>
    <x v="221"/>
  </r>
  <r>
    <x v="380"/>
    <n v="10924"/>
    <x v="28"/>
    <n v="2"/>
    <n v="318"/>
    <n v="0"/>
    <n v="0"/>
    <n v="20.149999999999999"/>
    <n v="297.85000000000002"/>
    <n v="0"/>
    <n v="297.85000000000002"/>
    <n v="1"/>
    <n v="0"/>
    <x v="221"/>
  </r>
  <r>
    <x v="381"/>
    <n v="10632"/>
    <x v="28"/>
    <n v="4"/>
    <n v="636"/>
    <n v="0"/>
    <n v="0"/>
    <n v="0"/>
    <n v="636"/>
    <n v="0"/>
    <n v="636"/>
    <n v="1"/>
    <n v="0"/>
    <x v="221"/>
  </r>
  <r>
    <x v="45"/>
    <n v="10354"/>
    <x v="6"/>
    <n v="1"/>
    <n v="350"/>
    <n v="0"/>
    <n v="0"/>
    <n v="0"/>
    <n v="350"/>
    <n v="0"/>
    <n v="350"/>
    <n v="1"/>
    <n v="0"/>
    <x v="221"/>
  </r>
  <r>
    <x v="119"/>
    <n v="10359"/>
    <x v="6"/>
    <n v="1"/>
    <n v="385"/>
    <n v="0"/>
    <n v="0"/>
    <n v="0"/>
    <n v="385"/>
    <n v="0"/>
    <n v="385"/>
    <n v="1"/>
    <n v="0"/>
    <x v="221"/>
  </r>
  <r>
    <x v="46"/>
    <n v="10356"/>
    <x v="6"/>
    <n v="2"/>
    <n v="720"/>
    <n v="0"/>
    <n v="0"/>
    <n v="0"/>
    <n v="720"/>
    <n v="0"/>
    <n v="720"/>
    <n v="1"/>
    <n v="0"/>
    <x v="221"/>
  </r>
  <r>
    <x v="75"/>
    <n v="10427"/>
    <x v="21"/>
    <n v="1"/>
    <n v="389"/>
    <n v="0"/>
    <n v="0"/>
    <n v="0"/>
    <n v="389"/>
    <n v="0"/>
    <n v="389"/>
    <n v="1"/>
    <n v="0"/>
    <x v="221"/>
  </r>
  <r>
    <x v="235"/>
    <n v="10407"/>
    <x v="8"/>
    <n v="2"/>
    <n v="650"/>
    <n v="0"/>
    <n v="0"/>
    <n v="65"/>
    <n v="585"/>
    <n v="0"/>
    <n v="585"/>
    <n v="1"/>
    <n v="0"/>
    <x v="221"/>
  </r>
  <r>
    <x v="14"/>
    <n v="10653"/>
    <x v="8"/>
    <n v="2"/>
    <n v="550"/>
    <n v="0"/>
    <n v="0"/>
    <n v="47.62"/>
    <n v="502.38"/>
    <n v="0"/>
    <n v="502.38"/>
    <n v="1"/>
    <n v="0"/>
    <x v="221"/>
  </r>
  <r>
    <x v="403"/>
    <n v="10641333"/>
    <x v="16"/>
    <n v="1"/>
    <n v="88"/>
    <n v="0"/>
    <n v="0"/>
    <n v="0"/>
    <n v="88"/>
    <n v="0"/>
    <n v="88"/>
    <n v="1"/>
    <n v="0"/>
    <x v="221"/>
  </r>
  <r>
    <x v="0"/>
    <n v="10457"/>
    <x v="0"/>
    <n v="1"/>
    <n v="295"/>
    <n v="0"/>
    <n v="0"/>
    <n v="0"/>
    <n v="295"/>
    <n v="0"/>
    <n v="295"/>
    <n v="1"/>
    <n v="0"/>
    <x v="222"/>
  </r>
  <r>
    <x v="191"/>
    <n v="10459"/>
    <x v="0"/>
    <n v="1"/>
    <n v="310"/>
    <n v="0"/>
    <n v="0"/>
    <n v="0"/>
    <n v="310"/>
    <n v="0"/>
    <n v="310"/>
    <n v="1"/>
    <n v="0"/>
    <x v="222"/>
  </r>
  <r>
    <x v="123"/>
    <n v="10398"/>
    <x v="18"/>
    <n v="1"/>
    <n v="625"/>
    <n v="0"/>
    <n v="0"/>
    <n v="0"/>
    <n v="625"/>
    <n v="0"/>
    <n v="625"/>
    <n v="1"/>
    <n v="0"/>
    <x v="222"/>
  </r>
  <r>
    <x v="2"/>
    <n v="10158"/>
    <x v="1"/>
    <n v="1"/>
    <n v="385"/>
    <n v="0"/>
    <n v="0"/>
    <n v="0"/>
    <n v="385"/>
    <n v="0"/>
    <n v="385"/>
    <n v="1"/>
    <n v="0"/>
    <x v="222"/>
  </r>
  <r>
    <x v="58"/>
    <n v="10145"/>
    <x v="1"/>
    <n v="1"/>
    <n v="385"/>
    <n v="0"/>
    <n v="0"/>
    <n v="25.43"/>
    <n v="359.57"/>
    <n v="0"/>
    <n v="359.57"/>
    <n v="1"/>
    <n v="0"/>
    <x v="222"/>
  </r>
  <r>
    <x v="138"/>
    <n v="10130"/>
    <x v="3"/>
    <n v="1"/>
    <n v="385"/>
    <n v="0"/>
    <n v="0"/>
    <n v="0"/>
    <n v="385"/>
    <n v="0"/>
    <n v="385"/>
    <n v="1"/>
    <n v="0"/>
    <x v="222"/>
  </r>
  <r>
    <x v="4"/>
    <n v="10109"/>
    <x v="3"/>
    <n v="1"/>
    <n v="275"/>
    <n v="0"/>
    <n v="0"/>
    <n v="0"/>
    <n v="275"/>
    <n v="0"/>
    <n v="275"/>
    <n v="1"/>
    <n v="0"/>
    <x v="222"/>
  </r>
  <r>
    <x v="128"/>
    <n v="10111"/>
    <x v="3"/>
    <n v="1"/>
    <n v="355"/>
    <n v="0"/>
    <n v="0"/>
    <n v="27.77"/>
    <n v="327.23"/>
    <n v="0"/>
    <n v="327.23"/>
    <n v="1"/>
    <n v="0"/>
    <x v="222"/>
  </r>
  <r>
    <x v="83"/>
    <n v="10046"/>
    <x v="4"/>
    <n v="1"/>
    <n v="265"/>
    <n v="0"/>
    <n v="0"/>
    <n v="0"/>
    <n v="265"/>
    <n v="0"/>
    <n v="265"/>
    <n v="1"/>
    <n v="0"/>
    <x v="222"/>
  </r>
  <r>
    <x v="192"/>
    <n v="10089"/>
    <x v="4"/>
    <n v="1"/>
    <n v="355"/>
    <n v="0"/>
    <n v="0"/>
    <n v="0"/>
    <n v="355"/>
    <n v="0"/>
    <n v="355"/>
    <n v="1"/>
    <n v="0"/>
    <x v="222"/>
  </r>
  <r>
    <x v="114"/>
    <n v="10440"/>
    <x v="12"/>
    <n v="3"/>
    <n v="264"/>
    <n v="0"/>
    <n v="0"/>
    <n v="0"/>
    <n v="264"/>
    <n v="0"/>
    <n v="264"/>
    <n v="1"/>
    <n v="0"/>
    <x v="222"/>
  </r>
  <r>
    <x v="31"/>
    <n v="10437"/>
    <x v="12"/>
    <n v="1"/>
    <n v="110"/>
    <n v="0"/>
    <n v="0"/>
    <n v="0"/>
    <n v="110"/>
    <n v="0"/>
    <n v="110"/>
    <n v="1"/>
    <n v="0"/>
    <x v="222"/>
  </r>
  <r>
    <x v="84"/>
    <n v="10438"/>
    <x v="12"/>
    <n v="1"/>
    <n v="118"/>
    <n v="0"/>
    <n v="0"/>
    <n v="7.62"/>
    <n v="110.38"/>
    <n v="0"/>
    <n v="110.38"/>
    <n v="1"/>
    <n v="0"/>
    <x v="222"/>
  </r>
  <r>
    <x v="32"/>
    <n v="10214"/>
    <x v="13"/>
    <n v="2"/>
    <n v="570"/>
    <n v="0"/>
    <n v="0"/>
    <n v="0"/>
    <n v="570"/>
    <n v="0"/>
    <n v="570"/>
    <n v="1"/>
    <n v="0"/>
    <x v="222"/>
  </r>
  <r>
    <x v="33"/>
    <n v="10221"/>
    <x v="13"/>
    <n v="2"/>
    <n v="560"/>
    <n v="0"/>
    <n v="0"/>
    <n v="0"/>
    <n v="560"/>
    <n v="0"/>
    <n v="560"/>
    <n v="1"/>
    <n v="0"/>
    <x v="222"/>
  </r>
  <r>
    <x v="117"/>
    <n v="10218"/>
    <x v="13"/>
    <n v="1"/>
    <n v="280"/>
    <n v="0"/>
    <n v="0"/>
    <n v="0"/>
    <n v="280"/>
    <n v="0"/>
    <n v="280"/>
    <n v="1"/>
    <n v="0"/>
    <x v="222"/>
  </r>
  <r>
    <x v="36"/>
    <n v="10224"/>
    <x v="13"/>
    <n v="1"/>
    <n v="285"/>
    <n v="0"/>
    <n v="0"/>
    <n v="0"/>
    <n v="285"/>
    <n v="0"/>
    <n v="285"/>
    <n v="1"/>
    <n v="0"/>
    <x v="222"/>
  </r>
  <r>
    <x v="37"/>
    <n v="10216"/>
    <x v="13"/>
    <n v="1"/>
    <n v="280"/>
    <n v="0"/>
    <n v="0"/>
    <n v="18.079999999999998"/>
    <n v="261.92"/>
    <n v="0"/>
    <n v="261.92"/>
    <n v="1"/>
    <n v="0"/>
    <x v="222"/>
  </r>
  <r>
    <x v="8"/>
    <n v="10264"/>
    <x v="5"/>
    <n v="4"/>
    <n v="760"/>
    <n v="0"/>
    <n v="0"/>
    <n v="14.86"/>
    <n v="745.14"/>
    <n v="0"/>
    <n v="745.14"/>
    <n v="1"/>
    <n v="0"/>
    <x v="222"/>
  </r>
  <r>
    <x v="69"/>
    <n v="10382"/>
    <x v="5"/>
    <n v="1"/>
    <n v="235"/>
    <n v="0"/>
    <n v="0"/>
    <n v="0"/>
    <n v="235"/>
    <n v="0"/>
    <n v="235"/>
    <n v="1"/>
    <n v="0"/>
    <x v="222"/>
  </r>
  <r>
    <x v="383"/>
    <n v="10749"/>
    <x v="28"/>
    <n v="4"/>
    <n v="716"/>
    <n v="0"/>
    <n v="0"/>
    <n v="11.55"/>
    <n v="704.45"/>
    <n v="0"/>
    <n v="704.45"/>
    <n v="1"/>
    <n v="0"/>
    <x v="222"/>
  </r>
  <r>
    <x v="378"/>
    <n v="10746"/>
    <x v="28"/>
    <n v="4"/>
    <n v="836"/>
    <n v="0"/>
    <n v="0"/>
    <n v="0"/>
    <n v="836"/>
    <n v="0"/>
    <n v="836"/>
    <n v="1"/>
    <n v="0"/>
    <x v="222"/>
  </r>
  <r>
    <x v="380"/>
    <n v="10924"/>
    <x v="28"/>
    <n v="1"/>
    <n v="159"/>
    <n v="0"/>
    <n v="0"/>
    <n v="0"/>
    <n v="159"/>
    <n v="0"/>
    <n v="159"/>
    <n v="1"/>
    <n v="0"/>
    <x v="222"/>
  </r>
  <r>
    <x v="381"/>
    <n v="10632"/>
    <x v="28"/>
    <n v="1"/>
    <n v="159"/>
    <n v="0"/>
    <n v="0"/>
    <n v="0"/>
    <n v="159"/>
    <n v="0"/>
    <n v="159"/>
    <n v="1"/>
    <n v="0"/>
    <x v="222"/>
  </r>
  <r>
    <x v="45"/>
    <n v="10354"/>
    <x v="6"/>
    <n v="2"/>
    <n v="700"/>
    <n v="0"/>
    <n v="0"/>
    <n v="27.37"/>
    <n v="672.63"/>
    <n v="0"/>
    <n v="672.63"/>
    <n v="1"/>
    <n v="0"/>
    <x v="222"/>
  </r>
  <r>
    <x v="104"/>
    <n v="10360"/>
    <x v="6"/>
    <n v="1"/>
    <n v="385"/>
    <n v="0"/>
    <n v="0"/>
    <n v="0"/>
    <n v="385"/>
    <n v="0"/>
    <n v="385"/>
    <n v="1"/>
    <n v="0"/>
    <x v="222"/>
  </r>
  <r>
    <x v="46"/>
    <n v="10356"/>
    <x v="6"/>
    <n v="2"/>
    <n v="720"/>
    <n v="0"/>
    <n v="0"/>
    <n v="23.78"/>
    <n v="696.22"/>
    <n v="0"/>
    <n v="696.22"/>
    <n v="1"/>
    <n v="0"/>
    <x v="222"/>
  </r>
  <r>
    <x v="146"/>
    <n v="10391"/>
    <x v="7"/>
    <n v="1"/>
    <n v="345"/>
    <n v="0"/>
    <n v="0"/>
    <n v="0"/>
    <n v="345"/>
    <n v="0"/>
    <n v="345"/>
    <n v="1"/>
    <n v="0"/>
    <x v="222"/>
  </r>
  <r>
    <x v="14"/>
    <n v="10653"/>
    <x v="8"/>
    <n v="1"/>
    <n v="275"/>
    <n v="0"/>
    <n v="0"/>
    <n v="17.75"/>
    <n v="257.25"/>
    <n v="0"/>
    <n v="257.25"/>
    <n v="1"/>
    <n v="0"/>
    <x v="222"/>
  </r>
  <r>
    <x v="78"/>
    <n v="10403"/>
    <x v="23"/>
    <n v="1"/>
    <n v="345"/>
    <n v="0"/>
    <n v="0"/>
    <n v="22.79"/>
    <n v="322.20999999999998"/>
    <n v="0"/>
    <n v="322.20999999999998"/>
    <n v="1"/>
    <n v="0"/>
    <x v="222"/>
  </r>
  <r>
    <x v="257"/>
    <n v="10560"/>
    <x v="2"/>
    <n v="1"/>
    <n v="325"/>
    <n v="0"/>
    <n v="0"/>
    <n v="0"/>
    <n v="325"/>
    <n v="0"/>
    <n v="325"/>
    <n v="1"/>
    <n v="0"/>
    <x v="222"/>
  </r>
  <r>
    <x v="0"/>
    <n v="10457"/>
    <x v="0"/>
    <n v="1"/>
    <n v="295"/>
    <n v="0"/>
    <n v="0"/>
    <n v="0"/>
    <n v="295"/>
    <n v="0"/>
    <n v="295"/>
    <n v="1"/>
    <n v="0"/>
    <x v="223"/>
  </r>
  <r>
    <x v="262"/>
    <n v="10452"/>
    <x v="0"/>
    <n v="1"/>
    <n v="210"/>
    <n v="0"/>
    <n v="0"/>
    <n v="0"/>
    <n v="210"/>
    <n v="0"/>
    <n v="210"/>
    <n v="1"/>
    <n v="0"/>
    <x v="223"/>
  </r>
  <r>
    <x v="385"/>
    <n v="10494"/>
    <x v="0"/>
    <n v="1"/>
    <n v="38"/>
    <n v="0"/>
    <n v="0"/>
    <n v="0"/>
    <n v="38"/>
    <n v="0"/>
    <n v="38"/>
    <n v="1"/>
    <n v="0"/>
    <x v="223"/>
  </r>
  <r>
    <x v="54"/>
    <n v="10397"/>
    <x v="18"/>
    <n v="1"/>
    <n v="575"/>
    <n v="0"/>
    <n v="0"/>
    <n v="0"/>
    <n v="575"/>
    <n v="0"/>
    <n v="575"/>
    <n v="1"/>
    <n v="0"/>
    <x v="223"/>
  </r>
  <r>
    <x v="182"/>
    <n v="10154"/>
    <x v="1"/>
    <n v="1"/>
    <n v="385"/>
    <n v="0"/>
    <n v="0"/>
    <n v="0"/>
    <n v="385"/>
    <n v="0"/>
    <n v="385"/>
    <n v="1"/>
    <n v="0"/>
    <x v="223"/>
  </r>
  <r>
    <x v="57"/>
    <n v="10225"/>
    <x v="4"/>
    <n v="1"/>
    <n v="265"/>
    <n v="0"/>
    <n v="0"/>
    <n v="0"/>
    <n v="265"/>
    <n v="0"/>
    <n v="265"/>
    <n v="1"/>
    <n v="0"/>
    <x v="223"/>
  </r>
  <r>
    <x v="22"/>
    <n v="10645"/>
    <x v="1"/>
    <n v="1"/>
    <n v="350"/>
    <n v="0"/>
    <n v="0"/>
    <n v="0"/>
    <n v="350"/>
    <n v="0"/>
    <n v="350"/>
    <n v="1"/>
    <n v="0"/>
    <x v="223"/>
  </r>
  <r>
    <x v="138"/>
    <n v="10130"/>
    <x v="3"/>
    <n v="1"/>
    <n v="385"/>
    <n v="0"/>
    <n v="0"/>
    <n v="0"/>
    <n v="385"/>
    <n v="0"/>
    <n v="385"/>
    <n v="1"/>
    <n v="0"/>
    <x v="223"/>
  </r>
  <r>
    <x v="4"/>
    <n v="10109"/>
    <x v="3"/>
    <n v="1"/>
    <n v="275"/>
    <n v="0"/>
    <n v="0"/>
    <n v="27.31"/>
    <n v="247.69"/>
    <n v="0"/>
    <n v="247.69"/>
    <n v="1"/>
    <n v="0"/>
    <x v="223"/>
  </r>
  <r>
    <x v="101"/>
    <n v="10113"/>
    <x v="11"/>
    <n v="1"/>
    <n v="385"/>
    <n v="0"/>
    <n v="0"/>
    <n v="0"/>
    <n v="385"/>
    <n v="0"/>
    <n v="385"/>
    <n v="1"/>
    <n v="0"/>
    <x v="223"/>
  </r>
  <r>
    <x v="6"/>
    <n v="10055"/>
    <x v="4"/>
    <n v="1"/>
    <n v="275"/>
    <n v="0"/>
    <n v="0"/>
    <n v="0"/>
    <n v="275"/>
    <n v="0"/>
    <n v="275"/>
    <n v="1"/>
    <n v="0"/>
    <x v="223"/>
  </r>
  <r>
    <x v="114"/>
    <n v="10440"/>
    <x v="12"/>
    <n v="2"/>
    <n v="176"/>
    <n v="0"/>
    <n v="0"/>
    <n v="0"/>
    <n v="176"/>
    <n v="0"/>
    <n v="176"/>
    <n v="1"/>
    <n v="0"/>
    <x v="223"/>
  </r>
  <r>
    <x v="62"/>
    <n v="10445"/>
    <x v="12"/>
    <n v="1"/>
    <n v="210"/>
    <n v="0"/>
    <n v="0"/>
    <n v="0"/>
    <n v="210"/>
    <n v="0"/>
    <n v="210"/>
    <n v="1"/>
    <n v="0"/>
    <x v="223"/>
  </r>
  <r>
    <x v="31"/>
    <n v="10437"/>
    <x v="12"/>
    <n v="1"/>
    <n v="110"/>
    <n v="0"/>
    <n v="0"/>
    <n v="0"/>
    <n v="110"/>
    <n v="0"/>
    <n v="110"/>
    <n v="1"/>
    <n v="0"/>
    <x v="223"/>
  </r>
  <r>
    <x v="65"/>
    <n v="10211"/>
    <x v="13"/>
    <n v="1"/>
    <n v="285"/>
    <n v="0"/>
    <n v="0"/>
    <n v="28.29"/>
    <n v="256.70999999999998"/>
    <n v="0"/>
    <n v="256.70999999999998"/>
    <n v="1"/>
    <n v="0"/>
    <x v="223"/>
  </r>
  <r>
    <x v="33"/>
    <n v="10221"/>
    <x v="13"/>
    <n v="1"/>
    <n v="280"/>
    <n v="0"/>
    <n v="0"/>
    <n v="0"/>
    <n v="280"/>
    <n v="0"/>
    <n v="280"/>
    <n v="1"/>
    <n v="0"/>
    <x v="223"/>
  </r>
  <r>
    <x v="117"/>
    <n v="10218"/>
    <x v="13"/>
    <n v="1"/>
    <n v="280"/>
    <n v="0"/>
    <n v="0"/>
    <n v="0"/>
    <n v="280"/>
    <n v="0"/>
    <n v="280"/>
    <n v="1"/>
    <n v="0"/>
    <x v="223"/>
  </r>
  <r>
    <x v="67"/>
    <n v="10223"/>
    <x v="13"/>
    <n v="1"/>
    <n v="310"/>
    <n v="0"/>
    <n v="0"/>
    <n v="34.35"/>
    <n v="275.64999999999998"/>
    <n v="0"/>
    <n v="275.64999999999998"/>
    <n v="1"/>
    <n v="0"/>
    <x v="223"/>
  </r>
  <r>
    <x v="37"/>
    <n v="10216"/>
    <x v="13"/>
    <n v="1"/>
    <n v="280"/>
    <n v="0"/>
    <n v="0"/>
    <n v="0"/>
    <n v="280"/>
    <n v="0"/>
    <n v="280"/>
    <n v="1"/>
    <n v="0"/>
    <x v="223"/>
  </r>
  <r>
    <x v="8"/>
    <n v="10264"/>
    <x v="5"/>
    <n v="6"/>
    <n v="1140"/>
    <n v="0"/>
    <n v="0"/>
    <n v="103.35"/>
    <n v="1036.6500000000001"/>
    <n v="0"/>
    <n v="1036.6500000000001"/>
    <n v="1"/>
    <n v="0"/>
    <x v="223"/>
  </r>
  <r>
    <x v="9"/>
    <n v="10366"/>
    <x v="5"/>
    <n v="1"/>
    <n v="270"/>
    <n v="0"/>
    <n v="0"/>
    <n v="38.86"/>
    <n v="231.14"/>
    <n v="0"/>
    <n v="231.14"/>
    <n v="1"/>
    <n v="0"/>
    <x v="223"/>
  </r>
  <r>
    <x v="38"/>
    <n v="10381"/>
    <x v="5"/>
    <n v="1"/>
    <n v="225"/>
    <n v="0"/>
    <n v="0"/>
    <n v="22.34"/>
    <n v="202.66"/>
    <n v="0"/>
    <n v="202.66"/>
    <n v="1"/>
    <n v="0"/>
    <x v="223"/>
  </r>
  <r>
    <x v="39"/>
    <n v="10373"/>
    <x v="5"/>
    <n v="1"/>
    <n v="275"/>
    <n v="0"/>
    <n v="0"/>
    <n v="39.590000000000003"/>
    <n v="235.41"/>
    <n v="0"/>
    <n v="235.41"/>
    <n v="1"/>
    <n v="0"/>
    <x v="223"/>
  </r>
  <r>
    <x v="41"/>
    <n v="10363"/>
    <x v="5"/>
    <n v="1"/>
    <n v="265"/>
    <n v="0"/>
    <n v="0"/>
    <n v="26.31"/>
    <n v="238.69"/>
    <n v="0"/>
    <n v="238.69"/>
    <n v="1"/>
    <n v="0"/>
    <x v="223"/>
  </r>
  <r>
    <x v="10"/>
    <n v="10007"/>
    <x v="5"/>
    <n v="2"/>
    <n v="550"/>
    <n v="0"/>
    <n v="0"/>
    <n v="0"/>
    <n v="550"/>
    <n v="0"/>
    <n v="550"/>
    <n v="1"/>
    <n v="0"/>
    <x v="223"/>
  </r>
  <r>
    <x v="43"/>
    <n v="10364"/>
    <x v="5"/>
    <n v="1"/>
    <n v="330"/>
    <n v="0"/>
    <n v="0"/>
    <n v="32.75"/>
    <n v="297.25"/>
    <n v="0"/>
    <n v="297.25"/>
    <n v="1"/>
    <n v="0"/>
    <x v="223"/>
  </r>
  <r>
    <x v="186"/>
    <n v="10365"/>
    <x v="5"/>
    <n v="1"/>
    <n v="320"/>
    <n v="0"/>
    <n v="0"/>
    <n v="46.06"/>
    <n v="273.94"/>
    <n v="0"/>
    <n v="273.94"/>
    <n v="1"/>
    <n v="0"/>
    <x v="223"/>
  </r>
  <r>
    <x v="264"/>
    <n v="10660"/>
    <x v="5"/>
    <n v="1"/>
    <n v="265"/>
    <n v="0"/>
    <n v="0"/>
    <n v="38.14"/>
    <n v="226.86"/>
    <n v="0"/>
    <n v="226.86"/>
    <n v="1"/>
    <n v="0"/>
    <x v="223"/>
  </r>
  <r>
    <x v="383"/>
    <n v="10749"/>
    <x v="28"/>
    <n v="1"/>
    <n v="179"/>
    <n v="0"/>
    <n v="0"/>
    <n v="0"/>
    <n v="179"/>
    <n v="0"/>
    <n v="179"/>
    <n v="1"/>
    <n v="0"/>
    <x v="223"/>
  </r>
  <r>
    <x v="376"/>
    <n v="10923"/>
    <x v="28"/>
    <n v="1"/>
    <n v="159"/>
    <n v="0"/>
    <n v="0"/>
    <n v="0"/>
    <n v="159"/>
    <n v="0"/>
    <n v="159"/>
    <n v="1"/>
    <n v="0"/>
    <x v="223"/>
  </r>
  <r>
    <x v="378"/>
    <n v="10746"/>
    <x v="28"/>
    <n v="1"/>
    <n v="209"/>
    <n v="0"/>
    <n v="0"/>
    <n v="0"/>
    <n v="209"/>
    <n v="0"/>
    <n v="209"/>
    <n v="1"/>
    <n v="0"/>
    <x v="223"/>
  </r>
  <r>
    <x v="379"/>
    <n v="10754"/>
    <x v="28"/>
    <n v="1"/>
    <n v="209"/>
    <n v="0"/>
    <n v="0"/>
    <n v="0"/>
    <n v="209"/>
    <n v="0"/>
    <n v="209"/>
    <n v="1"/>
    <n v="0"/>
    <x v="223"/>
  </r>
  <r>
    <x v="45"/>
    <n v="10354"/>
    <x v="6"/>
    <n v="1"/>
    <n v="350"/>
    <n v="0"/>
    <n v="0"/>
    <n v="0"/>
    <n v="350"/>
    <n v="0"/>
    <n v="350"/>
    <n v="1"/>
    <n v="0"/>
    <x v="223"/>
  </r>
  <r>
    <x v="74"/>
    <n v="10227"/>
    <x v="6"/>
    <n v="1"/>
    <n v="385"/>
    <n v="0"/>
    <n v="0"/>
    <n v="42.65"/>
    <n v="342.35"/>
    <n v="0"/>
    <n v="342.35"/>
    <n v="1"/>
    <n v="0"/>
    <x v="223"/>
  </r>
  <r>
    <x v="46"/>
    <n v="10356"/>
    <x v="6"/>
    <n v="2"/>
    <n v="720"/>
    <n v="0"/>
    <n v="0"/>
    <n v="0"/>
    <n v="720"/>
    <n v="0"/>
    <n v="720"/>
    <n v="1"/>
    <n v="0"/>
    <x v="223"/>
  </r>
  <r>
    <x v="238"/>
    <n v="10392"/>
    <x v="7"/>
    <n v="1"/>
    <n v="335"/>
    <n v="0"/>
    <n v="0"/>
    <n v="0"/>
    <n v="335"/>
    <n v="0"/>
    <n v="335"/>
    <n v="1"/>
    <n v="0"/>
    <x v="223"/>
  </r>
  <r>
    <x v="317"/>
    <n v="10394"/>
    <x v="7"/>
    <n v="1"/>
    <n v="355"/>
    <n v="0"/>
    <n v="0"/>
    <n v="0"/>
    <n v="355"/>
    <n v="0"/>
    <n v="355"/>
    <n v="1"/>
    <n v="0"/>
    <x v="223"/>
  </r>
  <r>
    <x v="235"/>
    <n v="10407"/>
    <x v="8"/>
    <n v="1"/>
    <n v="325"/>
    <n v="0"/>
    <n v="0"/>
    <n v="0"/>
    <n v="325"/>
    <n v="0"/>
    <n v="325"/>
    <n v="1"/>
    <n v="0"/>
    <x v="223"/>
  </r>
  <r>
    <x v="159"/>
    <n v="10263"/>
    <x v="17"/>
    <n v="1"/>
    <n v="0"/>
    <n v="0"/>
    <n v="0"/>
    <n v="0"/>
    <n v="0"/>
    <n v="0"/>
    <n v="0"/>
    <n v="0"/>
    <n v="0"/>
    <x v="223"/>
  </r>
  <r>
    <x v="314"/>
    <n v="10601"/>
    <x v="17"/>
    <n v="2"/>
    <n v="0"/>
    <n v="0"/>
    <n v="0"/>
    <n v="0"/>
    <n v="0"/>
    <n v="0"/>
    <n v="0"/>
    <n v="0"/>
    <n v="0"/>
    <x v="223"/>
  </r>
  <r>
    <x v="135"/>
    <n v="10534"/>
    <x v="17"/>
    <n v="1"/>
    <n v="0"/>
    <n v="0"/>
    <n v="0"/>
    <n v="0"/>
    <n v="0"/>
    <n v="0"/>
    <n v="0"/>
    <n v="0"/>
    <n v="0"/>
    <x v="223"/>
  </r>
  <r>
    <x v="145"/>
    <n v="10449"/>
    <x v="0"/>
    <n v="1"/>
    <n v="260"/>
    <n v="0"/>
    <n v="0"/>
    <n v="0"/>
    <n v="260"/>
    <n v="0"/>
    <n v="260"/>
    <n v="1"/>
    <n v="0"/>
    <x v="224"/>
  </r>
  <r>
    <x v="385"/>
    <n v="10494"/>
    <x v="0"/>
    <n v="1"/>
    <n v="38"/>
    <n v="0"/>
    <n v="0"/>
    <n v="0"/>
    <n v="38"/>
    <n v="0"/>
    <n v="38"/>
    <n v="1"/>
    <n v="0"/>
    <x v="224"/>
  </r>
  <r>
    <x v="95"/>
    <n v="10462"/>
    <x v="0"/>
    <n v="2"/>
    <n v="880"/>
    <n v="0"/>
    <n v="0"/>
    <n v="8.02"/>
    <n v="871.98"/>
    <n v="0"/>
    <n v="871.98"/>
    <n v="1"/>
    <n v="0"/>
    <x v="224"/>
  </r>
  <r>
    <x v="122"/>
    <n v="10662"/>
    <x v="18"/>
    <n v="1"/>
    <n v="1315"/>
    <n v="0"/>
    <n v="0"/>
    <n v="11.98"/>
    <n v="1303.02"/>
    <n v="0"/>
    <n v="1303.02"/>
    <n v="1"/>
    <n v="0"/>
    <x v="224"/>
  </r>
  <r>
    <x v="111"/>
    <n v="10070"/>
    <x v="4"/>
    <n v="1"/>
    <n v="275"/>
    <n v="0"/>
    <n v="0"/>
    <n v="46.67"/>
    <n v="228.33"/>
    <n v="0"/>
    <n v="228.33"/>
    <n v="1"/>
    <n v="0"/>
    <x v="224"/>
  </r>
  <r>
    <x v="59"/>
    <n v="10052"/>
    <x v="4"/>
    <n v="1"/>
    <n v="355"/>
    <n v="0"/>
    <n v="0"/>
    <n v="0"/>
    <n v="355"/>
    <n v="0"/>
    <n v="355"/>
    <n v="1"/>
    <n v="0"/>
    <x v="224"/>
  </r>
  <r>
    <x v="382"/>
    <n v="10125"/>
    <x v="3"/>
    <n v="1"/>
    <n v="275"/>
    <n v="0"/>
    <n v="0"/>
    <n v="0"/>
    <n v="275"/>
    <n v="0"/>
    <n v="275"/>
    <n v="1"/>
    <n v="0"/>
    <x v="224"/>
  </r>
  <r>
    <x v="173"/>
    <n v="10097"/>
    <x v="3"/>
    <n v="4"/>
    <n v="1420"/>
    <n v="0"/>
    <n v="0"/>
    <n v="83.3"/>
    <n v="1336.7"/>
    <n v="0"/>
    <n v="1336.7"/>
    <n v="1"/>
    <n v="0"/>
    <x v="224"/>
  </r>
  <r>
    <x v="28"/>
    <n v="10442"/>
    <x v="12"/>
    <n v="1"/>
    <n v="88"/>
    <n v="0"/>
    <n v="0"/>
    <n v="14.94"/>
    <n v="73.06"/>
    <n v="0"/>
    <n v="73.06"/>
    <n v="1"/>
    <n v="0"/>
    <x v="224"/>
  </r>
  <r>
    <x v="114"/>
    <n v="10440"/>
    <x v="12"/>
    <n v="1"/>
    <n v="88"/>
    <n v="0"/>
    <n v="0"/>
    <n v="2.38"/>
    <n v="85.62"/>
    <n v="0"/>
    <n v="85.62"/>
    <n v="1"/>
    <n v="0"/>
    <x v="224"/>
  </r>
  <r>
    <x v="126"/>
    <n v="10439"/>
    <x v="12"/>
    <n v="1"/>
    <n v="119"/>
    <n v="0"/>
    <n v="0"/>
    <n v="0"/>
    <n v="119"/>
    <n v="0"/>
    <n v="119"/>
    <n v="1"/>
    <n v="0"/>
    <x v="224"/>
  </r>
  <r>
    <x v="115"/>
    <n v="10436"/>
    <x v="12"/>
    <n v="1"/>
    <n v="45"/>
    <n v="0"/>
    <n v="0"/>
    <n v="1.21"/>
    <n v="43.79"/>
    <n v="0"/>
    <n v="43.79"/>
    <n v="1"/>
    <n v="0"/>
    <x v="224"/>
  </r>
  <r>
    <x v="65"/>
    <n v="10211"/>
    <x v="13"/>
    <n v="2"/>
    <n v="570"/>
    <n v="0"/>
    <n v="0"/>
    <n v="7.7"/>
    <n v="562.29999999999995"/>
    <n v="0"/>
    <n v="562.29999999999995"/>
    <n v="1"/>
    <n v="0"/>
    <x v="224"/>
  </r>
  <r>
    <x v="37"/>
    <n v="10216"/>
    <x v="13"/>
    <n v="2"/>
    <n v="560"/>
    <n v="0"/>
    <n v="0"/>
    <n v="7.56"/>
    <n v="552.44000000000005"/>
    <n v="0"/>
    <n v="552.44000000000005"/>
    <n v="1"/>
    <n v="0"/>
    <x v="224"/>
  </r>
  <r>
    <x v="8"/>
    <n v="10264"/>
    <x v="5"/>
    <n v="5"/>
    <n v="950"/>
    <n v="0"/>
    <n v="0"/>
    <n v="76"/>
    <n v="874"/>
    <n v="0"/>
    <n v="874"/>
    <n v="1"/>
    <n v="0"/>
    <x v="224"/>
  </r>
  <r>
    <x v="9"/>
    <n v="10366"/>
    <x v="5"/>
    <n v="1"/>
    <n v="270"/>
    <n v="0"/>
    <n v="0"/>
    <n v="0"/>
    <n v="270"/>
    <n v="0"/>
    <n v="270"/>
    <n v="1"/>
    <n v="0"/>
    <x v="224"/>
  </r>
  <r>
    <x v="38"/>
    <n v="10381"/>
    <x v="5"/>
    <n v="1"/>
    <n v="225"/>
    <n v="0"/>
    <n v="0"/>
    <n v="0"/>
    <n v="225"/>
    <n v="0"/>
    <n v="225"/>
    <n v="1"/>
    <n v="0"/>
    <x v="224"/>
  </r>
  <r>
    <x v="39"/>
    <n v="10373"/>
    <x v="5"/>
    <n v="1"/>
    <n v="275"/>
    <n v="0"/>
    <n v="0"/>
    <n v="55"/>
    <n v="220"/>
    <n v="0"/>
    <n v="220"/>
    <n v="1"/>
    <n v="0"/>
    <x v="224"/>
  </r>
  <r>
    <x v="41"/>
    <n v="10363"/>
    <x v="5"/>
    <n v="1"/>
    <n v="265"/>
    <n v="0"/>
    <n v="0"/>
    <n v="0"/>
    <n v="265"/>
    <n v="0"/>
    <n v="265"/>
    <n v="1"/>
    <n v="0"/>
    <x v="224"/>
  </r>
  <r>
    <x v="69"/>
    <n v="10382"/>
    <x v="5"/>
    <n v="1"/>
    <n v="235"/>
    <n v="0"/>
    <n v="0"/>
    <n v="18.38"/>
    <n v="216.62"/>
    <n v="0"/>
    <n v="216.62"/>
    <n v="1"/>
    <n v="0"/>
    <x v="224"/>
  </r>
  <r>
    <x v="42"/>
    <n v="10370"/>
    <x v="5"/>
    <n v="1"/>
    <n v="310"/>
    <n v="0"/>
    <n v="0"/>
    <n v="62"/>
    <n v="248"/>
    <n v="0"/>
    <n v="248"/>
    <n v="1"/>
    <n v="0"/>
    <x v="224"/>
  </r>
  <r>
    <x v="186"/>
    <n v="10365"/>
    <x v="5"/>
    <n v="1"/>
    <n v="320"/>
    <n v="0"/>
    <n v="0"/>
    <n v="25.03"/>
    <n v="294.97000000000003"/>
    <n v="0"/>
    <n v="294.97000000000003"/>
    <n v="1"/>
    <n v="0"/>
    <x v="224"/>
  </r>
  <r>
    <x v="264"/>
    <n v="10660"/>
    <x v="5"/>
    <n v="1"/>
    <n v="265"/>
    <n v="0"/>
    <n v="0"/>
    <n v="7.15"/>
    <n v="257.85000000000002"/>
    <n v="0"/>
    <n v="257.85000000000002"/>
    <n v="1"/>
    <n v="0"/>
    <x v="224"/>
  </r>
  <r>
    <x v="71"/>
    <n v="10481"/>
    <x v="20"/>
    <n v="1"/>
    <n v="890"/>
    <n v="0"/>
    <n v="0"/>
    <n v="0"/>
    <n v="890"/>
    <n v="0"/>
    <n v="890"/>
    <n v="1"/>
    <n v="0"/>
    <x v="224"/>
  </r>
  <r>
    <x v="163"/>
    <n v="10483"/>
    <x v="20"/>
    <n v="1"/>
    <n v="1420"/>
    <n v="0"/>
    <n v="0"/>
    <n v="0"/>
    <n v="1420"/>
    <n v="0"/>
    <n v="1420"/>
    <n v="1"/>
    <n v="0"/>
    <x v="224"/>
  </r>
  <r>
    <x v="72"/>
    <n v="10033"/>
    <x v="20"/>
    <n v="1"/>
    <n v="1365"/>
    <n v="0"/>
    <n v="0"/>
    <n v="0"/>
    <n v="1365"/>
    <n v="0"/>
    <n v="1365"/>
    <n v="1"/>
    <n v="0"/>
    <x v="224"/>
  </r>
  <r>
    <x v="73"/>
    <n v="10477"/>
    <x v="20"/>
    <n v="1"/>
    <n v="1245"/>
    <n v="0"/>
    <n v="0"/>
    <n v="0"/>
    <n v="1245"/>
    <n v="0"/>
    <n v="1245"/>
    <n v="1"/>
    <n v="0"/>
    <x v="224"/>
  </r>
  <r>
    <x v="376"/>
    <n v="10923"/>
    <x v="28"/>
    <n v="2"/>
    <n v="318"/>
    <n v="0"/>
    <n v="0"/>
    <n v="0"/>
    <n v="318"/>
    <n v="0"/>
    <n v="318"/>
    <n v="1"/>
    <n v="0"/>
    <x v="224"/>
  </r>
  <r>
    <x v="377"/>
    <n v="10633"/>
    <x v="28"/>
    <n v="2"/>
    <n v="318"/>
    <n v="0"/>
    <n v="0"/>
    <n v="0"/>
    <n v="318"/>
    <n v="0"/>
    <n v="318"/>
    <n v="1"/>
    <n v="0"/>
    <x v="224"/>
  </r>
  <r>
    <x v="381"/>
    <n v="10632"/>
    <x v="28"/>
    <n v="1"/>
    <n v="159"/>
    <n v="0"/>
    <n v="0"/>
    <n v="0"/>
    <n v="159"/>
    <n v="0"/>
    <n v="159"/>
    <n v="1"/>
    <n v="0"/>
    <x v="224"/>
  </r>
  <r>
    <x v="104"/>
    <n v="10360"/>
    <x v="6"/>
    <n v="1"/>
    <n v="385"/>
    <n v="0"/>
    <n v="0"/>
    <n v="0"/>
    <n v="385"/>
    <n v="0"/>
    <n v="385"/>
    <n v="1"/>
    <n v="0"/>
    <x v="224"/>
  </r>
  <r>
    <x v="74"/>
    <n v="10227"/>
    <x v="6"/>
    <n v="1"/>
    <n v="385"/>
    <n v="0"/>
    <n v="0"/>
    <n v="0"/>
    <n v="385"/>
    <n v="0"/>
    <n v="385"/>
    <n v="1"/>
    <n v="0"/>
    <x v="224"/>
  </r>
  <r>
    <x v="46"/>
    <n v="10356"/>
    <x v="6"/>
    <n v="2"/>
    <n v="720"/>
    <n v="0"/>
    <n v="0"/>
    <n v="0"/>
    <n v="720"/>
    <n v="0"/>
    <n v="720"/>
    <n v="1"/>
    <n v="0"/>
    <x v="224"/>
  </r>
  <r>
    <x v="14"/>
    <n v="10653"/>
    <x v="8"/>
    <n v="1"/>
    <n v="275"/>
    <n v="0"/>
    <n v="0"/>
    <n v="55"/>
    <n v="220"/>
    <n v="0"/>
    <n v="220"/>
    <n v="1"/>
    <n v="0"/>
    <x v="224"/>
  </r>
  <r>
    <x v="77"/>
    <n v="10421"/>
    <x v="22"/>
    <n v="1"/>
    <n v="238"/>
    <n v="0"/>
    <n v="0"/>
    <n v="40.39"/>
    <n v="197.61"/>
    <n v="0"/>
    <n v="197.61"/>
    <n v="1"/>
    <n v="0"/>
    <x v="224"/>
  </r>
  <r>
    <x v="98"/>
    <n v="10168"/>
    <x v="1"/>
    <n v="1"/>
    <n v="385"/>
    <n v="0"/>
    <n v="0"/>
    <n v="0"/>
    <n v="385"/>
    <n v="0"/>
    <n v="385"/>
    <n v="1"/>
    <n v="0"/>
    <x v="225"/>
  </r>
  <r>
    <x v="99"/>
    <n v="10071"/>
    <x v="4"/>
    <n v="1"/>
    <n v="355"/>
    <n v="0"/>
    <n v="0"/>
    <n v="0"/>
    <n v="355"/>
    <n v="0"/>
    <n v="355"/>
    <n v="1"/>
    <n v="0"/>
    <x v="225"/>
  </r>
  <r>
    <x v="58"/>
    <n v="10145"/>
    <x v="1"/>
    <n v="1"/>
    <n v="385"/>
    <n v="0"/>
    <n v="0"/>
    <n v="0"/>
    <n v="385"/>
    <n v="0"/>
    <n v="385"/>
    <n v="1"/>
    <n v="0"/>
    <x v="225"/>
  </r>
  <r>
    <x v="26"/>
    <n v="10095"/>
    <x v="3"/>
    <n v="2"/>
    <n v="540"/>
    <n v="0"/>
    <n v="0"/>
    <n v="0"/>
    <n v="540"/>
    <n v="0"/>
    <n v="540"/>
    <n v="1"/>
    <n v="0"/>
    <x v="225"/>
  </r>
  <r>
    <x v="173"/>
    <n v="10097"/>
    <x v="3"/>
    <n v="1"/>
    <n v="355"/>
    <n v="0"/>
    <n v="0"/>
    <n v="0"/>
    <n v="355"/>
    <n v="0"/>
    <n v="355"/>
    <n v="1"/>
    <n v="0"/>
    <x v="225"/>
  </r>
  <r>
    <x v="28"/>
    <n v="10442"/>
    <x v="12"/>
    <n v="1"/>
    <n v="88"/>
    <n v="0"/>
    <n v="0"/>
    <n v="0"/>
    <n v="88"/>
    <n v="0"/>
    <n v="88"/>
    <n v="1"/>
    <n v="0"/>
    <x v="225"/>
  </r>
  <r>
    <x v="126"/>
    <n v="10439"/>
    <x v="12"/>
    <n v="1"/>
    <n v="119"/>
    <n v="0"/>
    <n v="0"/>
    <n v="0"/>
    <n v="119"/>
    <n v="0"/>
    <n v="119"/>
    <n v="1"/>
    <n v="0"/>
    <x v="225"/>
  </r>
  <r>
    <x v="274"/>
    <n v="10715"/>
    <x v="12"/>
    <n v="1"/>
    <n v="155"/>
    <n v="0"/>
    <n v="0"/>
    <n v="0"/>
    <n v="155"/>
    <n v="0"/>
    <n v="155"/>
    <n v="1"/>
    <n v="0"/>
    <x v="225"/>
  </r>
  <r>
    <x v="397"/>
    <n v="10553"/>
    <x v="16"/>
    <n v="1"/>
    <n v="58"/>
    <n v="0"/>
    <n v="0"/>
    <n v="1.7"/>
    <n v="56.3"/>
    <n v="0"/>
    <n v="56.3"/>
    <n v="1"/>
    <n v="0"/>
    <x v="225"/>
  </r>
  <r>
    <x v="404"/>
    <n v="10498"/>
    <x v="16"/>
    <n v="1"/>
    <n v="88"/>
    <n v="0"/>
    <n v="0"/>
    <n v="17.48"/>
    <n v="70.52"/>
    <n v="0"/>
    <n v="70.52"/>
    <n v="1"/>
    <n v="0"/>
    <x v="225"/>
  </r>
  <r>
    <x v="63"/>
    <n v="10470"/>
    <x v="19"/>
    <n v="1"/>
    <n v="275"/>
    <n v="0"/>
    <n v="0"/>
    <n v="0"/>
    <n v="275"/>
    <n v="0"/>
    <n v="275"/>
    <n v="1"/>
    <n v="0"/>
    <x v="225"/>
  </r>
  <r>
    <x v="117"/>
    <n v="10218"/>
    <x v="13"/>
    <n v="1"/>
    <n v="280"/>
    <n v="0"/>
    <n v="0"/>
    <n v="0"/>
    <n v="280"/>
    <n v="0"/>
    <n v="280"/>
    <n v="1"/>
    <n v="0"/>
    <x v="225"/>
  </r>
  <r>
    <x v="35"/>
    <n v="10220"/>
    <x v="13"/>
    <n v="1"/>
    <n v="255"/>
    <n v="0"/>
    <n v="0"/>
    <n v="0"/>
    <n v="255"/>
    <n v="0"/>
    <n v="255"/>
    <n v="1"/>
    <n v="0"/>
    <x v="225"/>
  </r>
  <r>
    <x v="67"/>
    <n v="10223"/>
    <x v="13"/>
    <n v="1"/>
    <n v="310"/>
    <n v="0"/>
    <n v="0"/>
    <n v="0"/>
    <n v="310"/>
    <n v="0"/>
    <n v="310"/>
    <n v="1"/>
    <n v="0"/>
    <x v="225"/>
  </r>
  <r>
    <x v="36"/>
    <n v="10224"/>
    <x v="13"/>
    <n v="2"/>
    <n v="570"/>
    <n v="0"/>
    <n v="0"/>
    <n v="16.72"/>
    <n v="553.28"/>
    <n v="0"/>
    <n v="553.28"/>
    <n v="1"/>
    <n v="0"/>
    <x v="225"/>
  </r>
  <r>
    <x v="85"/>
    <n v="10215"/>
    <x v="13"/>
    <n v="2"/>
    <n v="510"/>
    <n v="0"/>
    <n v="0"/>
    <n v="7.48"/>
    <n v="502.52"/>
    <n v="0"/>
    <n v="502.52"/>
    <n v="1"/>
    <n v="0"/>
    <x v="225"/>
  </r>
  <r>
    <x v="8"/>
    <n v="10264"/>
    <x v="5"/>
    <n v="3"/>
    <n v="570"/>
    <n v="0"/>
    <n v="0"/>
    <n v="5.57"/>
    <n v="564.42999999999995"/>
    <n v="0"/>
    <n v="564.42999999999995"/>
    <n v="1"/>
    <n v="0"/>
    <x v="225"/>
  </r>
  <r>
    <x v="68"/>
    <n v="10377"/>
    <x v="5"/>
    <n v="2"/>
    <n v="690"/>
    <n v="0"/>
    <n v="0"/>
    <n v="10.119999999999999"/>
    <n v="679.88"/>
    <n v="0"/>
    <n v="679.88"/>
    <n v="1"/>
    <n v="0"/>
    <x v="225"/>
  </r>
  <r>
    <x v="10"/>
    <n v="10007"/>
    <x v="5"/>
    <n v="1"/>
    <n v="275"/>
    <n v="0"/>
    <n v="0"/>
    <n v="8.07"/>
    <n v="266.93"/>
    <n v="0"/>
    <n v="266.93"/>
    <n v="1"/>
    <n v="0"/>
    <x v="225"/>
  </r>
  <r>
    <x v="383"/>
    <n v="10749"/>
    <x v="28"/>
    <n v="3"/>
    <n v="537"/>
    <n v="0"/>
    <n v="0"/>
    <n v="10.51"/>
    <n v="526.49"/>
    <n v="0"/>
    <n v="526.49"/>
    <n v="1"/>
    <n v="0"/>
    <x v="225"/>
  </r>
  <r>
    <x v="378"/>
    <n v="10746"/>
    <x v="28"/>
    <n v="2"/>
    <n v="418"/>
    <n v="0"/>
    <n v="0"/>
    <n v="0"/>
    <n v="418"/>
    <n v="0"/>
    <n v="418"/>
    <n v="1"/>
    <n v="0"/>
    <x v="225"/>
  </r>
  <r>
    <x v="11"/>
    <n v="10353"/>
    <x v="6"/>
    <n v="2"/>
    <n v="700"/>
    <n v="0"/>
    <n v="0"/>
    <n v="79.790000000000006"/>
    <n v="620.21"/>
    <n v="0"/>
    <n v="620.21"/>
    <n v="1"/>
    <n v="0"/>
    <x v="225"/>
  </r>
  <r>
    <x v="46"/>
    <n v="10356"/>
    <x v="6"/>
    <n v="4"/>
    <n v="1440"/>
    <n v="0"/>
    <n v="0"/>
    <n v="120.4"/>
    <n v="1319.6"/>
    <n v="0"/>
    <n v="1319.6"/>
    <n v="1"/>
    <n v="0"/>
    <x v="225"/>
  </r>
  <r>
    <x v="13"/>
    <n v="10395"/>
    <x v="7"/>
    <n v="1"/>
    <n v="395"/>
    <n v="0"/>
    <n v="0"/>
    <n v="0"/>
    <n v="395"/>
    <n v="0"/>
    <n v="395"/>
    <n v="1"/>
    <n v="0"/>
    <x v="225"/>
  </r>
  <r>
    <x v="221"/>
    <n v="10431"/>
    <x v="14"/>
    <n v="1"/>
    <n v="495"/>
    <n v="0"/>
    <n v="0"/>
    <n v="0"/>
    <n v="495"/>
    <n v="0"/>
    <n v="495"/>
    <n v="1"/>
    <n v="0"/>
    <x v="225"/>
  </r>
  <r>
    <x v="235"/>
    <n v="10407"/>
    <x v="8"/>
    <n v="1"/>
    <n v="325"/>
    <n v="0"/>
    <n v="0"/>
    <n v="34.159999999999997"/>
    <n v="290.83999999999997"/>
    <n v="0"/>
    <n v="290.83999999999997"/>
    <n v="1"/>
    <n v="0"/>
    <x v="225"/>
  </r>
  <r>
    <x v="121"/>
    <n v="10562"/>
    <x v="9"/>
    <n v="1"/>
    <n v="795"/>
    <n v="0"/>
    <n v="0"/>
    <n v="0"/>
    <n v="795"/>
    <n v="0"/>
    <n v="795"/>
    <n v="1"/>
    <n v="0"/>
    <x v="225"/>
  </r>
  <r>
    <x v="208"/>
    <n v="10187"/>
    <x v="16"/>
    <n v="1"/>
    <n v="280"/>
    <n v="0"/>
    <n v="0"/>
    <n v="56"/>
    <n v="224"/>
    <n v="0"/>
    <n v="224"/>
    <n v="1"/>
    <n v="0"/>
    <x v="225"/>
  </r>
  <r>
    <x v="302"/>
    <n v="10644"/>
    <x v="17"/>
    <n v="1"/>
    <n v="0"/>
    <n v="0"/>
    <n v="0"/>
    <n v="0"/>
    <n v="0"/>
    <n v="0"/>
    <n v="0"/>
    <n v="0"/>
    <n v="0"/>
    <x v="226"/>
  </r>
  <r>
    <x v="21"/>
    <n v="10461"/>
    <x v="0"/>
    <n v="1"/>
    <n v="295"/>
    <n v="0"/>
    <n v="0"/>
    <n v="20.34"/>
    <n v="274.66000000000003"/>
    <n v="0"/>
    <n v="274.66000000000003"/>
    <n v="1"/>
    <n v="0"/>
    <x v="226"/>
  </r>
  <r>
    <x v="98"/>
    <n v="10168"/>
    <x v="1"/>
    <n v="1"/>
    <n v="385"/>
    <n v="0"/>
    <n v="0"/>
    <n v="37.15"/>
    <n v="347.85"/>
    <n v="0"/>
    <n v="347.85"/>
    <n v="1"/>
    <n v="0"/>
    <x v="226"/>
  </r>
  <r>
    <x v="128"/>
    <n v="10111"/>
    <x v="3"/>
    <n v="3"/>
    <n v="1065"/>
    <n v="0"/>
    <n v="0"/>
    <n v="34.25"/>
    <n v="1030.75"/>
    <n v="0"/>
    <n v="1030.75"/>
    <n v="1"/>
    <n v="0"/>
    <x v="226"/>
  </r>
  <r>
    <x v="173"/>
    <n v="10097"/>
    <x v="3"/>
    <n v="1"/>
    <n v="355"/>
    <n v="0"/>
    <n v="0"/>
    <n v="0"/>
    <n v="355"/>
    <n v="0"/>
    <n v="355"/>
    <n v="1"/>
    <n v="0"/>
    <x v="226"/>
  </r>
  <r>
    <x v="197"/>
    <n v="10057"/>
    <x v="4"/>
    <n v="1"/>
    <n v="355"/>
    <n v="0"/>
    <n v="0"/>
    <n v="0"/>
    <n v="355"/>
    <n v="0"/>
    <n v="355"/>
    <n v="1"/>
    <n v="0"/>
    <x v="226"/>
  </r>
  <r>
    <x v="192"/>
    <n v="10089"/>
    <x v="4"/>
    <n v="1"/>
    <n v="355"/>
    <n v="0"/>
    <n v="0"/>
    <n v="0"/>
    <n v="355"/>
    <n v="0"/>
    <n v="355"/>
    <n v="1"/>
    <n v="0"/>
    <x v="226"/>
  </r>
  <r>
    <x v="27"/>
    <n v="10077"/>
    <x v="4"/>
    <n v="1"/>
    <n v="355"/>
    <n v="0"/>
    <n v="0"/>
    <n v="0"/>
    <n v="355"/>
    <n v="0"/>
    <n v="355"/>
    <n v="1"/>
    <n v="0"/>
    <x v="226"/>
  </r>
  <r>
    <x v="28"/>
    <n v="10442"/>
    <x v="12"/>
    <n v="1"/>
    <n v="88"/>
    <n v="0"/>
    <n v="0"/>
    <n v="0"/>
    <n v="88"/>
    <n v="0"/>
    <n v="88"/>
    <n v="1"/>
    <n v="0"/>
    <x v="226"/>
  </r>
  <r>
    <x v="114"/>
    <n v="10440"/>
    <x v="12"/>
    <n v="1"/>
    <n v="88"/>
    <n v="0"/>
    <n v="0"/>
    <n v="0"/>
    <n v="88"/>
    <n v="0"/>
    <n v="88"/>
    <n v="1"/>
    <n v="0"/>
    <x v="226"/>
  </r>
  <r>
    <x v="397"/>
    <n v="10553"/>
    <x v="16"/>
    <n v="1"/>
    <n v="58"/>
    <n v="0"/>
    <n v="0"/>
    <n v="5.6"/>
    <n v="52.4"/>
    <n v="0"/>
    <n v="52.4"/>
    <n v="1"/>
    <n v="0"/>
    <x v="226"/>
  </r>
  <r>
    <x v="33"/>
    <n v="10221"/>
    <x v="13"/>
    <n v="1"/>
    <n v="280"/>
    <n v="0"/>
    <n v="0"/>
    <n v="0"/>
    <n v="280"/>
    <n v="0"/>
    <n v="280"/>
    <n v="1"/>
    <n v="0"/>
    <x v="226"/>
  </r>
  <r>
    <x v="67"/>
    <n v="10223"/>
    <x v="13"/>
    <n v="1"/>
    <n v="310"/>
    <n v="0"/>
    <n v="0"/>
    <n v="0"/>
    <n v="310"/>
    <n v="0"/>
    <n v="310"/>
    <n v="1"/>
    <n v="0"/>
    <x v="226"/>
  </r>
  <r>
    <x v="36"/>
    <n v="10224"/>
    <x v="13"/>
    <n v="1"/>
    <n v="285"/>
    <n v="0"/>
    <n v="0"/>
    <n v="0"/>
    <n v="285"/>
    <n v="0"/>
    <n v="285"/>
    <n v="1"/>
    <n v="0"/>
    <x v="226"/>
  </r>
  <r>
    <x v="8"/>
    <n v="10264"/>
    <x v="5"/>
    <n v="3"/>
    <n v="570"/>
    <n v="0"/>
    <n v="0"/>
    <n v="26.2"/>
    <n v="543.79999999999995"/>
    <n v="0"/>
    <n v="543.79999999999995"/>
    <n v="1"/>
    <n v="0"/>
    <x v="226"/>
  </r>
  <r>
    <x v="194"/>
    <n v="10376"/>
    <x v="5"/>
    <n v="1"/>
    <n v="330"/>
    <n v="0"/>
    <n v="0"/>
    <n v="66"/>
    <n v="264"/>
    <n v="0"/>
    <n v="264"/>
    <n v="1"/>
    <n v="0"/>
    <x v="226"/>
  </r>
  <r>
    <x v="39"/>
    <n v="10373"/>
    <x v="5"/>
    <n v="1"/>
    <n v="275"/>
    <n v="0"/>
    <n v="0"/>
    <n v="18.96"/>
    <n v="256.04000000000002"/>
    <n v="0"/>
    <n v="256.04000000000002"/>
    <n v="1"/>
    <n v="0"/>
    <x v="226"/>
  </r>
  <r>
    <x v="186"/>
    <n v="10365"/>
    <x v="5"/>
    <n v="1"/>
    <n v="320"/>
    <n v="0"/>
    <n v="0"/>
    <n v="0"/>
    <n v="320"/>
    <n v="0"/>
    <n v="320"/>
    <n v="1"/>
    <n v="0"/>
    <x v="226"/>
  </r>
  <r>
    <x v="71"/>
    <n v="10481"/>
    <x v="20"/>
    <n v="1"/>
    <n v="890"/>
    <n v="0"/>
    <n v="0"/>
    <n v="0"/>
    <n v="890"/>
    <n v="0"/>
    <n v="890"/>
    <n v="1"/>
    <n v="0"/>
    <x v="226"/>
  </r>
  <r>
    <x v="45"/>
    <n v="10354"/>
    <x v="6"/>
    <n v="1"/>
    <n v="350"/>
    <n v="0"/>
    <n v="0"/>
    <n v="0"/>
    <n v="350"/>
    <n v="0"/>
    <n v="350"/>
    <n v="1"/>
    <n v="0"/>
    <x v="226"/>
  </r>
  <r>
    <x v="119"/>
    <n v="10359"/>
    <x v="6"/>
    <n v="1"/>
    <n v="385"/>
    <n v="0"/>
    <n v="0"/>
    <n v="0"/>
    <n v="385"/>
    <n v="0"/>
    <n v="385"/>
    <n v="1"/>
    <n v="0"/>
    <x v="226"/>
  </r>
  <r>
    <x v="46"/>
    <n v="10356"/>
    <x v="6"/>
    <n v="1"/>
    <n v="360"/>
    <n v="0"/>
    <n v="0"/>
    <n v="0"/>
    <n v="360"/>
    <n v="0"/>
    <n v="360"/>
    <n v="1"/>
    <n v="0"/>
    <x v="226"/>
  </r>
  <r>
    <x v="152"/>
    <n v="10428"/>
    <x v="21"/>
    <n v="1"/>
    <n v="379"/>
    <n v="0"/>
    <n v="0"/>
    <n v="0"/>
    <n v="379"/>
    <n v="0"/>
    <n v="379"/>
    <n v="1"/>
    <n v="0"/>
    <x v="226"/>
  </r>
  <r>
    <x v="90"/>
    <n v="10528"/>
    <x v="17"/>
    <n v="1"/>
    <n v="0"/>
    <n v="0"/>
    <n v="0"/>
    <n v="0"/>
    <n v="0"/>
    <n v="0"/>
    <n v="0"/>
    <n v="0"/>
    <n v="0"/>
    <x v="226"/>
  </r>
  <r>
    <x v="367"/>
    <n v="10630"/>
    <x v="17"/>
    <n v="1"/>
    <n v="0"/>
    <n v="0"/>
    <n v="0"/>
    <n v="0"/>
    <n v="0"/>
    <n v="0"/>
    <n v="0"/>
    <n v="0"/>
    <n v="0"/>
    <x v="226"/>
  </r>
  <r>
    <x v="21"/>
    <n v="10461"/>
    <x v="0"/>
    <n v="1"/>
    <n v="295"/>
    <n v="0"/>
    <n v="0"/>
    <n v="0"/>
    <n v="295"/>
    <n v="0"/>
    <n v="295"/>
    <n v="1"/>
    <n v="0"/>
    <x v="227"/>
  </r>
  <r>
    <x v="81"/>
    <n v="10396"/>
    <x v="18"/>
    <n v="6"/>
    <n v="3330"/>
    <n v="0"/>
    <n v="0"/>
    <n v="0"/>
    <n v="3330"/>
    <n v="0"/>
    <n v="3330"/>
    <n v="1"/>
    <n v="0"/>
    <x v="227"/>
  </r>
  <r>
    <x v="54"/>
    <n v="10397"/>
    <x v="18"/>
    <n v="1"/>
    <n v="575"/>
    <n v="0"/>
    <n v="0"/>
    <n v="0"/>
    <n v="575"/>
    <n v="0"/>
    <n v="575"/>
    <n v="1"/>
    <n v="0"/>
    <x v="227"/>
  </r>
  <r>
    <x v="123"/>
    <n v="10398"/>
    <x v="18"/>
    <n v="1"/>
    <n v="625"/>
    <n v="0"/>
    <n v="0"/>
    <n v="0"/>
    <n v="625"/>
    <n v="0"/>
    <n v="625"/>
    <n v="1"/>
    <n v="0"/>
    <x v="227"/>
  </r>
  <r>
    <x v="220"/>
    <n v="10399"/>
    <x v="18"/>
    <n v="1"/>
    <n v="670"/>
    <n v="0"/>
    <n v="0"/>
    <n v="67"/>
    <n v="603"/>
    <n v="0"/>
    <n v="603"/>
    <n v="1"/>
    <n v="0"/>
    <x v="227"/>
  </r>
  <r>
    <x v="375"/>
    <n v="10067"/>
    <x v="4"/>
    <n v="2"/>
    <n v="550"/>
    <n v="0"/>
    <n v="0"/>
    <n v="0"/>
    <n v="550"/>
    <n v="0"/>
    <n v="550"/>
    <n v="1"/>
    <n v="0"/>
    <x v="227"/>
  </r>
  <r>
    <x v="58"/>
    <n v="10145"/>
    <x v="1"/>
    <n v="1"/>
    <n v="385"/>
    <n v="0"/>
    <n v="0"/>
    <n v="77"/>
    <n v="308"/>
    <n v="0"/>
    <n v="308"/>
    <n v="1"/>
    <n v="0"/>
    <x v="227"/>
  </r>
  <r>
    <x v="4"/>
    <n v="10109"/>
    <x v="3"/>
    <n v="1"/>
    <n v="275"/>
    <n v="0"/>
    <n v="0"/>
    <n v="0"/>
    <n v="275"/>
    <n v="0"/>
    <n v="275"/>
    <n v="1"/>
    <n v="0"/>
    <x v="227"/>
  </r>
  <r>
    <x v="101"/>
    <n v="10113"/>
    <x v="11"/>
    <n v="1"/>
    <n v="385"/>
    <n v="0"/>
    <n v="0"/>
    <n v="77"/>
    <n v="308"/>
    <n v="0"/>
    <n v="308"/>
    <n v="1"/>
    <n v="0"/>
    <x v="227"/>
  </r>
  <r>
    <x v="6"/>
    <n v="10055"/>
    <x v="4"/>
    <n v="2"/>
    <n v="550"/>
    <n v="0"/>
    <n v="0"/>
    <n v="0"/>
    <n v="550"/>
    <n v="0"/>
    <n v="550"/>
    <n v="1"/>
    <n v="0"/>
    <x v="227"/>
  </r>
  <r>
    <x v="129"/>
    <n v="10088"/>
    <x v="4"/>
    <n v="1"/>
    <n v="275"/>
    <n v="0"/>
    <n v="0"/>
    <n v="0"/>
    <n v="275"/>
    <n v="0"/>
    <n v="275"/>
    <n v="1"/>
    <n v="0"/>
    <x v="227"/>
  </r>
  <r>
    <x v="168"/>
    <n v="10064"/>
    <x v="4"/>
    <n v="1"/>
    <n v="355"/>
    <n v="0"/>
    <n v="0"/>
    <n v="0"/>
    <n v="355"/>
    <n v="0"/>
    <n v="355"/>
    <n v="1"/>
    <n v="0"/>
    <x v="227"/>
  </r>
  <r>
    <x v="103"/>
    <n v="10075"/>
    <x v="4"/>
    <n v="1"/>
    <n v="275"/>
    <n v="0"/>
    <n v="0"/>
    <n v="0"/>
    <n v="275"/>
    <n v="0"/>
    <n v="275"/>
    <n v="1"/>
    <n v="0"/>
    <x v="227"/>
  </r>
  <r>
    <x v="178"/>
    <n v="10444"/>
    <x v="12"/>
    <n v="2"/>
    <n v="150"/>
    <n v="0"/>
    <n v="0"/>
    <n v="0"/>
    <n v="150"/>
    <n v="0"/>
    <n v="150"/>
    <n v="1"/>
    <n v="0"/>
    <x v="227"/>
  </r>
  <r>
    <x v="28"/>
    <n v="10442"/>
    <x v="12"/>
    <n v="1"/>
    <n v="88"/>
    <n v="0"/>
    <n v="0"/>
    <n v="0"/>
    <n v="88"/>
    <n v="0"/>
    <n v="88"/>
    <n v="1"/>
    <n v="0"/>
    <x v="227"/>
  </r>
  <r>
    <x v="65"/>
    <n v="10211"/>
    <x v="13"/>
    <n v="1"/>
    <n v="285"/>
    <n v="0"/>
    <n v="0"/>
    <n v="0"/>
    <n v="285"/>
    <n v="0"/>
    <n v="285"/>
    <n v="1"/>
    <n v="0"/>
    <x v="227"/>
  </r>
  <r>
    <x v="34"/>
    <n v="10222"/>
    <x v="13"/>
    <n v="2"/>
    <n v="510"/>
    <n v="0"/>
    <n v="0"/>
    <n v="0"/>
    <n v="510"/>
    <n v="0"/>
    <n v="510"/>
    <n v="1"/>
    <n v="0"/>
    <x v="227"/>
  </r>
  <r>
    <x v="67"/>
    <n v="10223"/>
    <x v="13"/>
    <n v="1"/>
    <n v="310"/>
    <n v="0"/>
    <n v="0"/>
    <n v="0"/>
    <n v="310"/>
    <n v="0"/>
    <n v="310"/>
    <n v="1"/>
    <n v="0"/>
    <x v="227"/>
  </r>
  <r>
    <x v="37"/>
    <n v="10216"/>
    <x v="13"/>
    <n v="2"/>
    <n v="560"/>
    <n v="0"/>
    <n v="0"/>
    <n v="0"/>
    <n v="560"/>
    <n v="0"/>
    <n v="560"/>
    <n v="1"/>
    <n v="0"/>
    <x v="227"/>
  </r>
  <r>
    <x v="85"/>
    <n v="10215"/>
    <x v="13"/>
    <n v="1"/>
    <n v="255"/>
    <n v="0"/>
    <n v="0"/>
    <n v="0"/>
    <n v="255"/>
    <n v="0"/>
    <n v="255"/>
    <n v="1"/>
    <n v="0"/>
    <x v="227"/>
  </r>
  <r>
    <x v="8"/>
    <n v="10264"/>
    <x v="5"/>
    <n v="5"/>
    <n v="950"/>
    <n v="0"/>
    <n v="0"/>
    <n v="24.63"/>
    <n v="925.37"/>
    <n v="0"/>
    <n v="925.37"/>
    <n v="1"/>
    <n v="0"/>
    <x v="227"/>
  </r>
  <r>
    <x v="70"/>
    <n v="10367"/>
    <x v="5"/>
    <n v="1"/>
    <n v="330"/>
    <n v="0"/>
    <n v="0"/>
    <n v="0"/>
    <n v="330"/>
    <n v="0"/>
    <n v="330"/>
    <n v="1"/>
    <n v="0"/>
    <x v="227"/>
  </r>
  <r>
    <x v="71"/>
    <n v="10481"/>
    <x v="20"/>
    <n v="1"/>
    <n v="890"/>
    <n v="0"/>
    <n v="0"/>
    <n v="0"/>
    <n v="890"/>
    <n v="0"/>
    <n v="890"/>
    <n v="1"/>
    <n v="0"/>
    <x v="227"/>
  </r>
  <r>
    <x v="381"/>
    <n v="10632"/>
    <x v="28"/>
    <n v="2"/>
    <n v="318"/>
    <n v="0"/>
    <n v="0"/>
    <n v="0"/>
    <n v="318"/>
    <n v="0"/>
    <n v="318"/>
    <n v="1"/>
    <n v="0"/>
    <x v="227"/>
  </r>
  <r>
    <x v="45"/>
    <n v="10354"/>
    <x v="6"/>
    <n v="3"/>
    <n v="1050"/>
    <n v="0"/>
    <n v="0"/>
    <n v="45.37"/>
    <n v="1004.63"/>
    <n v="0"/>
    <n v="1004.63"/>
    <n v="1"/>
    <n v="0"/>
    <x v="227"/>
  </r>
  <r>
    <x v="46"/>
    <n v="10356"/>
    <x v="6"/>
    <n v="1"/>
    <n v="360"/>
    <n v="0"/>
    <n v="0"/>
    <n v="0"/>
    <n v="360"/>
    <n v="0"/>
    <n v="360"/>
    <n v="1"/>
    <n v="0"/>
    <x v="227"/>
  </r>
  <r>
    <x v="48"/>
    <n v="10409"/>
    <x v="8"/>
    <n v="1"/>
    <n v="335"/>
    <n v="0"/>
    <n v="0"/>
    <n v="0"/>
    <n v="335"/>
    <n v="0"/>
    <n v="335"/>
    <n v="1"/>
    <n v="0"/>
    <x v="227"/>
  </r>
  <r>
    <x v="300"/>
    <n v="1064111111"/>
    <x v="17"/>
    <n v="1"/>
    <n v="0"/>
    <n v="0"/>
    <n v="0"/>
    <n v="0"/>
    <n v="0"/>
    <n v="0"/>
    <n v="0"/>
    <n v="0"/>
    <n v="0"/>
    <x v="227"/>
  </r>
  <r>
    <x v="21"/>
    <n v="10461"/>
    <x v="0"/>
    <n v="1"/>
    <n v="295"/>
    <n v="0"/>
    <n v="0"/>
    <n v="0"/>
    <n v="295"/>
    <n v="0"/>
    <n v="295"/>
    <n v="1"/>
    <n v="0"/>
    <x v="228"/>
  </r>
  <r>
    <x v="98"/>
    <n v="10168"/>
    <x v="1"/>
    <n v="2"/>
    <n v="770"/>
    <n v="0"/>
    <n v="0"/>
    <n v="40.06"/>
    <n v="729.94"/>
    <n v="0"/>
    <n v="729.94"/>
    <n v="1"/>
    <n v="0"/>
    <x v="228"/>
  </r>
  <r>
    <x v="23"/>
    <n v="10044"/>
    <x v="4"/>
    <n v="1"/>
    <n v="275"/>
    <n v="0"/>
    <n v="0"/>
    <n v="0"/>
    <n v="275"/>
    <n v="0"/>
    <n v="275"/>
    <n v="1"/>
    <n v="0"/>
    <x v="228"/>
  </r>
  <r>
    <x v="386"/>
    <n v="10127"/>
    <x v="3"/>
    <n v="1"/>
    <n v="355"/>
    <n v="0"/>
    <n v="0"/>
    <n v="0"/>
    <n v="355"/>
    <n v="0"/>
    <n v="355"/>
    <n v="1"/>
    <n v="0"/>
    <x v="228"/>
  </r>
  <r>
    <x v="138"/>
    <n v="10130"/>
    <x v="3"/>
    <n v="1"/>
    <n v="385"/>
    <n v="0"/>
    <n v="0"/>
    <n v="0"/>
    <n v="385"/>
    <n v="0"/>
    <n v="385"/>
    <n v="1"/>
    <n v="0"/>
    <x v="228"/>
  </r>
  <r>
    <x v="4"/>
    <n v="10109"/>
    <x v="3"/>
    <n v="1"/>
    <n v="275"/>
    <n v="0"/>
    <n v="0"/>
    <n v="0"/>
    <n v="275"/>
    <n v="0"/>
    <n v="275"/>
    <n v="1"/>
    <n v="0"/>
    <x v="228"/>
  </r>
  <r>
    <x v="128"/>
    <n v="10111"/>
    <x v="3"/>
    <n v="1"/>
    <n v="355"/>
    <n v="0"/>
    <n v="0"/>
    <n v="0"/>
    <n v="355"/>
    <n v="0"/>
    <n v="355"/>
    <n v="1"/>
    <n v="0"/>
    <x v="228"/>
  </r>
  <r>
    <x v="197"/>
    <n v="10057"/>
    <x v="4"/>
    <n v="2"/>
    <n v="710"/>
    <n v="0"/>
    <n v="0"/>
    <n v="0"/>
    <n v="710"/>
    <n v="0"/>
    <n v="710"/>
    <n v="1"/>
    <n v="0"/>
    <x v="228"/>
  </r>
  <r>
    <x v="178"/>
    <n v="10444"/>
    <x v="12"/>
    <n v="5"/>
    <n v="375"/>
    <n v="0"/>
    <n v="0"/>
    <n v="0"/>
    <n v="375"/>
    <n v="0"/>
    <n v="375"/>
    <n v="1"/>
    <n v="0"/>
    <x v="228"/>
  </r>
  <r>
    <x v="28"/>
    <n v="10442"/>
    <x v="12"/>
    <n v="1"/>
    <n v="88"/>
    <n v="0"/>
    <n v="0"/>
    <n v="4.43"/>
    <n v="83.57"/>
    <n v="0"/>
    <n v="83.57"/>
    <n v="1"/>
    <n v="0"/>
    <x v="228"/>
  </r>
  <r>
    <x v="126"/>
    <n v="10439"/>
    <x v="12"/>
    <n v="1"/>
    <n v="119"/>
    <n v="0"/>
    <n v="0"/>
    <n v="0"/>
    <n v="119"/>
    <n v="0"/>
    <n v="119"/>
    <n v="1"/>
    <n v="0"/>
    <x v="228"/>
  </r>
  <r>
    <x v="65"/>
    <n v="10211"/>
    <x v="13"/>
    <n v="1"/>
    <n v="285"/>
    <n v="0"/>
    <n v="0"/>
    <n v="0"/>
    <n v="285"/>
    <n v="0"/>
    <n v="285"/>
    <n v="1"/>
    <n v="0"/>
    <x v="228"/>
  </r>
  <r>
    <x v="67"/>
    <n v="10223"/>
    <x v="13"/>
    <n v="1"/>
    <n v="310"/>
    <n v="0"/>
    <n v="0"/>
    <n v="0"/>
    <n v="310"/>
    <n v="0"/>
    <n v="310"/>
    <n v="1"/>
    <n v="0"/>
    <x v="228"/>
  </r>
  <r>
    <x v="36"/>
    <n v="10224"/>
    <x v="13"/>
    <n v="1"/>
    <n v="285"/>
    <n v="0"/>
    <n v="0"/>
    <n v="0"/>
    <n v="285"/>
    <n v="0"/>
    <n v="285"/>
    <n v="1"/>
    <n v="0"/>
    <x v="228"/>
  </r>
  <r>
    <x v="85"/>
    <n v="10215"/>
    <x v="13"/>
    <n v="1"/>
    <n v="255"/>
    <n v="0"/>
    <n v="0"/>
    <n v="0"/>
    <n v="255"/>
    <n v="0"/>
    <n v="255"/>
    <n v="1"/>
    <n v="0"/>
    <x v="228"/>
  </r>
  <r>
    <x v="8"/>
    <n v="10264"/>
    <x v="5"/>
    <n v="3"/>
    <n v="570"/>
    <n v="0"/>
    <n v="0"/>
    <n v="9.56"/>
    <n v="560.44000000000005"/>
    <n v="0"/>
    <n v="560.44000000000005"/>
    <n v="1"/>
    <n v="0"/>
    <x v="228"/>
  </r>
  <r>
    <x v="227"/>
    <n v="10371"/>
    <x v="5"/>
    <n v="1"/>
    <n v="275"/>
    <n v="0"/>
    <n v="0"/>
    <n v="0"/>
    <n v="275"/>
    <n v="0"/>
    <n v="275"/>
    <n v="1"/>
    <n v="0"/>
    <x v="228"/>
  </r>
  <r>
    <x v="70"/>
    <n v="10367"/>
    <x v="5"/>
    <n v="1"/>
    <n v="330"/>
    <n v="0"/>
    <n v="0"/>
    <n v="0"/>
    <n v="330"/>
    <n v="0"/>
    <n v="330"/>
    <n v="1"/>
    <n v="0"/>
    <x v="228"/>
  </r>
  <r>
    <x v="73"/>
    <n v="10477"/>
    <x v="20"/>
    <n v="1"/>
    <n v="1245"/>
    <n v="0"/>
    <n v="0"/>
    <n v="0"/>
    <n v="1245"/>
    <n v="0"/>
    <n v="1245"/>
    <n v="1"/>
    <n v="0"/>
    <x v="228"/>
  </r>
  <r>
    <x v="383"/>
    <n v="10749"/>
    <x v="28"/>
    <n v="1"/>
    <n v="179"/>
    <n v="0"/>
    <n v="0"/>
    <n v="0"/>
    <n v="179"/>
    <n v="0"/>
    <n v="179"/>
    <n v="1"/>
    <n v="0"/>
    <x v="228"/>
  </r>
  <r>
    <x v="380"/>
    <n v="10924"/>
    <x v="28"/>
    <n v="1"/>
    <n v="159"/>
    <n v="0"/>
    <n v="0"/>
    <n v="8"/>
    <n v="151"/>
    <n v="0"/>
    <n v="151"/>
    <n v="1"/>
    <n v="0"/>
    <x v="228"/>
  </r>
  <r>
    <x v="381"/>
    <n v="10632"/>
    <x v="28"/>
    <n v="2"/>
    <n v="318"/>
    <n v="0"/>
    <n v="0"/>
    <n v="16.010000000000002"/>
    <n v="301.99"/>
    <n v="0"/>
    <n v="301.99"/>
    <n v="1"/>
    <n v="0"/>
    <x v="228"/>
  </r>
  <r>
    <x v="104"/>
    <n v="10360"/>
    <x v="6"/>
    <n v="1"/>
    <n v="385"/>
    <n v="0"/>
    <n v="0"/>
    <n v="0"/>
    <n v="385"/>
    <n v="0"/>
    <n v="385"/>
    <n v="1"/>
    <n v="0"/>
    <x v="228"/>
  </r>
  <r>
    <x v="46"/>
    <n v="10356"/>
    <x v="6"/>
    <n v="2"/>
    <n v="720"/>
    <n v="0"/>
    <n v="0"/>
    <n v="0"/>
    <n v="720"/>
    <n v="0"/>
    <n v="720"/>
    <n v="1"/>
    <n v="0"/>
    <x v="228"/>
  </r>
  <r>
    <x v="317"/>
    <n v="10394"/>
    <x v="7"/>
    <n v="1"/>
    <n v="355"/>
    <n v="0"/>
    <n v="0"/>
    <n v="36.94"/>
    <n v="318.06"/>
    <n v="0"/>
    <n v="318.06"/>
    <n v="1"/>
    <n v="0"/>
    <x v="228"/>
  </r>
  <r>
    <x v="247"/>
    <n v="10538"/>
    <x v="17"/>
    <n v="1"/>
    <n v="0"/>
    <n v="0"/>
    <n v="0"/>
    <n v="0"/>
    <n v="0"/>
    <n v="0"/>
    <n v="0"/>
    <n v="0"/>
    <n v="0"/>
    <x v="228"/>
  </r>
  <r>
    <x v="92"/>
    <n v="10171"/>
    <x v="17"/>
    <n v="1"/>
    <n v="0"/>
    <n v="0"/>
    <n v="0"/>
    <n v="0"/>
    <n v="0"/>
    <n v="0"/>
    <n v="0"/>
    <n v="0"/>
    <n v="0"/>
    <x v="228"/>
  </r>
  <r>
    <x v="224"/>
    <n v="10549"/>
    <x v="17"/>
    <n v="1"/>
    <n v="0"/>
    <n v="0"/>
    <n v="0"/>
    <n v="0"/>
    <n v="0"/>
    <n v="0"/>
    <n v="0"/>
    <n v="0"/>
    <n v="0"/>
    <x v="228"/>
  </r>
  <r>
    <x v="0"/>
    <n v="10457"/>
    <x v="0"/>
    <n v="1"/>
    <n v="295"/>
    <n v="0"/>
    <n v="0"/>
    <n v="0"/>
    <n v="295"/>
    <n v="0"/>
    <n v="295"/>
    <n v="1"/>
    <n v="0"/>
    <x v="229"/>
  </r>
  <r>
    <x v="282"/>
    <n v="10455"/>
    <x v="0"/>
    <n v="1"/>
    <n v="465"/>
    <n v="0"/>
    <n v="0"/>
    <n v="0"/>
    <n v="465"/>
    <n v="0"/>
    <n v="465"/>
    <n v="1"/>
    <n v="0"/>
    <x v="229"/>
  </r>
  <r>
    <x v="20"/>
    <n v="10240"/>
    <x v="0"/>
    <n v="1"/>
    <n v="95"/>
    <n v="0"/>
    <n v="0"/>
    <n v="0"/>
    <n v="95"/>
    <n v="0"/>
    <n v="95"/>
    <n v="1"/>
    <n v="0"/>
    <x v="229"/>
  </r>
  <r>
    <x v="405"/>
    <n v="10102"/>
    <x v="3"/>
    <n v="1"/>
    <n v="355"/>
    <n v="0"/>
    <n v="0"/>
    <n v="0"/>
    <n v="355"/>
    <n v="0"/>
    <n v="355"/>
    <n v="1"/>
    <n v="0"/>
    <x v="229"/>
  </r>
  <r>
    <x v="56"/>
    <n v="10167"/>
    <x v="1"/>
    <n v="1"/>
    <n v="350"/>
    <n v="0"/>
    <n v="0"/>
    <n v="0"/>
    <n v="350"/>
    <n v="0"/>
    <n v="350"/>
    <n v="1"/>
    <n v="0"/>
    <x v="229"/>
  </r>
  <r>
    <x v="382"/>
    <n v="10125"/>
    <x v="3"/>
    <n v="1"/>
    <n v="275"/>
    <n v="0"/>
    <n v="0"/>
    <n v="0"/>
    <n v="275"/>
    <n v="0"/>
    <n v="275"/>
    <n v="1"/>
    <n v="0"/>
    <x v="229"/>
  </r>
  <r>
    <x v="386"/>
    <n v="10127"/>
    <x v="3"/>
    <n v="1"/>
    <n v="355"/>
    <n v="0"/>
    <n v="0"/>
    <n v="0"/>
    <n v="355"/>
    <n v="0"/>
    <n v="355"/>
    <n v="1"/>
    <n v="0"/>
    <x v="229"/>
  </r>
  <r>
    <x v="138"/>
    <n v="10130"/>
    <x v="3"/>
    <n v="1"/>
    <n v="385"/>
    <n v="0"/>
    <n v="0"/>
    <n v="0"/>
    <n v="385"/>
    <n v="0"/>
    <n v="385"/>
    <n v="1"/>
    <n v="0"/>
    <x v="229"/>
  </r>
  <r>
    <x v="197"/>
    <n v="10057"/>
    <x v="4"/>
    <n v="2"/>
    <n v="710"/>
    <n v="0"/>
    <n v="0"/>
    <n v="0"/>
    <n v="710"/>
    <n v="0"/>
    <n v="710"/>
    <n v="1"/>
    <n v="0"/>
    <x v="229"/>
  </r>
  <r>
    <x v="103"/>
    <n v="10075"/>
    <x v="4"/>
    <n v="1"/>
    <n v="275"/>
    <n v="0"/>
    <n v="0"/>
    <n v="0"/>
    <n v="275"/>
    <n v="0"/>
    <n v="275"/>
    <n v="1"/>
    <n v="0"/>
    <x v="229"/>
  </r>
  <r>
    <x v="115"/>
    <n v="10436"/>
    <x v="12"/>
    <n v="1"/>
    <n v="45"/>
    <n v="0"/>
    <n v="0"/>
    <n v="0"/>
    <n v="45"/>
    <n v="0"/>
    <n v="45"/>
    <n v="1"/>
    <n v="0"/>
    <x v="229"/>
  </r>
  <r>
    <x v="31"/>
    <n v="10437"/>
    <x v="12"/>
    <n v="2"/>
    <n v="220"/>
    <n v="0"/>
    <n v="0"/>
    <n v="0"/>
    <n v="220"/>
    <n v="0"/>
    <n v="220"/>
    <n v="1"/>
    <n v="0"/>
    <x v="229"/>
  </r>
  <r>
    <x v="84"/>
    <n v="10438"/>
    <x v="12"/>
    <n v="2"/>
    <n v="236"/>
    <n v="0"/>
    <n v="0"/>
    <n v="0"/>
    <n v="236"/>
    <n v="0"/>
    <n v="236"/>
    <n v="1"/>
    <n v="0"/>
    <x v="229"/>
  </r>
  <r>
    <x v="67"/>
    <n v="10223"/>
    <x v="13"/>
    <n v="1"/>
    <n v="310"/>
    <n v="0"/>
    <n v="0"/>
    <n v="0"/>
    <n v="310"/>
    <n v="0"/>
    <n v="310"/>
    <n v="1"/>
    <n v="0"/>
    <x v="229"/>
  </r>
  <r>
    <x v="85"/>
    <n v="10215"/>
    <x v="13"/>
    <n v="1"/>
    <n v="255"/>
    <n v="0"/>
    <n v="0"/>
    <n v="0"/>
    <n v="255"/>
    <n v="0"/>
    <n v="255"/>
    <n v="1"/>
    <n v="0"/>
    <x v="229"/>
  </r>
  <r>
    <x v="8"/>
    <n v="10264"/>
    <x v="5"/>
    <n v="3"/>
    <n v="570"/>
    <n v="0"/>
    <n v="0"/>
    <n v="0"/>
    <n v="570"/>
    <n v="0"/>
    <n v="570"/>
    <n v="1"/>
    <n v="0"/>
    <x v="229"/>
  </r>
  <r>
    <x v="157"/>
    <n v="10368"/>
    <x v="5"/>
    <n v="1"/>
    <n v="265"/>
    <n v="0"/>
    <n v="0"/>
    <n v="0"/>
    <n v="265"/>
    <n v="0"/>
    <n v="265"/>
    <n v="1"/>
    <n v="0"/>
    <x v="229"/>
  </r>
  <r>
    <x v="38"/>
    <n v="10381"/>
    <x v="5"/>
    <n v="2"/>
    <n v="450"/>
    <n v="0"/>
    <n v="0"/>
    <n v="45"/>
    <n v="405"/>
    <n v="0"/>
    <n v="405"/>
    <n v="1"/>
    <n v="0"/>
    <x v="229"/>
  </r>
  <r>
    <x v="69"/>
    <n v="10382"/>
    <x v="5"/>
    <n v="1"/>
    <n v="235"/>
    <n v="0"/>
    <n v="0"/>
    <n v="47"/>
    <n v="188"/>
    <n v="0"/>
    <n v="188"/>
    <n v="1"/>
    <n v="0"/>
    <x v="229"/>
  </r>
  <r>
    <x v="10"/>
    <n v="10007"/>
    <x v="5"/>
    <n v="2"/>
    <n v="550"/>
    <n v="0"/>
    <n v="0"/>
    <n v="0"/>
    <n v="550"/>
    <n v="0"/>
    <n v="550"/>
    <n v="1"/>
    <n v="0"/>
    <x v="229"/>
  </r>
  <r>
    <x v="383"/>
    <n v="10749"/>
    <x v="28"/>
    <n v="1"/>
    <n v="179"/>
    <n v="0"/>
    <n v="0"/>
    <n v="0"/>
    <n v="179"/>
    <n v="0"/>
    <n v="179"/>
    <n v="1"/>
    <n v="0"/>
    <x v="229"/>
  </r>
  <r>
    <x v="377"/>
    <n v="10633"/>
    <x v="28"/>
    <n v="1"/>
    <n v="159"/>
    <n v="0"/>
    <n v="0"/>
    <n v="0"/>
    <n v="159"/>
    <n v="0"/>
    <n v="159"/>
    <n v="1"/>
    <n v="0"/>
    <x v="229"/>
  </r>
  <r>
    <x v="13"/>
    <n v="10395"/>
    <x v="7"/>
    <n v="1"/>
    <n v="395"/>
    <n v="0"/>
    <n v="0"/>
    <n v="79"/>
    <n v="316"/>
    <n v="0"/>
    <n v="316"/>
    <n v="1"/>
    <n v="0"/>
    <x v="229"/>
  </r>
  <r>
    <x v="75"/>
    <n v="10427"/>
    <x v="21"/>
    <n v="1"/>
    <n v="389"/>
    <n v="0"/>
    <n v="0"/>
    <n v="0"/>
    <n v="389"/>
    <n v="0"/>
    <n v="389"/>
    <n v="1"/>
    <n v="0"/>
    <x v="229"/>
  </r>
  <r>
    <x v="21"/>
    <n v="10461"/>
    <x v="0"/>
    <n v="1"/>
    <n v="295"/>
    <n v="0"/>
    <n v="0"/>
    <n v="0"/>
    <n v="295"/>
    <n v="0"/>
    <n v="295"/>
    <n v="1"/>
    <n v="0"/>
    <x v="230"/>
  </r>
  <r>
    <x v="56"/>
    <n v="10167"/>
    <x v="1"/>
    <n v="1"/>
    <n v="350"/>
    <n v="0"/>
    <n v="0"/>
    <n v="0"/>
    <n v="350"/>
    <n v="0"/>
    <n v="350"/>
    <n v="1"/>
    <n v="0"/>
    <x v="230"/>
  </r>
  <r>
    <x v="4"/>
    <n v="10109"/>
    <x v="3"/>
    <n v="1"/>
    <n v="275"/>
    <n v="0"/>
    <n v="0"/>
    <n v="0"/>
    <n v="275"/>
    <n v="0"/>
    <n v="275"/>
    <n v="1"/>
    <n v="0"/>
    <x v="230"/>
  </r>
  <r>
    <x v="101"/>
    <n v="10113"/>
    <x v="11"/>
    <n v="1"/>
    <n v="385"/>
    <n v="0"/>
    <n v="0"/>
    <n v="77"/>
    <n v="308"/>
    <n v="0"/>
    <n v="308"/>
    <n v="1"/>
    <n v="0"/>
    <x v="230"/>
  </r>
  <r>
    <x v="26"/>
    <n v="10095"/>
    <x v="3"/>
    <n v="2"/>
    <n v="540"/>
    <n v="0"/>
    <n v="0"/>
    <n v="33.99"/>
    <n v="506.01"/>
    <n v="0"/>
    <n v="506.01"/>
    <n v="1"/>
    <n v="0"/>
    <x v="230"/>
  </r>
  <r>
    <x v="178"/>
    <n v="10444"/>
    <x v="12"/>
    <n v="6"/>
    <n v="450"/>
    <n v="0"/>
    <n v="0"/>
    <n v="0"/>
    <n v="450"/>
    <n v="0"/>
    <n v="450"/>
    <n v="1"/>
    <n v="0"/>
    <x v="230"/>
  </r>
  <r>
    <x v="28"/>
    <n v="10442"/>
    <x v="12"/>
    <n v="2"/>
    <n v="176"/>
    <n v="0"/>
    <n v="0"/>
    <n v="0"/>
    <n v="176"/>
    <n v="0"/>
    <n v="176"/>
    <n v="1"/>
    <n v="0"/>
    <x v="230"/>
  </r>
  <r>
    <x v="113"/>
    <n v="10446"/>
    <x v="12"/>
    <n v="1"/>
    <n v="210"/>
    <n v="0"/>
    <n v="0"/>
    <n v="11.94"/>
    <n v="198.06"/>
    <n v="0"/>
    <n v="198.06"/>
    <n v="1"/>
    <n v="0"/>
    <x v="230"/>
  </r>
  <r>
    <x v="29"/>
    <n v="10443"/>
    <x v="12"/>
    <n v="1"/>
    <n v="75"/>
    <n v="0"/>
    <n v="0"/>
    <n v="7.5"/>
    <n v="67.5"/>
    <n v="0"/>
    <n v="67.5"/>
    <n v="1"/>
    <n v="0"/>
    <x v="230"/>
  </r>
  <r>
    <x v="140"/>
    <n v="10488"/>
    <x v="12"/>
    <n v="1"/>
    <n v="135"/>
    <n v="0"/>
    <n v="0"/>
    <n v="0"/>
    <n v="135"/>
    <n v="0"/>
    <n v="135"/>
    <n v="1"/>
    <n v="0"/>
    <x v="230"/>
  </r>
  <r>
    <x v="30"/>
    <n v="10441"/>
    <x v="12"/>
    <n v="1"/>
    <n v="250"/>
    <n v="0"/>
    <n v="0"/>
    <n v="0"/>
    <n v="250"/>
    <n v="0"/>
    <n v="250"/>
    <n v="1"/>
    <n v="0"/>
    <x v="230"/>
  </r>
  <r>
    <x v="126"/>
    <n v="10439"/>
    <x v="12"/>
    <n v="1"/>
    <n v="119"/>
    <n v="0"/>
    <n v="0"/>
    <n v="0"/>
    <n v="119"/>
    <n v="0"/>
    <n v="119"/>
    <n v="1"/>
    <n v="0"/>
    <x v="230"/>
  </r>
  <r>
    <x v="62"/>
    <n v="10445"/>
    <x v="12"/>
    <n v="1"/>
    <n v="210"/>
    <n v="0"/>
    <n v="0"/>
    <n v="11.93"/>
    <n v="198.07"/>
    <n v="0"/>
    <n v="198.07"/>
    <n v="1"/>
    <n v="0"/>
    <x v="230"/>
  </r>
  <r>
    <x v="115"/>
    <n v="10436"/>
    <x v="12"/>
    <n v="1"/>
    <n v="45"/>
    <n v="0"/>
    <n v="0"/>
    <n v="0"/>
    <n v="45"/>
    <n v="0"/>
    <n v="45"/>
    <n v="1"/>
    <n v="0"/>
    <x v="230"/>
  </r>
  <r>
    <x v="397"/>
    <n v="10553"/>
    <x v="16"/>
    <n v="1"/>
    <n v="58"/>
    <n v="0"/>
    <n v="0"/>
    <n v="0"/>
    <n v="58"/>
    <n v="0"/>
    <n v="58"/>
    <n v="1"/>
    <n v="0"/>
    <x v="230"/>
  </r>
  <r>
    <x v="36"/>
    <n v="10224"/>
    <x v="13"/>
    <n v="1"/>
    <n v="285"/>
    <n v="0"/>
    <n v="0"/>
    <n v="0"/>
    <n v="285"/>
    <n v="0"/>
    <n v="285"/>
    <n v="1"/>
    <n v="0"/>
    <x v="230"/>
  </r>
  <r>
    <x v="85"/>
    <n v="10215"/>
    <x v="13"/>
    <n v="1"/>
    <n v="255"/>
    <n v="0"/>
    <n v="0"/>
    <n v="0"/>
    <n v="255"/>
    <n v="0"/>
    <n v="255"/>
    <n v="1"/>
    <n v="0"/>
    <x v="230"/>
  </r>
  <r>
    <x v="8"/>
    <n v="10264"/>
    <x v="5"/>
    <n v="5"/>
    <n v="950"/>
    <n v="0"/>
    <n v="0"/>
    <n v="27.38"/>
    <n v="922.62"/>
    <n v="0"/>
    <n v="922.62"/>
    <n v="1"/>
    <n v="0"/>
    <x v="230"/>
  </r>
  <r>
    <x v="68"/>
    <n v="10377"/>
    <x v="5"/>
    <n v="1"/>
    <n v="345"/>
    <n v="0"/>
    <n v="0"/>
    <n v="0"/>
    <n v="345"/>
    <n v="0"/>
    <n v="345"/>
    <n v="1"/>
    <n v="0"/>
    <x v="230"/>
  </r>
  <r>
    <x v="69"/>
    <n v="10382"/>
    <x v="5"/>
    <n v="1"/>
    <n v="235"/>
    <n v="0"/>
    <n v="0"/>
    <n v="23.5"/>
    <n v="211.5"/>
    <n v="0"/>
    <n v="211.5"/>
    <n v="1"/>
    <n v="0"/>
    <x v="230"/>
  </r>
  <r>
    <x v="383"/>
    <n v="10749"/>
    <x v="28"/>
    <n v="2"/>
    <n v="358"/>
    <n v="0"/>
    <n v="0"/>
    <n v="0"/>
    <n v="358"/>
    <n v="0"/>
    <n v="358"/>
    <n v="1"/>
    <n v="0"/>
    <x v="230"/>
  </r>
  <r>
    <x v="377"/>
    <n v="10633"/>
    <x v="28"/>
    <n v="1"/>
    <n v="159"/>
    <n v="0"/>
    <n v="0"/>
    <n v="20.010000000000002"/>
    <n v="138.99"/>
    <n v="0"/>
    <n v="138.99"/>
    <n v="1"/>
    <n v="0"/>
    <x v="230"/>
  </r>
  <r>
    <x v="378"/>
    <n v="10746"/>
    <x v="28"/>
    <n v="1"/>
    <n v="209"/>
    <n v="0"/>
    <n v="0"/>
    <n v="0"/>
    <n v="209"/>
    <n v="0"/>
    <n v="209"/>
    <n v="1"/>
    <n v="0"/>
    <x v="230"/>
  </r>
  <r>
    <x v="381"/>
    <n v="10632"/>
    <x v="28"/>
    <n v="1"/>
    <n v="159"/>
    <n v="0"/>
    <n v="0"/>
    <n v="0"/>
    <n v="159"/>
    <n v="0"/>
    <n v="159"/>
    <n v="1"/>
    <n v="0"/>
    <x v="230"/>
  </r>
  <r>
    <x v="45"/>
    <n v="10354"/>
    <x v="6"/>
    <n v="2"/>
    <n v="700"/>
    <n v="0"/>
    <n v="0"/>
    <n v="0"/>
    <n v="700"/>
    <n v="0"/>
    <n v="700"/>
    <n v="1"/>
    <n v="0"/>
    <x v="230"/>
  </r>
  <r>
    <x v="183"/>
    <n v="10043"/>
    <x v="6"/>
    <n v="1"/>
    <n v="310"/>
    <n v="0"/>
    <n v="0"/>
    <n v="31"/>
    <n v="279"/>
    <n v="0"/>
    <n v="279"/>
    <n v="1"/>
    <n v="0"/>
    <x v="230"/>
  </r>
  <r>
    <x v="104"/>
    <n v="10360"/>
    <x v="6"/>
    <n v="1"/>
    <n v="385"/>
    <n v="0"/>
    <n v="0"/>
    <n v="0"/>
    <n v="385"/>
    <n v="0"/>
    <n v="385"/>
    <n v="1"/>
    <n v="0"/>
    <x v="230"/>
  </r>
  <r>
    <x v="74"/>
    <n v="10227"/>
    <x v="6"/>
    <n v="1"/>
    <n v="385"/>
    <n v="0"/>
    <n v="0"/>
    <n v="21.88"/>
    <n v="363.12"/>
    <n v="0"/>
    <n v="363.12"/>
    <n v="1"/>
    <n v="0"/>
    <x v="230"/>
  </r>
  <r>
    <x v="46"/>
    <n v="10356"/>
    <x v="6"/>
    <n v="4"/>
    <n v="1440"/>
    <n v="0"/>
    <n v="0"/>
    <n v="51.87"/>
    <n v="1388.13"/>
    <n v="0"/>
    <n v="1388.13"/>
    <n v="1"/>
    <n v="0"/>
    <x v="230"/>
  </r>
  <r>
    <x v="75"/>
    <n v="10427"/>
    <x v="21"/>
    <n v="1"/>
    <n v="389"/>
    <n v="0"/>
    <n v="0"/>
    <n v="0"/>
    <n v="389"/>
    <n v="0"/>
    <n v="389"/>
    <n v="1"/>
    <n v="0"/>
    <x v="230"/>
  </r>
  <r>
    <x v="14"/>
    <n v="10653"/>
    <x v="8"/>
    <n v="2"/>
    <n v="550"/>
    <n v="0"/>
    <n v="0"/>
    <n v="24"/>
    <n v="526"/>
    <n v="0"/>
    <n v="526"/>
    <n v="1"/>
    <n v="0"/>
    <x v="230"/>
  </r>
  <r>
    <x v="16"/>
    <n v="10030"/>
    <x v="9"/>
    <n v="1"/>
    <n v="725"/>
    <n v="0"/>
    <n v="0"/>
    <n v="0"/>
    <n v="725"/>
    <n v="0"/>
    <n v="725"/>
    <n v="1"/>
    <n v="0"/>
    <x v="230"/>
  </r>
  <r>
    <x v="154"/>
    <n v="10175"/>
    <x v="2"/>
    <n v="1"/>
    <n v="225"/>
    <n v="0"/>
    <n v="0"/>
    <n v="0"/>
    <n v="225"/>
    <n v="0"/>
    <n v="225"/>
    <n v="1"/>
    <n v="0"/>
    <x v="230"/>
  </r>
  <r>
    <x v="257"/>
    <n v="10560"/>
    <x v="2"/>
    <n v="1"/>
    <n v="325"/>
    <n v="0"/>
    <n v="0"/>
    <n v="0"/>
    <n v="325"/>
    <n v="0"/>
    <n v="325"/>
    <n v="1"/>
    <n v="0"/>
    <x v="230"/>
  </r>
  <r>
    <x v="21"/>
    <n v="10461"/>
    <x v="0"/>
    <n v="1"/>
    <n v="295"/>
    <n v="0"/>
    <n v="0"/>
    <n v="0"/>
    <n v="295"/>
    <n v="0"/>
    <n v="295"/>
    <n v="1"/>
    <n v="0"/>
    <x v="231"/>
  </r>
  <r>
    <x v="56"/>
    <n v="10167"/>
    <x v="1"/>
    <n v="1"/>
    <n v="350"/>
    <n v="0"/>
    <n v="0"/>
    <n v="0"/>
    <n v="350"/>
    <n v="0"/>
    <n v="350"/>
    <n v="1"/>
    <n v="0"/>
    <x v="231"/>
  </r>
  <r>
    <x v="4"/>
    <n v="10109"/>
    <x v="3"/>
    <n v="1"/>
    <n v="275"/>
    <n v="0"/>
    <n v="0"/>
    <n v="0"/>
    <n v="275"/>
    <n v="0"/>
    <n v="275"/>
    <n v="1"/>
    <n v="0"/>
    <x v="231"/>
  </r>
  <r>
    <x v="101"/>
    <n v="10113"/>
    <x v="11"/>
    <n v="1"/>
    <n v="385"/>
    <n v="0"/>
    <n v="0"/>
    <n v="77"/>
    <n v="308"/>
    <n v="0"/>
    <n v="308"/>
    <n v="1"/>
    <n v="0"/>
    <x v="231"/>
  </r>
  <r>
    <x v="26"/>
    <n v="10095"/>
    <x v="3"/>
    <n v="2"/>
    <n v="540"/>
    <n v="0"/>
    <n v="0"/>
    <n v="33.99"/>
    <n v="506.01"/>
    <n v="0"/>
    <n v="506.01"/>
    <n v="1"/>
    <n v="0"/>
    <x v="231"/>
  </r>
  <r>
    <x v="178"/>
    <n v="10444"/>
    <x v="12"/>
    <n v="6"/>
    <n v="450"/>
    <n v="0"/>
    <n v="0"/>
    <n v="0"/>
    <n v="450"/>
    <n v="0"/>
    <n v="450"/>
    <n v="1"/>
    <n v="0"/>
    <x v="231"/>
  </r>
  <r>
    <x v="28"/>
    <n v="10442"/>
    <x v="12"/>
    <n v="2"/>
    <n v="176"/>
    <n v="0"/>
    <n v="0"/>
    <n v="0"/>
    <n v="176"/>
    <n v="0"/>
    <n v="176"/>
    <n v="1"/>
    <n v="0"/>
    <x v="231"/>
  </r>
  <r>
    <x v="113"/>
    <n v="10446"/>
    <x v="12"/>
    <n v="1"/>
    <n v="210"/>
    <n v="0"/>
    <n v="0"/>
    <n v="11.94"/>
    <n v="198.06"/>
    <n v="0"/>
    <n v="198.06"/>
    <n v="1"/>
    <n v="0"/>
    <x v="231"/>
  </r>
  <r>
    <x v="29"/>
    <n v="10443"/>
    <x v="12"/>
    <n v="1"/>
    <n v="75"/>
    <n v="0"/>
    <n v="0"/>
    <n v="7.5"/>
    <n v="67.5"/>
    <n v="0"/>
    <n v="67.5"/>
    <n v="1"/>
    <n v="0"/>
    <x v="231"/>
  </r>
  <r>
    <x v="140"/>
    <n v="10488"/>
    <x v="12"/>
    <n v="1"/>
    <n v="135"/>
    <n v="0"/>
    <n v="0"/>
    <n v="0"/>
    <n v="135"/>
    <n v="0"/>
    <n v="135"/>
    <n v="1"/>
    <n v="0"/>
    <x v="231"/>
  </r>
  <r>
    <x v="30"/>
    <n v="10441"/>
    <x v="12"/>
    <n v="1"/>
    <n v="250"/>
    <n v="0"/>
    <n v="0"/>
    <n v="0"/>
    <n v="250"/>
    <n v="0"/>
    <n v="250"/>
    <n v="1"/>
    <n v="0"/>
    <x v="231"/>
  </r>
  <r>
    <x v="126"/>
    <n v="10439"/>
    <x v="12"/>
    <n v="1"/>
    <n v="119"/>
    <n v="0"/>
    <n v="0"/>
    <n v="0"/>
    <n v="119"/>
    <n v="0"/>
    <n v="119"/>
    <n v="1"/>
    <n v="0"/>
    <x v="231"/>
  </r>
  <r>
    <x v="62"/>
    <n v="10445"/>
    <x v="12"/>
    <n v="1"/>
    <n v="210"/>
    <n v="0"/>
    <n v="0"/>
    <n v="11.93"/>
    <n v="198.07"/>
    <n v="0"/>
    <n v="198.07"/>
    <n v="1"/>
    <n v="0"/>
    <x v="231"/>
  </r>
  <r>
    <x v="115"/>
    <n v="10436"/>
    <x v="12"/>
    <n v="1"/>
    <n v="45"/>
    <n v="0"/>
    <n v="0"/>
    <n v="0"/>
    <n v="45"/>
    <n v="0"/>
    <n v="45"/>
    <n v="1"/>
    <n v="0"/>
    <x v="231"/>
  </r>
  <r>
    <x v="397"/>
    <n v="10553"/>
    <x v="16"/>
    <n v="1"/>
    <n v="58"/>
    <n v="0"/>
    <n v="0"/>
    <n v="0"/>
    <n v="58"/>
    <n v="0"/>
    <n v="58"/>
    <n v="1"/>
    <n v="0"/>
    <x v="231"/>
  </r>
  <r>
    <x v="36"/>
    <n v="10224"/>
    <x v="13"/>
    <n v="1"/>
    <n v="285"/>
    <n v="0"/>
    <n v="0"/>
    <n v="0"/>
    <n v="285"/>
    <n v="0"/>
    <n v="285"/>
    <n v="1"/>
    <n v="0"/>
    <x v="231"/>
  </r>
  <r>
    <x v="85"/>
    <n v="10215"/>
    <x v="13"/>
    <n v="1"/>
    <n v="255"/>
    <n v="0"/>
    <n v="0"/>
    <n v="0"/>
    <n v="255"/>
    <n v="0"/>
    <n v="255"/>
    <n v="1"/>
    <n v="0"/>
    <x v="231"/>
  </r>
  <r>
    <x v="8"/>
    <n v="10264"/>
    <x v="5"/>
    <n v="5"/>
    <n v="950"/>
    <n v="0"/>
    <n v="0"/>
    <n v="27.38"/>
    <n v="922.62"/>
    <n v="0"/>
    <n v="922.62"/>
    <n v="1"/>
    <n v="0"/>
    <x v="231"/>
  </r>
  <r>
    <x v="68"/>
    <n v="10377"/>
    <x v="5"/>
    <n v="1"/>
    <n v="345"/>
    <n v="0"/>
    <n v="0"/>
    <n v="0"/>
    <n v="345"/>
    <n v="0"/>
    <n v="345"/>
    <n v="1"/>
    <n v="0"/>
    <x v="231"/>
  </r>
  <r>
    <x v="69"/>
    <n v="10382"/>
    <x v="5"/>
    <n v="1"/>
    <n v="235"/>
    <n v="0"/>
    <n v="0"/>
    <n v="23.5"/>
    <n v="211.5"/>
    <n v="0"/>
    <n v="211.5"/>
    <n v="1"/>
    <n v="0"/>
    <x v="231"/>
  </r>
  <r>
    <x v="383"/>
    <n v="10749"/>
    <x v="28"/>
    <n v="2"/>
    <n v="358"/>
    <n v="0"/>
    <n v="0"/>
    <n v="0"/>
    <n v="358"/>
    <n v="0"/>
    <n v="358"/>
    <n v="1"/>
    <n v="0"/>
    <x v="231"/>
  </r>
  <r>
    <x v="377"/>
    <n v="10633"/>
    <x v="28"/>
    <n v="1"/>
    <n v="159"/>
    <n v="0"/>
    <n v="0"/>
    <n v="20.010000000000002"/>
    <n v="138.99"/>
    <n v="0"/>
    <n v="138.99"/>
    <n v="1"/>
    <n v="0"/>
    <x v="231"/>
  </r>
  <r>
    <x v="378"/>
    <n v="10746"/>
    <x v="28"/>
    <n v="1"/>
    <n v="209"/>
    <n v="0"/>
    <n v="0"/>
    <n v="0"/>
    <n v="209"/>
    <n v="0"/>
    <n v="209"/>
    <n v="1"/>
    <n v="0"/>
    <x v="231"/>
  </r>
  <r>
    <x v="381"/>
    <n v="10632"/>
    <x v="28"/>
    <n v="1"/>
    <n v="159"/>
    <n v="0"/>
    <n v="0"/>
    <n v="0"/>
    <n v="159"/>
    <n v="0"/>
    <n v="159"/>
    <n v="1"/>
    <n v="0"/>
    <x v="231"/>
  </r>
  <r>
    <x v="45"/>
    <n v="10354"/>
    <x v="6"/>
    <n v="2"/>
    <n v="700"/>
    <n v="0"/>
    <n v="0"/>
    <n v="0"/>
    <n v="700"/>
    <n v="0"/>
    <n v="700"/>
    <n v="1"/>
    <n v="0"/>
    <x v="231"/>
  </r>
  <r>
    <x v="183"/>
    <n v="10043"/>
    <x v="6"/>
    <n v="1"/>
    <n v="310"/>
    <n v="0"/>
    <n v="0"/>
    <n v="31"/>
    <n v="279"/>
    <n v="0"/>
    <n v="279"/>
    <n v="1"/>
    <n v="0"/>
    <x v="231"/>
  </r>
  <r>
    <x v="104"/>
    <n v="10360"/>
    <x v="6"/>
    <n v="1"/>
    <n v="385"/>
    <n v="0"/>
    <n v="0"/>
    <n v="0"/>
    <n v="385"/>
    <n v="0"/>
    <n v="385"/>
    <n v="1"/>
    <n v="0"/>
    <x v="231"/>
  </r>
  <r>
    <x v="74"/>
    <n v="10227"/>
    <x v="6"/>
    <n v="1"/>
    <n v="385"/>
    <n v="0"/>
    <n v="0"/>
    <n v="21.88"/>
    <n v="363.12"/>
    <n v="0"/>
    <n v="363.12"/>
    <n v="1"/>
    <n v="0"/>
    <x v="231"/>
  </r>
  <r>
    <x v="46"/>
    <n v="10356"/>
    <x v="6"/>
    <n v="4"/>
    <n v="1440"/>
    <n v="0"/>
    <n v="0"/>
    <n v="51.87"/>
    <n v="1388.13"/>
    <n v="0"/>
    <n v="1388.13"/>
    <n v="1"/>
    <n v="0"/>
    <x v="231"/>
  </r>
  <r>
    <x v="75"/>
    <n v="10427"/>
    <x v="21"/>
    <n v="1"/>
    <n v="389"/>
    <n v="0"/>
    <n v="0"/>
    <n v="0"/>
    <n v="389"/>
    <n v="0"/>
    <n v="389"/>
    <n v="1"/>
    <n v="0"/>
    <x v="231"/>
  </r>
  <r>
    <x v="14"/>
    <n v="10653"/>
    <x v="8"/>
    <n v="2"/>
    <n v="550"/>
    <n v="0"/>
    <n v="0"/>
    <n v="24"/>
    <n v="526"/>
    <n v="0"/>
    <n v="526"/>
    <n v="1"/>
    <n v="0"/>
    <x v="231"/>
  </r>
  <r>
    <x v="16"/>
    <n v="10030"/>
    <x v="9"/>
    <n v="1"/>
    <n v="725"/>
    <n v="0"/>
    <n v="0"/>
    <n v="0"/>
    <n v="725"/>
    <n v="0"/>
    <n v="725"/>
    <n v="1"/>
    <n v="0"/>
    <x v="231"/>
  </r>
  <r>
    <x v="154"/>
    <n v="10175"/>
    <x v="2"/>
    <n v="1"/>
    <n v="225"/>
    <n v="0"/>
    <n v="0"/>
    <n v="0"/>
    <n v="225"/>
    <n v="0"/>
    <n v="225"/>
    <n v="1"/>
    <n v="0"/>
    <x v="231"/>
  </r>
  <r>
    <x v="257"/>
    <n v="10560"/>
    <x v="2"/>
    <n v="1"/>
    <n v="325"/>
    <n v="0"/>
    <n v="0"/>
    <n v="0"/>
    <n v="325"/>
    <n v="0"/>
    <n v="325"/>
    <n v="1"/>
    <n v="0"/>
    <x v="231"/>
  </r>
  <r>
    <x v="123"/>
    <n v="10398"/>
    <x v="18"/>
    <n v="1"/>
    <n v="625"/>
    <n v="0"/>
    <n v="0"/>
    <n v="0"/>
    <n v="625"/>
    <n v="0"/>
    <n v="625"/>
    <n v="1"/>
    <n v="0"/>
    <x v="232"/>
  </r>
  <r>
    <x v="220"/>
    <n v="10399"/>
    <x v="18"/>
    <n v="1"/>
    <n v="670"/>
    <n v="0"/>
    <n v="0"/>
    <n v="0"/>
    <n v="670"/>
    <n v="0"/>
    <n v="670"/>
    <n v="1"/>
    <n v="0"/>
    <x v="232"/>
  </r>
  <r>
    <x v="386"/>
    <n v="10127"/>
    <x v="3"/>
    <n v="1"/>
    <n v="355"/>
    <n v="0"/>
    <n v="0"/>
    <n v="0"/>
    <n v="355"/>
    <n v="0"/>
    <n v="355"/>
    <n v="1"/>
    <n v="0"/>
    <x v="232"/>
  </r>
  <r>
    <x v="6"/>
    <n v="10055"/>
    <x v="4"/>
    <n v="1"/>
    <n v="275"/>
    <n v="0"/>
    <n v="0"/>
    <n v="0"/>
    <n v="275"/>
    <n v="0"/>
    <n v="275"/>
    <n v="1"/>
    <n v="0"/>
    <x v="232"/>
  </r>
  <r>
    <x v="113"/>
    <n v="10446"/>
    <x v="12"/>
    <n v="1"/>
    <n v="210"/>
    <n v="0"/>
    <n v="0"/>
    <n v="0"/>
    <n v="210"/>
    <n v="0"/>
    <n v="210"/>
    <n v="1"/>
    <n v="0"/>
    <x v="232"/>
  </r>
  <r>
    <x v="65"/>
    <n v="10211"/>
    <x v="13"/>
    <n v="1"/>
    <n v="285"/>
    <n v="0"/>
    <n v="0"/>
    <n v="0"/>
    <n v="285"/>
    <n v="0"/>
    <n v="285"/>
    <n v="1"/>
    <n v="0"/>
    <x v="232"/>
  </r>
  <r>
    <x v="8"/>
    <n v="10264"/>
    <x v="5"/>
    <n v="1"/>
    <n v="190"/>
    <n v="0"/>
    <n v="0"/>
    <n v="0"/>
    <n v="190"/>
    <n v="0"/>
    <n v="190"/>
    <n v="1"/>
    <n v="0"/>
    <x v="232"/>
  </r>
  <r>
    <x v="39"/>
    <n v="10373"/>
    <x v="5"/>
    <n v="2"/>
    <n v="550"/>
    <n v="0"/>
    <n v="0"/>
    <n v="0"/>
    <n v="550"/>
    <n v="0"/>
    <n v="550"/>
    <n v="1"/>
    <n v="0"/>
    <x v="232"/>
  </r>
  <r>
    <x v="70"/>
    <n v="10367"/>
    <x v="5"/>
    <n v="1"/>
    <n v="330"/>
    <n v="0"/>
    <n v="0"/>
    <n v="0"/>
    <n v="330"/>
    <n v="0"/>
    <n v="330"/>
    <n v="1"/>
    <n v="0"/>
    <x v="232"/>
  </r>
  <r>
    <x v="72"/>
    <n v="10033"/>
    <x v="20"/>
    <n v="1"/>
    <n v="1365"/>
    <n v="0"/>
    <n v="0"/>
    <n v="0"/>
    <n v="1365"/>
    <n v="0"/>
    <n v="1365"/>
    <n v="1"/>
    <n v="0"/>
    <x v="232"/>
  </r>
  <r>
    <x v="73"/>
    <n v="10477"/>
    <x v="20"/>
    <n v="1"/>
    <n v="1245"/>
    <n v="0"/>
    <n v="0"/>
    <n v="0"/>
    <n v="1245"/>
    <n v="0"/>
    <n v="1245"/>
    <n v="1"/>
    <n v="0"/>
    <x v="232"/>
  </r>
  <r>
    <x v="383"/>
    <n v="10749"/>
    <x v="28"/>
    <n v="1"/>
    <n v="179"/>
    <n v="0"/>
    <n v="0"/>
    <n v="0"/>
    <n v="179"/>
    <n v="0"/>
    <n v="179"/>
    <n v="1"/>
    <n v="0"/>
    <x v="232"/>
  </r>
  <r>
    <x v="119"/>
    <n v="10359"/>
    <x v="6"/>
    <n v="1"/>
    <n v="385"/>
    <n v="0"/>
    <n v="0"/>
    <n v="0"/>
    <n v="385"/>
    <n v="0"/>
    <n v="385"/>
    <n v="1"/>
    <n v="0"/>
    <x v="232"/>
  </r>
  <r>
    <x v="74"/>
    <n v="10227"/>
    <x v="6"/>
    <n v="1"/>
    <n v="385"/>
    <n v="0"/>
    <n v="0"/>
    <n v="0"/>
    <n v="385"/>
    <n v="0"/>
    <n v="385"/>
    <n v="1"/>
    <n v="0"/>
    <x v="232"/>
  </r>
  <r>
    <x v="46"/>
    <n v="10356"/>
    <x v="6"/>
    <n v="2"/>
    <n v="720"/>
    <n v="0"/>
    <n v="0"/>
    <n v="0"/>
    <n v="720"/>
    <n v="0"/>
    <n v="720"/>
    <n v="1"/>
    <n v="0"/>
    <x v="232"/>
  </r>
  <r>
    <x v="75"/>
    <n v="10427"/>
    <x v="21"/>
    <n v="1"/>
    <n v="389"/>
    <n v="0"/>
    <n v="0"/>
    <n v="0"/>
    <n v="389"/>
    <n v="0"/>
    <n v="389"/>
    <n v="1"/>
    <n v="0"/>
    <x v="232"/>
  </r>
  <r>
    <x v="316"/>
    <n v="106410"/>
    <x v="17"/>
    <n v="1"/>
    <n v="0"/>
    <n v="0"/>
    <n v="0"/>
    <n v="0"/>
    <n v="0"/>
    <n v="0"/>
    <n v="0"/>
    <n v="0"/>
    <n v="0"/>
    <x v="232"/>
  </r>
  <r>
    <x v="134"/>
    <n v="10405"/>
    <x v="17"/>
    <n v="1"/>
    <n v="0"/>
    <n v="0"/>
    <n v="0"/>
    <n v="0"/>
    <n v="0"/>
    <n v="0"/>
    <n v="0"/>
    <n v="0"/>
    <n v="0"/>
    <x v="232"/>
  </r>
  <r>
    <x v="406"/>
    <n v="10526"/>
    <x v="17"/>
    <n v="1"/>
    <n v="0"/>
    <n v="0"/>
    <n v="0"/>
    <n v="0"/>
    <n v="0"/>
    <n v="0"/>
    <n v="0"/>
    <n v="0"/>
    <n v="0"/>
    <x v="232"/>
  </r>
  <r>
    <x v="51"/>
    <n v="10495"/>
    <x v="17"/>
    <n v="1"/>
    <n v="0"/>
    <n v="0"/>
    <n v="0"/>
    <n v="0"/>
    <n v="0"/>
    <n v="0"/>
    <n v="0"/>
    <n v="0"/>
    <n v="0"/>
    <x v="232"/>
  </r>
  <r>
    <x v="401"/>
    <n v="10787"/>
    <x v="16"/>
    <n v="1"/>
    <n v="235"/>
    <n v="0"/>
    <n v="0"/>
    <n v="16.84"/>
    <n v="218.16"/>
    <n v="0"/>
    <n v="218.16"/>
    <n v="1"/>
    <n v="0"/>
    <x v="233"/>
  </r>
  <r>
    <x v="385"/>
    <n v="10494"/>
    <x v="0"/>
    <n v="3"/>
    <n v="114"/>
    <n v="0"/>
    <n v="0"/>
    <n v="5.45"/>
    <n v="108.55"/>
    <n v="0"/>
    <n v="108.55"/>
    <n v="1"/>
    <n v="0"/>
    <x v="233"/>
  </r>
  <r>
    <x v="81"/>
    <n v="10396"/>
    <x v="18"/>
    <n v="1"/>
    <n v="555"/>
    <n v="0"/>
    <n v="0"/>
    <n v="39.33"/>
    <n v="515.66999999999996"/>
    <n v="0"/>
    <n v="515.66999999999996"/>
    <n v="1"/>
    <n v="0"/>
    <x v="233"/>
  </r>
  <r>
    <x v="54"/>
    <n v="10397"/>
    <x v="18"/>
    <n v="1"/>
    <n v="575"/>
    <n v="0"/>
    <n v="0"/>
    <n v="40.76"/>
    <n v="534.24"/>
    <n v="0"/>
    <n v="534.24"/>
    <n v="1"/>
    <n v="0"/>
    <x v="233"/>
  </r>
  <r>
    <x v="271"/>
    <n v="10107"/>
    <x v="3"/>
    <n v="1"/>
    <n v="275"/>
    <n v="0"/>
    <n v="0"/>
    <n v="0"/>
    <n v="275"/>
    <n v="0"/>
    <n v="275"/>
    <n v="1"/>
    <n v="0"/>
    <x v="233"/>
  </r>
  <r>
    <x v="26"/>
    <n v="10095"/>
    <x v="3"/>
    <n v="2"/>
    <n v="540"/>
    <n v="0"/>
    <n v="0"/>
    <n v="44.96"/>
    <n v="495.04"/>
    <n v="0"/>
    <n v="495.04"/>
    <n v="1"/>
    <n v="0"/>
    <x v="233"/>
  </r>
  <r>
    <x v="28"/>
    <n v="10442"/>
    <x v="12"/>
    <n v="4"/>
    <n v="352"/>
    <n v="0"/>
    <n v="0"/>
    <n v="27.91"/>
    <n v="324.08999999999997"/>
    <n v="0"/>
    <n v="324.08999999999997"/>
    <n v="1"/>
    <n v="0"/>
    <x v="233"/>
  </r>
  <r>
    <x v="114"/>
    <n v="10440"/>
    <x v="12"/>
    <n v="1"/>
    <n v="88"/>
    <n v="0"/>
    <n v="0"/>
    <n v="0"/>
    <n v="88"/>
    <n v="0"/>
    <n v="88"/>
    <n v="1"/>
    <n v="0"/>
    <x v="233"/>
  </r>
  <r>
    <x v="126"/>
    <n v="10439"/>
    <x v="12"/>
    <n v="1"/>
    <n v="119"/>
    <n v="0"/>
    <n v="0"/>
    <n v="0"/>
    <n v="119"/>
    <n v="0"/>
    <n v="119"/>
    <n v="1"/>
    <n v="0"/>
    <x v="233"/>
  </r>
  <r>
    <x v="115"/>
    <n v="10436"/>
    <x v="12"/>
    <n v="1"/>
    <n v="45"/>
    <n v="0"/>
    <n v="0"/>
    <n v="4.2300000000000004"/>
    <n v="40.770000000000003"/>
    <n v="0"/>
    <n v="40.770000000000003"/>
    <n v="1"/>
    <n v="0"/>
    <x v="233"/>
  </r>
  <r>
    <x v="31"/>
    <n v="10437"/>
    <x v="12"/>
    <n v="1"/>
    <n v="110"/>
    <n v="0"/>
    <n v="0"/>
    <n v="0"/>
    <n v="110"/>
    <n v="0"/>
    <n v="110"/>
    <n v="1"/>
    <n v="0"/>
    <x v="233"/>
  </r>
  <r>
    <x v="84"/>
    <n v="10438"/>
    <x v="12"/>
    <n v="2"/>
    <n v="236"/>
    <n v="0"/>
    <n v="0"/>
    <n v="9.34"/>
    <n v="226.66"/>
    <n v="0"/>
    <n v="226.66"/>
    <n v="1"/>
    <n v="0"/>
    <x v="233"/>
  </r>
  <r>
    <x v="193"/>
    <n v="10009"/>
    <x v="16"/>
    <n v="1"/>
    <n v="59"/>
    <n v="0"/>
    <n v="0"/>
    <n v="4.67"/>
    <n v="54.33"/>
    <n v="0"/>
    <n v="54.33"/>
    <n v="1"/>
    <n v="0"/>
    <x v="233"/>
  </r>
  <r>
    <x v="65"/>
    <n v="10211"/>
    <x v="13"/>
    <n v="1"/>
    <n v="285"/>
    <n v="0"/>
    <n v="0"/>
    <n v="22.55"/>
    <n v="262.45"/>
    <n v="0"/>
    <n v="262.45"/>
    <n v="1"/>
    <n v="0"/>
    <x v="233"/>
  </r>
  <r>
    <x v="130"/>
    <n v="10669"/>
    <x v="2"/>
    <n v="1"/>
    <n v="345"/>
    <n v="0"/>
    <n v="0"/>
    <n v="0"/>
    <n v="345"/>
    <n v="0"/>
    <n v="345"/>
    <n v="1"/>
    <n v="0"/>
    <x v="233"/>
  </r>
  <r>
    <x v="8"/>
    <n v="10264"/>
    <x v="5"/>
    <n v="3"/>
    <n v="570"/>
    <n v="0"/>
    <n v="0"/>
    <n v="17.87"/>
    <n v="552.13"/>
    <n v="0"/>
    <n v="552.13"/>
    <n v="1"/>
    <n v="0"/>
    <x v="233"/>
  </r>
  <r>
    <x v="157"/>
    <n v="10368"/>
    <x v="5"/>
    <n v="1"/>
    <n v="265"/>
    <n v="0"/>
    <n v="0"/>
    <n v="18.98"/>
    <n v="246.02"/>
    <n v="0"/>
    <n v="246.02"/>
    <n v="1"/>
    <n v="0"/>
    <x v="233"/>
  </r>
  <r>
    <x v="38"/>
    <n v="10381"/>
    <x v="5"/>
    <n v="1"/>
    <n v="225"/>
    <n v="0"/>
    <n v="0"/>
    <n v="16.14"/>
    <n v="208.86"/>
    <n v="0"/>
    <n v="208.86"/>
    <n v="1"/>
    <n v="0"/>
    <x v="233"/>
  </r>
  <r>
    <x v="39"/>
    <n v="10373"/>
    <x v="5"/>
    <n v="1"/>
    <n v="275"/>
    <n v="0"/>
    <n v="0"/>
    <n v="25.87"/>
    <n v="249.13"/>
    <n v="0"/>
    <n v="249.13"/>
    <n v="1"/>
    <n v="0"/>
    <x v="233"/>
  </r>
  <r>
    <x v="41"/>
    <n v="10363"/>
    <x v="5"/>
    <n v="1"/>
    <n v="265"/>
    <n v="0"/>
    <n v="0"/>
    <n v="18.989999999999998"/>
    <n v="246.01"/>
    <n v="0"/>
    <n v="246.01"/>
    <n v="1"/>
    <n v="0"/>
    <x v="233"/>
  </r>
  <r>
    <x v="42"/>
    <n v="10370"/>
    <x v="5"/>
    <n v="1"/>
    <n v="310"/>
    <n v="0"/>
    <n v="0"/>
    <n v="0"/>
    <n v="310"/>
    <n v="0"/>
    <n v="310"/>
    <n v="1"/>
    <n v="0"/>
    <x v="233"/>
  </r>
  <r>
    <x v="43"/>
    <n v="10364"/>
    <x v="5"/>
    <n v="2"/>
    <n v="660"/>
    <n v="0"/>
    <n v="0"/>
    <n v="54.42"/>
    <n v="605.58000000000004"/>
    <n v="0"/>
    <n v="605.58000000000004"/>
    <n v="1"/>
    <n v="0"/>
    <x v="233"/>
  </r>
  <r>
    <x v="162"/>
    <n v="10482"/>
    <x v="20"/>
    <n v="1"/>
    <n v="1060"/>
    <n v="0"/>
    <n v="0"/>
    <n v="0"/>
    <n v="1060"/>
    <n v="0"/>
    <n v="1060"/>
    <n v="1"/>
    <n v="0"/>
    <x v="233"/>
  </r>
  <r>
    <x v="379"/>
    <n v="10754"/>
    <x v="28"/>
    <n v="1"/>
    <n v="209"/>
    <n v="0"/>
    <n v="0"/>
    <n v="14.99"/>
    <n v="194.01"/>
    <n v="0"/>
    <n v="194.01"/>
    <n v="1"/>
    <n v="0"/>
    <x v="233"/>
  </r>
  <r>
    <x v="381"/>
    <n v="10632"/>
    <x v="28"/>
    <n v="1"/>
    <n v="159"/>
    <n v="0"/>
    <n v="0"/>
    <n v="0"/>
    <n v="159"/>
    <n v="0"/>
    <n v="159"/>
    <n v="1"/>
    <n v="0"/>
    <x v="233"/>
  </r>
  <r>
    <x v="45"/>
    <n v="10354"/>
    <x v="6"/>
    <n v="2"/>
    <n v="700"/>
    <n v="0"/>
    <n v="0"/>
    <n v="25.09"/>
    <n v="674.91"/>
    <n v="0"/>
    <n v="674.91"/>
    <n v="1"/>
    <n v="0"/>
    <x v="233"/>
  </r>
  <r>
    <x v="183"/>
    <n v="10043"/>
    <x v="6"/>
    <n v="1"/>
    <n v="310"/>
    <n v="0"/>
    <n v="0"/>
    <n v="22.22"/>
    <n v="287.77999999999997"/>
    <n v="0"/>
    <n v="287.77999999999997"/>
    <n v="1"/>
    <n v="0"/>
    <x v="233"/>
  </r>
  <r>
    <x v="104"/>
    <n v="10360"/>
    <x v="6"/>
    <n v="1"/>
    <n v="385"/>
    <n v="0"/>
    <n v="0"/>
    <n v="0"/>
    <n v="385"/>
    <n v="0"/>
    <n v="385"/>
    <n v="1"/>
    <n v="0"/>
    <x v="233"/>
  </r>
  <r>
    <x v="74"/>
    <n v="10227"/>
    <x v="6"/>
    <n v="1"/>
    <n v="385"/>
    <n v="0"/>
    <n v="0"/>
    <n v="0"/>
    <n v="385"/>
    <n v="0"/>
    <n v="385"/>
    <n v="1"/>
    <n v="0"/>
    <x v="233"/>
  </r>
  <r>
    <x v="46"/>
    <n v="10356"/>
    <x v="6"/>
    <n v="3"/>
    <n v="1080"/>
    <n v="0"/>
    <n v="0"/>
    <n v="54"/>
    <n v="1026"/>
    <n v="0"/>
    <n v="1026"/>
    <n v="1"/>
    <n v="0"/>
    <x v="233"/>
  </r>
  <r>
    <x v="75"/>
    <n v="10427"/>
    <x v="21"/>
    <n v="1"/>
    <n v="389"/>
    <n v="0"/>
    <n v="0"/>
    <n v="32.39"/>
    <n v="356.61"/>
    <n v="0"/>
    <n v="356.61"/>
    <n v="1"/>
    <n v="0"/>
    <x v="233"/>
  </r>
  <r>
    <x v="292"/>
    <n v="10743"/>
    <x v="2"/>
    <n v="1"/>
    <n v="30"/>
    <n v="0"/>
    <n v="0"/>
    <n v="0"/>
    <n v="30"/>
    <n v="0"/>
    <n v="30"/>
    <n v="1"/>
    <n v="0"/>
    <x v="233"/>
  </r>
  <r>
    <x v="407"/>
    <n v="10767"/>
    <x v="2"/>
    <n v="1"/>
    <n v="320"/>
    <n v="0"/>
    <n v="0"/>
    <n v="0"/>
    <n v="320"/>
    <n v="0"/>
    <n v="320"/>
    <n v="1"/>
    <n v="0"/>
    <x v="233"/>
  </r>
  <r>
    <x v="408"/>
    <n v="10875"/>
    <x v="28"/>
    <n v="1"/>
    <n v="289"/>
    <n v="0"/>
    <n v="0"/>
    <n v="0"/>
    <n v="289"/>
    <n v="0"/>
    <n v="289"/>
    <n v="1"/>
    <n v="0"/>
    <x v="233"/>
  </r>
  <r>
    <x v="385"/>
    <n v="10494"/>
    <x v="0"/>
    <n v="1"/>
    <n v="38"/>
    <n v="0"/>
    <n v="0"/>
    <n v="0"/>
    <n v="38"/>
    <n v="0"/>
    <n v="38"/>
    <n v="1"/>
    <n v="0"/>
    <x v="234"/>
  </r>
  <r>
    <x v="21"/>
    <n v="10461"/>
    <x v="0"/>
    <n v="1"/>
    <n v="295"/>
    <n v="0"/>
    <n v="0"/>
    <n v="29.5"/>
    <n v="265.5"/>
    <n v="0"/>
    <n v="265.5"/>
    <n v="1"/>
    <n v="0"/>
    <x v="234"/>
  </r>
  <r>
    <x v="123"/>
    <n v="10398"/>
    <x v="18"/>
    <n v="1"/>
    <n v="625"/>
    <n v="0"/>
    <n v="0"/>
    <n v="0"/>
    <n v="625"/>
    <n v="0"/>
    <n v="625"/>
    <n v="1"/>
    <n v="0"/>
    <x v="234"/>
  </r>
  <r>
    <x v="114"/>
    <n v="10440"/>
    <x v="12"/>
    <n v="1"/>
    <n v="88"/>
    <n v="0"/>
    <n v="0"/>
    <n v="0"/>
    <n v="88"/>
    <n v="0"/>
    <n v="88"/>
    <n v="1"/>
    <n v="0"/>
    <x v="234"/>
  </r>
  <r>
    <x v="64"/>
    <n v="10471"/>
    <x v="19"/>
    <n v="1"/>
    <n v="525"/>
    <n v="0"/>
    <n v="0"/>
    <n v="0"/>
    <n v="525"/>
    <n v="0"/>
    <n v="525"/>
    <n v="1"/>
    <n v="0"/>
    <x v="234"/>
  </r>
  <r>
    <x v="33"/>
    <n v="10221"/>
    <x v="13"/>
    <n v="1"/>
    <n v="280"/>
    <n v="0"/>
    <n v="0"/>
    <n v="0"/>
    <n v="280"/>
    <n v="0"/>
    <n v="280"/>
    <n v="1"/>
    <n v="0"/>
    <x v="234"/>
  </r>
  <r>
    <x v="67"/>
    <n v="10223"/>
    <x v="13"/>
    <n v="1"/>
    <n v="310"/>
    <n v="0"/>
    <n v="0"/>
    <n v="0"/>
    <n v="310"/>
    <n v="0"/>
    <n v="310"/>
    <n v="1"/>
    <n v="0"/>
    <x v="234"/>
  </r>
  <r>
    <x v="8"/>
    <n v="10264"/>
    <x v="5"/>
    <n v="3"/>
    <n v="570"/>
    <n v="0"/>
    <n v="0"/>
    <n v="0"/>
    <n v="570"/>
    <n v="0"/>
    <n v="570"/>
    <n v="1"/>
    <n v="0"/>
    <x v="234"/>
  </r>
  <r>
    <x v="39"/>
    <n v="10373"/>
    <x v="5"/>
    <n v="2"/>
    <n v="550"/>
    <n v="0"/>
    <n v="0"/>
    <n v="27.5"/>
    <n v="522.5"/>
    <n v="0"/>
    <n v="522.5"/>
    <n v="1"/>
    <n v="0"/>
    <x v="234"/>
  </r>
  <r>
    <x v="383"/>
    <n v="10749"/>
    <x v="28"/>
    <n v="1"/>
    <n v="179"/>
    <n v="0"/>
    <n v="0"/>
    <n v="0"/>
    <n v="179"/>
    <n v="0"/>
    <n v="179"/>
    <n v="1"/>
    <n v="0"/>
    <x v="234"/>
  </r>
  <r>
    <x v="376"/>
    <n v="10923"/>
    <x v="28"/>
    <n v="1"/>
    <n v="159"/>
    <n v="0"/>
    <n v="0"/>
    <n v="0"/>
    <n v="159"/>
    <n v="0"/>
    <n v="159"/>
    <n v="1"/>
    <n v="0"/>
    <x v="234"/>
  </r>
  <r>
    <x v="377"/>
    <n v="10633"/>
    <x v="28"/>
    <n v="1"/>
    <n v="159"/>
    <n v="0"/>
    <n v="0"/>
    <n v="0"/>
    <n v="159"/>
    <n v="0"/>
    <n v="159"/>
    <n v="1"/>
    <n v="0"/>
    <x v="234"/>
  </r>
  <r>
    <x v="378"/>
    <n v="10746"/>
    <x v="28"/>
    <n v="1"/>
    <n v="209"/>
    <n v="0"/>
    <n v="0"/>
    <n v="0"/>
    <n v="209"/>
    <n v="0"/>
    <n v="209"/>
    <n v="1"/>
    <n v="0"/>
    <x v="234"/>
  </r>
  <r>
    <x v="380"/>
    <n v="10924"/>
    <x v="28"/>
    <n v="1"/>
    <n v="159"/>
    <n v="0"/>
    <n v="0"/>
    <n v="0"/>
    <n v="159"/>
    <n v="0"/>
    <n v="159"/>
    <n v="1"/>
    <n v="0"/>
    <x v="234"/>
  </r>
  <r>
    <x v="45"/>
    <n v="10354"/>
    <x v="6"/>
    <n v="1"/>
    <n v="350"/>
    <n v="0"/>
    <n v="0"/>
    <n v="0"/>
    <n v="350"/>
    <n v="0"/>
    <n v="350"/>
    <n v="1"/>
    <n v="0"/>
    <x v="234"/>
  </r>
  <r>
    <x v="104"/>
    <n v="10360"/>
    <x v="6"/>
    <n v="1"/>
    <n v="385"/>
    <n v="0"/>
    <n v="0"/>
    <n v="77"/>
    <n v="308"/>
    <n v="0"/>
    <n v="308"/>
    <n v="1"/>
    <n v="0"/>
    <x v="234"/>
  </r>
  <r>
    <x v="46"/>
    <n v="10356"/>
    <x v="6"/>
    <n v="1"/>
    <n v="360"/>
    <n v="0"/>
    <n v="0"/>
    <n v="0"/>
    <n v="360"/>
    <n v="0"/>
    <n v="360"/>
    <n v="1"/>
    <n v="0"/>
    <x v="234"/>
  </r>
  <r>
    <x v="200"/>
    <n v="10402"/>
    <x v="23"/>
    <n v="1"/>
    <n v="285"/>
    <n v="0"/>
    <n v="0"/>
    <n v="0"/>
    <n v="285"/>
    <n v="0"/>
    <n v="285"/>
    <n v="1"/>
    <n v="0"/>
    <x v="234"/>
  </r>
  <r>
    <x v="305"/>
    <n v="10765"/>
    <x v="17"/>
    <n v="1"/>
    <n v="0"/>
    <n v="0"/>
    <n v="0"/>
    <n v="0"/>
    <n v="0"/>
    <n v="0"/>
    <n v="0"/>
    <n v="0"/>
    <n v="0"/>
    <x v="234"/>
  </r>
  <r>
    <x v="0"/>
    <n v="10457"/>
    <x v="0"/>
    <n v="1"/>
    <n v="295"/>
    <n v="0"/>
    <n v="0"/>
    <n v="0"/>
    <n v="295"/>
    <n v="0"/>
    <n v="295"/>
    <n v="1"/>
    <n v="0"/>
    <x v="235"/>
  </r>
  <r>
    <x v="145"/>
    <n v="10449"/>
    <x v="0"/>
    <n v="1"/>
    <n v="260"/>
    <n v="0"/>
    <n v="0"/>
    <n v="0"/>
    <n v="260"/>
    <n v="0"/>
    <n v="260"/>
    <n v="1"/>
    <n v="0"/>
    <x v="235"/>
  </r>
  <r>
    <x v="21"/>
    <n v="10461"/>
    <x v="0"/>
    <n v="1"/>
    <n v="295"/>
    <n v="0"/>
    <n v="0"/>
    <n v="0"/>
    <n v="295"/>
    <n v="0"/>
    <n v="295"/>
    <n v="1"/>
    <n v="0"/>
    <x v="235"/>
  </r>
  <r>
    <x v="111"/>
    <n v="10070"/>
    <x v="4"/>
    <n v="1"/>
    <n v="275"/>
    <n v="0"/>
    <n v="0"/>
    <n v="34.85"/>
    <n v="240.15"/>
    <n v="0"/>
    <n v="240.15"/>
    <n v="1"/>
    <n v="0"/>
    <x v="235"/>
  </r>
  <r>
    <x v="58"/>
    <n v="10145"/>
    <x v="1"/>
    <n v="2"/>
    <n v="770"/>
    <n v="0"/>
    <n v="0"/>
    <n v="0"/>
    <n v="770"/>
    <n v="0"/>
    <n v="770"/>
    <n v="1"/>
    <n v="0"/>
    <x v="235"/>
  </r>
  <r>
    <x v="59"/>
    <n v="10052"/>
    <x v="4"/>
    <n v="1"/>
    <n v="355"/>
    <n v="0"/>
    <n v="0"/>
    <n v="0"/>
    <n v="355"/>
    <n v="0"/>
    <n v="355"/>
    <n v="1"/>
    <n v="0"/>
    <x v="235"/>
  </r>
  <r>
    <x v="349"/>
    <n v="10652"/>
    <x v="3"/>
    <n v="1"/>
    <n v="315"/>
    <n v="0"/>
    <n v="0"/>
    <n v="0"/>
    <n v="315"/>
    <n v="0"/>
    <n v="315"/>
    <n v="1"/>
    <n v="0"/>
    <x v="235"/>
  </r>
  <r>
    <x v="26"/>
    <n v="10095"/>
    <x v="3"/>
    <n v="1"/>
    <n v="270"/>
    <n v="0"/>
    <n v="0"/>
    <n v="0"/>
    <n v="270"/>
    <n v="0"/>
    <n v="270"/>
    <n v="1"/>
    <n v="0"/>
    <x v="235"/>
  </r>
  <r>
    <x v="28"/>
    <n v="10442"/>
    <x v="12"/>
    <n v="4"/>
    <n v="352"/>
    <n v="0"/>
    <n v="0"/>
    <n v="0"/>
    <n v="352"/>
    <n v="0"/>
    <n v="352"/>
    <n v="1"/>
    <n v="0"/>
    <x v="235"/>
  </r>
  <r>
    <x v="114"/>
    <n v="10440"/>
    <x v="12"/>
    <n v="2"/>
    <n v="176"/>
    <n v="0"/>
    <n v="0"/>
    <n v="0"/>
    <n v="176"/>
    <n v="0"/>
    <n v="176"/>
    <n v="1"/>
    <n v="0"/>
    <x v="235"/>
  </r>
  <r>
    <x v="126"/>
    <n v="10439"/>
    <x v="12"/>
    <n v="1"/>
    <n v="119"/>
    <n v="0"/>
    <n v="0"/>
    <n v="0"/>
    <n v="119"/>
    <n v="0"/>
    <n v="119"/>
    <n v="1"/>
    <n v="0"/>
    <x v="235"/>
  </r>
  <r>
    <x v="62"/>
    <n v="10445"/>
    <x v="12"/>
    <n v="1"/>
    <n v="210"/>
    <n v="0"/>
    <n v="0"/>
    <n v="0"/>
    <n v="210"/>
    <n v="0"/>
    <n v="210"/>
    <n v="1"/>
    <n v="0"/>
    <x v="235"/>
  </r>
  <r>
    <x v="31"/>
    <n v="10437"/>
    <x v="12"/>
    <n v="1"/>
    <n v="110"/>
    <n v="0"/>
    <n v="0"/>
    <n v="0"/>
    <n v="110"/>
    <n v="0"/>
    <n v="110"/>
    <n v="1"/>
    <n v="0"/>
    <x v="235"/>
  </r>
  <r>
    <x v="63"/>
    <n v="10470"/>
    <x v="19"/>
    <n v="1"/>
    <n v="275"/>
    <n v="0"/>
    <n v="0"/>
    <n v="29.82"/>
    <n v="245.18"/>
    <n v="0"/>
    <n v="245.18"/>
    <n v="1"/>
    <n v="0"/>
    <x v="235"/>
  </r>
  <r>
    <x v="67"/>
    <n v="10223"/>
    <x v="13"/>
    <n v="1"/>
    <n v="310"/>
    <n v="0"/>
    <n v="0"/>
    <n v="0"/>
    <n v="310"/>
    <n v="0"/>
    <n v="310"/>
    <n v="1"/>
    <n v="0"/>
    <x v="235"/>
  </r>
  <r>
    <x v="8"/>
    <n v="10264"/>
    <x v="5"/>
    <n v="5"/>
    <n v="950"/>
    <n v="0"/>
    <n v="0"/>
    <n v="0"/>
    <n v="950"/>
    <n v="0"/>
    <n v="950"/>
    <n v="1"/>
    <n v="0"/>
    <x v="235"/>
  </r>
  <r>
    <x v="38"/>
    <n v="10381"/>
    <x v="5"/>
    <n v="1"/>
    <n v="225"/>
    <n v="0"/>
    <n v="0"/>
    <n v="22.3"/>
    <n v="202.7"/>
    <n v="0"/>
    <n v="202.7"/>
    <n v="1"/>
    <n v="0"/>
    <x v="235"/>
  </r>
  <r>
    <x v="68"/>
    <n v="10377"/>
    <x v="5"/>
    <n v="1"/>
    <n v="345"/>
    <n v="0"/>
    <n v="0"/>
    <n v="37.409999999999997"/>
    <n v="307.58999999999997"/>
    <n v="0"/>
    <n v="307.58999999999997"/>
    <n v="1"/>
    <n v="0"/>
    <x v="235"/>
  </r>
  <r>
    <x v="39"/>
    <n v="10373"/>
    <x v="5"/>
    <n v="1"/>
    <n v="275"/>
    <n v="0"/>
    <n v="0"/>
    <n v="29.83"/>
    <n v="245.17"/>
    <n v="0"/>
    <n v="245.17"/>
    <n v="1"/>
    <n v="0"/>
    <x v="235"/>
  </r>
  <r>
    <x v="69"/>
    <n v="10382"/>
    <x v="5"/>
    <n v="1"/>
    <n v="235"/>
    <n v="0"/>
    <n v="0"/>
    <n v="0"/>
    <n v="235"/>
    <n v="0"/>
    <n v="235"/>
    <n v="1"/>
    <n v="0"/>
    <x v="235"/>
  </r>
  <r>
    <x v="186"/>
    <n v="10365"/>
    <x v="5"/>
    <n v="1"/>
    <n v="320"/>
    <n v="0"/>
    <n v="0"/>
    <n v="34.700000000000003"/>
    <n v="285.3"/>
    <n v="0"/>
    <n v="285.3"/>
    <n v="1"/>
    <n v="0"/>
    <x v="235"/>
  </r>
  <r>
    <x v="164"/>
    <n v="10484"/>
    <x v="20"/>
    <n v="1"/>
    <n v="2130"/>
    <n v="0"/>
    <n v="0"/>
    <n v="0"/>
    <n v="2130"/>
    <n v="0"/>
    <n v="2130"/>
    <n v="1"/>
    <n v="0"/>
    <x v="235"/>
  </r>
  <r>
    <x v="376"/>
    <n v="10923"/>
    <x v="28"/>
    <n v="1"/>
    <n v="159"/>
    <n v="0"/>
    <n v="0"/>
    <n v="0"/>
    <n v="159"/>
    <n v="0"/>
    <n v="159"/>
    <n v="1"/>
    <n v="0"/>
    <x v="235"/>
  </r>
  <r>
    <x v="377"/>
    <n v="10633"/>
    <x v="28"/>
    <n v="2"/>
    <n v="318"/>
    <n v="0"/>
    <n v="0"/>
    <n v="37.39"/>
    <n v="280.61"/>
    <n v="0"/>
    <n v="280.61"/>
    <n v="1"/>
    <n v="0"/>
    <x v="235"/>
  </r>
  <r>
    <x v="378"/>
    <n v="10746"/>
    <x v="28"/>
    <n v="1"/>
    <n v="209"/>
    <n v="0"/>
    <n v="0"/>
    <n v="0"/>
    <n v="209"/>
    <n v="0"/>
    <n v="209"/>
    <n v="1"/>
    <n v="0"/>
    <x v="235"/>
  </r>
  <r>
    <x v="45"/>
    <n v="10354"/>
    <x v="6"/>
    <n v="1"/>
    <n v="350"/>
    <n v="0"/>
    <n v="0"/>
    <n v="34.700000000000003"/>
    <n v="315.3"/>
    <n v="0"/>
    <n v="315.3"/>
    <n v="1"/>
    <n v="0"/>
    <x v="235"/>
  </r>
  <r>
    <x v="241"/>
    <n v="10031"/>
    <x v="9"/>
    <n v="1"/>
    <n v="725"/>
    <n v="0"/>
    <n v="0"/>
    <n v="0"/>
    <n v="725"/>
    <n v="0"/>
    <n v="725"/>
    <n v="1"/>
    <n v="0"/>
    <x v="235"/>
  </r>
  <r>
    <x v="219"/>
    <n v="10250"/>
    <x v="17"/>
    <n v="1"/>
    <n v="0"/>
    <n v="0"/>
    <n v="0"/>
    <n v="0"/>
    <n v="0"/>
    <n v="0"/>
    <n v="0"/>
    <n v="0"/>
    <n v="0"/>
    <x v="235"/>
  </r>
  <r>
    <x v="401"/>
    <n v="10787"/>
    <x v="16"/>
    <n v="1"/>
    <n v="235"/>
    <n v="0"/>
    <n v="0"/>
    <n v="0"/>
    <n v="235"/>
    <n v="0"/>
    <n v="235"/>
    <n v="1"/>
    <n v="0"/>
    <x v="236"/>
  </r>
  <r>
    <x v="1"/>
    <n v="10450"/>
    <x v="0"/>
    <n v="1"/>
    <n v="470"/>
    <n v="0"/>
    <n v="0"/>
    <n v="58.83"/>
    <n v="411.17"/>
    <n v="0"/>
    <n v="411.17"/>
    <n v="1"/>
    <n v="0"/>
    <x v="236"/>
  </r>
  <r>
    <x v="385"/>
    <n v="10494"/>
    <x v="0"/>
    <n v="2"/>
    <n v="76"/>
    <n v="0"/>
    <n v="0"/>
    <n v="4.76"/>
    <n v="71.239999999999995"/>
    <n v="0"/>
    <n v="71.239999999999995"/>
    <n v="1"/>
    <n v="0"/>
    <x v="236"/>
  </r>
  <r>
    <x v="81"/>
    <n v="10396"/>
    <x v="18"/>
    <n v="1"/>
    <n v="555"/>
    <n v="0"/>
    <n v="0"/>
    <n v="0"/>
    <n v="555"/>
    <n v="0"/>
    <n v="555"/>
    <n v="1"/>
    <n v="0"/>
    <x v="236"/>
  </r>
  <r>
    <x v="56"/>
    <n v="10167"/>
    <x v="1"/>
    <n v="1"/>
    <n v="350"/>
    <n v="0"/>
    <n v="0"/>
    <n v="28.66"/>
    <n v="321.33999999999997"/>
    <n v="0"/>
    <n v="321.33999999999997"/>
    <n v="1"/>
    <n v="0"/>
    <x v="236"/>
  </r>
  <r>
    <x v="128"/>
    <n v="10111"/>
    <x v="3"/>
    <n v="3"/>
    <n v="1065"/>
    <n v="0"/>
    <n v="0"/>
    <n v="28.04"/>
    <n v="1036.96"/>
    <n v="0"/>
    <n v="1036.96"/>
    <n v="1"/>
    <n v="0"/>
    <x v="236"/>
  </r>
  <r>
    <x v="27"/>
    <n v="10077"/>
    <x v="4"/>
    <n v="1"/>
    <n v="355"/>
    <n v="0"/>
    <n v="0"/>
    <n v="44.44"/>
    <n v="310.56"/>
    <n v="0"/>
    <n v="310.56"/>
    <n v="1"/>
    <n v="0"/>
    <x v="236"/>
  </r>
  <r>
    <x v="178"/>
    <n v="10444"/>
    <x v="12"/>
    <n v="1"/>
    <n v="75"/>
    <n v="0"/>
    <n v="0"/>
    <n v="6.14"/>
    <n v="68.86"/>
    <n v="0"/>
    <n v="68.86"/>
    <n v="1"/>
    <n v="0"/>
    <x v="236"/>
  </r>
  <r>
    <x v="274"/>
    <n v="10715"/>
    <x v="12"/>
    <n v="1"/>
    <n v="155"/>
    <n v="0"/>
    <n v="0"/>
    <n v="0"/>
    <n v="155"/>
    <n v="0"/>
    <n v="155"/>
    <n v="1"/>
    <n v="0"/>
    <x v="236"/>
  </r>
  <r>
    <x v="31"/>
    <n v="10437"/>
    <x v="12"/>
    <n v="1"/>
    <n v="110"/>
    <n v="0"/>
    <n v="0"/>
    <n v="0"/>
    <n v="110"/>
    <n v="0"/>
    <n v="110"/>
    <n v="1"/>
    <n v="0"/>
    <x v="236"/>
  </r>
  <r>
    <x v="84"/>
    <n v="10438"/>
    <x v="12"/>
    <n v="1"/>
    <n v="118"/>
    <n v="0"/>
    <n v="0"/>
    <n v="0"/>
    <n v="118"/>
    <n v="0"/>
    <n v="118"/>
    <n v="1"/>
    <n v="0"/>
    <x v="236"/>
  </r>
  <r>
    <x v="33"/>
    <n v="10221"/>
    <x v="13"/>
    <n v="1"/>
    <n v="280"/>
    <n v="0"/>
    <n v="0"/>
    <n v="0"/>
    <n v="280"/>
    <n v="0"/>
    <n v="280"/>
    <n v="1"/>
    <n v="0"/>
    <x v="236"/>
  </r>
  <r>
    <x v="35"/>
    <n v="10220"/>
    <x v="13"/>
    <n v="1"/>
    <n v="255"/>
    <n v="0"/>
    <n v="0"/>
    <n v="0"/>
    <n v="255"/>
    <n v="0"/>
    <n v="255"/>
    <n v="1"/>
    <n v="0"/>
    <x v="236"/>
  </r>
  <r>
    <x v="132"/>
    <n v="10650"/>
    <x v="2"/>
    <n v="1"/>
    <n v="310"/>
    <n v="0"/>
    <n v="0"/>
    <n v="0"/>
    <n v="310"/>
    <n v="0"/>
    <n v="310"/>
    <n v="1"/>
    <n v="0"/>
    <x v="236"/>
  </r>
  <r>
    <x v="8"/>
    <n v="10264"/>
    <x v="5"/>
    <n v="1"/>
    <n v="190"/>
    <n v="0"/>
    <n v="0"/>
    <n v="19"/>
    <n v="171"/>
    <n v="0"/>
    <n v="171"/>
    <n v="1"/>
    <n v="0"/>
    <x v="236"/>
  </r>
  <r>
    <x v="157"/>
    <n v="10368"/>
    <x v="5"/>
    <n v="1"/>
    <n v="265"/>
    <n v="0"/>
    <n v="0"/>
    <n v="0"/>
    <n v="265"/>
    <n v="0"/>
    <n v="265"/>
    <n v="1"/>
    <n v="0"/>
    <x v="236"/>
  </r>
  <r>
    <x v="69"/>
    <n v="10382"/>
    <x v="5"/>
    <n v="2"/>
    <n v="470"/>
    <n v="0"/>
    <n v="0"/>
    <n v="23.5"/>
    <n v="446.5"/>
    <n v="0"/>
    <n v="446.5"/>
    <n v="1"/>
    <n v="0"/>
    <x v="236"/>
  </r>
  <r>
    <x v="44"/>
    <n v="10685"/>
    <x v="5"/>
    <n v="1"/>
    <n v="225"/>
    <n v="0"/>
    <n v="0"/>
    <n v="22.5"/>
    <n v="202.5"/>
    <n v="0"/>
    <n v="202.5"/>
    <n v="1"/>
    <n v="0"/>
    <x v="236"/>
  </r>
  <r>
    <x v="409"/>
    <n v="10925"/>
    <x v="28"/>
    <n v="1"/>
    <n v="149"/>
    <n v="0"/>
    <n v="0"/>
    <n v="0"/>
    <n v="149"/>
    <n v="0"/>
    <n v="149"/>
    <n v="1"/>
    <n v="0"/>
    <x v="236"/>
  </r>
  <r>
    <x v="376"/>
    <n v="10923"/>
    <x v="28"/>
    <n v="1"/>
    <n v="159"/>
    <n v="0"/>
    <n v="0"/>
    <n v="0"/>
    <n v="159"/>
    <n v="0"/>
    <n v="159"/>
    <n v="1"/>
    <n v="0"/>
    <x v="236"/>
  </r>
  <r>
    <x v="378"/>
    <n v="10746"/>
    <x v="28"/>
    <n v="1"/>
    <n v="209"/>
    <n v="0"/>
    <n v="0"/>
    <n v="16.5"/>
    <n v="192.5"/>
    <n v="0"/>
    <n v="192.5"/>
    <n v="1"/>
    <n v="0"/>
    <x v="236"/>
  </r>
  <r>
    <x v="141"/>
    <n v="10355"/>
    <x v="6"/>
    <n v="2"/>
    <n v="700"/>
    <n v="0"/>
    <n v="0"/>
    <n v="0"/>
    <n v="700"/>
    <n v="0"/>
    <n v="700"/>
    <n v="1"/>
    <n v="0"/>
    <x v="236"/>
  </r>
  <r>
    <x v="183"/>
    <n v="10043"/>
    <x v="6"/>
    <n v="1"/>
    <n v="310"/>
    <n v="0"/>
    <n v="0"/>
    <n v="0"/>
    <n v="310"/>
    <n v="0"/>
    <n v="310"/>
    <n v="1"/>
    <n v="0"/>
    <x v="236"/>
  </r>
  <r>
    <x v="104"/>
    <n v="10360"/>
    <x v="6"/>
    <n v="1"/>
    <n v="385"/>
    <n v="0"/>
    <n v="0"/>
    <n v="0"/>
    <n v="385"/>
    <n v="0"/>
    <n v="385"/>
    <n v="1"/>
    <n v="0"/>
    <x v="236"/>
  </r>
  <r>
    <x v="199"/>
    <n v="10393"/>
    <x v="7"/>
    <n v="1"/>
    <n v="335"/>
    <n v="0"/>
    <n v="0"/>
    <n v="26.46"/>
    <n v="308.54000000000002"/>
    <n v="0"/>
    <n v="308.54000000000002"/>
    <n v="1"/>
    <n v="0"/>
    <x v="236"/>
  </r>
  <r>
    <x v="221"/>
    <n v="10431"/>
    <x v="14"/>
    <n v="2"/>
    <n v="990"/>
    <n v="0"/>
    <n v="0"/>
    <n v="102.5"/>
    <n v="887.5"/>
    <n v="0"/>
    <n v="887.5"/>
    <n v="1"/>
    <n v="0"/>
    <x v="236"/>
  </r>
  <r>
    <x v="292"/>
    <n v="10743"/>
    <x v="2"/>
    <n v="1"/>
    <n v="30"/>
    <n v="0"/>
    <n v="0"/>
    <n v="0"/>
    <n v="30"/>
    <n v="0"/>
    <n v="30"/>
    <n v="1"/>
    <n v="0"/>
    <x v="236"/>
  </r>
  <r>
    <x v="154"/>
    <n v="10175"/>
    <x v="2"/>
    <n v="2"/>
    <n v="450"/>
    <n v="0"/>
    <n v="0"/>
    <n v="0"/>
    <n v="450"/>
    <n v="0"/>
    <n v="450"/>
    <n v="1"/>
    <n v="0"/>
    <x v="236"/>
  </r>
  <r>
    <x v="18"/>
    <n v="10583"/>
    <x v="2"/>
    <n v="3"/>
    <n v="1170"/>
    <n v="0"/>
    <n v="0"/>
    <n v="0"/>
    <n v="1170"/>
    <n v="0"/>
    <n v="1170"/>
    <n v="1"/>
    <n v="0"/>
    <x v="236"/>
  </r>
  <r>
    <x v="408"/>
    <n v="10875"/>
    <x v="28"/>
    <n v="2"/>
    <n v="578"/>
    <n v="0"/>
    <n v="0"/>
    <n v="23.67"/>
    <n v="554.33000000000004"/>
    <n v="0"/>
    <n v="554.33000000000004"/>
    <n v="1"/>
    <n v="0"/>
    <x v="236"/>
  </r>
  <r>
    <x v="19"/>
    <n v="10527"/>
    <x v="2"/>
    <n v="1"/>
    <n v="320"/>
    <n v="0"/>
    <n v="0"/>
    <n v="0"/>
    <n v="320"/>
    <n v="0"/>
    <n v="320"/>
    <n v="1"/>
    <n v="0"/>
    <x v="236"/>
  </r>
  <r>
    <x v="144"/>
    <n v="10603"/>
    <x v="2"/>
    <n v="1"/>
    <n v="325"/>
    <n v="0"/>
    <n v="0"/>
    <n v="0"/>
    <n v="325"/>
    <n v="0"/>
    <n v="325"/>
    <n v="1"/>
    <n v="0"/>
    <x v="236"/>
  </r>
  <r>
    <x v="145"/>
    <n v="10449"/>
    <x v="0"/>
    <n v="1"/>
    <n v="260"/>
    <n v="0"/>
    <n v="0"/>
    <n v="0"/>
    <n v="260"/>
    <n v="0"/>
    <n v="260"/>
    <n v="1"/>
    <n v="0"/>
    <x v="237"/>
  </r>
  <r>
    <x v="385"/>
    <n v="10494"/>
    <x v="0"/>
    <n v="2"/>
    <n v="76"/>
    <n v="0"/>
    <n v="0"/>
    <n v="0"/>
    <n v="76"/>
    <n v="0"/>
    <n v="76"/>
    <n v="1"/>
    <n v="0"/>
    <x v="237"/>
  </r>
  <r>
    <x v="282"/>
    <n v="10455"/>
    <x v="0"/>
    <n v="1"/>
    <n v="465"/>
    <n v="0"/>
    <n v="0"/>
    <n v="0"/>
    <n v="465"/>
    <n v="0"/>
    <n v="465"/>
    <n v="1"/>
    <n v="0"/>
    <x v="237"/>
  </r>
  <r>
    <x v="53"/>
    <n v="10575"/>
    <x v="17"/>
    <n v="1"/>
    <n v="0"/>
    <n v="0"/>
    <n v="0"/>
    <n v="0"/>
    <n v="0"/>
    <n v="0"/>
    <n v="0"/>
    <n v="0"/>
    <n v="0"/>
    <x v="237"/>
  </r>
  <r>
    <x v="182"/>
    <n v="10154"/>
    <x v="1"/>
    <n v="1"/>
    <n v="385"/>
    <n v="0"/>
    <n v="0"/>
    <n v="40.06"/>
    <n v="344.94"/>
    <n v="0"/>
    <n v="344.94"/>
    <n v="1"/>
    <n v="0"/>
    <x v="237"/>
  </r>
  <r>
    <x v="99"/>
    <n v="10071"/>
    <x v="4"/>
    <n v="1"/>
    <n v="355"/>
    <n v="0"/>
    <n v="0"/>
    <n v="36.94"/>
    <n v="318.06"/>
    <n v="0"/>
    <n v="318.06"/>
    <n v="1"/>
    <n v="0"/>
    <x v="237"/>
  </r>
  <r>
    <x v="57"/>
    <n v="10225"/>
    <x v="4"/>
    <n v="1"/>
    <n v="265"/>
    <n v="0"/>
    <n v="0"/>
    <n v="0"/>
    <n v="265"/>
    <n v="0"/>
    <n v="265"/>
    <n v="1"/>
    <n v="0"/>
    <x v="237"/>
  </r>
  <r>
    <x v="22"/>
    <n v="10645"/>
    <x v="1"/>
    <n v="2"/>
    <n v="700"/>
    <n v="0"/>
    <n v="0"/>
    <n v="0"/>
    <n v="700"/>
    <n v="0"/>
    <n v="700"/>
    <n v="1"/>
    <n v="0"/>
    <x v="237"/>
  </r>
  <r>
    <x v="382"/>
    <n v="10125"/>
    <x v="3"/>
    <n v="1"/>
    <n v="275"/>
    <n v="0"/>
    <n v="0"/>
    <n v="0"/>
    <n v="275"/>
    <n v="0"/>
    <n v="275"/>
    <n v="1"/>
    <n v="0"/>
    <x v="237"/>
  </r>
  <r>
    <x v="7"/>
    <n v="10062"/>
    <x v="4"/>
    <n v="2"/>
    <n v="550"/>
    <n v="0"/>
    <n v="0"/>
    <n v="0"/>
    <n v="550"/>
    <n v="0"/>
    <n v="550"/>
    <n v="1"/>
    <n v="0"/>
    <x v="237"/>
  </r>
  <r>
    <x v="28"/>
    <n v="10442"/>
    <x v="12"/>
    <n v="1"/>
    <n v="88"/>
    <n v="0"/>
    <n v="0"/>
    <n v="0"/>
    <n v="88"/>
    <n v="0"/>
    <n v="88"/>
    <n v="1"/>
    <n v="0"/>
    <x v="237"/>
  </r>
  <r>
    <x v="29"/>
    <n v="10443"/>
    <x v="12"/>
    <n v="1"/>
    <n v="75"/>
    <n v="0"/>
    <n v="0"/>
    <n v="5.73"/>
    <n v="69.27"/>
    <n v="0"/>
    <n v="69.27"/>
    <n v="1"/>
    <n v="0"/>
    <x v="237"/>
  </r>
  <r>
    <x v="30"/>
    <n v="10441"/>
    <x v="12"/>
    <n v="2"/>
    <n v="500"/>
    <n v="0"/>
    <n v="0"/>
    <n v="12"/>
    <n v="488"/>
    <n v="0"/>
    <n v="488"/>
    <n v="1"/>
    <n v="0"/>
    <x v="237"/>
  </r>
  <r>
    <x v="31"/>
    <n v="10437"/>
    <x v="12"/>
    <n v="1"/>
    <n v="110"/>
    <n v="0"/>
    <n v="0"/>
    <n v="0"/>
    <n v="110"/>
    <n v="0"/>
    <n v="110"/>
    <n v="1"/>
    <n v="0"/>
    <x v="237"/>
  </r>
  <r>
    <x v="63"/>
    <n v="10470"/>
    <x v="19"/>
    <n v="1"/>
    <n v="275"/>
    <n v="0"/>
    <n v="0"/>
    <n v="21.03"/>
    <n v="253.97"/>
    <n v="0"/>
    <n v="253.97"/>
    <n v="1"/>
    <n v="0"/>
    <x v="237"/>
  </r>
  <r>
    <x v="8"/>
    <n v="10264"/>
    <x v="5"/>
    <n v="6"/>
    <n v="1140"/>
    <n v="0"/>
    <n v="0"/>
    <n v="18.23"/>
    <n v="1121.77"/>
    <n v="0"/>
    <n v="1121.77"/>
    <n v="1"/>
    <n v="0"/>
    <x v="237"/>
  </r>
  <r>
    <x v="194"/>
    <n v="10376"/>
    <x v="5"/>
    <n v="1"/>
    <n v="330"/>
    <n v="0"/>
    <n v="0"/>
    <n v="0"/>
    <n v="330"/>
    <n v="0"/>
    <n v="330"/>
    <n v="1"/>
    <n v="0"/>
    <x v="237"/>
  </r>
  <r>
    <x v="71"/>
    <n v="10481"/>
    <x v="20"/>
    <n v="1"/>
    <n v="890"/>
    <n v="0"/>
    <n v="0"/>
    <n v="0"/>
    <n v="890"/>
    <n v="0"/>
    <n v="890"/>
    <n v="1"/>
    <n v="0"/>
    <x v="237"/>
  </r>
  <r>
    <x v="73"/>
    <n v="10477"/>
    <x v="20"/>
    <n v="1"/>
    <n v="1245"/>
    <n v="0"/>
    <n v="0"/>
    <n v="0"/>
    <n v="1245"/>
    <n v="0"/>
    <n v="1245"/>
    <n v="1"/>
    <n v="0"/>
    <x v="237"/>
  </r>
  <r>
    <x v="376"/>
    <n v="10923"/>
    <x v="28"/>
    <n v="3"/>
    <n v="477"/>
    <n v="0"/>
    <n v="0"/>
    <n v="7.62"/>
    <n v="469.38"/>
    <n v="0"/>
    <n v="469.38"/>
    <n v="1"/>
    <n v="0"/>
    <x v="237"/>
  </r>
  <r>
    <x v="377"/>
    <n v="10633"/>
    <x v="28"/>
    <n v="4"/>
    <n v="636"/>
    <n v="0"/>
    <n v="0"/>
    <n v="15.26"/>
    <n v="620.74"/>
    <n v="0"/>
    <n v="620.74"/>
    <n v="1"/>
    <n v="0"/>
    <x v="237"/>
  </r>
  <r>
    <x v="380"/>
    <n v="10924"/>
    <x v="28"/>
    <n v="2"/>
    <n v="318"/>
    <n v="0"/>
    <n v="0"/>
    <n v="7.64"/>
    <n v="310.36"/>
    <n v="0"/>
    <n v="310.36"/>
    <n v="1"/>
    <n v="0"/>
    <x v="237"/>
  </r>
  <r>
    <x v="381"/>
    <n v="10632"/>
    <x v="28"/>
    <n v="5"/>
    <n v="795"/>
    <n v="0"/>
    <n v="0"/>
    <n v="27.41"/>
    <n v="767.59"/>
    <n v="0"/>
    <n v="767.59"/>
    <n v="1"/>
    <n v="0"/>
    <x v="237"/>
  </r>
  <r>
    <x v="104"/>
    <n v="10360"/>
    <x v="6"/>
    <n v="1"/>
    <n v="385"/>
    <n v="0"/>
    <n v="0"/>
    <n v="0"/>
    <n v="385"/>
    <n v="0"/>
    <n v="385"/>
    <n v="1"/>
    <n v="0"/>
    <x v="237"/>
  </r>
  <r>
    <x v="47"/>
    <n v="10432"/>
    <x v="14"/>
    <n v="1"/>
    <n v="315"/>
    <n v="0"/>
    <n v="0"/>
    <n v="24.08"/>
    <n v="290.92"/>
    <n v="0"/>
    <n v="290.92"/>
    <n v="1"/>
    <n v="0"/>
    <x v="237"/>
  </r>
  <r>
    <x v="159"/>
    <n v="10263"/>
    <x v="17"/>
    <n v="2"/>
    <n v="0"/>
    <n v="0"/>
    <n v="0"/>
    <n v="0"/>
    <n v="0"/>
    <n v="0"/>
    <n v="0"/>
    <n v="0"/>
    <n v="0"/>
    <x v="237"/>
  </r>
  <r>
    <x v="396"/>
    <n v="10638"/>
    <x v="28"/>
    <n v="1"/>
    <n v="209"/>
    <n v="0"/>
    <n v="0"/>
    <n v="0"/>
    <n v="209"/>
    <n v="0"/>
    <n v="209"/>
    <n v="1"/>
    <n v="0"/>
    <x v="237"/>
  </r>
  <r>
    <x v="408"/>
    <n v="10875"/>
    <x v="28"/>
    <n v="1"/>
    <n v="289"/>
    <n v="0"/>
    <n v="0"/>
    <n v="0"/>
    <n v="289"/>
    <n v="0"/>
    <n v="289"/>
    <n v="1"/>
    <n v="0"/>
    <x v="237"/>
  </r>
  <r>
    <x v="51"/>
    <n v="10495"/>
    <x v="17"/>
    <n v="1"/>
    <n v="0"/>
    <n v="0"/>
    <n v="0"/>
    <n v="0"/>
    <n v="0"/>
    <n v="0"/>
    <n v="0"/>
    <n v="0"/>
    <n v="0"/>
    <x v="237"/>
  </r>
  <r>
    <x v="56"/>
    <n v="10167"/>
    <x v="1"/>
    <n v="1"/>
    <n v="350"/>
    <n v="0"/>
    <n v="0"/>
    <n v="0"/>
    <n v="350"/>
    <n v="0"/>
    <n v="350"/>
    <n v="1"/>
    <n v="0"/>
    <x v="238"/>
  </r>
  <r>
    <x v="99"/>
    <n v="10071"/>
    <x v="4"/>
    <n v="1"/>
    <n v="355"/>
    <n v="0"/>
    <n v="0"/>
    <n v="0"/>
    <n v="355"/>
    <n v="0"/>
    <n v="355"/>
    <n v="1"/>
    <n v="0"/>
    <x v="238"/>
  </r>
  <r>
    <x v="22"/>
    <n v="10645"/>
    <x v="1"/>
    <n v="1"/>
    <n v="350"/>
    <n v="0"/>
    <n v="0"/>
    <n v="0"/>
    <n v="350"/>
    <n v="0"/>
    <n v="350"/>
    <n v="1"/>
    <n v="0"/>
    <x v="238"/>
  </r>
  <r>
    <x v="58"/>
    <n v="10145"/>
    <x v="1"/>
    <n v="1"/>
    <n v="385"/>
    <n v="0"/>
    <n v="0"/>
    <n v="0"/>
    <n v="385"/>
    <n v="0"/>
    <n v="385"/>
    <n v="1"/>
    <n v="0"/>
    <x v="238"/>
  </r>
  <r>
    <x v="23"/>
    <n v="10044"/>
    <x v="4"/>
    <n v="1"/>
    <n v="275"/>
    <n v="0"/>
    <n v="0"/>
    <n v="0"/>
    <n v="275"/>
    <n v="0"/>
    <n v="275"/>
    <n v="1"/>
    <n v="0"/>
    <x v="238"/>
  </r>
  <r>
    <x v="382"/>
    <n v="10125"/>
    <x v="3"/>
    <n v="1"/>
    <n v="275"/>
    <n v="0"/>
    <n v="0"/>
    <n v="30.8"/>
    <n v="244.2"/>
    <n v="0"/>
    <n v="244.2"/>
    <n v="1"/>
    <n v="0"/>
    <x v="238"/>
  </r>
  <r>
    <x v="26"/>
    <n v="10095"/>
    <x v="3"/>
    <n v="1"/>
    <n v="270"/>
    <n v="0"/>
    <n v="0"/>
    <n v="0"/>
    <n v="270"/>
    <n v="0"/>
    <n v="270"/>
    <n v="1"/>
    <n v="0"/>
    <x v="238"/>
  </r>
  <r>
    <x v="114"/>
    <n v="10440"/>
    <x v="12"/>
    <n v="3"/>
    <n v="264"/>
    <n v="0"/>
    <n v="0"/>
    <n v="0"/>
    <n v="264"/>
    <n v="0"/>
    <n v="264"/>
    <n v="1"/>
    <n v="0"/>
    <x v="238"/>
  </r>
  <r>
    <x v="236"/>
    <n v="10042"/>
    <x v="12"/>
    <n v="2"/>
    <n v="290"/>
    <n v="0"/>
    <n v="0"/>
    <n v="0"/>
    <n v="290"/>
    <n v="0"/>
    <n v="290"/>
    <n v="1"/>
    <n v="0"/>
    <x v="238"/>
  </r>
  <r>
    <x v="117"/>
    <n v="10218"/>
    <x v="13"/>
    <n v="1"/>
    <n v="280"/>
    <n v="0"/>
    <n v="0"/>
    <n v="0"/>
    <n v="280"/>
    <n v="0"/>
    <n v="280"/>
    <n v="1"/>
    <n v="0"/>
    <x v="238"/>
  </r>
  <r>
    <x v="36"/>
    <n v="10224"/>
    <x v="13"/>
    <n v="1"/>
    <n v="285"/>
    <n v="0"/>
    <n v="0"/>
    <n v="0"/>
    <n v="285"/>
    <n v="0"/>
    <n v="285"/>
    <n v="1"/>
    <n v="0"/>
    <x v="238"/>
  </r>
  <r>
    <x v="37"/>
    <n v="10216"/>
    <x v="13"/>
    <n v="1"/>
    <n v="280"/>
    <n v="0"/>
    <n v="0"/>
    <n v="0"/>
    <n v="280"/>
    <n v="0"/>
    <n v="280"/>
    <n v="1"/>
    <n v="0"/>
    <x v="238"/>
  </r>
  <r>
    <x v="8"/>
    <n v="10264"/>
    <x v="5"/>
    <n v="5"/>
    <n v="950"/>
    <n v="0"/>
    <n v="0"/>
    <n v="0"/>
    <n v="950"/>
    <n v="0"/>
    <n v="950"/>
    <n v="1"/>
    <n v="0"/>
    <x v="238"/>
  </r>
  <r>
    <x v="10"/>
    <n v="10007"/>
    <x v="5"/>
    <n v="1"/>
    <n v="275"/>
    <n v="0"/>
    <n v="0"/>
    <n v="0"/>
    <n v="275"/>
    <n v="0"/>
    <n v="275"/>
    <n v="1"/>
    <n v="0"/>
    <x v="238"/>
  </r>
  <r>
    <x v="383"/>
    <n v="10749"/>
    <x v="28"/>
    <n v="2"/>
    <n v="358"/>
    <n v="0"/>
    <n v="0"/>
    <n v="0"/>
    <n v="358"/>
    <n v="0"/>
    <n v="358"/>
    <n v="1"/>
    <n v="0"/>
    <x v="238"/>
  </r>
  <r>
    <x v="377"/>
    <n v="10633"/>
    <x v="28"/>
    <n v="2"/>
    <n v="318"/>
    <n v="0"/>
    <n v="0"/>
    <n v="0"/>
    <n v="318"/>
    <n v="0"/>
    <n v="318"/>
    <n v="1"/>
    <n v="0"/>
    <x v="238"/>
  </r>
  <r>
    <x v="381"/>
    <n v="10632"/>
    <x v="28"/>
    <n v="1"/>
    <n v="159"/>
    <n v="0"/>
    <n v="0"/>
    <n v="0"/>
    <n v="159"/>
    <n v="0"/>
    <n v="159"/>
    <n v="1"/>
    <n v="0"/>
    <x v="238"/>
  </r>
  <r>
    <x v="45"/>
    <n v="10354"/>
    <x v="6"/>
    <n v="1"/>
    <n v="350"/>
    <n v="0"/>
    <n v="0"/>
    <n v="39.200000000000003"/>
    <n v="310.8"/>
    <n v="0"/>
    <n v="310.8"/>
    <n v="1"/>
    <n v="0"/>
    <x v="238"/>
  </r>
  <r>
    <x v="11"/>
    <n v="10353"/>
    <x v="6"/>
    <n v="1"/>
    <n v="350"/>
    <n v="0"/>
    <n v="0"/>
    <n v="0"/>
    <n v="350"/>
    <n v="0"/>
    <n v="350"/>
    <n v="1"/>
    <n v="0"/>
    <x v="238"/>
  </r>
  <r>
    <x v="104"/>
    <n v="10360"/>
    <x v="6"/>
    <n v="1"/>
    <n v="385"/>
    <n v="0"/>
    <n v="0"/>
    <n v="0"/>
    <n v="385"/>
    <n v="0"/>
    <n v="385"/>
    <n v="1"/>
    <n v="0"/>
    <x v="238"/>
  </r>
  <r>
    <x v="46"/>
    <n v="10356"/>
    <x v="6"/>
    <n v="3"/>
    <n v="1080"/>
    <n v="0"/>
    <n v="0"/>
    <n v="0"/>
    <n v="1080"/>
    <n v="0"/>
    <n v="1080"/>
    <n v="1"/>
    <n v="0"/>
    <x v="238"/>
  </r>
  <r>
    <x v="75"/>
    <n v="10427"/>
    <x v="21"/>
    <n v="1"/>
    <n v="389"/>
    <n v="0"/>
    <n v="0"/>
    <n v="0"/>
    <n v="389"/>
    <n v="0"/>
    <n v="389"/>
    <n v="1"/>
    <n v="0"/>
    <x v="238"/>
  </r>
  <r>
    <x v="177"/>
    <n v="10281"/>
    <x v="17"/>
    <n v="1"/>
    <n v="0"/>
    <n v="0"/>
    <n v="0"/>
    <n v="0"/>
    <n v="0"/>
    <n v="0"/>
    <n v="0"/>
    <n v="0"/>
    <n v="0"/>
    <x v="238"/>
  </r>
  <r>
    <x v="385"/>
    <n v="10494"/>
    <x v="0"/>
    <n v="1"/>
    <n v="38"/>
    <n v="0"/>
    <n v="0"/>
    <n v="0"/>
    <n v="38"/>
    <n v="0"/>
    <n v="38"/>
    <n v="1"/>
    <n v="0"/>
    <x v="239"/>
  </r>
  <r>
    <x v="56"/>
    <n v="10167"/>
    <x v="1"/>
    <n v="2"/>
    <n v="700"/>
    <n v="0"/>
    <n v="0"/>
    <n v="0"/>
    <n v="700"/>
    <n v="0"/>
    <n v="700"/>
    <n v="1"/>
    <n v="0"/>
    <x v="239"/>
  </r>
  <r>
    <x v="57"/>
    <n v="10225"/>
    <x v="4"/>
    <n v="1"/>
    <n v="265"/>
    <n v="0"/>
    <n v="0"/>
    <n v="0"/>
    <n v="265"/>
    <n v="0"/>
    <n v="265"/>
    <n v="1"/>
    <n v="0"/>
    <x v="239"/>
  </r>
  <r>
    <x v="82"/>
    <n v="10072"/>
    <x v="4"/>
    <n v="1"/>
    <n v="345"/>
    <n v="0"/>
    <n v="0"/>
    <n v="0"/>
    <n v="345"/>
    <n v="0"/>
    <n v="345"/>
    <n v="1"/>
    <n v="0"/>
    <x v="239"/>
  </r>
  <r>
    <x v="349"/>
    <n v="10652"/>
    <x v="3"/>
    <n v="1"/>
    <n v="315"/>
    <n v="0"/>
    <n v="0"/>
    <n v="21.57"/>
    <n v="293.43"/>
    <n v="0"/>
    <n v="293.43"/>
    <n v="1"/>
    <n v="0"/>
    <x v="239"/>
  </r>
  <r>
    <x v="6"/>
    <n v="10055"/>
    <x v="4"/>
    <n v="1"/>
    <n v="275"/>
    <n v="0"/>
    <n v="0"/>
    <n v="0"/>
    <n v="275"/>
    <n v="0"/>
    <n v="275"/>
    <n v="1"/>
    <n v="0"/>
    <x v="239"/>
  </r>
  <r>
    <x v="168"/>
    <n v="10064"/>
    <x v="4"/>
    <n v="1"/>
    <n v="355"/>
    <n v="0"/>
    <n v="0"/>
    <n v="0"/>
    <n v="355"/>
    <n v="0"/>
    <n v="355"/>
    <n v="1"/>
    <n v="0"/>
    <x v="239"/>
  </r>
  <r>
    <x v="103"/>
    <n v="10075"/>
    <x v="4"/>
    <n v="1"/>
    <n v="275"/>
    <n v="0"/>
    <n v="0"/>
    <n v="18.829999999999998"/>
    <n v="256.17"/>
    <n v="0"/>
    <n v="256.17"/>
    <n v="1"/>
    <n v="0"/>
    <x v="239"/>
  </r>
  <r>
    <x v="28"/>
    <n v="10442"/>
    <x v="12"/>
    <n v="3"/>
    <n v="264"/>
    <n v="0"/>
    <n v="0"/>
    <n v="9.52"/>
    <n v="254.48"/>
    <n v="0"/>
    <n v="254.48"/>
    <n v="1"/>
    <n v="0"/>
    <x v="239"/>
  </r>
  <r>
    <x v="113"/>
    <n v="10446"/>
    <x v="12"/>
    <n v="1"/>
    <n v="210"/>
    <n v="0"/>
    <n v="0"/>
    <n v="0"/>
    <n v="210"/>
    <n v="0"/>
    <n v="210"/>
    <n v="1"/>
    <n v="0"/>
    <x v="239"/>
  </r>
  <r>
    <x v="114"/>
    <n v="10440"/>
    <x v="12"/>
    <n v="2"/>
    <n v="176"/>
    <n v="0"/>
    <n v="0"/>
    <n v="0"/>
    <n v="176"/>
    <n v="0"/>
    <n v="176"/>
    <n v="1"/>
    <n v="0"/>
    <x v="239"/>
  </r>
  <r>
    <x v="410"/>
    <n v="10464"/>
    <x v="12"/>
    <n v="1"/>
    <n v="185"/>
    <n v="0"/>
    <n v="0"/>
    <n v="12.67"/>
    <n v="172.33"/>
    <n v="0"/>
    <n v="172.33"/>
    <n v="1"/>
    <n v="0"/>
    <x v="239"/>
  </r>
  <r>
    <x v="115"/>
    <n v="10436"/>
    <x v="12"/>
    <n v="1"/>
    <n v="45"/>
    <n v="0"/>
    <n v="0"/>
    <n v="0"/>
    <n v="45"/>
    <n v="0"/>
    <n v="45"/>
    <n v="1"/>
    <n v="0"/>
    <x v="239"/>
  </r>
  <r>
    <x v="31"/>
    <n v="10437"/>
    <x v="12"/>
    <n v="1"/>
    <n v="110"/>
    <n v="0"/>
    <n v="0"/>
    <n v="4.5"/>
    <n v="105.5"/>
    <n v="0"/>
    <n v="105.5"/>
    <n v="1"/>
    <n v="0"/>
    <x v="239"/>
  </r>
  <r>
    <x v="236"/>
    <n v="10042"/>
    <x v="12"/>
    <n v="1"/>
    <n v="145"/>
    <n v="0"/>
    <n v="0"/>
    <n v="9.93"/>
    <n v="135.07"/>
    <n v="0"/>
    <n v="135.07"/>
    <n v="1"/>
    <n v="0"/>
    <x v="239"/>
  </r>
  <r>
    <x v="63"/>
    <n v="10470"/>
    <x v="19"/>
    <n v="1"/>
    <n v="275"/>
    <n v="0"/>
    <n v="0"/>
    <n v="0"/>
    <n v="275"/>
    <n v="0"/>
    <n v="275"/>
    <n v="1"/>
    <n v="0"/>
    <x v="239"/>
  </r>
  <r>
    <x v="64"/>
    <n v="10471"/>
    <x v="19"/>
    <n v="1"/>
    <n v="525"/>
    <n v="0"/>
    <n v="0"/>
    <n v="0"/>
    <n v="525"/>
    <n v="0"/>
    <n v="525"/>
    <n v="1"/>
    <n v="0"/>
    <x v="239"/>
  </r>
  <r>
    <x v="67"/>
    <n v="10223"/>
    <x v="13"/>
    <n v="1"/>
    <n v="310"/>
    <n v="0"/>
    <n v="0"/>
    <n v="12.69"/>
    <n v="297.31"/>
    <n v="0"/>
    <n v="297.31"/>
    <n v="1"/>
    <n v="0"/>
    <x v="239"/>
  </r>
  <r>
    <x v="37"/>
    <n v="10216"/>
    <x v="13"/>
    <n v="2"/>
    <n v="560"/>
    <n v="0"/>
    <n v="0"/>
    <n v="11.47"/>
    <n v="548.53"/>
    <n v="0"/>
    <n v="548.53"/>
    <n v="1"/>
    <n v="0"/>
    <x v="239"/>
  </r>
  <r>
    <x v="8"/>
    <n v="10264"/>
    <x v="5"/>
    <n v="3"/>
    <n v="570"/>
    <n v="0"/>
    <n v="0"/>
    <n v="18.88"/>
    <n v="551.12"/>
    <n v="0"/>
    <n v="551.12"/>
    <n v="1"/>
    <n v="0"/>
    <x v="239"/>
  </r>
  <r>
    <x v="38"/>
    <n v="10381"/>
    <x v="5"/>
    <n v="1"/>
    <n v="225"/>
    <n v="0"/>
    <n v="0"/>
    <n v="0"/>
    <n v="225"/>
    <n v="0"/>
    <n v="225"/>
    <n v="1"/>
    <n v="0"/>
    <x v="239"/>
  </r>
  <r>
    <x v="227"/>
    <n v="10371"/>
    <x v="5"/>
    <n v="1"/>
    <n v="275"/>
    <n v="0"/>
    <n v="0"/>
    <n v="18.46"/>
    <n v="256.54000000000002"/>
    <n v="0"/>
    <n v="256.54000000000002"/>
    <n v="1"/>
    <n v="0"/>
    <x v="239"/>
  </r>
  <r>
    <x v="39"/>
    <n v="10373"/>
    <x v="5"/>
    <n v="2"/>
    <n v="550"/>
    <n v="0"/>
    <n v="0"/>
    <n v="27.32"/>
    <n v="522.67999999999995"/>
    <n v="0"/>
    <n v="522.67999999999995"/>
    <n v="1"/>
    <n v="0"/>
    <x v="239"/>
  </r>
  <r>
    <x v="43"/>
    <n v="10364"/>
    <x v="5"/>
    <n v="3"/>
    <n v="990"/>
    <n v="0"/>
    <n v="0"/>
    <n v="35.659999999999997"/>
    <n v="954.34"/>
    <n v="0"/>
    <n v="954.34"/>
    <n v="1"/>
    <n v="0"/>
    <x v="239"/>
  </r>
  <r>
    <x v="186"/>
    <n v="10365"/>
    <x v="5"/>
    <n v="2"/>
    <n v="640"/>
    <n v="0"/>
    <n v="0"/>
    <n v="31.8"/>
    <n v="608.20000000000005"/>
    <n v="0"/>
    <n v="608.20000000000005"/>
    <n v="1"/>
    <n v="0"/>
    <x v="239"/>
  </r>
  <r>
    <x v="44"/>
    <n v="10685"/>
    <x v="5"/>
    <n v="1"/>
    <n v="225"/>
    <n v="0"/>
    <n v="0"/>
    <n v="9.2100000000000009"/>
    <n v="215.79"/>
    <n v="0"/>
    <n v="215.79"/>
    <n v="1"/>
    <n v="0"/>
    <x v="239"/>
  </r>
  <r>
    <x v="376"/>
    <n v="10923"/>
    <x v="28"/>
    <n v="1"/>
    <n v="159"/>
    <n v="0"/>
    <n v="0"/>
    <n v="0"/>
    <n v="159"/>
    <n v="0"/>
    <n v="159"/>
    <n v="1"/>
    <n v="0"/>
    <x v="239"/>
  </r>
  <r>
    <x v="377"/>
    <n v="10633"/>
    <x v="28"/>
    <n v="2"/>
    <n v="318"/>
    <n v="0"/>
    <n v="0"/>
    <n v="0"/>
    <n v="318"/>
    <n v="0"/>
    <n v="318"/>
    <n v="1"/>
    <n v="0"/>
    <x v="239"/>
  </r>
  <r>
    <x v="378"/>
    <n v="10746"/>
    <x v="28"/>
    <n v="2"/>
    <n v="418"/>
    <n v="0"/>
    <n v="0"/>
    <n v="0"/>
    <n v="418"/>
    <n v="0"/>
    <n v="418"/>
    <n v="1"/>
    <n v="0"/>
    <x v="239"/>
  </r>
  <r>
    <x v="379"/>
    <n v="10754"/>
    <x v="28"/>
    <n v="1"/>
    <n v="209"/>
    <n v="0"/>
    <n v="0"/>
    <n v="0"/>
    <n v="209"/>
    <n v="0"/>
    <n v="209"/>
    <n v="1"/>
    <n v="0"/>
    <x v="239"/>
  </r>
  <r>
    <x v="381"/>
    <n v="10632"/>
    <x v="28"/>
    <n v="4"/>
    <n v="636"/>
    <n v="0"/>
    <n v="0"/>
    <n v="0"/>
    <n v="636"/>
    <n v="0"/>
    <n v="636"/>
    <n v="1"/>
    <n v="0"/>
    <x v="239"/>
  </r>
  <r>
    <x v="45"/>
    <n v="10354"/>
    <x v="6"/>
    <n v="4"/>
    <n v="1400"/>
    <n v="0"/>
    <n v="0"/>
    <n v="23.49"/>
    <n v="1376.51"/>
    <n v="0"/>
    <n v="1376.51"/>
    <n v="1"/>
    <n v="0"/>
    <x v="239"/>
  </r>
  <r>
    <x v="46"/>
    <n v="10356"/>
    <x v="6"/>
    <n v="3"/>
    <n v="1080"/>
    <n v="0"/>
    <n v="0"/>
    <n v="72"/>
    <n v="1008"/>
    <n v="0"/>
    <n v="1008"/>
    <n v="1"/>
    <n v="0"/>
    <x v="239"/>
  </r>
  <r>
    <x v="146"/>
    <n v="10391"/>
    <x v="7"/>
    <n v="2"/>
    <n v="690"/>
    <n v="0"/>
    <n v="0"/>
    <n v="0"/>
    <n v="690"/>
    <n v="0"/>
    <n v="690"/>
    <n v="1"/>
    <n v="0"/>
    <x v="239"/>
  </r>
  <r>
    <x v="75"/>
    <n v="10427"/>
    <x v="21"/>
    <n v="1"/>
    <n v="389"/>
    <n v="0"/>
    <n v="0"/>
    <n v="0"/>
    <n v="389"/>
    <n v="0"/>
    <n v="389"/>
    <n v="1"/>
    <n v="0"/>
    <x v="239"/>
  </r>
  <r>
    <x v="411"/>
    <n v="106419"/>
    <x v="2"/>
    <n v="1"/>
    <n v="345"/>
    <n v="0"/>
    <n v="0"/>
    <n v="90"/>
    <n v="255"/>
    <n v="0"/>
    <n v="255"/>
    <n v="1"/>
    <n v="0"/>
    <x v="239"/>
  </r>
  <r>
    <x v="396"/>
    <n v="10638"/>
    <x v="28"/>
    <n v="1"/>
    <n v="209"/>
    <n v="0"/>
    <n v="0"/>
    <n v="0"/>
    <n v="209"/>
    <n v="0"/>
    <n v="209"/>
    <n v="1"/>
    <n v="0"/>
    <x v="239"/>
  </r>
  <r>
    <x v="412"/>
    <n v="13243"/>
    <x v="2"/>
    <n v="1"/>
    <n v="370"/>
    <n v="0"/>
    <n v="0"/>
    <n v="0"/>
    <n v="370"/>
    <n v="0"/>
    <n v="370"/>
    <n v="1"/>
    <n v="0"/>
    <x v="239"/>
  </r>
  <r>
    <x v="325"/>
    <n v="10604"/>
    <x v="2"/>
    <n v="1"/>
    <n v="380"/>
    <n v="0"/>
    <n v="0"/>
    <n v="0"/>
    <n v="380"/>
    <n v="0"/>
    <n v="380"/>
    <n v="1"/>
    <n v="0"/>
    <x v="239"/>
  </r>
  <r>
    <x v="278"/>
    <n v="10454"/>
    <x v="0"/>
    <n v="1"/>
    <n v="720"/>
    <n v="0"/>
    <n v="0"/>
    <n v="283.37"/>
    <n v="436.63"/>
    <n v="0"/>
    <n v="436.63"/>
    <n v="1"/>
    <n v="0"/>
    <x v="240"/>
  </r>
  <r>
    <x v="385"/>
    <n v="10494"/>
    <x v="0"/>
    <n v="4"/>
    <n v="152"/>
    <n v="0"/>
    <n v="0"/>
    <n v="19.39"/>
    <n v="132.61000000000001"/>
    <n v="0"/>
    <n v="132.61000000000001"/>
    <n v="1"/>
    <n v="0"/>
    <x v="240"/>
  </r>
  <r>
    <x v="375"/>
    <n v="10067"/>
    <x v="4"/>
    <n v="1"/>
    <n v="275"/>
    <n v="0"/>
    <n v="0"/>
    <n v="51.99"/>
    <n v="223.01"/>
    <n v="0"/>
    <n v="223.01"/>
    <n v="1"/>
    <n v="0"/>
    <x v="240"/>
  </r>
  <r>
    <x v="322"/>
    <n v="10661"/>
    <x v="2"/>
    <n v="1"/>
    <n v="325"/>
    <n v="0"/>
    <n v="0"/>
    <n v="0"/>
    <n v="325"/>
    <n v="0"/>
    <n v="325"/>
    <n v="1"/>
    <n v="0"/>
    <x v="240"/>
  </r>
  <r>
    <x v="26"/>
    <n v="10095"/>
    <x v="3"/>
    <n v="2"/>
    <n v="540"/>
    <n v="0"/>
    <n v="0"/>
    <n v="212.53"/>
    <n v="327.47000000000003"/>
    <n v="0"/>
    <n v="327.47000000000003"/>
    <n v="1"/>
    <n v="0"/>
    <x v="240"/>
  </r>
  <r>
    <x v="192"/>
    <n v="10089"/>
    <x v="4"/>
    <n v="1"/>
    <n v="355"/>
    <n v="0"/>
    <n v="0"/>
    <n v="0"/>
    <n v="355"/>
    <n v="0"/>
    <n v="355"/>
    <n v="1"/>
    <n v="0"/>
    <x v="240"/>
  </r>
  <r>
    <x v="28"/>
    <n v="10442"/>
    <x v="12"/>
    <n v="2"/>
    <n v="176"/>
    <n v="0"/>
    <n v="0"/>
    <n v="10.7"/>
    <n v="165.3"/>
    <n v="0"/>
    <n v="165.3"/>
    <n v="1"/>
    <n v="0"/>
    <x v="240"/>
  </r>
  <r>
    <x v="114"/>
    <n v="10440"/>
    <x v="12"/>
    <n v="1"/>
    <n v="88"/>
    <n v="0"/>
    <n v="0"/>
    <n v="6.52"/>
    <n v="81.48"/>
    <n v="0"/>
    <n v="81.48"/>
    <n v="1"/>
    <n v="0"/>
    <x v="240"/>
  </r>
  <r>
    <x v="62"/>
    <n v="10445"/>
    <x v="12"/>
    <n v="2"/>
    <n v="420"/>
    <n v="0"/>
    <n v="0"/>
    <n v="0"/>
    <n v="420"/>
    <n v="0"/>
    <n v="420"/>
    <n v="1"/>
    <n v="0"/>
    <x v="240"/>
  </r>
  <r>
    <x v="117"/>
    <n v="10218"/>
    <x v="13"/>
    <n v="1"/>
    <n v="280"/>
    <n v="0"/>
    <n v="0"/>
    <n v="20.73"/>
    <n v="259.27"/>
    <n v="0"/>
    <n v="259.27"/>
    <n v="1"/>
    <n v="0"/>
    <x v="240"/>
  </r>
  <r>
    <x v="37"/>
    <n v="10216"/>
    <x v="13"/>
    <n v="2"/>
    <n v="560"/>
    <n v="0"/>
    <n v="0"/>
    <n v="55.35"/>
    <n v="504.65"/>
    <n v="0"/>
    <n v="504.65"/>
    <n v="1"/>
    <n v="0"/>
    <x v="240"/>
  </r>
  <r>
    <x v="8"/>
    <n v="10264"/>
    <x v="5"/>
    <n v="7"/>
    <n v="1330"/>
    <n v="0"/>
    <n v="0"/>
    <n v="151.88"/>
    <n v="1178.1199999999999"/>
    <n v="0"/>
    <n v="1178.1199999999999"/>
    <n v="1"/>
    <n v="0"/>
    <x v="240"/>
  </r>
  <r>
    <x v="157"/>
    <n v="10368"/>
    <x v="5"/>
    <n v="1"/>
    <n v="265"/>
    <n v="0"/>
    <n v="0"/>
    <n v="12.58"/>
    <n v="252.42"/>
    <n v="0"/>
    <n v="252.42"/>
    <n v="1"/>
    <n v="0"/>
    <x v="240"/>
  </r>
  <r>
    <x v="161"/>
    <n v="10369"/>
    <x v="5"/>
    <n v="1"/>
    <n v="225"/>
    <n v="0"/>
    <n v="0"/>
    <n v="22.5"/>
    <n v="202.5"/>
    <n v="0"/>
    <n v="202.5"/>
    <n v="1"/>
    <n v="0"/>
    <x v="240"/>
  </r>
  <r>
    <x v="43"/>
    <n v="10364"/>
    <x v="5"/>
    <n v="1"/>
    <n v="330"/>
    <n v="0"/>
    <n v="0"/>
    <n v="15.66"/>
    <n v="314.33999999999997"/>
    <n v="0"/>
    <n v="314.33999999999997"/>
    <n v="1"/>
    <n v="0"/>
    <x v="240"/>
  </r>
  <r>
    <x v="264"/>
    <n v="10660"/>
    <x v="5"/>
    <n v="3"/>
    <n v="795"/>
    <n v="0"/>
    <n v="0"/>
    <n v="58.7"/>
    <n v="736.3"/>
    <n v="0"/>
    <n v="736.3"/>
    <n v="1"/>
    <n v="0"/>
    <x v="240"/>
  </r>
  <r>
    <x v="70"/>
    <n v="10367"/>
    <x v="5"/>
    <n v="1"/>
    <n v="330"/>
    <n v="0"/>
    <n v="0"/>
    <n v="0"/>
    <n v="330"/>
    <n v="0"/>
    <n v="330"/>
    <n v="1"/>
    <n v="0"/>
    <x v="240"/>
  </r>
  <r>
    <x v="163"/>
    <n v="10483"/>
    <x v="20"/>
    <n v="1"/>
    <n v="1420"/>
    <n v="0"/>
    <n v="0"/>
    <n v="0"/>
    <n v="1420"/>
    <n v="0"/>
    <n v="1420"/>
    <n v="1"/>
    <n v="0"/>
    <x v="240"/>
  </r>
  <r>
    <x v="376"/>
    <n v="10923"/>
    <x v="28"/>
    <n v="1"/>
    <n v="159"/>
    <n v="0"/>
    <n v="0"/>
    <n v="0"/>
    <n v="159"/>
    <n v="0"/>
    <n v="159"/>
    <n v="1"/>
    <n v="0"/>
    <x v="240"/>
  </r>
  <r>
    <x v="380"/>
    <n v="10924"/>
    <x v="28"/>
    <n v="1"/>
    <n v="159"/>
    <n v="0"/>
    <n v="0"/>
    <n v="7.54"/>
    <n v="151.46"/>
    <n v="0"/>
    <n v="151.46"/>
    <n v="1"/>
    <n v="0"/>
    <x v="240"/>
  </r>
  <r>
    <x v="381"/>
    <n v="10632"/>
    <x v="28"/>
    <n v="1"/>
    <n v="159"/>
    <n v="0"/>
    <n v="0"/>
    <n v="0"/>
    <n v="159"/>
    <n v="0"/>
    <n v="159"/>
    <n v="1"/>
    <n v="0"/>
    <x v="240"/>
  </r>
  <r>
    <x v="45"/>
    <n v="10354"/>
    <x v="6"/>
    <n v="2"/>
    <n v="700"/>
    <n v="0"/>
    <n v="0"/>
    <n v="16.61"/>
    <n v="683.39"/>
    <n v="0"/>
    <n v="683.39"/>
    <n v="1"/>
    <n v="0"/>
    <x v="240"/>
  </r>
  <r>
    <x v="11"/>
    <n v="10353"/>
    <x v="6"/>
    <n v="1"/>
    <n v="350"/>
    <n v="0"/>
    <n v="0"/>
    <n v="0"/>
    <n v="350"/>
    <n v="0"/>
    <n v="350"/>
    <n v="1"/>
    <n v="0"/>
    <x v="240"/>
  </r>
  <r>
    <x v="317"/>
    <n v="10394"/>
    <x v="7"/>
    <n v="1"/>
    <n v="355"/>
    <n v="0"/>
    <n v="0"/>
    <n v="16.850000000000001"/>
    <n v="338.15"/>
    <n v="0"/>
    <n v="338.15"/>
    <n v="1"/>
    <n v="0"/>
    <x v="240"/>
  </r>
  <r>
    <x v="75"/>
    <n v="10427"/>
    <x v="21"/>
    <n v="1"/>
    <n v="389"/>
    <n v="0"/>
    <n v="0"/>
    <n v="153.1"/>
    <n v="235.9"/>
    <n v="0"/>
    <n v="235.9"/>
    <n v="1"/>
    <n v="0"/>
    <x v="240"/>
  </r>
  <r>
    <x v="413"/>
    <n v="10585"/>
    <x v="17"/>
    <n v="1"/>
    <n v="0"/>
    <n v="0"/>
    <n v="0"/>
    <n v="0"/>
    <n v="0"/>
    <n v="0"/>
    <n v="0"/>
    <n v="0"/>
    <n v="0"/>
    <x v="240"/>
  </r>
  <r>
    <x v="414"/>
    <n v="1064189"/>
    <x v="2"/>
    <n v="1"/>
    <n v="415"/>
    <n v="0"/>
    <n v="0"/>
    <n v="0"/>
    <n v="415"/>
    <n v="0"/>
    <n v="415"/>
    <n v="1"/>
    <n v="0"/>
    <x v="240"/>
  </r>
  <r>
    <x v="81"/>
    <n v="10396"/>
    <x v="18"/>
    <n v="1"/>
    <n v="555"/>
    <n v="0"/>
    <n v="0"/>
    <n v="0"/>
    <n v="555"/>
    <n v="0"/>
    <n v="555"/>
    <n v="1"/>
    <n v="0"/>
    <x v="241"/>
  </r>
  <r>
    <x v="382"/>
    <n v="10125"/>
    <x v="3"/>
    <n v="1"/>
    <n v="275"/>
    <n v="0"/>
    <n v="0"/>
    <n v="0"/>
    <n v="275"/>
    <n v="0"/>
    <n v="275"/>
    <n v="1"/>
    <n v="0"/>
    <x v="241"/>
  </r>
  <r>
    <x v="4"/>
    <n v="10109"/>
    <x v="3"/>
    <n v="1"/>
    <n v="275"/>
    <n v="0"/>
    <n v="0"/>
    <n v="0"/>
    <n v="275"/>
    <n v="0"/>
    <n v="275"/>
    <n v="1"/>
    <n v="0"/>
    <x v="241"/>
  </r>
  <r>
    <x v="28"/>
    <n v="10442"/>
    <x v="12"/>
    <n v="1"/>
    <n v="88"/>
    <n v="0"/>
    <n v="0"/>
    <n v="0"/>
    <n v="88"/>
    <n v="0"/>
    <n v="88"/>
    <n v="1"/>
    <n v="0"/>
    <x v="241"/>
  </r>
  <r>
    <x v="64"/>
    <n v="10471"/>
    <x v="19"/>
    <n v="1"/>
    <n v="525"/>
    <n v="0"/>
    <n v="0"/>
    <n v="0"/>
    <n v="525"/>
    <n v="0"/>
    <n v="525"/>
    <n v="1"/>
    <n v="0"/>
    <x v="241"/>
  </r>
  <r>
    <x v="33"/>
    <n v="10221"/>
    <x v="13"/>
    <n v="1"/>
    <n v="280"/>
    <n v="0"/>
    <n v="0"/>
    <n v="0"/>
    <n v="280"/>
    <n v="0"/>
    <n v="280"/>
    <n v="1"/>
    <n v="0"/>
    <x v="241"/>
  </r>
  <r>
    <x v="117"/>
    <n v="10218"/>
    <x v="13"/>
    <n v="1"/>
    <n v="280"/>
    <n v="0"/>
    <n v="0"/>
    <n v="0"/>
    <n v="280"/>
    <n v="0"/>
    <n v="280"/>
    <n v="1"/>
    <n v="0"/>
    <x v="241"/>
  </r>
  <r>
    <x v="8"/>
    <n v="10264"/>
    <x v="5"/>
    <n v="3"/>
    <n v="570"/>
    <n v="0"/>
    <n v="0"/>
    <n v="0"/>
    <n v="570"/>
    <n v="0"/>
    <n v="570"/>
    <n v="1"/>
    <n v="0"/>
    <x v="241"/>
  </r>
  <r>
    <x v="381"/>
    <n v="10632"/>
    <x v="28"/>
    <n v="1"/>
    <n v="159"/>
    <n v="0"/>
    <n v="0"/>
    <n v="0"/>
    <n v="159"/>
    <n v="0"/>
    <n v="159"/>
    <n v="1"/>
    <n v="0"/>
    <x v="241"/>
  </r>
  <r>
    <x v="45"/>
    <n v="10354"/>
    <x v="6"/>
    <n v="2"/>
    <n v="700"/>
    <n v="0"/>
    <n v="0"/>
    <n v="70"/>
    <n v="630"/>
    <n v="0"/>
    <n v="630"/>
    <n v="1"/>
    <n v="0"/>
    <x v="241"/>
  </r>
  <r>
    <x v="46"/>
    <n v="10356"/>
    <x v="6"/>
    <n v="1"/>
    <n v="360"/>
    <n v="0"/>
    <n v="0"/>
    <n v="0"/>
    <n v="360"/>
    <n v="0"/>
    <n v="360"/>
    <n v="1"/>
    <n v="0"/>
    <x v="241"/>
  </r>
  <r>
    <x v="408"/>
    <n v="10875"/>
    <x v="28"/>
    <n v="2"/>
    <n v="578"/>
    <n v="0"/>
    <n v="0"/>
    <n v="0"/>
    <n v="578"/>
    <n v="0"/>
    <n v="578"/>
    <n v="1"/>
    <n v="0"/>
    <x v="241"/>
  </r>
  <r>
    <x v="385"/>
    <n v="10494"/>
    <x v="0"/>
    <n v="1"/>
    <n v="38"/>
    <n v="0"/>
    <n v="0"/>
    <n v="0"/>
    <n v="38"/>
    <n v="0"/>
    <n v="38"/>
    <n v="1"/>
    <n v="0"/>
    <x v="242"/>
  </r>
  <r>
    <x v="81"/>
    <n v="10396"/>
    <x v="18"/>
    <n v="1"/>
    <n v="555"/>
    <n v="0"/>
    <n v="0"/>
    <n v="0"/>
    <n v="555"/>
    <n v="0"/>
    <n v="555"/>
    <n v="1"/>
    <n v="0"/>
    <x v="242"/>
  </r>
  <r>
    <x v="98"/>
    <n v="10168"/>
    <x v="1"/>
    <n v="1"/>
    <n v="385"/>
    <n v="0"/>
    <n v="0"/>
    <n v="0"/>
    <n v="385"/>
    <n v="0"/>
    <n v="385"/>
    <n v="1"/>
    <n v="0"/>
    <x v="242"/>
  </r>
  <r>
    <x v="82"/>
    <n v="10072"/>
    <x v="4"/>
    <n v="1"/>
    <n v="345"/>
    <n v="0"/>
    <n v="0"/>
    <n v="0"/>
    <n v="345"/>
    <n v="0"/>
    <n v="345"/>
    <n v="1"/>
    <n v="0"/>
    <x v="242"/>
  </r>
  <r>
    <x v="173"/>
    <n v="10097"/>
    <x v="3"/>
    <n v="1"/>
    <n v="355"/>
    <n v="0"/>
    <n v="0"/>
    <n v="0"/>
    <n v="355"/>
    <n v="0"/>
    <n v="355"/>
    <n v="1"/>
    <n v="0"/>
    <x v="242"/>
  </r>
  <r>
    <x v="139"/>
    <n v="10090"/>
    <x v="4"/>
    <n v="1"/>
    <n v="315"/>
    <n v="0"/>
    <n v="0"/>
    <n v="32.700000000000003"/>
    <n v="282.3"/>
    <n v="0"/>
    <n v="282.3"/>
    <n v="1"/>
    <n v="0"/>
    <x v="242"/>
  </r>
  <r>
    <x v="28"/>
    <n v="10442"/>
    <x v="12"/>
    <n v="1"/>
    <n v="88"/>
    <n v="0"/>
    <n v="0"/>
    <n v="0"/>
    <n v="88"/>
    <n v="0"/>
    <n v="88"/>
    <n v="1"/>
    <n v="0"/>
    <x v="242"/>
  </r>
  <r>
    <x v="114"/>
    <n v="10440"/>
    <x v="12"/>
    <n v="1"/>
    <n v="88"/>
    <n v="0"/>
    <n v="0"/>
    <n v="0"/>
    <n v="88"/>
    <n v="0"/>
    <n v="88"/>
    <n v="1"/>
    <n v="0"/>
    <x v="242"/>
  </r>
  <r>
    <x v="398"/>
    <n v="10489"/>
    <x v="16"/>
    <n v="1"/>
    <n v="45"/>
    <n v="0"/>
    <n v="0"/>
    <n v="0"/>
    <n v="45"/>
    <n v="0"/>
    <n v="45"/>
    <n v="1"/>
    <n v="0"/>
    <x v="242"/>
  </r>
  <r>
    <x v="63"/>
    <n v="10470"/>
    <x v="19"/>
    <n v="2"/>
    <n v="550"/>
    <n v="0"/>
    <n v="0"/>
    <n v="0"/>
    <n v="550"/>
    <n v="0"/>
    <n v="550"/>
    <n v="1"/>
    <n v="0"/>
    <x v="242"/>
  </r>
  <r>
    <x v="8"/>
    <n v="10264"/>
    <x v="5"/>
    <n v="2"/>
    <n v="380"/>
    <n v="0"/>
    <n v="0"/>
    <n v="39.69"/>
    <n v="340.31"/>
    <n v="0"/>
    <n v="340.31"/>
    <n v="1"/>
    <n v="0"/>
    <x v="242"/>
  </r>
  <r>
    <x v="41"/>
    <n v="10363"/>
    <x v="5"/>
    <n v="1"/>
    <n v="265"/>
    <n v="0"/>
    <n v="0"/>
    <n v="0"/>
    <n v="265"/>
    <n v="0"/>
    <n v="265"/>
    <n v="1"/>
    <n v="0"/>
    <x v="242"/>
  </r>
  <r>
    <x v="69"/>
    <n v="10382"/>
    <x v="5"/>
    <n v="1"/>
    <n v="235"/>
    <n v="0"/>
    <n v="0"/>
    <n v="23.5"/>
    <n v="211.5"/>
    <n v="0"/>
    <n v="211.5"/>
    <n v="1"/>
    <n v="0"/>
    <x v="242"/>
  </r>
  <r>
    <x v="264"/>
    <n v="10660"/>
    <x v="5"/>
    <n v="1"/>
    <n v="265"/>
    <n v="0"/>
    <n v="0"/>
    <n v="26.5"/>
    <n v="238.5"/>
    <n v="0"/>
    <n v="238.5"/>
    <n v="1"/>
    <n v="0"/>
    <x v="242"/>
  </r>
  <r>
    <x v="376"/>
    <n v="10923"/>
    <x v="28"/>
    <n v="2"/>
    <n v="318"/>
    <n v="0"/>
    <n v="0"/>
    <n v="0"/>
    <n v="318"/>
    <n v="0"/>
    <n v="318"/>
    <n v="1"/>
    <n v="0"/>
    <x v="242"/>
  </r>
  <r>
    <x v="377"/>
    <n v="10633"/>
    <x v="28"/>
    <n v="3"/>
    <n v="477"/>
    <n v="0"/>
    <n v="0"/>
    <n v="17.309999999999999"/>
    <n v="459.69"/>
    <n v="0"/>
    <n v="459.69"/>
    <n v="1"/>
    <n v="0"/>
    <x v="242"/>
  </r>
  <r>
    <x v="380"/>
    <n v="10924"/>
    <x v="28"/>
    <n v="1"/>
    <n v="159"/>
    <n v="0"/>
    <n v="0"/>
    <n v="0"/>
    <n v="159"/>
    <n v="0"/>
    <n v="159"/>
    <n v="1"/>
    <n v="0"/>
    <x v="242"/>
  </r>
  <r>
    <x v="381"/>
    <n v="10632"/>
    <x v="28"/>
    <n v="1"/>
    <n v="159"/>
    <n v="0"/>
    <n v="0"/>
    <n v="0"/>
    <n v="159"/>
    <n v="0"/>
    <n v="159"/>
    <n v="1"/>
    <n v="0"/>
    <x v="242"/>
  </r>
  <r>
    <x v="183"/>
    <n v="10043"/>
    <x v="6"/>
    <n v="1"/>
    <n v="310"/>
    <n v="0"/>
    <n v="0"/>
    <n v="0"/>
    <n v="310"/>
    <n v="0"/>
    <n v="310"/>
    <n v="1"/>
    <n v="0"/>
    <x v="242"/>
  </r>
  <r>
    <x v="46"/>
    <n v="10356"/>
    <x v="6"/>
    <n v="3"/>
    <n v="1080"/>
    <n v="0"/>
    <n v="0"/>
    <n v="0"/>
    <n v="1080"/>
    <n v="0"/>
    <n v="1080"/>
    <n v="1"/>
    <n v="0"/>
    <x v="242"/>
  </r>
  <r>
    <x v="12"/>
    <n v="10545"/>
    <x v="6"/>
    <n v="1"/>
    <n v="340"/>
    <n v="0"/>
    <n v="0"/>
    <n v="35.299999999999997"/>
    <n v="304.7"/>
    <n v="0"/>
    <n v="304.7"/>
    <n v="1"/>
    <n v="0"/>
    <x v="242"/>
  </r>
  <r>
    <x v="152"/>
    <n v="10428"/>
    <x v="21"/>
    <n v="1"/>
    <n v="379"/>
    <n v="0"/>
    <n v="0"/>
    <n v="0"/>
    <n v="379"/>
    <n v="0"/>
    <n v="379"/>
    <n v="1"/>
    <n v="0"/>
    <x v="242"/>
  </r>
  <r>
    <x v="76"/>
    <n v="10411"/>
    <x v="8"/>
    <n v="1"/>
    <n v="395"/>
    <n v="0"/>
    <n v="0"/>
    <n v="0"/>
    <n v="395"/>
    <n v="0"/>
    <n v="395"/>
    <n v="1"/>
    <n v="0"/>
    <x v="242"/>
  </r>
  <r>
    <x v="15"/>
    <n v="10037"/>
    <x v="8"/>
    <n v="1"/>
    <n v="395"/>
    <n v="0"/>
    <n v="0"/>
    <n v="0"/>
    <n v="395"/>
    <n v="0"/>
    <n v="395"/>
    <n v="1"/>
    <n v="0"/>
    <x v="242"/>
  </r>
  <r>
    <x v="78"/>
    <n v="10403"/>
    <x v="23"/>
    <n v="1"/>
    <n v="345"/>
    <n v="0"/>
    <n v="0"/>
    <n v="0"/>
    <n v="345"/>
    <n v="0"/>
    <n v="345"/>
    <n v="1"/>
    <n v="0"/>
    <x v="242"/>
  </r>
  <r>
    <x v="110"/>
    <n v="10451"/>
    <x v="0"/>
    <n v="1"/>
    <n v="895"/>
    <n v="0"/>
    <n v="0"/>
    <n v="0"/>
    <n v="895"/>
    <n v="0"/>
    <n v="895"/>
    <n v="1"/>
    <n v="0"/>
    <x v="243"/>
  </r>
  <r>
    <x v="53"/>
    <n v="10575"/>
    <x v="17"/>
    <n v="1"/>
    <n v="0"/>
    <n v="0"/>
    <n v="0"/>
    <n v="0"/>
    <n v="0"/>
    <n v="0"/>
    <n v="0"/>
    <n v="0"/>
    <n v="0"/>
    <x v="243"/>
  </r>
  <r>
    <x v="182"/>
    <n v="10154"/>
    <x v="1"/>
    <n v="2"/>
    <n v="770"/>
    <n v="0"/>
    <n v="0"/>
    <n v="0"/>
    <n v="770"/>
    <n v="0"/>
    <n v="770"/>
    <n v="1"/>
    <n v="0"/>
    <x v="243"/>
  </r>
  <r>
    <x v="111"/>
    <n v="10070"/>
    <x v="4"/>
    <n v="1"/>
    <n v="275"/>
    <n v="0"/>
    <n v="0"/>
    <n v="34.85"/>
    <n v="240.15"/>
    <n v="0"/>
    <n v="240.15"/>
    <n v="1"/>
    <n v="0"/>
    <x v="243"/>
  </r>
  <r>
    <x v="23"/>
    <n v="10044"/>
    <x v="4"/>
    <n v="1"/>
    <n v="275"/>
    <n v="0"/>
    <n v="0"/>
    <n v="0"/>
    <n v="275"/>
    <n v="0"/>
    <n v="275"/>
    <n v="1"/>
    <n v="0"/>
    <x v="243"/>
  </r>
  <r>
    <x v="386"/>
    <n v="10127"/>
    <x v="3"/>
    <n v="1"/>
    <n v="355"/>
    <n v="0"/>
    <n v="0"/>
    <n v="0"/>
    <n v="355"/>
    <n v="0"/>
    <n v="355"/>
    <n v="1"/>
    <n v="0"/>
    <x v="243"/>
  </r>
  <r>
    <x v="128"/>
    <n v="10111"/>
    <x v="3"/>
    <n v="1"/>
    <n v="355"/>
    <n v="0"/>
    <n v="0"/>
    <n v="0"/>
    <n v="355"/>
    <n v="0"/>
    <n v="355"/>
    <n v="1"/>
    <n v="0"/>
    <x v="243"/>
  </r>
  <r>
    <x v="173"/>
    <n v="10097"/>
    <x v="3"/>
    <n v="1"/>
    <n v="355"/>
    <n v="0"/>
    <n v="0"/>
    <n v="0"/>
    <n v="355"/>
    <n v="0"/>
    <n v="355"/>
    <n v="1"/>
    <n v="0"/>
    <x v="243"/>
  </r>
  <r>
    <x v="192"/>
    <n v="10089"/>
    <x v="4"/>
    <n v="1"/>
    <n v="355"/>
    <n v="0"/>
    <n v="0"/>
    <n v="0"/>
    <n v="355"/>
    <n v="0"/>
    <n v="355"/>
    <n v="1"/>
    <n v="0"/>
    <x v="243"/>
  </r>
  <r>
    <x v="103"/>
    <n v="10075"/>
    <x v="4"/>
    <n v="1"/>
    <n v="275"/>
    <n v="0"/>
    <n v="0"/>
    <n v="0"/>
    <n v="275"/>
    <n v="0"/>
    <n v="275"/>
    <n v="1"/>
    <n v="0"/>
    <x v="243"/>
  </r>
  <r>
    <x v="28"/>
    <n v="10442"/>
    <x v="12"/>
    <n v="2"/>
    <n v="176"/>
    <n v="0"/>
    <n v="0"/>
    <n v="14"/>
    <n v="162"/>
    <n v="0"/>
    <n v="162"/>
    <n v="1"/>
    <n v="0"/>
    <x v="243"/>
  </r>
  <r>
    <x v="140"/>
    <n v="10488"/>
    <x v="12"/>
    <n v="1"/>
    <n v="135"/>
    <n v="0"/>
    <n v="0"/>
    <n v="0"/>
    <n v="135"/>
    <n v="0"/>
    <n v="135"/>
    <n v="1"/>
    <n v="0"/>
    <x v="243"/>
  </r>
  <r>
    <x v="114"/>
    <n v="10440"/>
    <x v="12"/>
    <n v="1"/>
    <n v="88"/>
    <n v="0"/>
    <n v="0"/>
    <n v="14"/>
    <n v="74"/>
    <n v="0"/>
    <n v="74"/>
    <n v="1"/>
    <n v="0"/>
    <x v="243"/>
  </r>
  <r>
    <x v="410"/>
    <n v="10464"/>
    <x v="12"/>
    <n v="1"/>
    <n v="185"/>
    <n v="0"/>
    <n v="0"/>
    <n v="0"/>
    <n v="185"/>
    <n v="0"/>
    <n v="185"/>
    <n v="1"/>
    <n v="0"/>
    <x v="243"/>
  </r>
  <r>
    <x v="126"/>
    <n v="10439"/>
    <x v="12"/>
    <n v="1"/>
    <n v="119"/>
    <n v="0"/>
    <n v="0"/>
    <n v="0"/>
    <n v="119"/>
    <n v="0"/>
    <n v="119"/>
    <n v="1"/>
    <n v="0"/>
    <x v="243"/>
  </r>
  <r>
    <x v="62"/>
    <n v="10445"/>
    <x v="12"/>
    <n v="6"/>
    <n v="1260"/>
    <n v="0"/>
    <n v="0"/>
    <n v="24.98"/>
    <n v="1235.02"/>
    <n v="0"/>
    <n v="1235.02"/>
    <n v="1"/>
    <n v="0"/>
    <x v="243"/>
  </r>
  <r>
    <x v="398"/>
    <n v="10489"/>
    <x v="16"/>
    <n v="1"/>
    <n v="45"/>
    <n v="0"/>
    <n v="0"/>
    <n v="0"/>
    <n v="45"/>
    <n v="0"/>
    <n v="45"/>
    <n v="1"/>
    <n v="0"/>
    <x v="243"/>
  </r>
  <r>
    <x v="116"/>
    <n v="10473"/>
    <x v="19"/>
    <n v="1"/>
    <n v="425"/>
    <n v="0"/>
    <n v="0"/>
    <n v="0"/>
    <n v="425"/>
    <n v="0"/>
    <n v="425"/>
    <n v="1"/>
    <n v="0"/>
    <x v="243"/>
  </r>
  <r>
    <x v="117"/>
    <n v="10218"/>
    <x v="13"/>
    <n v="1"/>
    <n v="280"/>
    <n v="0"/>
    <n v="0"/>
    <n v="0"/>
    <n v="280"/>
    <n v="0"/>
    <n v="280"/>
    <n v="1"/>
    <n v="0"/>
    <x v="243"/>
  </r>
  <r>
    <x v="35"/>
    <n v="10220"/>
    <x v="13"/>
    <n v="1"/>
    <n v="255"/>
    <n v="0"/>
    <n v="0"/>
    <n v="0"/>
    <n v="255"/>
    <n v="0"/>
    <n v="255"/>
    <n v="1"/>
    <n v="0"/>
    <x v="243"/>
  </r>
  <r>
    <x v="36"/>
    <n v="10224"/>
    <x v="13"/>
    <n v="1"/>
    <n v="285"/>
    <n v="0"/>
    <n v="0"/>
    <n v="0"/>
    <n v="285"/>
    <n v="0"/>
    <n v="285"/>
    <n v="1"/>
    <n v="0"/>
    <x v="243"/>
  </r>
  <r>
    <x v="8"/>
    <n v="10264"/>
    <x v="5"/>
    <n v="3"/>
    <n v="570"/>
    <n v="0"/>
    <n v="0"/>
    <n v="0"/>
    <n v="570"/>
    <n v="0"/>
    <n v="570"/>
    <n v="1"/>
    <n v="0"/>
    <x v="243"/>
  </r>
  <r>
    <x v="38"/>
    <n v="10381"/>
    <x v="5"/>
    <n v="1"/>
    <n v="225"/>
    <n v="0"/>
    <n v="0"/>
    <n v="0"/>
    <n v="225"/>
    <n v="0"/>
    <n v="225"/>
    <n v="1"/>
    <n v="0"/>
    <x v="243"/>
  </r>
  <r>
    <x v="68"/>
    <n v="10377"/>
    <x v="5"/>
    <n v="2"/>
    <n v="690"/>
    <n v="0"/>
    <n v="0"/>
    <n v="0"/>
    <n v="690"/>
    <n v="0"/>
    <n v="690"/>
    <n v="1"/>
    <n v="0"/>
    <x v="243"/>
  </r>
  <r>
    <x v="39"/>
    <n v="10373"/>
    <x v="5"/>
    <n v="2"/>
    <n v="550"/>
    <n v="0"/>
    <n v="0"/>
    <n v="0"/>
    <n v="550"/>
    <n v="0"/>
    <n v="550"/>
    <n v="1"/>
    <n v="0"/>
    <x v="243"/>
  </r>
  <r>
    <x v="41"/>
    <n v="10363"/>
    <x v="5"/>
    <n v="1"/>
    <n v="265"/>
    <n v="0"/>
    <n v="0"/>
    <n v="0"/>
    <n v="265"/>
    <n v="0"/>
    <n v="265"/>
    <n v="1"/>
    <n v="0"/>
    <x v="243"/>
  </r>
  <r>
    <x v="43"/>
    <n v="10364"/>
    <x v="5"/>
    <n v="1"/>
    <n v="330"/>
    <n v="0"/>
    <n v="0"/>
    <n v="39.24"/>
    <n v="290.76"/>
    <n v="0"/>
    <n v="290.76"/>
    <n v="1"/>
    <n v="0"/>
    <x v="243"/>
  </r>
  <r>
    <x v="186"/>
    <n v="10365"/>
    <x v="5"/>
    <n v="2"/>
    <n v="640"/>
    <n v="0"/>
    <n v="0"/>
    <n v="0"/>
    <n v="640"/>
    <n v="0"/>
    <n v="640"/>
    <n v="1"/>
    <n v="0"/>
    <x v="243"/>
  </r>
  <r>
    <x v="383"/>
    <n v="10749"/>
    <x v="28"/>
    <n v="2"/>
    <n v="358"/>
    <n v="0"/>
    <n v="0"/>
    <n v="0"/>
    <n v="358"/>
    <n v="0"/>
    <n v="358"/>
    <n v="1"/>
    <n v="0"/>
    <x v="243"/>
  </r>
  <r>
    <x v="376"/>
    <n v="10923"/>
    <x v="28"/>
    <n v="1"/>
    <n v="159"/>
    <n v="0"/>
    <n v="0"/>
    <n v="0"/>
    <n v="159"/>
    <n v="0"/>
    <n v="159"/>
    <n v="1"/>
    <n v="0"/>
    <x v="243"/>
  </r>
  <r>
    <x v="377"/>
    <n v="10633"/>
    <x v="28"/>
    <n v="1"/>
    <n v="159"/>
    <n v="0"/>
    <n v="0"/>
    <n v="20.149999999999999"/>
    <n v="138.85"/>
    <n v="0"/>
    <n v="138.85"/>
    <n v="1"/>
    <n v="0"/>
    <x v="243"/>
  </r>
  <r>
    <x v="378"/>
    <n v="10746"/>
    <x v="28"/>
    <n v="5"/>
    <n v="1045"/>
    <n v="0"/>
    <n v="0"/>
    <n v="0"/>
    <n v="1045"/>
    <n v="0"/>
    <n v="1045"/>
    <n v="1"/>
    <n v="391.88"/>
    <x v="243"/>
  </r>
  <r>
    <x v="381"/>
    <n v="10632"/>
    <x v="28"/>
    <n v="1"/>
    <n v="159"/>
    <n v="0"/>
    <n v="0"/>
    <n v="0"/>
    <n v="159"/>
    <n v="0"/>
    <n v="159"/>
    <n v="1"/>
    <n v="0"/>
    <x v="243"/>
  </r>
  <r>
    <x v="104"/>
    <n v="10360"/>
    <x v="6"/>
    <n v="4"/>
    <n v="1540"/>
    <n v="0"/>
    <n v="0"/>
    <n v="45.78"/>
    <n v="1494.22"/>
    <n v="0"/>
    <n v="1494.22"/>
    <n v="1"/>
    <n v="0"/>
    <x v="243"/>
  </r>
  <r>
    <x v="119"/>
    <n v="10359"/>
    <x v="6"/>
    <n v="1"/>
    <n v="385"/>
    <n v="0"/>
    <n v="0"/>
    <n v="0"/>
    <n v="385"/>
    <n v="0"/>
    <n v="385"/>
    <n v="1"/>
    <n v="0"/>
    <x v="243"/>
  </r>
  <r>
    <x v="46"/>
    <n v="10356"/>
    <x v="6"/>
    <n v="5"/>
    <n v="1800"/>
    <n v="0"/>
    <n v="0"/>
    <n v="129.28"/>
    <n v="1670.72"/>
    <n v="0"/>
    <n v="1670.72"/>
    <n v="1"/>
    <n v="0"/>
    <x v="243"/>
  </r>
  <r>
    <x v="317"/>
    <n v="10394"/>
    <x v="7"/>
    <n v="1"/>
    <n v="355"/>
    <n v="0"/>
    <n v="0"/>
    <n v="0"/>
    <n v="355"/>
    <n v="0"/>
    <n v="355"/>
    <n v="1"/>
    <n v="0"/>
    <x v="243"/>
  </r>
  <r>
    <x v="235"/>
    <n v="10407"/>
    <x v="8"/>
    <n v="1"/>
    <n v="325"/>
    <n v="0"/>
    <n v="0"/>
    <n v="51.72"/>
    <n v="273.27999999999997"/>
    <n v="0"/>
    <n v="273.27999999999997"/>
    <n v="1"/>
    <n v="0"/>
    <x v="243"/>
  </r>
  <r>
    <x v="14"/>
    <n v="10653"/>
    <x v="8"/>
    <n v="1"/>
    <n v="275"/>
    <n v="0"/>
    <n v="0"/>
    <n v="0"/>
    <n v="275"/>
    <n v="0"/>
    <n v="275"/>
    <n v="1"/>
    <n v="0"/>
    <x v="243"/>
  </r>
  <r>
    <x v="153"/>
    <n v="10510"/>
    <x v="2"/>
    <n v="1"/>
    <n v="655"/>
    <n v="0"/>
    <n v="0"/>
    <n v="0"/>
    <n v="655"/>
    <n v="0"/>
    <n v="655"/>
    <n v="1"/>
    <n v="0"/>
    <x v="243"/>
  </r>
  <r>
    <x v="399"/>
    <n v="10664"/>
    <x v="28"/>
    <n v="1"/>
    <n v="0"/>
    <n v="0"/>
    <n v="0"/>
    <n v="0"/>
    <n v="0"/>
    <n v="0"/>
    <n v="0"/>
    <n v="0"/>
    <n v="0"/>
    <x v="243"/>
  </r>
  <r>
    <x v="201"/>
    <n v="10425"/>
    <x v="17"/>
    <n v="1"/>
    <n v="0"/>
    <n v="0"/>
    <n v="0"/>
    <n v="0"/>
    <n v="0"/>
    <n v="0"/>
    <n v="0"/>
    <n v="0"/>
    <n v="0"/>
    <x v="243"/>
  </r>
  <r>
    <x v="293"/>
    <n v="10522"/>
    <x v="17"/>
    <n v="2"/>
    <n v="0"/>
    <n v="0"/>
    <n v="0"/>
    <n v="0"/>
    <n v="0"/>
    <n v="0"/>
    <n v="0"/>
    <n v="0"/>
    <n v="0"/>
    <x v="243"/>
  </r>
  <r>
    <x v="208"/>
    <n v="10187"/>
    <x v="16"/>
    <n v="1"/>
    <n v="280"/>
    <n v="0"/>
    <n v="0"/>
    <n v="0"/>
    <n v="280"/>
    <n v="0"/>
    <n v="280"/>
    <n v="1"/>
    <n v="0"/>
    <x v="243"/>
  </r>
  <r>
    <x v="385"/>
    <n v="10494"/>
    <x v="0"/>
    <n v="1"/>
    <n v="38"/>
    <n v="0"/>
    <n v="0"/>
    <n v="0"/>
    <n v="38"/>
    <n v="0"/>
    <n v="38"/>
    <n v="1"/>
    <n v="0"/>
    <x v="244"/>
  </r>
  <r>
    <x v="98"/>
    <n v="10168"/>
    <x v="1"/>
    <n v="1"/>
    <n v="385"/>
    <n v="0"/>
    <n v="0"/>
    <n v="0"/>
    <n v="385"/>
    <n v="0"/>
    <n v="385"/>
    <n v="1"/>
    <n v="0"/>
    <x v="244"/>
  </r>
  <r>
    <x v="176"/>
    <n v="10137"/>
    <x v="1"/>
    <n v="1"/>
    <n v="385"/>
    <n v="0"/>
    <n v="0"/>
    <n v="0"/>
    <n v="385"/>
    <n v="0"/>
    <n v="385"/>
    <n v="1"/>
    <n v="0"/>
    <x v="244"/>
  </r>
  <r>
    <x v="173"/>
    <n v="10097"/>
    <x v="3"/>
    <n v="1"/>
    <n v="355"/>
    <n v="0"/>
    <n v="0"/>
    <n v="0"/>
    <n v="355"/>
    <n v="0"/>
    <n v="355"/>
    <n v="1"/>
    <n v="0"/>
    <x v="244"/>
  </r>
  <r>
    <x v="28"/>
    <n v="10442"/>
    <x v="12"/>
    <n v="1"/>
    <n v="88"/>
    <n v="0"/>
    <n v="0"/>
    <n v="0"/>
    <n v="88"/>
    <n v="0"/>
    <n v="88"/>
    <n v="1"/>
    <n v="0"/>
    <x v="244"/>
  </r>
  <r>
    <x v="140"/>
    <n v="10488"/>
    <x v="12"/>
    <n v="1"/>
    <n v="135"/>
    <n v="0"/>
    <n v="0"/>
    <n v="0"/>
    <n v="135"/>
    <n v="0"/>
    <n v="135"/>
    <n v="1"/>
    <n v="0"/>
    <x v="244"/>
  </r>
  <r>
    <x v="67"/>
    <n v="10223"/>
    <x v="13"/>
    <n v="2"/>
    <n v="620"/>
    <n v="0"/>
    <n v="0"/>
    <n v="0"/>
    <n v="620"/>
    <n v="0"/>
    <n v="620"/>
    <n v="1"/>
    <n v="0"/>
    <x v="244"/>
  </r>
  <r>
    <x v="36"/>
    <n v="10224"/>
    <x v="13"/>
    <n v="1"/>
    <n v="285"/>
    <n v="0"/>
    <n v="0"/>
    <n v="0"/>
    <n v="285"/>
    <n v="0"/>
    <n v="285"/>
    <n v="1"/>
    <n v="0"/>
    <x v="244"/>
  </r>
  <r>
    <x v="8"/>
    <n v="10264"/>
    <x v="5"/>
    <n v="1"/>
    <n v="190"/>
    <n v="0"/>
    <n v="0"/>
    <n v="0"/>
    <n v="190"/>
    <n v="0"/>
    <n v="190"/>
    <n v="1"/>
    <n v="0"/>
    <x v="244"/>
  </r>
  <r>
    <x v="39"/>
    <n v="10373"/>
    <x v="5"/>
    <n v="1"/>
    <n v="275"/>
    <n v="0"/>
    <n v="0"/>
    <n v="0"/>
    <n v="275"/>
    <n v="0"/>
    <n v="275"/>
    <n v="1"/>
    <n v="0"/>
    <x v="244"/>
  </r>
  <r>
    <x v="41"/>
    <n v="10363"/>
    <x v="5"/>
    <n v="1"/>
    <n v="265"/>
    <n v="0"/>
    <n v="0"/>
    <n v="0"/>
    <n v="265"/>
    <n v="0"/>
    <n v="265"/>
    <n v="1"/>
    <n v="0"/>
    <x v="244"/>
  </r>
  <r>
    <x v="383"/>
    <n v="10749"/>
    <x v="28"/>
    <n v="1"/>
    <n v="179"/>
    <n v="0"/>
    <n v="0"/>
    <n v="0"/>
    <n v="179"/>
    <n v="0"/>
    <n v="179"/>
    <n v="1"/>
    <n v="0"/>
    <x v="244"/>
  </r>
  <r>
    <x v="45"/>
    <n v="10354"/>
    <x v="6"/>
    <n v="1"/>
    <n v="350"/>
    <n v="0"/>
    <n v="0"/>
    <n v="0"/>
    <n v="350"/>
    <n v="0"/>
    <n v="350"/>
    <n v="1"/>
    <n v="0"/>
    <x v="244"/>
  </r>
  <r>
    <x v="119"/>
    <n v="10359"/>
    <x v="6"/>
    <n v="1"/>
    <n v="385"/>
    <n v="0"/>
    <n v="0"/>
    <n v="0"/>
    <n v="385"/>
    <n v="0"/>
    <n v="385"/>
    <n v="1"/>
    <n v="0"/>
    <x v="244"/>
  </r>
  <r>
    <x v="199"/>
    <n v="10393"/>
    <x v="7"/>
    <n v="2"/>
    <n v="670"/>
    <n v="0"/>
    <n v="0"/>
    <n v="0"/>
    <n v="670"/>
    <n v="0"/>
    <n v="670"/>
    <n v="1"/>
    <n v="0"/>
    <x v="244"/>
  </r>
  <r>
    <x v="317"/>
    <n v="10394"/>
    <x v="7"/>
    <n v="1"/>
    <n v="355"/>
    <n v="0"/>
    <n v="0"/>
    <n v="0"/>
    <n v="355"/>
    <n v="0"/>
    <n v="355"/>
    <n v="1"/>
    <n v="0"/>
    <x v="244"/>
  </r>
  <r>
    <x v="75"/>
    <n v="10427"/>
    <x v="21"/>
    <n v="1"/>
    <n v="389"/>
    <n v="0"/>
    <n v="0"/>
    <n v="0"/>
    <n v="389"/>
    <n v="0"/>
    <n v="389"/>
    <n v="1"/>
    <n v="0"/>
    <x v="244"/>
  </r>
  <r>
    <x v="385"/>
    <n v="10494"/>
    <x v="0"/>
    <n v="1"/>
    <n v="38"/>
    <n v="0"/>
    <n v="0"/>
    <n v="0"/>
    <n v="38"/>
    <n v="0"/>
    <n v="38"/>
    <n v="1"/>
    <n v="0"/>
    <x v="245"/>
  </r>
  <r>
    <x v="21"/>
    <n v="10461"/>
    <x v="0"/>
    <n v="1"/>
    <n v="295"/>
    <n v="0"/>
    <n v="0"/>
    <n v="0"/>
    <n v="295"/>
    <n v="0"/>
    <n v="295"/>
    <n v="1"/>
    <n v="0"/>
    <x v="245"/>
  </r>
  <r>
    <x v="58"/>
    <n v="10145"/>
    <x v="1"/>
    <n v="1"/>
    <n v="385"/>
    <n v="0"/>
    <n v="0"/>
    <n v="25.57"/>
    <n v="359.43"/>
    <n v="0"/>
    <n v="359.43"/>
    <n v="1"/>
    <n v="0"/>
    <x v="245"/>
  </r>
  <r>
    <x v="101"/>
    <n v="10113"/>
    <x v="11"/>
    <n v="1"/>
    <n v="385"/>
    <n v="0"/>
    <n v="0"/>
    <n v="0"/>
    <n v="385"/>
    <n v="0"/>
    <n v="385"/>
    <n v="1"/>
    <n v="0"/>
    <x v="245"/>
  </r>
  <r>
    <x v="26"/>
    <n v="10095"/>
    <x v="3"/>
    <n v="2"/>
    <n v="540"/>
    <n v="0"/>
    <n v="0"/>
    <n v="0"/>
    <n v="540"/>
    <n v="0"/>
    <n v="540"/>
    <n v="1"/>
    <n v="0"/>
    <x v="245"/>
  </r>
  <r>
    <x v="173"/>
    <n v="10097"/>
    <x v="3"/>
    <n v="4"/>
    <n v="1420"/>
    <n v="0"/>
    <n v="0"/>
    <n v="70.739999999999995"/>
    <n v="1349.26"/>
    <n v="0"/>
    <n v="1349.26"/>
    <n v="1"/>
    <n v="0"/>
    <x v="245"/>
  </r>
  <r>
    <x v="129"/>
    <n v="10088"/>
    <x v="4"/>
    <n v="1"/>
    <n v="275"/>
    <n v="0"/>
    <n v="0"/>
    <n v="0"/>
    <n v="275"/>
    <n v="0"/>
    <n v="275"/>
    <n v="1"/>
    <n v="0"/>
    <x v="245"/>
  </r>
  <r>
    <x v="27"/>
    <n v="10077"/>
    <x v="4"/>
    <n v="1"/>
    <n v="355"/>
    <n v="0"/>
    <n v="0"/>
    <n v="0"/>
    <n v="355"/>
    <n v="0"/>
    <n v="355"/>
    <n v="1"/>
    <n v="0"/>
    <x v="245"/>
  </r>
  <r>
    <x v="114"/>
    <n v="10440"/>
    <x v="12"/>
    <n v="1"/>
    <n v="88"/>
    <n v="0"/>
    <n v="0"/>
    <n v="0"/>
    <n v="88"/>
    <n v="0"/>
    <n v="88"/>
    <n v="1"/>
    <n v="0"/>
    <x v="245"/>
  </r>
  <r>
    <x v="34"/>
    <n v="10222"/>
    <x v="13"/>
    <n v="1"/>
    <n v="255"/>
    <n v="0"/>
    <n v="0"/>
    <n v="0"/>
    <n v="255"/>
    <n v="0"/>
    <n v="255"/>
    <n v="1"/>
    <n v="0"/>
    <x v="245"/>
  </r>
  <r>
    <x v="36"/>
    <n v="10224"/>
    <x v="13"/>
    <n v="1"/>
    <n v="285"/>
    <n v="0"/>
    <n v="0"/>
    <n v="0"/>
    <n v="285"/>
    <n v="0"/>
    <n v="285"/>
    <n v="1"/>
    <n v="0"/>
    <x v="245"/>
  </r>
  <r>
    <x v="8"/>
    <n v="10264"/>
    <x v="5"/>
    <n v="1"/>
    <n v="190"/>
    <n v="0"/>
    <n v="0"/>
    <n v="0"/>
    <n v="190"/>
    <n v="0"/>
    <n v="190"/>
    <n v="1"/>
    <n v="0"/>
    <x v="245"/>
  </r>
  <r>
    <x v="38"/>
    <n v="10381"/>
    <x v="5"/>
    <n v="1"/>
    <n v="225"/>
    <n v="0"/>
    <n v="0"/>
    <n v="0"/>
    <n v="225"/>
    <n v="0"/>
    <n v="225"/>
    <n v="1"/>
    <n v="0"/>
    <x v="245"/>
  </r>
  <r>
    <x v="233"/>
    <n v="10380"/>
    <x v="5"/>
    <n v="1"/>
    <n v="230"/>
    <n v="0"/>
    <n v="0"/>
    <n v="0"/>
    <n v="230"/>
    <n v="0"/>
    <n v="230"/>
    <n v="1"/>
    <n v="0"/>
    <x v="245"/>
  </r>
  <r>
    <x v="69"/>
    <n v="10382"/>
    <x v="5"/>
    <n v="1"/>
    <n v="235"/>
    <n v="0"/>
    <n v="0"/>
    <n v="0"/>
    <n v="235"/>
    <n v="0"/>
    <n v="235"/>
    <n v="1"/>
    <n v="0"/>
    <x v="245"/>
  </r>
  <r>
    <x v="383"/>
    <n v="10749"/>
    <x v="28"/>
    <n v="2"/>
    <n v="358"/>
    <n v="0"/>
    <n v="0"/>
    <n v="11.88"/>
    <n v="346.12"/>
    <n v="0"/>
    <n v="346.12"/>
    <n v="1"/>
    <n v="0"/>
    <x v="245"/>
  </r>
  <r>
    <x v="409"/>
    <n v="10925"/>
    <x v="28"/>
    <n v="1"/>
    <n v="149"/>
    <n v="0"/>
    <n v="0"/>
    <n v="9.9"/>
    <n v="139.1"/>
    <n v="0"/>
    <n v="139.1"/>
    <n v="1"/>
    <n v="0"/>
    <x v="245"/>
  </r>
  <r>
    <x v="45"/>
    <n v="10354"/>
    <x v="6"/>
    <n v="1"/>
    <n v="350"/>
    <n v="0"/>
    <n v="0"/>
    <n v="0"/>
    <n v="350"/>
    <n v="0"/>
    <n v="350"/>
    <n v="1"/>
    <n v="0"/>
    <x v="245"/>
  </r>
  <r>
    <x v="11"/>
    <n v="10353"/>
    <x v="6"/>
    <n v="2"/>
    <n v="700"/>
    <n v="0"/>
    <n v="0"/>
    <n v="0"/>
    <n v="700"/>
    <n v="0"/>
    <n v="700"/>
    <n v="1"/>
    <n v="0"/>
    <x v="245"/>
  </r>
  <r>
    <x v="119"/>
    <n v="10359"/>
    <x v="6"/>
    <n v="2"/>
    <n v="770"/>
    <n v="0"/>
    <n v="0"/>
    <n v="39.79"/>
    <n v="730.21"/>
    <n v="0"/>
    <n v="730.21"/>
    <n v="1"/>
    <n v="0"/>
    <x v="245"/>
  </r>
  <r>
    <x v="46"/>
    <n v="10356"/>
    <x v="6"/>
    <n v="3"/>
    <n v="1080"/>
    <n v="0"/>
    <n v="0"/>
    <n v="61.12"/>
    <n v="1018.88"/>
    <n v="0"/>
    <n v="1018.88"/>
    <n v="1"/>
    <n v="0"/>
    <x v="245"/>
  </r>
  <r>
    <x v="199"/>
    <n v="10393"/>
    <x v="7"/>
    <n v="1"/>
    <n v="335"/>
    <n v="0"/>
    <n v="0"/>
    <n v="0"/>
    <n v="335"/>
    <n v="0"/>
    <n v="335"/>
    <n v="1"/>
    <n v="0"/>
    <x v="245"/>
  </r>
  <r>
    <x v="75"/>
    <n v="10427"/>
    <x v="21"/>
    <n v="1"/>
    <n v="389"/>
    <n v="0"/>
    <n v="0"/>
    <n v="0"/>
    <n v="389"/>
    <n v="0"/>
    <n v="389"/>
    <n v="1"/>
    <n v="0"/>
    <x v="245"/>
  </r>
  <r>
    <x v="152"/>
    <n v="10428"/>
    <x v="21"/>
    <n v="1"/>
    <n v="379"/>
    <n v="0"/>
    <n v="0"/>
    <n v="0"/>
    <n v="379"/>
    <n v="0"/>
    <n v="379"/>
    <n v="1"/>
    <n v="0"/>
    <x v="245"/>
  </r>
  <r>
    <x v="14"/>
    <n v="10653"/>
    <x v="8"/>
    <n v="1"/>
    <n v="275"/>
    <n v="0"/>
    <n v="0"/>
    <n v="0"/>
    <n v="275"/>
    <n v="0"/>
    <n v="275"/>
    <n v="1"/>
    <n v="0"/>
    <x v="245"/>
  </r>
  <r>
    <x v="78"/>
    <n v="10403"/>
    <x v="23"/>
    <n v="1"/>
    <n v="345"/>
    <n v="0"/>
    <n v="0"/>
    <n v="0"/>
    <n v="345"/>
    <n v="0"/>
    <n v="345"/>
    <n v="1"/>
    <n v="0"/>
    <x v="245"/>
  </r>
  <r>
    <x v="200"/>
    <n v="10402"/>
    <x v="23"/>
    <n v="1"/>
    <n v="285"/>
    <n v="0"/>
    <n v="0"/>
    <n v="0"/>
    <n v="285"/>
    <n v="0"/>
    <n v="285"/>
    <n v="1"/>
    <n v="0"/>
    <x v="245"/>
  </r>
  <r>
    <x v="399"/>
    <n v="10664"/>
    <x v="28"/>
    <n v="1"/>
    <n v="0"/>
    <n v="0"/>
    <n v="0"/>
    <n v="0"/>
    <n v="0"/>
    <n v="0"/>
    <n v="0"/>
    <n v="0"/>
    <n v="0"/>
    <x v="245"/>
  </r>
  <r>
    <x v="396"/>
    <n v="10638"/>
    <x v="28"/>
    <n v="1"/>
    <n v="209"/>
    <n v="0"/>
    <n v="0"/>
    <n v="0"/>
    <n v="209"/>
    <n v="0"/>
    <n v="209"/>
    <n v="1"/>
    <n v="0"/>
    <x v="245"/>
  </r>
  <r>
    <x v="63"/>
    <n v="10470"/>
    <x v="19"/>
    <n v="1"/>
    <n v="275"/>
    <n v="0"/>
    <n v="0"/>
    <n v="0"/>
    <n v="275"/>
    <n v="0"/>
    <n v="275"/>
    <n v="1"/>
    <n v="0"/>
    <x v="246"/>
  </r>
  <r>
    <x v="383"/>
    <n v="10749"/>
    <x v="28"/>
    <n v="2"/>
    <n v="358"/>
    <n v="0"/>
    <n v="0"/>
    <n v="0"/>
    <n v="358"/>
    <n v="0"/>
    <n v="358"/>
    <n v="1"/>
    <n v="0"/>
    <x v="246"/>
  </r>
  <r>
    <x v="378"/>
    <n v="10746"/>
    <x v="28"/>
    <n v="1"/>
    <n v="209"/>
    <n v="0"/>
    <n v="0"/>
    <n v="0"/>
    <n v="209"/>
    <n v="0"/>
    <n v="209"/>
    <n v="1"/>
    <n v="0"/>
    <x v="246"/>
  </r>
  <r>
    <x v="45"/>
    <n v="10354"/>
    <x v="6"/>
    <n v="1"/>
    <n v="350"/>
    <n v="0"/>
    <n v="0"/>
    <n v="0"/>
    <n v="350"/>
    <n v="0"/>
    <n v="350"/>
    <n v="1"/>
    <n v="0"/>
    <x v="246"/>
  </r>
  <r>
    <x v="208"/>
    <n v="10187"/>
    <x v="16"/>
    <n v="1"/>
    <n v="280"/>
    <n v="0"/>
    <n v="0"/>
    <n v="0"/>
    <n v="280"/>
    <n v="0"/>
    <n v="280"/>
    <n v="1"/>
    <n v="0"/>
    <x v="246"/>
  </r>
  <r>
    <x v="168"/>
    <n v="10064"/>
    <x v="4"/>
    <n v="1"/>
    <n v="355"/>
    <n v="0"/>
    <n v="0"/>
    <n v="0"/>
    <n v="355"/>
    <n v="0"/>
    <n v="355"/>
    <n v="1"/>
    <n v="0"/>
    <x v="247"/>
  </r>
  <r>
    <x v="115"/>
    <n v="10436"/>
    <x v="12"/>
    <n v="1"/>
    <n v="45"/>
    <n v="0"/>
    <n v="0"/>
    <n v="0"/>
    <n v="45"/>
    <n v="0"/>
    <n v="45"/>
    <n v="1"/>
    <n v="0"/>
    <x v="247"/>
  </r>
  <r>
    <x v="67"/>
    <n v="10223"/>
    <x v="13"/>
    <n v="1"/>
    <n v="310"/>
    <n v="0"/>
    <n v="0"/>
    <n v="0"/>
    <n v="310"/>
    <n v="0"/>
    <n v="310"/>
    <n v="1"/>
    <n v="0"/>
    <x v="247"/>
  </r>
  <r>
    <x v="8"/>
    <n v="10264"/>
    <x v="5"/>
    <n v="1"/>
    <n v="190"/>
    <n v="0"/>
    <n v="0"/>
    <n v="0"/>
    <n v="190"/>
    <n v="0"/>
    <n v="190"/>
    <n v="1"/>
    <n v="0"/>
    <x v="247"/>
  </r>
  <r>
    <x v="69"/>
    <n v="10382"/>
    <x v="5"/>
    <n v="3"/>
    <n v="705"/>
    <n v="0"/>
    <n v="0"/>
    <n v="0"/>
    <n v="705"/>
    <n v="0"/>
    <n v="705"/>
    <n v="1"/>
    <n v="0"/>
    <x v="247"/>
  </r>
  <r>
    <x v="377"/>
    <n v="10633"/>
    <x v="28"/>
    <n v="1"/>
    <n v="159"/>
    <n v="0"/>
    <n v="0"/>
    <n v="0"/>
    <n v="159"/>
    <n v="0"/>
    <n v="159"/>
    <n v="1"/>
    <n v="0"/>
    <x v="247"/>
  </r>
  <r>
    <x v="104"/>
    <n v="10360"/>
    <x v="6"/>
    <n v="1"/>
    <n v="385"/>
    <n v="0"/>
    <n v="0"/>
    <n v="0"/>
    <n v="385"/>
    <n v="0"/>
    <n v="385"/>
    <n v="1"/>
    <n v="0"/>
    <x v="247"/>
  </r>
  <r>
    <x v="46"/>
    <n v="10356"/>
    <x v="6"/>
    <n v="2"/>
    <n v="720"/>
    <n v="0"/>
    <n v="0"/>
    <n v="0"/>
    <n v="720"/>
    <n v="0"/>
    <n v="720"/>
    <n v="1"/>
    <n v="0"/>
    <x v="247"/>
  </r>
  <r>
    <x v="75"/>
    <n v="10427"/>
    <x v="21"/>
    <n v="1"/>
    <n v="389"/>
    <n v="0"/>
    <n v="0"/>
    <n v="0"/>
    <n v="389"/>
    <n v="0"/>
    <n v="389"/>
    <n v="1"/>
    <n v="0"/>
    <x v="247"/>
  </r>
  <r>
    <x v="81"/>
    <n v="10396"/>
    <x v="18"/>
    <n v="1"/>
    <n v="555"/>
    <n v="0"/>
    <n v="0"/>
    <n v="55"/>
    <n v="500"/>
    <n v="0"/>
    <n v="500"/>
    <n v="1"/>
    <n v="0"/>
    <x v="248"/>
  </r>
  <r>
    <x v="123"/>
    <n v="10398"/>
    <x v="18"/>
    <n v="1"/>
    <n v="625"/>
    <n v="0"/>
    <n v="0"/>
    <n v="0"/>
    <n v="625"/>
    <n v="0"/>
    <n v="625"/>
    <n v="1"/>
    <n v="0"/>
    <x v="248"/>
  </r>
  <r>
    <x v="128"/>
    <n v="10111"/>
    <x v="3"/>
    <n v="1"/>
    <n v="355"/>
    <n v="0"/>
    <n v="0"/>
    <n v="0"/>
    <n v="355"/>
    <n v="0"/>
    <n v="355"/>
    <n v="1"/>
    <n v="0"/>
    <x v="248"/>
  </r>
  <r>
    <x v="197"/>
    <n v="10057"/>
    <x v="4"/>
    <n v="1"/>
    <n v="355"/>
    <n v="0"/>
    <n v="0"/>
    <n v="0"/>
    <n v="355"/>
    <n v="0"/>
    <n v="355"/>
    <n v="1"/>
    <n v="0"/>
    <x v="248"/>
  </r>
  <r>
    <x v="178"/>
    <n v="10444"/>
    <x v="12"/>
    <n v="1"/>
    <n v="75"/>
    <n v="0"/>
    <n v="0"/>
    <n v="0"/>
    <n v="75"/>
    <n v="0"/>
    <n v="75"/>
    <n v="1"/>
    <n v="0"/>
    <x v="248"/>
  </r>
  <r>
    <x v="28"/>
    <n v="10442"/>
    <x v="12"/>
    <n v="1"/>
    <n v="88"/>
    <n v="0"/>
    <n v="0"/>
    <n v="0"/>
    <n v="88"/>
    <n v="0"/>
    <n v="88"/>
    <n v="1"/>
    <n v="0"/>
    <x v="248"/>
  </r>
  <r>
    <x v="30"/>
    <n v="10441"/>
    <x v="12"/>
    <n v="1"/>
    <n v="250"/>
    <n v="0"/>
    <n v="0"/>
    <n v="0"/>
    <n v="250"/>
    <n v="0"/>
    <n v="250"/>
    <n v="1"/>
    <n v="0"/>
    <x v="248"/>
  </r>
  <r>
    <x v="67"/>
    <n v="10223"/>
    <x v="13"/>
    <n v="1"/>
    <n v="310"/>
    <n v="0"/>
    <n v="0"/>
    <n v="0"/>
    <n v="310"/>
    <n v="0"/>
    <n v="310"/>
    <n v="1"/>
    <n v="0"/>
    <x v="248"/>
  </r>
  <r>
    <x v="8"/>
    <n v="10264"/>
    <x v="5"/>
    <n v="1"/>
    <n v="190"/>
    <n v="0"/>
    <n v="0"/>
    <n v="38"/>
    <n v="152"/>
    <n v="0"/>
    <n v="152"/>
    <n v="1"/>
    <n v="0"/>
    <x v="248"/>
  </r>
  <r>
    <x v="42"/>
    <n v="10370"/>
    <x v="5"/>
    <n v="1"/>
    <n v="310"/>
    <n v="0"/>
    <n v="0"/>
    <n v="0"/>
    <n v="310"/>
    <n v="0"/>
    <n v="310"/>
    <n v="1"/>
    <n v="0"/>
    <x v="248"/>
  </r>
  <r>
    <x v="71"/>
    <n v="10481"/>
    <x v="20"/>
    <n v="1"/>
    <n v="890"/>
    <n v="0"/>
    <n v="0"/>
    <n v="0"/>
    <n v="890"/>
    <n v="0"/>
    <n v="890"/>
    <n v="1"/>
    <n v="0"/>
    <x v="248"/>
  </r>
  <r>
    <x v="376"/>
    <n v="10923"/>
    <x v="28"/>
    <n v="1"/>
    <n v="159"/>
    <n v="0"/>
    <n v="0"/>
    <n v="0"/>
    <n v="159"/>
    <n v="0"/>
    <n v="159"/>
    <n v="1"/>
    <n v="0"/>
    <x v="248"/>
  </r>
  <r>
    <x v="381"/>
    <n v="10632"/>
    <x v="28"/>
    <n v="1"/>
    <n v="159"/>
    <n v="0"/>
    <n v="0"/>
    <n v="0"/>
    <n v="159"/>
    <n v="0"/>
    <n v="159"/>
    <n v="1"/>
    <n v="0"/>
    <x v="248"/>
  </r>
  <r>
    <x v="119"/>
    <n v="10359"/>
    <x v="6"/>
    <n v="2"/>
    <n v="770"/>
    <n v="0"/>
    <n v="0"/>
    <n v="0"/>
    <n v="770"/>
    <n v="0"/>
    <n v="770"/>
    <n v="1"/>
    <n v="0"/>
    <x v="248"/>
  </r>
  <r>
    <x v="12"/>
    <n v="10545"/>
    <x v="6"/>
    <n v="1"/>
    <n v="340"/>
    <n v="0"/>
    <n v="0"/>
    <n v="68"/>
    <n v="272"/>
    <n v="0"/>
    <n v="272"/>
    <n v="1"/>
    <n v="0"/>
    <x v="248"/>
  </r>
  <r>
    <x v="90"/>
    <n v="10528"/>
    <x v="17"/>
    <n v="1"/>
    <n v="0"/>
    <n v="0"/>
    <n v="0"/>
    <n v="0"/>
    <n v="0"/>
    <n v="0"/>
    <n v="0"/>
    <n v="0"/>
    <n v="0"/>
    <x v="248"/>
  </r>
  <r>
    <x v="336"/>
    <n v="10499"/>
    <x v="17"/>
    <n v="1"/>
    <n v="0"/>
    <n v="0"/>
    <n v="0"/>
    <n v="0"/>
    <n v="0"/>
    <n v="0"/>
    <n v="0"/>
    <n v="0"/>
    <n v="0"/>
    <x v="248"/>
  </r>
  <r>
    <x v="365"/>
    <n v="10515"/>
    <x v="2"/>
    <n v="1"/>
    <n v="310"/>
    <n v="0"/>
    <n v="0"/>
    <n v="0"/>
    <n v="310"/>
    <n v="0"/>
    <n v="310"/>
    <n v="1"/>
    <n v="0"/>
    <x v="248"/>
  </r>
  <r>
    <x v="408"/>
    <n v="10875"/>
    <x v="28"/>
    <n v="1"/>
    <n v="289"/>
    <n v="0"/>
    <n v="0"/>
    <n v="0"/>
    <n v="289"/>
    <n v="0"/>
    <n v="289"/>
    <n v="1"/>
    <n v="0"/>
    <x v="248"/>
  </r>
  <r>
    <x v="207"/>
    <n v="10294"/>
    <x v="17"/>
    <n v="1"/>
    <n v="0"/>
    <n v="0"/>
    <n v="0"/>
    <n v="0"/>
    <n v="0"/>
    <n v="0"/>
    <n v="0"/>
    <n v="0"/>
    <n v="0"/>
    <x v="248"/>
  </r>
  <r>
    <x v="415"/>
    <n v="10566"/>
    <x v="17"/>
    <n v="1"/>
    <n v="0"/>
    <n v="0"/>
    <n v="0"/>
    <n v="0"/>
    <n v="0"/>
    <n v="0"/>
    <n v="0"/>
    <n v="0"/>
    <n v="0"/>
    <x v="249"/>
  </r>
  <r>
    <x v="416"/>
    <n v="10466"/>
    <x v="0"/>
    <n v="1"/>
    <n v="365"/>
    <n v="0"/>
    <n v="0"/>
    <n v="0"/>
    <n v="365"/>
    <n v="0"/>
    <n v="365"/>
    <n v="1"/>
    <n v="0"/>
    <x v="249"/>
  </r>
  <r>
    <x v="21"/>
    <n v="10461"/>
    <x v="0"/>
    <n v="1"/>
    <n v="295"/>
    <n v="0"/>
    <n v="0"/>
    <n v="0"/>
    <n v="295"/>
    <n v="0"/>
    <n v="295"/>
    <n v="1"/>
    <n v="0"/>
    <x v="249"/>
  </r>
  <r>
    <x v="23"/>
    <n v="10044"/>
    <x v="4"/>
    <n v="1"/>
    <n v="275"/>
    <n v="0"/>
    <n v="0"/>
    <n v="0"/>
    <n v="275"/>
    <n v="0"/>
    <n v="275"/>
    <n v="1"/>
    <n v="0"/>
    <x v="249"/>
  </r>
  <r>
    <x v="59"/>
    <n v="10052"/>
    <x v="4"/>
    <n v="1"/>
    <n v="355"/>
    <n v="0"/>
    <n v="0"/>
    <n v="35.5"/>
    <n v="319.5"/>
    <n v="0"/>
    <n v="319.5"/>
    <n v="1"/>
    <n v="0"/>
    <x v="249"/>
  </r>
  <r>
    <x v="4"/>
    <n v="10109"/>
    <x v="3"/>
    <n v="1"/>
    <n v="275"/>
    <n v="0"/>
    <n v="0"/>
    <n v="0"/>
    <n v="275"/>
    <n v="0"/>
    <n v="275"/>
    <n v="1"/>
    <n v="0"/>
    <x v="249"/>
  </r>
  <r>
    <x v="128"/>
    <n v="10111"/>
    <x v="3"/>
    <n v="2"/>
    <n v="710"/>
    <n v="0"/>
    <n v="0"/>
    <n v="0"/>
    <n v="710"/>
    <n v="0"/>
    <n v="710"/>
    <n v="1"/>
    <n v="0"/>
    <x v="249"/>
  </r>
  <r>
    <x v="26"/>
    <n v="10095"/>
    <x v="3"/>
    <n v="1"/>
    <n v="270"/>
    <n v="0"/>
    <n v="0"/>
    <n v="0"/>
    <n v="270"/>
    <n v="0"/>
    <n v="270"/>
    <n v="1"/>
    <n v="0"/>
    <x v="249"/>
  </r>
  <r>
    <x v="6"/>
    <n v="10055"/>
    <x v="4"/>
    <n v="2"/>
    <n v="550"/>
    <n v="0"/>
    <n v="0"/>
    <n v="0"/>
    <n v="550"/>
    <n v="0"/>
    <n v="550"/>
    <n v="1"/>
    <n v="0"/>
    <x v="249"/>
  </r>
  <r>
    <x v="139"/>
    <n v="10090"/>
    <x v="4"/>
    <n v="1"/>
    <n v="315"/>
    <n v="0"/>
    <n v="0"/>
    <n v="0"/>
    <n v="315"/>
    <n v="0"/>
    <n v="315"/>
    <n v="1"/>
    <n v="0"/>
    <x v="249"/>
  </r>
  <r>
    <x v="168"/>
    <n v="10064"/>
    <x v="4"/>
    <n v="1"/>
    <n v="355"/>
    <n v="0"/>
    <n v="0"/>
    <n v="35.5"/>
    <n v="319.5"/>
    <n v="0"/>
    <n v="319.5"/>
    <n v="1"/>
    <n v="0"/>
    <x v="249"/>
  </r>
  <r>
    <x v="140"/>
    <n v="10488"/>
    <x v="12"/>
    <n v="1"/>
    <n v="135"/>
    <n v="0"/>
    <n v="0"/>
    <n v="0"/>
    <n v="135"/>
    <n v="0"/>
    <n v="135"/>
    <n v="1"/>
    <n v="0"/>
    <x v="249"/>
  </r>
  <r>
    <x v="65"/>
    <n v="10211"/>
    <x v="13"/>
    <n v="1"/>
    <n v="285"/>
    <n v="0"/>
    <n v="0"/>
    <n v="0"/>
    <n v="285"/>
    <n v="0"/>
    <n v="285"/>
    <n v="1"/>
    <n v="0"/>
    <x v="249"/>
  </r>
  <r>
    <x v="8"/>
    <n v="10264"/>
    <x v="5"/>
    <n v="3"/>
    <n v="570"/>
    <n v="0"/>
    <n v="0"/>
    <n v="38"/>
    <n v="532"/>
    <n v="0"/>
    <n v="532"/>
    <n v="1"/>
    <n v="0"/>
    <x v="249"/>
  </r>
  <r>
    <x v="68"/>
    <n v="10377"/>
    <x v="5"/>
    <n v="1"/>
    <n v="345"/>
    <n v="0"/>
    <n v="0"/>
    <n v="0"/>
    <n v="345"/>
    <n v="0"/>
    <n v="345"/>
    <n v="1"/>
    <n v="0"/>
    <x v="249"/>
  </r>
  <r>
    <x v="86"/>
    <n v="10375"/>
    <x v="5"/>
    <n v="1"/>
    <n v="255"/>
    <n v="0"/>
    <n v="0"/>
    <n v="0"/>
    <n v="255"/>
    <n v="0"/>
    <n v="255"/>
    <n v="1"/>
    <n v="0"/>
    <x v="249"/>
  </r>
  <r>
    <x v="69"/>
    <n v="10382"/>
    <x v="5"/>
    <n v="1"/>
    <n v="235"/>
    <n v="0"/>
    <n v="0"/>
    <n v="0"/>
    <n v="235"/>
    <n v="0"/>
    <n v="235"/>
    <n v="1"/>
    <n v="0"/>
    <x v="249"/>
  </r>
  <r>
    <x v="377"/>
    <n v="10633"/>
    <x v="28"/>
    <n v="1"/>
    <n v="159"/>
    <n v="0"/>
    <n v="0"/>
    <n v="0"/>
    <n v="159"/>
    <n v="0"/>
    <n v="159"/>
    <n v="1"/>
    <n v="0"/>
    <x v="249"/>
  </r>
  <r>
    <x v="378"/>
    <n v="10746"/>
    <x v="28"/>
    <n v="1"/>
    <n v="209"/>
    <n v="0"/>
    <n v="0"/>
    <n v="0"/>
    <n v="209"/>
    <n v="0"/>
    <n v="209"/>
    <n v="1"/>
    <n v="0"/>
    <x v="249"/>
  </r>
  <r>
    <x v="119"/>
    <n v="10359"/>
    <x v="6"/>
    <n v="1"/>
    <n v="385"/>
    <n v="0"/>
    <n v="0"/>
    <n v="0"/>
    <n v="385"/>
    <n v="0"/>
    <n v="385"/>
    <n v="1"/>
    <n v="0"/>
    <x v="249"/>
  </r>
  <r>
    <x v="46"/>
    <n v="10356"/>
    <x v="6"/>
    <n v="1"/>
    <n v="360"/>
    <n v="0"/>
    <n v="0"/>
    <n v="0"/>
    <n v="360"/>
    <n v="0"/>
    <n v="360"/>
    <n v="1"/>
    <n v="0"/>
    <x v="249"/>
  </r>
  <r>
    <x v="90"/>
    <n v="10528"/>
    <x v="17"/>
    <n v="1"/>
    <n v="0"/>
    <n v="0"/>
    <n v="0"/>
    <n v="0"/>
    <n v="0"/>
    <n v="0"/>
    <n v="0"/>
    <n v="0"/>
    <n v="0"/>
    <x v="249"/>
  </r>
  <r>
    <x v="17"/>
    <n v="10288"/>
    <x v="17"/>
    <n v="1"/>
    <n v="0"/>
    <n v="0"/>
    <n v="0"/>
    <n v="0"/>
    <n v="0"/>
    <n v="0"/>
    <n v="0"/>
    <n v="0"/>
    <n v="0"/>
    <x v="249"/>
  </r>
  <r>
    <x v="408"/>
    <n v="10875"/>
    <x v="28"/>
    <n v="1"/>
    <n v="289"/>
    <n v="0"/>
    <n v="0"/>
    <n v="0"/>
    <n v="289"/>
    <n v="0"/>
    <n v="289"/>
    <n v="1"/>
    <n v="0"/>
    <x v="249"/>
  </r>
  <r>
    <x v="385"/>
    <n v="10494"/>
    <x v="0"/>
    <n v="1"/>
    <n v="38"/>
    <n v="0"/>
    <n v="0"/>
    <n v="0"/>
    <n v="38"/>
    <n v="0"/>
    <n v="38"/>
    <n v="1"/>
    <n v="0"/>
    <x v="250"/>
  </r>
  <r>
    <x v="81"/>
    <n v="10396"/>
    <x v="18"/>
    <n v="1"/>
    <n v="555"/>
    <n v="0"/>
    <n v="0"/>
    <n v="0"/>
    <n v="555"/>
    <n v="0"/>
    <n v="555"/>
    <n v="1"/>
    <n v="0"/>
    <x v="250"/>
  </r>
  <r>
    <x v="149"/>
    <n v="1070"/>
    <x v="2"/>
    <n v="1"/>
    <n v="740"/>
    <n v="0"/>
    <n v="0"/>
    <n v="0"/>
    <n v="740"/>
    <n v="0"/>
    <n v="740"/>
    <n v="1"/>
    <n v="0"/>
    <x v="250"/>
  </r>
  <r>
    <x v="56"/>
    <n v="10167"/>
    <x v="1"/>
    <n v="1"/>
    <n v="350"/>
    <n v="0"/>
    <n v="0"/>
    <n v="0"/>
    <n v="350"/>
    <n v="0"/>
    <n v="350"/>
    <n v="1"/>
    <n v="0"/>
    <x v="250"/>
  </r>
  <r>
    <x v="57"/>
    <n v="10225"/>
    <x v="4"/>
    <n v="1"/>
    <n v="265"/>
    <n v="0"/>
    <n v="0"/>
    <n v="0"/>
    <n v="265"/>
    <n v="0"/>
    <n v="265"/>
    <n v="1"/>
    <n v="0"/>
    <x v="250"/>
  </r>
  <r>
    <x v="375"/>
    <n v="10067"/>
    <x v="4"/>
    <n v="1"/>
    <n v="275"/>
    <n v="0"/>
    <n v="0"/>
    <n v="0"/>
    <n v="275"/>
    <n v="0"/>
    <n v="275"/>
    <n v="1"/>
    <n v="0"/>
    <x v="250"/>
  </r>
  <r>
    <x v="390"/>
    <n v="10069"/>
    <x v="4"/>
    <n v="1"/>
    <n v="355"/>
    <n v="0"/>
    <n v="0"/>
    <n v="0"/>
    <n v="355"/>
    <n v="0"/>
    <n v="355"/>
    <n v="1"/>
    <n v="0"/>
    <x v="250"/>
  </r>
  <r>
    <x v="22"/>
    <n v="10645"/>
    <x v="1"/>
    <n v="2"/>
    <n v="700"/>
    <n v="0"/>
    <n v="0"/>
    <n v="0"/>
    <n v="700"/>
    <n v="0"/>
    <n v="700"/>
    <n v="1"/>
    <n v="0"/>
    <x v="250"/>
  </r>
  <r>
    <x v="23"/>
    <n v="10044"/>
    <x v="4"/>
    <n v="1"/>
    <n v="275"/>
    <n v="0"/>
    <n v="0"/>
    <n v="0"/>
    <n v="275"/>
    <n v="0"/>
    <n v="275"/>
    <n v="1"/>
    <n v="0"/>
    <x v="250"/>
  </r>
  <r>
    <x v="4"/>
    <n v="10109"/>
    <x v="3"/>
    <n v="1"/>
    <n v="275"/>
    <n v="0"/>
    <n v="0"/>
    <n v="0"/>
    <n v="275"/>
    <n v="0"/>
    <n v="275"/>
    <n v="1"/>
    <n v="0"/>
    <x v="250"/>
  </r>
  <r>
    <x v="102"/>
    <n v="10018"/>
    <x v="4"/>
    <n v="1"/>
    <n v="265"/>
    <n v="0"/>
    <n v="0"/>
    <n v="0"/>
    <n v="265"/>
    <n v="0"/>
    <n v="265"/>
    <n v="1"/>
    <n v="0"/>
    <x v="250"/>
  </r>
  <r>
    <x v="26"/>
    <n v="10095"/>
    <x v="3"/>
    <n v="1"/>
    <n v="270"/>
    <n v="0"/>
    <n v="0"/>
    <n v="0"/>
    <n v="270"/>
    <n v="0"/>
    <n v="270"/>
    <n v="1"/>
    <n v="0"/>
    <x v="250"/>
  </r>
  <r>
    <x v="6"/>
    <n v="10055"/>
    <x v="4"/>
    <n v="1"/>
    <n v="275"/>
    <n v="0"/>
    <n v="0"/>
    <n v="23.27"/>
    <n v="251.73"/>
    <n v="0"/>
    <n v="251.73"/>
    <n v="1"/>
    <n v="0"/>
    <x v="250"/>
  </r>
  <r>
    <x v="129"/>
    <n v="10088"/>
    <x v="4"/>
    <n v="1"/>
    <n v="275"/>
    <n v="0"/>
    <n v="0"/>
    <n v="0"/>
    <n v="275"/>
    <n v="0"/>
    <n v="275"/>
    <n v="1"/>
    <n v="0"/>
    <x v="250"/>
  </r>
  <r>
    <x v="178"/>
    <n v="10444"/>
    <x v="12"/>
    <n v="1"/>
    <n v="75"/>
    <n v="0"/>
    <n v="0"/>
    <n v="0"/>
    <n v="75"/>
    <n v="0"/>
    <n v="75"/>
    <n v="1"/>
    <n v="0"/>
    <x v="250"/>
  </r>
  <r>
    <x v="140"/>
    <n v="10488"/>
    <x v="12"/>
    <n v="1"/>
    <n v="135"/>
    <n v="0"/>
    <n v="0"/>
    <n v="0"/>
    <n v="135"/>
    <n v="0"/>
    <n v="135"/>
    <n v="1"/>
    <n v="0"/>
    <x v="250"/>
  </r>
  <r>
    <x v="31"/>
    <n v="10437"/>
    <x v="12"/>
    <n v="1"/>
    <n v="110"/>
    <n v="0"/>
    <n v="0"/>
    <n v="0"/>
    <n v="110"/>
    <n v="0"/>
    <n v="110"/>
    <n v="1"/>
    <n v="0"/>
    <x v="250"/>
  </r>
  <r>
    <x v="236"/>
    <n v="10042"/>
    <x v="12"/>
    <n v="1"/>
    <n v="145"/>
    <n v="0"/>
    <n v="0"/>
    <n v="0"/>
    <n v="145"/>
    <n v="0"/>
    <n v="145"/>
    <n v="1"/>
    <n v="0"/>
    <x v="250"/>
  </r>
  <r>
    <x v="398"/>
    <n v="10489"/>
    <x v="16"/>
    <n v="1"/>
    <n v="45"/>
    <n v="0"/>
    <n v="0"/>
    <n v="0"/>
    <n v="45"/>
    <n v="0"/>
    <n v="45"/>
    <n v="1"/>
    <n v="0"/>
    <x v="250"/>
  </r>
  <r>
    <x v="63"/>
    <n v="10470"/>
    <x v="19"/>
    <n v="1"/>
    <n v="275"/>
    <n v="0"/>
    <n v="0"/>
    <n v="0"/>
    <n v="275"/>
    <n v="0"/>
    <n v="275"/>
    <n v="1"/>
    <n v="0"/>
    <x v="250"/>
  </r>
  <r>
    <x v="35"/>
    <n v="10220"/>
    <x v="13"/>
    <n v="1"/>
    <n v="255"/>
    <n v="0"/>
    <n v="0"/>
    <n v="0"/>
    <n v="255"/>
    <n v="0"/>
    <n v="255"/>
    <n v="1"/>
    <n v="0"/>
    <x v="250"/>
  </r>
  <r>
    <x v="37"/>
    <n v="10216"/>
    <x v="13"/>
    <n v="2"/>
    <n v="560"/>
    <n v="0"/>
    <n v="0"/>
    <n v="23.7"/>
    <n v="536.29999999999995"/>
    <n v="0"/>
    <n v="536.29999999999995"/>
    <n v="1"/>
    <n v="0"/>
    <x v="250"/>
  </r>
  <r>
    <x v="8"/>
    <n v="10264"/>
    <x v="5"/>
    <n v="2"/>
    <n v="380"/>
    <n v="0"/>
    <n v="0"/>
    <n v="0"/>
    <n v="380"/>
    <n v="0"/>
    <n v="380"/>
    <n v="1"/>
    <n v="0"/>
    <x v="250"/>
  </r>
  <r>
    <x v="41"/>
    <n v="10363"/>
    <x v="5"/>
    <n v="2"/>
    <n v="530"/>
    <n v="0"/>
    <n v="0"/>
    <n v="0"/>
    <n v="530"/>
    <n v="0"/>
    <n v="530"/>
    <n v="1"/>
    <n v="0"/>
    <x v="250"/>
  </r>
  <r>
    <x v="42"/>
    <n v="10370"/>
    <x v="5"/>
    <n v="1"/>
    <n v="310"/>
    <n v="0"/>
    <n v="0"/>
    <n v="26.63"/>
    <n v="283.37"/>
    <n v="0"/>
    <n v="283.37"/>
    <n v="1"/>
    <n v="0"/>
    <x v="250"/>
  </r>
  <r>
    <x v="383"/>
    <n v="10749"/>
    <x v="28"/>
    <n v="1"/>
    <n v="179"/>
    <n v="0"/>
    <n v="0"/>
    <n v="15.38"/>
    <n v="163.62"/>
    <n v="0"/>
    <n v="163.62"/>
    <n v="1"/>
    <n v="0"/>
    <x v="250"/>
  </r>
  <r>
    <x v="409"/>
    <n v="10925"/>
    <x v="28"/>
    <n v="1"/>
    <n v="149"/>
    <n v="0"/>
    <n v="0"/>
    <n v="0"/>
    <n v="149"/>
    <n v="0"/>
    <n v="149"/>
    <n v="1"/>
    <n v="0"/>
    <x v="250"/>
  </r>
  <r>
    <x v="376"/>
    <n v="10923"/>
    <x v="28"/>
    <n v="1"/>
    <n v="159"/>
    <n v="0"/>
    <n v="0"/>
    <n v="13.45"/>
    <n v="145.55000000000001"/>
    <n v="0"/>
    <n v="145.55000000000001"/>
    <n v="1"/>
    <n v="0"/>
    <x v="250"/>
  </r>
  <r>
    <x v="378"/>
    <n v="10746"/>
    <x v="28"/>
    <n v="1"/>
    <n v="209"/>
    <n v="0"/>
    <n v="0"/>
    <n v="0"/>
    <n v="209"/>
    <n v="0"/>
    <n v="209"/>
    <n v="1"/>
    <n v="0"/>
    <x v="250"/>
  </r>
  <r>
    <x v="45"/>
    <n v="10354"/>
    <x v="6"/>
    <n v="2"/>
    <n v="700"/>
    <n v="0"/>
    <n v="0"/>
    <n v="30.07"/>
    <n v="669.93"/>
    <n v="0"/>
    <n v="669.93"/>
    <n v="1"/>
    <n v="0"/>
    <x v="250"/>
  </r>
  <r>
    <x v="119"/>
    <n v="10359"/>
    <x v="6"/>
    <n v="2"/>
    <n v="770"/>
    <n v="0"/>
    <n v="0"/>
    <n v="32.58"/>
    <n v="737.42"/>
    <n v="0"/>
    <n v="737.42"/>
    <n v="1"/>
    <n v="0"/>
    <x v="250"/>
  </r>
  <r>
    <x v="46"/>
    <n v="10356"/>
    <x v="6"/>
    <n v="2"/>
    <n v="720"/>
    <n v="0"/>
    <n v="0"/>
    <n v="30.92"/>
    <n v="689.08"/>
    <n v="0"/>
    <n v="689.08"/>
    <n v="1"/>
    <n v="0"/>
    <x v="250"/>
  </r>
  <r>
    <x v="75"/>
    <n v="10427"/>
    <x v="21"/>
    <n v="1"/>
    <n v="389"/>
    <n v="0"/>
    <n v="0"/>
    <n v="0"/>
    <n v="389"/>
    <n v="0"/>
    <n v="389"/>
    <n v="1"/>
    <n v="0"/>
    <x v="250"/>
  </r>
  <r>
    <x v="152"/>
    <n v="10428"/>
    <x v="21"/>
    <n v="1"/>
    <n v="379"/>
    <n v="0"/>
    <n v="0"/>
    <n v="0"/>
    <n v="379"/>
    <n v="0"/>
    <n v="379"/>
    <n v="1"/>
    <n v="0"/>
    <x v="250"/>
  </r>
  <r>
    <x v="200"/>
    <n v="10402"/>
    <x v="23"/>
    <n v="1"/>
    <n v="285"/>
    <n v="0"/>
    <n v="0"/>
    <n v="0"/>
    <n v="285"/>
    <n v="0"/>
    <n v="285"/>
    <n v="1"/>
    <n v="0"/>
    <x v="250"/>
  </r>
  <r>
    <x v="208"/>
    <n v="10187"/>
    <x v="16"/>
    <n v="1"/>
    <n v="280"/>
    <n v="0"/>
    <n v="0"/>
    <n v="0"/>
    <n v="280"/>
    <n v="0"/>
    <n v="280"/>
    <n v="1"/>
    <n v="0"/>
    <x v="250"/>
  </r>
  <r>
    <x v="282"/>
    <n v="10455"/>
    <x v="0"/>
    <n v="1"/>
    <n v="465"/>
    <n v="0"/>
    <n v="0"/>
    <n v="0"/>
    <n v="465"/>
    <n v="0"/>
    <n v="465"/>
    <n v="1"/>
    <n v="0"/>
    <x v="251"/>
  </r>
  <r>
    <x v="417"/>
    <n v="10574"/>
    <x v="17"/>
    <n v="1"/>
    <n v="0"/>
    <n v="0"/>
    <n v="0"/>
    <n v="0"/>
    <n v="0"/>
    <n v="0"/>
    <n v="0"/>
    <n v="0"/>
    <n v="0"/>
    <x v="251"/>
  </r>
  <r>
    <x v="56"/>
    <n v="10167"/>
    <x v="1"/>
    <n v="1"/>
    <n v="350"/>
    <n v="0"/>
    <n v="0"/>
    <n v="0"/>
    <n v="350"/>
    <n v="0"/>
    <n v="350"/>
    <n v="1"/>
    <n v="0"/>
    <x v="251"/>
  </r>
  <r>
    <x v="22"/>
    <n v="10645"/>
    <x v="1"/>
    <n v="1"/>
    <n v="350"/>
    <n v="0"/>
    <n v="0"/>
    <n v="0"/>
    <n v="350"/>
    <n v="0"/>
    <n v="350"/>
    <n v="1"/>
    <n v="0"/>
    <x v="251"/>
  </r>
  <r>
    <x v="176"/>
    <n v="10137"/>
    <x v="1"/>
    <n v="1"/>
    <n v="385"/>
    <n v="0"/>
    <n v="0"/>
    <n v="0"/>
    <n v="385"/>
    <n v="0"/>
    <n v="385"/>
    <n v="1"/>
    <n v="0"/>
    <x v="251"/>
  </r>
  <r>
    <x v="26"/>
    <n v="10095"/>
    <x v="3"/>
    <n v="1"/>
    <n v="270"/>
    <n v="0"/>
    <n v="0"/>
    <n v="0"/>
    <n v="270"/>
    <n v="0"/>
    <n v="270"/>
    <n v="1"/>
    <n v="0"/>
    <x v="251"/>
  </r>
  <r>
    <x v="6"/>
    <n v="10055"/>
    <x v="4"/>
    <n v="1"/>
    <n v="275"/>
    <n v="0"/>
    <n v="0"/>
    <n v="0"/>
    <n v="275"/>
    <n v="0"/>
    <n v="275"/>
    <n v="1"/>
    <n v="0"/>
    <x v="251"/>
  </r>
  <r>
    <x v="129"/>
    <n v="10088"/>
    <x v="4"/>
    <n v="1"/>
    <n v="275"/>
    <n v="0"/>
    <n v="0"/>
    <n v="0"/>
    <n v="275"/>
    <n v="0"/>
    <n v="275"/>
    <n v="1"/>
    <n v="0"/>
    <x v="251"/>
  </r>
  <r>
    <x v="113"/>
    <n v="10446"/>
    <x v="12"/>
    <n v="1"/>
    <n v="210"/>
    <n v="0"/>
    <n v="0"/>
    <n v="0"/>
    <n v="210"/>
    <n v="0"/>
    <n v="210"/>
    <n v="1"/>
    <n v="0"/>
    <x v="251"/>
  </r>
  <r>
    <x v="114"/>
    <n v="10440"/>
    <x v="12"/>
    <n v="1"/>
    <n v="88"/>
    <n v="0"/>
    <n v="0"/>
    <n v="0"/>
    <n v="88"/>
    <n v="0"/>
    <n v="88"/>
    <n v="1"/>
    <n v="0"/>
    <x v="251"/>
  </r>
  <r>
    <x v="30"/>
    <n v="10441"/>
    <x v="12"/>
    <n v="1"/>
    <n v="250"/>
    <n v="0"/>
    <n v="0"/>
    <n v="0"/>
    <n v="250"/>
    <n v="0"/>
    <n v="250"/>
    <n v="1"/>
    <n v="0"/>
    <x v="251"/>
  </r>
  <r>
    <x v="274"/>
    <n v="10715"/>
    <x v="12"/>
    <n v="1"/>
    <n v="155"/>
    <n v="0"/>
    <n v="0"/>
    <n v="0"/>
    <n v="155"/>
    <n v="0"/>
    <n v="155"/>
    <n v="1"/>
    <n v="0"/>
    <x v="251"/>
  </r>
  <r>
    <x v="63"/>
    <n v="10470"/>
    <x v="19"/>
    <n v="2"/>
    <n v="550"/>
    <n v="0"/>
    <n v="0"/>
    <n v="0"/>
    <n v="550"/>
    <n v="0"/>
    <n v="550"/>
    <n v="1"/>
    <n v="0"/>
    <x v="251"/>
  </r>
  <r>
    <x v="34"/>
    <n v="10222"/>
    <x v="13"/>
    <n v="1"/>
    <n v="255"/>
    <n v="0"/>
    <n v="0"/>
    <n v="0"/>
    <n v="255"/>
    <n v="0"/>
    <n v="255"/>
    <n v="1"/>
    <n v="0"/>
    <x v="251"/>
  </r>
  <r>
    <x v="37"/>
    <n v="10216"/>
    <x v="13"/>
    <n v="1"/>
    <n v="280"/>
    <n v="0"/>
    <n v="0"/>
    <n v="0"/>
    <n v="280"/>
    <n v="0"/>
    <n v="280"/>
    <n v="1"/>
    <n v="0"/>
    <x v="251"/>
  </r>
  <r>
    <x v="85"/>
    <n v="10215"/>
    <x v="13"/>
    <n v="1"/>
    <n v="255"/>
    <n v="0"/>
    <n v="0"/>
    <n v="0"/>
    <n v="255"/>
    <n v="0"/>
    <n v="255"/>
    <n v="1"/>
    <n v="0"/>
    <x v="251"/>
  </r>
  <r>
    <x v="8"/>
    <n v="10264"/>
    <x v="5"/>
    <n v="1"/>
    <n v="190"/>
    <n v="0"/>
    <n v="0"/>
    <n v="19"/>
    <n v="171"/>
    <n v="0"/>
    <n v="171"/>
    <n v="1"/>
    <n v="0"/>
    <x v="251"/>
  </r>
  <r>
    <x v="69"/>
    <n v="10382"/>
    <x v="5"/>
    <n v="1"/>
    <n v="235"/>
    <n v="0"/>
    <n v="0"/>
    <n v="23.5"/>
    <n v="211.5"/>
    <n v="0"/>
    <n v="211.5"/>
    <n v="1"/>
    <n v="0"/>
    <x v="251"/>
  </r>
  <r>
    <x v="10"/>
    <n v="10007"/>
    <x v="5"/>
    <n v="1"/>
    <n v="275"/>
    <n v="0"/>
    <n v="0"/>
    <n v="55"/>
    <n v="220"/>
    <n v="0"/>
    <n v="220"/>
    <n v="1"/>
    <n v="0"/>
    <x v="251"/>
  </r>
  <r>
    <x v="264"/>
    <n v="10660"/>
    <x v="5"/>
    <n v="1"/>
    <n v="265"/>
    <n v="0"/>
    <n v="0"/>
    <n v="26.5"/>
    <n v="238.5"/>
    <n v="0"/>
    <n v="238.5"/>
    <n v="1"/>
    <n v="0"/>
    <x v="251"/>
  </r>
  <r>
    <x v="70"/>
    <n v="10367"/>
    <x v="5"/>
    <n v="1"/>
    <n v="330"/>
    <n v="0"/>
    <n v="0"/>
    <n v="0"/>
    <n v="330"/>
    <n v="0"/>
    <n v="330"/>
    <n v="1"/>
    <n v="0"/>
    <x v="251"/>
  </r>
  <r>
    <x v="383"/>
    <n v="10749"/>
    <x v="28"/>
    <n v="2"/>
    <n v="358"/>
    <n v="0"/>
    <n v="0"/>
    <n v="0"/>
    <n v="358"/>
    <n v="0"/>
    <n v="358"/>
    <n v="1"/>
    <n v="0"/>
    <x v="251"/>
  </r>
  <r>
    <x v="377"/>
    <n v="10633"/>
    <x v="28"/>
    <n v="1"/>
    <n v="159"/>
    <n v="0"/>
    <n v="0"/>
    <n v="0"/>
    <n v="159"/>
    <n v="0"/>
    <n v="159"/>
    <n v="1"/>
    <n v="0"/>
    <x v="251"/>
  </r>
  <r>
    <x v="378"/>
    <n v="10746"/>
    <x v="28"/>
    <n v="1"/>
    <n v="209"/>
    <n v="0"/>
    <n v="0"/>
    <n v="0"/>
    <n v="209"/>
    <n v="0"/>
    <n v="209"/>
    <n v="1"/>
    <n v="0"/>
    <x v="251"/>
  </r>
  <r>
    <x v="379"/>
    <n v="10754"/>
    <x v="28"/>
    <n v="1"/>
    <n v="209"/>
    <n v="0"/>
    <n v="0"/>
    <n v="0"/>
    <n v="209"/>
    <n v="0"/>
    <n v="209"/>
    <n v="1"/>
    <n v="0"/>
    <x v="251"/>
  </r>
  <r>
    <x v="141"/>
    <n v="10355"/>
    <x v="6"/>
    <n v="1"/>
    <n v="350"/>
    <n v="0"/>
    <n v="0"/>
    <n v="0"/>
    <n v="350"/>
    <n v="0"/>
    <n v="350"/>
    <n v="1"/>
    <n v="0"/>
    <x v="251"/>
  </r>
  <r>
    <x v="183"/>
    <n v="10043"/>
    <x v="6"/>
    <n v="1"/>
    <n v="310"/>
    <n v="0"/>
    <n v="0"/>
    <n v="0"/>
    <n v="310"/>
    <n v="0"/>
    <n v="310"/>
    <n v="1"/>
    <n v="0"/>
    <x v="251"/>
  </r>
  <r>
    <x v="119"/>
    <n v="10359"/>
    <x v="6"/>
    <n v="2"/>
    <n v="770"/>
    <n v="0"/>
    <n v="0"/>
    <n v="0"/>
    <n v="770"/>
    <n v="0"/>
    <n v="770"/>
    <n v="1"/>
    <n v="0"/>
    <x v="251"/>
  </r>
  <r>
    <x v="46"/>
    <n v="10356"/>
    <x v="6"/>
    <n v="6"/>
    <n v="2160"/>
    <n v="0"/>
    <n v="0"/>
    <n v="144"/>
    <n v="2016"/>
    <n v="0"/>
    <n v="2016"/>
    <n v="1"/>
    <n v="0"/>
    <x v="251"/>
  </r>
  <r>
    <x v="418"/>
    <n v="10517"/>
    <x v="22"/>
    <n v="1"/>
    <n v="525"/>
    <n v="0"/>
    <n v="0"/>
    <n v="0"/>
    <n v="525"/>
    <n v="0"/>
    <n v="525"/>
    <n v="1"/>
    <n v="0"/>
    <x v="251"/>
  </r>
  <r>
    <x v="419"/>
    <n v="10571"/>
    <x v="17"/>
    <n v="1"/>
    <n v="0"/>
    <n v="0"/>
    <n v="0"/>
    <n v="0"/>
    <n v="0"/>
    <n v="0"/>
    <n v="0"/>
    <n v="0"/>
    <n v="0"/>
    <x v="251"/>
  </r>
  <r>
    <x v="408"/>
    <n v="10875"/>
    <x v="28"/>
    <n v="2"/>
    <n v="578"/>
    <n v="0"/>
    <n v="0"/>
    <n v="0"/>
    <n v="578"/>
    <n v="0"/>
    <n v="578"/>
    <n v="1"/>
    <n v="0"/>
    <x v="251"/>
  </r>
  <r>
    <x v="224"/>
    <n v="10549"/>
    <x v="17"/>
    <n v="2"/>
    <n v="0"/>
    <n v="0"/>
    <n v="0"/>
    <n v="0"/>
    <n v="0"/>
    <n v="0"/>
    <n v="0"/>
    <n v="0"/>
    <n v="0"/>
    <x v="251"/>
  </r>
  <r>
    <x v="212"/>
    <n v="10559"/>
    <x v="17"/>
    <n v="1"/>
    <n v="0"/>
    <n v="0"/>
    <n v="0"/>
    <n v="0"/>
    <n v="0"/>
    <n v="0"/>
    <n v="0"/>
    <n v="0"/>
    <n v="0"/>
    <x v="251"/>
  </r>
  <r>
    <x v="385"/>
    <n v="10494"/>
    <x v="0"/>
    <n v="1"/>
    <n v="38"/>
    <n v="0"/>
    <n v="0"/>
    <n v="0"/>
    <n v="38"/>
    <n v="0"/>
    <n v="38"/>
    <n v="1"/>
    <n v="0"/>
    <x v="252"/>
  </r>
  <r>
    <x v="111"/>
    <n v="10070"/>
    <x v="4"/>
    <n v="1"/>
    <n v="275"/>
    <n v="0"/>
    <n v="0"/>
    <n v="0"/>
    <n v="275"/>
    <n v="0"/>
    <n v="275"/>
    <n v="1"/>
    <n v="0"/>
    <x v="252"/>
  </r>
  <r>
    <x v="375"/>
    <n v="10067"/>
    <x v="4"/>
    <n v="1"/>
    <n v="275"/>
    <n v="0"/>
    <n v="0"/>
    <n v="0"/>
    <n v="275"/>
    <n v="0"/>
    <n v="275"/>
    <n v="1"/>
    <n v="0"/>
    <x v="252"/>
  </r>
  <r>
    <x v="22"/>
    <n v="10143"/>
    <x v="2"/>
    <n v="1"/>
    <n v="415"/>
    <n v="0"/>
    <n v="0"/>
    <n v="0"/>
    <n v="415"/>
    <n v="0"/>
    <n v="415"/>
    <n v="1"/>
    <n v="0"/>
    <x v="252"/>
  </r>
  <r>
    <x v="23"/>
    <n v="10044"/>
    <x v="4"/>
    <n v="1"/>
    <n v="275"/>
    <n v="0"/>
    <n v="0"/>
    <n v="0"/>
    <n v="275"/>
    <n v="0"/>
    <n v="275"/>
    <n v="1"/>
    <n v="0"/>
    <x v="252"/>
  </r>
  <r>
    <x v="349"/>
    <n v="10652"/>
    <x v="3"/>
    <n v="1"/>
    <n v="315"/>
    <n v="0"/>
    <n v="0"/>
    <n v="0"/>
    <n v="315"/>
    <n v="0"/>
    <n v="315"/>
    <n v="1"/>
    <n v="0"/>
    <x v="252"/>
  </r>
  <r>
    <x v="4"/>
    <n v="10109"/>
    <x v="3"/>
    <n v="4"/>
    <n v="1100"/>
    <n v="0"/>
    <n v="0"/>
    <n v="54.33"/>
    <n v="1045.67"/>
    <n v="0"/>
    <n v="1045.67"/>
    <n v="1"/>
    <n v="0"/>
    <x v="252"/>
  </r>
  <r>
    <x v="176"/>
    <n v="10137"/>
    <x v="1"/>
    <n v="1"/>
    <n v="385"/>
    <n v="0"/>
    <n v="0"/>
    <n v="14.32"/>
    <n v="370.68"/>
    <n v="0"/>
    <n v="370.68"/>
    <n v="1"/>
    <n v="0"/>
    <x v="252"/>
  </r>
  <r>
    <x v="178"/>
    <n v="10444"/>
    <x v="12"/>
    <n v="1"/>
    <n v="75"/>
    <n v="0"/>
    <n v="0"/>
    <n v="0"/>
    <n v="75"/>
    <n v="0"/>
    <n v="75"/>
    <n v="1"/>
    <n v="0"/>
    <x v="252"/>
  </r>
  <r>
    <x v="113"/>
    <n v="10446"/>
    <x v="12"/>
    <n v="1"/>
    <n v="210"/>
    <n v="0"/>
    <n v="0"/>
    <n v="0"/>
    <n v="210"/>
    <n v="0"/>
    <n v="210"/>
    <n v="1"/>
    <n v="0"/>
    <x v="252"/>
  </r>
  <r>
    <x v="114"/>
    <n v="10440"/>
    <x v="12"/>
    <n v="2"/>
    <n v="176"/>
    <n v="0"/>
    <n v="0"/>
    <n v="0"/>
    <n v="176"/>
    <n v="0"/>
    <n v="176"/>
    <n v="1"/>
    <n v="0"/>
    <x v="252"/>
  </r>
  <r>
    <x v="62"/>
    <n v="10445"/>
    <x v="12"/>
    <n v="1"/>
    <n v="210"/>
    <n v="0"/>
    <n v="0"/>
    <n v="0"/>
    <n v="210"/>
    <n v="0"/>
    <n v="210"/>
    <n v="1"/>
    <n v="0"/>
    <x v="252"/>
  </r>
  <r>
    <x v="274"/>
    <n v="10715"/>
    <x v="12"/>
    <n v="1"/>
    <n v="155"/>
    <n v="0"/>
    <n v="0"/>
    <n v="0"/>
    <n v="155"/>
    <n v="0"/>
    <n v="155"/>
    <n v="1"/>
    <n v="0"/>
    <x v="252"/>
  </r>
  <r>
    <x v="115"/>
    <n v="10436"/>
    <x v="12"/>
    <n v="1"/>
    <n v="45"/>
    <n v="0"/>
    <n v="0"/>
    <n v="0"/>
    <n v="45"/>
    <n v="0"/>
    <n v="45"/>
    <n v="1"/>
    <n v="0"/>
    <x v="252"/>
  </r>
  <r>
    <x v="31"/>
    <n v="10437"/>
    <x v="12"/>
    <n v="1"/>
    <n v="110"/>
    <n v="0"/>
    <n v="0"/>
    <n v="0"/>
    <n v="110"/>
    <n v="0"/>
    <n v="110"/>
    <n v="1"/>
    <n v="0"/>
    <x v="252"/>
  </r>
  <r>
    <x v="236"/>
    <n v="10042"/>
    <x v="12"/>
    <n v="1"/>
    <n v="145"/>
    <n v="0"/>
    <n v="0"/>
    <n v="13.29"/>
    <n v="131.71"/>
    <n v="0"/>
    <n v="131.71"/>
    <n v="1"/>
    <n v="0"/>
    <x v="252"/>
  </r>
  <r>
    <x v="63"/>
    <n v="10470"/>
    <x v="19"/>
    <n v="1"/>
    <n v="275"/>
    <n v="0"/>
    <n v="0"/>
    <n v="0"/>
    <n v="275"/>
    <n v="0"/>
    <n v="275"/>
    <n v="1"/>
    <n v="0"/>
    <x v="252"/>
  </r>
  <r>
    <x v="65"/>
    <n v="10211"/>
    <x v="13"/>
    <n v="1"/>
    <n v="285"/>
    <n v="0"/>
    <n v="0"/>
    <n v="14"/>
    <n v="271"/>
    <n v="0"/>
    <n v="271"/>
    <n v="1"/>
    <n v="0"/>
    <x v="252"/>
  </r>
  <r>
    <x v="230"/>
    <n v="10213"/>
    <x v="13"/>
    <n v="1"/>
    <n v="265"/>
    <n v="0"/>
    <n v="0"/>
    <n v="0"/>
    <n v="265"/>
    <n v="0"/>
    <n v="265"/>
    <n v="1"/>
    <n v="0"/>
    <x v="252"/>
  </r>
  <r>
    <x v="117"/>
    <n v="10218"/>
    <x v="13"/>
    <n v="1"/>
    <n v="280"/>
    <n v="0"/>
    <n v="0"/>
    <n v="13.75"/>
    <n v="266.25"/>
    <n v="0"/>
    <n v="266.25"/>
    <n v="1"/>
    <n v="0"/>
    <x v="252"/>
  </r>
  <r>
    <x v="67"/>
    <n v="10223"/>
    <x v="13"/>
    <n v="2"/>
    <n v="620"/>
    <n v="0"/>
    <n v="0"/>
    <n v="28.42"/>
    <n v="591.58000000000004"/>
    <n v="0"/>
    <n v="591.58000000000004"/>
    <n v="1"/>
    <n v="0"/>
    <x v="252"/>
  </r>
  <r>
    <x v="36"/>
    <n v="10224"/>
    <x v="13"/>
    <n v="1"/>
    <n v="285"/>
    <n v="0"/>
    <n v="0"/>
    <n v="10.6"/>
    <n v="274.39999999999998"/>
    <n v="0"/>
    <n v="274.39999999999998"/>
    <n v="1"/>
    <n v="0"/>
    <x v="252"/>
  </r>
  <r>
    <x v="37"/>
    <n v="10216"/>
    <x v="13"/>
    <n v="1"/>
    <n v="280"/>
    <n v="0"/>
    <n v="0"/>
    <n v="13.75"/>
    <n v="266.25"/>
    <n v="0"/>
    <n v="266.25"/>
    <n v="1"/>
    <n v="0"/>
    <x v="252"/>
  </r>
  <r>
    <x v="85"/>
    <n v="10215"/>
    <x v="13"/>
    <n v="1"/>
    <n v="255"/>
    <n v="0"/>
    <n v="0"/>
    <n v="0"/>
    <n v="255"/>
    <n v="0"/>
    <n v="255"/>
    <n v="1"/>
    <n v="0"/>
    <x v="252"/>
  </r>
  <r>
    <x v="130"/>
    <n v="10669"/>
    <x v="2"/>
    <n v="1"/>
    <n v="375"/>
    <n v="0"/>
    <n v="0"/>
    <n v="0"/>
    <n v="375"/>
    <n v="0"/>
    <n v="375"/>
    <n v="1"/>
    <n v="0"/>
    <x v="252"/>
  </r>
  <r>
    <x v="8"/>
    <n v="10264"/>
    <x v="5"/>
    <n v="3"/>
    <n v="570"/>
    <n v="0"/>
    <n v="0"/>
    <n v="7.07"/>
    <n v="562.92999999999995"/>
    <n v="0"/>
    <n v="562.92999999999995"/>
    <n v="1"/>
    <n v="0"/>
    <x v="252"/>
  </r>
  <r>
    <x v="68"/>
    <n v="10377"/>
    <x v="5"/>
    <n v="2"/>
    <n v="690"/>
    <n v="0"/>
    <n v="0"/>
    <n v="34.5"/>
    <n v="655.5"/>
    <n v="0"/>
    <n v="655.5"/>
    <n v="1"/>
    <n v="0"/>
    <x v="252"/>
  </r>
  <r>
    <x v="41"/>
    <n v="10363"/>
    <x v="5"/>
    <n v="1"/>
    <n v="265"/>
    <n v="0"/>
    <n v="0"/>
    <n v="26.5"/>
    <n v="238.5"/>
    <n v="0"/>
    <n v="238.5"/>
    <n v="1"/>
    <n v="0"/>
    <x v="252"/>
  </r>
  <r>
    <x v="69"/>
    <n v="10382"/>
    <x v="5"/>
    <n v="1"/>
    <n v="235"/>
    <n v="0"/>
    <n v="0"/>
    <n v="0"/>
    <n v="235"/>
    <n v="0"/>
    <n v="235"/>
    <n v="1"/>
    <n v="0"/>
    <x v="252"/>
  </r>
  <r>
    <x v="43"/>
    <n v="10364"/>
    <x v="5"/>
    <n v="1"/>
    <n v="330"/>
    <n v="0"/>
    <n v="0"/>
    <n v="0"/>
    <n v="330"/>
    <n v="0"/>
    <n v="330"/>
    <n v="1"/>
    <n v="0"/>
    <x v="252"/>
  </r>
  <r>
    <x v="186"/>
    <n v="10365"/>
    <x v="5"/>
    <n v="1"/>
    <n v="320"/>
    <n v="0"/>
    <n v="0"/>
    <n v="11.9"/>
    <n v="308.10000000000002"/>
    <n v="0"/>
    <n v="308.10000000000002"/>
    <n v="1"/>
    <n v="0"/>
    <x v="252"/>
  </r>
  <r>
    <x v="264"/>
    <n v="10660"/>
    <x v="5"/>
    <n v="1"/>
    <n v="265"/>
    <n v="0"/>
    <n v="0"/>
    <n v="9.86"/>
    <n v="255.14"/>
    <n v="0"/>
    <n v="255.14"/>
    <n v="1"/>
    <n v="0"/>
    <x v="252"/>
  </r>
  <r>
    <x v="70"/>
    <n v="10367"/>
    <x v="5"/>
    <n v="1"/>
    <n v="330"/>
    <n v="0"/>
    <n v="0"/>
    <n v="33"/>
    <n v="297"/>
    <n v="0"/>
    <n v="297"/>
    <n v="1"/>
    <n v="0"/>
    <x v="252"/>
  </r>
  <r>
    <x v="383"/>
    <n v="10749"/>
    <x v="28"/>
    <n v="1"/>
    <n v="179"/>
    <n v="0"/>
    <n v="0"/>
    <n v="0"/>
    <n v="179"/>
    <n v="0"/>
    <n v="179"/>
    <n v="1"/>
    <n v="0"/>
    <x v="252"/>
  </r>
  <r>
    <x v="118"/>
    <n v="10361"/>
    <x v="6"/>
    <n v="1"/>
    <n v="385"/>
    <n v="0"/>
    <n v="0"/>
    <n v="0"/>
    <n v="385"/>
    <n v="0"/>
    <n v="385"/>
    <n v="1"/>
    <n v="0"/>
    <x v="252"/>
  </r>
  <r>
    <x v="45"/>
    <n v="10354"/>
    <x v="6"/>
    <n v="3"/>
    <n v="1050"/>
    <n v="0"/>
    <n v="0"/>
    <n v="13.02"/>
    <n v="1036.98"/>
    <n v="0"/>
    <n v="1036.98"/>
    <n v="1"/>
    <n v="0"/>
    <x v="252"/>
  </r>
  <r>
    <x v="119"/>
    <n v="10359"/>
    <x v="6"/>
    <n v="3"/>
    <n v="1155"/>
    <n v="0"/>
    <n v="0"/>
    <n v="35.29"/>
    <n v="1119.71"/>
    <n v="0"/>
    <n v="1119.71"/>
    <n v="1"/>
    <n v="0"/>
    <x v="252"/>
  </r>
  <r>
    <x v="205"/>
    <n v="10430"/>
    <x v="21"/>
    <n v="1"/>
    <n v="275"/>
    <n v="0"/>
    <n v="0"/>
    <n v="0"/>
    <n v="275"/>
    <n v="0"/>
    <n v="275"/>
    <n v="1"/>
    <n v="0"/>
    <x v="252"/>
  </r>
  <r>
    <x v="420"/>
    <n v="10702"/>
    <x v="2"/>
    <n v="1"/>
    <n v="280"/>
    <n v="0"/>
    <n v="0"/>
    <n v="0"/>
    <n v="280"/>
    <n v="0"/>
    <n v="280"/>
    <n v="1"/>
    <n v="0"/>
    <x v="252"/>
  </r>
  <r>
    <x v="78"/>
    <n v="10403"/>
    <x v="23"/>
    <n v="2"/>
    <n v="690"/>
    <n v="0"/>
    <n v="0"/>
    <n v="38.4"/>
    <n v="651.6"/>
    <n v="0"/>
    <n v="651.6"/>
    <n v="1"/>
    <n v="0"/>
    <x v="252"/>
  </r>
  <r>
    <x v="16"/>
    <n v="10030"/>
    <x v="9"/>
    <n v="1"/>
    <n v="725"/>
    <n v="0"/>
    <n v="0"/>
    <n v="0"/>
    <n v="725"/>
    <n v="0"/>
    <n v="725"/>
    <n v="1"/>
    <n v="0"/>
    <x v="252"/>
  </r>
  <r>
    <x v="241"/>
    <n v="10031"/>
    <x v="9"/>
    <n v="1"/>
    <n v="725"/>
    <n v="0"/>
    <n v="0"/>
    <n v="0"/>
    <n v="725"/>
    <n v="0"/>
    <n v="725"/>
    <n v="1"/>
    <n v="0"/>
    <x v="252"/>
  </r>
  <r>
    <x v="154"/>
    <n v="10175"/>
    <x v="2"/>
    <n v="1"/>
    <n v="225"/>
    <n v="0"/>
    <n v="0"/>
    <n v="0"/>
    <n v="225"/>
    <n v="0"/>
    <n v="225"/>
    <n v="1"/>
    <n v="0"/>
    <x v="252"/>
  </r>
  <r>
    <x v="408"/>
    <n v="10875"/>
    <x v="28"/>
    <n v="1"/>
    <n v="289"/>
    <n v="0"/>
    <n v="0"/>
    <n v="0"/>
    <n v="289"/>
    <n v="0"/>
    <n v="289"/>
    <n v="1"/>
    <n v="0"/>
    <x v="252"/>
  </r>
  <r>
    <x v="351"/>
    <n v="11234"/>
    <x v="2"/>
    <n v="1"/>
    <n v="425"/>
    <n v="0"/>
    <n v="0"/>
    <n v="0"/>
    <n v="425"/>
    <n v="0"/>
    <n v="425"/>
    <n v="1"/>
    <n v="0"/>
    <x v="252"/>
  </r>
  <r>
    <x v="257"/>
    <n v="10560"/>
    <x v="2"/>
    <n v="1"/>
    <n v="325"/>
    <n v="0"/>
    <n v="0"/>
    <n v="0"/>
    <n v="325"/>
    <n v="0"/>
    <n v="325"/>
    <n v="1"/>
    <n v="0"/>
    <x v="252"/>
  </r>
  <r>
    <x v="385"/>
    <n v="10494"/>
    <x v="0"/>
    <n v="1"/>
    <n v="38"/>
    <n v="0"/>
    <n v="0"/>
    <n v="0"/>
    <n v="38"/>
    <n v="0"/>
    <n v="38"/>
    <n v="1"/>
    <n v="0"/>
    <x v="253"/>
  </r>
  <r>
    <x v="82"/>
    <n v="10072"/>
    <x v="4"/>
    <n v="1"/>
    <n v="345"/>
    <n v="0"/>
    <n v="0"/>
    <n v="38.71"/>
    <n v="306.29000000000002"/>
    <n v="0"/>
    <n v="306.29000000000002"/>
    <n v="1"/>
    <n v="0"/>
    <x v="253"/>
  </r>
  <r>
    <x v="375"/>
    <n v="10067"/>
    <x v="4"/>
    <n v="1"/>
    <n v="275"/>
    <n v="0"/>
    <n v="0"/>
    <n v="0"/>
    <n v="275"/>
    <n v="0"/>
    <n v="275"/>
    <n v="1"/>
    <n v="0"/>
    <x v="253"/>
  </r>
  <r>
    <x v="22"/>
    <n v="10645"/>
    <x v="1"/>
    <n v="1"/>
    <n v="350"/>
    <n v="0"/>
    <n v="0"/>
    <n v="0"/>
    <n v="350"/>
    <n v="0"/>
    <n v="350"/>
    <n v="1"/>
    <n v="0"/>
    <x v="253"/>
  </r>
  <r>
    <x v="23"/>
    <n v="10044"/>
    <x v="4"/>
    <n v="1"/>
    <n v="275"/>
    <n v="0"/>
    <n v="0"/>
    <n v="0"/>
    <n v="275"/>
    <n v="0"/>
    <n v="275"/>
    <n v="1"/>
    <n v="0"/>
    <x v="253"/>
  </r>
  <r>
    <x v="128"/>
    <n v="10111"/>
    <x v="3"/>
    <n v="1"/>
    <n v="355"/>
    <n v="0"/>
    <n v="0"/>
    <n v="0"/>
    <n v="355"/>
    <n v="0"/>
    <n v="355"/>
    <n v="1"/>
    <n v="0"/>
    <x v="253"/>
  </r>
  <r>
    <x v="173"/>
    <n v="10097"/>
    <x v="3"/>
    <n v="1"/>
    <n v="355"/>
    <n v="0"/>
    <n v="0"/>
    <n v="0"/>
    <n v="355"/>
    <n v="0"/>
    <n v="355"/>
    <n v="1"/>
    <n v="0"/>
    <x v="253"/>
  </r>
  <r>
    <x v="84"/>
    <n v="10438"/>
    <x v="12"/>
    <n v="1"/>
    <n v="118"/>
    <n v="0"/>
    <n v="0"/>
    <n v="0"/>
    <n v="118"/>
    <n v="0"/>
    <n v="118"/>
    <n v="1"/>
    <n v="0"/>
    <x v="253"/>
  </r>
  <r>
    <x v="404"/>
    <n v="10498"/>
    <x v="16"/>
    <n v="1"/>
    <n v="88"/>
    <n v="0"/>
    <n v="0"/>
    <n v="0"/>
    <n v="88"/>
    <n v="0"/>
    <n v="88"/>
    <n v="1"/>
    <n v="0"/>
    <x v="253"/>
  </r>
  <r>
    <x v="8"/>
    <n v="10264"/>
    <x v="5"/>
    <n v="3"/>
    <n v="570"/>
    <n v="0"/>
    <n v="0"/>
    <n v="76"/>
    <n v="494"/>
    <n v="0"/>
    <n v="494"/>
    <n v="1"/>
    <n v="0"/>
    <x v="253"/>
  </r>
  <r>
    <x v="38"/>
    <n v="10381"/>
    <x v="5"/>
    <n v="1"/>
    <n v="225"/>
    <n v="0"/>
    <n v="0"/>
    <n v="0"/>
    <n v="225"/>
    <n v="0"/>
    <n v="225"/>
    <n v="1"/>
    <n v="0"/>
    <x v="253"/>
  </r>
  <r>
    <x v="86"/>
    <n v="10375"/>
    <x v="5"/>
    <n v="1"/>
    <n v="255"/>
    <n v="0"/>
    <n v="0"/>
    <n v="0"/>
    <n v="255"/>
    <n v="0"/>
    <n v="255"/>
    <n v="1"/>
    <n v="0"/>
    <x v="253"/>
  </r>
  <r>
    <x v="41"/>
    <n v="10363"/>
    <x v="5"/>
    <n v="1"/>
    <n v="265"/>
    <n v="0"/>
    <n v="0"/>
    <n v="0"/>
    <n v="265"/>
    <n v="0"/>
    <n v="265"/>
    <n v="1"/>
    <n v="0"/>
    <x v="253"/>
  </r>
  <r>
    <x v="383"/>
    <n v="10749"/>
    <x v="28"/>
    <n v="2"/>
    <n v="358"/>
    <n v="0"/>
    <n v="0"/>
    <n v="0"/>
    <n v="358"/>
    <n v="0"/>
    <n v="358"/>
    <n v="1"/>
    <n v="0"/>
    <x v="253"/>
  </r>
  <r>
    <x v="87"/>
    <n v="10357"/>
    <x v="6"/>
    <n v="1"/>
    <n v="360"/>
    <n v="0"/>
    <n v="0"/>
    <n v="72"/>
    <n v="288"/>
    <n v="0"/>
    <n v="288"/>
    <n v="1"/>
    <n v="0"/>
    <x v="253"/>
  </r>
  <r>
    <x v="46"/>
    <n v="10356"/>
    <x v="6"/>
    <n v="2"/>
    <n v="720"/>
    <n v="0"/>
    <n v="0"/>
    <n v="0"/>
    <n v="720"/>
    <n v="0"/>
    <n v="720"/>
    <n v="1"/>
    <n v="0"/>
    <x v="253"/>
  </r>
  <r>
    <x v="75"/>
    <n v="10427"/>
    <x v="21"/>
    <n v="2"/>
    <n v="778"/>
    <n v="0"/>
    <n v="0"/>
    <n v="0"/>
    <n v="778"/>
    <n v="0"/>
    <n v="778"/>
    <n v="1"/>
    <n v="0"/>
    <x v="253"/>
  </r>
  <r>
    <x v="15"/>
    <n v="10037"/>
    <x v="8"/>
    <n v="1"/>
    <n v="395"/>
    <n v="0"/>
    <n v="0"/>
    <n v="0"/>
    <n v="395"/>
    <n v="0"/>
    <n v="395"/>
    <n v="1"/>
    <n v="0"/>
    <x v="253"/>
  </r>
  <r>
    <x v="120"/>
    <n v="10415"/>
    <x v="22"/>
    <n v="1"/>
    <n v="270"/>
    <n v="0"/>
    <n v="0"/>
    <n v="30.29"/>
    <n v="239.71"/>
    <n v="0"/>
    <n v="239.71"/>
    <n v="1"/>
    <n v="0"/>
    <x v="253"/>
  </r>
  <r>
    <x v="1"/>
    <n v="10450"/>
    <x v="0"/>
    <n v="2"/>
    <n v="940"/>
    <n v="0"/>
    <n v="0"/>
    <n v="69.98"/>
    <n v="870.02"/>
    <n v="0"/>
    <n v="870.02"/>
    <n v="1"/>
    <n v="0"/>
    <x v="254"/>
  </r>
  <r>
    <x v="385"/>
    <n v="10494"/>
    <x v="0"/>
    <n v="1"/>
    <n v="38"/>
    <n v="0"/>
    <n v="0"/>
    <n v="0"/>
    <n v="38"/>
    <n v="0"/>
    <n v="38"/>
    <n v="1"/>
    <n v="0"/>
    <x v="254"/>
  </r>
  <r>
    <x v="20"/>
    <n v="10240"/>
    <x v="0"/>
    <n v="1"/>
    <n v="95"/>
    <n v="0"/>
    <n v="0"/>
    <n v="4.24"/>
    <n v="90.76"/>
    <n v="0"/>
    <n v="90.76"/>
    <n v="1"/>
    <n v="0"/>
    <x v="254"/>
  </r>
  <r>
    <x v="191"/>
    <n v="10459"/>
    <x v="0"/>
    <n v="1"/>
    <n v="310"/>
    <n v="0"/>
    <n v="0"/>
    <n v="15.15"/>
    <n v="294.85000000000002"/>
    <n v="0"/>
    <n v="294.85000000000002"/>
    <n v="1"/>
    <n v="0"/>
    <x v="254"/>
  </r>
  <r>
    <x v="23"/>
    <n v="10044"/>
    <x v="4"/>
    <n v="1"/>
    <n v="275"/>
    <n v="0"/>
    <n v="0"/>
    <n v="0"/>
    <n v="275"/>
    <n v="0"/>
    <n v="275"/>
    <n v="1"/>
    <n v="0"/>
    <x v="254"/>
  </r>
  <r>
    <x v="4"/>
    <n v="10109"/>
    <x v="3"/>
    <n v="1"/>
    <n v="275"/>
    <n v="0"/>
    <n v="0"/>
    <n v="27.5"/>
    <n v="247.5"/>
    <n v="0"/>
    <n v="247.5"/>
    <n v="1"/>
    <n v="0"/>
    <x v="254"/>
  </r>
  <r>
    <x v="173"/>
    <n v="10097"/>
    <x v="3"/>
    <n v="1"/>
    <n v="355"/>
    <n v="0"/>
    <n v="0"/>
    <n v="15.86"/>
    <n v="339.14"/>
    <n v="0"/>
    <n v="339.14"/>
    <n v="1"/>
    <n v="0"/>
    <x v="254"/>
  </r>
  <r>
    <x v="6"/>
    <n v="10055"/>
    <x v="4"/>
    <n v="2"/>
    <n v="550"/>
    <n v="0"/>
    <n v="0"/>
    <n v="27.5"/>
    <n v="522.5"/>
    <n v="0"/>
    <n v="522.5"/>
    <n v="1"/>
    <n v="0"/>
    <x v="254"/>
  </r>
  <r>
    <x v="140"/>
    <n v="10488"/>
    <x v="12"/>
    <n v="1"/>
    <n v="135"/>
    <n v="0"/>
    <n v="0"/>
    <n v="6.03"/>
    <n v="128.97"/>
    <n v="0"/>
    <n v="128.97"/>
    <n v="1"/>
    <n v="0"/>
    <x v="254"/>
  </r>
  <r>
    <x v="114"/>
    <n v="10440"/>
    <x v="12"/>
    <n v="1"/>
    <n v="88"/>
    <n v="0"/>
    <n v="0"/>
    <n v="0"/>
    <n v="88"/>
    <n v="0"/>
    <n v="88"/>
    <n v="1"/>
    <n v="0"/>
    <x v="254"/>
  </r>
  <r>
    <x v="225"/>
    <n v="10447"/>
    <x v="12"/>
    <n v="1"/>
    <n v="210"/>
    <n v="0"/>
    <n v="0"/>
    <n v="9.3800000000000008"/>
    <n v="200.62"/>
    <n v="0"/>
    <n v="200.62"/>
    <n v="1"/>
    <n v="0"/>
    <x v="254"/>
  </r>
  <r>
    <x v="67"/>
    <n v="10223"/>
    <x v="13"/>
    <n v="1"/>
    <n v="310"/>
    <n v="0"/>
    <n v="0"/>
    <n v="0"/>
    <n v="310"/>
    <n v="0"/>
    <n v="310"/>
    <n v="1"/>
    <n v="0"/>
    <x v="254"/>
  </r>
  <r>
    <x v="8"/>
    <n v="10264"/>
    <x v="5"/>
    <n v="2"/>
    <n v="380"/>
    <n v="0"/>
    <n v="0"/>
    <n v="8.49"/>
    <n v="371.51"/>
    <n v="0"/>
    <n v="371.51"/>
    <n v="1"/>
    <n v="0"/>
    <x v="254"/>
  </r>
  <r>
    <x v="38"/>
    <n v="10381"/>
    <x v="5"/>
    <n v="1"/>
    <n v="225"/>
    <n v="0"/>
    <n v="0"/>
    <n v="11"/>
    <n v="214"/>
    <n v="0"/>
    <n v="214"/>
    <n v="1"/>
    <n v="0"/>
    <x v="254"/>
  </r>
  <r>
    <x v="68"/>
    <n v="10377"/>
    <x v="5"/>
    <n v="1"/>
    <n v="345"/>
    <n v="0"/>
    <n v="0"/>
    <n v="16.86"/>
    <n v="328.14"/>
    <n v="0"/>
    <n v="328.14"/>
    <n v="1"/>
    <n v="0"/>
    <x v="254"/>
  </r>
  <r>
    <x v="383"/>
    <n v="10749"/>
    <x v="28"/>
    <n v="2"/>
    <n v="358"/>
    <n v="0"/>
    <n v="0"/>
    <n v="0"/>
    <n v="358"/>
    <n v="0"/>
    <n v="358"/>
    <n v="1"/>
    <n v="0"/>
    <x v="254"/>
  </r>
  <r>
    <x v="378"/>
    <n v="10746"/>
    <x v="28"/>
    <n v="1"/>
    <n v="209"/>
    <n v="0"/>
    <n v="0"/>
    <n v="0"/>
    <n v="209"/>
    <n v="0"/>
    <n v="209"/>
    <n v="1"/>
    <n v="0"/>
    <x v="254"/>
  </r>
  <r>
    <x v="141"/>
    <n v="10355"/>
    <x v="6"/>
    <n v="1"/>
    <n v="350"/>
    <n v="0"/>
    <n v="0"/>
    <n v="15.63"/>
    <n v="334.37"/>
    <n v="0"/>
    <n v="334.37"/>
    <n v="1"/>
    <n v="0"/>
    <x v="254"/>
  </r>
  <r>
    <x v="45"/>
    <n v="10354"/>
    <x v="6"/>
    <n v="1"/>
    <n v="350"/>
    <n v="0"/>
    <n v="0"/>
    <n v="0"/>
    <n v="350"/>
    <n v="0"/>
    <n v="350"/>
    <n v="1"/>
    <n v="0"/>
    <x v="254"/>
  </r>
  <r>
    <x v="119"/>
    <n v="10359"/>
    <x v="6"/>
    <n v="1"/>
    <n v="385"/>
    <n v="0"/>
    <n v="0"/>
    <n v="0"/>
    <n v="385"/>
    <n v="0"/>
    <n v="385"/>
    <n v="1"/>
    <n v="0"/>
    <x v="254"/>
  </r>
  <r>
    <x v="46"/>
    <n v="10356"/>
    <x v="6"/>
    <n v="1"/>
    <n v="360"/>
    <n v="0"/>
    <n v="0"/>
    <n v="36"/>
    <n v="324"/>
    <n v="0"/>
    <n v="324"/>
    <n v="1"/>
    <n v="0"/>
    <x v="254"/>
  </r>
  <r>
    <x v="75"/>
    <n v="10427"/>
    <x v="21"/>
    <n v="2"/>
    <n v="778"/>
    <n v="0"/>
    <n v="0"/>
    <n v="36.380000000000003"/>
    <n v="741.62"/>
    <n v="0"/>
    <n v="741.62"/>
    <n v="1"/>
    <n v="0"/>
    <x v="254"/>
  </r>
  <r>
    <x v="145"/>
    <n v="10449"/>
    <x v="0"/>
    <n v="1"/>
    <n v="260"/>
    <n v="0"/>
    <n v="0"/>
    <n v="0"/>
    <n v="260"/>
    <n v="0"/>
    <n v="260"/>
    <n v="1"/>
    <n v="0"/>
    <x v="255"/>
  </r>
  <r>
    <x v="1"/>
    <n v="10450"/>
    <x v="0"/>
    <n v="1"/>
    <n v="470"/>
    <n v="0"/>
    <n v="0"/>
    <n v="0"/>
    <n v="470"/>
    <n v="0"/>
    <n v="470"/>
    <n v="1"/>
    <n v="0"/>
    <x v="255"/>
  </r>
  <r>
    <x v="54"/>
    <n v="10397"/>
    <x v="18"/>
    <n v="1"/>
    <n v="575"/>
    <n v="0"/>
    <n v="0"/>
    <n v="0"/>
    <n v="575"/>
    <n v="0"/>
    <n v="575"/>
    <n v="1"/>
    <n v="0"/>
    <x v="255"/>
  </r>
  <r>
    <x v="56"/>
    <n v="10167"/>
    <x v="1"/>
    <n v="1"/>
    <n v="350"/>
    <n v="0"/>
    <n v="0"/>
    <n v="0"/>
    <n v="350"/>
    <n v="0"/>
    <n v="350"/>
    <n v="1"/>
    <n v="0"/>
    <x v="255"/>
  </r>
  <r>
    <x v="22"/>
    <n v="10645"/>
    <x v="1"/>
    <n v="1"/>
    <n v="350"/>
    <n v="0"/>
    <n v="0"/>
    <n v="0"/>
    <n v="350"/>
    <n v="0"/>
    <n v="350"/>
    <n v="1"/>
    <n v="0"/>
    <x v="255"/>
  </r>
  <r>
    <x v="58"/>
    <n v="10145"/>
    <x v="1"/>
    <n v="1"/>
    <n v="385"/>
    <n v="0"/>
    <n v="0"/>
    <n v="0"/>
    <n v="385"/>
    <n v="0"/>
    <n v="385"/>
    <n v="1"/>
    <n v="0"/>
    <x v="255"/>
  </r>
  <r>
    <x v="59"/>
    <n v="10052"/>
    <x v="4"/>
    <n v="1"/>
    <n v="355"/>
    <n v="0"/>
    <n v="0"/>
    <n v="0"/>
    <n v="355"/>
    <n v="0"/>
    <n v="355"/>
    <n v="1"/>
    <n v="0"/>
    <x v="255"/>
  </r>
  <r>
    <x v="4"/>
    <n v="10109"/>
    <x v="3"/>
    <n v="1"/>
    <n v="275"/>
    <n v="0"/>
    <n v="0"/>
    <n v="0"/>
    <n v="275"/>
    <n v="0"/>
    <n v="275"/>
    <n v="1"/>
    <n v="0"/>
    <x v="255"/>
  </r>
  <r>
    <x v="128"/>
    <n v="10111"/>
    <x v="3"/>
    <n v="1"/>
    <n v="355"/>
    <n v="0"/>
    <n v="0"/>
    <n v="0"/>
    <n v="355"/>
    <n v="0"/>
    <n v="355"/>
    <n v="1"/>
    <n v="0"/>
    <x v="255"/>
  </r>
  <r>
    <x v="101"/>
    <n v="10113"/>
    <x v="11"/>
    <n v="1"/>
    <n v="385"/>
    <n v="0"/>
    <n v="0"/>
    <n v="0"/>
    <n v="385"/>
    <n v="0"/>
    <n v="385"/>
    <n v="1"/>
    <n v="0"/>
    <x v="255"/>
  </r>
  <r>
    <x v="173"/>
    <n v="10097"/>
    <x v="3"/>
    <n v="1"/>
    <n v="355"/>
    <n v="0"/>
    <n v="0"/>
    <n v="0"/>
    <n v="355"/>
    <n v="0"/>
    <n v="355"/>
    <n v="1"/>
    <n v="0"/>
    <x v="255"/>
  </r>
  <r>
    <x v="6"/>
    <n v="10055"/>
    <x v="4"/>
    <n v="2"/>
    <n v="550"/>
    <n v="0"/>
    <n v="0"/>
    <n v="50"/>
    <n v="500"/>
    <n v="0"/>
    <n v="500"/>
    <n v="1"/>
    <n v="0"/>
    <x v="255"/>
  </r>
  <r>
    <x v="129"/>
    <n v="10088"/>
    <x v="4"/>
    <n v="1"/>
    <n v="275"/>
    <n v="0"/>
    <n v="0"/>
    <n v="0"/>
    <n v="275"/>
    <n v="0"/>
    <n v="275"/>
    <n v="1"/>
    <n v="0"/>
    <x v="255"/>
  </r>
  <r>
    <x v="7"/>
    <n v="10062"/>
    <x v="4"/>
    <n v="2"/>
    <n v="550"/>
    <n v="0"/>
    <n v="0"/>
    <n v="0"/>
    <n v="550"/>
    <n v="0"/>
    <n v="550"/>
    <n v="1"/>
    <n v="0"/>
    <x v="255"/>
  </r>
  <r>
    <x v="28"/>
    <n v="10442"/>
    <x v="12"/>
    <n v="1"/>
    <n v="88"/>
    <n v="0"/>
    <n v="0"/>
    <n v="0"/>
    <n v="88"/>
    <n v="0"/>
    <n v="88"/>
    <n v="1"/>
    <n v="0"/>
    <x v="255"/>
  </r>
  <r>
    <x v="62"/>
    <n v="10445"/>
    <x v="12"/>
    <n v="1"/>
    <n v="210"/>
    <n v="0"/>
    <n v="0"/>
    <n v="0"/>
    <n v="210"/>
    <n v="0"/>
    <n v="210"/>
    <n v="1"/>
    <n v="0"/>
    <x v="255"/>
  </r>
  <r>
    <x v="63"/>
    <n v="10470"/>
    <x v="19"/>
    <n v="1"/>
    <n v="275"/>
    <n v="0"/>
    <n v="0"/>
    <n v="0"/>
    <n v="275"/>
    <n v="0"/>
    <n v="275"/>
    <n v="1"/>
    <n v="0"/>
    <x v="255"/>
  </r>
  <r>
    <x v="67"/>
    <n v="10223"/>
    <x v="13"/>
    <n v="1"/>
    <n v="310"/>
    <n v="0"/>
    <n v="0"/>
    <n v="0"/>
    <n v="310"/>
    <n v="0"/>
    <n v="310"/>
    <n v="1"/>
    <n v="0"/>
    <x v="255"/>
  </r>
  <r>
    <x v="37"/>
    <n v="10216"/>
    <x v="13"/>
    <n v="1"/>
    <n v="280"/>
    <n v="0"/>
    <n v="0"/>
    <n v="22.64"/>
    <n v="257.36"/>
    <n v="0"/>
    <n v="257.36"/>
    <n v="1"/>
    <n v="0"/>
    <x v="255"/>
  </r>
  <r>
    <x v="8"/>
    <n v="10264"/>
    <x v="5"/>
    <n v="2"/>
    <n v="380"/>
    <n v="0"/>
    <n v="0"/>
    <n v="15.36"/>
    <n v="364.64"/>
    <n v="0"/>
    <n v="364.64"/>
    <n v="1"/>
    <n v="0"/>
    <x v="255"/>
  </r>
  <r>
    <x v="44"/>
    <n v="10685"/>
    <x v="5"/>
    <n v="1"/>
    <n v="225"/>
    <n v="0"/>
    <n v="0"/>
    <n v="0"/>
    <n v="225"/>
    <n v="0"/>
    <n v="225"/>
    <n v="1"/>
    <n v="0"/>
    <x v="255"/>
  </r>
  <r>
    <x v="383"/>
    <n v="10749"/>
    <x v="28"/>
    <n v="1"/>
    <n v="179"/>
    <n v="0"/>
    <n v="0"/>
    <n v="0"/>
    <n v="179"/>
    <n v="0"/>
    <n v="179"/>
    <n v="1"/>
    <n v="0"/>
    <x v="255"/>
  </r>
  <r>
    <x v="377"/>
    <n v="10633"/>
    <x v="28"/>
    <n v="1"/>
    <n v="159"/>
    <n v="0"/>
    <n v="0"/>
    <n v="0"/>
    <n v="159"/>
    <n v="0"/>
    <n v="159"/>
    <n v="1"/>
    <n v="0"/>
    <x v="255"/>
  </r>
  <r>
    <x v="378"/>
    <n v="10746"/>
    <x v="28"/>
    <n v="1"/>
    <n v="209"/>
    <n v="0"/>
    <n v="0"/>
    <n v="0"/>
    <n v="209"/>
    <n v="0"/>
    <n v="209"/>
    <n v="1"/>
    <n v="0"/>
    <x v="255"/>
  </r>
  <r>
    <x v="45"/>
    <n v="10354"/>
    <x v="6"/>
    <n v="1"/>
    <n v="350"/>
    <n v="0"/>
    <n v="0"/>
    <n v="0"/>
    <n v="350"/>
    <n v="0"/>
    <n v="350"/>
    <n v="1"/>
    <n v="0"/>
    <x v="255"/>
  </r>
  <r>
    <x v="183"/>
    <n v="10043"/>
    <x v="6"/>
    <n v="1"/>
    <n v="310"/>
    <n v="0"/>
    <n v="0"/>
    <n v="0"/>
    <n v="310"/>
    <n v="0"/>
    <n v="310"/>
    <n v="1"/>
    <n v="0"/>
    <x v="255"/>
  </r>
  <r>
    <x v="119"/>
    <n v="10359"/>
    <x v="6"/>
    <n v="1"/>
    <n v="385"/>
    <n v="0"/>
    <n v="0"/>
    <n v="0"/>
    <n v="385"/>
    <n v="0"/>
    <n v="385"/>
    <n v="1"/>
    <n v="0"/>
    <x v="255"/>
  </r>
  <r>
    <x v="46"/>
    <n v="10356"/>
    <x v="6"/>
    <n v="3"/>
    <n v="1080"/>
    <n v="0"/>
    <n v="0"/>
    <n v="0"/>
    <n v="1080"/>
    <n v="0"/>
    <n v="1080"/>
    <n v="1"/>
    <n v="0"/>
    <x v="255"/>
  </r>
  <r>
    <x v="47"/>
    <n v="10432"/>
    <x v="14"/>
    <n v="1"/>
    <n v="315"/>
    <n v="0"/>
    <n v="0"/>
    <n v="0"/>
    <n v="315"/>
    <n v="0"/>
    <n v="315"/>
    <n v="1"/>
    <n v="0"/>
    <x v="255"/>
  </r>
  <r>
    <x v="272"/>
    <n v="10533"/>
    <x v="17"/>
    <n v="1"/>
    <n v="0"/>
    <n v="0"/>
    <n v="0"/>
    <n v="0"/>
    <n v="0"/>
    <n v="0"/>
    <n v="0"/>
    <n v="0"/>
    <n v="0"/>
    <x v="255"/>
  </r>
  <r>
    <x v="134"/>
    <n v="10405"/>
    <x v="17"/>
    <n v="1"/>
    <n v="0"/>
    <n v="0"/>
    <n v="0"/>
    <n v="0"/>
    <n v="0"/>
    <n v="0"/>
    <n v="0"/>
    <n v="0"/>
    <n v="0"/>
    <x v="255"/>
  </r>
  <r>
    <x v="17"/>
    <n v="10288"/>
    <x v="17"/>
    <n v="1"/>
    <n v="0"/>
    <n v="0"/>
    <n v="0"/>
    <n v="0"/>
    <n v="0"/>
    <n v="0"/>
    <n v="0"/>
    <n v="0"/>
    <n v="0"/>
    <x v="255"/>
  </r>
  <r>
    <x v="201"/>
    <n v="10425"/>
    <x v="17"/>
    <n v="2"/>
    <n v="0"/>
    <n v="0"/>
    <n v="0"/>
    <n v="0"/>
    <n v="0"/>
    <n v="0"/>
    <n v="0"/>
    <n v="0"/>
    <n v="0"/>
    <x v="255"/>
  </r>
  <r>
    <x v="207"/>
    <n v="10294"/>
    <x v="17"/>
    <n v="1"/>
    <n v="0"/>
    <n v="0"/>
    <n v="0"/>
    <n v="0"/>
    <n v="0"/>
    <n v="0"/>
    <n v="0"/>
    <n v="0"/>
    <n v="0"/>
    <x v="255"/>
  </r>
  <r>
    <x v="421"/>
    <n v="10004"/>
    <x v="0"/>
    <n v="1"/>
    <n v="70"/>
    <n v="0"/>
    <n v="0"/>
    <n v="0"/>
    <n v="70"/>
    <n v="0"/>
    <n v="70"/>
    <n v="1"/>
    <n v="0"/>
    <x v="256"/>
  </r>
  <r>
    <x v="81"/>
    <n v="10396"/>
    <x v="18"/>
    <n v="1"/>
    <n v="555"/>
    <n v="0"/>
    <n v="0"/>
    <n v="55"/>
    <n v="500"/>
    <n v="0"/>
    <n v="500"/>
    <n v="1"/>
    <n v="0"/>
    <x v="256"/>
  </r>
  <r>
    <x v="59"/>
    <n v="10052"/>
    <x v="4"/>
    <n v="1"/>
    <n v="355"/>
    <n v="0"/>
    <n v="0"/>
    <n v="0"/>
    <n v="355"/>
    <n v="0"/>
    <n v="355"/>
    <n v="1"/>
    <n v="0"/>
    <x v="256"/>
  </r>
  <r>
    <x v="26"/>
    <n v="10095"/>
    <x v="3"/>
    <n v="2"/>
    <n v="540"/>
    <n v="0"/>
    <n v="0"/>
    <n v="0"/>
    <n v="540"/>
    <n v="0"/>
    <n v="540"/>
    <n v="1"/>
    <n v="45"/>
    <x v="256"/>
  </r>
  <r>
    <x v="28"/>
    <n v="10442"/>
    <x v="12"/>
    <n v="2"/>
    <n v="176"/>
    <n v="0"/>
    <n v="0"/>
    <n v="12.03"/>
    <n v="163.97"/>
    <n v="0"/>
    <n v="163.97"/>
    <n v="1"/>
    <n v="0"/>
    <x v="256"/>
  </r>
  <r>
    <x v="114"/>
    <n v="10440"/>
    <x v="12"/>
    <n v="1"/>
    <n v="88"/>
    <n v="0"/>
    <n v="0"/>
    <n v="0"/>
    <n v="88"/>
    <n v="0"/>
    <n v="88"/>
    <n v="1"/>
    <n v="0"/>
    <x v="256"/>
  </r>
  <r>
    <x v="63"/>
    <n v="10470"/>
    <x v="19"/>
    <n v="1"/>
    <n v="275"/>
    <n v="0"/>
    <n v="0"/>
    <n v="20.21"/>
    <n v="254.79"/>
    <n v="0"/>
    <n v="254.79"/>
    <n v="1"/>
    <n v="0"/>
    <x v="256"/>
  </r>
  <r>
    <x v="117"/>
    <n v="10218"/>
    <x v="13"/>
    <n v="1"/>
    <n v="280"/>
    <n v="0"/>
    <n v="0"/>
    <n v="0"/>
    <n v="280"/>
    <n v="0"/>
    <n v="280"/>
    <n v="1"/>
    <n v="0"/>
    <x v="256"/>
  </r>
  <r>
    <x v="8"/>
    <n v="10264"/>
    <x v="5"/>
    <n v="5"/>
    <n v="950"/>
    <n v="0"/>
    <n v="0"/>
    <n v="38.36"/>
    <n v="911.64"/>
    <n v="0"/>
    <n v="911.64"/>
    <n v="1"/>
    <n v="0"/>
    <x v="256"/>
  </r>
  <r>
    <x v="227"/>
    <n v="10371"/>
    <x v="5"/>
    <n v="1"/>
    <n v="275"/>
    <n v="0"/>
    <n v="0"/>
    <n v="17.93"/>
    <n v="257.07"/>
    <n v="0"/>
    <n v="257.07"/>
    <n v="1"/>
    <n v="0"/>
    <x v="256"/>
  </r>
  <r>
    <x v="39"/>
    <n v="10373"/>
    <x v="5"/>
    <n v="1"/>
    <n v="275"/>
    <n v="0"/>
    <n v="0"/>
    <n v="17.940000000000001"/>
    <n v="257.06"/>
    <n v="0"/>
    <n v="257.06"/>
    <n v="1"/>
    <n v="0"/>
    <x v="256"/>
  </r>
  <r>
    <x v="41"/>
    <n v="10363"/>
    <x v="5"/>
    <n v="2"/>
    <n v="530"/>
    <n v="0"/>
    <n v="0"/>
    <n v="17.28"/>
    <n v="512.72"/>
    <n v="0"/>
    <n v="512.72"/>
    <n v="1"/>
    <n v="0"/>
    <x v="256"/>
  </r>
  <r>
    <x v="69"/>
    <n v="10382"/>
    <x v="5"/>
    <n v="1"/>
    <n v="235"/>
    <n v="0"/>
    <n v="0"/>
    <n v="15.33"/>
    <n v="219.67"/>
    <n v="0"/>
    <n v="219.67"/>
    <n v="1"/>
    <n v="0"/>
    <x v="256"/>
  </r>
  <r>
    <x v="42"/>
    <n v="10370"/>
    <x v="5"/>
    <n v="1"/>
    <n v="310"/>
    <n v="0"/>
    <n v="0"/>
    <n v="0"/>
    <n v="310"/>
    <n v="0"/>
    <n v="310"/>
    <n v="1"/>
    <n v="0"/>
    <x v="256"/>
  </r>
  <r>
    <x v="43"/>
    <n v="10364"/>
    <x v="5"/>
    <n v="1"/>
    <n v="330"/>
    <n v="0"/>
    <n v="0"/>
    <n v="0"/>
    <n v="330"/>
    <n v="0"/>
    <n v="330"/>
    <n v="1"/>
    <n v="0"/>
    <x v="256"/>
  </r>
  <r>
    <x v="264"/>
    <n v="10660"/>
    <x v="5"/>
    <n v="1"/>
    <n v="265"/>
    <n v="0"/>
    <n v="0"/>
    <n v="17.28"/>
    <n v="247.72"/>
    <n v="0"/>
    <n v="247.72"/>
    <n v="1"/>
    <n v="0"/>
    <x v="256"/>
  </r>
  <r>
    <x v="377"/>
    <n v="10633"/>
    <x v="28"/>
    <n v="1"/>
    <n v="159"/>
    <n v="0"/>
    <n v="0"/>
    <n v="0"/>
    <n v="159"/>
    <n v="0"/>
    <n v="159"/>
    <n v="1"/>
    <n v="0"/>
    <x v="256"/>
  </r>
  <r>
    <x v="378"/>
    <n v="10746"/>
    <x v="28"/>
    <n v="1"/>
    <n v="209"/>
    <n v="0"/>
    <n v="0"/>
    <n v="0"/>
    <n v="209"/>
    <n v="0"/>
    <n v="209"/>
    <n v="1"/>
    <n v="0"/>
    <x v="256"/>
  </r>
  <r>
    <x v="45"/>
    <n v="10354"/>
    <x v="6"/>
    <n v="1"/>
    <n v="350"/>
    <n v="0"/>
    <n v="0"/>
    <n v="25.72"/>
    <n v="324.27999999999997"/>
    <n v="0"/>
    <n v="324.27999999999997"/>
    <n v="1"/>
    <n v="0"/>
    <x v="256"/>
  </r>
  <r>
    <x v="119"/>
    <n v="10359"/>
    <x v="6"/>
    <n v="1"/>
    <n v="385"/>
    <n v="0"/>
    <n v="0"/>
    <n v="0"/>
    <n v="385"/>
    <n v="0"/>
    <n v="385"/>
    <n v="1"/>
    <n v="0"/>
    <x v="256"/>
  </r>
  <r>
    <x v="46"/>
    <n v="10356"/>
    <x v="6"/>
    <n v="2"/>
    <n v="720"/>
    <n v="0"/>
    <n v="0"/>
    <n v="26.45"/>
    <n v="693.55"/>
    <n v="0"/>
    <n v="693.55"/>
    <n v="1"/>
    <n v="0"/>
    <x v="256"/>
  </r>
  <r>
    <x v="199"/>
    <n v="10393"/>
    <x v="7"/>
    <n v="1"/>
    <n v="335"/>
    <n v="0"/>
    <n v="0"/>
    <n v="24.62"/>
    <n v="310.38"/>
    <n v="0"/>
    <n v="310.38"/>
    <n v="1"/>
    <n v="0"/>
    <x v="256"/>
  </r>
  <r>
    <x v="121"/>
    <n v="10562"/>
    <x v="9"/>
    <n v="1"/>
    <n v="795"/>
    <n v="0"/>
    <n v="0"/>
    <n v="51.85"/>
    <n v="743.15"/>
    <n v="0"/>
    <n v="743.15"/>
    <n v="1"/>
    <n v="0"/>
    <x v="256"/>
  </r>
  <r>
    <x v="422"/>
    <n v="10593"/>
    <x v="17"/>
    <n v="1"/>
    <n v="0"/>
    <n v="0"/>
    <n v="0"/>
    <n v="0"/>
    <n v="0"/>
    <n v="0"/>
    <n v="0"/>
    <n v="0"/>
    <n v="0"/>
    <x v="256"/>
  </r>
  <r>
    <x v="423"/>
    <n v="10777"/>
    <x v="17"/>
    <n v="1"/>
    <n v="0"/>
    <n v="0"/>
    <n v="0"/>
    <n v="0"/>
    <n v="0"/>
    <n v="0"/>
    <n v="0"/>
    <n v="0"/>
    <n v="0"/>
    <x v="256"/>
  </r>
  <r>
    <x v="110"/>
    <n v="10451"/>
    <x v="0"/>
    <n v="1"/>
    <n v="895"/>
    <n v="0"/>
    <n v="0"/>
    <n v="0"/>
    <n v="895"/>
    <n v="0"/>
    <n v="895"/>
    <n v="1"/>
    <n v="0"/>
    <x v="257"/>
  </r>
  <r>
    <x v="145"/>
    <n v="10449"/>
    <x v="0"/>
    <n v="1"/>
    <n v="260"/>
    <n v="0"/>
    <n v="0"/>
    <n v="0"/>
    <n v="260"/>
    <n v="0"/>
    <n v="260"/>
    <n v="1"/>
    <n v="0"/>
    <x v="257"/>
  </r>
  <r>
    <x v="385"/>
    <n v="10494"/>
    <x v="0"/>
    <n v="1"/>
    <n v="38"/>
    <n v="0"/>
    <n v="0"/>
    <n v="0"/>
    <n v="38"/>
    <n v="0"/>
    <n v="38"/>
    <n v="1"/>
    <n v="0"/>
    <x v="257"/>
  </r>
  <r>
    <x v="424"/>
    <n v="10614"/>
    <x v="26"/>
    <n v="1"/>
    <n v="245"/>
    <n v="0"/>
    <n v="0"/>
    <n v="0"/>
    <n v="245"/>
    <n v="0"/>
    <n v="245"/>
    <n v="1"/>
    <n v="0"/>
    <x v="257"/>
  </r>
  <r>
    <x v="137"/>
    <n v="10157"/>
    <x v="1"/>
    <n v="1"/>
    <n v="350"/>
    <n v="0"/>
    <n v="0"/>
    <n v="44.88"/>
    <n v="305.12"/>
    <n v="0"/>
    <n v="305.12"/>
    <n v="1"/>
    <n v="0"/>
    <x v="257"/>
  </r>
  <r>
    <x v="82"/>
    <n v="10072"/>
    <x v="4"/>
    <n v="1"/>
    <n v="345"/>
    <n v="0"/>
    <n v="0"/>
    <n v="25.88"/>
    <n v="319.12"/>
    <n v="0"/>
    <n v="319.12"/>
    <n v="1"/>
    <n v="0"/>
    <x v="257"/>
  </r>
  <r>
    <x v="58"/>
    <n v="10145"/>
    <x v="1"/>
    <n v="2"/>
    <n v="770"/>
    <n v="0"/>
    <n v="0"/>
    <n v="76.680000000000007"/>
    <n v="693.32"/>
    <n v="0"/>
    <n v="693.32"/>
    <n v="1"/>
    <n v="0"/>
    <x v="257"/>
  </r>
  <r>
    <x v="349"/>
    <n v="10652"/>
    <x v="3"/>
    <n v="1"/>
    <n v="315"/>
    <n v="0"/>
    <n v="0"/>
    <n v="0"/>
    <n v="315"/>
    <n v="0"/>
    <n v="315"/>
    <n v="1"/>
    <n v="0"/>
    <x v="257"/>
  </r>
  <r>
    <x v="6"/>
    <n v="10055"/>
    <x v="4"/>
    <n v="1"/>
    <n v="275"/>
    <n v="0"/>
    <n v="0"/>
    <n v="35.25"/>
    <n v="239.75"/>
    <n v="0"/>
    <n v="239.75"/>
    <n v="1"/>
    <n v="0"/>
    <x v="257"/>
  </r>
  <r>
    <x v="197"/>
    <n v="10057"/>
    <x v="4"/>
    <n v="1"/>
    <n v="355"/>
    <n v="0"/>
    <n v="0"/>
    <n v="0"/>
    <n v="355"/>
    <n v="0"/>
    <n v="355"/>
    <n v="1"/>
    <n v="0"/>
    <x v="257"/>
  </r>
  <r>
    <x v="28"/>
    <n v="10442"/>
    <x v="12"/>
    <n v="1"/>
    <n v="88"/>
    <n v="0"/>
    <n v="0"/>
    <n v="0"/>
    <n v="88"/>
    <n v="0"/>
    <n v="88"/>
    <n v="1"/>
    <n v="0"/>
    <x v="257"/>
  </r>
  <r>
    <x v="113"/>
    <n v="10446"/>
    <x v="12"/>
    <n v="2"/>
    <n v="420"/>
    <n v="0"/>
    <n v="0"/>
    <n v="15.75"/>
    <n v="404.25"/>
    <n v="0"/>
    <n v="404.25"/>
    <n v="1"/>
    <n v="0"/>
    <x v="257"/>
  </r>
  <r>
    <x v="114"/>
    <n v="10440"/>
    <x v="12"/>
    <n v="1"/>
    <n v="88"/>
    <n v="0"/>
    <n v="0"/>
    <n v="0"/>
    <n v="88"/>
    <n v="0"/>
    <n v="88"/>
    <n v="1"/>
    <n v="0"/>
    <x v="257"/>
  </r>
  <r>
    <x v="274"/>
    <n v="10715"/>
    <x v="12"/>
    <n v="1"/>
    <n v="155"/>
    <n v="0"/>
    <n v="0"/>
    <n v="11.62"/>
    <n v="143.38"/>
    <n v="0"/>
    <n v="143.38"/>
    <n v="1"/>
    <n v="0"/>
    <x v="257"/>
  </r>
  <r>
    <x v="31"/>
    <n v="10437"/>
    <x v="12"/>
    <n v="1"/>
    <n v="110"/>
    <n v="0"/>
    <n v="0"/>
    <n v="0"/>
    <n v="110"/>
    <n v="0"/>
    <n v="110"/>
    <n v="1"/>
    <n v="0"/>
    <x v="257"/>
  </r>
  <r>
    <x v="236"/>
    <n v="10042"/>
    <x v="12"/>
    <n v="2"/>
    <n v="290"/>
    <n v="0"/>
    <n v="0"/>
    <n v="0"/>
    <n v="290"/>
    <n v="0"/>
    <n v="290"/>
    <n v="1"/>
    <n v="0"/>
    <x v="257"/>
  </r>
  <r>
    <x v="67"/>
    <n v="10223"/>
    <x v="13"/>
    <n v="1"/>
    <n v="310"/>
    <n v="0"/>
    <n v="0"/>
    <n v="0"/>
    <n v="310"/>
    <n v="0"/>
    <n v="310"/>
    <n v="1"/>
    <n v="0"/>
    <x v="257"/>
  </r>
  <r>
    <x v="37"/>
    <n v="10216"/>
    <x v="13"/>
    <n v="1"/>
    <n v="280"/>
    <n v="0"/>
    <n v="0"/>
    <n v="0"/>
    <n v="280"/>
    <n v="0"/>
    <n v="280"/>
    <n v="1"/>
    <n v="0"/>
    <x v="257"/>
  </r>
  <r>
    <x v="9"/>
    <n v="10366"/>
    <x v="5"/>
    <n v="1"/>
    <n v="270"/>
    <n v="0"/>
    <n v="0"/>
    <n v="0"/>
    <n v="270"/>
    <n v="0"/>
    <n v="270"/>
    <n v="1"/>
    <n v="0"/>
    <x v="257"/>
  </r>
  <r>
    <x v="69"/>
    <n v="10382"/>
    <x v="5"/>
    <n v="1"/>
    <n v="235"/>
    <n v="0"/>
    <n v="0"/>
    <n v="29.19"/>
    <n v="205.81"/>
    <n v="0"/>
    <n v="205.81"/>
    <n v="1"/>
    <n v="0"/>
    <x v="257"/>
  </r>
  <r>
    <x v="44"/>
    <n v="10685"/>
    <x v="5"/>
    <n v="1"/>
    <n v="225"/>
    <n v="0"/>
    <n v="0"/>
    <n v="16.88"/>
    <n v="208.12"/>
    <n v="0"/>
    <n v="208.12"/>
    <n v="1"/>
    <n v="0"/>
    <x v="257"/>
  </r>
  <r>
    <x v="383"/>
    <n v="10749"/>
    <x v="28"/>
    <n v="1"/>
    <n v="179"/>
    <n v="0"/>
    <n v="0"/>
    <n v="0"/>
    <n v="179"/>
    <n v="0"/>
    <n v="179"/>
    <n v="1"/>
    <n v="0"/>
    <x v="257"/>
  </r>
  <r>
    <x v="376"/>
    <n v="10923"/>
    <x v="28"/>
    <n v="1"/>
    <n v="159"/>
    <n v="0"/>
    <n v="0"/>
    <n v="0"/>
    <n v="159"/>
    <n v="0"/>
    <n v="159"/>
    <n v="1"/>
    <n v="0"/>
    <x v="257"/>
  </r>
  <r>
    <x v="377"/>
    <n v="10633"/>
    <x v="28"/>
    <n v="1"/>
    <n v="159"/>
    <n v="0"/>
    <n v="0"/>
    <n v="0"/>
    <n v="159"/>
    <n v="0"/>
    <n v="159"/>
    <n v="1"/>
    <n v="0"/>
    <x v="257"/>
  </r>
  <r>
    <x v="378"/>
    <n v="10746"/>
    <x v="28"/>
    <n v="1"/>
    <n v="209"/>
    <n v="0"/>
    <n v="0"/>
    <n v="0"/>
    <n v="209"/>
    <n v="0"/>
    <n v="209"/>
    <n v="1"/>
    <n v="0"/>
    <x v="257"/>
  </r>
  <r>
    <x v="118"/>
    <n v="10361"/>
    <x v="6"/>
    <n v="1"/>
    <n v="385"/>
    <n v="0"/>
    <n v="0"/>
    <n v="0"/>
    <n v="385"/>
    <n v="0"/>
    <n v="385"/>
    <n v="1"/>
    <n v="0"/>
    <x v="257"/>
  </r>
  <r>
    <x v="87"/>
    <n v="10357"/>
    <x v="6"/>
    <n v="1"/>
    <n v="360"/>
    <n v="0"/>
    <n v="0"/>
    <n v="0"/>
    <n v="360"/>
    <n v="0"/>
    <n v="360"/>
    <n v="1"/>
    <n v="0"/>
    <x v="257"/>
  </r>
  <r>
    <x v="141"/>
    <n v="10355"/>
    <x v="6"/>
    <n v="1"/>
    <n v="350"/>
    <n v="0"/>
    <n v="0"/>
    <n v="0"/>
    <n v="350"/>
    <n v="0"/>
    <n v="350"/>
    <n v="1"/>
    <n v="0"/>
    <x v="257"/>
  </r>
  <r>
    <x v="45"/>
    <n v="10354"/>
    <x v="6"/>
    <n v="5"/>
    <n v="1750"/>
    <n v="0"/>
    <n v="0"/>
    <n v="44.87"/>
    <n v="1705.13"/>
    <n v="0"/>
    <n v="1705.13"/>
    <n v="1"/>
    <n v="0"/>
    <x v="257"/>
  </r>
  <r>
    <x v="104"/>
    <n v="10360"/>
    <x v="6"/>
    <n v="1"/>
    <n v="385"/>
    <n v="0"/>
    <n v="0"/>
    <n v="0"/>
    <n v="385"/>
    <n v="0"/>
    <n v="385"/>
    <n v="1"/>
    <n v="0"/>
    <x v="257"/>
  </r>
  <r>
    <x v="46"/>
    <n v="10356"/>
    <x v="6"/>
    <n v="2"/>
    <n v="720"/>
    <n v="0"/>
    <n v="0"/>
    <n v="0"/>
    <n v="720"/>
    <n v="0"/>
    <n v="720"/>
    <n v="1"/>
    <n v="0"/>
    <x v="257"/>
  </r>
  <r>
    <x v="48"/>
    <n v="10409"/>
    <x v="8"/>
    <n v="1"/>
    <n v="335"/>
    <n v="0"/>
    <n v="0"/>
    <n v="0"/>
    <n v="335"/>
    <n v="0"/>
    <n v="335"/>
    <n v="1"/>
    <n v="0"/>
    <x v="257"/>
  </r>
  <r>
    <x v="425"/>
    <n v="10142"/>
    <x v="22"/>
    <n v="1"/>
    <n v="320"/>
    <n v="0"/>
    <n v="0"/>
    <n v="0"/>
    <n v="320"/>
    <n v="0"/>
    <n v="320"/>
    <n v="1"/>
    <n v="0"/>
    <x v="257"/>
  </r>
  <r>
    <x v="422"/>
    <n v="10593"/>
    <x v="17"/>
    <n v="1"/>
    <n v="0"/>
    <n v="0"/>
    <n v="0"/>
    <n v="0"/>
    <n v="0"/>
    <n v="0"/>
    <n v="0"/>
    <n v="0"/>
    <n v="0"/>
    <x v="257"/>
  </r>
  <r>
    <x v="145"/>
    <n v="10449"/>
    <x v="0"/>
    <n v="2"/>
    <n v="520"/>
    <n v="0"/>
    <n v="0"/>
    <n v="39.090000000000003"/>
    <n v="480.91"/>
    <n v="0"/>
    <n v="480.91"/>
    <n v="1"/>
    <n v="0"/>
    <x v="258"/>
  </r>
  <r>
    <x v="385"/>
    <n v="10494"/>
    <x v="0"/>
    <n v="1"/>
    <n v="38"/>
    <n v="0"/>
    <n v="0"/>
    <n v="1.95"/>
    <n v="36.049999999999997"/>
    <n v="0"/>
    <n v="36.049999999999997"/>
    <n v="1"/>
    <n v="0"/>
    <x v="258"/>
  </r>
  <r>
    <x v="21"/>
    <n v="10461"/>
    <x v="0"/>
    <n v="1"/>
    <n v="295"/>
    <n v="0"/>
    <n v="0"/>
    <n v="0"/>
    <n v="295"/>
    <n v="0"/>
    <n v="295"/>
    <n v="1"/>
    <n v="0"/>
    <x v="258"/>
  </r>
  <r>
    <x v="55"/>
    <n v="10152"/>
    <x v="1"/>
    <n v="1"/>
    <n v="350"/>
    <n v="0"/>
    <n v="0"/>
    <n v="0"/>
    <n v="350"/>
    <n v="0"/>
    <n v="350"/>
    <n v="1"/>
    <n v="0"/>
    <x v="258"/>
  </r>
  <r>
    <x v="59"/>
    <n v="10052"/>
    <x v="4"/>
    <n v="1"/>
    <n v="355"/>
    <n v="0"/>
    <n v="0"/>
    <n v="0"/>
    <n v="355"/>
    <n v="0"/>
    <n v="355"/>
    <n v="1"/>
    <n v="0"/>
    <x v="258"/>
  </r>
  <r>
    <x v="382"/>
    <n v="10125"/>
    <x v="3"/>
    <n v="1"/>
    <n v="275"/>
    <n v="0"/>
    <n v="0"/>
    <n v="0"/>
    <n v="275"/>
    <n v="0"/>
    <n v="275"/>
    <n v="1"/>
    <n v="0"/>
    <x v="258"/>
  </r>
  <r>
    <x v="349"/>
    <n v="10652"/>
    <x v="3"/>
    <n v="2"/>
    <n v="630"/>
    <n v="0"/>
    <n v="0"/>
    <n v="0"/>
    <n v="630"/>
    <n v="0"/>
    <n v="630"/>
    <n v="1"/>
    <n v="0"/>
    <x v="258"/>
  </r>
  <r>
    <x v="320"/>
    <n v="10119"/>
    <x v="11"/>
    <n v="1"/>
    <n v="385"/>
    <n v="0"/>
    <n v="0"/>
    <n v="0"/>
    <n v="385"/>
    <n v="0"/>
    <n v="385"/>
    <n v="1"/>
    <n v="0"/>
    <x v="258"/>
  </r>
  <r>
    <x v="4"/>
    <n v="10109"/>
    <x v="3"/>
    <n v="3"/>
    <n v="825"/>
    <n v="0"/>
    <n v="0"/>
    <n v="0"/>
    <n v="825"/>
    <n v="0"/>
    <n v="825"/>
    <n v="1"/>
    <n v="0"/>
    <x v="258"/>
  </r>
  <r>
    <x v="128"/>
    <n v="10111"/>
    <x v="3"/>
    <n v="2"/>
    <n v="710"/>
    <n v="0"/>
    <n v="0"/>
    <n v="31.63"/>
    <n v="678.37"/>
    <n v="0"/>
    <n v="678.37"/>
    <n v="1"/>
    <n v="0"/>
    <x v="258"/>
  </r>
  <r>
    <x v="100"/>
    <n v="10073"/>
    <x v="11"/>
    <n v="1"/>
    <n v="350"/>
    <n v="0"/>
    <n v="0"/>
    <n v="0"/>
    <n v="350"/>
    <n v="0"/>
    <n v="350"/>
    <n v="1"/>
    <n v="0"/>
    <x v="258"/>
  </r>
  <r>
    <x v="124"/>
    <n v="10135"/>
    <x v="1"/>
    <n v="1"/>
    <n v="350"/>
    <n v="0"/>
    <n v="0"/>
    <n v="0"/>
    <n v="350"/>
    <n v="0"/>
    <n v="350"/>
    <n v="1"/>
    <n v="0"/>
    <x v="258"/>
  </r>
  <r>
    <x v="7"/>
    <n v="10062"/>
    <x v="4"/>
    <n v="1"/>
    <n v="275"/>
    <n v="0"/>
    <n v="0"/>
    <n v="0"/>
    <n v="275"/>
    <n v="0"/>
    <n v="275"/>
    <n v="1"/>
    <n v="0"/>
    <x v="258"/>
  </r>
  <r>
    <x v="28"/>
    <n v="10442"/>
    <x v="12"/>
    <n v="4"/>
    <n v="352"/>
    <n v="0"/>
    <n v="0"/>
    <n v="4.51"/>
    <n v="347.49"/>
    <n v="0"/>
    <n v="347.49"/>
    <n v="1"/>
    <n v="0"/>
    <x v="258"/>
  </r>
  <r>
    <x v="113"/>
    <n v="10446"/>
    <x v="12"/>
    <n v="1"/>
    <n v="210"/>
    <n v="0"/>
    <n v="0"/>
    <n v="0"/>
    <n v="210"/>
    <n v="0"/>
    <n v="210"/>
    <n v="1"/>
    <n v="0"/>
    <x v="258"/>
  </r>
  <r>
    <x v="114"/>
    <n v="10440"/>
    <x v="12"/>
    <n v="1"/>
    <n v="88"/>
    <n v="0"/>
    <n v="0"/>
    <n v="0"/>
    <n v="88"/>
    <n v="0"/>
    <n v="88"/>
    <n v="1"/>
    <n v="0"/>
    <x v="258"/>
  </r>
  <r>
    <x v="397"/>
    <n v="10553"/>
    <x v="16"/>
    <n v="1"/>
    <n v="58"/>
    <n v="0"/>
    <n v="0"/>
    <n v="2.97"/>
    <n v="55.03"/>
    <n v="0"/>
    <n v="55.03"/>
    <n v="1"/>
    <n v="0"/>
    <x v="258"/>
  </r>
  <r>
    <x v="63"/>
    <n v="10470"/>
    <x v="19"/>
    <n v="1"/>
    <n v="275"/>
    <n v="0"/>
    <n v="0"/>
    <n v="24.5"/>
    <n v="250.5"/>
    <n v="0"/>
    <n v="250.5"/>
    <n v="1"/>
    <n v="0"/>
    <x v="258"/>
  </r>
  <r>
    <x v="211"/>
    <n v="10472"/>
    <x v="19"/>
    <n v="1"/>
    <n v="685"/>
    <n v="0"/>
    <n v="0"/>
    <n v="0"/>
    <n v="685"/>
    <n v="0"/>
    <n v="685"/>
    <n v="1"/>
    <n v="0"/>
    <x v="258"/>
  </r>
  <r>
    <x v="33"/>
    <n v="10221"/>
    <x v="13"/>
    <n v="4"/>
    <n v="1120"/>
    <n v="0"/>
    <n v="0"/>
    <n v="0"/>
    <n v="1120"/>
    <n v="0"/>
    <n v="1120"/>
    <n v="1"/>
    <n v="0"/>
    <x v="258"/>
  </r>
  <r>
    <x v="37"/>
    <n v="10216"/>
    <x v="13"/>
    <n v="3"/>
    <n v="840"/>
    <n v="0"/>
    <n v="0"/>
    <n v="24.94"/>
    <n v="815.06"/>
    <n v="0"/>
    <n v="815.06"/>
    <n v="1"/>
    <n v="0"/>
    <x v="258"/>
  </r>
  <r>
    <x v="8"/>
    <n v="10264"/>
    <x v="5"/>
    <n v="3"/>
    <n v="570"/>
    <n v="0"/>
    <n v="0"/>
    <n v="36.39"/>
    <n v="533.61"/>
    <n v="0"/>
    <n v="533.61"/>
    <n v="1"/>
    <n v="0"/>
    <x v="258"/>
  </r>
  <r>
    <x v="157"/>
    <n v="10368"/>
    <x v="5"/>
    <n v="1"/>
    <n v="265"/>
    <n v="0"/>
    <n v="0"/>
    <n v="0"/>
    <n v="265"/>
    <n v="0"/>
    <n v="265"/>
    <n v="1"/>
    <n v="0"/>
    <x v="258"/>
  </r>
  <r>
    <x v="227"/>
    <n v="10371"/>
    <x v="5"/>
    <n v="1"/>
    <n v="275"/>
    <n v="0"/>
    <n v="0"/>
    <n v="14.09"/>
    <n v="260.91000000000003"/>
    <n v="0"/>
    <n v="260.91000000000003"/>
    <n v="1"/>
    <n v="0"/>
    <x v="258"/>
  </r>
  <r>
    <x v="43"/>
    <n v="10364"/>
    <x v="5"/>
    <n v="1"/>
    <n v="330"/>
    <n v="0"/>
    <n v="0"/>
    <n v="0"/>
    <n v="330"/>
    <n v="0"/>
    <n v="330"/>
    <n v="1"/>
    <n v="0"/>
    <x v="258"/>
  </r>
  <r>
    <x v="44"/>
    <n v="10685"/>
    <x v="5"/>
    <n v="1"/>
    <n v="225"/>
    <n v="0"/>
    <n v="0"/>
    <n v="0"/>
    <n v="225"/>
    <n v="0"/>
    <n v="225"/>
    <n v="1"/>
    <n v="0"/>
    <x v="258"/>
  </r>
  <r>
    <x v="70"/>
    <n v="10367"/>
    <x v="5"/>
    <n v="1"/>
    <n v="330"/>
    <n v="0"/>
    <n v="0"/>
    <n v="0"/>
    <n v="330"/>
    <n v="0"/>
    <n v="330"/>
    <n v="1"/>
    <n v="0"/>
    <x v="258"/>
  </r>
  <r>
    <x v="71"/>
    <n v="10481"/>
    <x v="20"/>
    <n v="1"/>
    <n v="890"/>
    <n v="0"/>
    <n v="0"/>
    <n v="0"/>
    <n v="890"/>
    <n v="0"/>
    <n v="890"/>
    <n v="1"/>
    <n v="0"/>
    <x v="258"/>
  </r>
  <r>
    <x v="383"/>
    <n v="10749"/>
    <x v="28"/>
    <n v="1"/>
    <n v="179"/>
    <n v="0"/>
    <n v="0"/>
    <n v="0"/>
    <n v="179"/>
    <n v="0"/>
    <n v="179"/>
    <n v="1"/>
    <n v="0"/>
    <x v="258"/>
  </r>
  <r>
    <x v="409"/>
    <n v="10925"/>
    <x v="28"/>
    <n v="1"/>
    <n v="149"/>
    <n v="0"/>
    <n v="0"/>
    <n v="7.63"/>
    <n v="141.37"/>
    <n v="0"/>
    <n v="141.37"/>
    <n v="1"/>
    <n v="0"/>
    <x v="258"/>
  </r>
  <r>
    <x v="376"/>
    <n v="10923"/>
    <x v="28"/>
    <n v="1"/>
    <n v="159"/>
    <n v="0"/>
    <n v="0"/>
    <n v="8.14"/>
    <n v="150.86000000000001"/>
    <n v="0"/>
    <n v="150.86000000000001"/>
    <n v="1"/>
    <n v="0"/>
    <x v="258"/>
  </r>
  <r>
    <x v="378"/>
    <n v="10746"/>
    <x v="28"/>
    <n v="1"/>
    <n v="209"/>
    <n v="0"/>
    <n v="0"/>
    <n v="0"/>
    <n v="209"/>
    <n v="0"/>
    <n v="209"/>
    <n v="1"/>
    <n v="0"/>
    <x v="258"/>
  </r>
  <r>
    <x v="45"/>
    <n v="10354"/>
    <x v="6"/>
    <n v="3"/>
    <n v="1050"/>
    <n v="0"/>
    <n v="0"/>
    <n v="17.93"/>
    <n v="1032.07"/>
    <n v="0"/>
    <n v="1032.07"/>
    <n v="1"/>
    <n v="0"/>
    <x v="258"/>
  </r>
  <r>
    <x v="11"/>
    <n v="10353"/>
    <x v="6"/>
    <n v="1"/>
    <n v="350"/>
    <n v="0"/>
    <n v="0"/>
    <n v="70"/>
    <n v="280"/>
    <n v="0"/>
    <n v="280"/>
    <n v="1"/>
    <n v="0"/>
    <x v="258"/>
  </r>
  <r>
    <x v="104"/>
    <n v="10360"/>
    <x v="6"/>
    <n v="1"/>
    <n v="385"/>
    <n v="0"/>
    <n v="0"/>
    <n v="0"/>
    <n v="385"/>
    <n v="0"/>
    <n v="385"/>
    <n v="1"/>
    <n v="0"/>
    <x v="258"/>
  </r>
  <r>
    <x v="75"/>
    <n v="10427"/>
    <x v="21"/>
    <n v="5"/>
    <n v="1945"/>
    <n v="0"/>
    <n v="0"/>
    <n v="0"/>
    <n v="1945"/>
    <n v="0"/>
    <n v="1945"/>
    <n v="1"/>
    <n v="0"/>
    <x v="258"/>
  </r>
  <r>
    <x v="47"/>
    <n v="10432"/>
    <x v="14"/>
    <n v="1"/>
    <n v="315"/>
    <n v="0"/>
    <n v="0"/>
    <n v="31.23"/>
    <n v="283.77"/>
    <n v="0"/>
    <n v="283.77"/>
    <n v="1"/>
    <n v="0"/>
    <x v="258"/>
  </r>
  <r>
    <x v="14"/>
    <n v="10653"/>
    <x v="8"/>
    <n v="3"/>
    <n v="825"/>
    <n v="0"/>
    <n v="0"/>
    <n v="0"/>
    <n v="825"/>
    <n v="0"/>
    <n v="825"/>
    <n v="1"/>
    <n v="0"/>
    <x v="258"/>
  </r>
  <r>
    <x v="426"/>
    <n v="10509"/>
    <x v="22"/>
    <n v="1"/>
    <n v="320"/>
    <n v="0"/>
    <n v="0"/>
    <n v="0"/>
    <n v="320"/>
    <n v="0"/>
    <n v="320"/>
    <n v="1"/>
    <n v="0"/>
    <x v="258"/>
  </r>
  <r>
    <x v="90"/>
    <n v="10528"/>
    <x v="17"/>
    <n v="1"/>
    <n v="0"/>
    <n v="0"/>
    <n v="0"/>
    <n v="0"/>
    <n v="0"/>
    <n v="0"/>
    <n v="0"/>
    <n v="0"/>
    <n v="0"/>
    <x v="258"/>
  </r>
  <r>
    <x v="427"/>
    <n v="18769"/>
    <x v="17"/>
    <n v="1"/>
    <n v="0"/>
    <n v="0"/>
    <n v="0"/>
    <n v="0"/>
    <n v="0"/>
    <n v="0"/>
    <n v="0"/>
    <n v="0"/>
    <n v="0"/>
    <x v="258"/>
  </r>
  <r>
    <x v="57"/>
    <n v="10225"/>
    <x v="4"/>
    <n v="1"/>
    <n v="265"/>
    <n v="0"/>
    <n v="0"/>
    <n v="0"/>
    <n v="265"/>
    <n v="0"/>
    <n v="265"/>
    <n v="1"/>
    <n v="0"/>
    <x v="259"/>
  </r>
  <r>
    <x v="100"/>
    <n v="10073"/>
    <x v="11"/>
    <n v="1"/>
    <n v="350"/>
    <n v="0"/>
    <n v="0"/>
    <n v="25.68"/>
    <n v="324.32"/>
    <n v="0"/>
    <n v="324.32"/>
    <n v="1"/>
    <n v="0"/>
    <x v="259"/>
  </r>
  <r>
    <x v="6"/>
    <n v="10055"/>
    <x v="4"/>
    <n v="1"/>
    <n v="275"/>
    <n v="0"/>
    <n v="0"/>
    <n v="0"/>
    <n v="275"/>
    <n v="0"/>
    <n v="275"/>
    <n v="1"/>
    <n v="0"/>
    <x v="259"/>
  </r>
  <r>
    <x v="178"/>
    <n v="10444"/>
    <x v="12"/>
    <n v="1"/>
    <n v="75"/>
    <n v="0"/>
    <n v="0"/>
    <n v="0"/>
    <n v="75"/>
    <n v="0"/>
    <n v="75"/>
    <n v="1"/>
    <n v="0"/>
    <x v="259"/>
  </r>
  <r>
    <x v="113"/>
    <n v="10446"/>
    <x v="12"/>
    <n v="1"/>
    <n v="210"/>
    <n v="0"/>
    <n v="0"/>
    <n v="0"/>
    <n v="210"/>
    <n v="0"/>
    <n v="210"/>
    <n v="1"/>
    <n v="0"/>
    <x v="259"/>
  </r>
  <r>
    <x v="30"/>
    <n v="10441"/>
    <x v="12"/>
    <n v="1"/>
    <n v="250"/>
    <n v="0"/>
    <n v="0"/>
    <n v="0"/>
    <n v="250"/>
    <n v="0"/>
    <n v="250"/>
    <n v="1"/>
    <n v="0"/>
    <x v="259"/>
  </r>
  <r>
    <x v="404"/>
    <n v="10498"/>
    <x v="16"/>
    <n v="1"/>
    <n v="88"/>
    <n v="0"/>
    <n v="0"/>
    <n v="0"/>
    <n v="88"/>
    <n v="0"/>
    <n v="88"/>
    <n v="1"/>
    <n v="0"/>
    <x v="259"/>
  </r>
  <r>
    <x v="67"/>
    <n v="10223"/>
    <x v="13"/>
    <n v="1"/>
    <n v="310"/>
    <n v="0"/>
    <n v="0"/>
    <n v="22.74"/>
    <n v="287.26"/>
    <n v="0"/>
    <n v="287.26"/>
    <n v="1"/>
    <n v="0"/>
    <x v="259"/>
  </r>
  <r>
    <x v="37"/>
    <n v="10216"/>
    <x v="13"/>
    <n v="2"/>
    <n v="560"/>
    <n v="0"/>
    <n v="0"/>
    <n v="0"/>
    <n v="560"/>
    <n v="0"/>
    <n v="560"/>
    <n v="1"/>
    <n v="0"/>
    <x v="259"/>
  </r>
  <r>
    <x v="8"/>
    <n v="10264"/>
    <x v="5"/>
    <n v="1"/>
    <n v="190"/>
    <n v="0"/>
    <n v="0"/>
    <n v="19"/>
    <n v="171"/>
    <n v="0"/>
    <n v="171"/>
    <n v="1"/>
    <n v="0"/>
    <x v="259"/>
  </r>
  <r>
    <x v="43"/>
    <n v="10364"/>
    <x v="5"/>
    <n v="2"/>
    <n v="660"/>
    <n v="0"/>
    <n v="0"/>
    <n v="66"/>
    <n v="594"/>
    <n v="0"/>
    <n v="594"/>
    <n v="1"/>
    <n v="0"/>
    <x v="259"/>
  </r>
  <r>
    <x v="71"/>
    <n v="10481"/>
    <x v="20"/>
    <n v="1"/>
    <n v="890"/>
    <n v="0"/>
    <n v="0"/>
    <n v="65.28"/>
    <n v="824.72"/>
    <n v="0"/>
    <n v="824.72"/>
    <n v="1"/>
    <n v="0"/>
    <x v="259"/>
  </r>
  <r>
    <x v="376"/>
    <n v="10923"/>
    <x v="28"/>
    <n v="1"/>
    <n v="159"/>
    <n v="0"/>
    <n v="0"/>
    <n v="0"/>
    <n v="159"/>
    <n v="0"/>
    <n v="159"/>
    <n v="1"/>
    <n v="0"/>
    <x v="259"/>
  </r>
  <r>
    <x v="378"/>
    <n v="10746"/>
    <x v="28"/>
    <n v="1"/>
    <n v="209"/>
    <n v="0"/>
    <n v="0"/>
    <n v="0"/>
    <n v="209"/>
    <n v="0"/>
    <n v="209"/>
    <n v="1"/>
    <n v="0"/>
    <x v="259"/>
  </r>
  <r>
    <x v="119"/>
    <n v="10359"/>
    <x v="6"/>
    <n v="2"/>
    <n v="770"/>
    <n v="0"/>
    <n v="0"/>
    <n v="0"/>
    <n v="770"/>
    <n v="0"/>
    <n v="770"/>
    <n v="1"/>
    <n v="0"/>
    <x v="259"/>
  </r>
  <r>
    <x v="47"/>
    <n v="10432"/>
    <x v="14"/>
    <n v="1"/>
    <n v="315"/>
    <n v="0"/>
    <n v="0"/>
    <n v="0"/>
    <n v="315"/>
    <n v="0"/>
    <n v="315"/>
    <n v="1"/>
    <n v="0"/>
    <x v="259"/>
  </r>
  <r>
    <x v="78"/>
    <n v="10403"/>
    <x v="23"/>
    <n v="1"/>
    <n v="345"/>
    <n v="0"/>
    <n v="0"/>
    <n v="25.3"/>
    <n v="319.7"/>
    <n v="0"/>
    <n v="319.7"/>
    <n v="1"/>
    <n v="0"/>
    <x v="259"/>
  </r>
  <r>
    <x v="21"/>
    <n v="10461"/>
    <x v="0"/>
    <n v="1"/>
    <n v="295"/>
    <n v="0"/>
    <n v="0"/>
    <n v="29.04"/>
    <n v="265.95999999999998"/>
    <n v="0"/>
    <n v="265.95999999999998"/>
    <n v="1"/>
    <n v="0"/>
    <x v="260"/>
  </r>
  <r>
    <x v="81"/>
    <n v="10396"/>
    <x v="18"/>
    <n v="1"/>
    <n v="555"/>
    <n v="0"/>
    <n v="0"/>
    <n v="0"/>
    <n v="555"/>
    <n v="0"/>
    <n v="555"/>
    <n v="1"/>
    <n v="0"/>
    <x v="260"/>
  </r>
  <r>
    <x v="182"/>
    <n v="10154"/>
    <x v="1"/>
    <n v="1"/>
    <n v="385"/>
    <n v="0"/>
    <n v="0"/>
    <n v="0"/>
    <n v="385"/>
    <n v="0"/>
    <n v="385"/>
    <n v="1"/>
    <n v="0"/>
    <x v="260"/>
  </r>
  <r>
    <x v="58"/>
    <n v="10145"/>
    <x v="1"/>
    <n v="1"/>
    <n v="385"/>
    <n v="0"/>
    <n v="0"/>
    <n v="0"/>
    <n v="385"/>
    <n v="0"/>
    <n v="385"/>
    <n v="1"/>
    <n v="0"/>
    <x v="260"/>
  </r>
  <r>
    <x v="382"/>
    <n v="10125"/>
    <x v="3"/>
    <n v="1"/>
    <n v="275"/>
    <n v="0"/>
    <n v="0"/>
    <n v="0"/>
    <n v="275"/>
    <n v="0"/>
    <n v="275"/>
    <n v="1"/>
    <n v="0"/>
    <x v="260"/>
  </r>
  <r>
    <x v="386"/>
    <n v="10127"/>
    <x v="3"/>
    <n v="1"/>
    <n v="355"/>
    <n v="0"/>
    <n v="0"/>
    <n v="0"/>
    <n v="355"/>
    <n v="0"/>
    <n v="355"/>
    <n v="1"/>
    <n v="0"/>
    <x v="260"/>
  </r>
  <r>
    <x v="320"/>
    <n v="10119"/>
    <x v="11"/>
    <n v="1"/>
    <n v="385"/>
    <n v="0"/>
    <n v="0"/>
    <n v="0"/>
    <n v="385"/>
    <n v="0"/>
    <n v="385"/>
    <n v="1"/>
    <n v="0"/>
    <x v="260"/>
  </r>
  <r>
    <x v="4"/>
    <n v="10109"/>
    <x v="3"/>
    <n v="1"/>
    <n v="275"/>
    <n v="0"/>
    <n v="0"/>
    <n v="0"/>
    <n v="275"/>
    <n v="0"/>
    <n v="275"/>
    <n v="1"/>
    <n v="0"/>
    <x v="260"/>
  </r>
  <r>
    <x v="102"/>
    <n v="10018"/>
    <x v="4"/>
    <n v="1"/>
    <n v="265"/>
    <n v="0"/>
    <n v="0"/>
    <n v="13.52"/>
    <n v="251.48"/>
    <n v="0"/>
    <n v="251.48"/>
    <n v="1"/>
    <n v="0"/>
    <x v="260"/>
  </r>
  <r>
    <x v="129"/>
    <n v="10088"/>
    <x v="4"/>
    <n v="2"/>
    <n v="550"/>
    <n v="0"/>
    <n v="0"/>
    <n v="0"/>
    <n v="550"/>
    <n v="0"/>
    <n v="550"/>
    <n v="1"/>
    <n v="0"/>
    <x v="260"/>
  </r>
  <r>
    <x v="168"/>
    <n v="10064"/>
    <x v="4"/>
    <n v="1"/>
    <n v="355"/>
    <n v="0"/>
    <n v="0"/>
    <n v="0"/>
    <n v="355"/>
    <n v="0"/>
    <n v="355"/>
    <n v="1"/>
    <n v="0"/>
    <x v="260"/>
  </r>
  <r>
    <x v="103"/>
    <n v="10075"/>
    <x v="4"/>
    <n v="1"/>
    <n v="275"/>
    <n v="0"/>
    <n v="0"/>
    <n v="0"/>
    <n v="275"/>
    <n v="0"/>
    <n v="275"/>
    <n v="1"/>
    <n v="0"/>
    <x v="260"/>
  </r>
  <r>
    <x v="27"/>
    <n v="10077"/>
    <x v="4"/>
    <n v="1"/>
    <n v="355"/>
    <n v="0"/>
    <n v="0"/>
    <n v="0"/>
    <n v="355"/>
    <n v="0"/>
    <n v="355"/>
    <n v="1"/>
    <n v="0"/>
    <x v="260"/>
  </r>
  <r>
    <x v="28"/>
    <n v="10442"/>
    <x v="12"/>
    <n v="4"/>
    <n v="352"/>
    <n v="0"/>
    <n v="0"/>
    <n v="8.66"/>
    <n v="343.34"/>
    <n v="0"/>
    <n v="343.34"/>
    <n v="1"/>
    <n v="0"/>
    <x v="260"/>
  </r>
  <r>
    <x v="113"/>
    <n v="10446"/>
    <x v="12"/>
    <n v="1"/>
    <n v="210"/>
    <n v="0"/>
    <n v="0"/>
    <n v="10.84"/>
    <n v="199.16"/>
    <n v="0"/>
    <n v="199.16"/>
    <n v="1"/>
    <n v="0"/>
    <x v="260"/>
  </r>
  <r>
    <x v="30"/>
    <n v="10441"/>
    <x v="12"/>
    <n v="2"/>
    <n v="500"/>
    <n v="0"/>
    <n v="0"/>
    <n v="28.54"/>
    <n v="471.46"/>
    <n v="0"/>
    <n v="471.46"/>
    <n v="1"/>
    <n v="0"/>
    <x v="260"/>
  </r>
  <r>
    <x v="126"/>
    <n v="10439"/>
    <x v="12"/>
    <n v="1"/>
    <n v="119"/>
    <n v="0"/>
    <n v="0"/>
    <n v="0"/>
    <n v="119"/>
    <n v="0"/>
    <n v="119"/>
    <n v="1"/>
    <n v="0"/>
    <x v="260"/>
  </r>
  <r>
    <x v="274"/>
    <n v="10715"/>
    <x v="12"/>
    <n v="1"/>
    <n v="155"/>
    <n v="0"/>
    <n v="0"/>
    <n v="0"/>
    <n v="155"/>
    <n v="0"/>
    <n v="155"/>
    <n v="1"/>
    <n v="0"/>
    <x v="260"/>
  </r>
  <r>
    <x v="63"/>
    <n v="10470"/>
    <x v="19"/>
    <n v="1"/>
    <n v="275"/>
    <n v="0"/>
    <n v="0"/>
    <n v="0"/>
    <n v="275"/>
    <n v="0"/>
    <n v="275"/>
    <n v="1"/>
    <n v="0"/>
    <x v="260"/>
  </r>
  <r>
    <x v="117"/>
    <n v="10218"/>
    <x v="13"/>
    <n v="1"/>
    <n v="280"/>
    <n v="0"/>
    <n v="0"/>
    <n v="0"/>
    <n v="280"/>
    <n v="0"/>
    <n v="280"/>
    <n v="1"/>
    <n v="0"/>
    <x v="260"/>
  </r>
  <r>
    <x v="67"/>
    <n v="10223"/>
    <x v="13"/>
    <n v="1"/>
    <n v="310"/>
    <n v="0"/>
    <n v="0"/>
    <n v="0"/>
    <n v="310"/>
    <n v="0"/>
    <n v="310"/>
    <n v="1"/>
    <n v="0"/>
    <x v="260"/>
  </r>
  <r>
    <x v="8"/>
    <n v="10264"/>
    <x v="5"/>
    <n v="2"/>
    <n v="380"/>
    <n v="0"/>
    <n v="0"/>
    <n v="0"/>
    <n v="380"/>
    <n v="0"/>
    <n v="380"/>
    <n v="1"/>
    <n v="0"/>
    <x v="260"/>
  </r>
  <r>
    <x v="157"/>
    <n v="10368"/>
    <x v="5"/>
    <n v="2"/>
    <n v="530"/>
    <n v="0"/>
    <n v="0"/>
    <n v="16.739999999999998"/>
    <n v="513.26"/>
    <n v="0"/>
    <n v="513.26"/>
    <n v="1"/>
    <n v="0"/>
    <x v="260"/>
  </r>
  <r>
    <x v="38"/>
    <n v="10381"/>
    <x v="5"/>
    <n v="2"/>
    <n v="450"/>
    <n v="0"/>
    <n v="0"/>
    <n v="14.22"/>
    <n v="435.78"/>
    <n v="0"/>
    <n v="435.78"/>
    <n v="1"/>
    <n v="0"/>
    <x v="260"/>
  </r>
  <r>
    <x v="233"/>
    <n v="10380"/>
    <x v="5"/>
    <n v="1"/>
    <n v="230"/>
    <n v="0"/>
    <n v="0"/>
    <n v="14.53"/>
    <n v="215.47"/>
    <n v="0"/>
    <n v="215.47"/>
    <n v="1"/>
    <n v="0"/>
    <x v="260"/>
  </r>
  <r>
    <x v="43"/>
    <n v="10364"/>
    <x v="5"/>
    <n v="2"/>
    <n v="660"/>
    <n v="0"/>
    <n v="0"/>
    <n v="17.03"/>
    <n v="642.97"/>
    <n v="0"/>
    <n v="642.97"/>
    <n v="1"/>
    <n v="0"/>
    <x v="260"/>
  </r>
  <r>
    <x v="70"/>
    <n v="10367"/>
    <x v="5"/>
    <n v="2"/>
    <n v="660"/>
    <n v="0"/>
    <n v="0"/>
    <n v="0"/>
    <n v="660"/>
    <n v="0"/>
    <n v="660"/>
    <n v="1"/>
    <n v="0"/>
    <x v="260"/>
  </r>
  <r>
    <x v="71"/>
    <n v="10481"/>
    <x v="20"/>
    <n v="1"/>
    <n v="890"/>
    <n v="0"/>
    <n v="0"/>
    <n v="0"/>
    <n v="890"/>
    <n v="0"/>
    <n v="890"/>
    <n v="1"/>
    <n v="0"/>
    <x v="260"/>
  </r>
  <r>
    <x v="383"/>
    <n v="10749"/>
    <x v="28"/>
    <n v="5"/>
    <n v="895"/>
    <n v="0"/>
    <n v="0"/>
    <n v="27.61"/>
    <n v="867.39"/>
    <n v="0"/>
    <n v="867.39"/>
    <n v="1"/>
    <n v="0"/>
    <x v="260"/>
  </r>
  <r>
    <x v="377"/>
    <n v="10633"/>
    <x v="28"/>
    <n v="2"/>
    <n v="318"/>
    <n v="0"/>
    <n v="0"/>
    <n v="0"/>
    <n v="318"/>
    <n v="0"/>
    <n v="318"/>
    <n v="1"/>
    <n v="0"/>
    <x v="260"/>
  </r>
  <r>
    <x v="378"/>
    <n v="10746"/>
    <x v="28"/>
    <n v="1"/>
    <n v="209"/>
    <n v="0"/>
    <n v="0"/>
    <n v="10.78"/>
    <n v="198.22"/>
    <n v="0"/>
    <n v="198.22"/>
    <n v="1"/>
    <n v="0"/>
    <x v="260"/>
  </r>
  <r>
    <x v="381"/>
    <n v="10632"/>
    <x v="28"/>
    <n v="1"/>
    <n v="159"/>
    <n v="0"/>
    <n v="0"/>
    <n v="0"/>
    <n v="159"/>
    <n v="0"/>
    <n v="159"/>
    <n v="1"/>
    <n v="0"/>
    <x v="260"/>
  </r>
  <r>
    <x v="141"/>
    <n v="10355"/>
    <x v="6"/>
    <n v="1"/>
    <n v="350"/>
    <n v="0"/>
    <n v="0"/>
    <n v="0"/>
    <n v="350"/>
    <n v="0"/>
    <n v="350"/>
    <n v="1"/>
    <n v="0"/>
    <x v="260"/>
  </r>
  <r>
    <x v="45"/>
    <n v="10354"/>
    <x v="6"/>
    <n v="1"/>
    <n v="350"/>
    <n v="0"/>
    <n v="0"/>
    <n v="0"/>
    <n v="350"/>
    <n v="0"/>
    <n v="350"/>
    <n v="1"/>
    <n v="0"/>
    <x v="260"/>
  </r>
  <r>
    <x v="104"/>
    <n v="10360"/>
    <x v="6"/>
    <n v="2"/>
    <n v="770"/>
    <n v="0"/>
    <n v="0"/>
    <n v="19.87"/>
    <n v="750.13"/>
    <n v="0"/>
    <n v="750.13"/>
    <n v="1"/>
    <n v="0"/>
    <x v="260"/>
  </r>
  <r>
    <x v="119"/>
    <n v="10359"/>
    <x v="6"/>
    <n v="1"/>
    <n v="385"/>
    <n v="0"/>
    <n v="0"/>
    <n v="0"/>
    <n v="385"/>
    <n v="0"/>
    <n v="385"/>
    <n v="1"/>
    <n v="0"/>
    <x v="260"/>
  </r>
  <r>
    <x v="46"/>
    <n v="10356"/>
    <x v="6"/>
    <n v="4"/>
    <n v="1440"/>
    <n v="0"/>
    <n v="0"/>
    <n v="94.76"/>
    <n v="1345.24"/>
    <n v="0"/>
    <n v="1345.24"/>
    <n v="1"/>
    <n v="0"/>
    <x v="260"/>
  </r>
  <r>
    <x v="146"/>
    <n v="10391"/>
    <x v="7"/>
    <n v="1"/>
    <n v="345"/>
    <n v="0"/>
    <n v="0"/>
    <n v="17.600000000000001"/>
    <n v="327.39999999999998"/>
    <n v="0"/>
    <n v="327.39999999999998"/>
    <n v="1"/>
    <n v="0"/>
    <x v="260"/>
  </r>
  <r>
    <x v="152"/>
    <n v="10428"/>
    <x v="21"/>
    <n v="2"/>
    <n v="758"/>
    <n v="0"/>
    <n v="0"/>
    <n v="61.26"/>
    <n v="696.74"/>
    <n v="0"/>
    <n v="696.74"/>
    <n v="1"/>
    <n v="0"/>
    <x v="260"/>
  </r>
  <r>
    <x v="428"/>
    <n v="10580"/>
    <x v="16"/>
    <n v="1"/>
    <n v="40"/>
    <n v="0"/>
    <n v="0"/>
    <n v="0"/>
    <n v="40"/>
    <n v="0"/>
    <n v="40"/>
    <n v="1"/>
    <n v="0"/>
    <x v="260"/>
  </r>
  <r>
    <x v="276"/>
    <n v="10531"/>
    <x v="17"/>
    <n v="1"/>
    <n v="0"/>
    <n v="0"/>
    <n v="0"/>
    <n v="0"/>
    <n v="0"/>
    <n v="0"/>
    <n v="0"/>
    <n v="0"/>
    <n v="0"/>
    <x v="260"/>
  </r>
  <r>
    <x v="429"/>
    <n v="11239"/>
    <x v="2"/>
    <n v="1"/>
    <n v="690"/>
    <n v="0"/>
    <n v="0"/>
    <n v="90"/>
    <n v="600"/>
    <n v="0"/>
    <n v="600"/>
    <n v="1"/>
    <n v="0"/>
    <x v="260"/>
  </r>
  <r>
    <x v="21"/>
    <n v="10461"/>
    <x v="0"/>
    <n v="1"/>
    <n v="295"/>
    <n v="0"/>
    <n v="0"/>
    <n v="14.46"/>
    <n v="280.54000000000002"/>
    <n v="0"/>
    <n v="280.54000000000002"/>
    <n v="1"/>
    <n v="0"/>
    <x v="261"/>
  </r>
  <r>
    <x v="81"/>
    <n v="10396"/>
    <x v="18"/>
    <n v="1"/>
    <n v="555"/>
    <n v="0"/>
    <n v="0"/>
    <n v="55"/>
    <n v="500"/>
    <n v="0"/>
    <n v="500"/>
    <n v="1"/>
    <n v="0"/>
    <x v="261"/>
  </r>
  <r>
    <x v="111"/>
    <n v="10070"/>
    <x v="4"/>
    <n v="1"/>
    <n v="275"/>
    <n v="0"/>
    <n v="0"/>
    <n v="0"/>
    <n v="275"/>
    <n v="0"/>
    <n v="275"/>
    <n v="1"/>
    <n v="0"/>
    <x v="261"/>
  </r>
  <r>
    <x v="57"/>
    <n v="10225"/>
    <x v="4"/>
    <n v="2"/>
    <n v="530"/>
    <n v="0"/>
    <n v="0"/>
    <n v="0"/>
    <n v="530"/>
    <n v="0"/>
    <n v="530"/>
    <n v="1"/>
    <n v="0"/>
    <x v="261"/>
  </r>
  <r>
    <x v="22"/>
    <n v="10645"/>
    <x v="1"/>
    <n v="1"/>
    <n v="350"/>
    <n v="0"/>
    <n v="0"/>
    <n v="0"/>
    <n v="350"/>
    <n v="0"/>
    <n v="350"/>
    <n v="1"/>
    <n v="0"/>
    <x v="261"/>
  </r>
  <r>
    <x v="128"/>
    <n v="10111"/>
    <x v="3"/>
    <n v="1"/>
    <n v="355"/>
    <n v="0"/>
    <n v="0"/>
    <n v="0"/>
    <n v="355"/>
    <n v="0"/>
    <n v="355"/>
    <n v="1"/>
    <n v="0"/>
    <x v="261"/>
  </r>
  <r>
    <x v="101"/>
    <n v="10113"/>
    <x v="11"/>
    <n v="1"/>
    <n v="385"/>
    <n v="0"/>
    <n v="0"/>
    <n v="33.89"/>
    <n v="351.11"/>
    <n v="0"/>
    <n v="351.11"/>
    <n v="1"/>
    <n v="0"/>
    <x v="261"/>
  </r>
  <r>
    <x v="26"/>
    <n v="10095"/>
    <x v="3"/>
    <n v="1"/>
    <n v="270"/>
    <n v="0"/>
    <n v="0"/>
    <n v="0"/>
    <n v="270"/>
    <n v="0"/>
    <n v="270"/>
    <n v="1"/>
    <n v="0"/>
    <x v="261"/>
  </r>
  <r>
    <x v="173"/>
    <n v="10097"/>
    <x v="3"/>
    <n v="1"/>
    <n v="355"/>
    <n v="0"/>
    <n v="0"/>
    <n v="0"/>
    <n v="355"/>
    <n v="0"/>
    <n v="355"/>
    <n v="1"/>
    <n v="0"/>
    <x v="261"/>
  </r>
  <r>
    <x v="28"/>
    <n v="10442"/>
    <x v="12"/>
    <n v="2"/>
    <n v="176"/>
    <n v="0"/>
    <n v="0"/>
    <n v="7.75"/>
    <n v="168.25"/>
    <n v="0"/>
    <n v="168.25"/>
    <n v="1"/>
    <n v="0"/>
    <x v="261"/>
  </r>
  <r>
    <x v="397"/>
    <n v="10553"/>
    <x v="16"/>
    <n v="1"/>
    <n v="58"/>
    <n v="0"/>
    <n v="0"/>
    <n v="2.84"/>
    <n v="55.16"/>
    <n v="0"/>
    <n v="55.16"/>
    <n v="1"/>
    <n v="0"/>
    <x v="261"/>
  </r>
  <r>
    <x v="36"/>
    <n v="10224"/>
    <x v="13"/>
    <n v="1"/>
    <n v="285"/>
    <n v="0"/>
    <n v="0"/>
    <n v="0"/>
    <n v="285"/>
    <n v="0"/>
    <n v="285"/>
    <n v="1"/>
    <n v="0"/>
    <x v="261"/>
  </r>
  <r>
    <x v="377"/>
    <n v="10633"/>
    <x v="28"/>
    <n v="1"/>
    <n v="159"/>
    <n v="0"/>
    <n v="0"/>
    <n v="0"/>
    <n v="159"/>
    <n v="0"/>
    <n v="159"/>
    <n v="1"/>
    <n v="0"/>
    <x v="261"/>
  </r>
  <r>
    <x v="378"/>
    <n v="10746"/>
    <x v="28"/>
    <n v="1"/>
    <n v="209"/>
    <n v="0"/>
    <n v="0"/>
    <n v="0"/>
    <n v="209"/>
    <n v="0"/>
    <n v="209"/>
    <n v="1"/>
    <n v="0"/>
    <x v="261"/>
  </r>
  <r>
    <x v="45"/>
    <n v="10354"/>
    <x v="6"/>
    <n v="1"/>
    <n v="350"/>
    <n v="0"/>
    <n v="0"/>
    <n v="17.16"/>
    <n v="332.84"/>
    <n v="0"/>
    <n v="332.84"/>
    <n v="1"/>
    <n v="0"/>
    <x v="261"/>
  </r>
  <r>
    <x v="183"/>
    <n v="10043"/>
    <x v="6"/>
    <n v="1"/>
    <n v="310"/>
    <n v="0"/>
    <n v="0"/>
    <n v="0"/>
    <n v="310"/>
    <n v="0"/>
    <n v="310"/>
    <n v="1"/>
    <n v="0"/>
    <x v="261"/>
  </r>
  <r>
    <x v="46"/>
    <n v="10356"/>
    <x v="6"/>
    <n v="1"/>
    <n v="360"/>
    <n v="0"/>
    <n v="0"/>
    <n v="0"/>
    <n v="360"/>
    <n v="0"/>
    <n v="360"/>
    <n v="1"/>
    <n v="0"/>
    <x v="261"/>
  </r>
  <r>
    <x v="152"/>
    <n v="10428"/>
    <x v="21"/>
    <n v="1"/>
    <n v="379"/>
    <n v="0"/>
    <n v="0"/>
    <n v="33.36"/>
    <n v="345.64"/>
    <n v="0"/>
    <n v="345.64"/>
    <n v="1"/>
    <n v="0"/>
    <x v="261"/>
  </r>
  <r>
    <x v="241"/>
    <n v="10031"/>
    <x v="9"/>
    <n v="1"/>
    <n v="725"/>
    <n v="0"/>
    <n v="0"/>
    <n v="35.54"/>
    <n v="689.46"/>
    <n v="0"/>
    <n v="689.46"/>
    <n v="1"/>
    <n v="0"/>
    <x v="261"/>
  </r>
  <r>
    <x v="316"/>
    <n v="10610"/>
    <x v="17"/>
    <n v="1"/>
    <n v="0"/>
    <n v="0"/>
    <n v="0"/>
    <n v="0"/>
    <n v="0"/>
    <n v="0"/>
    <n v="0"/>
    <n v="0"/>
    <n v="0"/>
    <x v="261"/>
  </r>
  <r>
    <x v="90"/>
    <n v="10528"/>
    <x v="17"/>
    <n v="1"/>
    <n v="0"/>
    <n v="0"/>
    <n v="0"/>
    <n v="0"/>
    <n v="0"/>
    <n v="0"/>
    <n v="0"/>
    <n v="0"/>
    <n v="0"/>
    <x v="261"/>
  </r>
  <r>
    <x v="385"/>
    <n v="10494"/>
    <x v="0"/>
    <n v="1"/>
    <n v="38"/>
    <n v="0"/>
    <n v="0"/>
    <n v="7.55"/>
    <n v="30.45"/>
    <n v="0"/>
    <n v="30.45"/>
    <n v="1"/>
    <n v="0"/>
    <x v="262"/>
  </r>
  <r>
    <x v="430"/>
    <n v="10098"/>
    <x v="3"/>
    <n v="1"/>
    <n v="275"/>
    <n v="0"/>
    <n v="0"/>
    <n v="0"/>
    <n v="275"/>
    <n v="0"/>
    <n v="275"/>
    <n v="1"/>
    <n v="0"/>
    <x v="262"/>
  </r>
  <r>
    <x v="111"/>
    <n v="10070"/>
    <x v="4"/>
    <n v="1"/>
    <n v="275"/>
    <n v="0"/>
    <n v="0"/>
    <n v="0"/>
    <n v="275"/>
    <n v="0"/>
    <n v="275"/>
    <n v="1"/>
    <n v="0"/>
    <x v="262"/>
  </r>
  <r>
    <x v="22"/>
    <n v="10645"/>
    <x v="1"/>
    <n v="1"/>
    <n v="350"/>
    <n v="0"/>
    <n v="0"/>
    <n v="0"/>
    <n v="350"/>
    <n v="0"/>
    <n v="350"/>
    <n v="1"/>
    <n v="0"/>
    <x v="262"/>
  </r>
  <r>
    <x v="23"/>
    <n v="10044"/>
    <x v="4"/>
    <n v="1"/>
    <n v="275"/>
    <n v="0"/>
    <n v="0"/>
    <n v="0"/>
    <n v="275"/>
    <n v="0"/>
    <n v="275"/>
    <n v="1"/>
    <n v="0"/>
    <x v="262"/>
  </r>
  <r>
    <x v="4"/>
    <n v="10109"/>
    <x v="3"/>
    <n v="2"/>
    <n v="550"/>
    <n v="0"/>
    <n v="0"/>
    <n v="0"/>
    <n v="550"/>
    <n v="0"/>
    <n v="550"/>
    <n v="1"/>
    <n v="0"/>
    <x v="262"/>
  </r>
  <r>
    <x v="101"/>
    <n v="10113"/>
    <x v="11"/>
    <n v="1"/>
    <n v="385"/>
    <n v="0"/>
    <n v="0"/>
    <n v="0"/>
    <n v="385"/>
    <n v="0"/>
    <n v="385"/>
    <n v="1"/>
    <n v="0"/>
    <x v="262"/>
  </r>
  <r>
    <x v="102"/>
    <n v="10018"/>
    <x v="4"/>
    <n v="1"/>
    <n v="265"/>
    <n v="0"/>
    <n v="0"/>
    <n v="0"/>
    <n v="265"/>
    <n v="0"/>
    <n v="265"/>
    <n v="1"/>
    <n v="0"/>
    <x v="262"/>
  </r>
  <r>
    <x v="26"/>
    <n v="10095"/>
    <x v="3"/>
    <n v="1"/>
    <n v="270"/>
    <n v="0"/>
    <n v="0"/>
    <n v="53.68"/>
    <n v="216.32"/>
    <n v="0"/>
    <n v="216.32"/>
    <n v="1"/>
    <n v="0"/>
    <x v="262"/>
  </r>
  <r>
    <x v="6"/>
    <n v="10055"/>
    <x v="4"/>
    <n v="1"/>
    <n v="275"/>
    <n v="0"/>
    <n v="0"/>
    <n v="0"/>
    <n v="275"/>
    <n v="0"/>
    <n v="275"/>
    <n v="1"/>
    <n v="0"/>
    <x v="262"/>
  </r>
  <r>
    <x v="210"/>
    <n v="10092"/>
    <x v="4"/>
    <n v="1"/>
    <n v="385"/>
    <n v="0"/>
    <n v="0"/>
    <n v="0"/>
    <n v="385"/>
    <n v="0"/>
    <n v="385"/>
    <n v="1"/>
    <n v="0"/>
    <x v="262"/>
  </r>
  <r>
    <x v="28"/>
    <n v="10442"/>
    <x v="12"/>
    <n v="2"/>
    <n v="176"/>
    <n v="0"/>
    <n v="0"/>
    <n v="0"/>
    <n v="176"/>
    <n v="0"/>
    <n v="176"/>
    <n v="1"/>
    <n v="0"/>
    <x v="262"/>
  </r>
  <r>
    <x v="29"/>
    <n v="10443"/>
    <x v="12"/>
    <n v="1"/>
    <n v="75"/>
    <n v="0"/>
    <n v="0"/>
    <n v="0"/>
    <n v="75"/>
    <n v="0"/>
    <n v="75"/>
    <n v="1"/>
    <n v="0"/>
    <x v="262"/>
  </r>
  <r>
    <x v="211"/>
    <n v="10472"/>
    <x v="19"/>
    <n v="1"/>
    <n v="685"/>
    <n v="0"/>
    <n v="0"/>
    <n v="101.11"/>
    <n v="583.89"/>
    <n v="0"/>
    <n v="583.89"/>
    <n v="1"/>
    <n v="0"/>
    <x v="262"/>
  </r>
  <r>
    <x v="65"/>
    <n v="10211"/>
    <x v="13"/>
    <n v="1"/>
    <n v="285"/>
    <n v="0"/>
    <n v="0"/>
    <n v="42.06"/>
    <n v="242.94"/>
    <n v="0"/>
    <n v="242.94"/>
    <n v="1"/>
    <n v="0"/>
    <x v="262"/>
  </r>
  <r>
    <x v="32"/>
    <n v="10214"/>
    <x v="13"/>
    <n v="2"/>
    <n v="570"/>
    <n v="0"/>
    <n v="0"/>
    <n v="0"/>
    <n v="570"/>
    <n v="0"/>
    <n v="570"/>
    <n v="1"/>
    <n v="0"/>
    <x v="262"/>
  </r>
  <r>
    <x v="230"/>
    <n v="10213"/>
    <x v="13"/>
    <n v="1"/>
    <n v="265"/>
    <n v="0"/>
    <n v="0"/>
    <n v="0"/>
    <n v="265"/>
    <n v="0"/>
    <n v="265"/>
    <n v="1"/>
    <n v="0"/>
    <x v="262"/>
  </r>
  <r>
    <x v="67"/>
    <n v="10223"/>
    <x v="13"/>
    <n v="1"/>
    <n v="310"/>
    <n v="0"/>
    <n v="0"/>
    <n v="0"/>
    <n v="310"/>
    <n v="0"/>
    <n v="310"/>
    <n v="1"/>
    <n v="0"/>
    <x v="262"/>
  </r>
  <r>
    <x v="8"/>
    <n v="10264"/>
    <x v="5"/>
    <n v="4"/>
    <n v="760"/>
    <n v="0"/>
    <n v="0"/>
    <n v="56.77"/>
    <n v="703.23"/>
    <n v="0"/>
    <n v="703.23"/>
    <n v="1"/>
    <n v="0"/>
    <x v="262"/>
  </r>
  <r>
    <x v="157"/>
    <n v="10368"/>
    <x v="5"/>
    <n v="2"/>
    <n v="530"/>
    <n v="0"/>
    <n v="0"/>
    <n v="0"/>
    <n v="530"/>
    <n v="0"/>
    <n v="530"/>
    <n v="1"/>
    <n v="0"/>
    <x v="262"/>
  </r>
  <r>
    <x v="264"/>
    <n v="10660"/>
    <x v="5"/>
    <n v="1"/>
    <n v="265"/>
    <n v="0"/>
    <n v="0"/>
    <n v="26.5"/>
    <n v="238.5"/>
    <n v="0"/>
    <n v="238.5"/>
    <n v="1"/>
    <n v="0"/>
    <x v="262"/>
  </r>
  <r>
    <x v="44"/>
    <n v="10685"/>
    <x v="5"/>
    <n v="2"/>
    <n v="450"/>
    <n v="0"/>
    <n v="0"/>
    <n v="22.5"/>
    <n v="427.5"/>
    <n v="0"/>
    <n v="427.5"/>
    <n v="1"/>
    <n v="0"/>
    <x v="262"/>
  </r>
  <r>
    <x v="383"/>
    <n v="10749"/>
    <x v="28"/>
    <n v="1"/>
    <n v="179"/>
    <n v="0"/>
    <n v="0"/>
    <n v="0"/>
    <n v="179"/>
    <n v="0"/>
    <n v="179"/>
    <n v="1"/>
    <n v="0"/>
    <x v="262"/>
  </r>
  <r>
    <x v="376"/>
    <n v="10923"/>
    <x v="28"/>
    <n v="2"/>
    <n v="318"/>
    <n v="0"/>
    <n v="0"/>
    <n v="0"/>
    <n v="318"/>
    <n v="0"/>
    <n v="318"/>
    <n v="1"/>
    <n v="0"/>
    <x v="262"/>
  </r>
  <r>
    <x v="378"/>
    <n v="10746"/>
    <x v="28"/>
    <n v="1"/>
    <n v="209"/>
    <n v="0"/>
    <n v="0"/>
    <n v="0"/>
    <n v="209"/>
    <n v="0"/>
    <n v="209"/>
    <n v="1"/>
    <n v="0"/>
    <x v="262"/>
  </r>
  <r>
    <x v="381"/>
    <n v="10632"/>
    <x v="28"/>
    <n v="1"/>
    <n v="159"/>
    <n v="0"/>
    <n v="0"/>
    <n v="0"/>
    <n v="159"/>
    <n v="0"/>
    <n v="159"/>
    <n v="1"/>
    <n v="0"/>
    <x v="262"/>
  </r>
  <r>
    <x v="141"/>
    <n v="10355"/>
    <x v="6"/>
    <n v="1"/>
    <n v="350"/>
    <n v="0"/>
    <n v="0"/>
    <n v="0"/>
    <n v="350"/>
    <n v="0"/>
    <n v="350"/>
    <n v="1"/>
    <n v="0"/>
    <x v="262"/>
  </r>
  <r>
    <x v="183"/>
    <n v="10043"/>
    <x v="6"/>
    <n v="1"/>
    <n v="310"/>
    <n v="0"/>
    <n v="0"/>
    <n v="0"/>
    <n v="310"/>
    <n v="0"/>
    <n v="310"/>
    <n v="1"/>
    <n v="0"/>
    <x v="262"/>
  </r>
  <r>
    <x v="104"/>
    <n v="10360"/>
    <x v="6"/>
    <n v="2"/>
    <n v="770"/>
    <n v="0"/>
    <n v="0"/>
    <n v="56.83"/>
    <n v="713.17"/>
    <n v="0"/>
    <n v="713.17"/>
    <n v="1"/>
    <n v="0"/>
    <x v="262"/>
  </r>
  <r>
    <x v="119"/>
    <n v="10359"/>
    <x v="6"/>
    <n v="1"/>
    <n v="385"/>
    <n v="0"/>
    <n v="0"/>
    <n v="0"/>
    <n v="385"/>
    <n v="0"/>
    <n v="385"/>
    <n v="1"/>
    <n v="0"/>
    <x v="262"/>
  </r>
  <r>
    <x v="46"/>
    <n v="10356"/>
    <x v="6"/>
    <n v="3"/>
    <n v="1080"/>
    <n v="0"/>
    <n v="0"/>
    <n v="0"/>
    <n v="1080"/>
    <n v="0"/>
    <n v="1080"/>
    <n v="1"/>
    <n v="0"/>
    <x v="262"/>
  </r>
  <r>
    <x v="205"/>
    <n v="10430"/>
    <x v="21"/>
    <n v="1"/>
    <n v="275"/>
    <n v="0"/>
    <n v="0"/>
    <n v="0"/>
    <n v="275"/>
    <n v="0"/>
    <n v="275"/>
    <n v="1"/>
    <n v="0"/>
    <x v="262"/>
  </r>
  <r>
    <x v="152"/>
    <n v="10428"/>
    <x v="21"/>
    <n v="2"/>
    <n v="758"/>
    <n v="0"/>
    <n v="0"/>
    <n v="0"/>
    <n v="758"/>
    <n v="0"/>
    <n v="758"/>
    <n v="1"/>
    <n v="0"/>
    <x v="262"/>
  </r>
  <r>
    <x v="47"/>
    <n v="10432"/>
    <x v="14"/>
    <n v="1"/>
    <n v="315"/>
    <n v="0"/>
    <n v="0"/>
    <n v="0"/>
    <n v="315"/>
    <n v="0"/>
    <n v="315"/>
    <n v="1"/>
    <n v="0"/>
    <x v="262"/>
  </r>
  <r>
    <x v="120"/>
    <n v="10415"/>
    <x v="22"/>
    <n v="1"/>
    <n v="270"/>
    <n v="0"/>
    <n v="0"/>
    <n v="0"/>
    <n v="270"/>
    <n v="0"/>
    <n v="270"/>
    <n v="1"/>
    <n v="0"/>
    <x v="262"/>
  </r>
  <r>
    <x v="241"/>
    <n v="10031"/>
    <x v="9"/>
    <n v="1"/>
    <n v="725"/>
    <n v="0"/>
    <n v="0"/>
    <n v="0"/>
    <n v="725"/>
    <n v="0"/>
    <n v="725"/>
    <n v="1"/>
    <n v="0"/>
    <x v="262"/>
  </r>
  <r>
    <x v="396"/>
    <n v="10638"/>
    <x v="28"/>
    <n v="1"/>
    <n v="209"/>
    <n v="0"/>
    <n v="0"/>
    <n v="0"/>
    <n v="209"/>
    <n v="0"/>
    <n v="209"/>
    <n v="1"/>
    <n v="0"/>
    <x v="262"/>
  </r>
  <r>
    <x v="325"/>
    <n v="10604"/>
    <x v="2"/>
    <n v="1"/>
    <n v="380"/>
    <n v="0"/>
    <n v="0"/>
    <n v="0"/>
    <n v="380"/>
    <n v="0"/>
    <n v="380"/>
    <n v="1"/>
    <n v="0"/>
    <x v="262"/>
  </r>
  <r>
    <x v="385"/>
    <n v="10494"/>
    <x v="0"/>
    <n v="2"/>
    <n v="76"/>
    <n v="0"/>
    <n v="0"/>
    <n v="7.11"/>
    <n v="68.89"/>
    <n v="0"/>
    <n v="68.89"/>
    <n v="1"/>
    <n v="0"/>
    <x v="263"/>
  </r>
  <r>
    <x v="21"/>
    <n v="10461"/>
    <x v="0"/>
    <n v="1"/>
    <n v="295"/>
    <n v="0"/>
    <n v="0"/>
    <n v="23.98"/>
    <n v="271.02"/>
    <n v="0"/>
    <n v="271.02"/>
    <n v="1"/>
    <n v="0"/>
    <x v="263"/>
  </r>
  <r>
    <x v="81"/>
    <n v="10396"/>
    <x v="18"/>
    <n v="1"/>
    <n v="555"/>
    <n v="0"/>
    <n v="0"/>
    <n v="0"/>
    <n v="555"/>
    <n v="0"/>
    <n v="555"/>
    <n v="1"/>
    <n v="0"/>
    <x v="263"/>
  </r>
  <r>
    <x v="96"/>
    <n v="10039"/>
    <x v="24"/>
    <n v="1"/>
    <n v="75"/>
    <n v="0"/>
    <n v="0"/>
    <n v="0"/>
    <n v="75"/>
    <n v="0"/>
    <n v="75"/>
    <n v="1"/>
    <n v="0"/>
    <x v="263"/>
  </r>
  <r>
    <x v="55"/>
    <n v="10152"/>
    <x v="1"/>
    <n v="1"/>
    <n v="350"/>
    <n v="0"/>
    <n v="0"/>
    <n v="0"/>
    <n v="350"/>
    <n v="0"/>
    <n v="350"/>
    <n v="1"/>
    <n v="0"/>
    <x v="263"/>
  </r>
  <r>
    <x v="375"/>
    <n v="10067"/>
    <x v="4"/>
    <n v="2"/>
    <n v="550"/>
    <n v="0"/>
    <n v="0"/>
    <n v="0"/>
    <n v="550"/>
    <n v="0"/>
    <n v="550"/>
    <n v="1"/>
    <n v="0"/>
    <x v="263"/>
  </r>
  <r>
    <x v="138"/>
    <n v="10130"/>
    <x v="3"/>
    <n v="1"/>
    <n v="385"/>
    <n v="0"/>
    <n v="0"/>
    <n v="0"/>
    <n v="385"/>
    <n v="0"/>
    <n v="385"/>
    <n v="1"/>
    <n v="0"/>
    <x v="263"/>
  </r>
  <r>
    <x v="6"/>
    <n v="10055"/>
    <x v="4"/>
    <n v="1"/>
    <n v="275"/>
    <n v="0"/>
    <n v="0"/>
    <n v="51.45"/>
    <n v="223.55"/>
    <n v="0"/>
    <n v="223.55"/>
    <n v="1"/>
    <n v="0"/>
    <x v="263"/>
  </r>
  <r>
    <x v="210"/>
    <n v="10092"/>
    <x v="4"/>
    <n v="1"/>
    <n v="385"/>
    <n v="0"/>
    <n v="0"/>
    <n v="0"/>
    <n v="385"/>
    <n v="0"/>
    <n v="385"/>
    <n v="1"/>
    <n v="0"/>
    <x v="263"/>
  </r>
  <r>
    <x v="7"/>
    <n v="10062"/>
    <x v="4"/>
    <n v="2"/>
    <n v="550"/>
    <n v="0"/>
    <n v="0"/>
    <n v="51.44"/>
    <n v="498.56"/>
    <n v="0"/>
    <n v="498.56"/>
    <n v="1"/>
    <n v="0"/>
    <x v="263"/>
  </r>
  <r>
    <x v="113"/>
    <n v="10446"/>
    <x v="12"/>
    <n v="1"/>
    <n v="210"/>
    <n v="0"/>
    <n v="0"/>
    <n v="0"/>
    <n v="210"/>
    <n v="0"/>
    <n v="210"/>
    <n v="1"/>
    <n v="0"/>
    <x v="263"/>
  </r>
  <r>
    <x v="29"/>
    <n v="10443"/>
    <x v="12"/>
    <n v="1"/>
    <n v="75"/>
    <n v="0"/>
    <n v="0"/>
    <n v="0"/>
    <n v="75"/>
    <n v="0"/>
    <n v="75"/>
    <n v="1"/>
    <n v="0"/>
    <x v="263"/>
  </r>
  <r>
    <x v="67"/>
    <n v="10223"/>
    <x v="13"/>
    <n v="2"/>
    <n v="620"/>
    <n v="0"/>
    <n v="0"/>
    <n v="0"/>
    <n v="620"/>
    <n v="0"/>
    <n v="620"/>
    <n v="1"/>
    <n v="0"/>
    <x v="263"/>
  </r>
  <r>
    <x v="36"/>
    <n v="10224"/>
    <x v="13"/>
    <n v="1"/>
    <n v="285"/>
    <n v="0"/>
    <n v="0"/>
    <n v="0"/>
    <n v="285"/>
    <n v="0"/>
    <n v="285"/>
    <n v="1"/>
    <n v="0"/>
    <x v="263"/>
  </r>
  <r>
    <x v="37"/>
    <n v="10216"/>
    <x v="13"/>
    <n v="1"/>
    <n v="280"/>
    <n v="0"/>
    <n v="0"/>
    <n v="0"/>
    <n v="280"/>
    <n v="0"/>
    <n v="280"/>
    <n v="1"/>
    <n v="0"/>
    <x v="263"/>
  </r>
  <r>
    <x v="8"/>
    <n v="10264"/>
    <x v="5"/>
    <n v="5"/>
    <n v="950"/>
    <n v="0"/>
    <n v="0"/>
    <n v="19"/>
    <n v="931"/>
    <n v="0"/>
    <n v="931"/>
    <n v="1"/>
    <n v="0"/>
    <x v="263"/>
  </r>
  <r>
    <x v="383"/>
    <n v="10749"/>
    <x v="28"/>
    <n v="3"/>
    <n v="537"/>
    <n v="0"/>
    <n v="0"/>
    <n v="0"/>
    <n v="537"/>
    <n v="0"/>
    <n v="537"/>
    <n v="1"/>
    <n v="0"/>
    <x v="263"/>
  </r>
  <r>
    <x v="377"/>
    <n v="10633"/>
    <x v="28"/>
    <n v="2"/>
    <n v="318"/>
    <n v="0"/>
    <n v="0"/>
    <n v="0"/>
    <n v="318"/>
    <n v="0"/>
    <n v="318"/>
    <n v="1"/>
    <n v="0"/>
    <x v="263"/>
  </r>
  <r>
    <x v="379"/>
    <n v="10754"/>
    <x v="28"/>
    <n v="1"/>
    <n v="209"/>
    <n v="0"/>
    <n v="0"/>
    <n v="16.989999999999998"/>
    <n v="192.01"/>
    <n v="0"/>
    <n v="192.01"/>
    <n v="1"/>
    <n v="0"/>
    <x v="263"/>
  </r>
  <r>
    <x v="381"/>
    <n v="10632"/>
    <x v="28"/>
    <n v="2"/>
    <n v="318"/>
    <n v="0"/>
    <n v="0"/>
    <n v="0"/>
    <n v="318"/>
    <n v="0"/>
    <n v="318"/>
    <n v="1"/>
    <n v="0"/>
    <x v="263"/>
  </r>
  <r>
    <x v="141"/>
    <n v="10355"/>
    <x v="6"/>
    <n v="1"/>
    <n v="350"/>
    <n v="0"/>
    <n v="0"/>
    <n v="0"/>
    <n v="350"/>
    <n v="0"/>
    <n v="350"/>
    <n v="1"/>
    <n v="0"/>
    <x v="263"/>
  </r>
  <r>
    <x v="45"/>
    <n v="10354"/>
    <x v="6"/>
    <n v="1"/>
    <n v="350"/>
    <n v="0"/>
    <n v="0"/>
    <n v="0"/>
    <n v="350"/>
    <n v="0"/>
    <n v="350"/>
    <n v="1"/>
    <n v="0"/>
    <x v="263"/>
  </r>
  <r>
    <x v="152"/>
    <n v="10428"/>
    <x v="21"/>
    <n v="1"/>
    <n v="379"/>
    <n v="0"/>
    <n v="0"/>
    <n v="0"/>
    <n v="379"/>
    <n v="0"/>
    <n v="379"/>
    <n v="1"/>
    <n v="0"/>
    <x v="263"/>
  </r>
  <r>
    <x v="78"/>
    <n v="10403"/>
    <x v="23"/>
    <n v="1"/>
    <n v="345"/>
    <n v="0"/>
    <n v="0"/>
    <n v="28.03"/>
    <n v="316.97000000000003"/>
    <n v="0"/>
    <n v="316.97000000000003"/>
    <n v="1"/>
    <n v="0"/>
    <x v="263"/>
  </r>
  <r>
    <x v="154"/>
    <n v="10175"/>
    <x v="2"/>
    <n v="1"/>
    <n v="225"/>
    <n v="0"/>
    <n v="0"/>
    <n v="0"/>
    <n v="225"/>
    <n v="0"/>
    <n v="225"/>
    <n v="1"/>
    <n v="0"/>
    <x v="263"/>
  </r>
  <r>
    <x v="347"/>
    <n v="10876"/>
    <x v="2"/>
    <n v="1"/>
    <n v="370"/>
    <n v="0"/>
    <n v="0"/>
    <n v="0"/>
    <n v="370"/>
    <n v="0"/>
    <n v="370"/>
    <n v="1"/>
    <n v="0"/>
    <x v="263"/>
  </r>
  <r>
    <x v="19"/>
    <n v="10527"/>
    <x v="2"/>
    <n v="1"/>
    <n v="320"/>
    <n v="0"/>
    <n v="0"/>
    <n v="0"/>
    <n v="320"/>
    <n v="0"/>
    <n v="320"/>
    <n v="1"/>
    <n v="0"/>
    <x v="263"/>
  </r>
  <r>
    <x v="207"/>
    <n v="10294"/>
    <x v="17"/>
    <n v="1"/>
    <n v="0"/>
    <n v="0"/>
    <n v="0"/>
    <n v="0"/>
    <n v="0"/>
    <n v="0"/>
    <n v="0"/>
    <n v="0"/>
    <n v="0"/>
    <x v="263"/>
  </r>
  <r>
    <x v="144"/>
    <n v="10506"/>
    <x v="17"/>
    <n v="1"/>
    <n v="0"/>
    <n v="0"/>
    <n v="0"/>
    <n v="0"/>
    <n v="0"/>
    <n v="0"/>
    <n v="0"/>
    <n v="0"/>
    <n v="0"/>
    <x v="263"/>
  </r>
  <r>
    <x v="145"/>
    <n v="10449"/>
    <x v="0"/>
    <n v="1"/>
    <n v="260"/>
    <n v="0"/>
    <n v="0"/>
    <n v="40.31"/>
    <n v="219.69"/>
    <n v="0"/>
    <n v="219.69"/>
    <n v="1"/>
    <n v="0"/>
    <x v="264"/>
  </r>
  <r>
    <x v="1"/>
    <n v="10450"/>
    <x v="0"/>
    <n v="1"/>
    <n v="470"/>
    <n v="0"/>
    <n v="0"/>
    <n v="24.66"/>
    <n v="445.34"/>
    <n v="0"/>
    <n v="445.34"/>
    <n v="1"/>
    <n v="0"/>
    <x v="264"/>
  </r>
  <r>
    <x v="385"/>
    <n v="10494"/>
    <x v="0"/>
    <n v="1"/>
    <n v="38"/>
    <n v="0"/>
    <n v="0"/>
    <n v="0"/>
    <n v="38"/>
    <n v="0"/>
    <n v="38"/>
    <n v="1"/>
    <n v="0"/>
    <x v="264"/>
  </r>
  <r>
    <x v="390"/>
    <n v="10069"/>
    <x v="4"/>
    <n v="1"/>
    <n v="355"/>
    <n v="0"/>
    <n v="0"/>
    <n v="18.63"/>
    <n v="336.37"/>
    <n v="0"/>
    <n v="336.37"/>
    <n v="1"/>
    <n v="0"/>
    <x v="264"/>
  </r>
  <r>
    <x v="386"/>
    <n v="10127"/>
    <x v="3"/>
    <n v="1"/>
    <n v="355"/>
    <n v="0"/>
    <n v="0"/>
    <n v="18.63"/>
    <n v="336.37"/>
    <n v="0"/>
    <n v="336.37"/>
    <n v="1"/>
    <n v="0"/>
    <x v="264"/>
  </r>
  <r>
    <x v="236"/>
    <n v="10042"/>
    <x v="12"/>
    <n v="1"/>
    <n v="145"/>
    <n v="0"/>
    <n v="0"/>
    <n v="18.989999999999998"/>
    <n v="126.01"/>
    <n v="0"/>
    <n v="126.01"/>
    <n v="1"/>
    <n v="0"/>
    <x v="264"/>
  </r>
  <r>
    <x v="117"/>
    <n v="10218"/>
    <x v="13"/>
    <n v="1"/>
    <n v="280"/>
    <n v="0"/>
    <n v="0"/>
    <n v="0"/>
    <n v="280"/>
    <n v="0"/>
    <n v="280"/>
    <n v="1"/>
    <n v="0"/>
    <x v="264"/>
  </r>
  <r>
    <x v="35"/>
    <n v="10220"/>
    <x v="13"/>
    <n v="1"/>
    <n v="255"/>
    <n v="0"/>
    <n v="0"/>
    <n v="0"/>
    <n v="255"/>
    <n v="0"/>
    <n v="255"/>
    <n v="1"/>
    <n v="0"/>
    <x v="264"/>
  </r>
  <r>
    <x v="37"/>
    <n v="10216"/>
    <x v="13"/>
    <n v="2"/>
    <n v="560"/>
    <n v="0"/>
    <n v="0"/>
    <n v="0"/>
    <n v="560"/>
    <n v="0"/>
    <n v="560"/>
    <n v="1"/>
    <n v="0"/>
    <x v="264"/>
  </r>
  <r>
    <x v="8"/>
    <n v="10264"/>
    <x v="5"/>
    <n v="2"/>
    <n v="380"/>
    <n v="0"/>
    <n v="0"/>
    <n v="9.9700000000000006"/>
    <n v="370.03"/>
    <n v="0"/>
    <n v="370.03"/>
    <n v="1"/>
    <n v="0"/>
    <x v="264"/>
  </r>
  <r>
    <x v="376"/>
    <n v="10923"/>
    <x v="28"/>
    <n v="1"/>
    <n v="159"/>
    <n v="0"/>
    <n v="0"/>
    <n v="0"/>
    <n v="159"/>
    <n v="0"/>
    <n v="159"/>
    <n v="1"/>
    <n v="0"/>
    <x v="264"/>
  </r>
  <r>
    <x v="377"/>
    <n v="10633"/>
    <x v="28"/>
    <n v="1"/>
    <n v="159"/>
    <n v="0"/>
    <n v="0"/>
    <n v="0"/>
    <n v="159"/>
    <n v="0"/>
    <n v="159"/>
    <n v="1"/>
    <n v="0"/>
    <x v="264"/>
  </r>
  <r>
    <x v="378"/>
    <n v="10746"/>
    <x v="28"/>
    <n v="1"/>
    <n v="209"/>
    <n v="0"/>
    <n v="0"/>
    <n v="0"/>
    <n v="209"/>
    <n v="0"/>
    <n v="209"/>
    <n v="1"/>
    <n v="0"/>
    <x v="264"/>
  </r>
  <r>
    <x v="381"/>
    <n v="10632"/>
    <x v="28"/>
    <n v="1"/>
    <n v="159"/>
    <n v="0"/>
    <n v="0"/>
    <n v="0"/>
    <n v="159"/>
    <n v="0"/>
    <n v="159"/>
    <n v="1"/>
    <n v="0"/>
    <x v="264"/>
  </r>
  <r>
    <x v="45"/>
    <n v="10354"/>
    <x v="6"/>
    <n v="1"/>
    <n v="350"/>
    <n v="0"/>
    <n v="0"/>
    <n v="0"/>
    <n v="350"/>
    <n v="0"/>
    <n v="350"/>
    <n v="1"/>
    <n v="0"/>
    <x v="264"/>
  </r>
  <r>
    <x v="104"/>
    <n v="10360"/>
    <x v="6"/>
    <n v="2"/>
    <n v="770"/>
    <n v="0"/>
    <n v="0"/>
    <n v="59.69"/>
    <n v="710.31"/>
    <n v="0"/>
    <n v="710.31"/>
    <n v="1"/>
    <n v="0"/>
    <x v="264"/>
  </r>
  <r>
    <x v="119"/>
    <n v="10359"/>
    <x v="6"/>
    <n v="1"/>
    <n v="385"/>
    <n v="0"/>
    <n v="0"/>
    <n v="0"/>
    <n v="385"/>
    <n v="0"/>
    <n v="385"/>
    <n v="1"/>
    <n v="0"/>
    <x v="264"/>
  </r>
  <r>
    <x v="317"/>
    <n v="10394"/>
    <x v="7"/>
    <n v="1"/>
    <n v="355"/>
    <n v="0"/>
    <n v="0"/>
    <n v="0"/>
    <n v="355"/>
    <n v="0"/>
    <n v="355"/>
    <n v="1"/>
    <n v="0"/>
    <x v="264"/>
  </r>
  <r>
    <x v="152"/>
    <n v="10428"/>
    <x v="21"/>
    <n v="1"/>
    <n v="379"/>
    <n v="0"/>
    <n v="0"/>
    <n v="0"/>
    <n v="379"/>
    <n v="0"/>
    <n v="379"/>
    <n v="1"/>
    <n v="0"/>
    <x v="264"/>
  </r>
  <r>
    <x v="14"/>
    <n v="10653"/>
    <x v="8"/>
    <n v="1"/>
    <n v="275"/>
    <n v="0"/>
    <n v="0"/>
    <n v="36.01"/>
    <n v="238.99"/>
    <n v="0"/>
    <n v="238.99"/>
    <n v="1"/>
    <n v="0"/>
    <x v="264"/>
  </r>
  <r>
    <x v="78"/>
    <n v="10403"/>
    <x v="23"/>
    <n v="1"/>
    <n v="345"/>
    <n v="0"/>
    <n v="0"/>
    <n v="18.11"/>
    <n v="326.89"/>
    <n v="0"/>
    <n v="326.89"/>
    <n v="1"/>
    <n v="0"/>
    <x v="264"/>
  </r>
  <r>
    <x v="134"/>
    <n v="10405"/>
    <x v="17"/>
    <n v="2"/>
    <n v="0"/>
    <n v="0"/>
    <n v="0"/>
    <n v="0"/>
    <n v="0"/>
    <n v="0"/>
    <n v="0"/>
    <n v="0"/>
    <n v="0"/>
    <x v="264"/>
  </r>
  <r>
    <x v="300"/>
    <n v="1064111111"/>
    <x v="17"/>
    <n v="1"/>
    <n v="0"/>
    <n v="0"/>
    <n v="0"/>
    <n v="0"/>
    <n v="0"/>
    <n v="0"/>
    <n v="0"/>
    <n v="0"/>
    <n v="0"/>
    <x v="264"/>
  </r>
  <r>
    <x v="408"/>
    <n v="10875"/>
    <x v="28"/>
    <n v="1"/>
    <n v="289"/>
    <n v="0"/>
    <n v="0"/>
    <n v="0"/>
    <n v="289"/>
    <n v="0"/>
    <n v="289"/>
    <n v="1"/>
    <n v="0"/>
    <x v="264"/>
  </r>
  <r>
    <x v="1"/>
    <n v="10450"/>
    <x v="0"/>
    <n v="1"/>
    <n v="470"/>
    <n v="0"/>
    <n v="0"/>
    <n v="0"/>
    <n v="470"/>
    <n v="0"/>
    <n v="470"/>
    <n v="1"/>
    <n v="0"/>
    <x v="265"/>
  </r>
  <r>
    <x v="385"/>
    <n v="10494"/>
    <x v="0"/>
    <n v="1"/>
    <n v="38"/>
    <n v="0"/>
    <n v="0"/>
    <n v="0"/>
    <n v="38"/>
    <n v="0"/>
    <n v="38"/>
    <n v="1"/>
    <n v="0"/>
    <x v="265"/>
  </r>
  <r>
    <x v="21"/>
    <n v="10461"/>
    <x v="0"/>
    <n v="1"/>
    <n v="295"/>
    <n v="0"/>
    <n v="0"/>
    <n v="0"/>
    <n v="295"/>
    <n v="0"/>
    <n v="295"/>
    <n v="1"/>
    <n v="0"/>
    <x v="265"/>
  </r>
  <r>
    <x v="54"/>
    <n v="10397"/>
    <x v="18"/>
    <n v="1"/>
    <n v="575"/>
    <n v="0"/>
    <n v="0"/>
    <n v="0"/>
    <n v="575"/>
    <n v="0"/>
    <n v="575"/>
    <n v="1"/>
    <n v="0"/>
    <x v="265"/>
  </r>
  <r>
    <x v="96"/>
    <n v="10039"/>
    <x v="24"/>
    <n v="1"/>
    <n v="75"/>
    <n v="0"/>
    <n v="0"/>
    <n v="0"/>
    <n v="75"/>
    <n v="0"/>
    <n v="75"/>
    <n v="1"/>
    <n v="0"/>
    <x v="265"/>
  </r>
  <r>
    <x v="56"/>
    <n v="10167"/>
    <x v="1"/>
    <n v="2"/>
    <n v="700"/>
    <n v="0"/>
    <n v="0"/>
    <n v="31.76"/>
    <n v="668.24"/>
    <n v="0"/>
    <n v="668.24"/>
    <n v="1"/>
    <n v="0"/>
    <x v="265"/>
  </r>
  <r>
    <x v="98"/>
    <n v="10168"/>
    <x v="1"/>
    <n v="1"/>
    <n v="385"/>
    <n v="0"/>
    <n v="0"/>
    <n v="0"/>
    <n v="385"/>
    <n v="0"/>
    <n v="385"/>
    <n v="1"/>
    <n v="0"/>
    <x v="265"/>
  </r>
  <r>
    <x v="99"/>
    <n v="10071"/>
    <x v="4"/>
    <n v="1"/>
    <n v="355"/>
    <n v="0"/>
    <n v="0"/>
    <n v="0"/>
    <n v="355"/>
    <n v="0"/>
    <n v="355"/>
    <n v="1"/>
    <n v="0"/>
    <x v="265"/>
  </r>
  <r>
    <x v="57"/>
    <n v="10225"/>
    <x v="4"/>
    <n v="1"/>
    <n v="265"/>
    <n v="0"/>
    <n v="0"/>
    <n v="25.59"/>
    <n v="239.41"/>
    <n v="0"/>
    <n v="239.41"/>
    <n v="1"/>
    <n v="0"/>
    <x v="265"/>
  </r>
  <r>
    <x v="375"/>
    <n v="10067"/>
    <x v="4"/>
    <n v="1"/>
    <n v="275"/>
    <n v="0"/>
    <n v="0"/>
    <n v="12.47"/>
    <n v="262.52999999999997"/>
    <n v="0"/>
    <n v="262.52999999999997"/>
    <n v="1"/>
    <n v="0"/>
    <x v="265"/>
  </r>
  <r>
    <x v="22"/>
    <n v="10645"/>
    <x v="1"/>
    <n v="2"/>
    <n v="700"/>
    <n v="0"/>
    <n v="0"/>
    <n v="0"/>
    <n v="700"/>
    <n v="0"/>
    <n v="700"/>
    <n v="1"/>
    <n v="0"/>
    <x v="265"/>
  </r>
  <r>
    <x v="58"/>
    <n v="10145"/>
    <x v="1"/>
    <n v="1"/>
    <n v="385"/>
    <n v="0"/>
    <n v="0"/>
    <n v="0"/>
    <n v="385"/>
    <n v="0"/>
    <n v="385"/>
    <n v="1"/>
    <n v="0"/>
    <x v="265"/>
  </r>
  <r>
    <x v="23"/>
    <n v="10044"/>
    <x v="4"/>
    <n v="1"/>
    <n v="275"/>
    <n v="0"/>
    <n v="0"/>
    <n v="0"/>
    <n v="275"/>
    <n v="0"/>
    <n v="275"/>
    <n v="1"/>
    <n v="0"/>
    <x v="265"/>
  </r>
  <r>
    <x v="386"/>
    <n v="10127"/>
    <x v="3"/>
    <n v="1"/>
    <n v="355"/>
    <n v="0"/>
    <n v="0"/>
    <n v="0"/>
    <n v="355"/>
    <n v="0"/>
    <n v="355"/>
    <n v="1"/>
    <n v="0"/>
    <x v="265"/>
  </r>
  <r>
    <x v="138"/>
    <n v="10130"/>
    <x v="3"/>
    <n v="1"/>
    <n v="385"/>
    <n v="0"/>
    <n v="0"/>
    <n v="0"/>
    <n v="385"/>
    <n v="0"/>
    <n v="385"/>
    <n v="1"/>
    <n v="0"/>
    <x v="265"/>
  </r>
  <r>
    <x v="100"/>
    <n v="10073"/>
    <x v="11"/>
    <n v="1"/>
    <n v="350"/>
    <n v="0"/>
    <n v="0"/>
    <n v="33.79"/>
    <n v="316.20999999999998"/>
    <n v="0"/>
    <n v="316.20999999999998"/>
    <n v="1"/>
    <n v="0"/>
    <x v="265"/>
  </r>
  <r>
    <x v="26"/>
    <n v="10095"/>
    <x v="3"/>
    <n v="1"/>
    <n v="270"/>
    <n v="0"/>
    <n v="0"/>
    <n v="0"/>
    <n v="270"/>
    <n v="0"/>
    <n v="270"/>
    <n v="1"/>
    <n v="0"/>
    <x v="265"/>
  </r>
  <r>
    <x v="197"/>
    <n v="10057"/>
    <x v="4"/>
    <n v="1"/>
    <n v="355"/>
    <n v="0"/>
    <n v="0"/>
    <n v="0"/>
    <n v="355"/>
    <n v="0"/>
    <n v="355"/>
    <n v="1"/>
    <n v="0"/>
    <x v="265"/>
  </r>
  <r>
    <x v="103"/>
    <n v="10075"/>
    <x v="4"/>
    <n v="1"/>
    <n v="275"/>
    <n v="0"/>
    <n v="0"/>
    <n v="0"/>
    <n v="275"/>
    <n v="0"/>
    <n v="275"/>
    <n v="1"/>
    <n v="0"/>
    <x v="265"/>
  </r>
  <r>
    <x v="178"/>
    <n v="10444"/>
    <x v="12"/>
    <n v="1"/>
    <n v="75"/>
    <n v="0"/>
    <n v="0"/>
    <n v="3.4"/>
    <n v="71.599999999999994"/>
    <n v="0"/>
    <n v="71.599999999999994"/>
    <n v="1"/>
    <n v="0"/>
    <x v="265"/>
  </r>
  <r>
    <x v="28"/>
    <n v="10442"/>
    <x v="12"/>
    <n v="2"/>
    <n v="176"/>
    <n v="0"/>
    <n v="0"/>
    <n v="0"/>
    <n v="176"/>
    <n v="0"/>
    <n v="176"/>
    <n v="1"/>
    <n v="0"/>
    <x v="265"/>
  </r>
  <r>
    <x v="126"/>
    <n v="10439"/>
    <x v="12"/>
    <n v="2"/>
    <n v="238"/>
    <n v="0"/>
    <n v="0"/>
    <n v="10.8"/>
    <n v="227.2"/>
    <n v="0"/>
    <n v="227.2"/>
    <n v="1"/>
    <n v="0"/>
    <x v="265"/>
  </r>
  <r>
    <x v="62"/>
    <n v="10445"/>
    <x v="12"/>
    <n v="2"/>
    <n v="420"/>
    <n v="0"/>
    <n v="0"/>
    <n v="0"/>
    <n v="420"/>
    <n v="0"/>
    <n v="420"/>
    <n v="1"/>
    <n v="0"/>
    <x v="265"/>
  </r>
  <r>
    <x v="115"/>
    <n v="10436"/>
    <x v="12"/>
    <n v="1"/>
    <n v="45"/>
    <n v="0"/>
    <n v="0"/>
    <n v="0"/>
    <n v="45"/>
    <n v="0"/>
    <n v="45"/>
    <n v="1"/>
    <n v="0"/>
    <x v="265"/>
  </r>
  <r>
    <x v="31"/>
    <n v="10437"/>
    <x v="12"/>
    <n v="2"/>
    <n v="220"/>
    <n v="0"/>
    <n v="0"/>
    <n v="10.62"/>
    <n v="209.38"/>
    <n v="0"/>
    <n v="209.38"/>
    <n v="1"/>
    <n v="0"/>
    <x v="265"/>
  </r>
  <r>
    <x v="37"/>
    <n v="10216"/>
    <x v="13"/>
    <n v="1"/>
    <n v="280"/>
    <n v="0"/>
    <n v="0"/>
    <n v="0"/>
    <n v="280"/>
    <n v="0"/>
    <n v="280"/>
    <n v="1"/>
    <n v="0"/>
    <x v="265"/>
  </r>
  <r>
    <x v="8"/>
    <n v="10264"/>
    <x v="5"/>
    <n v="2"/>
    <n v="380"/>
    <n v="0"/>
    <n v="0"/>
    <n v="0"/>
    <n v="380"/>
    <n v="0"/>
    <n v="380"/>
    <n v="1"/>
    <n v="0"/>
    <x v="265"/>
  </r>
  <r>
    <x v="38"/>
    <n v="10381"/>
    <x v="5"/>
    <n v="1"/>
    <n v="225"/>
    <n v="0"/>
    <n v="0"/>
    <n v="0"/>
    <n v="225"/>
    <n v="0"/>
    <n v="225"/>
    <n v="1"/>
    <n v="0"/>
    <x v="265"/>
  </r>
  <r>
    <x v="227"/>
    <n v="10371"/>
    <x v="5"/>
    <n v="1"/>
    <n v="275"/>
    <n v="0"/>
    <n v="0"/>
    <n v="0"/>
    <n v="275"/>
    <n v="0"/>
    <n v="275"/>
    <n v="1"/>
    <n v="0"/>
    <x v="265"/>
  </r>
  <r>
    <x v="286"/>
    <n v="10234"/>
    <x v="5"/>
    <n v="1"/>
    <n v="255"/>
    <n v="0"/>
    <n v="0"/>
    <n v="11.57"/>
    <n v="243.43"/>
    <n v="0"/>
    <n v="243.43"/>
    <n v="1"/>
    <n v="0"/>
    <x v="265"/>
  </r>
  <r>
    <x v="10"/>
    <n v="10007"/>
    <x v="5"/>
    <n v="1"/>
    <n v="275"/>
    <n v="0"/>
    <n v="0"/>
    <n v="0"/>
    <n v="275"/>
    <n v="0"/>
    <n v="275"/>
    <n v="1"/>
    <n v="0"/>
    <x v="265"/>
  </r>
  <r>
    <x v="264"/>
    <n v="10660"/>
    <x v="5"/>
    <n v="1"/>
    <n v="265"/>
    <n v="0"/>
    <n v="0"/>
    <n v="0"/>
    <n v="265"/>
    <n v="0"/>
    <n v="265"/>
    <n v="1"/>
    <n v="0"/>
    <x v="265"/>
  </r>
  <r>
    <x v="73"/>
    <n v="10477"/>
    <x v="20"/>
    <n v="1"/>
    <n v="1245"/>
    <n v="0"/>
    <n v="0"/>
    <n v="32.85"/>
    <n v="1212.1500000000001"/>
    <n v="0"/>
    <n v="1212.1500000000001"/>
    <n v="1"/>
    <n v="0"/>
    <x v="265"/>
  </r>
  <r>
    <x v="376"/>
    <n v="10923"/>
    <x v="28"/>
    <n v="1"/>
    <n v="159"/>
    <n v="0"/>
    <n v="0"/>
    <n v="0"/>
    <n v="159"/>
    <n v="0"/>
    <n v="159"/>
    <n v="1"/>
    <n v="0"/>
    <x v="265"/>
  </r>
  <r>
    <x v="377"/>
    <n v="10633"/>
    <x v="28"/>
    <n v="4"/>
    <n v="636"/>
    <n v="0"/>
    <n v="0"/>
    <n v="12.58"/>
    <n v="623.41999999999996"/>
    <n v="0"/>
    <n v="623.41999999999996"/>
    <n v="1"/>
    <n v="0"/>
    <x v="265"/>
  </r>
  <r>
    <x v="378"/>
    <n v="10746"/>
    <x v="28"/>
    <n v="1"/>
    <n v="209"/>
    <n v="0"/>
    <n v="0"/>
    <n v="0"/>
    <n v="209"/>
    <n v="0"/>
    <n v="209"/>
    <n v="1"/>
    <n v="0"/>
    <x v="265"/>
  </r>
  <r>
    <x v="381"/>
    <n v="10632"/>
    <x v="28"/>
    <n v="2"/>
    <n v="318"/>
    <n v="0"/>
    <n v="0"/>
    <n v="8.39"/>
    <n v="309.61"/>
    <n v="0"/>
    <n v="309.61"/>
    <n v="1"/>
    <n v="0"/>
    <x v="265"/>
  </r>
  <r>
    <x v="183"/>
    <n v="10043"/>
    <x v="6"/>
    <n v="1"/>
    <n v="310"/>
    <n v="0"/>
    <n v="0"/>
    <n v="8.18"/>
    <n v="301.82"/>
    <n v="0"/>
    <n v="301.82"/>
    <n v="1"/>
    <n v="0"/>
    <x v="265"/>
  </r>
  <r>
    <x v="119"/>
    <n v="10359"/>
    <x v="6"/>
    <n v="2"/>
    <n v="770"/>
    <n v="0"/>
    <n v="0"/>
    <n v="0"/>
    <n v="770"/>
    <n v="0"/>
    <n v="770"/>
    <n v="1"/>
    <n v="0"/>
    <x v="265"/>
  </r>
  <r>
    <x v="46"/>
    <n v="10356"/>
    <x v="6"/>
    <n v="1"/>
    <n v="360"/>
    <n v="0"/>
    <n v="0"/>
    <n v="0"/>
    <n v="360"/>
    <n v="0"/>
    <n v="360"/>
    <n v="1"/>
    <n v="0"/>
    <x v="265"/>
  </r>
  <r>
    <x v="408"/>
    <n v="10875"/>
    <x v="28"/>
    <n v="1"/>
    <n v="289"/>
    <n v="0"/>
    <n v="0"/>
    <n v="0"/>
    <n v="289"/>
    <n v="0"/>
    <n v="289"/>
    <n v="1"/>
    <n v="0"/>
    <x v="265"/>
  </r>
  <r>
    <x v="421"/>
    <n v="10004"/>
    <x v="0"/>
    <n v="1"/>
    <n v="70"/>
    <n v="0"/>
    <n v="0"/>
    <n v="0"/>
    <n v="70"/>
    <n v="0"/>
    <n v="70"/>
    <n v="1"/>
    <n v="0"/>
    <x v="266"/>
  </r>
  <r>
    <x v="98"/>
    <n v="10168"/>
    <x v="1"/>
    <n v="1"/>
    <n v="385"/>
    <n v="0"/>
    <n v="0"/>
    <n v="29.44"/>
    <n v="355.56"/>
    <n v="0"/>
    <n v="355.56"/>
    <n v="1"/>
    <n v="0"/>
    <x v="266"/>
  </r>
  <r>
    <x v="57"/>
    <n v="10225"/>
    <x v="4"/>
    <n v="1"/>
    <n v="265"/>
    <n v="0"/>
    <n v="0"/>
    <n v="0"/>
    <n v="265"/>
    <n v="0"/>
    <n v="265"/>
    <n v="1"/>
    <n v="0"/>
    <x v="266"/>
  </r>
  <r>
    <x v="23"/>
    <n v="10044"/>
    <x v="4"/>
    <n v="1"/>
    <n v="275"/>
    <n v="0"/>
    <n v="0"/>
    <n v="0"/>
    <n v="275"/>
    <n v="0"/>
    <n v="275"/>
    <n v="1"/>
    <n v="0"/>
    <x v="266"/>
  </r>
  <r>
    <x v="386"/>
    <n v="10127"/>
    <x v="3"/>
    <n v="1"/>
    <n v="355"/>
    <n v="0"/>
    <n v="0"/>
    <n v="0"/>
    <n v="355"/>
    <n v="0"/>
    <n v="355"/>
    <n v="1"/>
    <n v="0"/>
    <x v="266"/>
  </r>
  <r>
    <x v="138"/>
    <n v="10130"/>
    <x v="3"/>
    <n v="1"/>
    <n v="385"/>
    <n v="0"/>
    <n v="0"/>
    <n v="29.44"/>
    <n v="355.56"/>
    <n v="0"/>
    <n v="355.56"/>
    <n v="1"/>
    <n v="0"/>
    <x v="266"/>
  </r>
  <r>
    <x v="4"/>
    <n v="10109"/>
    <x v="3"/>
    <n v="1"/>
    <n v="275"/>
    <n v="0"/>
    <n v="0"/>
    <n v="0"/>
    <n v="275"/>
    <n v="0"/>
    <n v="275"/>
    <n v="1"/>
    <n v="0"/>
    <x v="266"/>
  </r>
  <r>
    <x v="128"/>
    <n v="10111"/>
    <x v="3"/>
    <n v="1"/>
    <n v="355"/>
    <n v="0"/>
    <n v="0"/>
    <n v="36.74"/>
    <n v="318.26"/>
    <n v="0"/>
    <n v="318.26"/>
    <n v="1"/>
    <n v="0"/>
    <x v="266"/>
  </r>
  <r>
    <x v="173"/>
    <n v="10097"/>
    <x v="3"/>
    <n v="1"/>
    <n v="355"/>
    <n v="0"/>
    <n v="0"/>
    <n v="0"/>
    <n v="355"/>
    <n v="0"/>
    <n v="355"/>
    <n v="1"/>
    <n v="0"/>
    <x v="266"/>
  </r>
  <r>
    <x v="115"/>
    <n v="10436"/>
    <x v="12"/>
    <n v="1"/>
    <n v="45"/>
    <n v="0"/>
    <n v="0"/>
    <n v="0"/>
    <n v="45"/>
    <n v="0"/>
    <n v="45"/>
    <n v="1"/>
    <n v="0"/>
    <x v="266"/>
  </r>
  <r>
    <x v="63"/>
    <n v="10470"/>
    <x v="19"/>
    <n v="4"/>
    <n v="1100"/>
    <n v="0"/>
    <n v="0"/>
    <n v="30.75"/>
    <n v="1069.25"/>
    <n v="0"/>
    <n v="1069.25"/>
    <n v="1"/>
    <n v="0"/>
    <x v="266"/>
  </r>
  <r>
    <x v="8"/>
    <n v="10264"/>
    <x v="5"/>
    <n v="4"/>
    <n v="760"/>
    <n v="0"/>
    <n v="0"/>
    <n v="0"/>
    <n v="760"/>
    <n v="0"/>
    <n v="760"/>
    <n v="1"/>
    <n v="0"/>
    <x v="266"/>
  </r>
  <r>
    <x v="68"/>
    <n v="10377"/>
    <x v="5"/>
    <n v="1"/>
    <n v="345"/>
    <n v="0"/>
    <n v="0"/>
    <n v="26.38"/>
    <n v="318.62"/>
    <n v="0"/>
    <n v="318.62"/>
    <n v="1"/>
    <n v="0"/>
    <x v="266"/>
  </r>
  <r>
    <x v="41"/>
    <n v="10363"/>
    <x v="5"/>
    <n v="1"/>
    <n v="265"/>
    <n v="0"/>
    <n v="0"/>
    <n v="0"/>
    <n v="265"/>
    <n v="0"/>
    <n v="265"/>
    <n v="1"/>
    <n v="0"/>
    <x v="266"/>
  </r>
  <r>
    <x v="69"/>
    <n v="10382"/>
    <x v="5"/>
    <n v="1"/>
    <n v="235"/>
    <n v="0"/>
    <n v="0"/>
    <n v="27.45"/>
    <n v="207.55"/>
    <n v="0"/>
    <n v="207.55"/>
    <n v="1"/>
    <n v="0"/>
    <x v="266"/>
  </r>
  <r>
    <x v="70"/>
    <n v="10367"/>
    <x v="5"/>
    <n v="1"/>
    <n v="330"/>
    <n v="0"/>
    <n v="0"/>
    <n v="38.549999999999997"/>
    <n v="291.45"/>
    <n v="0"/>
    <n v="291.45"/>
    <n v="1"/>
    <n v="0"/>
    <x v="266"/>
  </r>
  <r>
    <x v="45"/>
    <n v="10354"/>
    <x v="6"/>
    <n v="1"/>
    <n v="350"/>
    <n v="0"/>
    <n v="0"/>
    <n v="0"/>
    <n v="350"/>
    <n v="0"/>
    <n v="350"/>
    <n v="1"/>
    <n v="0"/>
    <x v="266"/>
  </r>
  <r>
    <x v="104"/>
    <n v="10360"/>
    <x v="6"/>
    <n v="3"/>
    <n v="1155"/>
    <n v="0"/>
    <n v="0"/>
    <n v="0"/>
    <n v="1155"/>
    <n v="0"/>
    <n v="1155"/>
    <n v="1"/>
    <n v="0"/>
    <x v="266"/>
  </r>
  <r>
    <x v="119"/>
    <n v="10359"/>
    <x v="6"/>
    <n v="2"/>
    <n v="770"/>
    <n v="0"/>
    <n v="0"/>
    <n v="0"/>
    <n v="770"/>
    <n v="0"/>
    <n v="770"/>
    <n v="1"/>
    <n v="0"/>
    <x v="266"/>
  </r>
  <r>
    <x v="46"/>
    <n v="10356"/>
    <x v="6"/>
    <n v="4"/>
    <n v="1440"/>
    <n v="0"/>
    <n v="0"/>
    <n v="40.25"/>
    <n v="1399.75"/>
    <n v="0"/>
    <n v="1399.75"/>
    <n v="1"/>
    <n v="0"/>
    <x v="266"/>
  </r>
  <r>
    <x v="75"/>
    <n v="10427"/>
    <x v="21"/>
    <n v="2"/>
    <n v="778"/>
    <n v="0"/>
    <n v="0"/>
    <n v="70"/>
    <n v="708"/>
    <n v="0"/>
    <n v="708"/>
    <n v="1"/>
    <n v="0"/>
    <x v="266"/>
  </r>
  <r>
    <x v="431"/>
    <n v="10512"/>
    <x v="22"/>
    <n v="1"/>
    <n v="280"/>
    <n v="0"/>
    <n v="0"/>
    <n v="28"/>
    <n v="252"/>
    <n v="0"/>
    <n v="252"/>
    <n v="1"/>
    <n v="0"/>
    <x v="266"/>
  </r>
  <r>
    <x v="159"/>
    <n v="10263"/>
    <x v="17"/>
    <n v="1"/>
    <n v="0"/>
    <n v="0"/>
    <n v="0"/>
    <n v="0"/>
    <n v="0"/>
    <n v="0"/>
    <n v="0"/>
    <n v="0"/>
    <n v="0"/>
    <x v="266"/>
  </r>
  <r>
    <x v="400"/>
    <n v="12654"/>
    <x v="17"/>
    <n v="1"/>
    <n v="0"/>
    <n v="0"/>
    <n v="0"/>
    <n v="0"/>
    <n v="0"/>
    <n v="0"/>
    <n v="0"/>
    <n v="0"/>
    <n v="0"/>
    <x v="266"/>
  </r>
  <r>
    <x v="408"/>
    <n v="10875"/>
    <x v="28"/>
    <n v="1"/>
    <n v="289"/>
    <n v="0"/>
    <n v="0"/>
    <n v="0"/>
    <n v="289"/>
    <n v="0"/>
    <n v="289"/>
    <n v="1"/>
    <n v="0"/>
    <x v="266"/>
  </r>
  <r>
    <x v="223"/>
    <n v="10412"/>
    <x v="17"/>
    <n v="1"/>
    <n v="0"/>
    <n v="0"/>
    <n v="0"/>
    <n v="0"/>
    <n v="0"/>
    <n v="0"/>
    <n v="0"/>
    <n v="0"/>
    <n v="0"/>
    <x v="266"/>
  </r>
  <r>
    <x v="421"/>
    <n v="10004"/>
    <x v="0"/>
    <n v="1"/>
    <n v="70"/>
    <n v="0"/>
    <n v="0"/>
    <n v="0"/>
    <n v="70"/>
    <n v="0"/>
    <n v="70"/>
    <n v="1"/>
    <n v="0"/>
    <x v="267"/>
  </r>
  <r>
    <x v="57"/>
    <n v="10225"/>
    <x v="4"/>
    <n v="1"/>
    <n v="265"/>
    <n v="0"/>
    <n v="0"/>
    <n v="0"/>
    <n v="265"/>
    <n v="0"/>
    <n v="265"/>
    <n v="1"/>
    <n v="0"/>
    <x v="267"/>
  </r>
  <r>
    <x v="22"/>
    <n v="10645"/>
    <x v="1"/>
    <n v="2"/>
    <n v="700"/>
    <n v="0"/>
    <n v="0"/>
    <n v="0"/>
    <n v="700"/>
    <n v="0"/>
    <n v="700"/>
    <n v="1"/>
    <n v="0"/>
    <x v="267"/>
  </r>
  <r>
    <x v="23"/>
    <n v="10044"/>
    <x v="4"/>
    <n v="1"/>
    <n v="275"/>
    <n v="0"/>
    <n v="0"/>
    <n v="0"/>
    <n v="275"/>
    <n v="0"/>
    <n v="275"/>
    <n v="1"/>
    <n v="0"/>
    <x v="267"/>
  </r>
  <r>
    <x v="4"/>
    <n v="10109"/>
    <x v="3"/>
    <n v="1"/>
    <n v="275"/>
    <n v="0"/>
    <n v="0"/>
    <n v="0"/>
    <n v="275"/>
    <n v="0"/>
    <n v="275"/>
    <n v="1"/>
    <n v="0"/>
    <x v="267"/>
  </r>
  <r>
    <x v="26"/>
    <n v="10095"/>
    <x v="3"/>
    <n v="1"/>
    <n v="270"/>
    <n v="0"/>
    <n v="0"/>
    <n v="0"/>
    <n v="270"/>
    <n v="0"/>
    <n v="270"/>
    <n v="1"/>
    <n v="0"/>
    <x v="267"/>
  </r>
  <r>
    <x v="173"/>
    <n v="10097"/>
    <x v="3"/>
    <n v="1"/>
    <n v="355"/>
    <n v="0"/>
    <n v="0"/>
    <n v="0"/>
    <n v="355"/>
    <n v="0"/>
    <n v="355"/>
    <n v="1"/>
    <n v="0"/>
    <x v="267"/>
  </r>
  <r>
    <x v="63"/>
    <n v="10470"/>
    <x v="19"/>
    <n v="1"/>
    <n v="275"/>
    <n v="0"/>
    <n v="0"/>
    <n v="0"/>
    <n v="275"/>
    <n v="0"/>
    <n v="275"/>
    <n v="1"/>
    <n v="0"/>
    <x v="267"/>
  </r>
  <r>
    <x v="117"/>
    <n v="10218"/>
    <x v="13"/>
    <n v="1"/>
    <n v="280"/>
    <n v="0"/>
    <n v="0"/>
    <n v="0"/>
    <n v="280"/>
    <n v="0"/>
    <n v="280"/>
    <n v="1"/>
    <n v="0"/>
    <x v="267"/>
  </r>
  <r>
    <x v="37"/>
    <n v="10216"/>
    <x v="13"/>
    <n v="2"/>
    <n v="560"/>
    <n v="0"/>
    <n v="0"/>
    <n v="0"/>
    <n v="560"/>
    <n v="0"/>
    <n v="560"/>
    <n v="1"/>
    <n v="0"/>
    <x v="267"/>
  </r>
  <r>
    <x v="8"/>
    <n v="10264"/>
    <x v="5"/>
    <n v="5"/>
    <n v="950"/>
    <n v="0"/>
    <n v="0"/>
    <n v="76"/>
    <n v="874"/>
    <n v="0"/>
    <n v="874"/>
    <n v="1"/>
    <n v="0"/>
    <x v="267"/>
  </r>
  <r>
    <x v="194"/>
    <n v="10376"/>
    <x v="5"/>
    <n v="1"/>
    <n v="330"/>
    <n v="0"/>
    <n v="0"/>
    <n v="33"/>
    <n v="297"/>
    <n v="0"/>
    <n v="297"/>
    <n v="1"/>
    <n v="0"/>
    <x v="267"/>
  </r>
  <r>
    <x v="39"/>
    <n v="10373"/>
    <x v="5"/>
    <n v="1"/>
    <n v="275"/>
    <n v="0"/>
    <n v="0"/>
    <n v="0"/>
    <n v="275"/>
    <n v="0"/>
    <n v="275"/>
    <n v="1"/>
    <n v="0"/>
    <x v="267"/>
  </r>
  <r>
    <x v="376"/>
    <n v="10923"/>
    <x v="28"/>
    <n v="1"/>
    <n v="159"/>
    <n v="0"/>
    <n v="0"/>
    <n v="0"/>
    <n v="159"/>
    <n v="0"/>
    <n v="159"/>
    <n v="1"/>
    <n v="0"/>
    <x v="267"/>
  </r>
  <r>
    <x v="45"/>
    <n v="10354"/>
    <x v="6"/>
    <n v="1"/>
    <n v="350"/>
    <n v="0"/>
    <n v="0"/>
    <n v="0"/>
    <n v="350"/>
    <n v="0"/>
    <n v="350"/>
    <n v="1"/>
    <n v="0"/>
    <x v="267"/>
  </r>
  <r>
    <x v="119"/>
    <n v="10359"/>
    <x v="6"/>
    <n v="1"/>
    <n v="385"/>
    <n v="0"/>
    <n v="0"/>
    <n v="0"/>
    <n v="385"/>
    <n v="0"/>
    <n v="385"/>
    <n v="1"/>
    <n v="0"/>
    <x v="267"/>
  </r>
  <r>
    <x v="75"/>
    <n v="10427"/>
    <x v="21"/>
    <n v="2"/>
    <n v="778"/>
    <n v="0"/>
    <n v="0"/>
    <n v="0"/>
    <n v="778"/>
    <n v="0"/>
    <n v="778"/>
    <n v="1"/>
    <n v="0"/>
    <x v="267"/>
  </r>
  <r>
    <x v="426"/>
    <n v="10509"/>
    <x v="22"/>
    <n v="1"/>
    <n v="320"/>
    <n v="0"/>
    <n v="0"/>
    <n v="0"/>
    <n v="320"/>
    <n v="0"/>
    <n v="320"/>
    <n v="1"/>
    <n v="0"/>
    <x v="267"/>
  </r>
  <r>
    <x v="57"/>
    <n v="10225"/>
    <x v="4"/>
    <n v="1"/>
    <n v="265"/>
    <n v="0"/>
    <n v="0"/>
    <n v="0"/>
    <n v="265"/>
    <n v="0"/>
    <n v="265"/>
    <n v="1"/>
    <n v="0"/>
    <x v="268"/>
  </r>
  <r>
    <x v="382"/>
    <n v="10125"/>
    <x v="3"/>
    <n v="1"/>
    <n v="275"/>
    <n v="0"/>
    <n v="0"/>
    <n v="0"/>
    <n v="275"/>
    <n v="0"/>
    <n v="275"/>
    <n v="1"/>
    <n v="0"/>
    <x v="268"/>
  </r>
  <r>
    <x v="320"/>
    <n v="10119"/>
    <x v="11"/>
    <n v="1"/>
    <n v="385"/>
    <n v="0"/>
    <n v="0"/>
    <n v="31.37"/>
    <n v="353.63"/>
    <n v="0"/>
    <n v="353.63"/>
    <n v="1"/>
    <n v="0"/>
    <x v="268"/>
  </r>
  <r>
    <x v="4"/>
    <n v="10109"/>
    <x v="3"/>
    <n v="1"/>
    <n v="275"/>
    <n v="0"/>
    <n v="0"/>
    <n v="15.97"/>
    <n v="259.02999999999997"/>
    <n v="0"/>
    <n v="259.02999999999997"/>
    <n v="1"/>
    <n v="0"/>
    <x v="268"/>
  </r>
  <r>
    <x v="63"/>
    <n v="10470"/>
    <x v="19"/>
    <n v="1"/>
    <n v="275"/>
    <n v="0"/>
    <n v="0"/>
    <n v="22.41"/>
    <n v="252.59"/>
    <n v="0"/>
    <n v="252.59"/>
    <n v="1"/>
    <n v="0"/>
    <x v="268"/>
  </r>
  <r>
    <x v="65"/>
    <n v="10211"/>
    <x v="13"/>
    <n v="1"/>
    <n v="285"/>
    <n v="0"/>
    <n v="0"/>
    <n v="23.22"/>
    <n v="261.77999999999997"/>
    <n v="0"/>
    <n v="261.77999999999997"/>
    <n v="1"/>
    <n v="0"/>
    <x v="268"/>
  </r>
  <r>
    <x v="8"/>
    <n v="10264"/>
    <x v="5"/>
    <n v="3"/>
    <n v="570"/>
    <n v="0"/>
    <n v="0"/>
    <n v="26.23"/>
    <n v="543.77"/>
    <n v="0"/>
    <n v="543.77"/>
    <n v="1"/>
    <n v="0"/>
    <x v="268"/>
  </r>
  <r>
    <x v="9"/>
    <n v="10366"/>
    <x v="5"/>
    <n v="1"/>
    <n v="270"/>
    <n v="0"/>
    <n v="0"/>
    <n v="21.6"/>
    <n v="248.4"/>
    <n v="0"/>
    <n v="248.4"/>
    <n v="1"/>
    <n v="0"/>
    <x v="268"/>
  </r>
  <r>
    <x v="38"/>
    <n v="10381"/>
    <x v="5"/>
    <n v="1"/>
    <n v="225"/>
    <n v="0"/>
    <n v="0"/>
    <n v="18"/>
    <n v="207"/>
    <n v="0"/>
    <n v="207"/>
    <n v="1"/>
    <n v="0"/>
    <x v="268"/>
  </r>
  <r>
    <x v="41"/>
    <n v="10363"/>
    <x v="5"/>
    <n v="2"/>
    <n v="530"/>
    <n v="0"/>
    <n v="0"/>
    <n v="0"/>
    <n v="530"/>
    <n v="0"/>
    <n v="530"/>
    <n v="1"/>
    <n v="0"/>
    <x v="268"/>
  </r>
  <r>
    <x v="264"/>
    <n v="10660"/>
    <x v="5"/>
    <n v="2"/>
    <n v="530"/>
    <n v="0"/>
    <n v="0"/>
    <n v="21.2"/>
    <n v="508.8"/>
    <n v="0"/>
    <n v="508.8"/>
    <n v="1"/>
    <n v="0"/>
    <x v="268"/>
  </r>
  <r>
    <x v="82"/>
    <n v="10072"/>
    <x v="4"/>
    <n v="1"/>
    <n v="345"/>
    <n v="0"/>
    <n v="0"/>
    <n v="0"/>
    <n v="345"/>
    <n v="0"/>
    <n v="345"/>
    <n v="1"/>
    <n v="0"/>
    <x v="269"/>
  </r>
  <r>
    <x v="28"/>
    <n v="10442"/>
    <x v="12"/>
    <n v="1"/>
    <n v="88"/>
    <n v="0"/>
    <n v="0"/>
    <n v="0"/>
    <n v="88"/>
    <n v="0"/>
    <n v="88"/>
    <n v="1"/>
    <n v="0"/>
    <x v="269"/>
  </r>
  <r>
    <x v="84"/>
    <n v="10438"/>
    <x v="12"/>
    <n v="1"/>
    <n v="118"/>
    <n v="0"/>
    <n v="0"/>
    <n v="0"/>
    <n v="118"/>
    <n v="0"/>
    <n v="118"/>
    <n v="1"/>
    <n v="0"/>
    <x v="269"/>
  </r>
  <r>
    <x v="67"/>
    <n v="10223"/>
    <x v="13"/>
    <n v="1"/>
    <n v="310"/>
    <n v="0"/>
    <n v="0"/>
    <n v="0"/>
    <n v="310"/>
    <n v="0"/>
    <n v="310"/>
    <n v="1"/>
    <n v="0"/>
    <x v="269"/>
  </r>
  <r>
    <x v="8"/>
    <n v="10264"/>
    <x v="5"/>
    <n v="3"/>
    <n v="570"/>
    <n v="0"/>
    <n v="0"/>
    <n v="0"/>
    <n v="570"/>
    <n v="0"/>
    <n v="570"/>
    <n v="1"/>
    <n v="0"/>
    <x v="269"/>
  </r>
  <r>
    <x v="43"/>
    <n v="10364"/>
    <x v="5"/>
    <n v="1"/>
    <n v="330"/>
    <n v="0"/>
    <n v="0"/>
    <n v="0"/>
    <n v="330"/>
    <n v="0"/>
    <n v="330"/>
    <n v="1"/>
    <n v="0"/>
    <x v="269"/>
  </r>
  <r>
    <x v="383"/>
    <n v="10749"/>
    <x v="28"/>
    <n v="1"/>
    <n v="179"/>
    <n v="0"/>
    <n v="0"/>
    <n v="5.62"/>
    <n v="173.38"/>
    <n v="0"/>
    <n v="173.38"/>
    <n v="1"/>
    <n v="0"/>
    <x v="269"/>
  </r>
  <r>
    <x v="376"/>
    <n v="10923"/>
    <x v="28"/>
    <n v="1"/>
    <n v="159"/>
    <n v="0"/>
    <n v="0"/>
    <n v="0"/>
    <n v="159"/>
    <n v="0"/>
    <n v="159"/>
    <n v="1"/>
    <n v="0"/>
    <x v="269"/>
  </r>
  <r>
    <x v="378"/>
    <n v="10746"/>
    <x v="28"/>
    <n v="1"/>
    <n v="209"/>
    <n v="0"/>
    <n v="0"/>
    <n v="0"/>
    <n v="209"/>
    <n v="0"/>
    <n v="209"/>
    <n v="1"/>
    <n v="0"/>
    <x v="269"/>
  </r>
  <r>
    <x v="119"/>
    <n v="10359"/>
    <x v="6"/>
    <n v="1"/>
    <n v="385"/>
    <n v="0"/>
    <n v="0"/>
    <n v="12.08"/>
    <n v="372.92"/>
    <n v="0"/>
    <n v="372.92"/>
    <n v="1"/>
    <n v="0"/>
    <x v="269"/>
  </r>
  <r>
    <x v="46"/>
    <n v="10356"/>
    <x v="6"/>
    <n v="1"/>
    <n v="360"/>
    <n v="0"/>
    <n v="0"/>
    <n v="11.3"/>
    <n v="348.7"/>
    <n v="0"/>
    <n v="348.7"/>
    <n v="1"/>
    <n v="0"/>
    <x v="269"/>
  </r>
  <r>
    <x v="146"/>
    <n v="10391"/>
    <x v="7"/>
    <n v="2"/>
    <n v="690"/>
    <n v="0"/>
    <n v="0"/>
    <n v="0"/>
    <n v="690"/>
    <n v="0"/>
    <n v="690"/>
    <n v="1"/>
    <n v="0"/>
    <x v="269"/>
  </r>
  <r>
    <x v="426"/>
    <n v="10509"/>
    <x v="22"/>
    <n v="1"/>
    <n v="320"/>
    <n v="0"/>
    <n v="0"/>
    <n v="0"/>
    <n v="320"/>
    <n v="0"/>
    <n v="320"/>
    <n v="1"/>
    <n v="0"/>
    <x v="269"/>
  </r>
  <r>
    <x v="408"/>
    <n v="10875"/>
    <x v="28"/>
    <n v="1"/>
    <n v="289"/>
    <n v="0"/>
    <n v="0"/>
    <n v="0"/>
    <n v="289"/>
    <n v="0"/>
    <n v="289"/>
    <n v="1"/>
    <n v="0"/>
    <x v="269"/>
  </r>
  <r>
    <x v="145"/>
    <n v="10449"/>
    <x v="0"/>
    <n v="1"/>
    <n v="260"/>
    <n v="0"/>
    <n v="0"/>
    <n v="25.85"/>
    <n v="234.15"/>
    <n v="0"/>
    <n v="234.15"/>
    <n v="1"/>
    <n v="0"/>
    <x v="270"/>
  </r>
  <r>
    <x v="123"/>
    <n v="10398"/>
    <x v="18"/>
    <n v="1"/>
    <n v="625"/>
    <n v="0"/>
    <n v="0"/>
    <n v="62.15"/>
    <n v="562.85"/>
    <n v="0"/>
    <n v="562.85"/>
    <n v="1"/>
    <n v="0"/>
    <x v="270"/>
  </r>
  <r>
    <x v="22"/>
    <n v="10645"/>
    <x v="1"/>
    <n v="1"/>
    <n v="350"/>
    <n v="0"/>
    <n v="0"/>
    <n v="0"/>
    <n v="350"/>
    <n v="0"/>
    <n v="350"/>
    <n v="1"/>
    <n v="0"/>
    <x v="270"/>
  </r>
  <r>
    <x v="59"/>
    <n v="10052"/>
    <x v="4"/>
    <n v="1"/>
    <n v="355"/>
    <n v="0"/>
    <n v="0"/>
    <n v="0"/>
    <n v="355"/>
    <n v="0"/>
    <n v="355"/>
    <n v="1"/>
    <n v="0"/>
    <x v="270"/>
  </r>
  <r>
    <x v="138"/>
    <n v="10130"/>
    <x v="3"/>
    <n v="1"/>
    <n v="385"/>
    <n v="0"/>
    <n v="0"/>
    <n v="0"/>
    <n v="385"/>
    <n v="0"/>
    <n v="385"/>
    <n v="1"/>
    <n v="0"/>
    <x v="270"/>
  </r>
  <r>
    <x v="26"/>
    <n v="10095"/>
    <x v="3"/>
    <n v="1"/>
    <n v="270"/>
    <n v="0"/>
    <n v="0"/>
    <n v="0"/>
    <n v="270"/>
    <n v="0"/>
    <n v="270"/>
    <n v="1"/>
    <n v="0"/>
    <x v="270"/>
  </r>
  <r>
    <x v="197"/>
    <n v="10057"/>
    <x v="4"/>
    <n v="1"/>
    <n v="355"/>
    <n v="0"/>
    <n v="0"/>
    <n v="35.67"/>
    <n v="319.33"/>
    <n v="0"/>
    <n v="319.33"/>
    <n v="1"/>
    <n v="0"/>
    <x v="270"/>
  </r>
  <r>
    <x v="28"/>
    <n v="10442"/>
    <x v="12"/>
    <n v="2"/>
    <n v="176"/>
    <n v="0"/>
    <n v="0"/>
    <n v="0"/>
    <n v="176"/>
    <n v="0"/>
    <n v="176"/>
    <n v="1"/>
    <n v="0"/>
    <x v="270"/>
  </r>
  <r>
    <x v="410"/>
    <n v="10464"/>
    <x v="12"/>
    <n v="1"/>
    <n v="185"/>
    <n v="0"/>
    <n v="0"/>
    <n v="0"/>
    <n v="185"/>
    <n v="0"/>
    <n v="185"/>
    <n v="1"/>
    <n v="0"/>
    <x v="270"/>
  </r>
  <r>
    <x v="126"/>
    <n v="10439"/>
    <x v="12"/>
    <n v="1"/>
    <n v="119"/>
    <n v="0"/>
    <n v="0"/>
    <n v="0"/>
    <n v="119"/>
    <n v="0"/>
    <n v="119"/>
    <n v="1"/>
    <n v="0"/>
    <x v="270"/>
  </r>
  <r>
    <x v="115"/>
    <n v="10436"/>
    <x v="12"/>
    <n v="2"/>
    <n v="90"/>
    <n v="0"/>
    <n v="0"/>
    <n v="0"/>
    <n v="90"/>
    <n v="0"/>
    <n v="90"/>
    <n v="1"/>
    <n v="0"/>
    <x v="270"/>
  </r>
  <r>
    <x v="397"/>
    <n v="10553"/>
    <x v="16"/>
    <n v="1"/>
    <n v="58"/>
    <n v="0"/>
    <n v="0"/>
    <n v="0"/>
    <n v="58"/>
    <n v="0"/>
    <n v="58"/>
    <n v="1"/>
    <n v="0"/>
    <x v="270"/>
  </r>
  <r>
    <x v="63"/>
    <n v="10470"/>
    <x v="19"/>
    <n v="1"/>
    <n v="275"/>
    <n v="0"/>
    <n v="0"/>
    <n v="0"/>
    <n v="275"/>
    <n v="0"/>
    <n v="275"/>
    <n v="1"/>
    <n v="0"/>
    <x v="270"/>
  </r>
  <r>
    <x v="35"/>
    <n v="10220"/>
    <x v="13"/>
    <n v="1"/>
    <n v="255"/>
    <n v="0"/>
    <n v="0"/>
    <n v="0"/>
    <n v="255"/>
    <n v="0"/>
    <n v="255"/>
    <n v="1"/>
    <n v="0"/>
    <x v="270"/>
  </r>
  <r>
    <x v="8"/>
    <n v="10264"/>
    <x v="5"/>
    <n v="5"/>
    <n v="950"/>
    <n v="0"/>
    <n v="0"/>
    <n v="25.91"/>
    <n v="924.09"/>
    <n v="0"/>
    <n v="924.09"/>
    <n v="1"/>
    <n v="0"/>
    <x v="270"/>
  </r>
  <r>
    <x v="68"/>
    <n v="10377"/>
    <x v="5"/>
    <n v="2"/>
    <n v="690"/>
    <n v="0"/>
    <n v="0"/>
    <n v="81.540000000000006"/>
    <n v="608.46"/>
    <n v="0"/>
    <n v="608.46"/>
    <n v="1"/>
    <n v="0"/>
    <x v="270"/>
  </r>
  <r>
    <x v="42"/>
    <n v="10370"/>
    <x v="5"/>
    <n v="1"/>
    <n v="310"/>
    <n v="0"/>
    <n v="0"/>
    <n v="31.15"/>
    <n v="278.85000000000002"/>
    <n v="0"/>
    <n v="278.85000000000002"/>
    <n v="1"/>
    <n v="0"/>
    <x v="270"/>
  </r>
  <r>
    <x v="43"/>
    <n v="10364"/>
    <x v="5"/>
    <n v="1"/>
    <n v="330"/>
    <n v="0"/>
    <n v="0"/>
    <n v="0"/>
    <n v="330"/>
    <n v="0"/>
    <n v="330"/>
    <n v="1"/>
    <n v="0"/>
    <x v="270"/>
  </r>
  <r>
    <x v="186"/>
    <n v="10365"/>
    <x v="5"/>
    <n v="1"/>
    <n v="320"/>
    <n v="0"/>
    <n v="0"/>
    <n v="32"/>
    <n v="288"/>
    <n v="0"/>
    <n v="288"/>
    <n v="1"/>
    <n v="0"/>
    <x v="270"/>
  </r>
  <r>
    <x v="70"/>
    <n v="10367"/>
    <x v="5"/>
    <n v="1"/>
    <n v="330"/>
    <n v="0"/>
    <n v="0"/>
    <n v="33"/>
    <n v="297"/>
    <n v="0"/>
    <n v="297"/>
    <n v="1"/>
    <n v="0"/>
    <x v="270"/>
  </r>
  <r>
    <x v="71"/>
    <n v="10481"/>
    <x v="20"/>
    <n v="1"/>
    <n v="890"/>
    <n v="0"/>
    <n v="0"/>
    <n v="0"/>
    <n v="890"/>
    <n v="0"/>
    <n v="890"/>
    <n v="1"/>
    <n v="0"/>
    <x v="270"/>
  </r>
  <r>
    <x v="72"/>
    <n v="10033"/>
    <x v="20"/>
    <n v="1"/>
    <n v="1365"/>
    <n v="0"/>
    <n v="0"/>
    <n v="0"/>
    <n v="1365"/>
    <n v="0"/>
    <n v="1365"/>
    <n v="1"/>
    <n v="0"/>
    <x v="270"/>
  </r>
  <r>
    <x v="377"/>
    <n v="10633"/>
    <x v="28"/>
    <n v="1"/>
    <n v="159"/>
    <n v="0"/>
    <n v="0"/>
    <n v="0"/>
    <n v="159"/>
    <n v="0"/>
    <n v="159"/>
    <n v="1"/>
    <n v="0"/>
    <x v="270"/>
  </r>
  <r>
    <x v="381"/>
    <n v="10632"/>
    <x v="28"/>
    <n v="2"/>
    <n v="318"/>
    <n v="0"/>
    <n v="0"/>
    <n v="0"/>
    <n v="318"/>
    <n v="0"/>
    <n v="318"/>
    <n v="1"/>
    <n v="0"/>
    <x v="270"/>
  </r>
  <r>
    <x v="87"/>
    <n v="10357"/>
    <x v="6"/>
    <n v="1"/>
    <n v="360"/>
    <n v="0"/>
    <n v="0"/>
    <n v="0"/>
    <n v="360"/>
    <n v="0"/>
    <n v="360"/>
    <n v="1"/>
    <n v="0"/>
    <x v="270"/>
  </r>
  <r>
    <x v="45"/>
    <n v="10354"/>
    <x v="6"/>
    <n v="5"/>
    <n v="1750"/>
    <n v="0"/>
    <n v="0"/>
    <n v="47.91"/>
    <n v="1702.09"/>
    <n v="0"/>
    <n v="1702.09"/>
    <n v="1"/>
    <n v="0"/>
    <x v="270"/>
  </r>
  <r>
    <x v="11"/>
    <n v="10353"/>
    <x v="6"/>
    <n v="1"/>
    <n v="350"/>
    <n v="0"/>
    <n v="0"/>
    <n v="12.72"/>
    <n v="337.28"/>
    <n v="0"/>
    <n v="337.28"/>
    <n v="1"/>
    <n v="0"/>
    <x v="270"/>
  </r>
  <r>
    <x v="46"/>
    <n v="10356"/>
    <x v="6"/>
    <n v="1"/>
    <n v="360"/>
    <n v="0"/>
    <n v="0"/>
    <n v="0"/>
    <n v="360"/>
    <n v="0"/>
    <n v="360"/>
    <n v="1"/>
    <n v="0"/>
    <x v="270"/>
  </r>
  <r>
    <x v="146"/>
    <n v="10391"/>
    <x v="7"/>
    <n v="2"/>
    <n v="690"/>
    <n v="0"/>
    <n v="0"/>
    <n v="25.1"/>
    <n v="664.9"/>
    <n v="0"/>
    <n v="664.9"/>
    <n v="1"/>
    <n v="0"/>
    <x v="270"/>
  </r>
  <r>
    <x v="432"/>
    <n v="10423"/>
    <x v="22"/>
    <n v="1"/>
    <n v="280"/>
    <n v="0"/>
    <n v="0"/>
    <n v="56"/>
    <n v="224"/>
    <n v="0"/>
    <n v="224"/>
    <n v="1"/>
    <n v="0"/>
    <x v="270"/>
  </r>
  <r>
    <x v="252"/>
    <n v="10546"/>
    <x v="17"/>
    <n v="2"/>
    <n v="0"/>
    <n v="0"/>
    <n v="0"/>
    <n v="0"/>
    <n v="0"/>
    <n v="0"/>
    <n v="0"/>
    <n v="0"/>
    <n v="0"/>
    <x v="270"/>
  </r>
  <r>
    <x v="316"/>
    <n v="10610"/>
    <x v="17"/>
    <n v="1"/>
    <n v="0"/>
    <n v="0"/>
    <n v="0"/>
    <n v="0"/>
    <n v="0"/>
    <n v="0"/>
    <n v="0"/>
    <n v="0"/>
    <n v="0"/>
    <x v="270"/>
  </r>
  <r>
    <x v="433"/>
    <n v="10814"/>
    <x v="17"/>
    <n v="1"/>
    <n v="0"/>
    <n v="0"/>
    <n v="0"/>
    <n v="0"/>
    <n v="0"/>
    <n v="0"/>
    <n v="0"/>
    <n v="0"/>
    <n v="0"/>
    <x v="270"/>
  </r>
  <r>
    <x v="255"/>
    <n v="10458"/>
    <x v="0"/>
    <n v="1"/>
    <n v="440"/>
    <n v="0"/>
    <n v="0"/>
    <n v="0"/>
    <n v="440"/>
    <n v="0"/>
    <n v="440"/>
    <n v="1"/>
    <n v="0"/>
    <x v="271"/>
  </r>
  <r>
    <x v="123"/>
    <n v="10398"/>
    <x v="18"/>
    <n v="1"/>
    <n v="625"/>
    <n v="0"/>
    <n v="0"/>
    <n v="67.209999999999994"/>
    <n v="557.79"/>
    <n v="0"/>
    <n v="557.79"/>
    <n v="1"/>
    <n v="0"/>
    <x v="271"/>
  </r>
  <r>
    <x v="111"/>
    <n v="10070"/>
    <x v="4"/>
    <n v="1"/>
    <n v="275"/>
    <n v="0"/>
    <n v="0"/>
    <n v="0"/>
    <n v="275"/>
    <n v="0"/>
    <n v="275"/>
    <n v="1"/>
    <n v="0"/>
    <x v="271"/>
  </r>
  <r>
    <x v="99"/>
    <n v="10071"/>
    <x v="4"/>
    <n v="1"/>
    <n v="355"/>
    <n v="0"/>
    <n v="0"/>
    <n v="0"/>
    <n v="355"/>
    <n v="0"/>
    <n v="355"/>
    <n v="1"/>
    <n v="0"/>
    <x v="271"/>
  </r>
  <r>
    <x v="82"/>
    <n v="10072"/>
    <x v="4"/>
    <n v="1"/>
    <n v="345"/>
    <n v="0"/>
    <n v="0"/>
    <n v="0"/>
    <n v="345"/>
    <n v="0"/>
    <n v="345"/>
    <n v="1"/>
    <n v="0"/>
    <x v="271"/>
  </r>
  <r>
    <x v="4"/>
    <n v="10109"/>
    <x v="3"/>
    <n v="3"/>
    <n v="825"/>
    <n v="0"/>
    <n v="0"/>
    <n v="29.57"/>
    <n v="795.43"/>
    <n v="0"/>
    <n v="795.43"/>
    <n v="1"/>
    <n v="0"/>
    <x v="271"/>
  </r>
  <r>
    <x v="128"/>
    <n v="10111"/>
    <x v="3"/>
    <n v="1"/>
    <n v="355"/>
    <n v="0"/>
    <n v="0"/>
    <n v="0"/>
    <n v="355"/>
    <n v="0"/>
    <n v="355"/>
    <n v="1"/>
    <n v="0"/>
    <x v="271"/>
  </r>
  <r>
    <x v="101"/>
    <n v="10113"/>
    <x v="11"/>
    <n v="1"/>
    <n v="385"/>
    <n v="0"/>
    <n v="0"/>
    <n v="0"/>
    <n v="385"/>
    <n v="0"/>
    <n v="385"/>
    <n v="1"/>
    <n v="0"/>
    <x v="271"/>
  </r>
  <r>
    <x v="61"/>
    <n v="10115"/>
    <x v="3"/>
    <n v="1"/>
    <n v="275"/>
    <n v="0"/>
    <n v="0"/>
    <n v="55"/>
    <n v="220"/>
    <n v="0"/>
    <n v="220"/>
    <n v="1"/>
    <n v="0"/>
    <x v="271"/>
  </r>
  <r>
    <x v="28"/>
    <n v="10442"/>
    <x v="12"/>
    <n v="2"/>
    <n v="176"/>
    <n v="0"/>
    <n v="0"/>
    <n v="9.4700000000000006"/>
    <n v="166.53"/>
    <n v="0"/>
    <n v="166.53"/>
    <n v="1"/>
    <n v="0"/>
    <x v="271"/>
  </r>
  <r>
    <x v="274"/>
    <n v="10715"/>
    <x v="12"/>
    <n v="2"/>
    <n v="310"/>
    <n v="0"/>
    <n v="0"/>
    <n v="0"/>
    <n v="310"/>
    <n v="0"/>
    <n v="310"/>
    <n v="1"/>
    <n v="0"/>
    <x v="271"/>
  </r>
  <r>
    <x v="397"/>
    <n v="10553"/>
    <x v="16"/>
    <n v="1"/>
    <n v="58"/>
    <n v="0"/>
    <n v="0"/>
    <n v="9.99"/>
    <n v="48.01"/>
    <n v="0"/>
    <n v="48.01"/>
    <n v="1"/>
    <n v="0"/>
    <x v="271"/>
  </r>
  <r>
    <x v="398"/>
    <n v="10489"/>
    <x v="16"/>
    <n v="2"/>
    <n v="100"/>
    <n v="0"/>
    <n v="0"/>
    <n v="10.75"/>
    <n v="89.25"/>
    <n v="0"/>
    <n v="89.25"/>
    <n v="1"/>
    <n v="0"/>
    <x v="271"/>
  </r>
  <r>
    <x v="63"/>
    <n v="10470"/>
    <x v="19"/>
    <n v="2"/>
    <n v="550"/>
    <n v="0"/>
    <n v="0"/>
    <n v="0"/>
    <n v="550"/>
    <n v="0"/>
    <n v="550"/>
    <n v="1"/>
    <n v="0"/>
    <x v="271"/>
  </r>
  <r>
    <x v="65"/>
    <n v="10211"/>
    <x v="13"/>
    <n v="1"/>
    <n v="285"/>
    <n v="0"/>
    <n v="0"/>
    <n v="0"/>
    <n v="285"/>
    <n v="0"/>
    <n v="285"/>
    <n v="1"/>
    <n v="0"/>
    <x v="271"/>
  </r>
  <r>
    <x v="67"/>
    <n v="10223"/>
    <x v="13"/>
    <n v="3"/>
    <n v="930"/>
    <n v="0"/>
    <n v="0"/>
    <n v="0"/>
    <n v="930"/>
    <n v="0"/>
    <n v="930"/>
    <n v="1"/>
    <n v="0"/>
    <x v="271"/>
  </r>
  <r>
    <x v="8"/>
    <n v="10264"/>
    <x v="5"/>
    <n v="2"/>
    <n v="380"/>
    <n v="0"/>
    <n v="0"/>
    <n v="0"/>
    <n v="380"/>
    <n v="0"/>
    <n v="380"/>
    <n v="1"/>
    <n v="0"/>
    <x v="271"/>
  </r>
  <r>
    <x v="41"/>
    <n v="10363"/>
    <x v="5"/>
    <n v="1"/>
    <n v="265"/>
    <n v="0"/>
    <n v="0"/>
    <n v="26.5"/>
    <n v="238.5"/>
    <n v="0"/>
    <n v="238.5"/>
    <n v="1"/>
    <n v="0"/>
    <x v="271"/>
  </r>
  <r>
    <x v="10"/>
    <n v="10007"/>
    <x v="5"/>
    <n v="1"/>
    <n v="275"/>
    <n v="0"/>
    <n v="0"/>
    <n v="27.5"/>
    <n v="247.5"/>
    <n v="0"/>
    <n v="247.5"/>
    <n v="1"/>
    <n v="0"/>
    <x v="271"/>
  </r>
  <r>
    <x v="376"/>
    <n v="10923"/>
    <x v="28"/>
    <n v="1"/>
    <n v="159"/>
    <n v="0"/>
    <n v="0"/>
    <n v="0"/>
    <n v="159"/>
    <n v="0"/>
    <n v="159"/>
    <n v="1"/>
    <n v="0"/>
    <x v="271"/>
  </r>
  <r>
    <x v="377"/>
    <n v="10633"/>
    <x v="28"/>
    <n v="1"/>
    <n v="159"/>
    <n v="0"/>
    <n v="0"/>
    <n v="0"/>
    <n v="159"/>
    <n v="0"/>
    <n v="159"/>
    <n v="1"/>
    <n v="0"/>
    <x v="271"/>
  </r>
  <r>
    <x v="381"/>
    <n v="10632"/>
    <x v="28"/>
    <n v="1"/>
    <n v="159"/>
    <n v="0"/>
    <n v="0"/>
    <n v="0"/>
    <n v="159"/>
    <n v="0"/>
    <n v="159"/>
    <n v="1"/>
    <n v="0"/>
    <x v="271"/>
  </r>
  <r>
    <x v="87"/>
    <n v="10357"/>
    <x v="6"/>
    <n v="1"/>
    <n v="360"/>
    <n v="0"/>
    <n v="0"/>
    <n v="0"/>
    <n v="360"/>
    <n v="0"/>
    <n v="360"/>
    <n v="1"/>
    <n v="0"/>
    <x v="271"/>
  </r>
  <r>
    <x v="75"/>
    <n v="10427"/>
    <x v="21"/>
    <n v="2"/>
    <n v="778"/>
    <n v="0"/>
    <n v="0"/>
    <n v="67.010000000000005"/>
    <n v="710.99"/>
    <n v="0"/>
    <n v="710.99"/>
    <n v="1"/>
    <n v="0"/>
    <x v="271"/>
  </r>
  <r>
    <x v="432"/>
    <n v="10423"/>
    <x v="22"/>
    <n v="2"/>
    <n v="560"/>
    <n v="0"/>
    <n v="0"/>
    <n v="56"/>
    <n v="504"/>
    <n v="0"/>
    <n v="504"/>
    <n v="1"/>
    <n v="0"/>
    <x v="271"/>
  </r>
  <r>
    <x v="408"/>
    <n v="10875"/>
    <x v="28"/>
    <n v="1"/>
    <n v="289"/>
    <n v="0"/>
    <n v="0"/>
    <n v="0"/>
    <n v="289"/>
    <n v="0"/>
    <n v="289"/>
    <n v="1"/>
    <n v="0"/>
    <x v="271"/>
  </r>
  <r>
    <x v="401"/>
    <n v="10787"/>
    <x v="16"/>
    <n v="1"/>
    <n v="235"/>
    <n v="0"/>
    <n v="0"/>
    <n v="0"/>
    <n v="235"/>
    <n v="0"/>
    <n v="235"/>
    <n v="1"/>
    <n v="0"/>
    <x v="272"/>
  </r>
  <r>
    <x v="111"/>
    <n v="10070"/>
    <x v="4"/>
    <n v="1"/>
    <n v="275"/>
    <n v="0"/>
    <n v="0"/>
    <n v="34.85"/>
    <n v="240.15"/>
    <n v="0"/>
    <n v="240.15"/>
    <n v="1"/>
    <n v="0"/>
    <x v="272"/>
  </r>
  <r>
    <x v="57"/>
    <n v="10225"/>
    <x v="4"/>
    <n v="1"/>
    <n v="265"/>
    <n v="0"/>
    <n v="0"/>
    <n v="0"/>
    <n v="265"/>
    <n v="0"/>
    <n v="265"/>
    <n v="1"/>
    <n v="0"/>
    <x v="272"/>
  </r>
  <r>
    <x v="390"/>
    <n v="10069"/>
    <x v="4"/>
    <n v="1"/>
    <n v="355"/>
    <n v="0"/>
    <n v="0"/>
    <n v="71"/>
    <n v="284"/>
    <n v="0"/>
    <n v="284"/>
    <n v="1"/>
    <n v="0"/>
    <x v="272"/>
  </r>
  <r>
    <x v="22"/>
    <n v="10645"/>
    <x v="1"/>
    <n v="1"/>
    <n v="350"/>
    <n v="0"/>
    <n v="0"/>
    <n v="0"/>
    <n v="350"/>
    <n v="0"/>
    <n v="350"/>
    <n v="1"/>
    <n v="0"/>
    <x v="272"/>
  </r>
  <r>
    <x v="58"/>
    <n v="10145"/>
    <x v="1"/>
    <n v="2"/>
    <n v="770"/>
    <n v="0"/>
    <n v="0"/>
    <n v="0"/>
    <n v="770"/>
    <n v="0"/>
    <n v="770"/>
    <n v="1"/>
    <n v="0"/>
    <x v="272"/>
  </r>
  <r>
    <x v="382"/>
    <n v="10125"/>
    <x v="3"/>
    <n v="1"/>
    <n v="275"/>
    <n v="0"/>
    <n v="0"/>
    <n v="0"/>
    <n v="275"/>
    <n v="0"/>
    <n v="275"/>
    <n v="1"/>
    <n v="0"/>
    <x v="272"/>
  </r>
  <r>
    <x v="349"/>
    <n v="10652"/>
    <x v="3"/>
    <n v="1"/>
    <n v="315"/>
    <n v="0"/>
    <n v="0"/>
    <n v="0"/>
    <n v="315"/>
    <n v="0"/>
    <n v="315"/>
    <n v="1"/>
    <n v="0"/>
    <x v="272"/>
  </r>
  <r>
    <x v="138"/>
    <n v="10130"/>
    <x v="3"/>
    <n v="1"/>
    <n v="385"/>
    <n v="0"/>
    <n v="0"/>
    <n v="0"/>
    <n v="385"/>
    <n v="0"/>
    <n v="385"/>
    <n v="1"/>
    <n v="0"/>
    <x v="272"/>
  </r>
  <r>
    <x v="4"/>
    <n v="10109"/>
    <x v="3"/>
    <n v="2"/>
    <n v="550"/>
    <n v="0"/>
    <n v="0"/>
    <n v="7.22"/>
    <n v="542.78"/>
    <n v="0"/>
    <n v="542.78"/>
    <n v="1"/>
    <n v="0"/>
    <x v="272"/>
  </r>
  <r>
    <x v="100"/>
    <n v="10073"/>
    <x v="11"/>
    <n v="1"/>
    <n v="350"/>
    <n v="0"/>
    <n v="0"/>
    <n v="0"/>
    <n v="350"/>
    <n v="0"/>
    <n v="350"/>
    <n v="1"/>
    <n v="0"/>
    <x v="272"/>
  </r>
  <r>
    <x v="101"/>
    <n v="10113"/>
    <x v="11"/>
    <n v="1"/>
    <n v="385"/>
    <n v="0"/>
    <n v="0"/>
    <n v="0"/>
    <n v="385"/>
    <n v="0"/>
    <n v="385"/>
    <n v="1"/>
    <n v="0"/>
    <x v="272"/>
  </r>
  <r>
    <x v="192"/>
    <n v="10089"/>
    <x v="4"/>
    <n v="1"/>
    <n v="355"/>
    <n v="0"/>
    <n v="0"/>
    <n v="0"/>
    <n v="355"/>
    <n v="0"/>
    <n v="355"/>
    <n v="1"/>
    <n v="0"/>
    <x v="272"/>
  </r>
  <r>
    <x v="168"/>
    <n v="10064"/>
    <x v="4"/>
    <n v="1"/>
    <n v="355"/>
    <n v="0"/>
    <n v="0"/>
    <n v="0"/>
    <n v="355"/>
    <n v="0"/>
    <n v="355"/>
    <n v="1"/>
    <n v="0"/>
    <x v="272"/>
  </r>
  <r>
    <x v="103"/>
    <n v="10075"/>
    <x v="4"/>
    <n v="1"/>
    <n v="275"/>
    <n v="0"/>
    <n v="0"/>
    <n v="0"/>
    <n v="275"/>
    <n v="0"/>
    <n v="275"/>
    <n v="1"/>
    <n v="0"/>
    <x v="272"/>
  </r>
  <r>
    <x v="28"/>
    <n v="10442"/>
    <x v="12"/>
    <n v="2"/>
    <n v="176"/>
    <n v="0"/>
    <n v="0"/>
    <n v="2.31"/>
    <n v="173.69"/>
    <n v="0"/>
    <n v="173.69"/>
    <n v="1"/>
    <n v="0"/>
    <x v="272"/>
  </r>
  <r>
    <x v="113"/>
    <n v="10446"/>
    <x v="12"/>
    <n v="1"/>
    <n v="210"/>
    <n v="0"/>
    <n v="0"/>
    <n v="5.51"/>
    <n v="204.49"/>
    <n v="0"/>
    <n v="204.49"/>
    <n v="1"/>
    <n v="0"/>
    <x v="272"/>
  </r>
  <r>
    <x v="114"/>
    <n v="10440"/>
    <x v="12"/>
    <n v="1"/>
    <n v="88"/>
    <n v="0"/>
    <n v="0"/>
    <n v="0"/>
    <n v="88"/>
    <n v="0"/>
    <n v="88"/>
    <n v="1"/>
    <n v="0"/>
    <x v="272"/>
  </r>
  <r>
    <x v="410"/>
    <n v="10464"/>
    <x v="12"/>
    <n v="1"/>
    <n v="185"/>
    <n v="0"/>
    <n v="0"/>
    <n v="17.079999999999998"/>
    <n v="167.92"/>
    <n v="0"/>
    <n v="167.92"/>
    <n v="1"/>
    <n v="0"/>
    <x v="272"/>
  </r>
  <r>
    <x v="126"/>
    <n v="10439"/>
    <x v="12"/>
    <n v="1"/>
    <n v="119"/>
    <n v="0"/>
    <n v="0"/>
    <n v="0"/>
    <n v="119"/>
    <n v="0"/>
    <n v="119"/>
    <n v="1"/>
    <n v="0"/>
    <x v="272"/>
  </r>
  <r>
    <x v="274"/>
    <n v="10715"/>
    <x v="12"/>
    <n v="1"/>
    <n v="155"/>
    <n v="0"/>
    <n v="0"/>
    <n v="0"/>
    <n v="155"/>
    <n v="0"/>
    <n v="155"/>
    <n v="1"/>
    <n v="0"/>
    <x v="272"/>
  </r>
  <r>
    <x v="84"/>
    <n v="10438"/>
    <x v="12"/>
    <n v="1"/>
    <n v="118"/>
    <n v="0"/>
    <n v="0"/>
    <n v="0"/>
    <n v="118"/>
    <n v="0"/>
    <n v="118"/>
    <n v="1"/>
    <n v="0"/>
    <x v="272"/>
  </r>
  <r>
    <x v="397"/>
    <n v="10553"/>
    <x v="16"/>
    <n v="1"/>
    <n v="58"/>
    <n v="0"/>
    <n v="0"/>
    <n v="0"/>
    <n v="58"/>
    <n v="0"/>
    <n v="58"/>
    <n v="1"/>
    <n v="0"/>
    <x v="272"/>
  </r>
  <r>
    <x v="8"/>
    <n v="10264"/>
    <x v="5"/>
    <n v="5"/>
    <n v="950"/>
    <n v="0"/>
    <n v="0"/>
    <n v="0"/>
    <n v="950"/>
    <n v="0"/>
    <n v="950"/>
    <n v="1"/>
    <n v="0"/>
    <x v="272"/>
  </r>
  <r>
    <x v="38"/>
    <n v="10381"/>
    <x v="5"/>
    <n v="1"/>
    <n v="225"/>
    <n v="0"/>
    <n v="0"/>
    <n v="0"/>
    <n v="225"/>
    <n v="0"/>
    <n v="225"/>
    <n v="1"/>
    <n v="0"/>
    <x v="272"/>
  </r>
  <r>
    <x v="68"/>
    <n v="10377"/>
    <x v="5"/>
    <n v="1"/>
    <n v="345"/>
    <n v="0"/>
    <n v="0"/>
    <n v="0"/>
    <n v="345"/>
    <n v="0"/>
    <n v="345"/>
    <n v="1"/>
    <n v="0"/>
    <x v="272"/>
  </r>
  <r>
    <x v="69"/>
    <n v="10382"/>
    <x v="5"/>
    <n v="1"/>
    <n v="235"/>
    <n v="0"/>
    <n v="0"/>
    <n v="21.69"/>
    <n v="213.31"/>
    <n v="0"/>
    <n v="213.31"/>
    <n v="1"/>
    <n v="0"/>
    <x v="272"/>
  </r>
  <r>
    <x v="43"/>
    <n v="10364"/>
    <x v="5"/>
    <n v="2"/>
    <n v="660"/>
    <n v="0"/>
    <n v="0"/>
    <n v="0"/>
    <n v="660"/>
    <n v="0"/>
    <n v="660"/>
    <n v="1"/>
    <n v="0"/>
    <x v="272"/>
  </r>
  <r>
    <x v="264"/>
    <n v="10660"/>
    <x v="5"/>
    <n v="1"/>
    <n v="265"/>
    <n v="0"/>
    <n v="0"/>
    <n v="6.96"/>
    <n v="258.04000000000002"/>
    <n v="0"/>
    <n v="258.04000000000002"/>
    <n v="1"/>
    <n v="0"/>
    <x v="272"/>
  </r>
  <r>
    <x v="237"/>
    <n v="10374"/>
    <x v="5"/>
    <n v="1"/>
    <n v="275"/>
    <n v="0"/>
    <n v="0"/>
    <n v="0"/>
    <n v="275"/>
    <n v="0"/>
    <n v="275"/>
    <n v="1"/>
    <n v="0"/>
    <x v="272"/>
  </r>
  <r>
    <x v="383"/>
    <n v="10749"/>
    <x v="28"/>
    <n v="1"/>
    <n v="179"/>
    <n v="0"/>
    <n v="0"/>
    <n v="4.7"/>
    <n v="174.3"/>
    <n v="0"/>
    <n v="174.3"/>
    <n v="1"/>
    <n v="0"/>
    <x v="272"/>
  </r>
  <r>
    <x v="377"/>
    <n v="10633"/>
    <x v="28"/>
    <n v="1"/>
    <n v="159"/>
    <n v="0"/>
    <n v="0"/>
    <n v="20.149999999999999"/>
    <n v="138.85"/>
    <n v="0"/>
    <n v="138.85"/>
    <n v="1"/>
    <n v="0"/>
    <x v="272"/>
  </r>
  <r>
    <x v="183"/>
    <n v="10043"/>
    <x v="6"/>
    <n v="1"/>
    <n v="310"/>
    <n v="0"/>
    <n v="0"/>
    <n v="0"/>
    <n v="310"/>
    <n v="0"/>
    <n v="310"/>
    <n v="1"/>
    <n v="0"/>
    <x v="272"/>
  </r>
  <r>
    <x v="11"/>
    <n v="10353"/>
    <x v="6"/>
    <n v="1"/>
    <n v="350"/>
    <n v="0"/>
    <n v="0"/>
    <n v="0"/>
    <n v="350"/>
    <n v="0"/>
    <n v="350"/>
    <n v="1"/>
    <n v="0"/>
    <x v="272"/>
  </r>
  <r>
    <x v="104"/>
    <n v="10360"/>
    <x v="6"/>
    <n v="2"/>
    <n v="770"/>
    <n v="0"/>
    <n v="0"/>
    <n v="20.23"/>
    <n v="749.77"/>
    <n v="0"/>
    <n v="749.77"/>
    <n v="1"/>
    <n v="0"/>
    <x v="272"/>
  </r>
  <r>
    <x v="119"/>
    <n v="10359"/>
    <x v="6"/>
    <n v="3"/>
    <n v="1155"/>
    <n v="0"/>
    <n v="0"/>
    <n v="58.52"/>
    <n v="1096.48"/>
    <n v="0"/>
    <n v="1096.48"/>
    <n v="1"/>
    <n v="0"/>
    <x v="272"/>
  </r>
  <r>
    <x v="46"/>
    <n v="10356"/>
    <x v="6"/>
    <n v="2"/>
    <n v="720"/>
    <n v="0"/>
    <n v="0"/>
    <n v="70"/>
    <n v="650"/>
    <n v="0"/>
    <n v="650"/>
    <n v="1"/>
    <n v="0"/>
    <x v="272"/>
  </r>
  <r>
    <x v="146"/>
    <n v="10391"/>
    <x v="7"/>
    <n v="1"/>
    <n v="345"/>
    <n v="0"/>
    <n v="0"/>
    <n v="35.229999999999997"/>
    <n v="309.77"/>
    <n v="0"/>
    <n v="309.77"/>
    <n v="1"/>
    <n v="0"/>
    <x v="272"/>
  </r>
  <r>
    <x v="75"/>
    <n v="10427"/>
    <x v="21"/>
    <n v="1"/>
    <n v="389"/>
    <n v="0"/>
    <n v="0"/>
    <n v="38.700000000000003"/>
    <n v="350.3"/>
    <n v="0"/>
    <n v="350.3"/>
    <n v="1"/>
    <n v="0"/>
    <x v="272"/>
  </r>
  <r>
    <x v="79"/>
    <n v="10404"/>
    <x v="23"/>
    <n v="1"/>
    <n v="375"/>
    <n v="0"/>
    <n v="0"/>
    <n v="9.85"/>
    <n v="365.15"/>
    <n v="0"/>
    <n v="365.15"/>
    <n v="1"/>
    <n v="0"/>
    <x v="272"/>
  </r>
  <r>
    <x v="18"/>
    <n v="10258"/>
    <x v="17"/>
    <n v="1"/>
    <n v="0"/>
    <n v="0"/>
    <n v="0"/>
    <n v="0"/>
    <n v="0"/>
    <n v="0"/>
    <n v="0"/>
    <n v="0"/>
    <n v="0"/>
    <x v="272"/>
  </r>
  <r>
    <x v="144"/>
    <n v="10506"/>
    <x v="17"/>
    <n v="1"/>
    <n v="0"/>
    <n v="0"/>
    <n v="0"/>
    <n v="0"/>
    <n v="0"/>
    <n v="0"/>
    <n v="0"/>
    <n v="0"/>
    <n v="0"/>
    <x v="272"/>
  </r>
  <r>
    <x v="128"/>
    <n v="10111"/>
    <x v="3"/>
    <n v="1"/>
    <n v="355"/>
    <n v="0"/>
    <n v="0"/>
    <n v="0"/>
    <n v="355"/>
    <n v="0"/>
    <n v="355"/>
    <n v="1"/>
    <n v="0"/>
    <x v="273"/>
  </r>
  <r>
    <x v="5"/>
    <n v="10051"/>
    <x v="4"/>
    <n v="1"/>
    <n v="345"/>
    <n v="0"/>
    <n v="0"/>
    <n v="0"/>
    <n v="345"/>
    <n v="0"/>
    <n v="345"/>
    <n v="1"/>
    <n v="0"/>
    <x v="273"/>
  </r>
  <r>
    <x v="173"/>
    <n v="10097"/>
    <x v="3"/>
    <n v="1"/>
    <n v="355"/>
    <n v="0"/>
    <n v="0"/>
    <n v="0"/>
    <n v="355"/>
    <n v="0"/>
    <n v="355"/>
    <n v="1"/>
    <n v="0"/>
    <x v="273"/>
  </r>
  <r>
    <x v="210"/>
    <n v="10092"/>
    <x v="4"/>
    <n v="1"/>
    <n v="385"/>
    <n v="0"/>
    <n v="0"/>
    <n v="42.65"/>
    <n v="342.35"/>
    <n v="0"/>
    <n v="342.35"/>
    <n v="1"/>
    <n v="0"/>
    <x v="273"/>
  </r>
  <r>
    <x v="168"/>
    <n v="10064"/>
    <x v="4"/>
    <n v="1"/>
    <n v="355"/>
    <n v="0"/>
    <n v="0"/>
    <n v="0"/>
    <n v="355"/>
    <n v="0"/>
    <n v="355"/>
    <n v="1"/>
    <n v="0"/>
    <x v="273"/>
  </r>
  <r>
    <x v="28"/>
    <n v="10442"/>
    <x v="12"/>
    <n v="1"/>
    <n v="88"/>
    <n v="0"/>
    <n v="0"/>
    <n v="0"/>
    <n v="88"/>
    <n v="0"/>
    <n v="88"/>
    <n v="1"/>
    <n v="0"/>
    <x v="273"/>
  </r>
  <r>
    <x v="62"/>
    <n v="10445"/>
    <x v="12"/>
    <n v="1"/>
    <n v="210"/>
    <n v="0"/>
    <n v="0"/>
    <n v="0"/>
    <n v="210"/>
    <n v="0"/>
    <n v="210"/>
    <n v="1"/>
    <n v="0"/>
    <x v="273"/>
  </r>
  <r>
    <x v="115"/>
    <n v="10436"/>
    <x v="12"/>
    <n v="2"/>
    <n v="90"/>
    <n v="0"/>
    <n v="0"/>
    <n v="0"/>
    <n v="90"/>
    <n v="0"/>
    <n v="90"/>
    <n v="1"/>
    <n v="0"/>
    <x v="273"/>
  </r>
  <r>
    <x v="434"/>
    <n v="10176"/>
    <x v="16"/>
    <n v="1"/>
    <n v="73"/>
    <n v="0"/>
    <n v="0"/>
    <n v="0"/>
    <n v="73"/>
    <n v="0"/>
    <n v="73"/>
    <n v="1"/>
    <n v="0"/>
    <x v="273"/>
  </r>
  <r>
    <x v="398"/>
    <n v="10489"/>
    <x v="16"/>
    <n v="1"/>
    <n v="50"/>
    <n v="0"/>
    <n v="0"/>
    <n v="0"/>
    <n v="50"/>
    <n v="0"/>
    <n v="50"/>
    <n v="1"/>
    <n v="0"/>
    <x v="273"/>
  </r>
  <r>
    <x v="63"/>
    <n v="10470"/>
    <x v="19"/>
    <n v="1"/>
    <n v="275"/>
    <n v="0"/>
    <n v="0"/>
    <n v="0"/>
    <n v="275"/>
    <n v="0"/>
    <n v="275"/>
    <n v="1"/>
    <n v="0"/>
    <x v="273"/>
  </r>
  <r>
    <x v="34"/>
    <n v="10222"/>
    <x v="13"/>
    <n v="1"/>
    <n v="255"/>
    <n v="0"/>
    <n v="0"/>
    <n v="0"/>
    <n v="255"/>
    <n v="0"/>
    <n v="255"/>
    <n v="1"/>
    <n v="0"/>
    <x v="273"/>
  </r>
  <r>
    <x v="67"/>
    <n v="10223"/>
    <x v="13"/>
    <n v="1"/>
    <n v="310"/>
    <n v="0"/>
    <n v="0"/>
    <n v="34.35"/>
    <n v="275.64999999999998"/>
    <n v="0"/>
    <n v="275.64999999999998"/>
    <n v="1"/>
    <n v="0"/>
    <x v="273"/>
  </r>
  <r>
    <x v="8"/>
    <n v="10264"/>
    <x v="5"/>
    <n v="4"/>
    <n v="760"/>
    <n v="0"/>
    <n v="0"/>
    <n v="76"/>
    <n v="684"/>
    <n v="0"/>
    <n v="684"/>
    <n v="1"/>
    <n v="0"/>
    <x v="273"/>
  </r>
  <r>
    <x v="69"/>
    <n v="10382"/>
    <x v="5"/>
    <n v="1"/>
    <n v="235"/>
    <n v="0"/>
    <n v="0"/>
    <n v="0"/>
    <n v="235"/>
    <n v="0"/>
    <n v="235"/>
    <n v="1"/>
    <n v="0"/>
    <x v="273"/>
  </r>
  <r>
    <x v="45"/>
    <n v="10354"/>
    <x v="6"/>
    <n v="2"/>
    <n v="700"/>
    <n v="0"/>
    <n v="0"/>
    <n v="0"/>
    <n v="700"/>
    <n v="0"/>
    <n v="700"/>
    <n v="1"/>
    <n v="0"/>
    <x v="273"/>
  </r>
  <r>
    <x v="119"/>
    <n v="10359"/>
    <x v="6"/>
    <n v="2"/>
    <n v="770"/>
    <n v="0"/>
    <n v="0"/>
    <n v="0"/>
    <n v="770"/>
    <n v="0"/>
    <n v="770"/>
    <n v="1"/>
    <n v="0"/>
    <x v="273"/>
  </r>
  <r>
    <x v="46"/>
    <n v="10356"/>
    <x v="6"/>
    <n v="3"/>
    <n v="1080"/>
    <n v="0"/>
    <n v="0"/>
    <n v="0"/>
    <n v="1080"/>
    <n v="0"/>
    <n v="1080"/>
    <n v="1"/>
    <n v="0"/>
    <x v="273"/>
  </r>
  <r>
    <x v="75"/>
    <n v="10427"/>
    <x v="21"/>
    <n v="1"/>
    <n v="389"/>
    <n v="0"/>
    <n v="0"/>
    <n v="0"/>
    <n v="389"/>
    <n v="0"/>
    <n v="389"/>
    <n v="1"/>
    <n v="0"/>
    <x v="273"/>
  </r>
  <r>
    <x v="48"/>
    <n v="10409"/>
    <x v="8"/>
    <n v="1"/>
    <n v="335"/>
    <n v="0"/>
    <n v="0"/>
    <n v="0"/>
    <n v="335"/>
    <n v="0"/>
    <n v="335"/>
    <n v="1"/>
    <n v="0"/>
    <x v="273"/>
  </r>
  <r>
    <x v="14"/>
    <n v="10653"/>
    <x v="8"/>
    <n v="1"/>
    <n v="275"/>
    <n v="0"/>
    <n v="0"/>
    <n v="0"/>
    <n v="275"/>
    <n v="0"/>
    <n v="275"/>
    <n v="1"/>
    <n v="0"/>
    <x v="273"/>
  </r>
  <r>
    <x v="80"/>
    <n v="10242"/>
    <x v="17"/>
    <n v="1"/>
    <n v="0"/>
    <n v="0"/>
    <n v="0"/>
    <n v="0"/>
    <n v="0"/>
    <n v="0"/>
    <n v="0"/>
    <n v="0"/>
    <n v="0"/>
    <x v="273"/>
  </r>
  <r>
    <x v="90"/>
    <n v="10528"/>
    <x v="17"/>
    <n v="1"/>
    <n v="0"/>
    <n v="0"/>
    <n v="0"/>
    <n v="0"/>
    <n v="0"/>
    <n v="0"/>
    <n v="0"/>
    <n v="0"/>
    <n v="0"/>
    <x v="273"/>
  </r>
  <r>
    <x v="408"/>
    <n v="10875"/>
    <x v="28"/>
    <n v="1"/>
    <n v="289"/>
    <n v="0"/>
    <n v="0"/>
    <n v="0"/>
    <n v="289"/>
    <n v="0"/>
    <n v="289"/>
    <n v="1"/>
    <n v="0"/>
    <x v="273"/>
  </r>
  <r>
    <x v="145"/>
    <n v="10449"/>
    <x v="0"/>
    <n v="2"/>
    <n v="520"/>
    <n v="0"/>
    <n v="0"/>
    <n v="25.59"/>
    <n v="494.41"/>
    <n v="0"/>
    <n v="494.41"/>
    <n v="1"/>
    <n v="0"/>
    <x v="274"/>
  </r>
  <r>
    <x v="59"/>
    <n v="10052"/>
    <x v="4"/>
    <n v="1"/>
    <n v="355"/>
    <n v="0"/>
    <n v="0"/>
    <n v="0"/>
    <n v="355"/>
    <n v="0"/>
    <n v="355"/>
    <n v="1"/>
    <n v="0"/>
    <x v="274"/>
  </r>
  <r>
    <x v="4"/>
    <n v="10109"/>
    <x v="3"/>
    <n v="1"/>
    <n v="275"/>
    <n v="0"/>
    <n v="0"/>
    <n v="0"/>
    <n v="275"/>
    <n v="0"/>
    <n v="275"/>
    <n v="1"/>
    <n v="0"/>
    <x v="274"/>
  </r>
  <r>
    <x v="128"/>
    <n v="10111"/>
    <x v="3"/>
    <n v="1"/>
    <n v="355"/>
    <n v="0"/>
    <n v="0"/>
    <n v="0"/>
    <n v="355"/>
    <n v="0"/>
    <n v="355"/>
    <n v="1"/>
    <n v="0"/>
    <x v="274"/>
  </r>
  <r>
    <x v="7"/>
    <n v="10062"/>
    <x v="4"/>
    <n v="1"/>
    <n v="275"/>
    <n v="0"/>
    <n v="0"/>
    <n v="0"/>
    <n v="275"/>
    <n v="0"/>
    <n v="275"/>
    <n v="1"/>
    <n v="0"/>
    <x v="274"/>
  </r>
  <r>
    <x v="27"/>
    <n v="10077"/>
    <x v="4"/>
    <n v="1"/>
    <n v="355"/>
    <n v="0"/>
    <n v="0"/>
    <n v="34.94"/>
    <n v="320.06"/>
    <n v="0"/>
    <n v="320.06"/>
    <n v="1"/>
    <n v="0"/>
    <x v="274"/>
  </r>
  <r>
    <x v="140"/>
    <n v="10488"/>
    <x v="12"/>
    <n v="1"/>
    <n v="135"/>
    <n v="0"/>
    <n v="0"/>
    <n v="0"/>
    <n v="135"/>
    <n v="0"/>
    <n v="135"/>
    <n v="1"/>
    <n v="0"/>
    <x v="274"/>
  </r>
  <r>
    <x v="114"/>
    <n v="10440"/>
    <x v="12"/>
    <n v="1"/>
    <n v="88"/>
    <n v="0"/>
    <n v="0"/>
    <n v="5.77"/>
    <n v="82.23"/>
    <n v="0"/>
    <n v="82.23"/>
    <n v="1"/>
    <n v="0"/>
    <x v="274"/>
  </r>
  <r>
    <x v="274"/>
    <n v="10715"/>
    <x v="12"/>
    <n v="1"/>
    <n v="155"/>
    <n v="0"/>
    <n v="0"/>
    <n v="10.16"/>
    <n v="144.84"/>
    <n v="0"/>
    <n v="144.84"/>
    <n v="1"/>
    <n v="0"/>
    <x v="274"/>
  </r>
  <r>
    <x v="63"/>
    <n v="10470"/>
    <x v="19"/>
    <n v="3"/>
    <n v="825"/>
    <n v="0"/>
    <n v="0"/>
    <n v="18.03"/>
    <n v="806.97"/>
    <n v="0"/>
    <n v="806.97"/>
    <n v="1"/>
    <n v="0"/>
    <x v="274"/>
  </r>
  <r>
    <x v="37"/>
    <n v="10216"/>
    <x v="13"/>
    <n v="2"/>
    <n v="560"/>
    <n v="0"/>
    <n v="0"/>
    <n v="24.27"/>
    <n v="535.73"/>
    <n v="0"/>
    <n v="535.73"/>
    <n v="1"/>
    <n v="0"/>
    <x v="274"/>
  </r>
  <r>
    <x v="8"/>
    <n v="10264"/>
    <x v="5"/>
    <n v="2"/>
    <n v="380"/>
    <n v="0"/>
    <n v="0"/>
    <n v="38"/>
    <n v="342"/>
    <n v="0"/>
    <n v="342"/>
    <n v="1"/>
    <n v="0"/>
    <x v="274"/>
  </r>
  <r>
    <x v="44"/>
    <n v="10685"/>
    <x v="5"/>
    <n v="1"/>
    <n v="225"/>
    <n v="0"/>
    <n v="0"/>
    <n v="0"/>
    <n v="225"/>
    <n v="0"/>
    <n v="225"/>
    <n v="1"/>
    <n v="0"/>
    <x v="274"/>
  </r>
  <r>
    <x v="70"/>
    <n v="10367"/>
    <x v="5"/>
    <n v="1"/>
    <n v="330"/>
    <n v="0"/>
    <n v="0"/>
    <n v="0"/>
    <n v="330"/>
    <n v="0"/>
    <n v="330"/>
    <n v="1"/>
    <n v="0"/>
    <x v="274"/>
  </r>
  <r>
    <x v="71"/>
    <n v="10481"/>
    <x v="20"/>
    <n v="1"/>
    <n v="890"/>
    <n v="0"/>
    <n v="0"/>
    <n v="0"/>
    <n v="890"/>
    <n v="0"/>
    <n v="890"/>
    <n v="1"/>
    <n v="0"/>
    <x v="274"/>
  </r>
  <r>
    <x v="383"/>
    <n v="10749"/>
    <x v="28"/>
    <n v="1"/>
    <n v="179"/>
    <n v="0"/>
    <n v="0"/>
    <n v="15.52"/>
    <n v="163.47999999999999"/>
    <n v="0"/>
    <n v="163.47999999999999"/>
    <n v="1"/>
    <n v="0"/>
    <x v="274"/>
  </r>
  <r>
    <x v="380"/>
    <n v="10924"/>
    <x v="28"/>
    <n v="1"/>
    <n v="159"/>
    <n v="0"/>
    <n v="0"/>
    <n v="0"/>
    <n v="159"/>
    <n v="0"/>
    <n v="159"/>
    <n v="1"/>
    <n v="0"/>
    <x v="274"/>
  </r>
  <r>
    <x v="45"/>
    <n v="10354"/>
    <x v="6"/>
    <n v="3"/>
    <n v="1050"/>
    <n v="0"/>
    <n v="0"/>
    <n v="22.95"/>
    <n v="1027.05"/>
    <n v="0"/>
    <n v="1027.05"/>
    <n v="1"/>
    <n v="0"/>
    <x v="274"/>
  </r>
  <r>
    <x v="119"/>
    <n v="10359"/>
    <x v="6"/>
    <n v="2"/>
    <n v="770"/>
    <n v="0"/>
    <n v="0"/>
    <n v="51.26"/>
    <n v="718.74"/>
    <n v="0"/>
    <n v="718.74"/>
    <n v="1"/>
    <n v="0"/>
    <x v="274"/>
  </r>
  <r>
    <x v="46"/>
    <n v="10356"/>
    <x v="6"/>
    <n v="1"/>
    <n v="360"/>
    <n v="0"/>
    <n v="0"/>
    <n v="31.21"/>
    <n v="328.79"/>
    <n v="0"/>
    <n v="328.79"/>
    <n v="1"/>
    <n v="0"/>
    <x v="274"/>
  </r>
  <r>
    <x v="12"/>
    <n v="10545"/>
    <x v="6"/>
    <n v="1"/>
    <n v="340"/>
    <n v="0"/>
    <n v="0"/>
    <n v="33.47"/>
    <n v="306.52999999999997"/>
    <n v="0"/>
    <n v="306.52999999999997"/>
    <n v="1"/>
    <n v="0"/>
    <x v="274"/>
  </r>
  <r>
    <x v="146"/>
    <n v="10391"/>
    <x v="7"/>
    <n v="1"/>
    <n v="345"/>
    <n v="0"/>
    <n v="0"/>
    <n v="0"/>
    <n v="345"/>
    <n v="0"/>
    <n v="345"/>
    <n v="1"/>
    <n v="0"/>
    <x v="274"/>
  </r>
  <r>
    <x v="75"/>
    <n v="10427"/>
    <x v="21"/>
    <n v="1"/>
    <n v="389"/>
    <n v="0"/>
    <n v="0"/>
    <n v="26.29"/>
    <n v="362.71"/>
    <n v="0"/>
    <n v="362.71"/>
    <n v="1"/>
    <n v="0"/>
    <x v="274"/>
  </r>
  <r>
    <x v="152"/>
    <n v="10428"/>
    <x v="21"/>
    <n v="1"/>
    <n v="379"/>
    <n v="0"/>
    <n v="0"/>
    <n v="24.85"/>
    <n v="354.15"/>
    <n v="0"/>
    <n v="354.15"/>
    <n v="1"/>
    <n v="0"/>
    <x v="274"/>
  </r>
  <r>
    <x v="15"/>
    <n v="10037"/>
    <x v="8"/>
    <n v="1"/>
    <n v="395"/>
    <n v="0"/>
    <n v="0"/>
    <n v="26.69"/>
    <n v="368.31"/>
    <n v="0"/>
    <n v="368.31"/>
    <n v="1"/>
    <n v="0"/>
    <x v="274"/>
  </r>
  <r>
    <x v="56"/>
    <n v="10167"/>
    <x v="1"/>
    <n v="1"/>
    <n v="350"/>
    <n v="0"/>
    <n v="0"/>
    <n v="26.78"/>
    <n v="323.22000000000003"/>
    <n v="0"/>
    <n v="323.22000000000003"/>
    <n v="1"/>
    <n v="0"/>
    <x v="275"/>
  </r>
  <r>
    <x v="22"/>
    <n v="10645"/>
    <x v="1"/>
    <n v="1"/>
    <n v="350"/>
    <n v="0"/>
    <n v="0"/>
    <n v="24.47"/>
    <n v="325.52999999999997"/>
    <n v="0"/>
    <n v="325.52999999999997"/>
    <n v="1"/>
    <n v="0"/>
    <x v="275"/>
  </r>
  <r>
    <x v="23"/>
    <n v="10044"/>
    <x v="4"/>
    <n v="1"/>
    <n v="275"/>
    <n v="0"/>
    <n v="0"/>
    <n v="0"/>
    <n v="275"/>
    <n v="0"/>
    <n v="275"/>
    <n v="1"/>
    <n v="0"/>
    <x v="275"/>
  </r>
  <r>
    <x v="59"/>
    <n v="10052"/>
    <x v="4"/>
    <n v="1"/>
    <n v="355"/>
    <n v="0"/>
    <n v="0"/>
    <n v="0"/>
    <n v="355"/>
    <n v="0"/>
    <n v="355"/>
    <n v="1"/>
    <n v="0"/>
    <x v="275"/>
  </r>
  <r>
    <x v="349"/>
    <n v="10652"/>
    <x v="3"/>
    <n v="2"/>
    <n v="630"/>
    <n v="0"/>
    <n v="0"/>
    <n v="0"/>
    <n v="630"/>
    <n v="0"/>
    <n v="630"/>
    <n v="1"/>
    <n v="0"/>
    <x v="275"/>
  </r>
  <r>
    <x v="128"/>
    <n v="10111"/>
    <x v="3"/>
    <n v="1"/>
    <n v="355"/>
    <n v="0"/>
    <n v="0"/>
    <n v="24.82"/>
    <n v="330.18"/>
    <n v="0"/>
    <n v="330.18"/>
    <n v="1"/>
    <n v="0"/>
    <x v="275"/>
  </r>
  <r>
    <x v="197"/>
    <n v="10057"/>
    <x v="4"/>
    <n v="1"/>
    <n v="355"/>
    <n v="0"/>
    <n v="0"/>
    <n v="28.94"/>
    <n v="326.06"/>
    <n v="0"/>
    <n v="326.06"/>
    <n v="1"/>
    <n v="0"/>
    <x v="275"/>
  </r>
  <r>
    <x v="7"/>
    <n v="10062"/>
    <x v="4"/>
    <n v="3"/>
    <n v="825"/>
    <n v="0"/>
    <n v="0"/>
    <n v="51.76"/>
    <n v="773.24"/>
    <n v="0"/>
    <n v="773.24"/>
    <n v="1"/>
    <n v="0"/>
    <x v="275"/>
  </r>
  <r>
    <x v="168"/>
    <n v="10064"/>
    <x v="4"/>
    <n v="1"/>
    <n v="355"/>
    <n v="0"/>
    <n v="0"/>
    <n v="0"/>
    <n v="355"/>
    <n v="0"/>
    <n v="355"/>
    <n v="1"/>
    <n v="0"/>
    <x v="275"/>
  </r>
  <r>
    <x v="28"/>
    <n v="10442"/>
    <x v="12"/>
    <n v="1"/>
    <n v="88"/>
    <n v="0"/>
    <n v="0"/>
    <n v="0"/>
    <n v="88"/>
    <n v="0"/>
    <n v="88"/>
    <n v="1"/>
    <n v="0"/>
    <x v="275"/>
  </r>
  <r>
    <x v="114"/>
    <n v="10440"/>
    <x v="12"/>
    <n v="1"/>
    <n v="88"/>
    <n v="0"/>
    <n v="0"/>
    <n v="8.17"/>
    <n v="79.83"/>
    <n v="0"/>
    <n v="79.83"/>
    <n v="1"/>
    <n v="0"/>
    <x v="275"/>
  </r>
  <r>
    <x v="63"/>
    <n v="10470"/>
    <x v="19"/>
    <n v="1"/>
    <n v="275"/>
    <n v="0"/>
    <n v="0"/>
    <n v="0"/>
    <n v="275"/>
    <n v="0"/>
    <n v="275"/>
    <n v="1"/>
    <n v="0"/>
    <x v="275"/>
  </r>
  <r>
    <x v="65"/>
    <n v="10211"/>
    <x v="13"/>
    <n v="1"/>
    <n v="285"/>
    <n v="0"/>
    <n v="0"/>
    <n v="21.8"/>
    <n v="263.2"/>
    <n v="0"/>
    <n v="263.2"/>
    <n v="1"/>
    <n v="0"/>
    <x v="275"/>
  </r>
  <r>
    <x v="33"/>
    <n v="10221"/>
    <x v="13"/>
    <n v="1"/>
    <n v="280"/>
    <n v="0"/>
    <n v="0"/>
    <n v="0"/>
    <n v="280"/>
    <n v="0"/>
    <n v="280"/>
    <n v="1"/>
    <n v="0"/>
    <x v="275"/>
  </r>
  <r>
    <x v="117"/>
    <n v="10218"/>
    <x v="13"/>
    <n v="1"/>
    <n v="280"/>
    <n v="0"/>
    <n v="0"/>
    <n v="21.42"/>
    <n v="258.58"/>
    <n v="0"/>
    <n v="258.58"/>
    <n v="1"/>
    <n v="0"/>
    <x v="275"/>
  </r>
  <r>
    <x v="67"/>
    <n v="10223"/>
    <x v="13"/>
    <n v="1"/>
    <n v="310"/>
    <n v="0"/>
    <n v="0"/>
    <n v="28.79"/>
    <n v="281.20999999999998"/>
    <n v="0"/>
    <n v="281.20999999999998"/>
    <n v="1"/>
    <n v="0"/>
    <x v="275"/>
  </r>
  <r>
    <x v="8"/>
    <n v="10264"/>
    <x v="5"/>
    <n v="6"/>
    <n v="1140"/>
    <n v="0"/>
    <n v="0"/>
    <n v="51.24"/>
    <n v="1088.76"/>
    <n v="0"/>
    <n v="1088.76"/>
    <n v="1"/>
    <n v="0"/>
    <x v="275"/>
  </r>
  <r>
    <x v="68"/>
    <n v="10377"/>
    <x v="5"/>
    <n v="1"/>
    <n v="345"/>
    <n v="0"/>
    <n v="0"/>
    <n v="32.04"/>
    <n v="312.95999999999998"/>
    <n v="0"/>
    <n v="312.95999999999998"/>
    <n v="1"/>
    <n v="0"/>
    <x v="275"/>
  </r>
  <r>
    <x v="43"/>
    <n v="10364"/>
    <x v="5"/>
    <n v="1"/>
    <n v="330"/>
    <n v="0"/>
    <n v="0"/>
    <n v="0"/>
    <n v="330"/>
    <n v="0"/>
    <n v="330"/>
    <n v="1"/>
    <n v="0"/>
    <x v="275"/>
  </r>
  <r>
    <x v="45"/>
    <n v="10354"/>
    <x v="6"/>
    <n v="1"/>
    <n v="350"/>
    <n v="0"/>
    <n v="0"/>
    <n v="0"/>
    <n v="350"/>
    <n v="0"/>
    <n v="350"/>
    <n v="1"/>
    <n v="0"/>
    <x v="275"/>
  </r>
  <r>
    <x v="183"/>
    <n v="10043"/>
    <x v="6"/>
    <n v="1"/>
    <n v="310"/>
    <n v="0"/>
    <n v="0"/>
    <n v="0"/>
    <n v="310"/>
    <n v="0"/>
    <n v="310"/>
    <n v="1"/>
    <n v="0"/>
    <x v="275"/>
  </r>
  <r>
    <x v="46"/>
    <n v="10356"/>
    <x v="6"/>
    <n v="2"/>
    <n v="720"/>
    <n v="0"/>
    <n v="0"/>
    <n v="0"/>
    <n v="720"/>
    <n v="0"/>
    <n v="720"/>
    <n v="1"/>
    <n v="0"/>
    <x v="275"/>
  </r>
  <r>
    <x v="146"/>
    <n v="10391"/>
    <x v="7"/>
    <n v="1"/>
    <n v="345"/>
    <n v="0"/>
    <n v="0"/>
    <n v="0"/>
    <n v="345"/>
    <n v="0"/>
    <n v="345"/>
    <n v="1"/>
    <n v="0"/>
    <x v="275"/>
  </r>
  <r>
    <x v="75"/>
    <n v="10427"/>
    <x v="21"/>
    <n v="2"/>
    <n v="778"/>
    <n v="0"/>
    <n v="0"/>
    <n v="27.2"/>
    <n v="750.8"/>
    <n v="0"/>
    <n v="750.8"/>
    <n v="1"/>
    <n v="0"/>
    <x v="275"/>
  </r>
  <r>
    <x v="120"/>
    <n v="10415"/>
    <x v="22"/>
    <n v="1"/>
    <n v="270"/>
    <n v="0"/>
    <n v="0"/>
    <n v="0"/>
    <n v="270"/>
    <n v="0"/>
    <n v="270"/>
    <n v="1"/>
    <n v="0"/>
    <x v="275"/>
  </r>
  <r>
    <x v="432"/>
    <n v="10423"/>
    <x v="22"/>
    <n v="1"/>
    <n v="280"/>
    <n v="0"/>
    <n v="0"/>
    <n v="56"/>
    <n v="224"/>
    <n v="0"/>
    <n v="224"/>
    <n v="1"/>
    <n v="0"/>
    <x v="275"/>
  </r>
  <r>
    <x v="426"/>
    <n v="10509"/>
    <x v="22"/>
    <n v="1"/>
    <n v="320"/>
    <n v="0"/>
    <n v="0"/>
    <n v="0"/>
    <n v="320"/>
    <n v="0"/>
    <n v="320"/>
    <n v="1"/>
    <n v="0"/>
    <x v="275"/>
  </r>
  <r>
    <x v="79"/>
    <n v="10404"/>
    <x v="23"/>
    <n v="1"/>
    <n v="375"/>
    <n v="0"/>
    <n v="0"/>
    <n v="30.57"/>
    <n v="344.43"/>
    <n v="0"/>
    <n v="344.43"/>
    <n v="1"/>
    <n v="0"/>
    <x v="275"/>
  </r>
  <r>
    <x v="145"/>
    <n v="10449"/>
    <x v="0"/>
    <n v="1"/>
    <n v="260"/>
    <n v="0"/>
    <n v="0"/>
    <n v="0"/>
    <n v="260"/>
    <n v="0"/>
    <n v="260"/>
    <n v="1"/>
    <n v="0"/>
    <x v="276"/>
  </r>
  <r>
    <x v="385"/>
    <n v="10494"/>
    <x v="0"/>
    <n v="1"/>
    <n v="38"/>
    <n v="0"/>
    <n v="0"/>
    <n v="7.6"/>
    <n v="30.4"/>
    <n v="0"/>
    <n v="30.4"/>
    <n v="1"/>
    <n v="0"/>
    <x v="276"/>
  </r>
  <r>
    <x v="95"/>
    <n v="10462"/>
    <x v="0"/>
    <n v="1"/>
    <n v="440"/>
    <n v="0"/>
    <n v="0"/>
    <n v="0"/>
    <n v="440"/>
    <n v="0"/>
    <n v="440"/>
    <n v="1"/>
    <n v="0"/>
    <x v="276"/>
  </r>
  <r>
    <x v="22"/>
    <n v="10645"/>
    <x v="1"/>
    <n v="1"/>
    <n v="350"/>
    <n v="0"/>
    <n v="0"/>
    <n v="17.98"/>
    <n v="332.02"/>
    <n v="0"/>
    <n v="332.02"/>
    <n v="1"/>
    <n v="0"/>
    <x v="276"/>
  </r>
  <r>
    <x v="4"/>
    <n v="10109"/>
    <x v="3"/>
    <n v="1"/>
    <n v="275"/>
    <n v="0"/>
    <n v="0"/>
    <n v="55"/>
    <n v="220"/>
    <n v="0"/>
    <n v="220"/>
    <n v="1"/>
    <n v="0"/>
    <x v="276"/>
  </r>
  <r>
    <x v="100"/>
    <n v="10073"/>
    <x v="11"/>
    <n v="1"/>
    <n v="350"/>
    <n v="0"/>
    <n v="0"/>
    <n v="17.98"/>
    <n v="332.02"/>
    <n v="0"/>
    <n v="332.02"/>
    <n v="1"/>
    <n v="0"/>
    <x v="276"/>
  </r>
  <r>
    <x v="26"/>
    <n v="10095"/>
    <x v="3"/>
    <n v="1"/>
    <n v="270"/>
    <n v="0"/>
    <n v="0"/>
    <n v="54"/>
    <n v="216"/>
    <n v="0"/>
    <n v="216"/>
    <n v="1"/>
    <n v="0"/>
    <x v="276"/>
  </r>
  <r>
    <x v="197"/>
    <n v="10057"/>
    <x v="4"/>
    <n v="1"/>
    <n v="355"/>
    <n v="0"/>
    <n v="0"/>
    <n v="71"/>
    <n v="284"/>
    <n v="0"/>
    <n v="284"/>
    <n v="1"/>
    <n v="0"/>
    <x v="276"/>
  </r>
  <r>
    <x v="28"/>
    <n v="10442"/>
    <x v="12"/>
    <n v="1"/>
    <n v="88"/>
    <n v="0"/>
    <n v="0"/>
    <n v="4.5199999999999996"/>
    <n v="83.48"/>
    <n v="0"/>
    <n v="83.48"/>
    <n v="1"/>
    <n v="0"/>
    <x v="276"/>
  </r>
  <r>
    <x v="113"/>
    <n v="10446"/>
    <x v="12"/>
    <n v="1"/>
    <n v="210"/>
    <n v="0"/>
    <n v="0"/>
    <n v="10.79"/>
    <n v="199.21"/>
    <n v="0"/>
    <n v="199.21"/>
    <n v="1"/>
    <n v="0"/>
    <x v="276"/>
  </r>
  <r>
    <x v="29"/>
    <n v="10443"/>
    <x v="12"/>
    <n v="1"/>
    <n v="75"/>
    <n v="0"/>
    <n v="0"/>
    <n v="0"/>
    <n v="75"/>
    <n v="0"/>
    <n v="75"/>
    <n v="1"/>
    <n v="0"/>
    <x v="276"/>
  </r>
  <r>
    <x v="30"/>
    <n v="10441"/>
    <x v="12"/>
    <n v="1"/>
    <n v="250"/>
    <n v="0"/>
    <n v="0"/>
    <n v="0"/>
    <n v="250"/>
    <n v="0"/>
    <n v="250"/>
    <n v="1"/>
    <n v="0"/>
    <x v="276"/>
  </r>
  <r>
    <x v="31"/>
    <n v="10437"/>
    <x v="12"/>
    <n v="1"/>
    <n v="110"/>
    <n v="0"/>
    <n v="0"/>
    <n v="0"/>
    <n v="110"/>
    <n v="0"/>
    <n v="110"/>
    <n v="1"/>
    <n v="0"/>
    <x v="276"/>
  </r>
  <r>
    <x v="63"/>
    <n v="10470"/>
    <x v="19"/>
    <n v="1"/>
    <n v="275"/>
    <n v="0"/>
    <n v="0"/>
    <n v="0"/>
    <n v="275"/>
    <n v="0"/>
    <n v="275"/>
    <n v="1"/>
    <n v="0"/>
    <x v="276"/>
  </r>
  <r>
    <x v="8"/>
    <n v="10264"/>
    <x v="5"/>
    <n v="5"/>
    <n v="950"/>
    <n v="0"/>
    <n v="0"/>
    <n v="38"/>
    <n v="912"/>
    <n v="0"/>
    <n v="912"/>
    <n v="1"/>
    <n v="0"/>
    <x v="276"/>
  </r>
  <r>
    <x v="233"/>
    <n v="10380"/>
    <x v="5"/>
    <n v="1"/>
    <n v="230"/>
    <n v="0"/>
    <n v="0"/>
    <n v="0"/>
    <n v="230"/>
    <n v="0"/>
    <n v="230"/>
    <n v="1"/>
    <n v="0"/>
    <x v="276"/>
  </r>
  <r>
    <x v="383"/>
    <n v="10749"/>
    <x v="28"/>
    <n v="1"/>
    <n v="179"/>
    <n v="0"/>
    <n v="0"/>
    <n v="0"/>
    <n v="179"/>
    <n v="0"/>
    <n v="179"/>
    <n v="1"/>
    <n v="0"/>
    <x v="276"/>
  </r>
  <r>
    <x v="381"/>
    <n v="10632"/>
    <x v="28"/>
    <n v="1"/>
    <n v="159"/>
    <n v="0"/>
    <n v="0"/>
    <n v="0"/>
    <n v="159"/>
    <n v="0"/>
    <n v="159"/>
    <n v="1"/>
    <n v="0"/>
    <x v="276"/>
  </r>
  <r>
    <x v="45"/>
    <n v="10354"/>
    <x v="6"/>
    <n v="3"/>
    <n v="1050"/>
    <n v="0"/>
    <n v="0"/>
    <n v="0"/>
    <n v="1050"/>
    <n v="0"/>
    <n v="1050"/>
    <n v="1"/>
    <n v="0"/>
    <x v="276"/>
  </r>
  <r>
    <x v="46"/>
    <n v="10356"/>
    <x v="6"/>
    <n v="2"/>
    <n v="720"/>
    <n v="0"/>
    <n v="0"/>
    <n v="0"/>
    <n v="720"/>
    <n v="0"/>
    <n v="720"/>
    <n v="1"/>
    <n v="0"/>
    <x v="276"/>
  </r>
  <r>
    <x v="78"/>
    <n v="10403"/>
    <x v="23"/>
    <n v="1"/>
    <n v="345"/>
    <n v="0"/>
    <n v="0"/>
    <n v="17.73"/>
    <n v="327.27"/>
    <n v="0"/>
    <n v="327.27"/>
    <n v="1"/>
    <n v="0"/>
    <x v="276"/>
  </r>
  <r>
    <x v="283"/>
    <n v="10529"/>
    <x v="17"/>
    <n v="1"/>
    <n v="0"/>
    <n v="0"/>
    <n v="0"/>
    <n v="0"/>
    <n v="0"/>
    <n v="0"/>
    <n v="0"/>
    <n v="0"/>
    <n v="0"/>
    <x v="277"/>
  </r>
  <r>
    <x v="246"/>
    <n v="10816"/>
    <x v="17"/>
    <n v="1"/>
    <n v="0"/>
    <n v="0"/>
    <n v="0"/>
    <n v="0"/>
    <n v="0"/>
    <n v="0"/>
    <n v="0"/>
    <n v="0"/>
    <n v="0"/>
    <x v="277"/>
  </r>
  <r>
    <x v="385"/>
    <n v="10494"/>
    <x v="0"/>
    <n v="1"/>
    <n v="38"/>
    <n v="0"/>
    <n v="0"/>
    <n v="0"/>
    <n v="38"/>
    <n v="0"/>
    <n v="38"/>
    <n v="1"/>
    <n v="0"/>
    <x v="277"/>
  </r>
  <r>
    <x v="21"/>
    <n v="10461"/>
    <x v="0"/>
    <n v="1"/>
    <n v="295"/>
    <n v="0"/>
    <n v="0"/>
    <n v="0"/>
    <n v="295"/>
    <n v="0"/>
    <n v="295"/>
    <n v="1"/>
    <n v="0"/>
    <x v="277"/>
  </r>
  <r>
    <x v="55"/>
    <n v="10152"/>
    <x v="1"/>
    <n v="2"/>
    <n v="700"/>
    <n v="0"/>
    <n v="0"/>
    <n v="0"/>
    <n v="700"/>
    <n v="0"/>
    <n v="700"/>
    <n v="1"/>
    <n v="0"/>
    <x v="277"/>
  </r>
  <r>
    <x v="82"/>
    <n v="10072"/>
    <x v="4"/>
    <n v="1"/>
    <n v="345"/>
    <n v="0"/>
    <n v="0"/>
    <n v="39.299999999999997"/>
    <n v="305.7"/>
    <n v="0"/>
    <n v="305.7"/>
    <n v="1"/>
    <n v="0"/>
    <x v="277"/>
  </r>
  <r>
    <x v="23"/>
    <n v="10044"/>
    <x v="4"/>
    <n v="2"/>
    <n v="550"/>
    <n v="0"/>
    <n v="0"/>
    <n v="0"/>
    <n v="550"/>
    <n v="0"/>
    <n v="550"/>
    <n v="1"/>
    <n v="0"/>
    <x v="277"/>
  </r>
  <r>
    <x v="59"/>
    <n v="10052"/>
    <x v="4"/>
    <n v="1"/>
    <n v="355"/>
    <n v="0"/>
    <n v="0"/>
    <n v="0"/>
    <n v="355"/>
    <n v="0"/>
    <n v="355"/>
    <n v="1"/>
    <n v="0"/>
    <x v="277"/>
  </r>
  <r>
    <x v="349"/>
    <n v="10652"/>
    <x v="3"/>
    <n v="1"/>
    <n v="315"/>
    <n v="0"/>
    <n v="0"/>
    <n v="0"/>
    <n v="315"/>
    <n v="0"/>
    <n v="315"/>
    <n v="1"/>
    <n v="0"/>
    <x v="277"/>
  </r>
  <r>
    <x v="4"/>
    <n v="10109"/>
    <x v="3"/>
    <n v="1"/>
    <n v="275"/>
    <n v="0"/>
    <n v="0"/>
    <n v="0"/>
    <n v="275"/>
    <n v="0"/>
    <n v="275"/>
    <n v="1"/>
    <n v="0"/>
    <x v="277"/>
  </r>
  <r>
    <x v="124"/>
    <n v="10135"/>
    <x v="1"/>
    <n v="1"/>
    <n v="350"/>
    <n v="0"/>
    <n v="0"/>
    <n v="39.869999999999997"/>
    <n v="310.13"/>
    <n v="0"/>
    <n v="310.13"/>
    <n v="1"/>
    <n v="0"/>
    <x v="277"/>
  </r>
  <r>
    <x v="27"/>
    <n v="10077"/>
    <x v="4"/>
    <n v="1"/>
    <n v="355"/>
    <n v="0"/>
    <n v="0"/>
    <n v="40.44"/>
    <n v="314.56"/>
    <n v="0"/>
    <n v="314.56"/>
    <n v="1"/>
    <n v="0"/>
    <x v="277"/>
  </r>
  <r>
    <x v="28"/>
    <n v="10442"/>
    <x v="12"/>
    <n v="1"/>
    <n v="88"/>
    <n v="0"/>
    <n v="0"/>
    <n v="0"/>
    <n v="88"/>
    <n v="0"/>
    <n v="88"/>
    <n v="1"/>
    <n v="0"/>
    <x v="277"/>
  </r>
  <r>
    <x v="126"/>
    <n v="10439"/>
    <x v="12"/>
    <n v="1"/>
    <n v="119"/>
    <n v="0"/>
    <n v="0"/>
    <n v="0"/>
    <n v="119"/>
    <n v="0"/>
    <n v="119"/>
    <n v="1"/>
    <n v="0"/>
    <x v="277"/>
  </r>
  <r>
    <x v="62"/>
    <n v="10445"/>
    <x v="12"/>
    <n v="2"/>
    <n v="420"/>
    <n v="0"/>
    <n v="0"/>
    <n v="0"/>
    <n v="420"/>
    <n v="0"/>
    <n v="420"/>
    <n v="1"/>
    <n v="0"/>
    <x v="277"/>
  </r>
  <r>
    <x v="115"/>
    <n v="10436"/>
    <x v="12"/>
    <n v="1"/>
    <n v="45"/>
    <n v="0"/>
    <n v="0"/>
    <n v="0"/>
    <n v="45"/>
    <n v="0"/>
    <n v="45"/>
    <n v="1"/>
    <n v="0"/>
    <x v="277"/>
  </r>
  <r>
    <x v="37"/>
    <n v="10216"/>
    <x v="13"/>
    <n v="1"/>
    <n v="280"/>
    <n v="0"/>
    <n v="0"/>
    <n v="0"/>
    <n v="280"/>
    <n v="0"/>
    <n v="280"/>
    <n v="1"/>
    <n v="0"/>
    <x v="277"/>
  </r>
  <r>
    <x v="8"/>
    <n v="10264"/>
    <x v="5"/>
    <n v="2"/>
    <n v="380"/>
    <n v="0"/>
    <n v="0"/>
    <n v="0"/>
    <n v="380"/>
    <n v="0"/>
    <n v="380"/>
    <n v="1"/>
    <n v="0"/>
    <x v="277"/>
  </r>
  <r>
    <x v="9"/>
    <n v="10366"/>
    <x v="5"/>
    <n v="1"/>
    <n v="270"/>
    <n v="0"/>
    <n v="0"/>
    <n v="0"/>
    <n v="270"/>
    <n v="0"/>
    <n v="270"/>
    <n v="1"/>
    <n v="0"/>
    <x v="277"/>
  </r>
  <r>
    <x v="86"/>
    <n v="10375"/>
    <x v="5"/>
    <n v="1"/>
    <n v="255"/>
    <n v="0"/>
    <n v="0"/>
    <n v="25.5"/>
    <n v="229.5"/>
    <n v="0"/>
    <n v="229.5"/>
    <n v="1"/>
    <n v="0"/>
    <x v="277"/>
  </r>
  <r>
    <x v="69"/>
    <n v="10382"/>
    <x v="5"/>
    <n v="2"/>
    <n v="470"/>
    <n v="0"/>
    <n v="0"/>
    <n v="0"/>
    <n v="470"/>
    <n v="0"/>
    <n v="470"/>
    <n v="1"/>
    <n v="0"/>
    <x v="277"/>
  </r>
  <r>
    <x v="264"/>
    <n v="10660"/>
    <x v="5"/>
    <n v="2"/>
    <n v="530"/>
    <n v="0"/>
    <n v="0"/>
    <n v="26.5"/>
    <n v="503.5"/>
    <n v="0"/>
    <n v="503.5"/>
    <n v="1"/>
    <n v="0"/>
    <x v="277"/>
  </r>
  <r>
    <x v="383"/>
    <n v="10749"/>
    <x v="28"/>
    <n v="3"/>
    <n v="537"/>
    <n v="0"/>
    <n v="0"/>
    <n v="34.89"/>
    <n v="502.11"/>
    <n v="0"/>
    <n v="502.11"/>
    <n v="1"/>
    <n v="0"/>
    <x v="277"/>
  </r>
  <r>
    <x v="377"/>
    <n v="10633"/>
    <x v="28"/>
    <n v="3"/>
    <n v="477"/>
    <n v="0"/>
    <n v="0"/>
    <n v="0"/>
    <n v="477"/>
    <n v="0"/>
    <n v="477"/>
    <n v="1"/>
    <n v="0"/>
    <x v="277"/>
  </r>
  <r>
    <x v="45"/>
    <n v="10354"/>
    <x v="6"/>
    <n v="2"/>
    <n v="700"/>
    <n v="0"/>
    <n v="0"/>
    <n v="28.35"/>
    <n v="671.65"/>
    <n v="0"/>
    <n v="671.65"/>
    <n v="1"/>
    <n v="0"/>
    <x v="277"/>
  </r>
  <r>
    <x v="46"/>
    <n v="10356"/>
    <x v="6"/>
    <n v="2"/>
    <n v="720"/>
    <n v="0"/>
    <n v="0"/>
    <n v="29.15"/>
    <n v="690.85"/>
    <n v="0"/>
    <n v="690.85"/>
    <n v="1"/>
    <n v="0"/>
    <x v="277"/>
  </r>
  <r>
    <x v="435"/>
    <n v="10169"/>
    <x v="7"/>
    <n v="1"/>
    <n v="385"/>
    <n v="0"/>
    <n v="0"/>
    <n v="0"/>
    <n v="385"/>
    <n v="0"/>
    <n v="385"/>
    <n v="1"/>
    <n v="0"/>
    <x v="277"/>
  </r>
  <r>
    <x v="75"/>
    <n v="10427"/>
    <x v="21"/>
    <n v="1"/>
    <n v="389"/>
    <n v="0"/>
    <n v="0"/>
    <n v="0"/>
    <n v="389"/>
    <n v="0"/>
    <n v="389"/>
    <n v="1"/>
    <n v="0"/>
    <x v="277"/>
  </r>
  <r>
    <x v="47"/>
    <n v="10432"/>
    <x v="14"/>
    <n v="1"/>
    <n v="315"/>
    <n v="0"/>
    <n v="0"/>
    <n v="0"/>
    <n v="315"/>
    <n v="0"/>
    <n v="315"/>
    <n v="1"/>
    <n v="0"/>
    <x v="277"/>
  </r>
  <r>
    <x v="432"/>
    <n v="10423"/>
    <x v="22"/>
    <n v="1"/>
    <n v="280"/>
    <n v="0"/>
    <n v="0"/>
    <n v="56"/>
    <n v="224"/>
    <n v="0"/>
    <n v="224"/>
    <n v="1"/>
    <n v="0"/>
    <x v="277"/>
  </r>
  <r>
    <x v="78"/>
    <n v="10403"/>
    <x v="23"/>
    <n v="1"/>
    <n v="345"/>
    <n v="0"/>
    <n v="0"/>
    <n v="0"/>
    <n v="345"/>
    <n v="0"/>
    <n v="345"/>
    <n v="1"/>
    <n v="0"/>
    <x v="277"/>
  </r>
  <r>
    <x v="80"/>
    <n v="10242"/>
    <x v="17"/>
    <n v="1"/>
    <n v="0"/>
    <n v="0"/>
    <n v="0"/>
    <n v="0"/>
    <n v="0"/>
    <n v="0"/>
    <n v="0"/>
    <n v="0"/>
    <n v="0"/>
    <x v="277"/>
  </r>
  <r>
    <x v="90"/>
    <n v="10528"/>
    <x v="17"/>
    <n v="1"/>
    <n v="0"/>
    <n v="0"/>
    <n v="0"/>
    <n v="0"/>
    <n v="0"/>
    <n v="0"/>
    <n v="0"/>
    <n v="0"/>
    <n v="0"/>
    <x v="277"/>
  </r>
  <r>
    <x v="177"/>
    <n v="10281"/>
    <x v="17"/>
    <n v="1"/>
    <n v="0"/>
    <n v="0"/>
    <n v="0"/>
    <n v="0"/>
    <n v="0"/>
    <n v="0"/>
    <n v="0"/>
    <n v="0"/>
    <n v="0"/>
    <x v="277"/>
  </r>
  <r>
    <x v="336"/>
    <n v="10499"/>
    <x v="17"/>
    <n v="1"/>
    <n v="0"/>
    <n v="0"/>
    <n v="0"/>
    <n v="0"/>
    <n v="0"/>
    <n v="0"/>
    <n v="0"/>
    <n v="0"/>
    <n v="0"/>
    <x v="277"/>
  </r>
  <r>
    <x v="408"/>
    <n v="10875"/>
    <x v="28"/>
    <n v="1"/>
    <n v="289"/>
    <n v="0"/>
    <n v="0"/>
    <n v="0"/>
    <n v="289"/>
    <n v="0"/>
    <n v="289"/>
    <n v="1"/>
    <n v="0"/>
    <x v="277"/>
  </r>
  <r>
    <x v="51"/>
    <n v="10495"/>
    <x v="17"/>
    <n v="1"/>
    <n v="0"/>
    <n v="0"/>
    <n v="0"/>
    <n v="0"/>
    <n v="0"/>
    <n v="0"/>
    <n v="0"/>
    <n v="0"/>
    <n v="0"/>
    <x v="2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BBCA22-3625-0E46-B0D9-F3D6F42739F9}" name="PivotTable3" cacheId="13"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location ref="A5:C20" firstHeaderRow="0" firstDataRow="1" firstDataCol="1" rowPageCount="1" colPageCount="1"/>
  <pivotFields count="14">
    <pivotField axis="axisRow" multipleItemSelectionAllowed="1" showAll="0" sortType="ascending">
      <items count="438">
        <item m="1" x="436"/>
        <item x="189"/>
        <item x="254"/>
        <item x="249"/>
        <item x="250"/>
        <item x="313"/>
        <item x="243"/>
        <item x="174"/>
        <item x="401"/>
        <item x="0"/>
        <item x="255"/>
        <item x="110"/>
        <item x="145"/>
        <item x="1"/>
        <item x="278"/>
        <item x="262"/>
        <item x="175"/>
        <item x="421"/>
        <item x="385"/>
        <item x="282"/>
        <item x="20"/>
        <item x="374"/>
        <item x="190"/>
        <item x="416"/>
        <item x="191"/>
        <item x="94"/>
        <item x="184"/>
        <item x="21"/>
        <item x="95"/>
        <item x="209"/>
        <item x="417"/>
        <item x="53"/>
        <item x="122"/>
        <item x="81"/>
        <item x="54"/>
        <item x="389"/>
        <item x="136"/>
        <item x="123"/>
        <item x="149"/>
        <item x="220"/>
        <item x="150"/>
        <item x="402"/>
        <item x="424"/>
        <item x="96"/>
        <item x="405"/>
        <item x="273"/>
        <item x="430"/>
        <item x="97"/>
        <item x="55"/>
        <item x="182"/>
        <item x="284"/>
        <item x="56"/>
        <item x="98"/>
        <item x="137"/>
        <item x="2"/>
        <item x="111"/>
        <item x="99"/>
        <item x="125"/>
        <item x="57"/>
        <item x="167"/>
        <item x="82"/>
        <item x="295"/>
        <item x="269"/>
        <item x="375"/>
        <item x="390"/>
        <item x="127"/>
        <item x="22"/>
        <item x="58"/>
        <item x="3"/>
        <item x="23"/>
        <item x="59"/>
        <item x="60"/>
        <item x="112"/>
        <item x="382"/>
        <item x="386"/>
        <item x="24"/>
        <item x="349"/>
        <item x="138"/>
        <item x="25"/>
        <item x="320"/>
        <item x="322"/>
        <item x="4"/>
        <item x="128"/>
        <item x="100"/>
        <item x="101"/>
        <item x="102"/>
        <item x="5"/>
        <item x="61"/>
        <item x="308"/>
        <item x="270"/>
        <item x="83"/>
        <item x="332"/>
        <item x="271"/>
        <item x="359"/>
        <item x="124"/>
        <item x="176"/>
        <item x="26"/>
        <item x="173"/>
        <item x="6"/>
        <item x="197"/>
        <item x="129"/>
        <item x="192"/>
        <item x="256"/>
        <item x="139"/>
        <item x="210"/>
        <item x="7"/>
        <item x="168"/>
        <item x="156"/>
        <item x="103"/>
        <item x="27"/>
        <item x="178"/>
        <item x="28"/>
        <item x="113"/>
        <item x="29"/>
        <item x="140"/>
        <item x="114"/>
        <item x="30"/>
        <item x="410"/>
        <item x="126"/>
        <item x="62"/>
        <item x="274"/>
        <item x="115"/>
        <item x="346"/>
        <item x="31"/>
        <item x="236"/>
        <item x="225"/>
        <item x="84"/>
        <item x="434"/>
        <item x="397"/>
        <item x="268"/>
        <item x="398"/>
        <item x="193"/>
        <item x="404"/>
        <item x="393"/>
        <item x="116"/>
        <item x="63"/>
        <item x="211"/>
        <item x="64"/>
        <item x="287"/>
        <item x="65"/>
        <item x="66"/>
        <item x="32"/>
        <item x="230"/>
        <item x="33"/>
        <item x="34"/>
        <item x="117"/>
        <item x="35"/>
        <item x="67"/>
        <item x="36"/>
        <item x="37"/>
        <item x="85"/>
        <item x="130"/>
        <item x="131"/>
        <item x="132"/>
        <item x="297"/>
        <item x="8"/>
        <item x="9"/>
        <item x="157"/>
        <item x="38"/>
        <item x="227"/>
        <item x="233"/>
        <item x="194"/>
        <item x="68"/>
        <item x="161"/>
        <item x="339"/>
        <item x="39"/>
        <item x="40"/>
        <item x="286"/>
        <item x="228"/>
        <item x="86"/>
        <item x="41"/>
        <item x="69"/>
        <item x="10"/>
        <item x="42"/>
        <item x="43"/>
        <item x="186"/>
        <item x="203"/>
        <item x="264"/>
        <item x="44"/>
        <item x="312"/>
        <item x="70"/>
        <item x="237"/>
        <item x="71"/>
        <item x="162"/>
        <item x="163"/>
        <item x="164"/>
        <item x="204"/>
        <item x="151"/>
        <item x="231"/>
        <item x="304"/>
        <item x="72"/>
        <item x="198"/>
        <item x="179"/>
        <item x="73"/>
        <item x="383"/>
        <item x="409"/>
        <item x="376"/>
        <item x="377"/>
        <item x="378"/>
        <item x="379"/>
        <item x="380"/>
        <item x="381"/>
        <item x="158"/>
        <item x="118"/>
        <item x="87"/>
        <item x="141"/>
        <item x="45"/>
        <item x="183"/>
        <item x="11"/>
        <item x="104"/>
        <item x="289"/>
        <item x="119"/>
        <item x="74"/>
        <item x="46"/>
        <item x="12"/>
        <item x="169"/>
        <item x="146"/>
        <item x="238"/>
        <item x="199"/>
        <item x="317"/>
        <item x="435"/>
        <item x="13"/>
        <item x="319"/>
        <item x="285"/>
        <item x="75"/>
        <item x="205"/>
        <item x="152"/>
        <item x="221"/>
        <item x="47"/>
        <item x="170"/>
        <item x="235"/>
        <item x="76"/>
        <item x="48"/>
        <item x="14"/>
        <item x="15"/>
        <item x="180"/>
        <item x="214"/>
        <item x="77"/>
        <item x="187"/>
        <item x="420"/>
        <item x="120"/>
        <item x="142"/>
        <item x="88"/>
        <item x="188"/>
        <item x="165"/>
        <item x="143"/>
        <item x="133"/>
        <item x="105"/>
        <item x="291"/>
        <item x="432"/>
        <item x="387"/>
        <item x="426"/>
        <item x="431"/>
        <item x="425"/>
        <item x="418"/>
        <item x="78"/>
        <item x="200"/>
        <item x="79"/>
        <item x="394"/>
        <item x="428"/>
        <item x="251"/>
        <item x="16"/>
        <item x="121"/>
        <item x="241"/>
        <item x="226"/>
        <item x="302"/>
        <item x="415"/>
        <item x="348"/>
        <item x="303"/>
        <item x="352"/>
        <item x="283"/>
        <item x="148"/>
        <item x="311"/>
        <item x="246"/>
        <item x="277"/>
        <item x="202"/>
        <item x="244"/>
        <item x="329"/>
        <item x="52"/>
        <item x="315"/>
        <item x="335"/>
        <item x="353"/>
        <item x="292"/>
        <item x="419"/>
        <item x="305"/>
        <item x="354"/>
        <item x="217"/>
        <item x="195"/>
        <item x="218"/>
        <item x="171"/>
        <item x="159"/>
        <item x="153"/>
        <item x="252"/>
        <item x="154"/>
        <item x="49"/>
        <item x="306"/>
        <item x="294"/>
        <item x="395"/>
        <item x="391"/>
        <item x="333"/>
        <item x="384"/>
        <item x="80"/>
        <item x="330"/>
        <item x="366"/>
        <item x="371"/>
        <item x="327"/>
        <item x="280"/>
        <item x="232"/>
        <item x="166"/>
        <item x="106"/>
        <item x="343"/>
        <item x="316"/>
        <item x="219"/>
        <item x="296"/>
        <item x="265"/>
        <item x="345"/>
        <item x="323"/>
        <item x="355"/>
        <item x="222"/>
        <item x="259"/>
        <item x="350"/>
        <item x="272"/>
        <item x="362"/>
        <item x="229"/>
        <item x="89"/>
        <item x="196"/>
        <item x="290"/>
        <item x="399"/>
        <item x="364"/>
        <item x="356"/>
        <item x="310"/>
        <item x="160"/>
        <item x="239"/>
        <item x="413"/>
        <item x="90"/>
        <item x="331"/>
        <item x="318"/>
        <item x="134"/>
        <item x="361"/>
        <item x="422"/>
        <item x="266"/>
        <item x="17"/>
        <item x="253"/>
        <item x="281"/>
        <item x="403"/>
        <item x="328"/>
        <item x="260"/>
        <item x="261"/>
        <item x="406"/>
        <item x="411"/>
        <item x="177"/>
        <item x="427"/>
        <item x="147"/>
        <item x="91"/>
        <item x="336"/>
        <item x="247"/>
        <item x="414"/>
        <item x="288"/>
        <item x="321"/>
        <item x="309"/>
        <item x="407"/>
        <item x="365"/>
        <item x="242"/>
        <item x="344"/>
        <item x="107"/>
        <item x="299"/>
        <item x="400"/>
        <item x="300"/>
        <item x="215"/>
        <item x="216"/>
        <item x="423"/>
        <item x="245"/>
        <item x="396"/>
        <item x="298"/>
        <item x="367"/>
        <item x="324"/>
        <item x="372"/>
        <item x="368"/>
        <item x="301"/>
        <item x="108"/>
        <item x="340"/>
        <item x="275"/>
        <item x="334"/>
        <item x="326"/>
        <item x="50"/>
        <item x="109"/>
        <item x="314"/>
        <item x="433"/>
        <item x="341"/>
        <item x="369"/>
        <item x="357"/>
        <item x="18"/>
        <item x="92"/>
        <item x="392"/>
        <item x="267"/>
        <item x="276"/>
        <item x="201"/>
        <item x="373"/>
        <item x="347"/>
        <item x="135"/>
        <item x="408"/>
        <item x="337"/>
        <item x="412"/>
        <item x="325"/>
        <item x="185"/>
        <item x="172"/>
        <item x="342"/>
        <item x="388"/>
        <item x="206"/>
        <item x="223"/>
        <item x="93"/>
        <item x="279"/>
        <item x="155"/>
        <item x="338"/>
        <item x="19"/>
        <item x="351"/>
        <item x="207"/>
        <item x="240"/>
        <item x="263"/>
        <item x="144"/>
        <item x="360"/>
        <item x="234"/>
        <item x="51"/>
        <item x="293"/>
        <item x="257"/>
        <item x="307"/>
        <item x="224"/>
        <item x="258"/>
        <item x="370"/>
        <item x="429"/>
        <item x="363"/>
        <item x="248"/>
        <item x="212"/>
        <item x="213"/>
        <item x="181"/>
        <item x="208"/>
        <item x="358"/>
        <item t="default"/>
      </items>
    </pivotField>
    <pivotField showAll="0"/>
    <pivotField axis="axisPage" showAll="0">
      <items count="30">
        <item x="0"/>
        <item x="10"/>
        <item x="18"/>
        <item x="26"/>
        <item x="15"/>
        <item x="24"/>
        <item x="1"/>
        <item x="4"/>
        <item x="3"/>
        <item x="11"/>
        <item x="12"/>
        <item x="2"/>
        <item x="19"/>
        <item x="5"/>
        <item x="17"/>
        <item x="13"/>
        <item x="16"/>
        <item x="20"/>
        <item x="27"/>
        <item x="6"/>
        <item x="14"/>
        <item x="21"/>
        <item x="8"/>
        <item x="25"/>
        <item x="22"/>
        <item x="7"/>
        <item x="23"/>
        <item x="9"/>
        <item x="28"/>
        <item t="default"/>
      </items>
    </pivotField>
    <pivotField dataField="1" showAll="0"/>
    <pivotField numFmtId="43" showAll="0"/>
    <pivotField numFmtId="43" showAll="0"/>
    <pivotField numFmtId="43" showAll="0"/>
    <pivotField numFmtId="43" showAll="0"/>
    <pivotField dataField="1" numFmtId="43" showAll="0"/>
    <pivotField numFmtId="43" showAll="0"/>
    <pivotField numFmtId="43" showAll="0"/>
    <pivotField showAll="0"/>
    <pivotField numFmtId="43" showAll="0"/>
    <pivotField numFmtId="165" multipleItemSelectionAllowed="1"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s>
  <rowFields count="1">
    <field x="0"/>
  </rowFields>
  <rowItems count="15">
    <i>
      <x v="60"/>
    </i>
    <i>
      <x v="111"/>
    </i>
    <i>
      <x v="126"/>
    </i>
    <i>
      <x v="147"/>
    </i>
    <i>
      <x v="155"/>
    </i>
    <i>
      <x v="174"/>
    </i>
    <i>
      <x v="194"/>
    </i>
    <i>
      <x v="196"/>
    </i>
    <i>
      <x v="198"/>
    </i>
    <i>
      <x v="211"/>
    </i>
    <i>
      <x v="213"/>
    </i>
    <i>
      <x v="216"/>
    </i>
    <i>
      <x v="251"/>
    </i>
    <i>
      <x v="400"/>
    </i>
    <i t="grand">
      <x/>
    </i>
  </rowItems>
  <colFields count="1">
    <field x="-2"/>
  </colFields>
  <colItems count="2">
    <i>
      <x/>
    </i>
    <i i="1">
      <x v="1"/>
    </i>
  </colItems>
  <pageFields count="1">
    <pageField fld="2" hier="-1"/>
  </pageFields>
  <dataFields count="2">
    <dataField name="Sum of Net sales" fld="8" baseField="0" baseItem="0" numFmtId="43"/>
    <dataField name="Sum of Items sold" fld="3" baseField="0" baseItem="0"/>
  </dataFields>
  <formats count="7">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grandRow="1" outline="0" fieldPosition="0"/>
    </format>
    <format dxfId="46">
      <pivotArea dataOnly="0" labelOnly="1" outline="0" axis="axisValues" fieldPosition="0"/>
    </format>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filters count="1">
    <filter fld="13" type="dateEqual" evalOrder="-1" id="702" name="DATE">
      <autoFilter ref="A1">
        <filterColumn colId="0">
          <customFilters>
            <customFilter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F026796-C79F-EB43-9F2F-C330A8D5B33C}" sourceName="Category">
  <pivotTables>
    <pivotTable tabId="10" name="PivotTable3"/>
  </pivotTables>
  <data>
    <tabular pivotCacheId="1178552877">
      <items count="29">
        <i x="28" s="1"/>
        <i x="4" s="1"/>
        <i x="12" s="1"/>
        <i x="5" s="1"/>
        <i x="13" s="1"/>
        <i x="6" s="1"/>
        <i x="22" s="1"/>
        <i x="7" s="1"/>
        <i x="0" s="1" nd="1"/>
        <i x="10" s="1" nd="1"/>
        <i x="18" s="1" nd="1"/>
        <i x="26" s="1" nd="1"/>
        <i x="15" s="1" nd="1"/>
        <i x="24" s="1" nd="1"/>
        <i x="1" s="1" nd="1"/>
        <i x="3" s="1" nd="1"/>
        <i x="11" s="1" nd="1"/>
        <i x="2" s="1" nd="1"/>
        <i x="19" s="1" nd="1"/>
        <i x="17" s="1" nd="1"/>
        <i x="16" s="1" nd="1"/>
        <i x="20" s="1" nd="1"/>
        <i x="27" s="1" nd="1"/>
        <i x="14" s="1" nd="1"/>
        <i x="21" s="1" nd="1"/>
        <i x="8" s="1" nd="1"/>
        <i x="25" s="1" nd="1"/>
        <i x="23"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D2A0C04-3467-6F46-87E9-660852B2C29C}" cache="Slicer_Category" caption="Category" startItem="7"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2679E-B20E-2E4B-9952-6A094C71DF42}" name="Table1" displayName="Table1" ref="A1:N8306" headerRowDxfId="43" headerRowCellStyle="Comma">
  <autoFilter ref="A1:N8306" xr:uid="{59A2679E-B20E-2E4B-9952-6A094C71DF42}"/>
  <tableColumns count="14">
    <tableColumn id="1" xr3:uid="{81C10D4C-909B-D14C-871F-072649E56DD0}" name="Item name" totalsRowLabel="Total" dataDxfId="42" totalsRowDxfId="41" dataCellStyle="Normal 2"/>
    <tableColumn id="2" xr3:uid="{82A80921-8548-624D-B944-672A72AD8B48}" name="SKU" dataDxfId="40" totalsRowDxfId="39" dataCellStyle="Normal 2"/>
    <tableColumn id="3" xr3:uid="{077BFD62-C80E-AF49-BDD6-ACBAC0B7B1F6}" name="Category" dataDxfId="38" totalsRowDxfId="37" dataCellStyle="Normal 2"/>
    <tableColumn id="4" xr3:uid="{8A88F73B-8827-0C40-B1F4-8F489BDA815F}" name="Items sold" dataDxfId="36" totalsRowDxfId="35" dataCellStyle="Normal 2"/>
    <tableColumn id="5" xr3:uid="{4BB09F40-78FA-534E-95D5-B9F26395A3D4}" name="Gross sales" dataDxfId="34" totalsRowDxfId="33" dataCellStyle="Comma"/>
    <tableColumn id="6" xr3:uid="{71472CAF-FE52-4F4F-9AE4-AD1E5105236E}" name="Items refunded" dataDxfId="32" totalsRowDxfId="31" dataCellStyle="Comma"/>
    <tableColumn id="7" xr3:uid="{97A36535-692A-5144-A28F-BE991E013823}" name="Refunds" dataDxfId="30" totalsRowDxfId="29" dataCellStyle="Comma"/>
    <tableColumn id="8" xr3:uid="{FD15CB77-4E0F-994B-BE7C-55D1EEF15DE3}" name="Discounts" dataDxfId="28" totalsRowDxfId="27" dataCellStyle="Comma"/>
    <tableColumn id="9" xr3:uid="{B63C8C90-FA29-3C47-8948-C8641E51389E}" name="Net sales" dataDxfId="26" totalsRowDxfId="25" dataCellStyle="Comma"/>
    <tableColumn id="10" xr3:uid="{907C1F99-B2E9-6943-AE8F-F31FCFBB4423}" name="Cost of goods" dataDxfId="24" totalsRowDxfId="23" dataCellStyle="Comma"/>
    <tableColumn id="11" xr3:uid="{8D22CE54-9CFA-904B-A25A-A522FCBAD9C0}" name="Gross profit" dataDxfId="22" totalsRowDxfId="21" dataCellStyle="Comma"/>
    <tableColumn id="12" xr3:uid="{7732D7CA-B74B-A044-8386-75A6AC3317F1}" name="Margin" dataDxfId="20" totalsRowDxfId="19" dataCellStyle="Normal 2"/>
    <tableColumn id="13" xr3:uid="{EC2C9D76-3E97-CC42-AA15-3595F18214D8}" name="Taxes" dataDxfId="18" totalsRowDxfId="17" dataCellStyle="Comma"/>
    <tableColumn id="14" xr3:uid="{EC3C67F4-C2F0-D447-9DA5-B62ED378AF02}" name="DATE" totalsRowFunction="count" dataDxfId="16" totalsRowDxfId="15" dataCellStyle="Normal 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C08C96-9AA8-2A47-81BD-AE14FAE81C5A}" name="Table2" displayName="Table2" ref="A1:G226" totalsRowShown="0" headerRowDxfId="14" dataDxfId="13" dataCellStyle="Comma">
  <autoFilter ref="A1:G226" xr:uid="{65C08C96-9AA8-2A47-81BD-AE14FAE81C5A}"/>
  <tableColumns count="7">
    <tableColumn id="1" xr3:uid="{24A2D7DD-DB1F-6647-88E0-567F820CCB95}" name="Payment type"/>
    <tableColumn id="2" xr3:uid="{B0AC671F-E605-874A-AD1B-74EF85B1D504}" name="Payment transactions" dataDxfId="12"/>
    <tableColumn id="3" xr3:uid="{1E0D6FA6-04AA-7A45-BBB6-4A08464A8DD7}" name="Payments amount" dataDxfId="11" dataCellStyle="Comma"/>
    <tableColumn id="4" xr3:uid="{9E93DC5B-DB87-974B-92ED-849D3159D3B8}" name="Refund transactions" dataDxfId="10" dataCellStyle="Comma"/>
    <tableColumn id="5" xr3:uid="{4CF807DB-7A25-6741-A908-1F2E73C9C0E4}" name="Refunds amount" dataDxfId="9" dataCellStyle="Comma"/>
    <tableColumn id="6" xr3:uid="{FFE367E5-5A06-024A-93EE-A41BCFF03FC1}" name="Net amount" dataDxfId="8" dataCellStyle="Comma"/>
    <tableColumn id="7" xr3:uid="{115F773C-45BA-CB45-953E-0221A3B38977}" name="DATE" dataDxfId="7"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9CC1631-E5D8-3E4A-87F2-A628253BA692}" sourceName="DATE">
  <pivotTables>
    <pivotTable tabId="10" name="PivotTable3"/>
  </pivotTables>
  <state minimalRefreshVersion="6" lastRefreshVersion="6" pivotCacheId="1178552877" filterType="dateEqual">
    <selection startDate="2026-08-31T00:00:00" endDate="2026-08-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09777EA-2D42-2E4E-8B28-6C783D44FB49}" cache="NativeTimeline_DATE" caption="DATE" level="3" selectionLevel="3" scrollPosition="2026-08-22T00:00:00"/>
  <timeline name="DATE" xr10:uid="{76660D06-EB06-1148-983C-B27E7354954A}" cache="NativeTimeline_DATE" caption="DATE" level="2" selectionLevel="3" scrollPosition="2025-11-17T00:00:00"/>
</timeline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hyperlink" Target="https://www.canva.com/design/DAFU-3OpoOU/rApmRRbMQNsUzfr2QAVi6A/edit" TargetMode="External"/><Relationship Id="rId1" Type="http://schemas.openxmlformats.org/officeDocument/2006/relationships/hyperlink" Target="https://www.canva.com/design/DAGiQWXWUKw/GuqMsIFjagHMekOyMFp4AA/edit?utm_content=DAGiQWXWUKw&amp;utm_campaign=designshare&amp;utm_medium=link2&amp;utm_source=share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FA87-FD9D-E047-9151-66C728068382}">
  <dimension ref="A1:G1012"/>
  <sheetViews>
    <sheetView zoomScaleNormal="100" workbookViewId="0">
      <pane xSplit="2" ySplit="3" topLeftCell="C803" activePane="bottomRight" state="frozen"/>
      <selection pane="topRight" activeCell="C1" sqref="C1"/>
      <selection pane="bottomLeft" activeCell="A4" sqref="A4"/>
      <selection pane="bottomRight" activeCell="C815" sqref="C815"/>
    </sheetView>
  </sheetViews>
  <sheetFormatPr baseColWidth="10" defaultRowHeight="13" outlineLevelRow="1" x14ac:dyDescent="0.15"/>
  <cols>
    <col min="1" max="1" width="12.83203125" style="2" bestFit="1" customWidth="1"/>
    <col min="2" max="2" width="53" style="1" bestFit="1" customWidth="1"/>
    <col min="3" max="3" width="44" style="19" customWidth="1"/>
    <col min="4" max="5" width="10.83203125" style="19" customWidth="1"/>
  </cols>
  <sheetData>
    <row r="1" spans="1:5" ht="16" x14ac:dyDescent="0.2">
      <c r="A1" s="57" t="s">
        <v>663</v>
      </c>
    </row>
    <row r="2" spans="1:5" x14ac:dyDescent="0.15">
      <c r="A2"/>
    </row>
    <row r="3" spans="1:5" s="24" customFormat="1" ht="14" x14ac:dyDescent="0.15">
      <c r="A3" s="22" t="s">
        <v>15</v>
      </c>
      <c r="B3" s="22" t="s">
        <v>27</v>
      </c>
      <c r="C3" s="170"/>
      <c r="D3" s="23"/>
      <c r="E3" s="70" t="s">
        <v>871</v>
      </c>
    </row>
    <row r="4" spans="1:5" x14ac:dyDescent="0.15">
      <c r="A4" s="4"/>
      <c r="B4" s="122" t="s">
        <v>17</v>
      </c>
      <c r="C4" s="171"/>
      <c r="D4" s="20"/>
      <c r="E4" s="71"/>
    </row>
    <row r="5" spans="1:5" x14ac:dyDescent="0.15">
      <c r="A5" s="5"/>
      <c r="B5" s="5" t="s">
        <v>14</v>
      </c>
      <c r="C5" s="21"/>
      <c r="D5" s="21"/>
      <c r="E5" s="72"/>
    </row>
    <row r="6" spans="1:5" outlineLevel="1" x14ac:dyDescent="0.15">
      <c r="A6" s="3" t="s">
        <v>264</v>
      </c>
      <c r="B6" s="1" t="s">
        <v>667</v>
      </c>
      <c r="C6" s="7" t="s">
        <v>481</v>
      </c>
      <c r="E6" s="68">
        <v>2</v>
      </c>
    </row>
    <row r="7" spans="1:5" outlineLevel="1" x14ac:dyDescent="0.15">
      <c r="A7" s="3" t="s">
        <v>318</v>
      </c>
      <c r="B7" s="1" t="s">
        <v>667</v>
      </c>
      <c r="C7" s="7" t="s">
        <v>481</v>
      </c>
      <c r="E7" s="68">
        <v>2</v>
      </c>
    </row>
    <row r="8" spans="1:5" outlineLevel="1" x14ac:dyDescent="0.15">
      <c r="A8" s="3" t="s">
        <v>404</v>
      </c>
      <c r="B8" s="1" t="s">
        <v>667</v>
      </c>
      <c r="C8" s="7" t="s">
        <v>481</v>
      </c>
      <c r="E8" s="68">
        <v>130</v>
      </c>
    </row>
    <row r="9" spans="1:5" outlineLevel="1" x14ac:dyDescent="0.15">
      <c r="A9" s="3" t="s">
        <v>264</v>
      </c>
      <c r="B9" s="1" t="s">
        <v>612</v>
      </c>
      <c r="C9" s="7" t="s">
        <v>481</v>
      </c>
      <c r="E9" s="68">
        <v>2</v>
      </c>
    </row>
    <row r="10" spans="1:5" outlineLevel="1" x14ac:dyDescent="0.15">
      <c r="A10" s="3" t="s">
        <v>318</v>
      </c>
      <c r="B10" s="1" t="s">
        <v>612</v>
      </c>
      <c r="C10" s="7" t="s">
        <v>481</v>
      </c>
      <c r="E10" s="68">
        <v>2</v>
      </c>
    </row>
    <row r="11" spans="1:5" outlineLevel="1" x14ac:dyDescent="0.15">
      <c r="A11" s="3" t="s">
        <v>404</v>
      </c>
      <c r="B11" s="1" t="s">
        <v>612</v>
      </c>
      <c r="C11" s="7" t="s">
        <v>481</v>
      </c>
      <c r="E11" s="68">
        <v>130</v>
      </c>
    </row>
    <row r="12" spans="1:5" outlineLevel="1" x14ac:dyDescent="0.15">
      <c r="A12" s="3" t="s">
        <v>293</v>
      </c>
      <c r="B12" s="1" t="s">
        <v>612</v>
      </c>
      <c r="C12" s="7" t="s">
        <v>481</v>
      </c>
      <c r="E12" s="128">
        <v>0.25</v>
      </c>
    </row>
    <row r="13" spans="1:5" outlineLevel="1" x14ac:dyDescent="0.15">
      <c r="A13" s="3" t="s">
        <v>609</v>
      </c>
      <c r="B13" s="1" t="s">
        <v>612</v>
      </c>
      <c r="C13" s="7" t="s">
        <v>481</v>
      </c>
      <c r="E13" s="68">
        <v>1</v>
      </c>
    </row>
    <row r="14" spans="1:5" outlineLevel="1" x14ac:dyDescent="0.15">
      <c r="A14" s="3" t="s">
        <v>268</v>
      </c>
      <c r="B14" s="1" t="s">
        <v>503</v>
      </c>
      <c r="C14" s="7" t="s">
        <v>481</v>
      </c>
      <c r="E14" s="68">
        <v>1</v>
      </c>
    </row>
    <row r="15" spans="1:5" outlineLevel="1" x14ac:dyDescent="0.15">
      <c r="A15" s="3" t="s">
        <v>623</v>
      </c>
      <c r="B15" s="1" t="s">
        <v>503</v>
      </c>
      <c r="C15" s="7" t="s">
        <v>481</v>
      </c>
      <c r="E15" s="75">
        <v>1</v>
      </c>
    </row>
    <row r="16" spans="1:5" outlineLevel="1" x14ac:dyDescent="0.15">
      <c r="A16" s="3" t="s">
        <v>268</v>
      </c>
      <c r="B16" s="1" t="s">
        <v>574</v>
      </c>
      <c r="C16" s="7" t="s">
        <v>481</v>
      </c>
      <c r="D16" s="82"/>
      <c r="E16" s="68">
        <v>1</v>
      </c>
    </row>
    <row r="17" spans="1:5" outlineLevel="1" x14ac:dyDescent="0.15">
      <c r="A17" s="3" t="s">
        <v>293</v>
      </c>
      <c r="B17" s="1" t="s">
        <v>574</v>
      </c>
      <c r="C17" s="7" t="s">
        <v>481</v>
      </c>
      <c r="D17" s="82"/>
      <c r="E17" s="128">
        <v>0.25</v>
      </c>
    </row>
    <row r="18" spans="1:5" outlineLevel="1" x14ac:dyDescent="0.15">
      <c r="A18" s="3" t="s">
        <v>397</v>
      </c>
      <c r="B18" s="1" t="s">
        <v>574</v>
      </c>
      <c r="C18" s="7" t="s">
        <v>481</v>
      </c>
      <c r="D18" s="82"/>
      <c r="E18" s="129"/>
    </row>
    <row r="19" spans="1:5" outlineLevel="1" x14ac:dyDescent="0.15">
      <c r="A19" s="3" t="s">
        <v>404</v>
      </c>
      <c r="B19" s="1" t="s">
        <v>574</v>
      </c>
      <c r="C19" s="7" t="s">
        <v>481</v>
      </c>
      <c r="D19" s="82"/>
      <c r="E19" s="129">
        <v>30</v>
      </c>
    </row>
    <row r="20" spans="1:5" outlineLevel="1" x14ac:dyDescent="0.15">
      <c r="A20" s="3" t="s">
        <v>264</v>
      </c>
      <c r="B20" s="1" t="s">
        <v>520</v>
      </c>
      <c r="C20" s="7" t="s">
        <v>481</v>
      </c>
      <c r="D20" s="82"/>
      <c r="E20" s="68">
        <v>2</v>
      </c>
    </row>
    <row r="21" spans="1:5" outlineLevel="1" x14ac:dyDescent="0.15">
      <c r="A21" s="3" t="s">
        <v>47</v>
      </c>
      <c r="B21" s="1" t="s">
        <v>520</v>
      </c>
      <c r="C21" s="7" t="s">
        <v>481</v>
      </c>
      <c r="D21" s="82"/>
      <c r="E21" s="129">
        <v>10</v>
      </c>
    </row>
    <row r="22" spans="1:5" outlineLevel="1" x14ac:dyDescent="0.15">
      <c r="A22" s="3" t="s">
        <v>264</v>
      </c>
      <c r="B22" s="1" t="s">
        <v>522</v>
      </c>
      <c r="C22" s="7" t="s">
        <v>481</v>
      </c>
      <c r="D22" s="83"/>
      <c r="E22" s="68">
        <v>2</v>
      </c>
    </row>
    <row r="23" spans="1:5" outlineLevel="1" x14ac:dyDescent="0.15">
      <c r="A23" s="3" t="s">
        <v>264</v>
      </c>
      <c r="B23" s="1" t="s">
        <v>578</v>
      </c>
      <c r="C23" s="7" t="s">
        <v>797</v>
      </c>
      <c r="D23" s="85"/>
      <c r="E23" s="68">
        <v>2</v>
      </c>
    </row>
    <row r="24" spans="1:5" outlineLevel="1" x14ac:dyDescent="0.15">
      <c r="A24" s="3" t="s">
        <v>397</v>
      </c>
      <c r="B24" s="1" t="s">
        <v>578</v>
      </c>
      <c r="C24" s="7" t="s">
        <v>797</v>
      </c>
      <c r="D24" s="85"/>
      <c r="E24" s="84">
        <v>1</v>
      </c>
    </row>
    <row r="25" spans="1:5" outlineLevel="1" x14ac:dyDescent="0.15">
      <c r="A25" s="3" t="s">
        <v>264</v>
      </c>
      <c r="B25" s="1" t="s">
        <v>579</v>
      </c>
      <c r="C25" s="7" t="s">
        <v>481</v>
      </c>
      <c r="D25" s="83"/>
      <c r="E25" s="68">
        <v>2</v>
      </c>
    </row>
    <row r="26" spans="1:5" outlineLevel="1" x14ac:dyDescent="0.15">
      <c r="A26" s="3" t="s">
        <v>318</v>
      </c>
      <c r="B26" s="1" t="s">
        <v>579</v>
      </c>
      <c r="C26" s="7" t="s">
        <v>481</v>
      </c>
      <c r="D26" s="83"/>
      <c r="E26" s="84">
        <v>2</v>
      </c>
    </row>
    <row r="27" spans="1:5" outlineLevel="1" x14ac:dyDescent="0.15">
      <c r="A27" s="3" t="s">
        <v>264</v>
      </c>
      <c r="B27" s="1" t="s">
        <v>650</v>
      </c>
      <c r="C27" s="7" t="s">
        <v>774</v>
      </c>
      <c r="D27" s="87"/>
      <c r="E27" s="68">
        <v>2</v>
      </c>
    </row>
    <row r="28" spans="1:5" outlineLevel="1" x14ac:dyDescent="0.15">
      <c r="A28" s="3" t="s">
        <v>404</v>
      </c>
      <c r="B28" s="1" t="s">
        <v>650</v>
      </c>
      <c r="C28" s="7" t="s">
        <v>774</v>
      </c>
      <c r="D28" s="83"/>
      <c r="E28" s="84">
        <v>130</v>
      </c>
    </row>
    <row r="29" spans="1:5" outlineLevel="1" x14ac:dyDescent="0.15">
      <c r="A29" s="3" t="s">
        <v>397</v>
      </c>
      <c r="B29" s="1" t="s">
        <v>650</v>
      </c>
      <c r="C29" s="7" t="s">
        <v>774</v>
      </c>
      <c r="D29" s="83"/>
      <c r="E29" s="84">
        <v>1</v>
      </c>
    </row>
    <row r="30" spans="1:5" outlineLevel="1" x14ac:dyDescent="0.15">
      <c r="A30" s="3" t="s">
        <v>318</v>
      </c>
      <c r="B30" s="1" t="s">
        <v>650</v>
      </c>
      <c r="C30" s="7" t="s">
        <v>774</v>
      </c>
      <c r="D30" s="83"/>
      <c r="E30" s="84">
        <v>2</v>
      </c>
    </row>
    <row r="31" spans="1:5" outlineLevel="1" x14ac:dyDescent="0.15">
      <c r="A31" s="3" t="s">
        <v>623</v>
      </c>
      <c r="B31" s="1" t="s">
        <v>650</v>
      </c>
      <c r="C31" s="7" t="s">
        <v>774</v>
      </c>
      <c r="D31" s="83"/>
      <c r="E31" s="84">
        <v>1</v>
      </c>
    </row>
    <row r="32" spans="1:5" outlineLevel="1" x14ac:dyDescent="0.15">
      <c r="A32" s="3" t="s">
        <v>383</v>
      </c>
      <c r="B32" s="1" t="s">
        <v>584</v>
      </c>
      <c r="C32" s="7" t="s">
        <v>481</v>
      </c>
      <c r="D32" s="83"/>
      <c r="E32" s="68">
        <v>1</v>
      </c>
    </row>
    <row r="33" spans="1:5" outlineLevel="1" x14ac:dyDescent="0.15">
      <c r="A33" s="3" t="s">
        <v>658</v>
      </c>
      <c r="B33" s="1" t="s">
        <v>584</v>
      </c>
      <c r="C33" s="7" t="s">
        <v>481</v>
      </c>
      <c r="D33" s="83"/>
      <c r="E33" s="84">
        <v>1</v>
      </c>
    </row>
    <row r="34" spans="1:5" outlineLevel="1" x14ac:dyDescent="0.15">
      <c r="A34" s="3" t="s">
        <v>293</v>
      </c>
      <c r="B34" s="1" t="s">
        <v>584</v>
      </c>
      <c r="C34" s="7" t="s">
        <v>481</v>
      </c>
      <c r="D34" s="83"/>
      <c r="E34" s="128">
        <v>0.25</v>
      </c>
    </row>
    <row r="35" spans="1:5" outlineLevel="1" x14ac:dyDescent="0.15">
      <c r="A35" s="3" t="s">
        <v>397</v>
      </c>
      <c r="B35" s="1" t="s">
        <v>584</v>
      </c>
      <c r="C35" s="7" t="s">
        <v>481</v>
      </c>
      <c r="D35" s="83"/>
      <c r="E35" s="84">
        <v>1</v>
      </c>
    </row>
    <row r="36" spans="1:5" outlineLevel="1" x14ac:dyDescent="0.15">
      <c r="A36" s="3" t="s">
        <v>646</v>
      </c>
      <c r="B36" s="1" t="s">
        <v>584</v>
      </c>
      <c r="C36" s="7" t="s">
        <v>481</v>
      </c>
      <c r="D36" s="83"/>
      <c r="E36" s="84">
        <v>1</v>
      </c>
    </row>
    <row r="37" spans="1:5" outlineLevel="1" x14ac:dyDescent="0.15">
      <c r="A37" s="3" t="s">
        <v>264</v>
      </c>
      <c r="B37" s="1" t="s">
        <v>255</v>
      </c>
      <c r="C37" s="7" t="s">
        <v>797</v>
      </c>
      <c r="D37" s="83"/>
      <c r="E37" s="68">
        <v>2</v>
      </c>
    </row>
    <row r="38" spans="1:5" outlineLevel="1" x14ac:dyDescent="0.15">
      <c r="A38" s="3" t="s">
        <v>264</v>
      </c>
      <c r="B38" s="1" t="s">
        <v>517</v>
      </c>
      <c r="C38" s="7" t="s">
        <v>481</v>
      </c>
      <c r="D38" s="83"/>
      <c r="E38" s="68">
        <v>2</v>
      </c>
    </row>
    <row r="39" spans="1:5" outlineLevel="1" x14ac:dyDescent="0.15">
      <c r="A39" s="3" t="s">
        <v>657</v>
      </c>
      <c r="B39" s="1" t="s">
        <v>517</v>
      </c>
      <c r="C39" s="7" t="s">
        <v>481</v>
      </c>
      <c r="D39" s="83"/>
      <c r="E39" s="152">
        <v>1</v>
      </c>
    </row>
    <row r="40" spans="1:5" outlineLevel="1" x14ac:dyDescent="0.15">
      <c r="A40" s="3" t="s">
        <v>646</v>
      </c>
      <c r="B40" s="1" t="s">
        <v>517</v>
      </c>
      <c r="C40" s="7" t="s">
        <v>481</v>
      </c>
      <c r="D40" s="83"/>
      <c r="E40" s="84">
        <v>1</v>
      </c>
    </row>
    <row r="41" spans="1:5" outlineLevel="1" x14ac:dyDescent="0.15">
      <c r="A41" s="3" t="s">
        <v>315</v>
      </c>
      <c r="B41" s="1" t="s">
        <v>486</v>
      </c>
      <c r="C41" s="7" t="s">
        <v>481</v>
      </c>
      <c r="D41" s="83"/>
      <c r="E41" s="68">
        <v>3</v>
      </c>
    </row>
    <row r="42" spans="1:5" outlineLevel="1" x14ac:dyDescent="0.15">
      <c r="A42" s="3" t="s">
        <v>315</v>
      </c>
      <c r="B42" s="1" t="s">
        <v>572</v>
      </c>
      <c r="C42" s="7" t="s">
        <v>481</v>
      </c>
      <c r="D42" s="83"/>
      <c r="E42" s="68">
        <v>3</v>
      </c>
    </row>
    <row r="43" spans="1:5" outlineLevel="1" x14ac:dyDescent="0.15">
      <c r="A43" s="3" t="s">
        <v>397</v>
      </c>
      <c r="B43" s="1" t="s">
        <v>572</v>
      </c>
      <c r="C43" s="7" t="s">
        <v>481</v>
      </c>
      <c r="D43" s="83"/>
      <c r="E43" s="84">
        <v>1</v>
      </c>
    </row>
    <row r="44" spans="1:5" outlineLevel="1" x14ac:dyDescent="0.15">
      <c r="A44" s="3" t="s">
        <v>264</v>
      </c>
      <c r="B44" s="1" t="s">
        <v>561</v>
      </c>
      <c r="C44" s="7" t="s">
        <v>481</v>
      </c>
      <c r="D44" s="83"/>
      <c r="E44" s="68">
        <v>2</v>
      </c>
    </row>
    <row r="45" spans="1:5" outlineLevel="1" x14ac:dyDescent="0.15">
      <c r="A45" s="3" t="s">
        <v>264</v>
      </c>
      <c r="B45" s="1" t="s">
        <v>602</v>
      </c>
      <c r="C45" s="7" t="s">
        <v>797</v>
      </c>
      <c r="D45" s="87"/>
      <c r="E45" s="68">
        <v>2</v>
      </c>
    </row>
    <row r="46" spans="1:5" outlineLevel="1" x14ac:dyDescent="0.15">
      <c r="A46" s="3" t="s">
        <v>293</v>
      </c>
      <c r="B46" s="1" t="s">
        <v>602</v>
      </c>
      <c r="C46" s="7" t="s">
        <v>797</v>
      </c>
      <c r="D46" s="87"/>
      <c r="E46" s="128">
        <v>0.25</v>
      </c>
    </row>
    <row r="47" spans="1:5" outlineLevel="1" x14ac:dyDescent="0.15">
      <c r="A47" s="3" t="s">
        <v>397</v>
      </c>
      <c r="B47" s="1" t="s">
        <v>602</v>
      </c>
      <c r="C47" s="7" t="s">
        <v>797</v>
      </c>
      <c r="D47" s="87"/>
      <c r="E47" s="86">
        <v>1</v>
      </c>
    </row>
    <row r="48" spans="1:5" outlineLevel="1" x14ac:dyDescent="0.15">
      <c r="A48" s="3" t="s">
        <v>264</v>
      </c>
      <c r="B48" s="1" t="s">
        <v>485</v>
      </c>
      <c r="C48" s="7" t="s">
        <v>481</v>
      </c>
      <c r="D48" s="25"/>
      <c r="E48" s="68">
        <v>2</v>
      </c>
    </row>
    <row r="49" spans="1:5" outlineLevel="1" x14ac:dyDescent="0.15">
      <c r="A49" s="3" t="s">
        <v>318</v>
      </c>
      <c r="B49" s="1" t="s">
        <v>485</v>
      </c>
      <c r="C49" s="7" t="s">
        <v>481</v>
      </c>
      <c r="D49" s="25"/>
      <c r="E49" s="74">
        <v>2</v>
      </c>
    </row>
    <row r="50" spans="1:5" outlineLevel="1" x14ac:dyDescent="0.15">
      <c r="A50" s="3" t="s">
        <v>264</v>
      </c>
      <c r="B50" s="1" t="s">
        <v>610</v>
      </c>
      <c r="C50" s="7" t="s">
        <v>797</v>
      </c>
      <c r="E50" s="68">
        <v>2</v>
      </c>
    </row>
    <row r="51" spans="1:5" outlineLevel="1" x14ac:dyDescent="0.15">
      <c r="A51" s="3" t="s">
        <v>318</v>
      </c>
      <c r="B51" s="1" t="s">
        <v>610</v>
      </c>
      <c r="C51" s="7" t="s">
        <v>797</v>
      </c>
      <c r="D51" s="25"/>
      <c r="E51" s="74">
        <v>2</v>
      </c>
    </row>
    <row r="52" spans="1:5" outlineLevel="1" x14ac:dyDescent="0.15">
      <c r="A52" s="3" t="s">
        <v>293</v>
      </c>
      <c r="B52" s="1" t="s">
        <v>610</v>
      </c>
      <c r="C52" s="7" t="s">
        <v>797</v>
      </c>
      <c r="D52" s="25"/>
      <c r="E52" s="128">
        <v>0.25</v>
      </c>
    </row>
    <row r="53" spans="1:5" outlineLevel="1" x14ac:dyDescent="0.15">
      <c r="A53" s="3" t="s">
        <v>397</v>
      </c>
      <c r="B53" s="1" t="s">
        <v>610</v>
      </c>
      <c r="C53" s="7" t="s">
        <v>797</v>
      </c>
      <c r="D53" s="25"/>
      <c r="E53" s="74">
        <v>1</v>
      </c>
    </row>
    <row r="54" spans="1:5" outlineLevel="1" x14ac:dyDescent="0.15">
      <c r="A54" s="3" t="s">
        <v>264</v>
      </c>
      <c r="B54" s="1" t="s">
        <v>571</v>
      </c>
      <c r="C54" s="7" t="s">
        <v>797</v>
      </c>
      <c r="E54" s="68">
        <v>2</v>
      </c>
    </row>
    <row r="55" spans="1:5" outlineLevel="1" x14ac:dyDescent="0.15">
      <c r="A55" s="3" t="s">
        <v>397</v>
      </c>
      <c r="B55" s="1" t="s">
        <v>571</v>
      </c>
      <c r="C55" s="7" t="s">
        <v>797</v>
      </c>
      <c r="D55" s="131"/>
      <c r="E55" s="132"/>
    </row>
    <row r="56" spans="1:5" outlineLevel="1" x14ac:dyDescent="0.15">
      <c r="A56" s="3" t="s">
        <v>267</v>
      </c>
      <c r="B56" s="1" t="s">
        <v>482</v>
      </c>
      <c r="C56" s="130" t="s">
        <v>483</v>
      </c>
      <c r="E56" s="68">
        <v>2</v>
      </c>
    </row>
    <row r="57" spans="1:5" outlineLevel="1" x14ac:dyDescent="0.15">
      <c r="A57" s="3" t="s">
        <v>404</v>
      </c>
      <c r="B57" s="1" t="s">
        <v>482</v>
      </c>
      <c r="C57" s="130" t="s">
        <v>483</v>
      </c>
      <c r="E57" s="76">
        <v>130</v>
      </c>
    </row>
    <row r="58" spans="1:5" outlineLevel="1" x14ac:dyDescent="0.15">
      <c r="A58" s="3" t="s">
        <v>318</v>
      </c>
      <c r="B58" s="1" t="s">
        <v>482</v>
      </c>
      <c r="C58" s="130" t="s">
        <v>483</v>
      </c>
      <c r="E58" s="76"/>
    </row>
    <row r="59" spans="1:5" outlineLevel="1" x14ac:dyDescent="0.15">
      <c r="A59" s="3" t="s">
        <v>267</v>
      </c>
      <c r="B59" s="1" t="s">
        <v>596</v>
      </c>
      <c r="C59" s="130" t="s">
        <v>797</v>
      </c>
      <c r="D59" s="25"/>
      <c r="E59" s="68">
        <v>2</v>
      </c>
    </row>
    <row r="60" spans="1:5" outlineLevel="1" x14ac:dyDescent="0.15">
      <c r="A60" s="3" t="s">
        <v>293</v>
      </c>
      <c r="B60" s="1" t="s">
        <v>596</v>
      </c>
      <c r="C60" s="130" t="s">
        <v>797</v>
      </c>
      <c r="D60" s="25"/>
      <c r="E60" s="128">
        <v>0.25</v>
      </c>
    </row>
    <row r="61" spans="1:5" outlineLevel="1" x14ac:dyDescent="0.15">
      <c r="A61" s="3" t="s">
        <v>267</v>
      </c>
      <c r="B61" s="1" t="s">
        <v>484</v>
      </c>
      <c r="C61" s="130" t="s">
        <v>797</v>
      </c>
      <c r="D61" s="25"/>
      <c r="E61" s="68">
        <v>2</v>
      </c>
    </row>
    <row r="62" spans="1:5" outlineLevel="1" x14ac:dyDescent="0.15">
      <c r="A62" s="3" t="s">
        <v>293</v>
      </c>
      <c r="B62" s="1" t="s">
        <v>484</v>
      </c>
      <c r="C62" s="130" t="s">
        <v>797</v>
      </c>
      <c r="D62" s="25"/>
      <c r="E62" s="128">
        <v>0.25</v>
      </c>
    </row>
    <row r="63" spans="1:5" outlineLevel="1" x14ac:dyDescent="0.15">
      <c r="A63" s="3" t="s">
        <v>397</v>
      </c>
      <c r="B63" s="1" t="s">
        <v>484</v>
      </c>
      <c r="C63" s="130" t="s">
        <v>797</v>
      </c>
      <c r="D63" s="25"/>
      <c r="E63" s="74">
        <v>1</v>
      </c>
    </row>
    <row r="64" spans="1:5" outlineLevel="1" x14ac:dyDescent="0.15">
      <c r="A64" s="3" t="s">
        <v>49</v>
      </c>
      <c r="B64" s="1" t="s">
        <v>540</v>
      </c>
      <c r="C64" s="130" t="s">
        <v>797</v>
      </c>
      <c r="D64" s="25"/>
      <c r="E64" s="74">
        <v>40</v>
      </c>
    </row>
    <row r="65" spans="1:5" outlineLevel="1" x14ac:dyDescent="0.15">
      <c r="A65" s="3" t="s">
        <v>657</v>
      </c>
      <c r="B65" s="1" t="s">
        <v>540</v>
      </c>
      <c r="C65" s="7" t="s">
        <v>797</v>
      </c>
      <c r="D65" s="83"/>
      <c r="E65" s="152">
        <v>1</v>
      </c>
    </row>
    <row r="66" spans="1:5" outlineLevel="1" x14ac:dyDescent="0.15">
      <c r="A66" s="3" t="s">
        <v>301</v>
      </c>
      <c r="B66" s="1" t="s">
        <v>540</v>
      </c>
      <c r="C66" s="130" t="s">
        <v>797</v>
      </c>
      <c r="D66" s="25"/>
      <c r="E66" s="74">
        <v>40</v>
      </c>
    </row>
    <row r="67" spans="1:5" outlineLevel="1" x14ac:dyDescent="0.15">
      <c r="A67" s="3" t="s">
        <v>183</v>
      </c>
      <c r="B67" s="1" t="s">
        <v>540</v>
      </c>
      <c r="C67" s="130" t="s">
        <v>797</v>
      </c>
      <c r="D67" s="25"/>
      <c r="E67" s="74">
        <v>2</v>
      </c>
    </row>
    <row r="68" spans="1:5" outlineLevel="1" x14ac:dyDescent="0.15">
      <c r="A68" s="3" t="s">
        <v>49</v>
      </c>
      <c r="B68" s="1" t="s">
        <v>649</v>
      </c>
      <c r="C68" s="130" t="s">
        <v>797</v>
      </c>
      <c r="D68" s="25"/>
      <c r="E68" s="74">
        <v>40</v>
      </c>
    </row>
    <row r="69" spans="1:5" outlineLevel="1" x14ac:dyDescent="0.15">
      <c r="A69" s="3" t="s">
        <v>301</v>
      </c>
      <c r="B69" s="1" t="s">
        <v>649</v>
      </c>
      <c r="C69" s="130" t="s">
        <v>797</v>
      </c>
      <c r="D69" s="25"/>
      <c r="E69" s="74">
        <v>40</v>
      </c>
    </row>
    <row r="70" spans="1:5" outlineLevel="1" x14ac:dyDescent="0.15">
      <c r="A70" s="3" t="s">
        <v>183</v>
      </c>
      <c r="B70" s="1" t="s">
        <v>649</v>
      </c>
      <c r="C70" s="130" t="s">
        <v>797</v>
      </c>
      <c r="D70" s="25"/>
      <c r="E70" s="74">
        <v>2</v>
      </c>
    </row>
    <row r="71" spans="1:5" outlineLevel="1" x14ac:dyDescent="0.15">
      <c r="A71" s="3" t="s">
        <v>293</v>
      </c>
      <c r="B71" s="1" t="s">
        <v>649</v>
      </c>
      <c r="C71" s="130" t="s">
        <v>797</v>
      </c>
      <c r="D71" s="25"/>
      <c r="E71" s="128">
        <v>0.25</v>
      </c>
    </row>
    <row r="72" spans="1:5" outlineLevel="1" x14ac:dyDescent="0.15">
      <c r="A72" s="3" t="s">
        <v>657</v>
      </c>
      <c r="B72" s="1" t="s">
        <v>649</v>
      </c>
      <c r="C72" s="130" t="s">
        <v>797</v>
      </c>
      <c r="D72" s="25"/>
      <c r="E72" s="128">
        <v>1</v>
      </c>
    </row>
    <row r="73" spans="1:5" outlineLevel="1" x14ac:dyDescent="0.15">
      <c r="A73" s="3" t="s">
        <v>397</v>
      </c>
      <c r="B73" s="1" t="s">
        <v>649</v>
      </c>
      <c r="C73" s="130" t="s">
        <v>797</v>
      </c>
      <c r="D73" s="25"/>
      <c r="E73" s="74">
        <v>1</v>
      </c>
    </row>
    <row r="74" spans="1:5" outlineLevel="1" x14ac:dyDescent="0.15">
      <c r="A74" s="2" t="s">
        <v>268</v>
      </c>
      <c r="B74" s="1" t="s">
        <v>550</v>
      </c>
      <c r="C74" s="7" t="s">
        <v>481</v>
      </c>
      <c r="E74" s="68">
        <v>1</v>
      </c>
    </row>
    <row r="75" spans="1:5" outlineLevel="1" x14ac:dyDescent="0.15">
      <c r="A75" s="3" t="s">
        <v>293</v>
      </c>
      <c r="B75" s="1" t="s">
        <v>550</v>
      </c>
      <c r="C75" s="130" t="s">
        <v>481</v>
      </c>
      <c r="D75" s="25"/>
      <c r="E75" s="128">
        <v>0.25</v>
      </c>
    </row>
    <row r="76" spans="1:5" outlineLevel="1" x14ac:dyDescent="0.15">
      <c r="A76" s="3" t="s">
        <v>397</v>
      </c>
      <c r="B76" s="1" t="s">
        <v>550</v>
      </c>
      <c r="C76" s="130" t="s">
        <v>481</v>
      </c>
      <c r="D76" s="25"/>
      <c r="E76" s="74">
        <v>1</v>
      </c>
    </row>
    <row r="77" spans="1:5" outlineLevel="1" x14ac:dyDescent="0.15">
      <c r="A77" s="2" t="s">
        <v>268</v>
      </c>
      <c r="B77" s="1" t="s">
        <v>480</v>
      </c>
      <c r="C77" s="7" t="s">
        <v>481</v>
      </c>
      <c r="E77" s="68">
        <v>1</v>
      </c>
    </row>
    <row r="78" spans="1:5" outlineLevel="1" x14ac:dyDescent="0.15">
      <c r="A78" s="3" t="s">
        <v>318</v>
      </c>
      <c r="B78" s="1" t="s">
        <v>480</v>
      </c>
      <c r="C78" s="7" t="s">
        <v>481</v>
      </c>
      <c r="E78" s="68">
        <v>1</v>
      </c>
    </row>
    <row r="79" spans="1:5" outlineLevel="1" x14ac:dyDescent="0.15">
      <c r="A79" s="3" t="s">
        <v>383</v>
      </c>
      <c r="B79" s="1" t="s">
        <v>554</v>
      </c>
      <c r="C79" s="7" t="s">
        <v>481</v>
      </c>
      <c r="E79" s="68">
        <v>1</v>
      </c>
    </row>
    <row r="80" spans="1:5" outlineLevel="1" x14ac:dyDescent="0.15">
      <c r="A80" s="3" t="s">
        <v>658</v>
      </c>
      <c r="B80" s="1" t="s">
        <v>554</v>
      </c>
      <c r="C80" s="7" t="s">
        <v>481</v>
      </c>
      <c r="E80" s="68">
        <v>1</v>
      </c>
    </row>
    <row r="81" spans="1:5" outlineLevel="1" x14ac:dyDescent="0.15">
      <c r="A81" s="3" t="s">
        <v>49</v>
      </c>
      <c r="B81" s="1" t="s">
        <v>738</v>
      </c>
      <c r="C81" s="7" t="s">
        <v>541</v>
      </c>
      <c r="E81" s="74">
        <v>40</v>
      </c>
    </row>
    <row r="82" spans="1:5" outlineLevel="1" x14ac:dyDescent="0.15">
      <c r="A82" s="3" t="s">
        <v>301</v>
      </c>
      <c r="B82" s="1" t="s">
        <v>738</v>
      </c>
      <c r="C82" s="7" t="s">
        <v>541</v>
      </c>
      <c r="E82" s="74">
        <v>40</v>
      </c>
    </row>
    <row r="83" spans="1:5" outlineLevel="1" x14ac:dyDescent="0.15">
      <c r="A83" s="3" t="s">
        <v>183</v>
      </c>
      <c r="B83" s="1" t="s">
        <v>738</v>
      </c>
      <c r="C83" s="7" t="s">
        <v>541</v>
      </c>
      <c r="E83" s="74">
        <v>2</v>
      </c>
    </row>
    <row r="84" spans="1:5" outlineLevel="1" x14ac:dyDescent="0.15">
      <c r="A84" s="3" t="s">
        <v>293</v>
      </c>
      <c r="B84" s="1" t="s">
        <v>738</v>
      </c>
      <c r="C84" s="7" t="s">
        <v>541</v>
      </c>
      <c r="E84" s="128">
        <v>0.25</v>
      </c>
    </row>
    <row r="85" spans="1:5" outlineLevel="1" x14ac:dyDescent="0.15">
      <c r="A85" s="3" t="s">
        <v>657</v>
      </c>
      <c r="B85" s="1" t="s">
        <v>738</v>
      </c>
      <c r="C85" s="7" t="s">
        <v>541</v>
      </c>
      <c r="E85" s="128">
        <v>1</v>
      </c>
    </row>
    <row r="86" spans="1:5" outlineLevel="1" x14ac:dyDescent="0.15">
      <c r="A86" s="3" t="s">
        <v>49</v>
      </c>
      <c r="B86" s="1" t="s">
        <v>733</v>
      </c>
      <c r="C86" s="7" t="s">
        <v>541</v>
      </c>
      <c r="E86" s="74">
        <v>40</v>
      </c>
    </row>
    <row r="87" spans="1:5" outlineLevel="1" x14ac:dyDescent="0.15">
      <c r="A87" s="3" t="s">
        <v>301</v>
      </c>
      <c r="B87" s="1" t="s">
        <v>733</v>
      </c>
      <c r="C87" s="7" t="s">
        <v>541</v>
      </c>
      <c r="E87" s="74">
        <v>40</v>
      </c>
    </row>
    <row r="88" spans="1:5" outlineLevel="1" x14ac:dyDescent="0.15">
      <c r="A88" s="3" t="s">
        <v>183</v>
      </c>
      <c r="B88" s="1" t="s">
        <v>733</v>
      </c>
      <c r="C88" s="7" t="s">
        <v>541</v>
      </c>
      <c r="E88" s="74">
        <v>2</v>
      </c>
    </row>
    <row r="89" spans="1:5" outlineLevel="1" x14ac:dyDescent="0.15">
      <c r="A89" s="3" t="s">
        <v>293</v>
      </c>
      <c r="B89" s="1" t="s">
        <v>733</v>
      </c>
      <c r="C89" s="7" t="s">
        <v>541</v>
      </c>
      <c r="E89" s="128">
        <v>0.25</v>
      </c>
    </row>
    <row r="90" spans="1:5" outlineLevel="1" x14ac:dyDescent="0.15">
      <c r="A90" s="3" t="s">
        <v>657</v>
      </c>
      <c r="B90" s="1" t="s">
        <v>733</v>
      </c>
      <c r="C90" s="7" t="s">
        <v>541</v>
      </c>
      <c r="E90" s="128">
        <v>1</v>
      </c>
    </row>
    <row r="91" spans="1:5" outlineLevel="1" x14ac:dyDescent="0.15">
      <c r="A91" s="3" t="s">
        <v>397</v>
      </c>
      <c r="B91" s="1" t="s">
        <v>733</v>
      </c>
      <c r="C91" s="7" t="s">
        <v>541</v>
      </c>
      <c r="E91" s="74">
        <v>1</v>
      </c>
    </row>
    <row r="92" spans="1:5" outlineLevel="1" x14ac:dyDescent="0.15">
      <c r="A92" s="3"/>
      <c r="C92" s="7"/>
      <c r="E92" s="74"/>
    </row>
    <row r="93" spans="1:5" outlineLevel="1" x14ac:dyDescent="0.15">
      <c r="A93" s="3"/>
      <c r="C93" s="7"/>
      <c r="E93" s="68"/>
    </row>
    <row r="94" spans="1:5" outlineLevel="1" x14ac:dyDescent="0.15">
      <c r="A94" s="3"/>
      <c r="C94" s="7"/>
      <c r="E94" s="68"/>
    </row>
    <row r="95" spans="1:5" outlineLevel="1" x14ac:dyDescent="0.15">
      <c r="A95" s="3"/>
      <c r="C95" s="7"/>
      <c r="D95" s="25"/>
      <c r="E95" s="74"/>
    </row>
    <row r="96" spans="1:5" x14ac:dyDescent="0.15">
      <c r="A96" s="5"/>
      <c r="B96" s="5" t="s">
        <v>2</v>
      </c>
      <c r="C96" s="21"/>
      <c r="D96" s="21"/>
      <c r="E96" s="72"/>
    </row>
    <row r="97" spans="1:5" outlineLevel="1" x14ac:dyDescent="0.15">
      <c r="A97" s="3" t="s">
        <v>267</v>
      </c>
      <c r="B97" s="1" t="s">
        <v>521</v>
      </c>
      <c r="C97" s="7" t="s">
        <v>483</v>
      </c>
      <c r="E97" s="68">
        <v>2</v>
      </c>
    </row>
    <row r="98" spans="1:5" outlineLevel="1" x14ac:dyDescent="0.15">
      <c r="A98" s="3" t="s">
        <v>267</v>
      </c>
      <c r="B98" s="1" t="s">
        <v>116</v>
      </c>
      <c r="C98" s="7" t="s">
        <v>797</v>
      </c>
      <c r="E98" s="68">
        <v>2</v>
      </c>
    </row>
    <row r="99" spans="1:5" outlineLevel="1" x14ac:dyDescent="0.15">
      <c r="A99" s="3" t="s">
        <v>267</v>
      </c>
      <c r="B99" s="1" t="s">
        <v>577</v>
      </c>
      <c r="C99" s="7" t="s">
        <v>483</v>
      </c>
      <c r="E99" s="68">
        <v>2</v>
      </c>
    </row>
    <row r="100" spans="1:5" outlineLevel="1" x14ac:dyDescent="0.15">
      <c r="A100" s="3" t="s">
        <v>397</v>
      </c>
      <c r="B100" s="1" t="s">
        <v>577</v>
      </c>
      <c r="C100" s="7" t="s">
        <v>483</v>
      </c>
      <c r="E100" s="68">
        <v>0</v>
      </c>
    </row>
    <row r="101" spans="1:5" outlineLevel="1" x14ac:dyDescent="0.15">
      <c r="A101" s="3" t="s">
        <v>267</v>
      </c>
      <c r="B101" s="1" t="s">
        <v>576</v>
      </c>
      <c r="C101" s="7" t="s">
        <v>483</v>
      </c>
      <c r="D101" s="82"/>
      <c r="E101" s="68">
        <v>2</v>
      </c>
    </row>
    <row r="102" spans="1:5" outlineLevel="1" x14ac:dyDescent="0.15">
      <c r="A102" s="3" t="s">
        <v>318</v>
      </c>
      <c r="B102" s="1" t="s">
        <v>576</v>
      </c>
      <c r="C102" s="7" t="s">
        <v>483</v>
      </c>
      <c r="D102" s="82"/>
      <c r="E102" s="76">
        <v>2</v>
      </c>
    </row>
    <row r="103" spans="1:5" outlineLevel="1" x14ac:dyDescent="0.15">
      <c r="A103" s="3" t="s">
        <v>623</v>
      </c>
      <c r="B103" s="1" t="s">
        <v>576</v>
      </c>
      <c r="C103" s="7" t="s">
        <v>483</v>
      </c>
      <c r="D103" s="82"/>
      <c r="E103" s="76">
        <v>1</v>
      </c>
    </row>
    <row r="104" spans="1:5" outlineLevel="1" x14ac:dyDescent="0.15">
      <c r="A104" s="3" t="s">
        <v>404</v>
      </c>
      <c r="B104" s="1" t="s">
        <v>576</v>
      </c>
      <c r="C104" s="7" t="s">
        <v>483</v>
      </c>
      <c r="D104"/>
      <c r="E104" s="76">
        <v>130</v>
      </c>
    </row>
    <row r="105" spans="1:5" outlineLevel="1" x14ac:dyDescent="0.15">
      <c r="A105" s="3" t="s">
        <v>293</v>
      </c>
      <c r="B105" s="1" t="s">
        <v>576</v>
      </c>
      <c r="C105" s="7" t="s">
        <v>483</v>
      </c>
      <c r="D105"/>
      <c r="E105" s="125">
        <v>0.25</v>
      </c>
    </row>
    <row r="106" spans="1:5" outlineLevel="1" x14ac:dyDescent="0.15">
      <c r="A106" s="3" t="s">
        <v>397</v>
      </c>
      <c r="B106" s="1" t="s">
        <v>576</v>
      </c>
      <c r="C106" s="7" t="s">
        <v>483</v>
      </c>
      <c r="D106"/>
      <c r="E106" s="76">
        <v>1</v>
      </c>
    </row>
    <row r="107" spans="1:5" outlineLevel="1" x14ac:dyDescent="0.15">
      <c r="A107" s="3" t="s">
        <v>267</v>
      </c>
      <c r="B107" s="1" t="s">
        <v>629</v>
      </c>
      <c r="C107" s="7" t="s">
        <v>483</v>
      </c>
      <c r="D107" s="82"/>
      <c r="E107" s="68">
        <v>2</v>
      </c>
    </row>
    <row r="108" spans="1:5" outlineLevel="1" x14ac:dyDescent="0.15">
      <c r="A108" s="3" t="s">
        <v>657</v>
      </c>
      <c r="B108" s="1" t="s">
        <v>629</v>
      </c>
      <c r="C108" s="7" t="s">
        <v>483</v>
      </c>
      <c r="D108" s="83"/>
      <c r="E108" s="152">
        <v>1</v>
      </c>
    </row>
    <row r="109" spans="1:5" outlineLevel="1" x14ac:dyDescent="0.15">
      <c r="A109" s="3" t="s">
        <v>646</v>
      </c>
      <c r="B109" s="1" t="s">
        <v>629</v>
      </c>
      <c r="C109" s="7" t="s">
        <v>483</v>
      </c>
      <c r="D109" s="82"/>
      <c r="E109" s="76">
        <v>1</v>
      </c>
    </row>
    <row r="110" spans="1:5" outlineLevel="1" x14ac:dyDescent="0.15">
      <c r="A110" s="3" t="s">
        <v>267</v>
      </c>
      <c r="B110" s="1" t="s">
        <v>177</v>
      </c>
      <c r="C110" s="7" t="s">
        <v>797</v>
      </c>
      <c r="D110" s="82"/>
      <c r="E110" s="68">
        <v>2</v>
      </c>
    </row>
    <row r="111" spans="1:5" outlineLevel="1" x14ac:dyDescent="0.15">
      <c r="A111" s="3" t="s">
        <v>657</v>
      </c>
      <c r="B111" s="1" t="s">
        <v>177</v>
      </c>
      <c r="C111" s="7" t="s">
        <v>797</v>
      </c>
      <c r="D111" s="83"/>
      <c r="E111" s="152">
        <v>1</v>
      </c>
    </row>
    <row r="112" spans="1:5" outlineLevel="1" x14ac:dyDescent="0.15">
      <c r="A112" s="3" t="s">
        <v>267</v>
      </c>
      <c r="B112" s="1" t="s">
        <v>100</v>
      </c>
      <c r="C112" s="7" t="s">
        <v>797</v>
      </c>
      <c r="E112" s="68">
        <v>2</v>
      </c>
    </row>
    <row r="113" spans="1:5" outlineLevel="1" x14ac:dyDescent="0.15">
      <c r="A113" s="3" t="s">
        <v>267</v>
      </c>
      <c r="B113" s="1" t="s">
        <v>504</v>
      </c>
      <c r="C113" s="7" t="s">
        <v>483</v>
      </c>
      <c r="E113" s="68">
        <v>2</v>
      </c>
    </row>
    <row r="114" spans="1:5" outlineLevel="1" x14ac:dyDescent="0.15">
      <c r="A114" s="3" t="s">
        <v>267</v>
      </c>
      <c r="B114" s="1" t="s">
        <v>114</v>
      </c>
      <c r="C114" s="7" t="s">
        <v>797</v>
      </c>
      <c r="E114" s="68">
        <v>2</v>
      </c>
    </row>
    <row r="115" spans="1:5" outlineLevel="1" x14ac:dyDescent="0.15">
      <c r="A115" s="3" t="s">
        <v>267</v>
      </c>
      <c r="B115" s="1" t="s">
        <v>575</v>
      </c>
      <c r="C115" s="7" t="s">
        <v>483</v>
      </c>
      <c r="E115" s="68">
        <v>2</v>
      </c>
    </row>
    <row r="116" spans="1:5" outlineLevel="1" x14ac:dyDescent="0.15">
      <c r="A116" s="3" t="s">
        <v>293</v>
      </c>
      <c r="B116" s="1" t="s">
        <v>575</v>
      </c>
      <c r="C116" s="7" t="s">
        <v>483</v>
      </c>
      <c r="E116" s="128">
        <v>0.25</v>
      </c>
    </row>
    <row r="117" spans="1:5" outlineLevel="1" x14ac:dyDescent="0.15">
      <c r="A117" s="3" t="s">
        <v>397</v>
      </c>
      <c r="B117" s="1" t="s">
        <v>575</v>
      </c>
      <c r="C117" s="7" t="s">
        <v>483</v>
      </c>
      <c r="E117" s="68">
        <v>1</v>
      </c>
    </row>
    <row r="118" spans="1:5" outlineLevel="1" x14ac:dyDescent="0.15">
      <c r="A118" s="3" t="s">
        <v>267</v>
      </c>
      <c r="B118" s="1" t="s">
        <v>656</v>
      </c>
      <c r="C118" s="7" t="s">
        <v>797</v>
      </c>
      <c r="E118" s="68">
        <v>2</v>
      </c>
    </row>
    <row r="119" spans="1:5" outlineLevel="1" x14ac:dyDescent="0.15">
      <c r="A119" s="3" t="s">
        <v>318</v>
      </c>
      <c r="B119" s="1" t="s">
        <v>656</v>
      </c>
      <c r="C119" s="7" t="s">
        <v>797</v>
      </c>
      <c r="E119" s="68">
        <v>2</v>
      </c>
    </row>
    <row r="120" spans="1:5" outlineLevel="1" x14ac:dyDescent="0.15">
      <c r="A120" s="3" t="s">
        <v>267</v>
      </c>
      <c r="B120" s="1" t="s">
        <v>539</v>
      </c>
      <c r="C120" s="7" t="s">
        <v>483</v>
      </c>
      <c r="E120" s="68">
        <v>2</v>
      </c>
    </row>
    <row r="121" spans="1:5" outlineLevel="1" x14ac:dyDescent="0.15">
      <c r="A121" s="3" t="s">
        <v>397</v>
      </c>
      <c r="B121" s="1" t="s">
        <v>539</v>
      </c>
      <c r="C121" s="7" t="s">
        <v>483</v>
      </c>
      <c r="E121" s="68">
        <v>1</v>
      </c>
    </row>
    <row r="122" spans="1:5" outlineLevel="1" x14ac:dyDescent="0.15">
      <c r="A122" s="3" t="s">
        <v>293</v>
      </c>
      <c r="B122" s="1" t="s">
        <v>539</v>
      </c>
      <c r="C122" s="7" t="s">
        <v>483</v>
      </c>
      <c r="D122" s="25"/>
      <c r="E122" s="128">
        <v>0.25</v>
      </c>
    </row>
    <row r="123" spans="1:5" outlineLevel="1" x14ac:dyDescent="0.15">
      <c r="A123" s="3" t="s">
        <v>397</v>
      </c>
      <c r="B123" s="1" t="s">
        <v>539</v>
      </c>
      <c r="C123" s="7" t="s">
        <v>483</v>
      </c>
      <c r="D123" s="25"/>
      <c r="E123" s="74">
        <v>1</v>
      </c>
    </row>
    <row r="124" spans="1:5" outlineLevel="1" x14ac:dyDescent="0.15">
      <c r="A124" s="3" t="s">
        <v>266</v>
      </c>
      <c r="B124" s="1" t="s">
        <v>560</v>
      </c>
      <c r="C124" s="7" t="s">
        <v>797</v>
      </c>
      <c r="D124" s="25"/>
      <c r="E124" s="68">
        <v>1</v>
      </c>
    </row>
    <row r="125" spans="1:5" outlineLevel="1" x14ac:dyDescent="0.15">
      <c r="A125" s="3" t="s">
        <v>266</v>
      </c>
      <c r="B125" s="1" t="s">
        <v>669</v>
      </c>
      <c r="C125" s="7" t="s">
        <v>797</v>
      </c>
      <c r="D125" s="25"/>
      <c r="E125" s="68">
        <v>1</v>
      </c>
    </row>
    <row r="126" spans="1:5" outlineLevel="1" x14ac:dyDescent="0.15">
      <c r="A126" s="3" t="s">
        <v>293</v>
      </c>
      <c r="B126" s="1" t="s">
        <v>669</v>
      </c>
      <c r="C126" s="7" t="s">
        <v>797</v>
      </c>
      <c r="D126" s="25"/>
      <c r="E126" s="128">
        <v>0.25</v>
      </c>
    </row>
    <row r="127" spans="1:5" outlineLevel="1" x14ac:dyDescent="0.15">
      <c r="A127" s="3" t="s">
        <v>397</v>
      </c>
      <c r="B127" s="1" t="s">
        <v>669</v>
      </c>
      <c r="C127" s="7" t="s">
        <v>797</v>
      </c>
      <c r="D127" s="25"/>
      <c r="E127" s="74">
        <v>1</v>
      </c>
    </row>
    <row r="128" spans="1:5" outlineLevel="1" x14ac:dyDescent="0.15">
      <c r="A128" s="3" t="s">
        <v>658</v>
      </c>
      <c r="B128" s="1" t="s">
        <v>669</v>
      </c>
      <c r="C128" s="7" t="s">
        <v>797</v>
      </c>
      <c r="D128" s="25"/>
      <c r="E128" s="74">
        <v>1</v>
      </c>
    </row>
    <row r="129" spans="1:5" outlineLevel="1" x14ac:dyDescent="0.15">
      <c r="A129" s="3" t="s">
        <v>266</v>
      </c>
      <c r="B129" s="1" t="s">
        <v>665</v>
      </c>
      <c r="C129" s="7" t="s">
        <v>797</v>
      </c>
      <c r="D129" s="25"/>
      <c r="E129" s="68">
        <v>1</v>
      </c>
    </row>
    <row r="130" spans="1:5" outlineLevel="1" x14ac:dyDescent="0.15">
      <c r="A130" s="3" t="s">
        <v>293</v>
      </c>
      <c r="B130" s="1" t="s">
        <v>665</v>
      </c>
      <c r="C130" s="7" t="s">
        <v>797</v>
      </c>
      <c r="D130" s="25"/>
      <c r="E130" s="128">
        <v>0.25</v>
      </c>
    </row>
    <row r="131" spans="1:5" outlineLevel="1" x14ac:dyDescent="0.15">
      <c r="A131" s="3" t="s">
        <v>397</v>
      </c>
      <c r="B131" s="1" t="s">
        <v>665</v>
      </c>
      <c r="C131" s="7" t="s">
        <v>797</v>
      </c>
      <c r="D131" s="25"/>
      <c r="E131" s="74">
        <v>1</v>
      </c>
    </row>
    <row r="132" spans="1:5" outlineLevel="1" x14ac:dyDescent="0.15">
      <c r="A132" s="3" t="s">
        <v>658</v>
      </c>
      <c r="B132" s="1" t="s">
        <v>665</v>
      </c>
      <c r="C132" s="7" t="s">
        <v>797</v>
      </c>
      <c r="D132" s="25"/>
      <c r="E132" s="74">
        <v>1</v>
      </c>
    </row>
    <row r="133" spans="1:5" outlineLevel="1" x14ac:dyDescent="0.15">
      <c r="A133" s="3"/>
      <c r="C133" s="7"/>
      <c r="E133" s="127"/>
    </row>
    <row r="134" spans="1:5" x14ac:dyDescent="0.15">
      <c r="A134" s="5"/>
      <c r="B134" s="5" t="s">
        <v>670</v>
      </c>
      <c r="C134" s="21"/>
      <c r="D134" s="21"/>
      <c r="E134" s="72"/>
    </row>
    <row r="135" spans="1:5" outlineLevel="1" x14ac:dyDescent="0.15">
      <c r="A135" s="3" t="s">
        <v>179</v>
      </c>
      <c r="B135" s="1" t="s">
        <v>687</v>
      </c>
      <c r="C135" s="7" t="s">
        <v>797</v>
      </c>
      <c r="E135" s="74">
        <v>3</v>
      </c>
    </row>
    <row r="136" spans="1:5" outlineLevel="1" x14ac:dyDescent="0.15">
      <c r="A136" s="3" t="s">
        <v>318</v>
      </c>
      <c r="B136" s="1" t="s">
        <v>687</v>
      </c>
      <c r="C136" s="7" t="s">
        <v>797</v>
      </c>
      <c r="E136" s="74">
        <v>2</v>
      </c>
    </row>
    <row r="137" spans="1:5" outlineLevel="1" x14ac:dyDescent="0.15">
      <c r="A137" s="3" t="s">
        <v>179</v>
      </c>
      <c r="B137" s="1" t="s">
        <v>666</v>
      </c>
      <c r="C137" s="7" t="s">
        <v>797</v>
      </c>
      <c r="E137" s="74">
        <v>3</v>
      </c>
    </row>
    <row r="138" spans="1:5" outlineLevel="1" x14ac:dyDescent="0.15">
      <c r="A138" s="3" t="s">
        <v>318</v>
      </c>
      <c r="B138" s="1" t="s">
        <v>666</v>
      </c>
      <c r="C138" s="7" t="s">
        <v>797</v>
      </c>
      <c r="E138" s="74">
        <v>2</v>
      </c>
    </row>
    <row r="139" spans="1:5" outlineLevel="1" x14ac:dyDescent="0.15">
      <c r="A139" s="3" t="s">
        <v>293</v>
      </c>
      <c r="B139" s="1" t="s">
        <v>666</v>
      </c>
      <c r="C139" s="7" t="s">
        <v>797</v>
      </c>
      <c r="D139" s="25"/>
      <c r="E139" s="128">
        <v>0.25</v>
      </c>
    </row>
    <row r="140" spans="1:5" outlineLevel="1" x14ac:dyDescent="0.15">
      <c r="A140" s="3" t="s">
        <v>397</v>
      </c>
      <c r="B140" s="1" t="s">
        <v>666</v>
      </c>
      <c r="C140" s="7" t="s">
        <v>797</v>
      </c>
      <c r="D140" s="25"/>
      <c r="E140" s="74">
        <v>1</v>
      </c>
    </row>
    <row r="141" spans="1:5" outlineLevel="1" x14ac:dyDescent="0.15">
      <c r="A141" s="3" t="s">
        <v>671</v>
      </c>
      <c r="B141" s="1" t="s">
        <v>666</v>
      </c>
      <c r="C141" s="7" t="s">
        <v>797</v>
      </c>
      <c r="E141" s="127">
        <v>130</v>
      </c>
    </row>
    <row r="142" spans="1:5" outlineLevel="1" x14ac:dyDescent="0.15">
      <c r="A142" s="3"/>
      <c r="C142" s="7"/>
      <c r="E142" s="127"/>
    </row>
    <row r="143" spans="1:5" outlineLevel="1" x14ac:dyDescent="0.15">
      <c r="A143" s="3"/>
      <c r="C143" s="7"/>
      <c r="E143" s="127"/>
    </row>
    <row r="144" spans="1:5" outlineLevel="1" x14ac:dyDescent="0.15">
      <c r="A144" s="3"/>
      <c r="C144" s="7"/>
      <c r="E144" s="127"/>
    </row>
    <row r="145" spans="1:5" outlineLevel="1" x14ac:dyDescent="0.15">
      <c r="A145" s="3"/>
      <c r="C145" s="7"/>
      <c r="E145" s="127"/>
    </row>
    <row r="146" spans="1:5" outlineLevel="1" x14ac:dyDescent="0.15">
      <c r="A146" s="3"/>
      <c r="C146" s="7"/>
      <c r="E146" s="127"/>
    </row>
    <row r="147" spans="1:5" outlineLevel="1" x14ac:dyDescent="0.15">
      <c r="A147" s="3"/>
      <c r="C147" s="7" t="s">
        <v>797</v>
      </c>
      <c r="E147" s="68"/>
    </row>
    <row r="148" spans="1:5" x14ac:dyDescent="0.15">
      <c r="A148" s="5"/>
      <c r="B148" s="5" t="s">
        <v>1</v>
      </c>
      <c r="C148" s="21"/>
      <c r="D148" s="21"/>
      <c r="E148" s="72"/>
    </row>
    <row r="149" spans="1:5" outlineLevel="1" x14ac:dyDescent="0.15">
      <c r="A149" s="3" t="s">
        <v>261</v>
      </c>
      <c r="B149" s="1" t="s">
        <v>692</v>
      </c>
      <c r="C149" s="7" t="s">
        <v>519</v>
      </c>
      <c r="E149" s="68">
        <v>2</v>
      </c>
    </row>
    <row r="150" spans="1:5" outlineLevel="1" x14ac:dyDescent="0.15">
      <c r="A150" s="3" t="s">
        <v>404</v>
      </c>
      <c r="B150" s="1" t="s">
        <v>692</v>
      </c>
      <c r="C150" s="7" t="s">
        <v>519</v>
      </c>
      <c r="E150" s="68"/>
    </row>
    <row r="151" spans="1:5" outlineLevel="1" x14ac:dyDescent="0.15">
      <c r="A151" s="3" t="s">
        <v>318</v>
      </c>
      <c r="B151" s="1" t="s">
        <v>692</v>
      </c>
      <c r="C151" s="7" t="s">
        <v>519</v>
      </c>
      <c r="E151" s="68">
        <v>2</v>
      </c>
    </row>
    <row r="152" spans="1:5" outlineLevel="1" x14ac:dyDescent="0.15">
      <c r="A152" s="3" t="s">
        <v>261</v>
      </c>
      <c r="B152" s="1" t="s">
        <v>668</v>
      </c>
      <c r="C152" s="7" t="s">
        <v>797</v>
      </c>
      <c r="E152" s="68">
        <v>2</v>
      </c>
    </row>
    <row r="153" spans="1:5" outlineLevel="1" x14ac:dyDescent="0.15">
      <c r="A153" s="3" t="s">
        <v>318</v>
      </c>
      <c r="B153" s="1" t="s">
        <v>668</v>
      </c>
      <c r="C153" s="7" t="s">
        <v>797</v>
      </c>
      <c r="E153" s="68">
        <v>1</v>
      </c>
    </row>
    <row r="154" spans="1:5" outlineLevel="1" x14ac:dyDescent="0.15">
      <c r="A154" s="3" t="s">
        <v>397</v>
      </c>
      <c r="B154" s="1" t="s">
        <v>668</v>
      </c>
      <c r="C154" s="7" t="s">
        <v>797</v>
      </c>
      <c r="E154" s="68">
        <v>1</v>
      </c>
    </row>
    <row r="155" spans="1:5" outlineLevel="1" x14ac:dyDescent="0.15">
      <c r="A155" s="3" t="s">
        <v>404</v>
      </c>
      <c r="B155" s="1" t="s">
        <v>668</v>
      </c>
      <c r="C155" s="7" t="s">
        <v>797</v>
      </c>
      <c r="D155"/>
      <c r="E155" s="68">
        <v>130</v>
      </c>
    </row>
    <row r="156" spans="1:5" outlineLevel="1" x14ac:dyDescent="0.15">
      <c r="A156" s="3" t="s">
        <v>261</v>
      </c>
      <c r="B156" s="1" t="s">
        <v>538</v>
      </c>
      <c r="C156" s="7" t="s">
        <v>519</v>
      </c>
      <c r="E156" s="68">
        <v>2</v>
      </c>
    </row>
    <row r="157" spans="1:5" outlineLevel="1" x14ac:dyDescent="0.15">
      <c r="A157" s="3" t="s">
        <v>318</v>
      </c>
      <c r="B157" s="1" t="s">
        <v>538</v>
      </c>
      <c r="C157" s="7" t="s">
        <v>519</v>
      </c>
      <c r="E157" s="68">
        <v>1</v>
      </c>
    </row>
    <row r="158" spans="1:5" outlineLevel="1" x14ac:dyDescent="0.15">
      <c r="A158" s="3" t="s">
        <v>404</v>
      </c>
      <c r="B158" s="1" t="s">
        <v>538</v>
      </c>
      <c r="C158" s="7" t="s">
        <v>519</v>
      </c>
      <c r="E158" s="68">
        <v>130</v>
      </c>
    </row>
    <row r="159" spans="1:5" outlineLevel="1" x14ac:dyDescent="0.15">
      <c r="A159" s="3" t="s">
        <v>261</v>
      </c>
      <c r="B159" s="1" t="s">
        <v>518</v>
      </c>
      <c r="C159" s="7" t="s">
        <v>519</v>
      </c>
      <c r="E159" s="68">
        <v>2</v>
      </c>
    </row>
    <row r="160" spans="1:5" outlineLevel="1" x14ac:dyDescent="0.15">
      <c r="A160" s="3" t="s">
        <v>318</v>
      </c>
      <c r="B160" s="1" t="s">
        <v>518</v>
      </c>
      <c r="C160" s="7" t="s">
        <v>519</v>
      </c>
      <c r="D160"/>
      <c r="E160" s="68">
        <v>1</v>
      </c>
    </row>
    <row r="161" spans="1:5" outlineLevel="1" x14ac:dyDescent="0.15">
      <c r="A161" s="3" t="s">
        <v>293</v>
      </c>
      <c r="B161" s="1" t="s">
        <v>518</v>
      </c>
      <c r="C161" s="7" t="s">
        <v>519</v>
      </c>
      <c r="D161"/>
      <c r="E161" s="68"/>
    </row>
    <row r="162" spans="1:5" outlineLevel="1" x14ac:dyDescent="0.15">
      <c r="A162" s="3" t="s">
        <v>397</v>
      </c>
      <c r="B162" s="1" t="s">
        <v>518</v>
      </c>
      <c r="C162" s="7" t="s">
        <v>519</v>
      </c>
      <c r="D162"/>
      <c r="E162" s="68">
        <v>1</v>
      </c>
    </row>
    <row r="163" spans="1:5" outlineLevel="1" x14ac:dyDescent="0.15">
      <c r="A163" s="3" t="s">
        <v>404</v>
      </c>
      <c r="B163" s="1" t="s">
        <v>518</v>
      </c>
      <c r="C163" s="7" t="s">
        <v>519</v>
      </c>
      <c r="D163"/>
      <c r="E163" s="68">
        <v>130</v>
      </c>
    </row>
    <row r="164" spans="1:5" outlineLevel="1" x14ac:dyDescent="0.15">
      <c r="A164" s="3" t="s">
        <v>261</v>
      </c>
      <c r="B164" s="1" t="s">
        <v>680</v>
      </c>
      <c r="C164" s="7" t="s">
        <v>519</v>
      </c>
      <c r="E164" s="68">
        <v>2</v>
      </c>
    </row>
    <row r="165" spans="1:5" outlineLevel="1" x14ac:dyDescent="0.15">
      <c r="A165" s="3" t="s">
        <v>261</v>
      </c>
      <c r="B165" s="1" t="s">
        <v>549</v>
      </c>
      <c r="C165" s="7" t="s">
        <v>519</v>
      </c>
      <c r="E165" s="68">
        <v>2</v>
      </c>
    </row>
    <row r="166" spans="1:5" outlineLevel="1" x14ac:dyDescent="0.15">
      <c r="A166" s="3" t="s">
        <v>658</v>
      </c>
      <c r="B166" s="1" t="s">
        <v>549</v>
      </c>
      <c r="C166" s="7" t="s">
        <v>519</v>
      </c>
      <c r="D166" s="83"/>
      <c r="E166" s="84">
        <v>1</v>
      </c>
    </row>
    <row r="167" spans="1:5" outlineLevel="1" x14ac:dyDescent="0.15">
      <c r="A167" s="3" t="s">
        <v>646</v>
      </c>
      <c r="B167" s="1" t="s">
        <v>549</v>
      </c>
      <c r="C167" s="7" t="s">
        <v>519</v>
      </c>
      <c r="E167" s="68">
        <v>1</v>
      </c>
    </row>
    <row r="168" spans="1:5" outlineLevel="1" x14ac:dyDescent="0.15">
      <c r="A168" s="3" t="s">
        <v>261</v>
      </c>
      <c r="B168" s="1" t="s">
        <v>583</v>
      </c>
      <c r="C168" s="7" t="s">
        <v>519</v>
      </c>
      <c r="E168" s="68">
        <v>2</v>
      </c>
    </row>
    <row r="169" spans="1:5" outlineLevel="1" x14ac:dyDescent="0.15">
      <c r="A169" s="3" t="s">
        <v>658</v>
      </c>
      <c r="B169" s="1" t="s">
        <v>583</v>
      </c>
      <c r="C169" s="7" t="s">
        <v>519</v>
      </c>
      <c r="D169" s="83"/>
      <c r="E169" s="84">
        <v>1</v>
      </c>
    </row>
    <row r="170" spans="1:5" outlineLevel="1" x14ac:dyDescent="0.15">
      <c r="A170" s="3" t="s">
        <v>397</v>
      </c>
      <c r="B170" s="1" t="s">
        <v>583</v>
      </c>
      <c r="C170" s="7" t="s">
        <v>519</v>
      </c>
      <c r="E170" s="68">
        <v>1</v>
      </c>
    </row>
    <row r="171" spans="1:5" outlineLevel="1" x14ac:dyDescent="0.15">
      <c r="A171" s="3" t="s">
        <v>646</v>
      </c>
      <c r="B171" s="1" t="s">
        <v>583</v>
      </c>
      <c r="C171" s="7" t="s">
        <v>519</v>
      </c>
      <c r="E171" s="68">
        <v>1</v>
      </c>
    </row>
    <row r="172" spans="1:5" outlineLevel="1" x14ac:dyDescent="0.15">
      <c r="A172" s="3" t="s">
        <v>261</v>
      </c>
      <c r="B172" s="1" t="s">
        <v>601</v>
      </c>
      <c r="C172" s="7" t="s">
        <v>519</v>
      </c>
      <c r="E172" s="68">
        <v>2</v>
      </c>
    </row>
    <row r="173" spans="1:5" outlineLevel="1" x14ac:dyDescent="0.15">
      <c r="A173" s="3" t="s">
        <v>657</v>
      </c>
      <c r="B173" s="1" t="s">
        <v>601</v>
      </c>
      <c r="C173" s="7" t="s">
        <v>519</v>
      </c>
      <c r="D173" s="83"/>
      <c r="E173" s="152">
        <v>1</v>
      </c>
    </row>
    <row r="174" spans="1:5" outlineLevel="1" x14ac:dyDescent="0.15">
      <c r="A174" s="3" t="s">
        <v>646</v>
      </c>
      <c r="B174" s="1" t="s">
        <v>601</v>
      </c>
      <c r="C174" s="7" t="s">
        <v>519</v>
      </c>
      <c r="E174" s="68">
        <v>1</v>
      </c>
    </row>
    <row r="175" spans="1:5" outlineLevel="1" x14ac:dyDescent="0.15">
      <c r="A175" s="3" t="s">
        <v>261</v>
      </c>
      <c r="B175" s="1" t="s">
        <v>559</v>
      </c>
      <c r="C175" s="7" t="s">
        <v>519</v>
      </c>
      <c r="E175" s="68">
        <v>2</v>
      </c>
    </row>
    <row r="176" spans="1:5" outlineLevel="1" x14ac:dyDescent="0.15">
      <c r="A176" s="3" t="s">
        <v>657</v>
      </c>
      <c r="B176" s="1" t="s">
        <v>559</v>
      </c>
      <c r="C176" s="7" t="s">
        <v>519</v>
      </c>
      <c r="D176" s="83"/>
      <c r="E176" s="152">
        <v>1</v>
      </c>
    </row>
    <row r="177" spans="1:5" outlineLevel="1" x14ac:dyDescent="0.15">
      <c r="A177" s="3" t="s">
        <v>397</v>
      </c>
      <c r="B177" s="1" t="s">
        <v>559</v>
      </c>
      <c r="C177" s="7" t="s">
        <v>519</v>
      </c>
      <c r="E177" s="68">
        <v>1</v>
      </c>
    </row>
    <row r="178" spans="1:5" outlineLevel="1" x14ac:dyDescent="0.15">
      <c r="A178" s="3" t="s">
        <v>646</v>
      </c>
      <c r="B178" s="1" t="s">
        <v>559</v>
      </c>
      <c r="C178" s="7" t="s">
        <v>519</v>
      </c>
      <c r="E178" s="68">
        <v>1</v>
      </c>
    </row>
    <row r="179" spans="1:5" outlineLevel="1" x14ac:dyDescent="0.15">
      <c r="A179" s="3" t="s">
        <v>261</v>
      </c>
      <c r="B179" s="1" t="s">
        <v>616</v>
      </c>
      <c r="C179" s="7" t="s">
        <v>797</v>
      </c>
      <c r="E179" s="68">
        <v>2</v>
      </c>
    </row>
    <row r="180" spans="1:5" outlineLevel="1" x14ac:dyDescent="0.15">
      <c r="A180" s="3" t="s">
        <v>397</v>
      </c>
      <c r="B180" s="1" t="s">
        <v>616</v>
      </c>
      <c r="C180" s="7" t="s">
        <v>797</v>
      </c>
      <c r="E180" s="68">
        <v>1</v>
      </c>
    </row>
    <row r="181" spans="1:5" outlineLevel="1" x14ac:dyDescent="0.15">
      <c r="A181" s="3"/>
      <c r="C181" s="7"/>
      <c r="E181" s="68"/>
    </row>
    <row r="182" spans="1:5" x14ac:dyDescent="0.15">
      <c r="A182" s="4"/>
      <c r="B182" s="122" t="s">
        <v>462</v>
      </c>
      <c r="C182" s="171"/>
      <c r="D182" s="20"/>
      <c r="E182" s="71"/>
    </row>
    <row r="183" spans="1:5" outlineLevel="1" x14ac:dyDescent="0.15">
      <c r="A183" s="3"/>
      <c r="B183" s="1" t="s">
        <v>461</v>
      </c>
      <c r="C183" s="7" t="s">
        <v>462</v>
      </c>
      <c r="E183" s="68"/>
    </row>
    <row r="184" spans="1:5" outlineLevel="1" x14ac:dyDescent="0.15">
      <c r="A184" s="3"/>
      <c r="C184" s="7" t="s">
        <v>462</v>
      </c>
      <c r="E184" s="68"/>
    </row>
    <row r="185" spans="1:5" outlineLevel="1" x14ac:dyDescent="0.15">
      <c r="A185" s="3"/>
      <c r="C185" s="7" t="s">
        <v>462</v>
      </c>
      <c r="E185" s="68"/>
    </row>
    <row r="186" spans="1:5" outlineLevel="1" x14ac:dyDescent="0.15">
      <c r="A186" s="2" t="s">
        <v>293</v>
      </c>
      <c r="B186" s="1" t="s">
        <v>600</v>
      </c>
      <c r="C186" s="7" t="s">
        <v>462</v>
      </c>
      <c r="E186" s="68">
        <v>5</v>
      </c>
    </row>
    <row r="187" spans="1:5" outlineLevel="1" x14ac:dyDescent="0.15">
      <c r="A187" s="3"/>
      <c r="C187" s="7" t="s">
        <v>462</v>
      </c>
      <c r="E187" s="68"/>
    </row>
    <row r="188" spans="1:5" outlineLevel="1" x14ac:dyDescent="0.15">
      <c r="A188" s="2" t="s">
        <v>48</v>
      </c>
      <c r="B188" s="1" t="s">
        <v>598</v>
      </c>
      <c r="C188" s="7" t="s">
        <v>462</v>
      </c>
      <c r="E188" s="68">
        <v>100</v>
      </c>
    </row>
    <row r="189" spans="1:5" outlineLevel="1" x14ac:dyDescent="0.15">
      <c r="A189" s="2" t="s">
        <v>293</v>
      </c>
      <c r="B189" s="1" t="s">
        <v>598</v>
      </c>
      <c r="C189" s="7" t="s">
        <v>462</v>
      </c>
      <c r="E189" s="68">
        <v>2</v>
      </c>
    </row>
    <row r="190" spans="1:5" outlineLevel="1" x14ac:dyDescent="0.15">
      <c r="A190" s="3"/>
      <c r="C190" s="7" t="s">
        <v>462</v>
      </c>
      <c r="E190" s="68"/>
    </row>
    <row r="191" spans="1:5" outlineLevel="1" x14ac:dyDescent="0.15">
      <c r="A191" s="3" t="s">
        <v>179</v>
      </c>
      <c r="B191" s="1" t="s">
        <v>682</v>
      </c>
      <c r="C191" s="7" t="s">
        <v>462</v>
      </c>
      <c r="E191" s="68">
        <v>2</v>
      </c>
    </row>
    <row r="192" spans="1:5" outlineLevel="1" x14ac:dyDescent="0.15">
      <c r="A192" s="3" t="s">
        <v>293</v>
      </c>
      <c r="B192" s="1" t="s">
        <v>682</v>
      </c>
      <c r="C192" s="7" t="s">
        <v>462</v>
      </c>
      <c r="E192" s="68">
        <v>0.5</v>
      </c>
    </row>
    <row r="193" spans="1:5" outlineLevel="1" x14ac:dyDescent="0.15">
      <c r="A193" s="3" t="s">
        <v>304</v>
      </c>
      <c r="B193" s="1" t="s">
        <v>682</v>
      </c>
      <c r="C193" s="7" t="s">
        <v>462</v>
      </c>
      <c r="E193" s="68">
        <v>1</v>
      </c>
    </row>
    <row r="194" spans="1:5" outlineLevel="1" x14ac:dyDescent="0.15">
      <c r="A194" s="2" t="s">
        <v>303</v>
      </c>
      <c r="B194" s="1" t="s">
        <v>683</v>
      </c>
      <c r="C194" s="7" t="s">
        <v>462</v>
      </c>
      <c r="E194" s="68">
        <v>3</v>
      </c>
    </row>
    <row r="195" spans="1:5" outlineLevel="1" x14ac:dyDescent="0.15">
      <c r="A195" s="2" t="s">
        <v>304</v>
      </c>
      <c r="B195" s="1" t="s">
        <v>683</v>
      </c>
      <c r="C195" s="7" t="s">
        <v>462</v>
      </c>
      <c r="E195" s="68">
        <v>6</v>
      </c>
    </row>
    <row r="196" spans="1:5" outlineLevel="1" x14ac:dyDescent="0.15">
      <c r="A196" s="2" t="s">
        <v>301</v>
      </c>
      <c r="B196" s="1" t="s">
        <v>683</v>
      </c>
      <c r="C196" s="7" t="s">
        <v>462</v>
      </c>
      <c r="E196" s="68">
        <v>45</v>
      </c>
    </row>
    <row r="197" spans="1:5" outlineLevel="1" x14ac:dyDescent="0.15">
      <c r="A197" s="3"/>
      <c r="C197" s="7" t="s">
        <v>462</v>
      </c>
      <c r="E197" s="68"/>
    </row>
    <row r="198" spans="1:5" outlineLevel="1" x14ac:dyDescent="0.15">
      <c r="A198" s="3"/>
      <c r="C198" s="7" t="s">
        <v>797</v>
      </c>
      <c r="E198" s="68"/>
    </row>
    <row r="199" spans="1:5" x14ac:dyDescent="0.15">
      <c r="A199" s="4"/>
      <c r="B199" s="122" t="s">
        <v>19</v>
      </c>
      <c r="C199" s="171"/>
      <c r="D199" s="20"/>
      <c r="E199" s="71"/>
    </row>
    <row r="200" spans="1:5" outlineLevel="1" x14ac:dyDescent="0.15">
      <c r="A200" s="2" t="s">
        <v>264</v>
      </c>
      <c r="B200" s="1" t="s">
        <v>568</v>
      </c>
      <c r="C200" s="7" t="s">
        <v>19</v>
      </c>
      <c r="E200" s="68">
        <v>1</v>
      </c>
    </row>
    <row r="201" spans="1:5" outlineLevel="1" x14ac:dyDescent="0.15">
      <c r="A201" s="2" t="s">
        <v>300</v>
      </c>
      <c r="B201" s="1" t="s">
        <v>568</v>
      </c>
      <c r="C201" s="7" t="s">
        <v>19</v>
      </c>
      <c r="E201" s="68">
        <v>1</v>
      </c>
    </row>
    <row r="202" spans="1:5" outlineLevel="1" x14ac:dyDescent="0.15">
      <c r="A202" s="2" t="s">
        <v>318</v>
      </c>
      <c r="B202" s="1" t="s">
        <v>568</v>
      </c>
      <c r="C202" s="7" t="s">
        <v>19</v>
      </c>
      <c r="E202" s="68">
        <v>1</v>
      </c>
    </row>
    <row r="203" spans="1:5" outlineLevel="1" x14ac:dyDescent="0.15">
      <c r="A203" s="2" t="s">
        <v>299</v>
      </c>
      <c r="B203" s="1" t="s">
        <v>568</v>
      </c>
      <c r="C203" s="7" t="s">
        <v>19</v>
      </c>
      <c r="E203" s="68">
        <v>45</v>
      </c>
    </row>
    <row r="204" spans="1:5" outlineLevel="1" x14ac:dyDescent="0.15">
      <c r="A204" s="3" t="s">
        <v>46</v>
      </c>
      <c r="B204" s="1" t="s">
        <v>510</v>
      </c>
      <c r="C204" s="7" t="s">
        <v>797</v>
      </c>
      <c r="E204" s="68">
        <v>1</v>
      </c>
    </row>
    <row r="205" spans="1:5" outlineLevel="1" x14ac:dyDescent="0.15">
      <c r="A205" s="3" t="s">
        <v>300</v>
      </c>
      <c r="B205" s="1" t="s">
        <v>510</v>
      </c>
      <c r="C205" s="7" t="s">
        <v>797</v>
      </c>
      <c r="E205" s="68">
        <v>1</v>
      </c>
    </row>
    <row r="206" spans="1:5" outlineLevel="1" x14ac:dyDescent="0.15">
      <c r="A206" s="3" t="s">
        <v>318</v>
      </c>
      <c r="B206" s="1" t="s">
        <v>510</v>
      </c>
      <c r="C206" s="7" t="s">
        <v>797</v>
      </c>
      <c r="E206" s="68">
        <v>1</v>
      </c>
    </row>
    <row r="207" spans="1:5" outlineLevel="1" x14ac:dyDescent="0.15">
      <c r="A207" s="3" t="s">
        <v>47</v>
      </c>
      <c r="B207" s="1" t="s">
        <v>510</v>
      </c>
      <c r="C207" s="7" t="s">
        <v>797</v>
      </c>
      <c r="E207" s="68">
        <v>15</v>
      </c>
    </row>
    <row r="208" spans="1:5" outlineLevel="1" x14ac:dyDescent="0.15">
      <c r="A208" s="2" t="s">
        <v>49</v>
      </c>
      <c r="B208" s="1" t="s">
        <v>529</v>
      </c>
      <c r="C208" s="7" t="s">
        <v>19</v>
      </c>
      <c r="E208" s="68">
        <v>30</v>
      </c>
    </row>
    <row r="209" spans="1:5" outlineLevel="1" x14ac:dyDescent="0.15">
      <c r="A209" s="2" t="s">
        <v>301</v>
      </c>
      <c r="B209" s="1" t="s">
        <v>529</v>
      </c>
      <c r="C209" s="7" t="s">
        <v>19</v>
      </c>
      <c r="E209" s="68">
        <v>20</v>
      </c>
    </row>
    <row r="210" spans="1:5" outlineLevel="1" x14ac:dyDescent="0.15">
      <c r="A210" s="2" t="s">
        <v>300</v>
      </c>
      <c r="B210" s="1" t="s">
        <v>529</v>
      </c>
      <c r="C210" s="7" t="s">
        <v>19</v>
      </c>
      <c r="E210" s="68">
        <v>1</v>
      </c>
    </row>
    <row r="211" spans="1:5" outlineLevel="1" x14ac:dyDescent="0.15">
      <c r="A211" s="2" t="s">
        <v>318</v>
      </c>
      <c r="B211" s="1" t="s">
        <v>529</v>
      </c>
      <c r="C211" s="7" t="s">
        <v>19</v>
      </c>
      <c r="E211" s="68">
        <v>1</v>
      </c>
    </row>
    <row r="212" spans="1:5" outlineLevel="1" x14ac:dyDescent="0.15">
      <c r="A212" s="2" t="s">
        <v>183</v>
      </c>
      <c r="B212" s="1" t="s">
        <v>529</v>
      </c>
      <c r="C212" s="7" t="s">
        <v>19</v>
      </c>
      <c r="D212" s="67"/>
      <c r="E212" s="75">
        <v>2</v>
      </c>
    </row>
    <row r="213" spans="1:5" outlineLevel="1" x14ac:dyDescent="0.15">
      <c r="A213" s="2" t="s">
        <v>47</v>
      </c>
      <c r="B213" s="1" t="s">
        <v>529</v>
      </c>
      <c r="C213" s="7" t="s">
        <v>19</v>
      </c>
      <c r="D213" s="67"/>
      <c r="E213" s="75">
        <v>45</v>
      </c>
    </row>
    <row r="214" spans="1:5" outlineLevel="1" x14ac:dyDescent="0.15">
      <c r="A214" s="2" t="s">
        <v>267</v>
      </c>
      <c r="B214" s="1" t="s">
        <v>651</v>
      </c>
      <c r="C214" s="7" t="s">
        <v>19</v>
      </c>
      <c r="E214" s="68">
        <v>1</v>
      </c>
    </row>
    <row r="215" spans="1:5" outlineLevel="1" x14ac:dyDescent="0.15">
      <c r="A215" s="2" t="s">
        <v>299</v>
      </c>
      <c r="B215" s="1" t="s">
        <v>651</v>
      </c>
      <c r="C215" s="7" t="s">
        <v>19</v>
      </c>
      <c r="E215" s="76">
        <v>45</v>
      </c>
    </row>
    <row r="216" spans="1:5" outlineLevel="1" x14ac:dyDescent="0.15">
      <c r="A216" s="2" t="s">
        <v>300</v>
      </c>
      <c r="B216" s="1" t="s">
        <v>651</v>
      </c>
      <c r="C216" s="7" t="s">
        <v>19</v>
      </c>
      <c r="E216" s="76">
        <v>1</v>
      </c>
    </row>
    <row r="217" spans="1:5" outlineLevel="1" x14ac:dyDescent="0.15">
      <c r="A217" s="2" t="s">
        <v>318</v>
      </c>
      <c r="B217" s="1" t="s">
        <v>651</v>
      </c>
      <c r="C217" s="7" t="s">
        <v>19</v>
      </c>
      <c r="E217" s="68">
        <v>1</v>
      </c>
    </row>
    <row r="218" spans="1:5" outlineLevel="1" x14ac:dyDescent="0.15">
      <c r="A218" s="2" t="s">
        <v>693</v>
      </c>
      <c r="B218" s="1" t="s">
        <v>498</v>
      </c>
      <c r="C218" s="7" t="s">
        <v>19</v>
      </c>
      <c r="E218" s="68">
        <v>1</v>
      </c>
    </row>
    <row r="219" spans="1:5" outlineLevel="1" x14ac:dyDescent="0.15">
      <c r="A219" s="2" t="s">
        <v>300</v>
      </c>
      <c r="B219" s="1" t="s">
        <v>498</v>
      </c>
      <c r="C219" s="7" t="s">
        <v>19</v>
      </c>
      <c r="E219" s="68">
        <v>1</v>
      </c>
    </row>
    <row r="220" spans="1:5" outlineLevel="1" x14ac:dyDescent="0.15">
      <c r="A220" s="2" t="s">
        <v>299</v>
      </c>
      <c r="B220" s="1" t="s">
        <v>498</v>
      </c>
      <c r="C220" s="7" t="s">
        <v>19</v>
      </c>
      <c r="E220" s="68">
        <v>45</v>
      </c>
    </row>
    <row r="221" spans="1:5" outlineLevel="1" x14ac:dyDescent="0.15">
      <c r="A221" s="2" t="s">
        <v>318</v>
      </c>
      <c r="B221" s="1" t="s">
        <v>498</v>
      </c>
      <c r="C221" s="7" t="s">
        <v>19</v>
      </c>
      <c r="E221" s="68">
        <v>1</v>
      </c>
    </row>
    <row r="222" spans="1:5" outlineLevel="1" x14ac:dyDescent="0.15">
      <c r="A222" s="2" t="s">
        <v>316</v>
      </c>
      <c r="B222" s="1" t="s">
        <v>528</v>
      </c>
      <c r="C222" s="7" t="s">
        <v>19</v>
      </c>
      <c r="E222" s="68">
        <v>1</v>
      </c>
    </row>
    <row r="223" spans="1:5" outlineLevel="1" x14ac:dyDescent="0.15">
      <c r="A223" s="2" t="s">
        <v>300</v>
      </c>
      <c r="B223" s="1" t="s">
        <v>528</v>
      </c>
      <c r="C223" s="7" t="s">
        <v>19</v>
      </c>
      <c r="E223" s="68">
        <v>1</v>
      </c>
    </row>
    <row r="224" spans="1:5" outlineLevel="1" x14ac:dyDescent="0.15">
      <c r="A224" s="2" t="s">
        <v>318</v>
      </c>
      <c r="B224" s="1" t="s">
        <v>528</v>
      </c>
      <c r="C224" s="7" t="s">
        <v>19</v>
      </c>
      <c r="E224" s="68">
        <v>1</v>
      </c>
    </row>
    <row r="225" spans="1:5" outlineLevel="1" x14ac:dyDescent="0.15">
      <c r="A225" s="2" t="s">
        <v>693</v>
      </c>
      <c r="B225" s="1" t="s">
        <v>497</v>
      </c>
      <c r="C225" s="7" t="s">
        <v>19</v>
      </c>
      <c r="E225" s="68">
        <v>1</v>
      </c>
    </row>
    <row r="226" spans="1:5" outlineLevel="1" x14ac:dyDescent="0.15">
      <c r="A226" s="2" t="s">
        <v>300</v>
      </c>
      <c r="B226" s="1" t="s">
        <v>497</v>
      </c>
      <c r="C226" s="7" t="s">
        <v>19</v>
      </c>
      <c r="E226" s="68">
        <v>1</v>
      </c>
    </row>
    <row r="227" spans="1:5" outlineLevel="1" x14ac:dyDescent="0.15">
      <c r="A227" s="2" t="s">
        <v>318</v>
      </c>
      <c r="B227" s="1" t="s">
        <v>497</v>
      </c>
      <c r="C227" s="7" t="s">
        <v>19</v>
      </c>
      <c r="E227" s="68">
        <v>1</v>
      </c>
    </row>
    <row r="228" spans="1:5" outlineLevel="1" x14ac:dyDescent="0.15">
      <c r="A228" s="2" t="s">
        <v>299</v>
      </c>
      <c r="B228" s="1" t="s">
        <v>497</v>
      </c>
      <c r="C228" s="7" t="s">
        <v>19</v>
      </c>
      <c r="E228" s="68">
        <v>45</v>
      </c>
    </row>
    <row r="229" spans="1:5" outlineLevel="1" x14ac:dyDescent="0.15">
      <c r="A229" s="2" t="s">
        <v>261</v>
      </c>
      <c r="B229" s="1" t="s">
        <v>496</v>
      </c>
      <c r="C229" s="7" t="s">
        <v>19</v>
      </c>
      <c r="E229" s="68">
        <v>1</v>
      </c>
    </row>
    <row r="230" spans="1:5" outlineLevel="1" x14ac:dyDescent="0.15">
      <c r="A230" s="2" t="s">
        <v>300</v>
      </c>
      <c r="B230" s="1" t="s">
        <v>496</v>
      </c>
      <c r="C230" s="7" t="s">
        <v>19</v>
      </c>
      <c r="E230" s="68">
        <v>1</v>
      </c>
    </row>
    <row r="231" spans="1:5" outlineLevel="1" x14ac:dyDescent="0.15">
      <c r="A231" s="2" t="s">
        <v>318</v>
      </c>
      <c r="B231" s="1" t="s">
        <v>496</v>
      </c>
      <c r="C231" s="7" t="s">
        <v>19</v>
      </c>
      <c r="E231" s="68">
        <v>1</v>
      </c>
    </row>
    <row r="232" spans="1:5" outlineLevel="1" x14ac:dyDescent="0.15">
      <c r="A232" s="2" t="s">
        <v>261</v>
      </c>
      <c r="B232" s="1" t="s">
        <v>684</v>
      </c>
      <c r="C232" s="7" t="s">
        <v>19</v>
      </c>
      <c r="E232" s="68">
        <v>1</v>
      </c>
    </row>
    <row r="233" spans="1:5" outlineLevel="1" x14ac:dyDescent="0.15">
      <c r="A233" s="2" t="s">
        <v>300</v>
      </c>
      <c r="B233" s="1" t="s">
        <v>684</v>
      </c>
      <c r="C233" s="7" t="s">
        <v>19</v>
      </c>
      <c r="E233" s="68">
        <v>1</v>
      </c>
    </row>
    <row r="234" spans="1:5" outlineLevel="1" x14ac:dyDescent="0.15">
      <c r="A234" s="2" t="s">
        <v>318</v>
      </c>
      <c r="B234" s="1" t="s">
        <v>684</v>
      </c>
      <c r="C234" s="7" t="s">
        <v>19</v>
      </c>
      <c r="E234" s="68">
        <v>1</v>
      </c>
    </row>
    <row r="235" spans="1:5" s="77" customFormat="1" outlineLevel="1" x14ac:dyDescent="0.15">
      <c r="A235" s="79" t="s">
        <v>409</v>
      </c>
      <c r="B235" s="78" t="s">
        <v>511</v>
      </c>
      <c r="C235" s="7" t="s">
        <v>19</v>
      </c>
      <c r="E235" s="79"/>
    </row>
    <row r="236" spans="1:5" s="77" customFormat="1" outlineLevel="1" x14ac:dyDescent="0.15">
      <c r="A236" s="79" t="s">
        <v>300</v>
      </c>
      <c r="B236" s="78" t="s">
        <v>511</v>
      </c>
      <c r="C236" s="7" t="s">
        <v>19</v>
      </c>
      <c r="E236" s="79">
        <v>1</v>
      </c>
    </row>
    <row r="237" spans="1:5" s="77" customFormat="1" outlineLevel="1" x14ac:dyDescent="0.15">
      <c r="A237" s="79" t="s">
        <v>318</v>
      </c>
      <c r="B237" s="78" t="s">
        <v>511</v>
      </c>
      <c r="C237" s="7" t="s">
        <v>19</v>
      </c>
      <c r="E237" s="79">
        <v>1</v>
      </c>
    </row>
    <row r="238" spans="1:5" s="77" customFormat="1" outlineLevel="1" x14ac:dyDescent="0.15">
      <c r="A238" s="2" t="s">
        <v>261</v>
      </c>
      <c r="B238" s="78" t="s">
        <v>495</v>
      </c>
      <c r="C238" s="7" t="s">
        <v>19</v>
      </c>
      <c r="E238" s="68">
        <v>1</v>
      </c>
    </row>
    <row r="239" spans="1:5" s="77" customFormat="1" outlineLevel="1" x14ac:dyDescent="0.15">
      <c r="A239" s="2" t="s">
        <v>300</v>
      </c>
      <c r="B239" s="78" t="s">
        <v>495</v>
      </c>
      <c r="C239" s="7" t="s">
        <v>19</v>
      </c>
      <c r="E239" s="79">
        <v>1</v>
      </c>
    </row>
    <row r="240" spans="1:5" s="77" customFormat="1" outlineLevel="1" x14ac:dyDescent="0.15">
      <c r="A240" s="2" t="s">
        <v>318</v>
      </c>
      <c r="B240" s="78" t="s">
        <v>495</v>
      </c>
      <c r="C240" s="7" t="s">
        <v>19</v>
      </c>
      <c r="E240" s="79">
        <v>1</v>
      </c>
    </row>
    <row r="241" spans="1:7" s="77" customFormat="1" outlineLevel="1" x14ac:dyDescent="0.15">
      <c r="A241" s="2" t="s">
        <v>47</v>
      </c>
      <c r="B241" s="78" t="s">
        <v>495</v>
      </c>
      <c r="C241" s="7" t="s">
        <v>19</v>
      </c>
      <c r="E241" s="79">
        <v>45</v>
      </c>
    </row>
    <row r="242" spans="1:7" s="77" customFormat="1" outlineLevel="1" x14ac:dyDescent="0.15">
      <c r="A242" s="79" t="s">
        <v>267</v>
      </c>
      <c r="B242" s="78" t="s">
        <v>651</v>
      </c>
      <c r="C242" s="7" t="s">
        <v>19</v>
      </c>
      <c r="E242" s="68">
        <v>1</v>
      </c>
    </row>
    <row r="243" spans="1:7" s="77" customFormat="1" outlineLevel="1" x14ac:dyDescent="0.15">
      <c r="A243" s="79" t="s">
        <v>300</v>
      </c>
      <c r="B243" s="78" t="s">
        <v>651</v>
      </c>
      <c r="C243" s="7" t="s">
        <v>19</v>
      </c>
      <c r="E243" s="79">
        <v>1</v>
      </c>
    </row>
    <row r="244" spans="1:7" s="77" customFormat="1" outlineLevel="1" x14ac:dyDescent="0.15">
      <c r="A244" s="79"/>
      <c r="B244" s="78"/>
      <c r="C244" s="7" t="s">
        <v>797</v>
      </c>
      <c r="E244" s="79"/>
    </row>
    <row r="245" spans="1:7" s="77" customFormat="1" outlineLevel="1" x14ac:dyDescent="0.15">
      <c r="A245" s="79"/>
      <c r="B245" s="78"/>
      <c r="C245" s="7" t="s">
        <v>797</v>
      </c>
      <c r="E245" s="79"/>
    </row>
    <row r="246" spans="1:7" s="77" customFormat="1" outlineLevel="1" x14ac:dyDescent="0.15">
      <c r="A246" s="79"/>
      <c r="B246" s="78"/>
      <c r="C246" s="7" t="s">
        <v>797</v>
      </c>
      <c r="E246" s="79"/>
    </row>
    <row r="247" spans="1:7" outlineLevel="1" x14ac:dyDescent="0.15">
      <c r="C247" s="7"/>
      <c r="E247" s="68"/>
    </row>
    <row r="248" spans="1:7" x14ac:dyDescent="0.15">
      <c r="A248" s="4"/>
      <c r="B248" s="122" t="s">
        <v>9</v>
      </c>
      <c r="C248" s="171"/>
      <c r="D248" s="20"/>
      <c r="E248" s="71"/>
    </row>
    <row r="249" spans="1:7" outlineLevel="1" x14ac:dyDescent="0.15">
      <c r="A249" s="2" t="s">
        <v>293</v>
      </c>
      <c r="B249" s="1" t="s">
        <v>493</v>
      </c>
      <c r="C249" s="7" t="s">
        <v>9</v>
      </c>
      <c r="E249" s="68">
        <v>1</v>
      </c>
      <c r="F249" t="s">
        <v>233</v>
      </c>
    </row>
    <row r="250" spans="1:7" outlineLevel="1" x14ac:dyDescent="0.15">
      <c r="A250" s="2" t="s">
        <v>294</v>
      </c>
      <c r="B250" s="1" t="s">
        <v>493</v>
      </c>
      <c r="C250" s="7" t="s">
        <v>9</v>
      </c>
      <c r="E250" s="68">
        <v>5</v>
      </c>
      <c r="F250" t="s">
        <v>307</v>
      </c>
    </row>
    <row r="251" spans="1:7" outlineLevel="1" x14ac:dyDescent="0.15">
      <c r="A251" s="2" t="s">
        <v>271</v>
      </c>
      <c r="B251" s="1" t="s">
        <v>493</v>
      </c>
      <c r="C251" s="7" t="s">
        <v>9</v>
      </c>
      <c r="E251" s="68">
        <v>0.5</v>
      </c>
      <c r="F251" t="s">
        <v>308</v>
      </c>
    </row>
    <row r="252" spans="1:7" outlineLevel="1" x14ac:dyDescent="0.15">
      <c r="A252" s="2" t="s">
        <v>295</v>
      </c>
      <c r="B252" s="1" t="s">
        <v>493</v>
      </c>
      <c r="C252" s="7" t="s">
        <v>9</v>
      </c>
      <c r="E252" s="68">
        <v>5</v>
      </c>
      <c r="F252" t="s">
        <v>309</v>
      </c>
    </row>
    <row r="253" spans="1:7" outlineLevel="1" x14ac:dyDescent="0.15">
      <c r="A253" s="2" t="s">
        <v>296</v>
      </c>
      <c r="B253" s="1" t="s">
        <v>493</v>
      </c>
      <c r="C253" s="7" t="s">
        <v>9</v>
      </c>
      <c r="E253" s="68">
        <v>18</v>
      </c>
      <c r="F253" t="s">
        <v>310</v>
      </c>
    </row>
    <row r="254" spans="1:7" outlineLevel="1" x14ac:dyDescent="0.15">
      <c r="A254" s="2" t="s">
        <v>297</v>
      </c>
      <c r="B254" s="1" t="s">
        <v>493</v>
      </c>
      <c r="C254" s="7" t="s">
        <v>9</v>
      </c>
      <c r="E254" s="68">
        <v>10</v>
      </c>
      <c r="F254" t="s">
        <v>346</v>
      </c>
      <c r="G254" t="s">
        <v>347</v>
      </c>
    </row>
    <row r="255" spans="1:7" outlineLevel="1" x14ac:dyDescent="0.15">
      <c r="A255" s="2" t="s">
        <v>298</v>
      </c>
      <c r="B255" s="1" t="s">
        <v>493</v>
      </c>
      <c r="C255" s="7" t="s">
        <v>9</v>
      </c>
      <c r="E255" s="68">
        <v>1</v>
      </c>
      <c r="F255" t="s">
        <v>311</v>
      </c>
    </row>
    <row r="256" spans="1:7" outlineLevel="1" x14ac:dyDescent="0.15">
      <c r="A256" s="2" t="s">
        <v>713</v>
      </c>
      <c r="B256" s="1" t="s">
        <v>493</v>
      </c>
      <c r="C256" s="7" t="s">
        <v>9</v>
      </c>
      <c r="E256" s="68">
        <v>100</v>
      </c>
      <c r="F256" t="s">
        <v>312</v>
      </c>
    </row>
    <row r="257" spans="1:6" outlineLevel="1" x14ac:dyDescent="0.15">
      <c r="A257" s="2" t="s">
        <v>441</v>
      </c>
      <c r="B257" s="1" t="s">
        <v>493</v>
      </c>
      <c r="C257" s="7" t="s">
        <v>9</v>
      </c>
      <c r="E257" s="68">
        <v>22.5</v>
      </c>
      <c r="F257" t="s">
        <v>442</v>
      </c>
    </row>
    <row r="258" spans="1:6" outlineLevel="1" x14ac:dyDescent="0.15">
      <c r="A258" s="2" t="s">
        <v>713</v>
      </c>
      <c r="B258" s="1" t="s">
        <v>493</v>
      </c>
      <c r="C258" s="7" t="s">
        <v>9</v>
      </c>
      <c r="E258" s="68">
        <v>100</v>
      </c>
    </row>
    <row r="259" spans="1:6" outlineLevel="1" x14ac:dyDescent="0.15">
      <c r="A259" s="2" t="s">
        <v>48</v>
      </c>
      <c r="B259" s="1" t="s">
        <v>527</v>
      </c>
      <c r="C259" s="7" t="s">
        <v>9</v>
      </c>
      <c r="E259" s="68">
        <v>30</v>
      </c>
    </row>
    <row r="260" spans="1:6" outlineLevel="1" x14ac:dyDescent="0.15">
      <c r="A260" s="2" t="s">
        <v>271</v>
      </c>
      <c r="B260" s="1" t="s">
        <v>527</v>
      </c>
      <c r="C260" s="7" t="s">
        <v>9</v>
      </c>
      <c r="E260" s="68">
        <v>0.5</v>
      </c>
    </row>
    <row r="261" spans="1:6" outlineLevel="1" x14ac:dyDescent="0.15">
      <c r="A261" s="2" t="s">
        <v>296</v>
      </c>
      <c r="B261" s="1" t="s">
        <v>527</v>
      </c>
      <c r="C261" s="7" t="s">
        <v>9</v>
      </c>
      <c r="E261" s="68">
        <v>18</v>
      </c>
    </row>
    <row r="262" spans="1:6" outlineLevel="1" x14ac:dyDescent="0.15">
      <c r="A262" s="2" t="s">
        <v>297</v>
      </c>
      <c r="B262" s="1" t="s">
        <v>527</v>
      </c>
      <c r="C262" s="7" t="s">
        <v>9</v>
      </c>
      <c r="E262" s="68">
        <v>10</v>
      </c>
    </row>
    <row r="263" spans="1:6" outlineLevel="1" x14ac:dyDescent="0.15">
      <c r="A263" s="2" t="s">
        <v>298</v>
      </c>
      <c r="B263" s="1" t="s">
        <v>527</v>
      </c>
      <c r="C263" s="7" t="s">
        <v>9</v>
      </c>
      <c r="E263" s="68">
        <v>1</v>
      </c>
    </row>
    <row r="264" spans="1:6" outlineLevel="1" x14ac:dyDescent="0.15">
      <c r="A264" s="2" t="s">
        <v>713</v>
      </c>
      <c r="B264" s="1" t="s">
        <v>527</v>
      </c>
      <c r="C264" s="7" t="s">
        <v>9</v>
      </c>
      <c r="E264" s="68">
        <v>100</v>
      </c>
    </row>
    <row r="265" spans="1:6" outlineLevel="1" x14ac:dyDescent="0.15">
      <c r="A265" s="2" t="s">
        <v>48</v>
      </c>
      <c r="B265" s="1" t="s">
        <v>652</v>
      </c>
      <c r="C265" s="7" t="s">
        <v>9</v>
      </c>
      <c r="E265" s="68">
        <v>30</v>
      </c>
    </row>
    <row r="266" spans="1:6" outlineLevel="1" x14ac:dyDescent="0.15">
      <c r="A266" s="2" t="s">
        <v>271</v>
      </c>
      <c r="B266" s="1" t="s">
        <v>652</v>
      </c>
      <c r="C266" s="7" t="s">
        <v>9</v>
      </c>
      <c r="E266" s="68"/>
    </row>
    <row r="267" spans="1:6" outlineLevel="1" x14ac:dyDescent="0.15">
      <c r="A267" s="2" t="s">
        <v>298</v>
      </c>
      <c r="B267" s="1" t="s">
        <v>652</v>
      </c>
      <c r="C267" s="7" t="s">
        <v>9</v>
      </c>
      <c r="E267" s="68"/>
    </row>
    <row r="268" spans="1:6" outlineLevel="1" x14ac:dyDescent="0.15">
      <c r="A268" s="2" t="s">
        <v>713</v>
      </c>
      <c r="B268" s="1" t="s">
        <v>652</v>
      </c>
      <c r="C268" s="7" t="s">
        <v>9</v>
      </c>
      <c r="E268" s="68">
        <v>100</v>
      </c>
    </row>
    <row r="269" spans="1:6" outlineLevel="1" x14ac:dyDescent="0.15">
      <c r="A269" s="2" t="s">
        <v>296</v>
      </c>
      <c r="B269" s="1" t="s">
        <v>652</v>
      </c>
      <c r="C269" s="7" t="s">
        <v>9</v>
      </c>
      <c r="E269" s="68"/>
    </row>
    <row r="270" spans="1:6" outlineLevel="1" x14ac:dyDescent="0.15">
      <c r="A270" s="2" t="s">
        <v>49</v>
      </c>
      <c r="B270" s="1" t="s">
        <v>604</v>
      </c>
      <c r="C270" s="7" t="s">
        <v>9</v>
      </c>
      <c r="E270" s="68">
        <v>30</v>
      </c>
    </row>
    <row r="271" spans="1:6" outlineLevel="1" x14ac:dyDescent="0.15">
      <c r="A271" s="2" t="s">
        <v>271</v>
      </c>
      <c r="B271" s="1" t="s">
        <v>604</v>
      </c>
      <c r="C271" s="7" t="s">
        <v>9</v>
      </c>
      <c r="E271" s="68">
        <v>1</v>
      </c>
    </row>
    <row r="272" spans="1:6" outlineLevel="1" x14ac:dyDescent="0.15">
      <c r="A272" s="2" t="s">
        <v>296</v>
      </c>
      <c r="B272" s="1" t="s">
        <v>604</v>
      </c>
      <c r="C272" s="7" t="s">
        <v>9</v>
      </c>
      <c r="E272" s="68">
        <v>18</v>
      </c>
    </row>
    <row r="273" spans="1:5" outlineLevel="1" x14ac:dyDescent="0.15">
      <c r="A273" s="2" t="s">
        <v>297</v>
      </c>
      <c r="B273" s="1" t="s">
        <v>604</v>
      </c>
      <c r="C273" s="7" t="s">
        <v>9</v>
      </c>
      <c r="E273" s="68">
        <v>10</v>
      </c>
    </row>
    <row r="274" spans="1:5" outlineLevel="1" x14ac:dyDescent="0.15">
      <c r="A274" s="2" t="s">
        <v>298</v>
      </c>
      <c r="B274" s="1" t="s">
        <v>604</v>
      </c>
      <c r="C274" s="7" t="s">
        <v>9</v>
      </c>
      <c r="E274" s="68">
        <v>1</v>
      </c>
    </row>
    <row r="275" spans="1:5" outlineLevel="1" x14ac:dyDescent="0.15">
      <c r="A275" s="2" t="s">
        <v>713</v>
      </c>
      <c r="B275" s="1" t="s">
        <v>604</v>
      </c>
      <c r="C275" s="7" t="s">
        <v>9</v>
      </c>
      <c r="E275" s="68">
        <v>100</v>
      </c>
    </row>
    <row r="276" spans="1:5" outlineLevel="1" x14ac:dyDescent="0.15">
      <c r="A276" s="2" t="s">
        <v>713</v>
      </c>
      <c r="B276" s="1" t="s">
        <v>711</v>
      </c>
      <c r="C276" s="7" t="s">
        <v>9</v>
      </c>
      <c r="E276" s="68"/>
    </row>
    <row r="277" spans="1:5" outlineLevel="1" x14ac:dyDescent="0.15">
      <c r="B277" s="1" t="s">
        <v>711</v>
      </c>
      <c r="C277" s="7" t="s">
        <v>9</v>
      </c>
      <c r="E277" s="68"/>
    </row>
    <row r="278" spans="1:5" outlineLevel="1" x14ac:dyDescent="0.15">
      <c r="A278" s="2" t="s">
        <v>48</v>
      </c>
      <c r="B278" s="1" t="s">
        <v>544</v>
      </c>
      <c r="C278" s="7" t="s">
        <v>9</v>
      </c>
      <c r="E278" s="68">
        <v>30</v>
      </c>
    </row>
    <row r="279" spans="1:5" outlineLevel="1" x14ac:dyDescent="0.15">
      <c r="A279" s="2" t="s">
        <v>713</v>
      </c>
      <c r="B279" s="1" t="s">
        <v>544</v>
      </c>
      <c r="C279" s="7" t="s">
        <v>9</v>
      </c>
      <c r="E279" s="68">
        <v>100</v>
      </c>
    </row>
    <row r="280" spans="1:5" outlineLevel="1" x14ac:dyDescent="0.15">
      <c r="A280" s="2" t="s">
        <v>48</v>
      </c>
      <c r="B280" s="1" t="s">
        <v>526</v>
      </c>
      <c r="C280" s="7" t="s">
        <v>9</v>
      </c>
      <c r="E280" s="68">
        <v>30</v>
      </c>
    </row>
    <row r="281" spans="1:5" outlineLevel="1" x14ac:dyDescent="0.15">
      <c r="A281" s="2" t="s">
        <v>293</v>
      </c>
      <c r="B281" s="1" t="s">
        <v>526</v>
      </c>
      <c r="C281" s="7" t="s">
        <v>9</v>
      </c>
      <c r="E281" s="68">
        <v>1</v>
      </c>
    </row>
    <row r="282" spans="1:5" outlineLevel="1" x14ac:dyDescent="0.15">
      <c r="A282" s="2" t="s">
        <v>713</v>
      </c>
      <c r="B282" s="1" t="s">
        <v>526</v>
      </c>
      <c r="C282" s="7" t="s">
        <v>9</v>
      </c>
      <c r="E282" s="68">
        <v>100</v>
      </c>
    </row>
    <row r="283" spans="1:5" outlineLevel="1" x14ac:dyDescent="0.15">
      <c r="A283" s="2" t="s">
        <v>293</v>
      </c>
      <c r="B283" s="1" t="s">
        <v>587</v>
      </c>
      <c r="C283" s="7" t="s">
        <v>9</v>
      </c>
      <c r="E283" s="68">
        <v>1</v>
      </c>
    </row>
    <row r="284" spans="1:5" outlineLevel="1" x14ac:dyDescent="0.15">
      <c r="A284" s="2" t="s">
        <v>713</v>
      </c>
      <c r="B284" s="1" t="s">
        <v>587</v>
      </c>
      <c r="C284" s="7" t="s">
        <v>9</v>
      </c>
      <c r="E284" s="68">
        <v>100</v>
      </c>
    </row>
    <row r="285" spans="1:5" outlineLevel="1" x14ac:dyDescent="0.15">
      <c r="A285" s="2" t="s">
        <v>48</v>
      </c>
      <c r="B285" s="1" t="s">
        <v>509</v>
      </c>
      <c r="C285" s="7" t="s">
        <v>9</v>
      </c>
      <c r="E285" s="68">
        <v>50</v>
      </c>
    </row>
    <row r="286" spans="1:5" outlineLevel="1" x14ac:dyDescent="0.15">
      <c r="A286" s="2" t="s">
        <v>713</v>
      </c>
      <c r="B286" s="1" t="s">
        <v>509</v>
      </c>
      <c r="C286" s="7" t="s">
        <v>9</v>
      </c>
      <c r="E286" s="68">
        <v>100</v>
      </c>
    </row>
    <row r="287" spans="1:5" outlineLevel="1" x14ac:dyDescent="0.15">
      <c r="A287" s="2" t="s">
        <v>48</v>
      </c>
      <c r="B287" s="1" t="s">
        <v>508</v>
      </c>
      <c r="C287" s="7" t="s">
        <v>9</v>
      </c>
      <c r="E287" s="68">
        <v>30</v>
      </c>
    </row>
    <row r="288" spans="1:5" outlineLevel="1" x14ac:dyDescent="0.15">
      <c r="A288" s="2" t="s">
        <v>713</v>
      </c>
      <c r="B288" s="1" t="s">
        <v>508</v>
      </c>
      <c r="C288" s="7" t="s">
        <v>9</v>
      </c>
      <c r="E288" s="68">
        <v>100</v>
      </c>
    </row>
    <row r="289" spans="1:5" outlineLevel="1" x14ac:dyDescent="0.15">
      <c r="A289" s="2" t="s">
        <v>48</v>
      </c>
      <c r="B289" s="1" t="s">
        <v>494</v>
      </c>
      <c r="C289" s="7" t="s">
        <v>9</v>
      </c>
      <c r="E289" s="68">
        <v>50</v>
      </c>
    </row>
    <row r="290" spans="1:5" outlineLevel="1" x14ac:dyDescent="0.15">
      <c r="A290" s="2" t="s">
        <v>318</v>
      </c>
      <c r="B290" s="1" t="s">
        <v>494</v>
      </c>
      <c r="C290" s="7" t="s">
        <v>9</v>
      </c>
      <c r="E290" s="68">
        <v>1</v>
      </c>
    </row>
    <row r="291" spans="1:5" outlineLevel="1" x14ac:dyDescent="0.15">
      <c r="A291" s="2" t="s">
        <v>713</v>
      </c>
      <c r="B291" s="1" t="s">
        <v>494</v>
      </c>
      <c r="C291" s="7" t="s">
        <v>9</v>
      </c>
      <c r="E291" s="68">
        <v>100</v>
      </c>
    </row>
    <row r="292" spans="1:5" outlineLevel="1" x14ac:dyDescent="0.15">
      <c r="A292" s="2" t="s">
        <v>179</v>
      </c>
      <c r="B292" s="1" t="s">
        <v>588</v>
      </c>
      <c r="C292" s="7" t="s">
        <v>797</v>
      </c>
      <c r="E292" s="68">
        <v>2</v>
      </c>
    </row>
    <row r="293" spans="1:5" outlineLevel="1" x14ac:dyDescent="0.15">
      <c r="A293" s="2" t="s">
        <v>713</v>
      </c>
      <c r="B293" s="1" t="s">
        <v>588</v>
      </c>
      <c r="C293" s="7" t="s">
        <v>797</v>
      </c>
      <c r="E293" s="68">
        <v>100</v>
      </c>
    </row>
    <row r="294" spans="1:5" outlineLevel="1" x14ac:dyDescent="0.15">
      <c r="A294" s="2" t="s">
        <v>293</v>
      </c>
      <c r="B294" s="1" t="s">
        <v>557</v>
      </c>
      <c r="C294" s="7" t="s">
        <v>9</v>
      </c>
      <c r="E294" s="68">
        <v>3</v>
      </c>
    </row>
    <row r="295" spans="1:5" outlineLevel="1" x14ac:dyDescent="0.15">
      <c r="A295" s="2" t="s">
        <v>713</v>
      </c>
      <c r="B295" s="1" t="s">
        <v>557</v>
      </c>
      <c r="C295" s="7" t="s">
        <v>9</v>
      </c>
      <c r="E295" s="68">
        <v>100</v>
      </c>
    </row>
    <row r="296" spans="1:5" outlineLevel="1" x14ac:dyDescent="0.15">
      <c r="A296" s="2" t="s">
        <v>267</v>
      </c>
      <c r="B296" s="1" t="s">
        <v>603</v>
      </c>
      <c r="C296" s="7" t="s">
        <v>797</v>
      </c>
      <c r="E296" s="68">
        <v>1</v>
      </c>
    </row>
    <row r="297" spans="1:5" outlineLevel="1" x14ac:dyDescent="0.15">
      <c r="A297" s="2" t="s">
        <v>713</v>
      </c>
      <c r="B297" s="1" t="s">
        <v>603</v>
      </c>
      <c r="C297" s="7" t="s">
        <v>797</v>
      </c>
      <c r="E297" s="68">
        <v>100</v>
      </c>
    </row>
    <row r="298" spans="1:5" outlineLevel="1" x14ac:dyDescent="0.15">
      <c r="A298" s="2" t="s">
        <v>267</v>
      </c>
      <c r="B298" s="1" t="s">
        <v>798</v>
      </c>
      <c r="C298" s="7" t="s">
        <v>9</v>
      </c>
      <c r="E298" s="124">
        <v>1</v>
      </c>
    </row>
    <row r="299" spans="1:5" outlineLevel="1" x14ac:dyDescent="0.15">
      <c r="A299" s="2" t="s">
        <v>713</v>
      </c>
      <c r="B299" s="1" t="s">
        <v>798</v>
      </c>
      <c r="C299" s="7" t="s">
        <v>9</v>
      </c>
      <c r="E299" s="124">
        <v>100</v>
      </c>
    </row>
    <row r="300" spans="1:5" outlineLevel="1" x14ac:dyDescent="0.15">
      <c r="A300" s="2" t="s">
        <v>49</v>
      </c>
      <c r="B300" s="1" t="s">
        <v>681</v>
      </c>
      <c r="C300" s="7" t="s">
        <v>797</v>
      </c>
      <c r="E300" s="73">
        <v>30</v>
      </c>
    </row>
    <row r="301" spans="1:5" outlineLevel="1" x14ac:dyDescent="0.15">
      <c r="A301" s="2" t="s">
        <v>713</v>
      </c>
      <c r="B301" s="1" t="s">
        <v>681</v>
      </c>
      <c r="C301" s="7" t="s">
        <v>797</v>
      </c>
      <c r="E301" s="68">
        <v>100</v>
      </c>
    </row>
    <row r="302" spans="1:5" outlineLevel="1" x14ac:dyDescent="0.15">
      <c r="A302" s="2" t="s">
        <v>293</v>
      </c>
      <c r="B302" s="1" t="s">
        <v>28</v>
      </c>
      <c r="C302" s="7" t="s">
        <v>797</v>
      </c>
      <c r="E302" s="68">
        <v>1</v>
      </c>
    </row>
    <row r="303" spans="1:5" outlineLevel="1" x14ac:dyDescent="0.15">
      <c r="A303" s="2" t="s">
        <v>293</v>
      </c>
      <c r="B303" s="1" t="s">
        <v>630</v>
      </c>
      <c r="C303" s="7" t="s">
        <v>797</v>
      </c>
      <c r="E303" s="68">
        <v>1</v>
      </c>
    </row>
    <row r="304" spans="1:5" outlineLevel="1" x14ac:dyDescent="0.15">
      <c r="A304" s="2" t="s">
        <v>713</v>
      </c>
      <c r="B304" s="1" t="s">
        <v>630</v>
      </c>
      <c r="C304" s="7" t="s">
        <v>797</v>
      </c>
      <c r="E304" s="68">
        <v>100</v>
      </c>
    </row>
    <row r="305" spans="1:5" outlineLevel="1" x14ac:dyDescent="0.15">
      <c r="A305" s="2" t="s">
        <v>49</v>
      </c>
      <c r="B305" s="1" t="s">
        <v>595</v>
      </c>
      <c r="C305" s="7" t="s">
        <v>9</v>
      </c>
      <c r="E305" s="68">
        <v>30</v>
      </c>
    </row>
    <row r="306" spans="1:5" outlineLevel="1" x14ac:dyDescent="0.15">
      <c r="A306" s="2" t="s">
        <v>713</v>
      </c>
      <c r="B306" s="1" t="s">
        <v>595</v>
      </c>
      <c r="C306" s="7" t="s">
        <v>9</v>
      </c>
      <c r="E306" s="68">
        <v>100</v>
      </c>
    </row>
    <row r="307" spans="1:5" outlineLevel="1" x14ac:dyDescent="0.15">
      <c r="A307" s="2" t="s">
        <v>48</v>
      </c>
      <c r="B307" s="1" t="s">
        <v>507</v>
      </c>
      <c r="C307" s="7" t="s">
        <v>9</v>
      </c>
      <c r="E307" s="68">
        <v>30</v>
      </c>
    </row>
    <row r="308" spans="1:5" outlineLevel="1" x14ac:dyDescent="0.15">
      <c r="A308" s="2" t="s">
        <v>713</v>
      </c>
      <c r="B308" s="1" t="s">
        <v>507</v>
      </c>
      <c r="C308" s="7" t="s">
        <v>9</v>
      </c>
      <c r="E308" s="41">
        <v>100</v>
      </c>
    </row>
    <row r="309" spans="1:5" outlineLevel="1" x14ac:dyDescent="0.15">
      <c r="C309" s="7"/>
      <c r="E309" s="124"/>
    </row>
    <row r="310" spans="1:5" outlineLevel="1" x14ac:dyDescent="0.15">
      <c r="C310" s="7"/>
      <c r="E310" s="124"/>
    </row>
    <row r="311" spans="1:5" outlineLevel="1" x14ac:dyDescent="0.15">
      <c r="C311" s="7"/>
      <c r="E311" s="124"/>
    </row>
    <row r="312" spans="1:5" outlineLevel="1" x14ac:dyDescent="0.15">
      <c r="C312" s="7"/>
      <c r="E312" s="124"/>
    </row>
    <row r="313" spans="1:5" outlineLevel="1" x14ac:dyDescent="0.15">
      <c r="C313" s="7"/>
      <c r="E313" s="124"/>
    </row>
    <row r="314" spans="1:5" x14ac:dyDescent="0.15">
      <c r="A314" s="4"/>
      <c r="B314" s="122" t="s">
        <v>29</v>
      </c>
      <c r="C314" s="171"/>
      <c r="D314" s="20"/>
      <c r="E314" s="71"/>
    </row>
    <row r="315" spans="1:5" x14ac:dyDescent="0.15">
      <c r="A315" s="5"/>
      <c r="B315" s="5" t="s">
        <v>30</v>
      </c>
      <c r="C315" s="21"/>
      <c r="D315" s="21"/>
      <c r="E315" s="72"/>
    </row>
    <row r="316" spans="1:5" outlineLevel="1" x14ac:dyDescent="0.15">
      <c r="B316" s="1" t="s">
        <v>10</v>
      </c>
      <c r="C316" s="7" t="s">
        <v>797</v>
      </c>
      <c r="E316" s="68"/>
    </row>
    <row r="317" spans="1:5" outlineLevel="1" x14ac:dyDescent="0.15">
      <c r="A317" s="2" t="s">
        <v>261</v>
      </c>
      <c r="B317" s="1" t="s">
        <v>103</v>
      </c>
      <c r="C317" s="7" t="s">
        <v>30</v>
      </c>
      <c r="E317" s="68">
        <v>1</v>
      </c>
    </row>
    <row r="318" spans="1:5" outlineLevel="1" x14ac:dyDescent="0.15">
      <c r="A318" s="2" t="s">
        <v>264</v>
      </c>
      <c r="B318" s="1" t="s">
        <v>129</v>
      </c>
      <c r="C318" s="7" t="s">
        <v>30</v>
      </c>
      <c r="E318" s="68">
        <v>1</v>
      </c>
    </row>
    <row r="319" spans="1:5" outlineLevel="1" x14ac:dyDescent="0.15">
      <c r="A319" s="2" t="s">
        <v>293</v>
      </c>
      <c r="B319" s="1" t="s">
        <v>129</v>
      </c>
      <c r="C319" s="7" t="s">
        <v>30</v>
      </c>
      <c r="E319" s="68">
        <v>1</v>
      </c>
    </row>
    <row r="320" spans="1:5" outlineLevel="1" x14ac:dyDescent="0.15">
      <c r="A320" s="2" t="s">
        <v>293</v>
      </c>
      <c r="B320" s="1" t="s">
        <v>128</v>
      </c>
      <c r="C320" s="7" t="s">
        <v>30</v>
      </c>
      <c r="E320" s="68">
        <v>1</v>
      </c>
    </row>
    <row r="321" spans="1:5" outlineLevel="1" x14ac:dyDescent="0.15">
      <c r="B321" s="1" t="s">
        <v>135</v>
      </c>
      <c r="C321" s="7" t="s">
        <v>30</v>
      </c>
      <c r="E321" s="68"/>
    </row>
    <row r="322" spans="1:5" outlineLevel="1" x14ac:dyDescent="0.15">
      <c r="C322" s="7"/>
      <c r="E322" s="68"/>
    </row>
    <row r="323" spans="1:5" outlineLevel="1" x14ac:dyDescent="0.15">
      <c r="C323" s="7"/>
      <c r="E323" s="68"/>
    </row>
    <row r="324" spans="1:5" outlineLevel="1" x14ac:dyDescent="0.15">
      <c r="C324" s="7"/>
      <c r="E324" s="68"/>
    </row>
    <row r="325" spans="1:5" outlineLevel="1" x14ac:dyDescent="0.15">
      <c r="C325" s="7"/>
      <c r="E325" s="68"/>
    </row>
    <row r="326" spans="1:5" x14ac:dyDescent="0.15">
      <c r="A326" s="5"/>
      <c r="B326" s="5" t="s">
        <v>31</v>
      </c>
      <c r="C326" s="21"/>
      <c r="D326" s="21"/>
      <c r="E326" s="72"/>
    </row>
    <row r="327" spans="1:5" outlineLevel="1" x14ac:dyDescent="0.15">
      <c r="A327" s="2" t="s">
        <v>261</v>
      </c>
      <c r="B327" s="1" t="s">
        <v>104</v>
      </c>
      <c r="C327" s="7" t="s">
        <v>31</v>
      </c>
      <c r="E327" s="68">
        <v>1</v>
      </c>
    </row>
    <row r="328" spans="1:5" outlineLevel="1" x14ac:dyDescent="0.15">
      <c r="A328" s="2" t="s">
        <v>261</v>
      </c>
      <c r="B328" s="1" t="s">
        <v>546</v>
      </c>
      <c r="C328" s="7" t="s">
        <v>31</v>
      </c>
      <c r="E328" s="68">
        <v>1</v>
      </c>
    </row>
    <row r="329" spans="1:5" outlineLevel="1" x14ac:dyDescent="0.15">
      <c r="B329" s="1" t="s">
        <v>689</v>
      </c>
      <c r="C329" s="7" t="s">
        <v>31</v>
      </c>
      <c r="E329" s="68"/>
    </row>
    <row r="330" spans="1:5" outlineLevel="1" x14ac:dyDescent="0.15">
      <c r="A330" s="2" t="s">
        <v>293</v>
      </c>
      <c r="B330" s="1" t="s">
        <v>689</v>
      </c>
      <c r="C330" s="7" t="s">
        <v>31</v>
      </c>
      <c r="E330" s="68">
        <v>2</v>
      </c>
    </row>
    <row r="331" spans="1:5" outlineLevel="1" x14ac:dyDescent="0.15">
      <c r="A331" s="2" t="s">
        <v>48</v>
      </c>
      <c r="B331" s="1" t="s">
        <v>547</v>
      </c>
      <c r="C331" s="7" t="s">
        <v>31</v>
      </c>
      <c r="E331" s="68">
        <v>50</v>
      </c>
    </row>
    <row r="332" spans="1:5" outlineLevel="1" x14ac:dyDescent="0.15">
      <c r="A332" s="2" t="s">
        <v>713</v>
      </c>
      <c r="B332" s="142" t="s">
        <v>718</v>
      </c>
      <c r="C332" s="108" t="s">
        <v>797</v>
      </c>
      <c r="E332" s="68">
        <v>100</v>
      </c>
    </row>
    <row r="333" spans="1:5" outlineLevel="1" x14ac:dyDescent="0.15">
      <c r="B333" s="142" t="s">
        <v>718</v>
      </c>
      <c r="C333" s="108" t="s">
        <v>797</v>
      </c>
      <c r="E333" s="68"/>
    </row>
    <row r="334" spans="1:5" outlineLevel="1" x14ac:dyDescent="0.15">
      <c r="C334" s="7"/>
      <c r="E334" s="68"/>
    </row>
    <row r="335" spans="1:5" outlineLevel="1" x14ac:dyDescent="0.15">
      <c r="C335" s="7"/>
      <c r="E335" s="68"/>
    </row>
    <row r="336" spans="1:5" x14ac:dyDescent="0.15">
      <c r="A336" s="5"/>
      <c r="B336" s="5" t="s">
        <v>462</v>
      </c>
      <c r="C336" s="21"/>
      <c r="D336" s="21"/>
      <c r="E336" s="72"/>
    </row>
    <row r="337" spans="1:7" outlineLevel="1" x14ac:dyDescent="0.15">
      <c r="A337" s="2" t="s">
        <v>293</v>
      </c>
      <c r="B337" s="1" t="s">
        <v>370</v>
      </c>
      <c r="C337" s="7" t="s">
        <v>462</v>
      </c>
      <c r="E337" s="68">
        <v>1</v>
      </c>
      <c r="F337" t="s">
        <v>233</v>
      </c>
    </row>
    <row r="338" spans="1:7" outlineLevel="1" x14ac:dyDescent="0.15">
      <c r="A338" s="2" t="s">
        <v>294</v>
      </c>
      <c r="B338" s="1" t="s">
        <v>370</v>
      </c>
      <c r="C338" s="7" t="s">
        <v>462</v>
      </c>
      <c r="E338" s="68">
        <v>5</v>
      </c>
      <c r="F338" t="s">
        <v>307</v>
      </c>
    </row>
    <row r="339" spans="1:7" outlineLevel="1" x14ac:dyDescent="0.15">
      <c r="A339" s="2" t="s">
        <v>271</v>
      </c>
      <c r="B339" s="1" t="s">
        <v>370</v>
      </c>
      <c r="C339" s="7" t="s">
        <v>462</v>
      </c>
      <c r="E339" s="68">
        <v>0.5</v>
      </c>
      <c r="F339" t="s">
        <v>308</v>
      </c>
    </row>
    <row r="340" spans="1:7" outlineLevel="1" x14ac:dyDescent="0.15">
      <c r="A340" s="2" t="s">
        <v>295</v>
      </c>
      <c r="B340" s="1" t="s">
        <v>370</v>
      </c>
      <c r="C340" s="7" t="s">
        <v>462</v>
      </c>
      <c r="E340" s="68">
        <v>5</v>
      </c>
      <c r="F340" t="s">
        <v>309</v>
      </c>
    </row>
    <row r="341" spans="1:7" outlineLevel="1" x14ac:dyDescent="0.15">
      <c r="A341" s="2" t="s">
        <v>296</v>
      </c>
      <c r="B341" s="1" t="s">
        <v>370</v>
      </c>
      <c r="C341" s="7" t="s">
        <v>462</v>
      </c>
      <c r="E341" s="68">
        <v>18</v>
      </c>
      <c r="F341" t="s">
        <v>310</v>
      </c>
    </row>
    <row r="342" spans="1:7" outlineLevel="1" x14ac:dyDescent="0.15">
      <c r="A342" s="2" t="s">
        <v>297</v>
      </c>
      <c r="B342" s="1" t="s">
        <v>370</v>
      </c>
      <c r="C342" s="7" t="s">
        <v>462</v>
      </c>
      <c r="E342" s="68">
        <v>10</v>
      </c>
      <c r="F342" t="s">
        <v>346</v>
      </c>
      <c r="G342" t="s">
        <v>347</v>
      </c>
    </row>
    <row r="343" spans="1:7" outlineLevel="1" x14ac:dyDescent="0.15">
      <c r="A343" s="2" t="s">
        <v>298</v>
      </c>
      <c r="B343" s="1" t="s">
        <v>370</v>
      </c>
      <c r="C343" s="7" t="s">
        <v>462</v>
      </c>
      <c r="E343" s="68">
        <v>1</v>
      </c>
      <c r="F343" t="s">
        <v>311</v>
      </c>
    </row>
    <row r="344" spans="1:7" outlineLevel="1" x14ac:dyDescent="0.15">
      <c r="A344" s="2" t="s">
        <v>713</v>
      </c>
      <c r="B344" s="1" t="s">
        <v>370</v>
      </c>
      <c r="C344" s="7" t="s">
        <v>462</v>
      </c>
      <c r="E344" s="68">
        <v>100</v>
      </c>
      <c r="F344" t="s">
        <v>312</v>
      </c>
    </row>
    <row r="345" spans="1:7" outlineLevel="1" x14ac:dyDescent="0.15">
      <c r="A345" s="2" t="s">
        <v>441</v>
      </c>
      <c r="B345" s="1" t="s">
        <v>370</v>
      </c>
      <c r="C345" s="7" t="s">
        <v>462</v>
      </c>
      <c r="E345" s="68">
        <v>22.5</v>
      </c>
      <c r="F345" t="s">
        <v>442</v>
      </c>
    </row>
    <row r="346" spans="1:7" outlineLevel="1" x14ac:dyDescent="0.15">
      <c r="A346" s="2" t="s">
        <v>713</v>
      </c>
      <c r="B346" s="1" t="s">
        <v>370</v>
      </c>
      <c r="C346" s="7" t="s">
        <v>462</v>
      </c>
      <c r="E346" s="68">
        <v>100</v>
      </c>
    </row>
    <row r="347" spans="1:7" outlineLevel="1" x14ac:dyDescent="0.15">
      <c r="C347" s="7"/>
      <c r="E347" s="68"/>
    </row>
    <row r="348" spans="1:7" outlineLevel="1" x14ac:dyDescent="0.15">
      <c r="C348" s="7"/>
      <c r="E348" s="68"/>
    </row>
    <row r="349" spans="1:7" x14ac:dyDescent="0.15">
      <c r="A349" s="5"/>
      <c r="B349" s="5" t="s">
        <v>32</v>
      </c>
      <c r="C349" s="21"/>
      <c r="D349" s="21"/>
      <c r="E349" s="72"/>
    </row>
    <row r="350" spans="1:7" outlineLevel="1" x14ac:dyDescent="0.15">
      <c r="A350" s="2" t="s">
        <v>293</v>
      </c>
      <c r="B350" s="1" t="s">
        <v>479</v>
      </c>
      <c r="C350" s="7" t="s">
        <v>32</v>
      </c>
      <c r="E350" s="68">
        <v>2</v>
      </c>
    </row>
    <row r="351" spans="1:7" outlineLevel="1" x14ac:dyDescent="0.15">
      <c r="A351" s="2" t="s">
        <v>261</v>
      </c>
      <c r="B351" s="1" t="s">
        <v>82</v>
      </c>
      <c r="C351" s="7" t="s">
        <v>32</v>
      </c>
      <c r="E351" s="68">
        <v>2</v>
      </c>
    </row>
    <row r="352" spans="1:7" outlineLevel="1" x14ac:dyDescent="0.15">
      <c r="A352" s="2" t="s">
        <v>261</v>
      </c>
      <c r="B352" s="1" t="s">
        <v>537</v>
      </c>
      <c r="C352" s="7" t="s">
        <v>32</v>
      </c>
      <c r="E352" s="68">
        <v>2</v>
      </c>
    </row>
    <row r="353" spans="1:5" outlineLevel="1" x14ac:dyDescent="0.15">
      <c r="A353" s="2" t="s">
        <v>48</v>
      </c>
      <c r="B353" s="1" t="s">
        <v>108</v>
      </c>
      <c r="C353" s="7" t="s">
        <v>32</v>
      </c>
      <c r="E353" s="68">
        <v>100</v>
      </c>
    </row>
    <row r="354" spans="1:5" outlineLevel="1" x14ac:dyDescent="0.15">
      <c r="A354" s="2" t="s">
        <v>293</v>
      </c>
      <c r="B354" s="1" t="s">
        <v>108</v>
      </c>
      <c r="C354" s="7" t="s">
        <v>32</v>
      </c>
      <c r="E354" s="68">
        <v>2</v>
      </c>
    </row>
    <row r="355" spans="1:5" outlineLevel="1" x14ac:dyDescent="0.15">
      <c r="A355" s="2" t="s">
        <v>48</v>
      </c>
      <c r="B355" s="1" t="s">
        <v>514</v>
      </c>
      <c r="C355" s="7" t="s">
        <v>32</v>
      </c>
      <c r="E355" s="68">
        <v>100</v>
      </c>
    </row>
    <row r="356" spans="1:5" outlineLevel="1" x14ac:dyDescent="0.15">
      <c r="A356" s="2" t="s">
        <v>293</v>
      </c>
      <c r="B356" s="1" t="s">
        <v>514</v>
      </c>
      <c r="C356" s="7" t="s">
        <v>32</v>
      </c>
      <c r="E356" s="68">
        <v>2</v>
      </c>
    </row>
    <row r="357" spans="1:5" outlineLevel="1" x14ac:dyDescent="0.15">
      <c r="A357" s="2" t="s">
        <v>293</v>
      </c>
      <c r="B357" s="1" t="s">
        <v>33</v>
      </c>
      <c r="C357" s="7" t="s">
        <v>797</v>
      </c>
      <c r="E357" s="68">
        <v>2</v>
      </c>
    </row>
    <row r="358" spans="1:5" outlineLevel="1" x14ac:dyDescent="0.15">
      <c r="A358" s="2" t="s">
        <v>48</v>
      </c>
      <c r="B358" s="1" t="s">
        <v>33</v>
      </c>
      <c r="C358" s="7" t="s">
        <v>797</v>
      </c>
      <c r="E358" s="68">
        <v>30</v>
      </c>
    </row>
    <row r="359" spans="1:5" outlineLevel="1" x14ac:dyDescent="0.15">
      <c r="A359" s="2" t="s">
        <v>301</v>
      </c>
      <c r="B359" s="1" t="s">
        <v>33</v>
      </c>
      <c r="C359" s="7" t="s">
        <v>797</v>
      </c>
      <c r="E359" s="68">
        <v>30</v>
      </c>
    </row>
    <row r="360" spans="1:5" outlineLevel="1" x14ac:dyDescent="0.15">
      <c r="A360" s="2" t="s">
        <v>183</v>
      </c>
      <c r="B360" s="1" t="s">
        <v>33</v>
      </c>
      <c r="C360" s="7" t="s">
        <v>797</v>
      </c>
      <c r="E360" s="68">
        <v>2</v>
      </c>
    </row>
    <row r="361" spans="1:5" outlineLevel="1" x14ac:dyDescent="0.15">
      <c r="A361" s="2" t="s">
        <v>261</v>
      </c>
      <c r="B361" s="1" t="s">
        <v>34</v>
      </c>
      <c r="C361" s="7" t="s">
        <v>797</v>
      </c>
      <c r="E361" s="68">
        <v>1</v>
      </c>
    </row>
    <row r="362" spans="1:5" outlineLevel="1" x14ac:dyDescent="0.15">
      <c r="A362" s="2" t="s">
        <v>48</v>
      </c>
      <c r="B362" s="1" t="s">
        <v>34</v>
      </c>
      <c r="C362" s="7" t="s">
        <v>797</v>
      </c>
      <c r="E362" s="68">
        <v>50</v>
      </c>
    </row>
    <row r="363" spans="1:5" outlineLevel="1" x14ac:dyDescent="0.15">
      <c r="A363" s="2" t="s">
        <v>264</v>
      </c>
      <c r="B363" s="1" t="s">
        <v>34</v>
      </c>
      <c r="C363" s="7" t="s">
        <v>797</v>
      </c>
      <c r="E363" s="68">
        <v>1</v>
      </c>
    </row>
    <row r="364" spans="1:5" outlineLevel="1" x14ac:dyDescent="0.15">
      <c r="A364" s="2" t="s">
        <v>293</v>
      </c>
      <c r="B364" s="1" t="s">
        <v>34</v>
      </c>
      <c r="C364" s="7" t="s">
        <v>797</v>
      </c>
      <c r="E364" s="68">
        <v>1</v>
      </c>
    </row>
    <row r="365" spans="1:5" outlineLevel="1" x14ac:dyDescent="0.15">
      <c r="A365" s="2" t="s">
        <v>261</v>
      </c>
      <c r="B365" s="1" t="s">
        <v>567</v>
      </c>
      <c r="C365" s="7" t="s">
        <v>32</v>
      </c>
      <c r="E365" s="68">
        <v>1</v>
      </c>
    </row>
    <row r="366" spans="1:5" outlineLevel="1" x14ac:dyDescent="0.15">
      <c r="A366" s="2" t="s">
        <v>48</v>
      </c>
      <c r="B366" s="1" t="s">
        <v>567</v>
      </c>
      <c r="C366" s="7" t="s">
        <v>32</v>
      </c>
      <c r="E366" s="68">
        <v>50</v>
      </c>
    </row>
    <row r="367" spans="1:5" outlineLevel="1" x14ac:dyDescent="0.15">
      <c r="A367" s="2" t="s">
        <v>264</v>
      </c>
      <c r="B367" s="1" t="s">
        <v>567</v>
      </c>
      <c r="C367" s="7" t="s">
        <v>32</v>
      </c>
      <c r="E367" s="68">
        <v>1</v>
      </c>
    </row>
    <row r="368" spans="1:5" outlineLevel="1" x14ac:dyDescent="0.15">
      <c r="A368" s="2" t="s">
        <v>293</v>
      </c>
      <c r="B368" s="1" t="s">
        <v>567</v>
      </c>
      <c r="C368" s="7" t="s">
        <v>32</v>
      </c>
      <c r="E368" s="68">
        <v>1</v>
      </c>
    </row>
    <row r="369" spans="1:5" outlineLevel="1" x14ac:dyDescent="0.15">
      <c r="A369" s="2" t="s">
        <v>713</v>
      </c>
      <c r="B369" s="142" t="s">
        <v>715</v>
      </c>
      <c r="C369" s="108"/>
      <c r="E369" s="68">
        <v>100</v>
      </c>
    </row>
    <row r="370" spans="1:5" outlineLevel="1" x14ac:dyDescent="0.15">
      <c r="A370" s="2" t="s">
        <v>293</v>
      </c>
      <c r="B370" s="142" t="s">
        <v>715</v>
      </c>
      <c r="C370" s="108" t="s">
        <v>797</v>
      </c>
      <c r="E370" s="68">
        <v>1</v>
      </c>
    </row>
    <row r="371" spans="1:5" outlineLevel="1" x14ac:dyDescent="0.15">
      <c r="A371" s="2" t="s">
        <v>713</v>
      </c>
      <c r="B371" s="142" t="s">
        <v>716</v>
      </c>
      <c r="C371" s="108" t="s">
        <v>797</v>
      </c>
      <c r="E371" s="68">
        <v>100</v>
      </c>
    </row>
    <row r="372" spans="1:5" outlineLevel="1" x14ac:dyDescent="0.15">
      <c r="B372" s="142" t="s">
        <v>716</v>
      </c>
      <c r="C372" s="108" t="s">
        <v>797</v>
      </c>
      <c r="E372" s="68"/>
    </row>
    <row r="373" spans="1:5" outlineLevel="1" x14ac:dyDescent="0.15">
      <c r="A373" s="2" t="s">
        <v>713</v>
      </c>
      <c r="B373" s="142" t="s">
        <v>717</v>
      </c>
      <c r="C373" s="108" t="s">
        <v>797</v>
      </c>
      <c r="E373" s="68">
        <v>100</v>
      </c>
    </row>
    <row r="374" spans="1:5" outlineLevel="1" x14ac:dyDescent="0.15">
      <c r="B374" s="142" t="s">
        <v>717</v>
      </c>
      <c r="C374" s="108" t="s">
        <v>797</v>
      </c>
      <c r="E374" s="68"/>
    </row>
    <row r="375" spans="1:5" outlineLevel="1" x14ac:dyDescent="0.15">
      <c r="C375" s="7"/>
      <c r="E375" s="68"/>
    </row>
    <row r="376" spans="1:5" x14ac:dyDescent="0.15">
      <c r="A376" s="4"/>
      <c r="B376" s="122" t="s">
        <v>0</v>
      </c>
      <c r="C376" s="171"/>
      <c r="D376" s="20"/>
      <c r="E376" s="71"/>
    </row>
    <row r="377" spans="1:5" outlineLevel="1" x14ac:dyDescent="0.15">
      <c r="A377" s="2" t="s">
        <v>264</v>
      </c>
      <c r="B377" s="1" t="s">
        <v>655</v>
      </c>
      <c r="C377" s="7" t="s">
        <v>0</v>
      </c>
      <c r="E377" s="68">
        <v>6</v>
      </c>
    </row>
    <row r="378" spans="1:5" outlineLevel="1" x14ac:dyDescent="0.15">
      <c r="A378" s="2" t="s">
        <v>179</v>
      </c>
      <c r="B378" s="1" t="s">
        <v>655</v>
      </c>
      <c r="C378" s="7" t="s">
        <v>0</v>
      </c>
      <c r="E378" s="68">
        <v>9</v>
      </c>
    </row>
    <row r="379" spans="1:5" outlineLevel="1" x14ac:dyDescent="0.15">
      <c r="A379" s="2" t="s">
        <v>293</v>
      </c>
      <c r="B379" s="1" t="s">
        <v>655</v>
      </c>
      <c r="C379" s="7" t="s">
        <v>0</v>
      </c>
      <c r="E379" s="124">
        <v>1.5</v>
      </c>
    </row>
    <row r="380" spans="1:5" outlineLevel="1" x14ac:dyDescent="0.15">
      <c r="A380" s="2" t="s">
        <v>404</v>
      </c>
      <c r="B380" s="1" t="s">
        <v>655</v>
      </c>
      <c r="C380" s="7" t="s">
        <v>0</v>
      </c>
      <c r="E380" s="68">
        <v>90</v>
      </c>
    </row>
    <row r="381" spans="1:5" outlineLevel="1" x14ac:dyDescent="0.15">
      <c r="A381" s="2" t="s">
        <v>264</v>
      </c>
      <c r="B381" s="1" t="s">
        <v>548</v>
      </c>
      <c r="C381" s="7" t="s">
        <v>797</v>
      </c>
      <c r="E381" s="68">
        <v>2</v>
      </c>
    </row>
    <row r="382" spans="1:5" outlineLevel="1" x14ac:dyDescent="0.15">
      <c r="A382" s="2" t="s">
        <v>179</v>
      </c>
      <c r="B382" s="1" t="s">
        <v>548</v>
      </c>
      <c r="C382" s="7" t="s">
        <v>797</v>
      </c>
      <c r="E382" s="68">
        <v>3</v>
      </c>
    </row>
    <row r="383" spans="1:5" outlineLevel="1" x14ac:dyDescent="0.15">
      <c r="A383" s="2" t="s">
        <v>293</v>
      </c>
      <c r="B383" s="1" t="s">
        <v>548</v>
      </c>
      <c r="C383" s="7" t="s">
        <v>797</v>
      </c>
      <c r="E383" s="124">
        <v>0.5</v>
      </c>
    </row>
    <row r="384" spans="1:5" outlineLevel="1" x14ac:dyDescent="0.15">
      <c r="A384" s="2" t="s">
        <v>404</v>
      </c>
      <c r="B384" s="1" t="s">
        <v>548</v>
      </c>
      <c r="C384" s="7" t="s">
        <v>797</v>
      </c>
      <c r="E384" s="68">
        <v>30</v>
      </c>
    </row>
    <row r="385" spans="1:6" outlineLevel="1" x14ac:dyDescent="0.15">
      <c r="A385" s="2" t="s">
        <v>264</v>
      </c>
      <c r="B385" s="1" t="s">
        <v>660</v>
      </c>
      <c r="C385" s="7" t="s">
        <v>0</v>
      </c>
      <c r="E385" s="68">
        <v>2</v>
      </c>
    </row>
    <row r="386" spans="1:6" outlineLevel="1" x14ac:dyDescent="0.15">
      <c r="A386" s="2" t="s">
        <v>415</v>
      </c>
      <c r="B386" s="1" t="s">
        <v>660</v>
      </c>
      <c r="C386" s="7" t="s">
        <v>0</v>
      </c>
      <c r="E386" s="68">
        <v>2</v>
      </c>
    </row>
    <row r="387" spans="1:6" outlineLevel="1" x14ac:dyDescent="0.15">
      <c r="A387" s="2" t="s">
        <v>662</v>
      </c>
      <c r="B387" s="1" t="s">
        <v>660</v>
      </c>
      <c r="C387" s="7" t="s">
        <v>0</v>
      </c>
      <c r="E387" s="68">
        <v>1</v>
      </c>
    </row>
    <row r="388" spans="1:6" outlineLevel="1" x14ac:dyDescent="0.15">
      <c r="A388" s="2" t="s">
        <v>261</v>
      </c>
      <c r="B388" s="1" t="s">
        <v>720</v>
      </c>
      <c r="C388" s="7" t="s">
        <v>797</v>
      </c>
      <c r="E388" s="68">
        <v>2</v>
      </c>
    </row>
    <row r="389" spans="1:6" outlineLevel="1" x14ac:dyDescent="0.15">
      <c r="A389" s="2" t="s">
        <v>268</v>
      </c>
      <c r="B389" s="1" t="s">
        <v>720</v>
      </c>
      <c r="C389" s="7" t="s">
        <v>797</v>
      </c>
      <c r="E389" s="68">
        <v>2</v>
      </c>
    </row>
    <row r="390" spans="1:6" outlineLevel="1" x14ac:dyDescent="0.15">
      <c r="A390" s="2" t="s">
        <v>179</v>
      </c>
      <c r="B390" s="1" t="s">
        <v>720</v>
      </c>
      <c r="C390" s="7" t="s">
        <v>797</v>
      </c>
      <c r="E390" s="68">
        <v>6</v>
      </c>
    </row>
    <row r="391" spans="1:6" outlineLevel="1" x14ac:dyDescent="0.15">
      <c r="A391" s="2" t="s">
        <v>293</v>
      </c>
      <c r="B391" s="1" t="s">
        <v>720</v>
      </c>
      <c r="C391" s="7" t="s">
        <v>797</v>
      </c>
      <c r="E391" s="68">
        <v>2</v>
      </c>
      <c r="F391" t="s">
        <v>723</v>
      </c>
    </row>
    <row r="392" spans="1:6" outlineLevel="1" x14ac:dyDescent="0.15">
      <c r="A392" s="2" t="s">
        <v>404</v>
      </c>
      <c r="B392" s="1" t="s">
        <v>720</v>
      </c>
      <c r="C392" s="7" t="s">
        <v>797</v>
      </c>
      <c r="E392" s="68">
        <v>60</v>
      </c>
      <c r="F392" t="s">
        <v>724</v>
      </c>
    </row>
    <row r="393" spans="1:6" outlineLevel="1" x14ac:dyDescent="0.15">
      <c r="A393" s="2" t="s">
        <v>264</v>
      </c>
      <c r="B393" s="1" t="s">
        <v>720</v>
      </c>
      <c r="C393" s="7" t="s">
        <v>797</v>
      </c>
      <c r="E393" s="68">
        <v>1</v>
      </c>
    </row>
    <row r="394" spans="1:6" outlineLevel="1" x14ac:dyDescent="0.15">
      <c r="A394" s="2" t="s">
        <v>373</v>
      </c>
      <c r="B394" s="1" t="s">
        <v>720</v>
      </c>
      <c r="C394" s="7" t="s">
        <v>797</v>
      </c>
      <c r="E394" s="68">
        <v>20</v>
      </c>
    </row>
    <row r="395" spans="1:6" outlineLevel="1" x14ac:dyDescent="0.15">
      <c r="C395" s="7"/>
      <c r="E395" s="68"/>
    </row>
    <row r="396" spans="1:6" outlineLevel="1" x14ac:dyDescent="0.15">
      <c r="C396" s="7"/>
      <c r="E396" s="68"/>
    </row>
    <row r="397" spans="1:6" x14ac:dyDescent="0.15">
      <c r="A397" s="4"/>
      <c r="B397" s="122" t="s">
        <v>35</v>
      </c>
      <c r="C397" s="171"/>
      <c r="D397" s="20"/>
      <c r="E397" s="71"/>
    </row>
    <row r="398" spans="1:6" outlineLevel="1" x14ac:dyDescent="0.15">
      <c r="A398" s="2" t="s">
        <v>293</v>
      </c>
      <c r="B398" s="1" t="s">
        <v>536</v>
      </c>
      <c r="C398" s="7" t="s">
        <v>797</v>
      </c>
      <c r="E398" s="68">
        <v>3</v>
      </c>
    </row>
    <row r="399" spans="1:6" outlineLevel="1" x14ac:dyDescent="0.15">
      <c r="A399" s="2" t="s">
        <v>318</v>
      </c>
      <c r="B399" s="1" t="s">
        <v>536</v>
      </c>
      <c r="C399" s="7" t="s">
        <v>797</v>
      </c>
      <c r="E399" s="68">
        <v>1</v>
      </c>
    </row>
    <row r="400" spans="1:6" outlineLevel="1" x14ac:dyDescent="0.15">
      <c r="A400" s="2" t="s">
        <v>404</v>
      </c>
      <c r="B400" s="1" t="s">
        <v>536</v>
      </c>
      <c r="C400" s="7" t="s">
        <v>797</v>
      </c>
      <c r="E400" s="68">
        <v>30</v>
      </c>
    </row>
    <row r="401" spans="1:5" outlineLevel="1" x14ac:dyDescent="0.15">
      <c r="A401" s="2" t="s">
        <v>623</v>
      </c>
      <c r="B401" s="1" t="s">
        <v>536</v>
      </c>
      <c r="C401" s="7" t="s">
        <v>797</v>
      </c>
      <c r="E401" s="68">
        <v>1</v>
      </c>
    </row>
    <row r="402" spans="1:5" outlineLevel="1" x14ac:dyDescent="0.15">
      <c r="A402" s="2" t="s">
        <v>179</v>
      </c>
      <c r="B402" s="1" t="s">
        <v>565</v>
      </c>
      <c r="C402" s="7" t="s">
        <v>35</v>
      </c>
      <c r="E402" s="68">
        <v>3</v>
      </c>
    </row>
    <row r="403" spans="1:5" outlineLevel="1" x14ac:dyDescent="0.15">
      <c r="A403" s="2" t="s">
        <v>318</v>
      </c>
      <c r="B403" s="1" t="s">
        <v>565</v>
      </c>
      <c r="C403" s="7" t="s">
        <v>35</v>
      </c>
      <c r="E403" s="68">
        <v>1</v>
      </c>
    </row>
    <row r="404" spans="1:5" outlineLevel="1" x14ac:dyDescent="0.15">
      <c r="A404" s="2" t="s">
        <v>404</v>
      </c>
      <c r="B404" s="1" t="s">
        <v>565</v>
      </c>
      <c r="C404" s="7" t="s">
        <v>35</v>
      </c>
      <c r="E404" s="68">
        <v>30</v>
      </c>
    </row>
    <row r="405" spans="1:5" outlineLevel="1" x14ac:dyDescent="0.15">
      <c r="A405" s="2" t="s">
        <v>403</v>
      </c>
      <c r="B405" s="1" t="s">
        <v>565</v>
      </c>
      <c r="C405" s="7" t="s">
        <v>35</v>
      </c>
      <c r="E405" s="68">
        <v>1</v>
      </c>
    </row>
    <row r="406" spans="1:5" outlineLevel="1" x14ac:dyDescent="0.15">
      <c r="A406" s="2" t="s">
        <v>623</v>
      </c>
      <c r="B406" s="1" t="s">
        <v>565</v>
      </c>
      <c r="C406" s="7" t="s">
        <v>35</v>
      </c>
      <c r="E406" s="68">
        <v>1</v>
      </c>
    </row>
    <row r="407" spans="1:5" outlineLevel="1" x14ac:dyDescent="0.15">
      <c r="A407" s="2" t="s">
        <v>293</v>
      </c>
      <c r="B407" s="1" t="s">
        <v>569</v>
      </c>
      <c r="C407" s="7" t="s">
        <v>35</v>
      </c>
      <c r="E407" s="68">
        <v>1</v>
      </c>
    </row>
    <row r="408" spans="1:5" outlineLevel="1" x14ac:dyDescent="0.15">
      <c r="A408" s="2" t="s">
        <v>179</v>
      </c>
      <c r="B408" s="1" t="s">
        <v>569</v>
      </c>
      <c r="C408" s="7" t="s">
        <v>35</v>
      </c>
      <c r="E408" s="68">
        <v>1</v>
      </c>
    </row>
    <row r="409" spans="1:5" outlineLevel="1" x14ac:dyDescent="0.15">
      <c r="A409" s="2" t="s">
        <v>318</v>
      </c>
      <c r="B409" s="1" t="s">
        <v>569</v>
      </c>
      <c r="C409" s="7" t="s">
        <v>35</v>
      </c>
      <c r="E409" s="68">
        <v>1</v>
      </c>
    </row>
    <row r="410" spans="1:5" outlineLevel="1" x14ac:dyDescent="0.15">
      <c r="A410" s="2" t="s">
        <v>404</v>
      </c>
      <c r="B410" s="1" t="s">
        <v>569</v>
      </c>
      <c r="C410" s="7" t="s">
        <v>35</v>
      </c>
      <c r="E410" s="68">
        <v>30</v>
      </c>
    </row>
    <row r="411" spans="1:5" outlineLevel="1" x14ac:dyDescent="0.15">
      <c r="A411" s="2" t="s">
        <v>623</v>
      </c>
      <c r="B411" s="1" t="s">
        <v>569</v>
      </c>
      <c r="C411" s="7" t="s">
        <v>35</v>
      </c>
      <c r="E411" s="68">
        <v>1</v>
      </c>
    </row>
    <row r="412" spans="1:5" outlineLevel="1" x14ac:dyDescent="0.15">
      <c r="C412" s="7"/>
      <c r="E412" s="68"/>
    </row>
    <row r="413" spans="1:5" outlineLevel="1" x14ac:dyDescent="0.15">
      <c r="C413" s="7" t="s">
        <v>797</v>
      </c>
      <c r="E413" s="68">
        <v>1</v>
      </c>
    </row>
    <row r="414" spans="1:5" x14ac:dyDescent="0.15">
      <c r="A414" s="4"/>
      <c r="B414" s="122" t="s">
        <v>4</v>
      </c>
      <c r="C414" s="171"/>
      <c r="D414" s="20"/>
      <c r="E414" s="71"/>
    </row>
    <row r="415" spans="1:5" outlineLevel="1" x14ac:dyDescent="0.15">
      <c r="A415" s="2" t="s">
        <v>261</v>
      </c>
      <c r="B415" s="1" t="s">
        <v>589</v>
      </c>
      <c r="C415" s="7" t="s">
        <v>4</v>
      </c>
      <c r="E415" s="68">
        <v>1</v>
      </c>
    </row>
    <row r="416" spans="1:5" outlineLevel="1" x14ac:dyDescent="0.15">
      <c r="A416" s="2" t="s">
        <v>293</v>
      </c>
      <c r="B416" s="1" t="s">
        <v>589</v>
      </c>
      <c r="C416" s="7" t="s">
        <v>4</v>
      </c>
      <c r="E416" s="68">
        <v>0.5</v>
      </c>
    </row>
    <row r="417" spans="1:6" outlineLevel="1" x14ac:dyDescent="0.15">
      <c r="A417" s="2" t="s">
        <v>304</v>
      </c>
      <c r="B417" s="1" t="s">
        <v>589</v>
      </c>
      <c r="C417" s="7" t="s">
        <v>4</v>
      </c>
      <c r="E417" s="68">
        <v>1</v>
      </c>
    </row>
    <row r="418" spans="1:6" outlineLevel="1" x14ac:dyDescent="0.15">
      <c r="A418" s="2" t="s">
        <v>264</v>
      </c>
      <c r="B418" s="1" t="s">
        <v>573</v>
      </c>
      <c r="C418" s="7" t="s">
        <v>4</v>
      </c>
      <c r="E418" s="68">
        <v>1</v>
      </c>
    </row>
    <row r="419" spans="1:6" outlineLevel="1" x14ac:dyDescent="0.15">
      <c r="A419" s="2" t="s">
        <v>293</v>
      </c>
      <c r="B419" s="1" t="s">
        <v>573</v>
      </c>
      <c r="C419" s="7" t="s">
        <v>4</v>
      </c>
      <c r="E419" s="68">
        <v>0.5</v>
      </c>
    </row>
    <row r="420" spans="1:6" outlineLevel="1" x14ac:dyDescent="0.15">
      <c r="A420" s="2" t="s">
        <v>304</v>
      </c>
      <c r="B420" s="1" t="s">
        <v>573</v>
      </c>
      <c r="C420" s="7" t="s">
        <v>4</v>
      </c>
      <c r="E420" s="68">
        <v>1</v>
      </c>
    </row>
    <row r="421" spans="1:6" outlineLevel="1" x14ac:dyDescent="0.15">
      <c r="A421" s="2" t="s">
        <v>302</v>
      </c>
      <c r="B421" s="1" t="s">
        <v>573</v>
      </c>
      <c r="C421" s="7" t="s">
        <v>4</v>
      </c>
      <c r="E421" s="68">
        <v>1</v>
      </c>
    </row>
    <row r="422" spans="1:6" outlineLevel="1" x14ac:dyDescent="0.15">
      <c r="A422" s="2" t="s">
        <v>316</v>
      </c>
      <c r="B422" s="1" t="s">
        <v>530</v>
      </c>
      <c r="C422" s="7" t="s">
        <v>4</v>
      </c>
      <c r="E422" s="68">
        <v>2</v>
      </c>
    </row>
    <row r="423" spans="1:6" outlineLevel="1" x14ac:dyDescent="0.15">
      <c r="A423" s="2" t="s">
        <v>293</v>
      </c>
      <c r="B423" s="1" t="s">
        <v>530</v>
      </c>
      <c r="C423" s="7" t="s">
        <v>4</v>
      </c>
      <c r="E423" s="68">
        <v>0.5</v>
      </c>
    </row>
    <row r="424" spans="1:6" outlineLevel="1" x14ac:dyDescent="0.15">
      <c r="A424" s="2" t="s">
        <v>304</v>
      </c>
      <c r="B424" s="1" t="s">
        <v>530</v>
      </c>
      <c r="C424" s="7" t="s">
        <v>4</v>
      </c>
      <c r="E424" s="68">
        <v>1</v>
      </c>
    </row>
    <row r="425" spans="1:6" outlineLevel="1" x14ac:dyDescent="0.15">
      <c r="A425" s="2" t="s">
        <v>306</v>
      </c>
      <c r="B425" s="1" t="s">
        <v>530</v>
      </c>
      <c r="C425" s="7" t="s">
        <v>4</v>
      </c>
      <c r="E425" s="68">
        <v>1</v>
      </c>
    </row>
    <row r="426" spans="1:6" outlineLevel="1" x14ac:dyDescent="0.15">
      <c r="A426" s="2" t="s">
        <v>179</v>
      </c>
      <c r="B426" s="1" t="s">
        <v>590</v>
      </c>
      <c r="C426" s="7" t="s">
        <v>4</v>
      </c>
      <c r="E426" s="68">
        <v>2</v>
      </c>
    </row>
    <row r="427" spans="1:6" outlineLevel="1" x14ac:dyDescent="0.15">
      <c r="A427" s="2" t="s">
        <v>293</v>
      </c>
      <c r="B427" s="1" t="s">
        <v>590</v>
      </c>
      <c r="C427" s="7" t="s">
        <v>4</v>
      </c>
      <c r="E427" s="68">
        <v>0.5</v>
      </c>
    </row>
    <row r="428" spans="1:6" outlineLevel="1" x14ac:dyDescent="0.15">
      <c r="A428" s="2" t="s">
        <v>304</v>
      </c>
      <c r="B428" s="1" t="s">
        <v>590</v>
      </c>
      <c r="C428" s="7" t="s">
        <v>4</v>
      </c>
      <c r="E428" s="68">
        <v>1</v>
      </c>
    </row>
    <row r="429" spans="1:6" outlineLevel="1" x14ac:dyDescent="0.15">
      <c r="A429" s="2" t="s">
        <v>264</v>
      </c>
      <c r="B429" s="1" t="s">
        <v>564</v>
      </c>
      <c r="C429" s="7" t="s">
        <v>4</v>
      </c>
      <c r="E429" s="68">
        <v>2</v>
      </c>
    </row>
    <row r="430" spans="1:6" outlineLevel="1" x14ac:dyDescent="0.15">
      <c r="A430" s="2" t="s">
        <v>293</v>
      </c>
      <c r="B430" s="1" t="s">
        <v>564</v>
      </c>
      <c r="C430" s="7" t="s">
        <v>4</v>
      </c>
      <c r="E430" s="124">
        <v>0.5</v>
      </c>
      <c r="F430" t="s">
        <v>469</v>
      </c>
    </row>
    <row r="431" spans="1:6" outlineLevel="1" x14ac:dyDescent="0.15">
      <c r="A431" s="2" t="s">
        <v>304</v>
      </c>
      <c r="B431" s="1" t="s">
        <v>564</v>
      </c>
      <c r="C431" s="7" t="s">
        <v>4</v>
      </c>
      <c r="E431" s="68">
        <v>1</v>
      </c>
    </row>
    <row r="432" spans="1:6" outlineLevel="1" x14ac:dyDescent="0.15">
      <c r="A432" s="2" t="s">
        <v>302</v>
      </c>
      <c r="B432" s="1" t="s">
        <v>564</v>
      </c>
      <c r="C432" s="7" t="s">
        <v>4</v>
      </c>
      <c r="E432" s="68">
        <v>1</v>
      </c>
    </row>
    <row r="433" spans="1:6" outlineLevel="1" x14ac:dyDescent="0.15">
      <c r="C433" s="7"/>
      <c r="E433" s="68"/>
    </row>
    <row r="434" spans="1:6" x14ac:dyDescent="0.15">
      <c r="A434" s="4"/>
      <c r="B434" s="122" t="s">
        <v>111</v>
      </c>
      <c r="C434" s="171"/>
      <c r="D434" s="20"/>
      <c r="E434" s="71"/>
    </row>
    <row r="435" spans="1:6" outlineLevel="1" x14ac:dyDescent="0.15">
      <c r="C435" s="7"/>
      <c r="E435" s="68"/>
    </row>
    <row r="436" spans="1:6" outlineLevel="1" x14ac:dyDescent="0.15">
      <c r="A436" s="2" t="s">
        <v>264</v>
      </c>
      <c r="B436" s="1" t="s">
        <v>112</v>
      </c>
      <c r="C436" s="7" t="s">
        <v>797</v>
      </c>
      <c r="E436" s="68">
        <v>2</v>
      </c>
    </row>
    <row r="437" spans="1:6" outlineLevel="1" x14ac:dyDescent="0.15">
      <c r="A437" s="2" t="s">
        <v>293</v>
      </c>
      <c r="B437" s="1" t="s">
        <v>112</v>
      </c>
      <c r="C437" s="7" t="s">
        <v>797</v>
      </c>
      <c r="E437" s="124">
        <v>0.5</v>
      </c>
      <c r="F437" t="s">
        <v>469</v>
      </c>
    </row>
    <row r="438" spans="1:6" outlineLevel="1" x14ac:dyDescent="0.15">
      <c r="A438" s="2" t="s">
        <v>304</v>
      </c>
      <c r="B438" s="1" t="s">
        <v>112</v>
      </c>
      <c r="C438" s="7" t="s">
        <v>797</v>
      </c>
      <c r="E438" s="68">
        <v>1</v>
      </c>
    </row>
    <row r="439" spans="1:6" outlineLevel="1" x14ac:dyDescent="0.15">
      <c r="A439" s="2" t="s">
        <v>302</v>
      </c>
      <c r="B439" s="1" t="s">
        <v>112</v>
      </c>
      <c r="C439" s="7" t="s">
        <v>797</v>
      </c>
      <c r="E439" s="68">
        <v>1</v>
      </c>
    </row>
    <row r="440" spans="1:6" outlineLevel="1" x14ac:dyDescent="0.15">
      <c r="A440" s="2" t="s">
        <v>264</v>
      </c>
      <c r="B440" s="1" t="s">
        <v>732</v>
      </c>
      <c r="C440" s="7" t="s">
        <v>797</v>
      </c>
      <c r="E440" s="68">
        <v>2</v>
      </c>
    </row>
    <row r="441" spans="1:6" outlineLevel="1" x14ac:dyDescent="0.15">
      <c r="A441" s="2" t="s">
        <v>49</v>
      </c>
      <c r="B441" s="1" t="s">
        <v>732</v>
      </c>
      <c r="C441" s="7" t="s">
        <v>797</v>
      </c>
      <c r="E441" s="68"/>
    </row>
    <row r="442" spans="1:6" outlineLevel="1" x14ac:dyDescent="0.15">
      <c r="A442" s="2" t="s">
        <v>48</v>
      </c>
      <c r="B442" s="1" t="s">
        <v>732</v>
      </c>
      <c r="C442" s="7" t="s">
        <v>797</v>
      </c>
      <c r="E442" s="68"/>
    </row>
    <row r="443" spans="1:6" outlineLevel="1" x14ac:dyDescent="0.15">
      <c r="A443" s="2" t="s">
        <v>293</v>
      </c>
      <c r="B443" s="1" t="s">
        <v>732</v>
      </c>
      <c r="C443" s="7" t="s">
        <v>797</v>
      </c>
      <c r="E443" s="124">
        <v>0.5</v>
      </c>
      <c r="F443" t="s">
        <v>469</v>
      </c>
    </row>
    <row r="444" spans="1:6" outlineLevel="1" x14ac:dyDescent="0.15">
      <c r="A444" s="2" t="s">
        <v>304</v>
      </c>
      <c r="B444" s="1" t="s">
        <v>732</v>
      </c>
      <c r="C444" s="7" t="s">
        <v>797</v>
      </c>
      <c r="E444" s="68">
        <v>1</v>
      </c>
    </row>
    <row r="445" spans="1:6" outlineLevel="1" x14ac:dyDescent="0.15">
      <c r="A445" s="2" t="s">
        <v>302</v>
      </c>
      <c r="B445" s="1" t="s">
        <v>732</v>
      </c>
      <c r="C445" s="7" t="s">
        <v>797</v>
      </c>
      <c r="E445" s="68">
        <v>1</v>
      </c>
    </row>
    <row r="446" spans="1:6" outlineLevel="1" x14ac:dyDescent="0.15">
      <c r="A446" s="3" t="s">
        <v>264</v>
      </c>
      <c r="B446" s="1" t="s">
        <v>174</v>
      </c>
      <c r="C446" s="7" t="s">
        <v>797</v>
      </c>
      <c r="D446" s="87"/>
      <c r="E446" s="68">
        <v>2</v>
      </c>
    </row>
    <row r="447" spans="1:6" outlineLevel="1" x14ac:dyDescent="0.15">
      <c r="A447" s="2" t="s">
        <v>264</v>
      </c>
      <c r="B447" s="1" t="s">
        <v>429</v>
      </c>
      <c r="C447" s="7" t="s">
        <v>727</v>
      </c>
      <c r="E447" s="68">
        <v>1</v>
      </c>
    </row>
    <row r="448" spans="1:6" outlineLevel="1" x14ac:dyDescent="0.15">
      <c r="A448" s="2" t="s">
        <v>318</v>
      </c>
      <c r="B448" s="1" t="s">
        <v>429</v>
      </c>
      <c r="C448" s="7" t="s">
        <v>727</v>
      </c>
      <c r="E448" s="68">
        <v>1</v>
      </c>
    </row>
    <row r="449" spans="1:5" outlineLevel="1" x14ac:dyDescent="0.15">
      <c r="A449" s="2" t="s">
        <v>404</v>
      </c>
      <c r="B449" s="1" t="s">
        <v>429</v>
      </c>
      <c r="C449" s="7" t="s">
        <v>727</v>
      </c>
      <c r="E449" s="68">
        <v>65</v>
      </c>
    </row>
    <row r="450" spans="1:5" outlineLevel="1" x14ac:dyDescent="0.15">
      <c r="A450" s="2" t="s">
        <v>264</v>
      </c>
      <c r="B450" s="1" t="s">
        <v>110</v>
      </c>
      <c r="C450" s="7" t="s">
        <v>797</v>
      </c>
      <c r="E450" s="68">
        <v>1</v>
      </c>
    </row>
    <row r="451" spans="1:5" outlineLevel="1" x14ac:dyDescent="0.15">
      <c r="A451" s="2" t="s">
        <v>303</v>
      </c>
      <c r="B451" s="1" t="s">
        <v>110</v>
      </c>
      <c r="C451" s="7" t="s">
        <v>797</v>
      </c>
      <c r="E451" s="68">
        <v>1</v>
      </c>
    </row>
    <row r="452" spans="1:5" outlineLevel="1" x14ac:dyDescent="0.15">
      <c r="A452" s="2" t="s">
        <v>293</v>
      </c>
      <c r="B452" s="1" t="s">
        <v>110</v>
      </c>
      <c r="C452" s="7" t="s">
        <v>797</v>
      </c>
      <c r="E452" s="124">
        <v>0.5</v>
      </c>
    </row>
    <row r="453" spans="1:5" outlineLevel="1" x14ac:dyDescent="0.15">
      <c r="A453" s="2" t="s">
        <v>304</v>
      </c>
      <c r="B453" s="1" t="s">
        <v>110</v>
      </c>
      <c r="C453" s="7" t="s">
        <v>797</v>
      </c>
      <c r="E453" s="68">
        <v>1</v>
      </c>
    </row>
    <row r="454" spans="1:5" outlineLevel="1" x14ac:dyDescent="0.15">
      <c r="A454" s="2" t="s">
        <v>302</v>
      </c>
      <c r="B454" s="1" t="s">
        <v>110</v>
      </c>
      <c r="C454" s="7" t="s">
        <v>797</v>
      </c>
      <c r="E454" s="68">
        <v>1</v>
      </c>
    </row>
    <row r="455" spans="1:5" outlineLevel="1" x14ac:dyDescent="0.15">
      <c r="A455" s="2" t="s">
        <v>316</v>
      </c>
      <c r="B455" s="1" t="s">
        <v>123</v>
      </c>
      <c r="C455" s="7" t="s">
        <v>797</v>
      </c>
      <c r="E455" s="68">
        <v>3</v>
      </c>
    </row>
    <row r="456" spans="1:5" outlineLevel="1" x14ac:dyDescent="0.15">
      <c r="A456" s="2" t="s">
        <v>303</v>
      </c>
      <c r="B456" s="1" t="s">
        <v>123</v>
      </c>
      <c r="C456" s="7" t="s">
        <v>797</v>
      </c>
      <c r="E456" s="68">
        <v>1</v>
      </c>
    </row>
    <row r="457" spans="1:5" outlineLevel="1" x14ac:dyDescent="0.15">
      <c r="A457" s="2" t="s">
        <v>293</v>
      </c>
      <c r="B457" s="1" t="s">
        <v>123</v>
      </c>
      <c r="C457" s="7" t="s">
        <v>797</v>
      </c>
      <c r="E457" s="124">
        <v>0.5</v>
      </c>
    </row>
    <row r="458" spans="1:5" outlineLevel="1" x14ac:dyDescent="0.15">
      <c r="A458" s="2" t="s">
        <v>304</v>
      </c>
      <c r="B458" s="1" t="s">
        <v>123</v>
      </c>
      <c r="C458" s="7" t="s">
        <v>797</v>
      </c>
      <c r="E458" s="68">
        <v>1</v>
      </c>
    </row>
    <row r="459" spans="1:5" outlineLevel="1" x14ac:dyDescent="0.15">
      <c r="A459" s="2" t="s">
        <v>316</v>
      </c>
      <c r="B459" s="1" t="s">
        <v>123</v>
      </c>
      <c r="C459" s="7" t="s">
        <v>797</v>
      </c>
      <c r="E459" s="68">
        <v>1</v>
      </c>
    </row>
    <row r="460" spans="1:5" outlineLevel="1" x14ac:dyDescent="0.15">
      <c r="A460" s="2" t="s">
        <v>49</v>
      </c>
      <c r="B460" s="1" t="s">
        <v>345</v>
      </c>
      <c r="C460" s="7" t="s">
        <v>797</v>
      </c>
      <c r="E460" s="68">
        <v>120</v>
      </c>
    </row>
    <row r="461" spans="1:5" outlineLevel="1" x14ac:dyDescent="0.15">
      <c r="B461" s="1" t="s">
        <v>322</v>
      </c>
      <c r="C461" s="7" t="s">
        <v>797</v>
      </c>
      <c r="E461" s="68"/>
    </row>
    <row r="462" spans="1:5" outlineLevel="1" x14ac:dyDescent="0.15">
      <c r="C462" s="7" t="s">
        <v>797</v>
      </c>
      <c r="E462" s="68"/>
    </row>
    <row r="463" spans="1:5" x14ac:dyDescent="0.15">
      <c r="A463" s="4"/>
      <c r="B463" s="122" t="s">
        <v>36</v>
      </c>
      <c r="C463" s="171"/>
      <c r="D463" s="20"/>
      <c r="E463" s="71"/>
    </row>
    <row r="464" spans="1:5" outlineLevel="1" x14ac:dyDescent="0.15">
      <c r="A464" s="2" t="s">
        <v>392</v>
      </c>
      <c r="B464" s="1" t="s">
        <v>127</v>
      </c>
      <c r="C464" s="7" t="s">
        <v>79</v>
      </c>
      <c r="E464" s="68">
        <v>4</v>
      </c>
    </row>
    <row r="465" spans="1:5" outlineLevel="1" x14ac:dyDescent="0.15">
      <c r="A465" s="2" t="s">
        <v>623</v>
      </c>
      <c r="B465" s="1" t="s">
        <v>127</v>
      </c>
      <c r="C465" s="7" t="s">
        <v>79</v>
      </c>
      <c r="E465" s="68">
        <v>4</v>
      </c>
    </row>
    <row r="466" spans="1:5" outlineLevel="1" x14ac:dyDescent="0.15">
      <c r="A466" s="2" t="s">
        <v>392</v>
      </c>
      <c r="B466" s="1" t="s">
        <v>531</v>
      </c>
      <c r="C466" s="7" t="s">
        <v>79</v>
      </c>
      <c r="E466" s="68">
        <v>4</v>
      </c>
    </row>
    <row r="467" spans="1:5" outlineLevel="1" x14ac:dyDescent="0.15">
      <c r="A467" s="2" t="s">
        <v>623</v>
      </c>
      <c r="B467" s="1" t="s">
        <v>531</v>
      </c>
      <c r="C467" s="7" t="s">
        <v>79</v>
      </c>
      <c r="E467" s="68">
        <v>4</v>
      </c>
    </row>
    <row r="468" spans="1:5" outlineLevel="1" x14ac:dyDescent="0.15">
      <c r="A468" s="2" t="s">
        <v>392</v>
      </c>
      <c r="B468" s="1" t="s">
        <v>707</v>
      </c>
      <c r="C468" s="7" t="s">
        <v>79</v>
      </c>
      <c r="E468" s="84">
        <v>8</v>
      </c>
    </row>
    <row r="469" spans="1:5" outlineLevel="1" x14ac:dyDescent="0.15">
      <c r="A469" s="2" t="s">
        <v>623</v>
      </c>
      <c r="B469" s="1" t="s">
        <v>707</v>
      </c>
      <c r="C469" s="7" t="s">
        <v>79</v>
      </c>
      <c r="E469" s="84">
        <v>8</v>
      </c>
    </row>
    <row r="470" spans="1:5" outlineLevel="1" x14ac:dyDescent="0.15">
      <c r="A470" s="2" t="s">
        <v>392</v>
      </c>
      <c r="B470" s="1" t="s">
        <v>534</v>
      </c>
      <c r="C470" s="7" t="s">
        <v>79</v>
      </c>
      <c r="E470" s="68">
        <v>8</v>
      </c>
    </row>
    <row r="471" spans="1:5" outlineLevel="1" x14ac:dyDescent="0.15">
      <c r="A471" s="2" t="s">
        <v>623</v>
      </c>
      <c r="B471" s="1" t="s">
        <v>534</v>
      </c>
      <c r="C471" s="7" t="s">
        <v>79</v>
      </c>
      <c r="E471" s="68">
        <v>8</v>
      </c>
    </row>
    <row r="472" spans="1:5" outlineLevel="1" x14ac:dyDescent="0.15">
      <c r="A472" s="2" t="s">
        <v>392</v>
      </c>
      <c r="B472" s="1" t="s">
        <v>272</v>
      </c>
      <c r="C472" s="7" t="s">
        <v>79</v>
      </c>
      <c r="E472" s="68">
        <v>4</v>
      </c>
    </row>
    <row r="473" spans="1:5" outlineLevel="1" x14ac:dyDescent="0.15">
      <c r="A473" s="2" t="s">
        <v>392</v>
      </c>
      <c r="B473" s="1" t="s">
        <v>317</v>
      </c>
      <c r="C473" s="7" t="s">
        <v>79</v>
      </c>
      <c r="E473" s="68">
        <v>8</v>
      </c>
    </row>
    <row r="474" spans="1:5" outlineLevel="1" x14ac:dyDescent="0.15">
      <c r="A474" s="2" t="s">
        <v>316</v>
      </c>
      <c r="B474" s="1" t="s">
        <v>80</v>
      </c>
      <c r="C474" s="7" t="s">
        <v>79</v>
      </c>
      <c r="E474" s="68">
        <v>4</v>
      </c>
    </row>
    <row r="475" spans="1:5" outlineLevel="1" x14ac:dyDescent="0.15">
      <c r="A475" s="2" t="s">
        <v>316</v>
      </c>
      <c r="B475" s="1" t="s">
        <v>532</v>
      </c>
      <c r="C475" s="7" t="s">
        <v>79</v>
      </c>
      <c r="E475" s="68">
        <v>4</v>
      </c>
    </row>
    <row r="476" spans="1:5" outlineLevel="1" x14ac:dyDescent="0.15">
      <c r="A476" s="2" t="s">
        <v>316</v>
      </c>
      <c r="B476" s="1" t="s">
        <v>122</v>
      </c>
      <c r="C476" s="7" t="s">
        <v>79</v>
      </c>
      <c r="E476" s="68">
        <v>8</v>
      </c>
    </row>
    <row r="477" spans="1:5" outlineLevel="1" x14ac:dyDescent="0.15">
      <c r="A477" s="2" t="s">
        <v>316</v>
      </c>
      <c r="B477" s="1" t="s">
        <v>694</v>
      </c>
      <c r="C477" s="7" t="s">
        <v>79</v>
      </c>
      <c r="E477" s="68">
        <v>8</v>
      </c>
    </row>
    <row r="478" spans="1:5" outlineLevel="1" x14ac:dyDescent="0.15">
      <c r="A478" s="2" t="s">
        <v>301</v>
      </c>
      <c r="B478" s="1" t="s">
        <v>426</v>
      </c>
      <c r="C478" s="7" t="s">
        <v>79</v>
      </c>
      <c r="E478" s="68">
        <v>150</v>
      </c>
    </row>
    <row r="479" spans="1:5" outlineLevel="1" x14ac:dyDescent="0.15">
      <c r="A479" s="2" t="s">
        <v>301</v>
      </c>
      <c r="B479" s="1" t="s">
        <v>136</v>
      </c>
      <c r="C479" s="7" t="s">
        <v>79</v>
      </c>
      <c r="E479" s="68">
        <v>400</v>
      </c>
    </row>
    <row r="480" spans="1:5" outlineLevel="1" x14ac:dyDescent="0.15">
      <c r="B480" s="1" t="s">
        <v>37</v>
      </c>
      <c r="C480" s="7" t="s">
        <v>79</v>
      </c>
      <c r="E480" s="73">
        <v>50</v>
      </c>
    </row>
    <row r="481" spans="1:5" outlineLevel="1" x14ac:dyDescent="0.15">
      <c r="A481" s="2" t="s">
        <v>438</v>
      </c>
      <c r="B481" s="1" t="s">
        <v>134</v>
      </c>
      <c r="C481" s="7" t="s">
        <v>79</v>
      </c>
      <c r="E481" s="68">
        <v>30</v>
      </c>
    </row>
    <row r="482" spans="1:5" outlineLevel="1" x14ac:dyDescent="0.15">
      <c r="A482" s="2" t="s">
        <v>261</v>
      </c>
      <c r="B482" s="1" t="s">
        <v>109</v>
      </c>
      <c r="C482" s="7" t="s">
        <v>79</v>
      </c>
      <c r="E482" s="68">
        <v>1</v>
      </c>
    </row>
    <row r="483" spans="1:5" outlineLevel="1" x14ac:dyDescent="0.15">
      <c r="A483" s="2" t="s">
        <v>373</v>
      </c>
      <c r="B483" s="1" t="s">
        <v>109</v>
      </c>
      <c r="C483" s="7" t="s">
        <v>79</v>
      </c>
      <c r="E483" s="68">
        <v>20</v>
      </c>
    </row>
    <row r="484" spans="1:5" outlineLevel="1" x14ac:dyDescent="0.15">
      <c r="A484" s="2" t="s">
        <v>406</v>
      </c>
      <c r="B484" s="1" t="s">
        <v>109</v>
      </c>
      <c r="C484" s="7" t="s">
        <v>79</v>
      </c>
      <c r="E484" s="68">
        <v>1</v>
      </c>
    </row>
    <row r="485" spans="1:5" outlineLevel="1" x14ac:dyDescent="0.15">
      <c r="A485" s="2" t="s">
        <v>261</v>
      </c>
      <c r="B485" s="1" t="s">
        <v>591</v>
      </c>
      <c r="C485" s="7" t="s">
        <v>79</v>
      </c>
      <c r="E485" s="68">
        <v>1</v>
      </c>
    </row>
    <row r="486" spans="1:5" outlineLevel="1" x14ac:dyDescent="0.15">
      <c r="A486" s="2" t="s">
        <v>373</v>
      </c>
      <c r="B486" s="1" t="s">
        <v>591</v>
      </c>
      <c r="C486" s="7" t="s">
        <v>79</v>
      </c>
      <c r="E486" s="68">
        <v>20</v>
      </c>
    </row>
    <row r="487" spans="1:5" outlineLevel="1" x14ac:dyDescent="0.15">
      <c r="A487" s="2" t="s">
        <v>406</v>
      </c>
      <c r="B487" s="1" t="s">
        <v>591</v>
      </c>
      <c r="C487" s="7" t="s">
        <v>79</v>
      </c>
      <c r="E487" s="68">
        <v>1</v>
      </c>
    </row>
    <row r="488" spans="1:5" outlineLevel="1" x14ac:dyDescent="0.15">
      <c r="A488" s="2" t="s">
        <v>373</v>
      </c>
      <c r="B488" s="121" t="s">
        <v>535</v>
      </c>
      <c r="C488" s="7" t="s">
        <v>79</v>
      </c>
      <c r="D488"/>
      <c r="E488" s="68"/>
    </row>
    <row r="489" spans="1:5" outlineLevel="1" x14ac:dyDescent="0.15">
      <c r="A489" s="2" t="s">
        <v>406</v>
      </c>
      <c r="B489" s="121" t="s">
        <v>535</v>
      </c>
      <c r="C489" s="7" t="s">
        <v>79</v>
      </c>
      <c r="D489"/>
      <c r="E489" s="68"/>
    </row>
    <row r="490" spans="1:5" outlineLevel="1" x14ac:dyDescent="0.15">
      <c r="A490" s="2" t="s">
        <v>672</v>
      </c>
      <c r="B490" s="1" t="s">
        <v>535</v>
      </c>
      <c r="C490" s="7" t="s">
        <v>79</v>
      </c>
      <c r="E490" s="68">
        <v>1</v>
      </c>
    </row>
    <row r="491" spans="1:5" outlineLevel="1" x14ac:dyDescent="0.15">
      <c r="A491" s="2" t="s">
        <v>318</v>
      </c>
      <c r="B491" s="1" t="s">
        <v>535</v>
      </c>
      <c r="C491" s="7" t="s">
        <v>79</v>
      </c>
      <c r="E491" s="68">
        <v>2</v>
      </c>
    </row>
    <row r="492" spans="1:5" outlineLevel="1" x14ac:dyDescent="0.15">
      <c r="A492" s="2" t="s">
        <v>183</v>
      </c>
      <c r="B492" s="1" t="s">
        <v>535</v>
      </c>
      <c r="C492" s="7" t="s">
        <v>79</v>
      </c>
      <c r="E492" s="68">
        <v>2</v>
      </c>
    </row>
    <row r="493" spans="1:5" outlineLevel="1" x14ac:dyDescent="0.15">
      <c r="A493" s="2" t="s">
        <v>301</v>
      </c>
      <c r="B493" s="1" t="s">
        <v>535</v>
      </c>
      <c r="C493" s="7" t="s">
        <v>79</v>
      </c>
      <c r="E493" s="68">
        <v>40</v>
      </c>
    </row>
    <row r="494" spans="1:5" outlineLevel="1" x14ac:dyDescent="0.15">
      <c r="A494" s="2" t="s">
        <v>373</v>
      </c>
      <c r="B494" s="1" t="s">
        <v>535</v>
      </c>
      <c r="C494" s="7" t="s">
        <v>79</v>
      </c>
      <c r="E494" s="68">
        <v>20</v>
      </c>
    </row>
    <row r="495" spans="1:5" outlineLevel="1" x14ac:dyDescent="0.15">
      <c r="A495" s="2" t="s">
        <v>406</v>
      </c>
      <c r="B495" s="1" t="s">
        <v>535</v>
      </c>
      <c r="C495" s="7" t="s">
        <v>79</v>
      </c>
      <c r="E495" s="68">
        <v>1</v>
      </c>
    </row>
    <row r="496" spans="1:5" outlineLevel="1" x14ac:dyDescent="0.15">
      <c r="A496" s="2" t="s">
        <v>672</v>
      </c>
      <c r="B496" s="1" t="s">
        <v>659</v>
      </c>
      <c r="C496" s="7" t="s">
        <v>79</v>
      </c>
      <c r="E496" s="68">
        <v>1</v>
      </c>
    </row>
    <row r="497" spans="1:5" outlineLevel="1" x14ac:dyDescent="0.15">
      <c r="A497" s="2" t="s">
        <v>318</v>
      </c>
      <c r="B497" s="1" t="s">
        <v>659</v>
      </c>
      <c r="C497" s="7" t="s">
        <v>79</v>
      </c>
      <c r="E497" s="68">
        <v>1</v>
      </c>
    </row>
    <row r="498" spans="1:5" outlineLevel="1" x14ac:dyDescent="0.15">
      <c r="A498" s="2" t="s">
        <v>183</v>
      </c>
      <c r="B498" s="1" t="s">
        <v>659</v>
      </c>
      <c r="C498" s="7" t="s">
        <v>79</v>
      </c>
      <c r="E498" s="68">
        <v>2</v>
      </c>
    </row>
    <row r="499" spans="1:5" outlineLevel="1" x14ac:dyDescent="0.15">
      <c r="A499" s="2" t="s">
        <v>301</v>
      </c>
      <c r="B499" s="1" t="s">
        <v>659</v>
      </c>
      <c r="C499" s="7" t="s">
        <v>79</v>
      </c>
      <c r="E499" s="68">
        <v>40</v>
      </c>
    </row>
    <row r="500" spans="1:5" outlineLevel="1" x14ac:dyDescent="0.15">
      <c r="A500" s="2" t="s">
        <v>373</v>
      </c>
      <c r="B500" s="1" t="s">
        <v>659</v>
      </c>
      <c r="C500" s="7" t="s">
        <v>79</v>
      </c>
      <c r="E500" s="68">
        <v>20</v>
      </c>
    </row>
    <row r="501" spans="1:5" outlineLevel="1" x14ac:dyDescent="0.15">
      <c r="A501" s="2" t="s">
        <v>406</v>
      </c>
      <c r="B501" s="1" t="s">
        <v>659</v>
      </c>
      <c r="C501" s="7" t="s">
        <v>79</v>
      </c>
      <c r="E501" s="68">
        <v>1</v>
      </c>
    </row>
    <row r="502" spans="1:5" outlineLevel="1" x14ac:dyDescent="0.15">
      <c r="A502" s="2" t="s">
        <v>264</v>
      </c>
      <c r="B502" s="1" t="s">
        <v>499</v>
      </c>
      <c r="C502" s="7" t="s">
        <v>79</v>
      </c>
      <c r="E502" s="68">
        <v>1</v>
      </c>
    </row>
    <row r="503" spans="1:5" outlineLevel="1" x14ac:dyDescent="0.15">
      <c r="A503" s="2" t="s">
        <v>373</v>
      </c>
      <c r="B503" s="1" t="s">
        <v>499</v>
      </c>
      <c r="C503" s="7" t="s">
        <v>79</v>
      </c>
      <c r="E503" s="68">
        <v>20</v>
      </c>
    </row>
    <row r="504" spans="1:5" outlineLevel="1" x14ac:dyDescent="0.15">
      <c r="A504" s="2" t="s">
        <v>264</v>
      </c>
      <c r="B504" s="1" t="s">
        <v>697</v>
      </c>
      <c r="C504" s="7" t="s">
        <v>79</v>
      </c>
      <c r="E504" s="68">
        <v>2</v>
      </c>
    </row>
    <row r="505" spans="1:5" outlineLevel="1" x14ac:dyDescent="0.15">
      <c r="A505" s="2" t="s">
        <v>373</v>
      </c>
      <c r="B505" s="1" t="s">
        <v>697</v>
      </c>
      <c r="C505" s="7" t="s">
        <v>79</v>
      </c>
      <c r="E505" s="68">
        <v>20</v>
      </c>
    </row>
    <row r="506" spans="1:5" outlineLevel="1" x14ac:dyDescent="0.15">
      <c r="A506" s="2" t="s">
        <v>406</v>
      </c>
      <c r="B506" s="1" t="s">
        <v>697</v>
      </c>
      <c r="C506" s="7" t="s">
        <v>79</v>
      </c>
      <c r="E506" s="68">
        <v>1</v>
      </c>
    </row>
    <row r="507" spans="1:5" outlineLevel="1" x14ac:dyDescent="0.15">
      <c r="A507" s="2" t="s">
        <v>672</v>
      </c>
      <c r="B507" s="1" t="s">
        <v>697</v>
      </c>
      <c r="C507" s="7" t="s">
        <v>79</v>
      </c>
      <c r="E507" s="68">
        <v>1.5</v>
      </c>
    </row>
    <row r="508" spans="1:5" outlineLevel="1" x14ac:dyDescent="0.15">
      <c r="C508" s="7" t="s">
        <v>797</v>
      </c>
      <c r="E508" s="68"/>
    </row>
    <row r="509" spans="1:5" x14ac:dyDescent="0.15">
      <c r="A509" s="4"/>
      <c r="B509" s="122" t="s">
        <v>38</v>
      </c>
      <c r="C509" s="171"/>
      <c r="D509" s="20"/>
      <c r="E509" s="71"/>
    </row>
    <row r="510" spans="1:5" outlineLevel="1" x14ac:dyDescent="0.15">
      <c r="A510" s="2" t="s">
        <v>179</v>
      </c>
      <c r="B510" s="1" t="s">
        <v>81</v>
      </c>
      <c r="C510" s="7" t="s">
        <v>797</v>
      </c>
      <c r="E510" s="68">
        <v>3</v>
      </c>
    </row>
    <row r="511" spans="1:5" outlineLevel="1" x14ac:dyDescent="0.15">
      <c r="A511" s="2" t="s">
        <v>404</v>
      </c>
      <c r="B511" s="1" t="s">
        <v>81</v>
      </c>
      <c r="C511" s="7" t="s">
        <v>797</v>
      </c>
      <c r="E511" s="68">
        <v>30</v>
      </c>
    </row>
    <row r="512" spans="1:5" outlineLevel="1" x14ac:dyDescent="0.15">
      <c r="A512" s="2" t="s">
        <v>623</v>
      </c>
      <c r="B512" s="1" t="s">
        <v>81</v>
      </c>
      <c r="C512" s="7" t="s">
        <v>797</v>
      </c>
      <c r="E512" s="68">
        <v>3</v>
      </c>
    </row>
    <row r="513" spans="1:5" outlineLevel="1" x14ac:dyDescent="0.15">
      <c r="A513" s="2" t="s">
        <v>179</v>
      </c>
      <c r="B513" s="1" t="s">
        <v>477</v>
      </c>
      <c r="C513" s="7" t="s">
        <v>38</v>
      </c>
      <c r="E513" s="68">
        <v>3</v>
      </c>
    </row>
    <row r="514" spans="1:5" outlineLevel="1" x14ac:dyDescent="0.15">
      <c r="A514" s="2" t="s">
        <v>404</v>
      </c>
      <c r="B514" s="1" t="s">
        <v>477</v>
      </c>
      <c r="C514" s="7" t="s">
        <v>38</v>
      </c>
      <c r="E514" s="68">
        <v>30</v>
      </c>
    </row>
    <row r="515" spans="1:5" outlineLevel="1" x14ac:dyDescent="0.15">
      <c r="A515" s="2" t="s">
        <v>623</v>
      </c>
      <c r="B515" s="1" t="s">
        <v>477</v>
      </c>
      <c r="C515" s="7" t="s">
        <v>38</v>
      </c>
      <c r="E515" s="68">
        <v>3</v>
      </c>
    </row>
    <row r="516" spans="1:5" outlineLevel="1" x14ac:dyDescent="0.15">
      <c r="A516" s="2" t="s">
        <v>179</v>
      </c>
      <c r="B516" s="1" t="s">
        <v>97</v>
      </c>
      <c r="C516" s="7" t="s">
        <v>797</v>
      </c>
      <c r="E516" s="68">
        <v>6</v>
      </c>
    </row>
    <row r="517" spans="1:5" outlineLevel="1" x14ac:dyDescent="0.15">
      <c r="A517" s="2" t="s">
        <v>404</v>
      </c>
      <c r="B517" s="1" t="s">
        <v>97</v>
      </c>
      <c r="C517" s="7" t="s">
        <v>797</v>
      </c>
      <c r="E517" s="68">
        <v>60</v>
      </c>
    </row>
    <row r="518" spans="1:5" outlineLevel="1" x14ac:dyDescent="0.15">
      <c r="A518" s="2" t="s">
        <v>623</v>
      </c>
      <c r="B518" s="1" t="s">
        <v>97</v>
      </c>
      <c r="C518" s="7" t="s">
        <v>797</v>
      </c>
      <c r="E518" s="68">
        <v>6</v>
      </c>
    </row>
    <row r="519" spans="1:5" outlineLevel="1" x14ac:dyDescent="0.15">
      <c r="A519" s="2" t="s">
        <v>179</v>
      </c>
      <c r="B519" s="1" t="s">
        <v>501</v>
      </c>
      <c r="C519" s="7" t="s">
        <v>38</v>
      </c>
      <c r="E519" s="68">
        <v>6</v>
      </c>
    </row>
    <row r="520" spans="1:5" outlineLevel="1" x14ac:dyDescent="0.15">
      <c r="A520" s="2" t="s">
        <v>404</v>
      </c>
      <c r="B520" s="1" t="s">
        <v>501</v>
      </c>
      <c r="C520" s="7" t="s">
        <v>38</v>
      </c>
      <c r="E520" s="68">
        <v>60</v>
      </c>
    </row>
    <row r="521" spans="1:5" outlineLevel="1" x14ac:dyDescent="0.15">
      <c r="A521" s="2" t="s">
        <v>623</v>
      </c>
      <c r="B521" s="1" t="s">
        <v>501</v>
      </c>
      <c r="C521" s="7" t="s">
        <v>38</v>
      </c>
      <c r="E521" s="68">
        <v>6</v>
      </c>
    </row>
    <row r="522" spans="1:5" outlineLevel="1" x14ac:dyDescent="0.15">
      <c r="A522" s="2" t="s">
        <v>179</v>
      </c>
      <c r="B522" s="1" t="s">
        <v>121</v>
      </c>
      <c r="C522" s="7" t="s">
        <v>797</v>
      </c>
      <c r="E522" s="68">
        <v>12</v>
      </c>
    </row>
    <row r="523" spans="1:5" outlineLevel="1" x14ac:dyDescent="0.15">
      <c r="A523" s="2" t="s">
        <v>404</v>
      </c>
      <c r="B523" s="1" t="s">
        <v>121</v>
      </c>
      <c r="C523" s="7" t="s">
        <v>797</v>
      </c>
      <c r="E523" s="68">
        <v>90</v>
      </c>
    </row>
    <row r="524" spans="1:5" outlineLevel="1" x14ac:dyDescent="0.15">
      <c r="A524" s="2" t="s">
        <v>623</v>
      </c>
      <c r="B524" s="1" t="s">
        <v>121</v>
      </c>
      <c r="C524" s="7" t="s">
        <v>797</v>
      </c>
      <c r="E524" s="68">
        <v>12</v>
      </c>
    </row>
    <row r="525" spans="1:5" outlineLevel="1" x14ac:dyDescent="0.15">
      <c r="A525" s="2" t="s">
        <v>179</v>
      </c>
      <c r="B525" s="1" t="s">
        <v>513</v>
      </c>
      <c r="C525" s="7" t="s">
        <v>38</v>
      </c>
      <c r="E525" s="68">
        <v>12</v>
      </c>
    </row>
    <row r="526" spans="1:5" outlineLevel="1" x14ac:dyDescent="0.15">
      <c r="A526" s="2" t="s">
        <v>404</v>
      </c>
      <c r="B526" s="1" t="s">
        <v>513</v>
      </c>
      <c r="C526" s="7" t="s">
        <v>38</v>
      </c>
      <c r="E526" s="68">
        <v>90</v>
      </c>
    </row>
    <row r="527" spans="1:5" outlineLevel="1" x14ac:dyDescent="0.15">
      <c r="A527" s="2" t="s">
        <v>623</v>
      </c>
      <c r="B527" s="1" t="s">
        <v>513</v>
      </c>
      <c r="C527" s="7" t="s">
        <v>38</v>
      </c>
      <c r="E527" s="68">
        <v>12</v>
      </c>
    </row>
    <row r="528" spans="1:5" outlineLevel="1" x14ac:dyDescent="0.15">
      <c r="A528" s="2" t="s">
        <v>293</v>
      </c>
      <c r="B528" s="1" t="s">
        <v>365</v>
      </c>
      <c r="C528" s="7" t="s">
        <v>797</v>
      </c>
      <c r="E528" s="68">
        <v>3</v>
      </c>
    </row>
    <row r="529" spans="1:6" outlineLevel="1" x14ac:dyDescent="0.15">
      <c r="A529" s="2" t="s">
        <v>623</v>
      </c>
      <c r="B529" s="1" t="s">
        <v>365</v>
      </c>
      <c r="C529" s="7" t="s">
        <v>797</v>
      </c>
      <c r="E529" s="68">
        <v>3</v>
      </c>
    </row>
    <row r="530" spans="1:6" outlineLevel="1" x14ac:dyDescent="0.15">
      <c r="A530" s="2" t="s">
        <v>293</v>
      </c>
      <c r="B530" s="1" t="s">
        <v>705</v>
      </c>
      <c r="C530" s="7" t="s">
        <v>797</v>
      </c>
      <c r="E530" s="68">
        <v>3</v>
      </c>
    </row>
    <row r="531" spans="1:6" outlineLevel="1" x14ac:dyDescent="0.15">
      <c r="A531" s="2" t="s">
        <v>623</v>
      </c>
      <c r="B531" s="1" t="s">
        <v>705</v>
      </c>
      <c r="C531" s="7" t="s">
        <v>797</v>
      </c>
      <c r="E531" s="68">
        <v>3</v>
      </c>
    </row>
    <row r="532" spans="1:6" outlineLevel="1" x14ac:dyDescent="0.15">
      <c r="A532" s="2" t="s">
        <v>293</v>
      </c>
      <c r="B532" s="1" t="s">
        <v>389</v>
      </c>
      <c r="C532" s="7" t="s">
        <v>797</v>
      </c>
      <c r="E532" s="68">
        <v>12</v>
      </c>
    </row>
    <row r="533" spans="1:6" outlineLevel="1" x14ac:dyDescent="0.15">
      <c r="A533" s="2" t="s">
        <v>179</v>
      </c>
      <c r="B533" s="1" t="s">
        <v>131</v>
      </c>
      <c r="C533" s="7" t="s">
        <v>797</v>
      </c>
      <c r="E533" s="68">
        <v>2</v>
      </c>
    </row>
    <row r="534" spans="1:6" outlineLevel="1" x14ac:dyDescent="0.15">
      <c r="A534" s="2" t="s">
        <v>293</v>
      </c>
      <c r="B534" s="1" t="s">
        <v>131</v>
      </c>
      <c r="C534" s="7" t="s">
        <v>797</v>
      </c>
      <c r="E534" s="68">
        <v>2</v>
      </c>
    </row>
    <row r="535" spans="1:6" outlineLevel="1" x14ac:dyDescent="0.15">
      <c r="A535" s="2" t="s">
        <v>264</v>
      </c>
      <c r="B535" s="1" t="s">
        <v>131</v>
      </c>
      <c r="C535" s="7" t="s">
        <v>797</v>
      </c>
      <c r="E535" s="68">
        <v>1</v>
      </c>
    </row>
    <row r="536" spans="1:6" outlineLevel="1" x14ac:dyDescent="0.15">
      <c r="A536" s="2" t="s">
        <v>404</v>
      </c>
      <c r="B536" s="1" t="s">
        <v>131</v>
      </c>
      <c r="C536" s="7" t="s">
        <v>797</v>
      </c>
      <c r="E536" s="68">
        <v>60</v>
      </c>
      <c r="F536" t="s">
        <v>434</v>
      </c>
    </row>
    <row r="537" spans="1:6" outlineLevel="1" x14ac:dyDescent="0.15">
      <c r="A537" s="2" t="s">
        <v>404</v>
      </c>
      <c r="B537" s="1" t="s">
        <v>131</v>
      </c>
      <c r="C537" s="7" t="s">
        <v>797</v>
      </c>
      <c r="E537" s="68">
        <v>30</v>
      </c>
      <c r="F537" t="s">
        <v>624</v>
      </c>
    </row>
    <row r="538" spans="1:6" outlineLevel="1" x14ac:dyDescent="0.15">
      <c r="A538" s="2" t="s">
        <v>623</v>
      </c>
      <c r="B538" s="1" t="s">
        <v>131</v>
      </c>
      <c r="C538" s="7" t="s">
        <v>797</v>
      </c>
      <c r="E538" s="68">
        <v>4</v>
      </c>
      <c r="F538" t="s">
        <v>625</v>
      </c>
    </row>
    <row r="539" spans="1:6" outlineLevel="1" x14ac:dyDescent="0.15">
      <c r="B539" s="1" t="s">
        <v>131</v>
      </c>
      <c r="C539" s="7" t="s">
        <v>797</v>
      </c>
      <c r="E539" s="68"/>
      <c r="F539" t="s">
        <v>435</v>
      </c>
    </row>
    <row r="540" spans="1:6" outlineLevel="1" x14ac:dyDescent="0.15">
      <c r="B540" s="1" t="s">
        <v>131</v>
      </c>
      <c r="C540" s="7" t="s">
        <v>797</v>
      </c>
      <c r="E540" s="68"/>
      <c r="F540" t="s">
        <v>436</v>
      </c>
    </row>
    <row r="541" spans="1:6" outlineLevel="1" x14ac:dyDescent="0.15">
      <c r="B541" s="1" t="s">
        <v>131</v>
      </c>
      <c r="C541" s="7" t="s">
        <v>797</v>
      </c>
      <c r="E541" s="68"/>
      <c r="F541" t="s">
        <v>437</v>
      </c>
    </row>
    <row r="542" spans="1:6" outlineLevel="1" x14ac:dyDescent="0.15">
      <c r="A542" s="2" t="s">
        <v>179</v>
      </c>
      <c r="B542" s="1" t="s">
        <v>611</v>
      </c>
      <c r="C542" s="7" t="s">
        <v>797</v>
      </c>
      <c r="E542" s="68">
        <v>2</v>
      </c>
    </row>
    <row r="543" spans="1:6" outlineLevel="1" x14ac:dyDescent="0.15">
      <c r="A543" s="2" t="s">
        <v>293</v>
      </c>
      <c r="B543" s="1" t="s">
        <v>611</v>
      </c>
      <c r="C543" s="7" t="s">
        <v>797</v>
      </c>
      <c r="E543" s="68">
        <v>2</v>
      </c>
    </row>
    <row r="544" spans="1:6" outlineLevel="1" x14ac:dyDescent="0.15">
      <c r="A544" s="2" t="s">
        <v>264</v>
      </c>
      <c r="B544" s="1" t="s">
        <v>611</v>
      </c>
      <c r="C544" s="7" t="s">
        <v>797</v>
      </c>
      <c r="E544" s="68">
        <v>1</v>
      </c>
    </row>
    <row r="545" spans="1:5" outlineLevel="1" x14ac:dyDescent="0.15">
      <c r="A545" s="2" t="s">
        <v>404</v>
      </c>
      <c r="B545" s="1" t="s">
        <v>611</v>
      </c>
      <c r="C545" s="7" t="s">
        <v>797</v>
      </c>
      <c r="E545" s="68">
        <v>60</v>
      </c>
    </row>
    <row r="546" spans="1:5" outlineLevel="1" x14ac:dyDescent="0.15">
      <c r="B546" s="1" t="s">
        <v>611</v>
      </c>
      <c r="C546" s="7" t="s">
        <v>797</v>
      </c>
      <c r="E546" s="68"/>
    </row>
    <row r="547" spans="1:5" outlineLevel="1" x14ac:dyDescent="0.15">
      <c r="B547" s="1" t="s">
        <v>611</v>
      </c>
      <c r="C547" s="7" t="s">
        <v>797</v>
      </c>
      <c r="E547" s="68"/>
    </row>
    <row r="548" spans="1:5" outlineLevel="1" x14ac:dyDescent="0.15">
      <c r="B548" s="1" t="s">
        <v>611</v>
      </c>
      <c r="C548" s="7" t="s">
        <v>797</v>
      </c>
      <c r="E548" s="68"/>
    </row>
    <row r="549" spans="1:5" outlineLevel="1" x14ac:dyDescent="0.15">
      <c r="A549" s="2" t="s">
        <v>261</v>
      </c>
      <c r="B549" s="1" t="s">
        <v>133</v>
      </c>
      <c r="C549" s="7" t="s">
        <v>797</v>
      </c>
      <c r="E549" s="68">
        <v>1</v>
      </c>
    </row>
    <row r="550" spans="1:5" outlineLevel="1" x14ac:dyDescent="0.15">
      <c r="A550" s="2" t="s">
        <v>304</v>
      </c>
      <c r="B550" s="1" t="s">
        <v>133</v>
      </c>
      <c r="C550" s="7" t="s">
        <v>797</v>
      </c>
      <c r="E550" s="68">
        <v>3</v>
      </c>
    </row>
    <row r="551" spans="1:5" outlineLevel="1" x14ac:dyDescent="0.15">
      <c r="A551" s="2" t="s">
        <v>261</v>
      </c>
      <c r="B551" s="1" t="s">
        <v>685</v>
      </c>
      <c r="C551" s="7" t="s">
        <v>38</v>
      </c>
      <c r="E551" s="68">
        <v>1</v>
      </c>
    </row>
    <row r="552" spans="1:5" outlineLevel="1" x14ac:dyDescent="0.15">
      <c r="A552" s="2" t="s">
        <v>304</v>
      </c>
      <c r="B552" s="1" t="s">
        <v>685</v>
      </c>
      <c r="C552" s="7" t="s">
        <v>38</v>
      </c>
      <c r="E552" s="68">
        <v>3</v>
      </c>
    </row>
    <row r="553" spans="1:5" outlineLevel="1" x14ac:dyDescent="0.15">
      <c r="A553" s="79" t="s">
        <v>261</v>
      </c>
      <c r="B553" s="78" t="s">
        <v>117</v>
      </c>
      <c r="C553" s="130" t="s">
        <v>797</v>
      </c>
      <c r="D553" s="131"/>
      <c r="E553" s="68">
        <v>2</v>
      </c>
    </row>
    <row r="554" spans="1:5" outlineLevel="1" x14ac:dyDescent="0.15">
      <c r="A554" s="2" t="s">
        <v>304</v>
      </c>
      <c r="B554" s="1" t="s">
        <v>117</v>
      </c>
      <c r="C554" s="7" t="s">
        <v>797</v>
      </c>
      <c r="E554" s="68">
        <v>3</v>
      </c>
    </row>
    <row r="555" spans="1:5" outlineLevel="1" x14ac:dyDescent="0.15">
      <c r="A555" s="79" t="s">
        <v>261</v>
      </c>
      <c r="B555" s="1" t="s">
        <v>734</v>
      </c>
      <c r="C555" s="7" t="s">
        <v>797</v>
      </c>
      <c r="E555" s="68">
        <v>0</v>
      </c>
    </row>
    <row r="556" spans="1:5" outlineLevel="1" x14ac:dyDescent="0.15">
      <c r="A556" s="2" t="s">
        <v>304</v>
      </c>
      <c r="B556" s="1" t="s">
        <v>734</v>
      </c>
      <c r="C556" s="7" t="s">
        <v>797</v>
      </c>
      <c r="E556" s="68">
        <v>3</v>
      </c>
    </row>
    <row r="557" spans="1:5" outlineLevel="1" x14ac:dyDescent="0.15">
      <c r="A557" s="2" t="s">
        <v>261</v>
      </c>
      <c r="B557" s="1" t="s">
        <v>119</v>
      </c>
      <c r="C557" s="7" t="s">
        <v>797</v>
      </c>
      <c r="E557" s="68">
        <v>1</v>
      </c>
    </row>
    <row r="558" spans="1:5" outlineLevel="1" x14ac:dyDescent="0.15">
      <c r="B558" s="1" t="s">
        <v>119</v>
      </c>
      <c r="C558" s="7" t="s">
        <v>797</v>
      </c>
      <c r="E558" s="68"/>
    </row>
    <row r="559" spans="1:5" outlineLevel="1" x14ac:dyDescent="0.15">
      <c r="A559" s="2" t="s">
        <v>261</v>
      </c>
      <c r="B559" s="1" t="s">
        <v>132</v>
      </c>
      <c r="C559" s="7" t="s">
        <v>797</v>
      </c>
      <c r="E559" s="68">
        <v>2</v>
      </c>
    </row>
    <row r="560" spans="1:5" outlineLevel="1" x14ac:dyDescent="0.15">
      <c r="A560" s="2" t="s">
        <v>608</v>
      </c>
      <c r="B560" s="1" t="s">
        <v>132</v>
      </c>
      <c r="C560" s="7" t="s">
        <v>797</v>
      </c>
      <c r="E560" s="68"/>
    </row>
    <row r="561" spans="1:6" outlineLevel="1" x14ac:dyDescent="0.15">
      <c r="A561" s="2" t="s">
        <v>404</v>
      </c>
      <c r="B561" s="1" t="s">
        <v>132</v>
      </c>
      <c r="C561" s="7" t="s">
        <v>797</v>
      </c>
      <c r="E561" s="68"/>
    </row>
    <row r="562" spans="1:6" outlineLevel="1" x14ac:dyDescent="0.15">
      <c r="A562" s="2" t="s">
        <v>261</v>
      </c>
      <c r="B562" s="1" t="s">
        <v>628</v>
      </c>
      <c r="C562" s="7" t="s">
        <v>38</v>
      </c>
      <c r="E562" s="68">
        <v>2</v>
      </c>
    </row>
    <row r="563" spans="1:6" outlineLevel="1" x14ac:dyDescent="0.15">
      <c r="A563" s="2" t="s">
        <v>608</v>
      </c>
      <c r="B563" s="1" t="s">
        <v>628</v>
      </c>
      <c r="C563" s="7" t="s">
        <v>38</v>
      </c>
      <c r="E563" s="68"/>
    </row>
    <row r="564" spans="1:6" outlineLevel="1" x14ac:dyDescent="0.15">
      <c r="A564" s="2" t="s">
        <v>404</v>
      </c>
      <c r="B564" s="1" t="s">
        <v>628</v>
      </c>
      <c r="C564" s="7" t="s">
        <v>38</v>
      </c>
      <c r="E564" s="68"/>
    </row>
    <row r="565" spans="1:6" outlineLevel="1" x14ac:dyDescent="0.15">
      <c r="A565" s="2" t="s">
        <v>303</v>
      </c>
      <c r="B565" s="1" t="s">
        <v>478</v>
      </c>
      <c r="C565" s="7" t="s">
        <v>38</v>
      </c>
      <c r="E565" s="68">
        <v>2</v>
      </c>
    </row>
    <row r="566" spans="1:6" outlineLevel="1" x14ac:dyDescent="0.15">
      <c r="A566" s="2" t="s">
        <v>304</v>
      </c>
      <c r="B566" s="1" t="s">
        <v>478</v>
      </c>
      <c r="C566" s="7" t="s">
        <v>38</v>
      </c>
      <c r="E566" s="68">
        <v>3</v>
      </c>
      <c r="F566" t="s">
        <v>305</v>
      </c>
    </row>
    <row r="567" spans="1:6" outlineLevel="1" x14ac:dyDescent="0.15">
      <c r="A567" s="2" t="s">
        <v>302</v>
      </c>
      <c r="B567" s="1" t="s">
        <v>478</v>
      </c>
      <c r="C567" s="7" t="s">
        <v>38</v>
      </c>
      <c r="E567" s="68">
        <v>2</v>
      </c>
    </row>
    <row r="568" spans="1:6" outlineLevel="1" x14ac:dyDescent="0.15">
      <c r="A568" s="2" t="s">
        <v>303</v>
      </c>
      <c r="B568" s="1" t="s">
        <v>178</v>
      </c>
      <c r="C568" s="7" t="s">
        <v>797</v>
      </c>
      <c r="E568" s="68">
        <v>3</v>
      </c>
    </row>
    <row r="569" spans="1:6" outlineLevel="1" x14ac:dyDescent="0.15">
      <c r="A569" s="2" t="s">
        <v>304</v>
      </c>
      <c r="B569" s="1" t="s">
        <v>178</v>
      </c>
      <c r="C569" s="7" t="s">
        <v>797</v>
      </c>
      <c r="E569" s="68">
        <v>6</v>
      </c>
    </row>
    <row r="570" spans="1:6" outlineLevel="1" x14ac:dyDescent="0.15">
      <c r="A570" s="2" t="s">
        <v>301</v>
      </c>
      <c r="B570" s="1" t="s">
        <v>178</v>
      </c>
      <c r="C570" s="7" t="s">
        <v>797</v>
      </c>
      <c r="E570" s="68">
        <v>45</v>
      </c>
    </row>
    <row r="571" spans="1:6" outlineLevel="1" x14ac:dyDescent="0.15">
      <c r="A571" s="2" t="s">
        <v>303</v>
      </c>
      <c r="B571" s="1" t="s">
        <v>615</v>
      </c>
      <c r="C571" s="7" t="s">
        <v>38</v>
      </c>
      <c r="E571" s="68">
        <v>3</v>
      </c>
    </row>
    <row r="572" spans="1:6" outlineLevel="1" x14ac:dyDescent="0.15">
      <c r="A572" s="2" t="s">
        <v>304</v>
      </c>
      <c r="B572" s="1" t="s">
        <v>615</v>
      </c>
      <c r="C572" s="7" t="s">
        <v>38</v>
      </c>
      <c r="E572" s="68">
        <v>6</v>
      </c>
    </row>
    <row r="573" spans="1:6" outlineLevel="1" x14ac:dyDescent="0.15">
      <c r="A573" s="2" t="s">
        <v>301</v>
      </c>
      <c r="B573" s="1" t="s">
        <v>615</v>
      </c>
      <c r="C573" s="7" t="s">
        <v>38</v>
      </c>
      <c r="E573" s="68">
        <v>45</v>
      </c>
    </row>
    <row r="574" spans="1:6" outlineLevel="1" x14ac:dyDescent="0.15">
      <c r="A574" s="2" t="s">
        <v>264</v>
      </c>
      <c r="B574" s="1" t="s">
        <v>39</v>
      </c>
      <c r="C574" s="7" t="s">
        <v>38</v>
      </c>
      <c r="E574" s="68">
        <v>4</v>
      </c>
    </row>
    <row r="575" spans="1:6" outlineLevel="1" x14ac:dyDescent="0.15">
      <c r="A575" s="2" t="s">
        <v>267</v>
      </c>
      <c r="B575" s="1" t="s">
        <v>40</v>
      </c>
      <c r="C575" s="7" t="s">
        <v>38</v>
      </c>
      <c r="E575" s="68">
        <v>4</v>
      </c>
    </row>
    <row r="576" spans="1:6" outlineLevel="1" x14ac:dyDescent="0.15">
      <c r="A576" s="2" t="s">
        <v>48</v>
      </c>
      <c r="B576" s="1" t="s">
        <v>41</v>
      </c>
      <c r="C576" s="7" t="s">
        <v>38</v>
      </c>
      <c r="E576" s="68">
        <v>30</v>
      </c>
    </row>
    <row r="577" spans="1:5" outlineLevel="1" x14ac:dyDescent="0.15">
      <c r="A577" s="2" t="s">
        <v>301</v>
      </c>
      <c r="B577" s="1" t="s">
        <v>41</v>
      </c>
      <c r="C577" s="7" t="s">
        <v>38</v>
      </c>
      <c r="E577" s="68">
        <v>15</v>
      </c>
    </row>
    <row r="578" spans="1:5" outlineLevel="1" x14ac:dyDescent="0.15">
      <c r="A578" s="2" t="s">
        <v>183</v>
      </c>
      <c r="B578" s="1" t="s">
        <v>41</v>
      </c>
      <c r="C578" s="7" t="s">
        <v>38</v>
      </c>
      <c r="E578" s="68">
        <v>2</v>
      </c>
    </row>
    <row r="579" spans="1:5" outlineLevel="1" x14ac:dyDescent="0.15">
      <c r="A579" s="2" t="s">
        <v>46</v>
      </c>
      <c r="B579" s="1" t="s">
        <v>41</v>
      </c>
      <c r="C579" s="7" t="s">
        <v>38</v>
      </c>
      <c r="E579" s="68">
        <v>1</v>
      </c>
    </row>
    <row r="580" spans="1:5" outlineLevel="1" x14ac:dyDescent="0.15">
      <c r="A580" s="2" t="s">
        <v>49</v>
      </c>
      <c r="B580" s="1" t="s">
        <v>41</v>
      </c>
      <c r="C580" s="7" t="s">
        <v>38</v>
      </c>
      <c r="E580" s="68">
        <v>30</v>
      </c>
    </row>
    <row r="581" spans="1:5" outlineLevel="1" x14ac:dyDescent="0.15">
      <c r="A581" s="2" t="s">
        <v>48</v>
      </c>
      <c r="B581" s="1" t="s">
        <v>42</v>
      </c>
      <c r="C581" s="7" t="s">
        <v>38</v>
      </c>
      <c r="E581" s="68">
        <v>150</v>
      </c>
    </row>
    <row r="582" spans="1:5" outlineLevel="1" x14ac:dyDescent="0.15">
      <c r="A582" s="2" t="s">
        <v>48</v>
      </c>
      <c r="B582" s="1" t="s">
        <v>945</v>
      </c>
      <c r="C582" s="7" t="s">
        <v>38</v>
      </c>
      <c r="E582" s="68">
        <v>150</v>
      </c>
    </row>
    <row r="583" spans="1:5" outlineLevel="1" x14ac:dyDescent="0.15">
      <c r="A583" s="2" t="s">
        <v>49</v>
      </c>
      <c r="B583" s="1" t="s">
        <v>44</v>
      </c>
      <c r="C583" s="7" t="s">
        <v>38</v>
      </c>
      <c r="E583" s="68">
        <v>150</v>
      </c>
    </row>
    <row r="584" spans="1:5" outlineLevel="1" x14ac:dyDescent="0.15">
      <c r="A584" s="3" t="s">
        <v>657</v>
      </c>
      <c r="B584" s="1" t="s">
        <v>44</v>
      </c>
      <c r="C584" s="7" t="s">
        <v>38</v>
      </c>
      <c r="D584" s="83"/>
      <c r="E584" s="153">
        <v>1</v>
      </c>
    </row>
    <row r="585" spans="1:5" outlineLevel="1" x14ac:dyDescent="0.15">
      <c r="A585" s="2" t="s">
        <v>49</v>
      </c>
      <c r="B585" s="1" t="s">
        <v>638</v>
      </c>
      <c r="C585" s="7" t="s">
        <v>38</v>
      </c>
      <c r="E585" s="68">
        <v>150</v>
      </c>
    </row>
    <row r="586" spans="1:5" outlineLevel="1" x14ac:dyDescent="0.15">
      <c r="A586" s="3" t="s">
        <v>657</v>
      </c>
      <c r="B586" s="1" t="s">
        <v>638</v>
      </c>
      <c r="C586" s="7" t="s">
        <v>38</v>
      </c>
      <c r="D586" s="83"/>
      <c r="E586" s="153">
        <v>1</v>
      </c>
    </row>
    <row r="587" spans="1:5" outlineLevel="1" x14ac:dyDescent="0.15">
      <c r="B587" s="1" t="s">
        <v>18</v>
      </c>
      <c r="C587" s="7" t="s">
        <v>38</v>
      </c>
      <c r="E587" s="68">
        <v>1</v>
      </c>
    </row>
    <row r="588" spans="1:5" outlineLevel="1" x14ac:dyDescent="0.15">
      <c r="B588" s="1" t="s">
        <v>43</v>
      </c>
      <c r="C588" s="7" t="s">
        <v>38</v>
      </c>
      <c r="E588" s="68">
        <v>1</v>
      </c>
    </row>
    <row r="589" spans="1:5" outlineLevel="1" x14ac:dyDescent="0.15">
      <c r="A589" s="2" t="s">
        <v>293</v>
      </c>
      <c r="B589" s="1" t="s">
        <v>391</v>
      </c>
      <c r="C589" s="7" t="s">
        <v>38</v>
      </c>
      <c r="E589" s="68">
        <v>6</v>
      </c>
    </row>
    <row r="590" spans="1:5" outlineLevel="1" x14ac:dyDescent="0.15">
      <c r="A590" s="2" t="s">
        <v>623</v>
      </c>
      <c r="B590" s="1" t="s">
        <v>391</v>
      </c>
      <c r="C590" s="7" t="s">
        <v>38</v>
      </c>
      <c r="E590" s="68">
        <v>1</v>
      </c>
    </row>
    <row r="591" spans="1:5" outlineLevel="1" x14ac:dyDescent="0.15">
      <c r="A591" s="2" t="s">
        <v>293</v>
      </c>
      <c r="B591" s="1" t="s">
        <v>592</v>
      </c>
      <c r="C591" s="7" t="s">
        <v>38</v>
      </c>
      <c r="E591" s="68">
        <v>6</v>
      </c>
    </row>
    <row r="592" spans="1:5" outlineLevel="1" x14ac:dyDescent="0.15">
      <c r="A592" s="2" t="s">
        <v>623</v>
      </c>
      <c r="B592" s="1" t="s">
        <v>592</v>
      </c>
      <c r="C592" s="7" t="s">
        <v>38</v>
      </c>
      <c r="E592" s="68">
        <v>6</v>
      </c>
    </row>
    <row r="593" spans="1:6" outlineLevel="1" x14ac:dyDescent="0.15">
      <c r="A593" s="2" t="s">
        <v>261</v>
      </c>
      <c r="B593" s="1" t="s">
        <v>599</v>
      </c>
      <c r="C593" s="7" t="s">
        <v>38</v>
      </c>
      <c r="E593" s="68">
        <v>1</v>
      </c>
    </row>
    <row r="594" spans="1:6" outlineLevel="1" x14ac:dyDescent="0.15">
      <c r="A594" s="2" t="s">
        <v>608</v>
      </c>
      <c r="B594" s="1" t="s">
        <v>599</v>
      </c>
      <c r="C594" s="7" t="s">
        <v>38</v>
      </c>
      <c r="E594" s="68"/>
    </row>
    <row r="595" spans="1:6" outlineLevel="1" x14ac:dyDescent="0.15">
      <c r="A595" s="2" t="s">
        <v>404</v>
      </c>
      <c r="B595" s="1" t="s">
        <v>599</v>
      </c>
      <c r="C595" s="7" t="s">
        <v>38</v>
      </c>
      <c r="E595" s="68">
        <v>260</v>
      </c>
    </row>
    <row r="596" spans="1:6" outlineLevel="1" x14ac:dyDescent="0.15">
      <c r="C596" s="7"/>
      <c r="E596" s="68"/>
    </row>
    <row r="597" spans="1:6" outlineLevel="1" x14ac:dyDescent="0.15">
      <c r="C597" s="7"/>
      <c r="E597" s="68"/>
    </row>
    <row r="598" spans="1:6" x14ac:dyDescent="0.15">
      <c r="A598" s="4"/>
      <c r="B598" s="122" t="s">
        <v>5</v>
      </c>
      <c r="C598" s="171"/>
      <c r="D598" s="20"/>
      <c r="E598" s="71"/>
    </row>
    <row r="599" spans="1:6" outlineLevel="1" x14ac:dyDescent="0.15">
      <c r="A599" s="2" t="s">
        <v>293</v>
      </c>
      <c r="B599" s="1" t="s">
        <v>505</v>
      </c>
      <c r="C599" s="7" t="s">
        <v>5</v>
      </c>
      <c r="E599" s="106">
        <v>0.25</v>
      </c>
      <c r="F599" t="s">
        <v>370</v>
      </c>
    </row>
    <row r="600" spans="1:6" outlineLevel="1" x14ac:dyDescent="0.15">
      <c r="A600" s="2" t="s">
        <v>49</v>
      </c>
      <c r="B600" s="1" t="s">
        <v>505</v>
      </c>
      <c r="C600" s="7" t="s">
        <v>5</v>
      </c>
      <c r="D600"/>
      <c r="E600" s="68">
        <v>30</v>
      </c>
      <c r="F600" t="s">
        <v>372</v>
      </c>
    </row>
    <row r="601" spans="1:6" outlineLevel="1" x14ac:dyDescent="0.15">
      <c r="A601" s="2" t="s">
        <v>293</v>
      </c>
      <c r="B601" s="1" t="s">
        <v>505</v>
      </c>
      <c r="C601" s="7" t="s">
        <v>5</v>
      </c>
      <c r="D601"/>
      <c r="E601" s="106">
        <v>0.5</v>
      </c>
      <c r="F601" t="s">
        <v>233</v>
      </c>
    </row>
    <row r="602" spans="1:6" outlineLevel="1" x14ac:dyDescent="0.15">
      <c r="A602" s="2" t="s">
        <v>48</v>
      </c>
      <c r="B602" s="1" t="s">
        <v>45</v>
      </c>
      <c r="C602" s="7" t="s">
        <v>797</v>
      </c>
      <c r="E602" s="68">
        <v>30</v>
      </c>
      <c r="F602" t="s">
        <v>12</v>
      </c>
    </row>
    <row r="603" spans="1:6" outlineLevel="1" x14ac:dyDescent="0.15">
      <c r="A603" s="2" t="s">
        <v>49</v>
      </c>
      <c r="B603" s="1" t="s">
        <v>45</v>
      </c>
      <c r="C603" s="7" t="s">
        <v>797</v>
      </c>
      <c r="E603" s="68">
        <v>30</v>
      </c>
      <c r="F603" t="s">
        <v>12</v>
      </c>
    </row>
    <row r="604" spans="1:6" outlineLevel="1" x14ac:dyDescent="0.15">
      <c r="A604" s="2" t="s">
        <v>293</v>
      </c>
      <c r="B604" s="1" t="s">
        <v>45</v>
      </c>
      <c r="C604" s="7" t="s">
        <v>797</v>
      </c>
      <c r="E604" s="68">
        <v>1</v>
      </c>
      <c r="F604" t="s">
        <v>393</v>
      </c>
    </row>
    <row r="605" spans="1:6" outlineLevel="1" x14ac:dyDescent="0.15">
      <c r="A605" s="2" t="s">
        <v>367</v>
      </c>
      <c r="B605" s="1" t="s">
        <v>45</v>
      </c>
      <c r="C605" s="7" t="s">
        <v>797</v>
      </c>
      <c r="E605" s="68"/>
      <c r="F605" t="s">
        <v>393</v>
      </c>
    </row>
    <row r="606" spans="1:6" outlineLevel="1" x14ac:dyDescent="0.15">
      <c r="A606" s="2" t="s">
        <v>293</v>
      </c>
      <c r="B606" s="1" t="s">
        <v>45</v>
      </c>
      <c r="C606" s="7" t="s">
        <v>797</v>
      </c>
      <c r="E606" s="106">
        <v>0.5</v>
      </c>
      <c r="F606" t="s">
        <v>393</v>
      </c>
    </row>
    <row r="607" spans="1:6" outlineLevel="1" x14ac:dyDescent="0.15">
      <c r="B607" s="1" t="s">
        <v>45</v>
      </c>
      <c r="C607" s="7" t="s">
        <v>797</v>
      </c>
      <c r="E607" s="68"/>
      <c r="F607" t="s">
        <v>394</v>
      </c>
    </row>
    <row r="608" spans="1:6" outlineLevel="1" x14ac:dyDescent="0.15">
      <c r="A608" s="2" t="s">
        <v>48</v>
      </c>
      <c r="B608" s="1" t="s">
        <v>626</v>
      </c>
      <c r="C608" s="7" t="s">
        <v>5</v>
      </c>
      <c r="E608" s="68">
        <v>30</v>
      </c>
      <c r="F608" t="s">
        <v>12</v>
      </c>
    </row>
    <row r="609" spans="1:6" outlineLevel="1" x14ac:dyDescent="0.15">
      <c r="A609" s="2" t="s">
        <v>49</v>
      </c>
      <c r="B609" s="1" t="s">
        <v>626</v>
      </c>
      <c r="C609" s="7" t="s">
        <v>5</v>
      </c>
      <c r="E609" s="68">
        <v>30</v>
      </c>
      <c r="F609" t="s">
        <v>12</v>
      </c>
    </row>
    <row r="610" spans="1:6" outlineLevel="1" x14ac:dyDescent="0.15">
      <c r="A610" s="2" t="s">
        <v>293</v>
      </c>
      <c r="B610" s="1" t="s">
        <v>626</v>
      </c>
      <c r="C610" s="7" t="s">
        <v>5</v>
      </c>
      <c r="E610" s="68">
        <v>1</v>
      </c>
      <c r="F610" t="s">
        <v>393</v>
      </c>
    </row>
    <row r="611" spans="1:6" outlineLevel="1" x14ac:dyDescent="0.15">
      <c r="A611" s="2" t="s">
        <v>367</v>
      </c>
      <c r="B611" s="1" t="s">
        <v>626</v>
      </c>
      <c r="C611" s="7" t="s">
        <v>5</v>
      </c>
      <c r="E611" s="68"/>
      <c r="F611" t="s">
        <v>393</v>
      </c>
    </row>
    <row r="612" spans="1:6" outlineLevel="1" x14ac:dyDescent="0.15">
      <c r="A612" s="2" t="s">
        <v>293</v>
      </c>
      <c r="B612" s="1" t="s">
        <v>626</v>
      </c>
      <c r="C612" s="7" t="s">
        <v>5</v>
      </c>
      <c r="E612" s="106">
        <v>0.5</v>
      </c>
      <c r="F612" t="s">
        <v>393</v>
      </c>
    </row>
    <row r="613" spans="1:6" outlineLevel="1" x14ac:dyDescent="0.15">
      <c r="B613" s="1" t="s">
        <v>626</v>
      </c>
      <c r="C613" s="7" t="s">
        <v>5</v>
      </c>
      <c r="E613" s="68"/>
      <c r="F613" t="s">
        <v>394</v>
      </c>
    </row>
    <row r="614" spans="1:6" outlineLevel="1" x14ac:dyDescent="0.15">
      <c r="A614" s="2" t="s">
        <v>183</v>
      </c>
      <c r="B614" s="1" t="s">
        <v>706</v>
      </c>
      <c r="C614" s="7" t="s">
        <v>797</v>
      </c>
      <c r="E614" s="68">
        <v>3</v>
      </c>
    </row>
    <row r="615" spans="1:6" outlineLevel="1" x14ac:dyDescent="0.15">
      <c r="A615" s="2" t="s">
        <v>301</v>
      </c>
      <c r="B615" s="1" t="s">
        <v>706</v>
      </c>
      <c r="C615" s="7" t="s">
        <v>797</v>
      </c>
      <c r="E615" s="68">
        <v>50</v>
      </c>
    </row>
    <row r="616" spans="1:6" outlineLevel="1" x14ac:dyDescent="0.15">
      <c r="A616" s="2" t="s">
        <v>293</v>
      </c>
      <c r="B616" s="1" t="s">
        <v>706</v>
      </c>
      <c r="C616" s="7" t="s">
        <v>797</v>
      </c>
      <c r="E616" s="68">
        <v>2</v>
      </c>
    </row>
    <row r="617" spans="1:6" outlineLevel="1" x14ac:dyDescent="0.15">
      <c r="A617" s="2" t="s">
        <v>367</v>
      </c>
      <c r="B617" s="1" t="s">
        <v>706</v>
      </c>
      <c r="C617" s="7" t="s">
        <v>797</v>
      </c>
      <c r="E617" s="68"/>
    </row>
    <row r="618" spans="1:6" outlineLevel="1" x14ac:dyDescent="0.15">
      <c r="A618" s="2" t="s">
        <v>48</v>
      </c>
      <c r="B618" s="1" t="s">
        <v>706</v>
      </c>
      <c r="C618" s="7" t="s">
        <v>797</v>
      </c>
      <c r="E618" s="68">
        <v>60</v>
      </c>
    </row>
    <row r="619" spans="1:6" outlineLevel="1" x14ac:dyDescent="0.15">
      <c r="A619" s="2" t="s">
        <v>49</v>
      </c>
      <c r="B619" s="1" t="s">
        <v>706</v>
      </c>
      <c r="C619" s="7" t="s">
        <v>797</v>
      </c>
      <c r="E619" s="68">
        <v>60</v>
      </c>
    </row>
    <row r="620" spans="1:6" outlineLevel="1" x14ac:dyDescent="0.15">
      <c r="A620" s="2" t="s">
        <v>49</v>
      </c>
      <c r="B620" s="1" t="s">
        <v>555</v>
      </c>
      <c r="C620" s="7" t="s">
        <v>5</v>
      </c>
      <c r="E620" s="68">
        <v>30</v>
      </c>
    </row>
    <row r="621" spans="1:6" outlineLevel="1" x14ac:dyDescent="0.15">
      <c r="A621" s="2" t="s">
        <v>48</v>
      </c>
      <c r="B621" s="1" t="s">
        <v>555</v>
      </c>
      <c r="C621" s="7" t="s">
        <v>5</v>
      </c>
      <c r="E621" s="68">
        <v>30</v>
      </c>
    </row>
    <row r="622" spans="1:6" outlineLevel="1" x14ac:dyDescent="0.15">
      <c r="A622" s="2" t="s">
        <v>293</v>
      </c>
      <c r="B622" s="1" t="s">
        <v>555</v>
      </c>
      <c r="C622" s="7" t="s">
        <v>5</v>
      </c>
      <c r="E622" s="68">
        <v>2</v>
      </c>
    </row>
    <row r="623" spans="1:6" outlineLevel="1" x14ac:dyDescent="0.15">
      <c r="A623" s="2" t="s">
        <v>367</v>
      </c>
      <c r="B623" s="1" t="s">
        <v>555</v>
      </c>
      <c r="C623" s="7" t="s">
        <v>5</v>
      </c>
      <c r="E623" s="68"/>
    </row>
    <row r="624" spans="1:6" outlineLevel="1" x14ac:dyDescent="0.15">
      <c r="C624" s="7"/>
      <c r="E624" s="68"/>
    </row>
    <row r="625" spans="1:6" outlineLevel="1" collapsed="1" x14ac:dyDescent="0.15">
      <c r="C625" s="7" t="s">
        <v>797</v>
      </c>
      <c r="E625" s="68"/>
    </row>
    <row r="626" spans="1:6" x14ac:dyDescent="0.15">
      <c r="A626" s="4"/>
      <c r="B626" s="122" t="s">
        <v>257</v>
      </c>
      <c r="C626" s="171"/>
      <c r="D626" s="20"/>
      <c r="E626" s="71"/>
    </row>
    <row r="627" spans="1:6" outlineLevel="1" x14ac:dyDescent="0.15">
      <c r="A627" s="3" t="s">
        <v>179</v>
      </c>
      <c r="B627" s="1" t="s">
        <v>708</v>
      </c>
      <c r="C627" s="7" t="s">
        <v>797</v>
      </c>
      <c r="E627" s="68">
        <v>2</v>
      </c>
    </row>
    <row r="628" spans="1:6" outlineLevel="1" x14ac:dyDescent="0.15">
      <c r="A628" s="3" t="s">
        <v>367</v>
      </c>
      <c r="B628" s="1" t="s">
        <v>708</v>
      </c>
      <c r="C628" s="7" t="s">
        <v>797</v>
      </c>
      <c r="E628" s="68">
        <v>40</v>
      </c>
    </row>
    <row r="629" spans="1:6" outlineLevel="1" x14ac:dyDescent="0.15">
      <c r="A629" s="3" t="s">
        <v>293</v>
      </c>
      <c r="B629" s="1" t="s">
        <v>708</v>
      </c>
      <c r="C629" s="7" t="s">
        <v>797</v>
      </c>
      <c r="E629" s="68">
        <v>4</v>
      </c>
    </row>
    <row r="630" spans="1:6" outlineLevel="1" x14ac:dyDescent="0.15">
      <c r="A630" s="3" t="s">
        <v>49</v>
      </c>
      <c r="B630" s="1" t="s">
        <v>708</v>
      </c>
      <c r="C630" s="7" t="s">
        <v>797</v>
      </c>
      <c r="E630" s="68">
        <v>30</v>
      </c>
      <c r="F630" t="s">
        <v>445</v>
      </c>
    </row>
    <row r="631" spans="1:6" outlineLevel="1" x14ac:dyDescent="0.15">
      <c r="A631" s="3" t="s">
        <v>293</v>
      </c>
      <c r="B631" s="1" t="s">
        <v>708</v>
      </c>
      <c r="C631" s="7" t="s">
        <v>797</v>
      </c>
      <c r="E631" s="68"/>
      <c r="F631" t="s">
        <v>446</v>
      </c>
    </row>
    <row r="632" spans="1:6" outlineLevel="1" x14ac:dyDescent="0.15">
      <c r="A632" s="3"/>
      <c r="B632" s="1" t="s">
        <v>708</v>
      </c>
      <c r="C632" s="7" t="s">
        <v>797</v>
      </c>
      <c r="E632" s="68"/>
      <c r="F632" t="s">
        <v>447</v>
      </c>
    </row>
    <row r="633" spans="1:6" outlineLevel="1" x14ac:dyDescent="0.15">
      <c r="A633" s="3"/>
      <c r="B633" s="1" t="s">
        <v>708</v>
      </c>
      <c r="C633" s="7" t="s">
        <v>797</v>
      </c>
      <c r="E633" s="68"/>
      <c r="F633" t="s">
        <v>448</v>
      </c>
    </row>
    <row r="634" spans="1:6" outlineLevel="1" x14ac:dyDescent="0.15">
      <c r="A634" s="2" t="s">
        <v>179</v>
      </c>
      <c r="B634" s="1" t="s">
        <v>688</v>
      </c>
      <c r="C634" s="7" t="s">
        <v>77</v>
      </c>
      <c r="E634" s="68">
        <v>4</v>
      </c>
      <c r="F634" t="s">
        <v>179</v>
      </c>
    </row>
    <row r="635" spans="1:6" outlineLevel="1" x14ac:dyDescent="0.15">
      <c r="A635" s="2" t="s">
        <v>367</v>
      </c>
      <c r="B635" s="1" t="s">
        <v>688</v>
      </c>
      <c r="C635" s="7" t="s">
        <v>77</v>
      </c>
      <c r="E635" s="68"/>
      <c r="F635" t="s">
        <v>366</v>
      </c>
    </row>
    <row r="636" spans="1:6" outlineLevel="1" x14ac:dyDescent="0.15">
      <c r="A636" s="2" t="s">
        <v>293</v>
      </c>
      <c r="B636" s="1" t="s">
        <v>688</v>
      </c>
      <c r="C636" s="7" t="s">
        <v>77</v>
      </c>
      <c r="E636" s="68">
        <v>2</v>
      </c>
      <c r="F636" t="s">
        <v>233</v>
      </c>
    </row>
    <row r="637" spans="1:6" outlineLevel="1" x14ac:dyDescent="0.15">
      <c r="B637" s="1" t="s">
        <v>688</v>
      </c>
      <c r="C637" s="7" t="s">
        <v>77</v>
      </c>
      <c r="E637" s="68"/>
      <c r="F637" t="s">
        <v>368</v>
      </c>
    </row>
    <row r="638" spans="1:6" outlineLevel="1" x14ac:dyDescent="0.15">
      <c r="A638" s="2" t="s">
        <v>293</v>
      </c>
      <c r="B638" s="1" t="s">
        <v>688</v>
      </c>
      <c r="C638" s="7" t="s">
        <v>77</v>
      </c>
      <c r="E638" s="68">
        <v>2</v>
      </c>
      <c r="F638" t="s">
        <v>369</v>
      </c>
    </row>
    <row r="639" spans="1:6" outlineLevel="1" x14ac:dyDescent="0.15">
      <c r="A639" s="2" t="s">
        <v>48</v>
      </c>
      <c r="B639" s="1" t="s">
        <v>688</v>
      </c>
      <c r="C639" s="7" t="s">
        <v>77</v>
      </c>
      <c r="E639" s="73">
        <v>30</v>
      </c>
      <c r="F639" t="s">
        <v>362</v>
      </c>
    </row>
    <row r="640" spans="1:6" outlineLevel="1" x14ac:dyDescent="0.15">
      <c r="A640" s="2" t="s">
        <v>293</v>
      </c>
      <c r="B640" s="1" t="s">
        <v>688</v>
      </c>
      <c r="C640" s="7" t="s">
        <v>77</v>
      </c>
      <c r="E640" s="68">
        <v>1</v>
      </c>
      <c r="F640" t="s">
        <v>370</v>
      </c>
    </row>
    <row r="641" spans="1:6" outlineLevel="1" x14ac:dyDescent="0.15">
      <c r="B641" s="1" t="s">
        <v>688</v>
      </c>
      <c r="C641" s="7" t="s">
        <v>77</v>
      </c>
      <c r="E641" s="68"/>
      <c r="F641" t="s">
        <v>371</v>
      </c>
    </row>
    <row r="642" spans="1:6" outlineLevel="1" x14ac:dyDescent="0.15">
      <c r="B642" s="1" t="s">
        <v>688</v>
      </c>
      <c r="C642" s="7" t="s">
        <v>77</v>
      </c>
      <c r="E642" s="68"/>
      <c r="F642" t="s">
        <v>359</v>
      </c>
    </row>
    <row r="643" spans="1:6" outlineLevel="1" x14ac:dyDescent="0.15">
      <c r="A643" s="2" t="s">
        <v>293</v>
      </c>
      <c r="B643" s="1" t="s">
        <v>648</v>
      </c>
      <c r="C643" s="7" t="s">
        <v>77</v>
      </c>
      <c r="E643" s="68">
        <v>2</v>
      </c>
      <c r="F643" t="s">
        <v>363</v>
      </c>
    </row>
    <row r="644" spans="1:6" outlineLevel="1" x14ac:dyDescent="0.15">
      <c r="A644" s="2" t="s">
        <v>48</v>
      </c>
      <c r="B644" s="1" t="s">
        <v>648</v>
      </c>
      <c r="C644" s="7" t="s">
        <v>77</v>
      </c>
      <c r="E644" s="68">
        <v>30</v>
      </c>
      <c r="F644" t="s">
        <v>360</v>
      </c>
    </row>
    <row r="645" spans="1:6" outlineLevel="1" x14ac:dyDescent="0.15">
      <c r="A645" s="2" t="s">
        <v>293</v>
      </c>
      <c r="B645" s="1" t="s">
        <v>648</v>
      </c>
      <c r="C645" s="7" t="s">
        <v>77</v>
      </c>
      <c r="E645" s="68">
        <v>1</v>
      </c>
      <c r="F645" t="s">
        <v>360</v>
      </c>
    </row>
    <row r="646" spans="1:6" outlineLevel="1" x14ac:dyDescent="0.15">
      <c r="A646" s="2" t="s">
        <v>361</v>
      </c>
      <c r="B646" s="1" t="s">
        <v>648</v>
      </c>
      <c r="C646" s="7" t="s">
        <v>77</v>
      </c>
      <c r="E646" s="68">
        <v>50</v>
      </c>
      <c r="F646" t="s">
        <v>362</v>
      </c>
    </row>
    <row r="647" spans="1:6" outlineLevel="1" x14ac:dyDescent="0.15">
      <c r="A647" s="2" t="s">
        <v>293</v>
      </c>
      <c r="B647" s="1" t="s">
        <v>176</v>
      </c>
      <c r="C647" s="7" t="s">
        <v>797</v>
      </c>
      <c r="E647" s="68">
        <v>8</v>
      </c>
    </row>
    <row r="648" spans="1:6" outlineLevel="1" x14ac:dyDescent="0.15">
      <c r="A648" s="2" t="s">
        <v>293</v>
      </c>
      <c r="B648" s="1" t="s">
        <v>353</v>
      </c>
      <c r="C648" s="7" t="s">
        <v>797</v>
      </c>
      <c r="E648" s="68">
        <v>12</v>
      </c>
    </row>
    <row r="649" spans="1:6" outlineLevel="1" x14ac:dyDescent="0.15">
      <c r="A649" s="2" t="s">
        <v>293</v>
      </c>
      <c r="B649" s="1" t="s">
        <v>126</v>
      </c>
      <c r="C649" s="7" t="s">
        <v>797</v>
      </c>
      <c r="E649" s="68">
        <v>5</v>
      </c>
    </row>
    <row r="650" spans="1:6" outlineLevel="1" x14ac:dyDescent="0.15">
      <c r="A650" s="2" t="s">
        <v>293</v>
      </c>
      <c r="B650" s="1" t="s">
        <v>553</v>
      </c>
      <c r="C650" s="7" t="s">
        <v>77</v>
      </c>
      <c r="E650" s="68">
        <v>5</v>
      </c>
    </row>
    <row r="651" spans="1:6" outlineLevel="1" x14ac:dyDescent="0.15">
      <c r="A651" s="2" t="s">
        <v>293</v>
      </c>
      <c r="B651" s="1" t="s">
        <v>124</v>
      </c>
      <c r="C651" s="7" t="s">
        <v>797</v>
      </c>
      <c r="E651" s="68">
        <v>6</v>
      </c>
    </row>
    <row r="652" spans="1:6" outlineLevel="1" x14ac:dyDescent="0.15">
      <c r="A652" s="2" t="s">
        <v>48</v>
      </c>
      <c r="B652" s="1" t="s">
        <v>387</v>
      </c>
      <c r="C652" s="7" t="s">
        <v>797</v>
      </c>
      <c r="E652" s="68">
        <v>100</v>
      </c>
    </row>
    <row r="653" spans="1:6" outlineLevel="1" x14ac:dyDescent="0.15">
      <c r="A653" s="2" t="s">
        <v>49</v>
      </c>
      <c r="B653" s="1" t="s">
        <v>387</v>
      </c>
      <c r="C653" s="7" t="s">
        <v>797</v>
      </c>
      <c r="E653" s="68">
        <v>100</v>
      </c>
    </row>
    <row r="654" spans="1:6" outlineLevel="1" x14ac:dyDescent="0.15">
      <c r="A654" s="2" t="s">
        <v>48</v>
      </c>
      <c r="B654" s="1" t="s">
        <v>709</v>
      </c>
      <c r="C654" s="7" t="s">
        <v>797</v>
      </c>
      <c r="E654" s="68">
        <v>100</v>
      </c>
    </row>
    <row r="655" spans="1:6" outlineLevel="1" x14ac:dyDescent="0.15">
      <c r="A655" s="2" t="s">
        <v>49</v>
      </c>
      <c r="B655" s="1" t="s">
        <v>709</v>
      </c>
      <c r="C655" s="7" t="s">
        <v>797</v>
      </c>
      <c r="E655" s="68">
        <v>100</v>
      </c>
    </row>
    <row r="656" spans="1:6" outlineLevel="1" x14ac:dyDescent="0.15">
      <c r="A656" s="2" t="s">
        <v>264</v>
      </c>
      <c r="B656" s="1" t="s">
        <v>390</v>
      </c>
      <c r="C656" s="7" t="s">
        <v>797</v>
      </c>
      <c r="E656" s="68">
        <v>1</v>
      </c>
    </row>
    <row r="657" spans="1:6" outlineLevel="1" x14ac:dyDescent="0.15">
      <c r="A657" s="2" t="s">
        <v>373</v>
      </c>
      <c r="B657" s="1" t="s">
        <v>390</v>
      </c>
      <c r="C657" s="7" t="s">
        <v>797</v>
      </c>
      <c r="E657" s="68">
        <v>20</v>
      </c>
    </row>
    <row r="658" spans="1:6" outlineLevel="1" x14ac:dyDescent="0.15">
      <c r="A658" s="2" t="s">
        <v>315</v>
      </c>
      <c r="B658" s="1" t="s">
        <v>388</v>
      </c>
      <c r="C658" s="7" t="s">
        <v>797</v>
      </c>
      <c r="E658" s="68">
        <v>4</v>
      </c>
    </row>
    <row r="659" spans="1:6" outlineLevel="1" x14ac:dyDescent="0.15">
      <c r="A659" s="2" t="s">
        <v>49</v>
      </c>
      <c r="B659" s="1" t="s">
        <v>284</v>
      </c>
      <c r="C659" s="7" t="s">
        <v>797</v>
      </c>
      <c r="E659" s="68">
        <v>100</v>
      </c>
    </row>
    <row r="660" spans="1:6" outlineLevel="1" x14ac:dyDescent="0.15">
      <c r="B660" s="1" t="s">
        <v>284</v>
      </c>
      <c r="C660" s="7" t="s">
        <v>797</v>
      </c>
      <c r="E660" s="68"/>
    </row>
    <row r="661" spans="1:6" outlineLevel="1" x14ac:dyDescent="0.15">
      <c r="A661" s="2" t="s">
        <v>49</v>
      </c>
      <c r="B661" s="1" t="s">
        <v>736</v>
      </c>
      <c r="C661" s="7" t="s">
        <v>541</v>
      </c>
      <c r="E661" s="68">
        <v>100</v>
      </c>
    </row>
    <row r="662" spans="1:6" outlineLevel="1" x14ac:dyDescent="0.15">
      <c r="B662" s="1" t="s">
        <v>284</v>
      </c>
      <c r="C662" s="7" t="s">
        <v>797</v>
      </c>
      <c r="E662" s="68"/>
    </row>
    <row r="663" spans="1:6" outlineLevel="1" x14ac:dyDescent="0.15">
      <c r="A663" s="2" t="s">
        <v>261</v>
      </c>
      <c r="B663" s="1" t="s">
        <v>354</v>
      </c>
      <c r="C663" s="7" t="s">
        <v>797</v>
      </c>
      <c r="E663" s="68">
        <v>1</v>
      </c>
    </row>
    <row r="664" spans="1:6" outlineLevel="1" x14ac:dyDescent="0.15">
      <c r="A664" s="2" t="s">
        <v>293</v>
      </c>
      <c r="B664" s="1" t="s">
        <v>691</v>
      </c>
      <c r="C664" s="7" t="s">
        <v>797</v>
      </c>
      <c r="E664" s="68">
        <v>6</v>
      </c>
    </row>
    <row r="665" spans="1:6" outlineLevel="1" x14ac:dyDescent="0.15">
      <c r="A665" s="2" t="s">
        <v>179</v>
      </c>
      <c r="B665" s="1" t="s">
        <v>691</v>
      </c>
      <c r="C665" s="7" t="s">
        <v>797</v>
      </c>
      <c r="E665" s="68">
        <v>4</v>
      </c>
    </row>
    <row r="666" spans="1:6" outlineLevel="1" x14ac:dyDescent="0.15">
      <c r="A666" s="2" t="s">
        <v>48</v>
      </c>
      <c r="B666" s="1" t="s">
        <v>691</v>
      </c>
      <c r="C666" s="7" t="s">
        <v>797</v>
      </c>
      <c r="E666" s="68">
        <v>120</v>
      </c>
    </row>
    <row r="667" spans="1:6" outlineLevel="1" x14ac:dyDescent="0.15">
      <c r="A667" s="2" t="s">
        <v>49</v>
      </c>
      <c r="B667" s="1" t="s">
        <v>691</v>
      </c>
      <c r="C667" s="7" t="s">
        <v>797</v>
      </c>
      <c r="E667" s="68">
        <v>120</v>
      </c>
    </row>
    <row r="668" spans="1:6" outlineLevel="1" x14ac:dyDescent="0.15">
      <c r="A668" s="2" t="s">
        <v>367</v>
      </c>
      <c r="B668" s="1" t="s">
        <v>691</v>
      </c>
      <c r="C668" s="7" t="s">
        <v>797</v>
      </c>
      <c r="E668" s="68">
        <v>100</v>
      </c>
    </row>
    <row r="669" spans="1:6" outlineLevel="1" x14ac:dyDescent="0.15">
      <c r="A669" s="2" t="s">
        <v>293</v>
      </c>
      <c r="B669" s="1" t="s">
        <v>691</v>
      </c>
      <c r="C669" s="7" t="s">
        <v>797</v>
      </c>
      <c r="E669" s="68">
        <v>3</v>
      </c>
      <c r="F669" t="s">
        <v>370</v>
      </c>
    </row>
    <row r="670" spans="1:6" outlineLevel="1" x14ac:dyDescent="0.15">
      <c r="A670" s="2" t="s">
        <v>48</v>
      </c>
      <c r="B670" s="1" t="s">
        <v>545</v>
      </c>
      <c r="C670" s="7" t="s">
        <v>77</v>
      </c>
      <c r="E670" s="68">
        <v>50</v>
      </c>
      <c r="F670" t="s">
        <v>25</v>
      </c>
    </row>
    <row r="671" spans="1:6" outlineLevel="1" x14ac:dyDescent="0.15">
      <c r="A671" s="2" t="s">
        <v>318</v>
      </c>
      <c r="B671" s="1" t="s">
        <v>545</v>
      </c>
      <c r="C671" s="7" t="s">
        <v>77</v>
      </c>
      <c r="E671" s="68">
        <v>1</v>
      </c>
      <c r="F671" t="s">
        <v>25</v>
      </c>
    </row>
    <row r="672" spans="1:6" outlineLevel="1" x14ac:dyDescent="0.15">
      <c r="A672" s="2" t="s">
        <v>293</v>
      </c>
      <c r="B672" s="1" t="s">
        <v>545</v>
      </c>
      <c r="C672" s="7" t="s">
        <v>77</v>
      </c>
      <c r="E672" s="68">
        <v>3</v>
      </c>
      <c r="F672" t="s">
        <v>695</v>
      </c>
    </row>
    <row r="673" spans="1:7" outlineLevel="1" x14ac:dyDescent="0.15">
      <c r="A673" s="2" t="s">
        <v>49</v>
      </c>
      <c r="B673" s="1" t="s">
        <v>545</v>
      </c>
      <c r="C673" s="7" t="s">
        <v>77</v>
      </c>
      <c r="E673" s="68">
        <v>30</v>
      </c>
      <c r="F673" t="s">
        <v>566</v>
      </c>
    </row>
    <row r="674" spans="1:7" outlineLevel="1" x14ac:dyDescent="0.15">
      <c r="A674" s="2" t="s">
        <v>48</v>
      </c>
      <c r="B674" s="1" t="s">
        <v>545</v>
      </c>
      <c r="C674" s="7" t="s">
        <v>77</v>
      </c>
      <c r="E674" s="68">
        <v>30</v>
      </c>
      <c r="F674" t="s">
        <v>23</v>
      </c>
    </row>
    <row r="675" spans="1:7" outlineLevel="1" x14ac:dyDescent="0.15">
      <c r="A675" s="2" t="s">
        <v>179</v>
      </c>
      <c r="B675" s="1" t="s">
        <v>545</v>
      </c>
      <c r="C675" s="7" t="s">
        <v>77</v>
      </c>
      <c r="E675" s="68">
        <v>2</v>
      </c>
      <c r="F675" t="s">
        <v>26</v>
      </c>
    </row>
    <row r="676" spans="1:7" outlineLevel="1" x14ac:dyDescent="0.15">
      <c r="A676" s="2" t="s">
        <v>293</v>
      </c>
      <c r="B676" s="1" t="s">
        <v>769</v>
      </c>
      <c r="C676" s="7" t="s">
        <v>9</v>
      </c>
      <c r="E676" s="68">
        <f>1*6</f>
        <v>6</v>
      </c>
      <c r="F676" t="s">
        <v>233</v>
      </c>
    </row>
    <row r="677" spans="1:7" outlineLevel="1" x14ac:dyDescent="0.15">
      <c r="A677" s="2" t="s">
        <v>294</v>
      </c>
      <c r="B677" s="1" t="s">
        <v>769</v>
      </c>
      <c r="C677" s="7" t="s">
        <v>9</v>
      </c>
      <c r="E677" s="68">
        <f>5*6</f>
        <v>30</v>
      </c>
      <c r="F677" t="s">
        <v>307</v>
      </c>
    </row>
    <row r="678" spans="1:7" outlineLevel="1" x14ac:dyDescent="0.15">
      <c r="A678" s="2" t="s">
        <v>271</v>
      </c>
      <c r="B678" s="1" t="s">
        <v>769</v>
      </c>
      <c r="C678" s="7" t="s">
        <v>9</v>
      </c>
      <c r="E678" s="68">
        <f>0.5*6</f>
        <v>3</v>
      </c>
      <c r="F678" t="s">
        <v>308</v>
      </c>
    </row>
    <row r="679" spans="1:7" outlineLevel="1" x14ac:dyDescent="0.15">
      <c r="A679" s="2" t="s">
        <v>295</v>
      </c>
      <c r="B679" s="1" t="s">
        <v>769</v>
      </c>
      <c r="C679" s="7" t="s">
        <v>9</v>
      </c>
      <c r="E679" s="68">
        <f>5*6</f>
        <v>30</v>
      </c>
      <c r="F679" t="s">
        <v>309</v>
      </c>
    </row>
    <row r="680" spans="1:7" outlineLevel="1" x14ac:dyDescent="0.15">
      <c r="A680" s="2" t="s">
        <v>296</v>
      </c>
      <c r="B680" s="1" t="s">
        <v>769</v>
      </c>
      <c r="C680" s="7" t="s">
        <v>9</v>
      </c>
      <c r="E680" s="68">
        <f>18*6</f>
        <v>108</v>
      </c>
      <c r="F680" t="s">
        <v>310</v>
      </c>
    </row>
    <row r="681" spans="1:7" outlineLevel="1" x14ac:dyDescent="0.15">
      <c r="A681" s="2" t="s">
        <v>297</v>
      </c>
      <c r="B681" s="1" t="s">
        <v>769</v>
      </c>
      <c r="C681" s="7" t="s">
        <v>9</v>
      </c>
      <c r="E681" s="68">
        <f>10*6</f>
        <v>60</v>
      </c>
      <c r="F681" t="s">
        <v>346</v>
      </c>
      <c r="G681" t="s">
        <v>347</v>
      </c>
    </row>
    <row r="682" spans="1:7" outlineLevel="1" x14ac:dyDescent="0.15">
      <c r="A682" s="2" t="s">
        <v>298</v>
      </c>
      <c r="B682" s="1" t="s">
        <v>769</v>
      </c>
      <c r="C682" s="7" t="s">
        <v>9</v>
      </c>
      <c r="E682" s="68">
        <f>1*6</f>
        <v>6</v>
      </c>
      <c r="F682" t="s">
        <v>311</v>
      </c>
    </row>
    <row r="683" spans="1:7" outlineLevel="1" x14ac:dyDescent="0.15">
      <c r="A683" s="2" t="s">
        <v>713</v>
      </c>
      <c r="B683" s="1" t="s">
        <v>769</v>
      </c>
      <c r="C683" s="7" t="s">
        <v>9</v>
      </c>
      <c r="E683" s="68">
        <f>100*6</f>
        <v>600</v>
      </c>
      <c r="F683" t="s">
        <v>312</v>
      </c>
    </row>
    <row r="684" spans="1:7" outlineLevel="1" x14ac:dyDescent="0.15">
      <c r="A684" s="2" t="s">
        <v>441</v>
      </c>
      <c r="B684" s="1" t="s">
        <v>769</v>
      </c>
      <c r="C684" s="7" t="s">
        <v>9</v>
      </c>
      <c r="E684" s="68">
        <f>22.5*6</f>
        <v>135</v>
      </c>
      <c r="F684" t="s">
        <v>442</v>
      </c>
    </row>
    <row r="685" spans="1:7" outlineLevel="1" x14ac:dyDescent="0.15">
      <c r="A685" s="2" t="s">
        <v>713</v>
      </c>
      <c r="B685" s="1" t="s">
        <v>769</v>
      </c>
      <c r="C685" s="7" t="s">
        <v>9</v>
      </c>
      <c r="E685" s="68">
        <f>100*6</f>
        <v>600</v>
      </c>
    </row>
    <row r="686" spans="1:7" outlineLevel="1" x14ac:dyDescent="0.15">
      <c r="C686" s="123"/>
      <c r="E686" s="68"/>
    </row>
    <row r="687" spans="1:7" outlineLevel="1" x14ac:dyDescent="0.15">
      <c r="C687" s="123"/>
      <c r="E687" s="68"/>
    </row>
    <row r="688" spans="1:7" outlineLevel="1" x14ac:dyDescent="0.15">
      <c r="E688" s="68"/>
    </row>
    <row r="689" spans="1:5" x14ac:dyDescent="0.15">
      <c r="A689" s="4"/>
      <c r="B689" s="122" t="s">
        <v>12</v>
      </c>
      <c r="C689" s="171"/>
      <c r="D689" s="20"/>
      <c r="E689" s="71"/>
    </row>
    <row r="690" spans="1:5" outlineLevel="1" x14ac:dyDescent="0.15">
      <c r="A690" s="2" t="s">
        <v>48</v>
      </c>
      <c r="B690" s="1" t="s">
        <v>78</v>
      </c>
      <c r="C690" s="7" t="s">
        <v>797</v>
      </c>
      <c r="E690" s="68">
        <v>100</v>
      </c>
    </row>
    <row r="691" spans="1:5" outlineLevel="1" x14ac:dyDescent="0.15">
      <c r="A691" s="2" t="s">
        <v>48</v>
      </c>
      <c r="B691" s="1" t="s">
        <v>512</v>
      </c>
      <c r="C691" s="7" t="s">
        <v>12</v>
      </c>
      <c r="E691" s="68">
        <v>100</v>
      </c>
    </row>
    <row r="692" spans="1:5" outlineLevel="1" x14ac:dyDescent="0.15">
      <c r="A692" s="2" t="s">
        <v>49</v>
      </c>
      <c r="B692" s="1" t="s">
        <v>102</v>
      </c>
      <c r="C692" s="7" t="s">
        <v>797</v>
      </c>
      <c r="E692" s="68">
        <v>100</v>
      </c>
    </row>
    <row r="693" spans="1:5" outlineLevel="1" x14ac:dyDescent="0.15">
      <c r="A693" s="2" t="s">
        <v>49</v>
      </c>
      <c r="B693" s="1" t="s">
        <v>617</v>
      </c>
      <c r="C693" s="7" t="s">
        <v>12</v>
      </c>
      <c r="E693" s="68">
        <v>100</v>
      </c>
    </row>
    <row r="694" spans="1:5" outlineLevel="1" x14ac:dyDescent="0.15">
      <c r="A694" s="2" t="s">
        <v>293</v>
      </c>
      <c r="B694" s="1" t="s">
        <v>357</v>
      </c>
      <c r="C694" s="123" t="s">
        <v>12</v>
      </c>
      <c r="E694" s="73">
        <v>6</v>
      </c>
    </row>
    <row r="695" spans="1:5" outlineLevel="1" x14ac:dyDescent="0.15">
      <c r="B695" s="1" t="s">
        <v>358</v>
      </c>
      <c r="C695" s="123" t="s">
        <v>356</v>
      </c>
      <c r="E695" s="68"/>
    </row>
    <row r="696" spans="1:5" outlineLevel="1" x14ac:dyDescent="0.15">
      <c r="A696" s="2" t="s">
        <v>179</v>
      </c>
      <c r="B696" s="1" t="s">
        <v>355</v>
      </c>
      <c r="C696" s="123" t="s">
        <v>356</v>
      </c>
      <c r="E696" s="68">
        <v>110</v>
      </c>
    </row>
    <row r="697" spans="1:5" outlineLevel="1" x14ac:dyDescent="0.15">
      <c r="E697" s="68"/>
    </row>
    <row r="698" spans="1:5" outlineLevel="1" x14ac:dyDescent="0.15">
      <c r="E698" s="68"/>
    </row>
    <row r="699" spans="1:5" x14ac:dyDescent="0.15">
      <c r="A699" s="4"/>
      <c r="B699" s="122" t="s">
        <v>13</v>
      </c>
      <c r="C699" s="171"/>
      <c r="D699" s="20"/>
      <c r="E699" s="71"/>
    </row>
    <row r="700" spans="1:5" outlineLevel="1" x14ac:dyDescent="0.15">
      <c r="A700" s="2" t="s">
        <v>293</v>
      </c>
      <c r="B700" s="1" t="s">
        <v>125</v>
      </c>
      <c r="C700" s="7" t="s">
        <v>797</v>
      </c>
      <c r="E700" s="68">
        <v>2</v>
      </c>
    </row>
    <row r="701" spans="1:5" outlineLevel="1" x14ac:dyDescent="0.15">
      <c r="A701" s="2" t="s">
        <v>293</v>
      </c>
      <c r="B701" s="1" t="s">
        <v>563</v>
      </c>
      <c r="C701" s="7" t="s">
        <v>13</v>
      </c>
      <c r="E701" s="68">
        <v>2</v>
      </c>
    </row>
    <row r="702" spans="1:5" outlineLevel="1" x14ac:dyDescent="0.15">
      <c r="A702" s="2" t="s">
        <v>293</v>
      </c>
      <c r="B702" s="1" t="s">
        <v>118</v>
      </c>
      <c r="C702" s="7" t="s">
        <v>797</v>
      </c>
      <c r="E702" s="68">
        <v>4</v>
      </c>
    </row>
    <row r="703" spans="1:5" outlineLevel="1" x14ac:dyDescent="0.15">
      <c r="A703" s="2" t="s">
        <v>293</v>
      </c>
      <c r="B703" s="1" t="s">
        <v>696</v>
      </c>
      <c r="C703" s="7" t="s">
        <v>13</v>
      </c>
      <c r="E703" s="68">
        <v>4</v>
      </c>
    </row>
    <row r="704" spans="1:5" outlineLevel="1" x14ac:dyDescent="0.15">
      <c r="B704" s="1" t="s">
        <v>690</v>
      </c>
      <c r="C704" s="7" t="s">
        <v>797</v>
      </c>
      <c r="E704" s="68"/>
    </row>
    <row r="705" spans="1:5" outlineLevel="1" x14ac:dyDescent="0.15"/>
    <row r="706" spans="1:5" outlineLevel="1" x14ac:dyDescent="0.15"/>
    <row r="707" spans="1:5" x14ac:dyDescent="0.15">
      <c r="A707" s="4"/>
      <c r="B707" s="122" t="s">
        <v>412</v>
      </c>
      <c r="C707" s="171"/>
      <c r="D707" s="20"/>
      <c r="E707" s="71"/>
    </row>
    <row r="708" spans="1:5" outlineLevel="1" x14ac:dyDescent="0.15">
      <c r="A708" s="2" t="s">
        <v>403</v>
      </c>
      <c r="B708" s="1" t="s">
        <v>7</v>
      </c>
      <c r="C708" s="7" t="s">
        <v>399</v>
      </c>
      <c r="E708" s="68">
        <v>1</v>
      </c>
    </row>
    <row r="709" spans="1:5" outlineLevel="1" x14ac:dyDescent="0.15">
      <c r="A709" s="2" t="s">
        <v>318</v>
      </c>
      <c r="B709" s="1" t="s">
        <v>7</v>
      </c>
      <c r="C709" s="7" t="s">
        <v>399</v>
      </c>
      <c r="E709" s="68">
        <v>1</v>
      </c>
    </row>
    <row r="710" spans="1:5" outlineLevel="1" x14ac:dyDescent="0.15">
      <c r="A710" s="2" t="s">
        <v>318</v>
      </c>
      <c r="B710" s="1" t="s">
        <v>192</v>
      </c>
      <c r="C710" s="7" t="s">
        <v>797</v>
      </c>
      <c r="E710" s="68">
        <v>1</v>
      </c>
    </row>
    <row r="711" spans="1:5" s="77" customFormat="1" outlineLevel="1" x14ac:dyDescent="0.15">
      <c r="A711" s="79" t="s">
        <v>300</v>
      </c>
      <c r="B711" s="78" t="s">
        <v>130</v>
      </c>
      <c r="C711" s="7" t="s">
        <v>797</v>
      </c>
      <c r="E711" s="79">
        <v>1</v>
      </c>
    </row>
    <row r="712" spans="1:5" outlineLevel="1" x14ac:dyDescent="0.15">
      <c r="A712" s="2" t="s">
        <v>179</v>
      </c>
      <c r="B712" s="1" t="s">
        <v>449</v>
      </c>
      <c r="C712" s="7" t="s">
        <v>797</v>
      </c>
      <c r="E712" s="68">
        <v>1</v>
      </c>
    </row>
    <row r="713" spans="1:5" outlineLevel="1" x14ac:dyDescent="0.15">
      <c r="C713" s="7"/>
      <c r="E713" s="68"/>
    </row>
    <row r="714" spans="1:5" outlineLevel="1" x14ac:dyDescent="0.15">
      <c r="C714" s="7"/>
      <c r="E714" s="68"/>
    </row>
    <row r="715" spans="1:5" outlineLevel="1" x14ac:dyDescent="0.15"/>
    <row r="716" spans="1:5" x14ac:dyDescent="0.15">
      <c r="A716" s="4"/>
      <c r="B716" s="122" t="s">
        <v>443</v>
      </c>
      <c r="C716" s="171"/>
      <c r="D716" s="20"/>
      <c r="E716" s="71"/>
    </row>
    <row r="717" spans="1:5" outlineLevel="1" x14ac:dyDescent="0.15">
      <c r="A717" s="2" t="s">
        <v>441</v>
      </c>
      <c r="B717" s="1" t="s">
        <v>113</v>
      </c>
      <c r="C717" s="7" t="s">
        <v>797</v>
      </c>
      <c r="E717" s="68">
        <v>250</v>
      </c>
    </row>
    <row r="718" spans="1:5" outlineLevel="1" x14ac:dyDescent="0.15">
      <c r="C718" s="7" t="s">
        <v>797</v>
      </c>
      <c r="E718" s="68"/>
    </row>
    <row r="719" spans="1:5" outlineLevel="1" x14ac:dyDescent="0.15">
      <c r="C719" s="7" t="s">
        <v>797</v>
      </c>
      <c r="E719" s="68"/>
    </row>
    <row r="720" spans="1:5" outlineLevel="1" x14ac:dyDescent="0.15">
      <c r="C720" s="7" t="s">
        <v>797</v>
      </c>
      <c r="E720" s="68"/>
    </row>
    <row r="721" spans="1:6" outlineLevel="1" x14ac:dyDescent="0.15"/>
    <row r="722" spans="1:6" x14ac:dyDescent="0.15">
      <c r="A722" s="4"/>
      <c r="B722" s="122" t="s">
        <v>395</v>
      </c>
      <c r="C722" s="171"/>
      <c r="D722" s="20"/>
      <c r="E722" s="71"/>
    </row>
    <row r="723" spans="1:6" outlineLevel="1" x14ac:dyDescent="0.15">
      <c r="E723" s="41"/>
    </row>
    <row r="724" spans="1:6" outlineLevel="1" x14ac:dyDescent="0.15">
      <c r="A724" s="3" t="s">
        <v>261</v>
      </c>
      <c r="B724" s="1" t="s">
        <v>594</v>
      </c>
      <c r="C724" s="7" t="s">
        <v>491</v>
      </c>
      <c r="E724" s="68">
        <v>60</v>
      </c>
      <c r="F724" t="s">
        <v>1</v>
      </c>
    </row>
    <row r="725" spans="1:6" outlineLevel="1" x14ac:dyDescent="0.15">
      <c r="A725" s="2" t="s">
        <v>293</v>
      </c>
      <c r="B725" s="1" t="s">
        <v>594</v>
      </c>
      <c r="C725" s="7" t="s">
        <v>491</v>
      </c>
      <c r="E725" s="68">
        <v>60</v>
      </c>
    </row>
    <row r="726" spans="1:6" outlineLevel="1" x14ac:dyDescent="0.15">
      <c r="A726" s="2" t="s">
        <v>657</v>
      </c>
      <c r="B726" s="1" t="s">
        <v>594</v>
      </c>
      <c r="C726" s="7" t="s">
        <v>491</v>
      </c>
      <c r="E726" s="154">
        <v>0.5</v>
      </c>
    </row>
    <row r="727" spans="1:6" outlineLevel="1" x14ac:dyDescent="0.15">
      <c r="A727" s="2" t="s">
        <v>404</v>
      </c>
      <c r="B727" s="1" t="s">
        <v>594</v>
      </c>
      <c r="C727" s="7" t="s">
        <v>491</v>
      </c>
      <c r="E727" s="41">
        <v>30</v>
      </c>
    </row>
    <row r="728" spans="1:6" outlineLevel="1" x14ac:dyDescent="0.15">
      <c r="A728" s="2" t="s">
        <v>414</v>
      </c>
      <c r="B728" s="1" t="s">
        <v>594</v>
      </c>
      <c r="C728" s="7" t="s">
        <v>491</v>
      </c>
      <c r="E728" s="41">
        <v>1</v>
      </c>
    </row>
    <row r="729" spans="1:6" outlineLevel="1" x14ac:dyDescent="0.15">
      <c r="A729" s="2" t="s">
        <v>623</v>
      </c>
      <c r="B729" s="1" t="s">
        <v>594</v>
      </c>
      <c r="C729" s="7" t="s">
        <v>491</v>
      </c>
      <c r="E729" s="41">
        <v>1</v>
      </c>
    </row>
    <row r="730" spans="1:6" outlineLevel="1" x14ac:dyDescent="0.15">
      <c r="A730" s="2" t="s">
        <v>261</v>
      </c>
      <c r="B730" s="1" t="s">
        <v>552</v>
      </c>
      <c r="C730" s="7" t="s">
        <v>491</v>
      </c>
      <c r="E730" s="68">
        <v>1</v>
      </c>
    </row>
    <row r="731" spans="1:6" outlineLevel="1" x14ac:dyDescent="0.15">
      <c r="A731" s="2" t="s">
        <v>179</v>
      </c>
      <c r="B731" s="1" t="s">
        <v>552</v>
      </c>
      <c r="C731" s="7" t="s">
        <v>491</v>
      </c>
      <c r="E731" s="68">
        <v>2</v>
      </c>
    </row>
    <row r="732" spans="1:6" outlineLevel="1" x14ac:dyDescent="0.15">
      <c r="A732" s="2" t="s">
        <v>657</v>
      </c>
      <c r="B732" s="1" t="s">
        <v>552</v>
      </c>
      <c r="C732" s="7" t="s">
        <v>491</v>
      </c>
      <c r="E732" s="154">
        <v>0.5</v>
      </c>
    </row>
    <row r="733" spans="1:6" outlineLevel="1" x14ac:dyDescent="0.15">
      <c r="A733" s="2" t="s">
        <v>404</v>
      </c>
      <c r="B733" s="1" t="s">
        <v>552</v>
      </c>
      <c r="C733" s="7" t="s">
        <v>491</v>
      </c>
      <c r="E733" s="41">
        <v>30</v>
      </c>
    </row>
    <row r="734" spans="1:6" outlineLevel="1" x14ac:dyDescent="0.15">
      <c r="A734" s="2" t="s">
        <v>414</v>
      </c>
      <c r="B734" s="1" t="s">
        <v>552</v>
      </c>
      <c r="C734" s="7" t="s">
        <v>491</v>
      </c>
      <c r="E734" s="41">
        <v>1</v>
      </c>
    </row>
    <row r="735" spans="1:6" outlineLevel="1" x14ac:dyDescent="0.15">
      <c r="A735" s="2" t="s">
        <v>623</v>
      </c>
      <c r="B735" s="1" t="s">
        <v>552</v>
      </c>
      <c r="C735" s="7" t="s">
        <v>491</v>
      </c>
      <c r="E735" s="41">
        <v>1</v>
      </c>
    </row>
    <row r="736" spans="1:6" outlineLevel="1" x14ac:dyDescent="0.15">
      <c r="A736" s="2" t="s">
        <v>644</v>
      </c>
      <c r="B736" s="1" t="s">
        <v>552</v>
      </c>
      <c r="C736" s="7" t="s">
        <v>491</v>
      </c>
      <c r="E736" s="41">
        <v>1</v>
      </c>
    </row>
    <row r="737" spans="1:5" outlineLevel="1" x14ac:dyDescent="0.15">
      <c r="A737" s="2" t="s">
        <v>48</v>
      </c>
      <c r="B737" s="1" t="s">
        <v>490</v>
      </c>
      <c r="C737" s="7" t="s">
        <v>491</v>
      </c>
      <c r="E737" s="68">
        <v>30</v>
      </c>
    </row>
    <row r="738" spans="1:5" outlineLevel="1" x14ac:dyDescent="0.15">
      <c r="A738" s="2" t="s">
        <v>49</v>
      </c>
      <c r="B738" s="1" t="s">
        <v>490</v>
      </c>
      <c r="C738" s="7" t="s">
        <v>491</v>
      </c>
      <c r="E738" s="68">
        <v>30</v>
      </c>
    </row>
    <row r="739" spans="1:5" outlineLevel="1" x14ac:dyDescent="0.15">
      <c r="A739" s="2" t="s">
        <v>179</v>
      </c>
      <c r="B739" s="1" t="s">
        <v>490</v>
      </c>
      <c r="C739" s="7" t="s">
        <v>491</v>
      </c>
      <c r="E739" s="68">
        <v>2</v>
      </c>
    </row>
    <row r="740" spans="1:5" outlineLevel="1" x14ac:dyDescent="0.15">
      <c r="A740" s="2" t="s">
        <v>318</v>
      </c>
      <c r="B740" s="1" t="s">
        <v>490</v>
      </c>
      <c r="C740" s="7" t="s">
        <v>491</v>
      </c>
      <c r="E740" s="68">
        <v>1</v>
      </c>
    </row>
    <row r="741" spans="1:5" outlineLevel="1" x14ac:dyDescent="0.15">
      <c r="A741" s="2" t="s">
        <v>403</v>
      </c>
      <c r="B741" s="1" t="s">
        <v>490</v>
      </c>
      <c r="C741" s="7" t="s">
        <v>491</v>
      </c>
      <c r="E741" s="68">
        <v>1</v>
      </c>
    </row>
    <row r="742" spans="1:5" outlineLevel="1" x14ac:dyDescent="0.15">
      <c r="A742" s="2" t="s">
        <v>404</v>
      </c>
      <c r="B742" s="1" t="s">
        <v>490</v>
      </c>
      <c r="C742" s="7" t="s">
        <v>491</v>
      </c>
      <c r="E742" s="41">
        <v>30</v>
      </c>
    </row>
    <row r="743" spans="1:5" outlineLevel="1" x14ac:dyDescent="0.15">
      <c r="A743" s="2" t="s">
        <v>414</v>
      </c>
      <c r="B743" s="1" t="s">
        <v>490</v>
      </c>
      <c r="C743" s="7" t="s">
        <v>491</v>
      </c>
      <c r="E743" s="41">
        <v>1</v>
      </c>
    </row>
    <row r="744" spans="1:5" outlineLevel="1" x14ac:dyDescent="0.15">
      <c r="A744" s="2" t="s">
        <v>623</v>
      </c>
      <c r="B744" s="1" t="s">
        <v>490</v>
      </c>
      <c r="C744" s="7" t="s">
        <v>491</v>
      </c>
      <c r="E744" s="41">
        <v>1</v>
      </c>
    </row>
    <row r="745" spans="1:5" outlineLevel="1" x14ac:dyDescent="0.15">
      <c r="A745" s="2" t="s">
        <v>315</v>
      </c>
      <c r="B745" s="1" t="s">
        <v>492</v>
      </c>
      <c r="C745" s="7" t="s">
        <v>491</v>
      </c>
      <c r="E745" s="68">
        <v>2</v>
      </c>
    </row>
    <row r="746" spans="1:5" outlineLevel="1" x14ac:dyDescent="0.15">
      <c r="A746" s="2" t="s">
        <v>179</v>
      </c>
      <c r="B746" s="1" t="s">
        <v>492</v>
      </c>
      <c r="C746" s="7" t="s">
        <v>491</v>
      </c>
      <c r="E746" s="68">
        <v>2</v>
      </c>
    </row>
    <row r="747" spans="1:5" outlineLevel="1" x14ac:dyDescent="0.15">
      <c r="A747" s="2" t="s">
        <v>318</v>
      </c>
      <c r="B747" s="1" t="s">
        <v>492</v>
      </c>
      <c r="C747" s="7" t="s">
        <v>491</v>
      </c>
      <c r="E747" s="68">
        <v>1</v>
      </c>
    </row>
    <row r="748" spans="1:5" outlineLevel="1" x14ac:dyDescent="0.15">
      <c r="A748" s="2" t="s">
        <v>403</v>
      </c>
      <c r="B748" s="1" t="s">
        <v>492</v>
      </c>
      <c r="C748" s="7" t="s">
        <v>491</v>
      </c>
      <c r="E748" s="68">
        <v>1</v>
      </c>
    </row>
    <row r="749" spans="1:5" outlineLevel="1" x14ac:dyDescent="0.15">
      <c r="A749" s="2" t="s">
        <v>404</v>
      </c>
      <c r="B749" s="1" t="s">
        <v>492</v>
      </c>
      <c r="C749" s="7" t="s">
        <v>491</v>
      </c>
      <c r="E749" s="41">
        <v>30</v>
      </c>
    </row>
    <row r="750" spans="1:5" outlineLevel="1" x14ac:dyDescent="0.15">
      <c r="A750" s="2" t="s">
        <v>318</v>
      </c>
      <c r="B750" s="1" t="s">
        <v>492</v>
      </c>
      <c r="C750" s="7" t="s">
        <v>491</v>
      </c>
      <c r="E750" s="68">
        <v>1</v>
      </c>
    </row>
    <row r="751" spans="1:5" outlineLevel="1" x14ac:dyDescent="0.15">
      <c r="A751" s="2" t="s">
        <v>414</v>
      </c>
      <c r="B751" s="1" t="s">
        <v>492</v>
      </c>
      <c r="C751" s="7" t="s">
        <v>491</v>
      </c>
      <c r="E751" s="41">
        <v>1</v>
      </c>
    </row>
    <row r="752" spans="1:5" outlineLevel="1" x14ac:dyDescent="0.15">
      <c r="A752" s="2" t="s">
        <v>623</v>
      </c>
      <c r="B752" s="1" t="s">
        <v>492</v>
      </c>
      <c r="C752" s="7" t="s">
        <v>491</v>
      </c>
      <c r="E752" s="41">
        <v>1</v>
      </c>
    </row>
    <row r="753" spans="1:5" outlineLevel="1" x14ac:dyDescent="0.15">
      <c r="A753" s="2" t="s">
        <v>267</v>
      </c>
      <c r="B753" s="1" t="s">
        <v>506</v>
      </c>
      <c r="C753" s="7" t="s">
        <v>491</v>
      </c>
      <c r="E753" s="68">
        <v>1</v>
      </c>
    </row>
    <row r="754" spans="1:5" outlineLevel="1" x14ac:dyDescent="0.15">
      <c r="A754" s="2" t="s">
        <v>179</v>
      </c>
      <c r="B754" s="1" t="s">
        <v>506</v>
      </c>
      <c r="C754" s="7" t="s">
        <v>491</v>
      </c>
      <c r="E754" s="41">
        <v>2</v>
      </c>
    </row>
    <row r="755" spans="1:5" outlineLevel="1" x14ac:dyDescent="0.15">
      <c r="A755" s="2" t="s">
        <v>403</v>
      </c>
      <c r="B755" s="1" t="s">
        <v>506</v>
      </c>
      <c r="C755" s="7" t="s">
        <v>491</v>
      </c>
      <c r="E755" s="41">
        <v>1</v>
      </c>
    </row>
    <row r="756" spans="1:5" outlineLevel="1" x14ac:dyDescent="0.15">
      <c r="A756" s="2" t="s">
        <v>404</v>
      </c>
      <c r="B756" s="1" t="s">
        <v>506</v>
      </c>
      <c r="C756" s="7" t="s">
        <v>491</v>
      </c>
      <c r="E756" s="41">
        <v>30</v>
      </c>
    </row>
    <row r="757" spans="1:5" outlineLevel="1" x14ac:dyDescent="0.15">
      <c r="A757" s="2" t="s">
        <v>623</v>
      </c>
      <c r="B757" s="1" t="s">
        <v>506</v>
      </c>
      <c r="C757" s="7" t="s">
        <v>491</v>
      </c>
      <c r="E757" s="41">
        <v>1</v>
      </c>
    </row>
    <row r="758" spans="1:5" outlineLevel="1" x14ac:dyDescent="0.15">
      <c r="A758" s="2" t="s">
        <v>414</v>
      </c>
      <c r="B758" s="1" t="s">
        <v>506</v>
      </c>
      <c r="C758" s="7" t="s">
        <v>491</v>
      </c>
      <c r="E758" s="41">
        <v>1</v>
      </c>
    </row>
    <row r="759" spans="1:5" outlineLevel="1" x14ac:dyDescent="0.15">
      <c r="A759" s="2" t="s">
        <v>318</v>
      </c>
      <c r="B759" s="1" t="s">
        <v>506</v>
      </c>
      <c r="C759" s="7" t="s">
        <v>491</v>
      </c>
      <c r="E759" s="41">
        <v>1</v>
      </c>
    </row>
    <row r="760" spans="1:5" outlineLevel="1" x14ac:dyDescent="0.15">
      <c r="A760" s="2" t="s">
        <v>49</v>
      </c>
      <c r="B760" s="1" t="s">
        <v>525</v>
      </c>
      <c r="C760" s="7" t="s">
        <v>491</v>
      </c>
      <c r="E760" s="88">
        <v>40</v>
      </c>
    </row>
    <row r="761" spans="1:5" outlineLevel="1" x14ac:dyDescent="0.15">
      <c r="A761" s="2" t="s">
        <v>179</v>
      </c>
      <c r="B761" s="1" t="s">
        <v>525</v>
      </c>
      <c r="C761" s="7" t="s">
        <v>491</v>
      </c>
      <c r="E761" s="41">
        <v>2</v>
      </c>
    </row>
    <row r="762" spans="1:5" outlineLevel="1" x14ac:dyDescent="0.15">
      <c r="A762" s="2" t="s">
        <v>657</v>
      </c>
      <c r="B762" s="1" t="s">
        <v>525</v>
      </c>
      <c r="C762" s="7" t="s">
        <v>491</v>
      </c>
      <c r="E762" s="154">
        <v>0.5</v>
      </c>
    </row>
    <row r="763" spans="1:5" outlineLevel="1" x14ac:dyDescent="0.15">
      <c r="A763" s="2" t="s">
        <v>404</v>
      </c>
      <c r="B763" s="1" t="s">
        <v>525</v>
      </c>
      <c r="C763" s="7" t="s">
        <v>491</v>
      </c>
      <c r="E763" s="41">
        <v>30</v>
      </c>
    </row>
    <row r="764" spans="1:5" outlineLevel="1" x14ac:dyDescent="0.15">
      <c r="A764" s="2" t="s">
        <v>414</v>
      </c>
      <c r="B764" s="1" t="s">
        <v>525</v>
      </c>
      <c r="C764" s="7" t="s">
        <v>491</v>
      </c>
      <c r="E764" s="41">
        <v>1</v>
      </c>
    </row>
    <row r="765" spans="1:5" outlineLevel="1" x14ac:dyDescent="0.15">
      <c r="A765" s="2" t="s">
        <v>623</v>
      </c>
      <c r="B765" s="1" t="s">
        <v>525</v>
      </c>
      <c r="C765" s="7" t="s">
        <v>491</v>
      </c>
      <c r="E765" s="41">
        <v>1</v>
      </c>
    </row>
    <row r="766" spans="1:5" outlineLevel="1" x14ac:dyDescent="0.15">
      <c r="A766" s="2" t="s">
        <v>644</v>
      </c>
      <c r="B766" s="1" t="s">
        <v>525</v>
      </c>
      <c r="C766" s="7" t="s">
        <v>491</v>
      </c>
      <c r="E766" s="41">
        <v>1</v>
      </c>
    </row>
    <row r="767" spans="1:5" outlineLevel="1" x14ac:dyDescent="0.15">
      <c r="A767" s="2" t="s">
        <v>264</v>
      </c>
      <c r="B767" s="1" t="s">
        <v>562</v>
      </c>
      <c r="C767" s="7" t="s">
        <v>491</v>
      </c>
      <c r="E767" s="68">
        <v>1</v>
      </c>
    </row>
    <row r="768" spans="1:5" outlineLevel="1" x14ac:dyDescent="0.15">
      <c r="A768" s="2" t="s">
        <v>179</v>
      </c>
      <c r="B768" s="1" t="s">
        <v>562</v>
      </c>
      <c r="C768" s="7" t="s">
        <v>491</v>
      </c>
      <c r="E768" s="41">
        <v>2</v>
      </c>
    </row>
    <row r="769" spans="1:5" outlineLevel="1" x14ac:dyDescent="0.15">
      <c r="A769" s="2" t="s">
        <v>403</v>
      </c>
      <c r="B769" s="1" t="s">
        <v>562</v>
      </c>
      <c r="C769" s="7" t="s">
        <v>491</v>
      </c>
      <c r="E769" s="41">
        <v>1</v>
      </c>
    </row>
    <row r="770" spans="1:5" outlineLevel="1" x14ac:dyDescent="0.15">
      <c r="A770" s="2" t="s">
        <v>404</v>
      </c>
      <c r="B770" s="1" t="s">
        <v>562</v>
      </c>
      <c r="C770" s="7" t="s">
        <v>491</v>
      </c>
      <c r="E770" s="41">
        <v>30</v>
      </c>
    </row>
    <row r="771" spans="1:5" outlineLevel="1" x14ac:dyDescent="0.15">
      <c r="A771" s="2" t="s">
        <v>414</v>
      </c>
      <c r="B771" s="1" t="s">
        <v>562</v>
      </c>
      <c r="C771" s="7" t="s">
        <v>491</v>
      </c>
      <c r="E771" s="41">
        <v>1</v>
      </c>
    </row>
    <row r="772" spans="1:5" outlineLevel="1" x14ac:dyDescent="0.15">
      <c r="A772" s="2" t="s">
        <v>623</v>
      </c>
      <c r="B772" s="1" t="s">
        <v>562</v>
      </c>
      <c r="C772" s="7" t="s">
        <v>491</v>
      </c>
      <c r="E772" s="41">
        <v>1</v>
      </c>
    </row>
    <row r="773" spans="1:5" outlineLevel="1" x14ac:dyDescent="0.15">
      <c r="A773" s="2" t="s">
        <v>318</v>
      </c>
      <c r="B773" s="1" t="s">
        <v>562</v>
      </c>
      <c r="C773" s="7" t="s">
        <v>491</v>
      </c>
      <c r="E773" s="41">
        <v>1</v>
      </c>
    </row>
    <row r="774" spans="1:5" outlineLevel="1" x14ac:dyDescent="0.15">
      <c r="A774" s="2" t="s">
        <v>315</v>
      </c>
      <c r="B774" s="1" t="s">
        <v>556</v>
      </c>
      <c r="C774" s="7" t="s">
        <v>491</v>
      </c>
      <c r="E774" s="68">
        <v>2</v>
      </c>
    </row>
    <row r="775" spans="1:5" outlineLevel="1" x14ac:dyDescent="0.15">
      <c r="A775" s="2" t="s">
        <v>293</v>
      </c>
      <c r="B775" s="1" t="s">
        <v>556</v>
      </c>
      <c r="C775" s="7" t="s">
        <v>491</v>
      </c>
      <c r="E775" s="41">
        <v>2</v>
      </c>
    </row>
    <row r="776" spans="1:5" outlineLevel="1" x14ac:dyDescent="0.15">
      <c r="A776" s="2" t="s">
        <v>623</v>
      </c>
      <c r="B776" s="1" t="s">
        <v>556</v>
      </c>
      <c r="C776" s="7" t="s">
        <v>491</v>
      </c>
      <c r="E776" s="41">
        <v>1</v>
      </c>
    </row>
    <row r="777" spans="1:5" outlineLevel="1" x14ac:dyDescent="0.15">
      <c r="A777" s="2" t="s">
        <v>414</v>
      </c>
      <c r="B777" s="1" t="s">
        <v>556</v>
      </c>
      <c r="C777" s="7" t="s">
        <v>491</v>
      </c>
      <c r="E777" s="41">
        <v>1</v>
      </c>
    </row>
    <row r="778" spans="1:5" outlineLevel="1" x14ac:dyDescent="0.15">
      <c r="A778" s="2" t="s">
        <v>318</v>
      </c>
      <c r="B778" s="1" t="s">
        <v>556</v>
      </c>
      <c r="C778" s="7" t="s">
        <v>491</v>
      </c>
      <c r="E778" s="41">
        <v>1</v>
      </c>
    </row>
    <row r="779" spans="1:5" outlineLevel="1" x14ac:dyDescent="0.15">
      <c r="A779" s="2" t="s">
        <v>267</v>
      </c>
      <c r="B779" s="1" t="s">
        <v>543</v>
      </c>
      <c r="C779" s="7" t="s">
        <v>491</v>
      </c>
      <c r="E779" s="68">
        <v>1</v>
      </c>
    </row>
    <row r="780" spans="1:5" outlineLevel="1" x14ac:dyDescent="0.15">
      <c r="A780" s="2" t="s">
        <v>293</v>
      </c>
      <c r="B780" s="1" t="s">
        <v>543</v>
      </c>
      <c r="C780" s="7" t="s">
        <v>491</v>
      </c>
      <c r="E780" s="41">
        <v>2</v>
      </c>
    </row>
    <row r="781" spans="1:5" outlineLevel="1" x14ac:dyDescent="0.15">
      <c r="A781" s="2" t="s">
        <v>623</v>
      </c>
      <c r="B781" s="1" t="s">
        <v>543</v>
      </c>
      <c r="C781" s="7" t="s">
        <v>491</v>
      </c>
      <c r="E781" s="41">
        <v>1</v>
      </c>
    </row>
    <row r="782" spans="1:5" outlineLevel="1" x14ac:dyDescent="0.15">
      <c r="A782" s="2" t="s">
        <v>414</v>
      </c>
      <c r="B782" s="1" t="s">
        <v>543</v>
      </c>
      <c r="C782" s="7" t="s">
        <v>491</v>
      </c>
      <c r="E782" s="41">
        <v>1</v>
      </c>
    </row>
    <row r="783" spans="1:5" outlineLevel="1" x14ac:dyDescent="0.15">
      <c r="A783" s="2" t="s">
        <v>318</v>
      </c>
      <c r="B783" s="1" t="s">
        <v>543</v>
      </c>
      <c r="C783" s="7" t="s">
        <v>491</v>
      </c>
      <c r="E783" s="41">
        <v>1</v>
      </c>
    </row>
    <row r="784" spans="1:5" outlineLevel="1" x14ac:dyDescent="0.15">
      <c r="A784" s="2" t="s">
        <v>49</v>
      </c>
      <c r="B784" s="1" t="s">
        <v>586</v>
      </c>
      <c r="C784" s="7" t="s">
        <v>491</v>
      </c>
      <c r="E784" s="41">
        <v>40</v>
      </c>
    </row>
    <row r="785" spans="1:5" outlineLevel="1" x14ac:dyDescent="0.15">
      <c r="A785" s="2" t="s">
        <v>657</v>
      </c>
      <c r="B785" s="1" t="s">
        <v>586</v>
      </c>
      <c r="C785" s="7" t="s">
        <v>491</v>
      </c>
      <c r="E785" s="154">
        <v>0.5</v>
      </c>
    </row>
    <row r="786" spans="1:5" outlineLevel="1" x14ac:dyDescent="0.15">
      <c r="A786" s="2" t="s">
        <v>404</v>
      </c>
      <c r="B786" s="1" t="s">
        <v>586</v>
      </c>
      <c r="C786" s="7" t="s">
        <v>491</v>
      </c>
      <c r="E786" s="41">
        <v>30</v>
      </c>
    </row>
    <row r="787" spans="1:5" outlineLevel="1" x14ac:dyDescent="0.15">
      <c r="A787" s="2" t="s">
        <v>293</v>
      </c>
      <c r="B787" s="1" t="s">
        <v>586</v>
      </c>
      <c r="C787" s="7" t="s">
        <v>491</v>
      </c>
      <c r="E787" s="41">
        <v>2</v>
      </c>
    </row>
    <row r="788" spans="1:5" outlineLevel="1" x14ac:dyDescent="0.15">
      <c r="A788" s="2" t="s">
        <v>623</v>
      </c>
      <c r="B788" s="1" t="s">
        <v>586</v>
      </c>
      <c r="C788" s="7" t="s">
        <v>491</v>
      </c>
      <c r="E788" s="41">
        <v>1</v>
      </c>
    </row>
    <row r="789" spans="1:5" outlineLevel="1" x14ac:dyDescent="0.15">
      <c r="A789" s="2" t="s">
        <v>644</v>
      </c>
      <c r="B789" s="1" t="s">
        <v>586</v>
      </c>
      <c r="C789" s="7" t="s">
        <v>491</v>
      </c>
      <c r="E789" s="41">
        <v>1</v>
      </c>
    </row>
    <row r="790" spans="1:5" outlineLevel="1" x14ac:dyDescent="0.15">
      <c r="A790" s="2" t="s">
        <v>48</v>
      </c>
      <c r="B790" s="1" t="s">
        <v>647</v>
      </c>
      <c r="C790" s="7" t="s">
        <v>491</v>
      </c>
      <c r="E790" s="68">
        <v>30</v>
      </c>
    </row>
    <row r="791" spans="1:5" outlineLevel="1" x14ac:dyDescent="0.15">
      <c r="A791" s="2" t="s">
        <v>49</v>
      </c>
      <c r="B791" s="1" t="s">
        <v>647</v>
      </c>
      <c r="C791" s="7" t="s">
        <v>491</v>
      </c>
      <c r="E791" s="68">
        <v>30</v>
      </c>
    </row>
    <row r="792" spans="1:5" outlineLevel="1" x14ac:dyDescent="0.15">
      <c r="A792" s="2" t="s">
        <v>318</v>
      </c>
      <c r="B792" s="1" t="s">
        <v>647</v>
      </c>
      <c r="C792" s="7" t="s">
        <v>491</v>
      </c>
      <c r="E792" s="68">
        <v>1</v>
      </c>
    </row>
    <row r="793" spans="1:5" outlineLevel="1" x14ac:dyDescent="0.15">
      <c r="A793" s="2" t="s">
        <v>403</v>
      </c>
      <c r="B793" s="1" t="s">
        <v>647</v>
      </c>
      <c r="C793" s="7" t="s">
        <v>491</v>
      </c>
      <c r="E793" s="68">
        <v>1</v>
      </c>
    </row>
    <row r="794" spans="1:5" outlineLevel="1" x14ac:dyDescent="0.15">
      <c r="A794" s="2" t="s">
        <v>404</v>
      </c>
      <c r="B794" s="1" t="s">
        <v>647</v>
      </c>
      <c r="C794" s="7" t="s">
        <v>491</v>
      </c>
      <c r="E794" s="41">
        <v>30</v>
      </c>
    </row>
    <row r="795" spans="1:5" outlineLevel="1" x14ac:dyDescent="0.15">
      <c r="A795" s="2" t="s">
        <v>318</v>
      </c>
      <c r="B795" s="1" t="s">
        <v>647</v>
      </c>
      <c r="C795" s="7" t="s">
        <v>491</v>
      </c>
      <c r="E795" s="41">
        <v>1</v>
      </c>
    </row>
    <row r="796" spans="1:5" outlineLevel="1" x14ac:dyDescent="0.15">
      <c r="A796" s="2" t="s">
        <v>414</v>
      </c>
      <c r="B796" s="1" t="s">
        <v>647</v>
      </c>
      <c r="C796" s="7" t="s">
        <v>491</v>
      </c>
      <c r="E796" s="41">
        <v>1</v>
      </c>
    </row>
    <row r="797" spans="1:5" outlineLevel="1" x14ac:dyDescent="0.15">
      <c r="A797" s="2" t="s">
        <v>623</v>
      </c>
      <c r="B797" s="1" t="s">
        <v>647</v>
      </c>
      <c r="C797" s="7" t="s">
        <v>491</v>
      </c>
      <c r="E797" s="41">
        <v>1</v>
      </c>
    </row>
    <row r="798" spans="1:5" outlineLevel="1" x14ac:dyDescent="0.15">
      <c r="A798" s="2" t="s">
        <v>293</v>
      </c>
      <c r="B798" s="1" t="s">
        <v>647</v>
      </c>
      <c r="C798" s="7" t="s">
        <v>491</v>
      </c>
      <c r="E798" s="41">
        <v>2</v>
      </c>
    </row>
    <row r="799" spans="1:5" outlineLevel="1" x14ac:dyDescent="0.15">
      <c r="C799" s="7"/>
      <c r="E799" s="41"/>
    </row>
    <row r="800" spans="1:5" x14ac:dyDescent="0.15">
      <c r="A800" s="4"/>
      <c r="B800" s="122" t="s">
        <v>729</v>
      </c>
      <c r="C800" s="171"/>
      <c r="D800" s="20"/>
      <c r="E800" s="71"/>
    </row>
    <row r="801" spans="1:5" outlineLevel="1" x14ac:dyDescent="0.15">
      <c r="A801" s="3" t="s">
        <v>46</v>
      </c>
      <c r="B801" s="1" t="s">
        <v>728</v>
      </c>
      <c r="C801" s="7" t="s">
        <v>727</v>
      </c>
      <c r="E801" s="41">
        <v>1</v>
      </c>
    </row>
    <row r="802" spans="1:5" outlineLevel="1" x14ac:dyDescent="0.15">
      <c r="A802" s="3" t="s">
        <v>300</v>
      </c>
      <c r="B802" s="1" t="s">
        <v>728</v>
      </c>
      <c r="C802" s="7" t="s">
        <v>727</v>
      </c>
      <c r="E802" s="41">
        <v>1</v>
      </c>
    </row>
    <row r="803" spans="1:5" outlineLevel="1" x14ac:dyDescent="0.15">
      <c r="A803" s="3" t="s">
        <v>318</v>
      </c>
      <c r="B803" s="1" t="s">
        <v>728</v>
      </c>
      <c r="C803" s="7" t="s">
        <v>727</v>
      </c>
      <c r="E803" s="41">
        <v>1</v>
      </c>
    </row>
    <row r="804" spans="1:5" outlineLevel="1" x14ac:dyDescent="0.15">
      <c r="A804" s="3" t="s">
        <v>47</v>
      </c>
      <c r="B804" s="1" t="s">
        <v>728</v>
      </c>
      <c r="C804" s="7" t="s">
        <v>727</v>
      </c>
      <c r="E804" s="41">
        <v>15</v>
      </c>
    </row>
    <row r="805" spans="1:5" outlineLevel="1" x14ac:dyDescent="0.15">
      <c r="C805" s="7"/>
      <c r="E805" s="41"/>
    </row>
    <row r="806" spans="1:5" outlineLevel="1" x14ac:dyDescent="0.15">
      <c r="A806" s="2" t="s">
        <v>293</v>
      </c>
      <c r="B806" s="1" t="s">
        <v>726</v>
      </c>
      <c r="C806" s="7" t="s">
        <v>727</v>
      </c>
      <c r="E806" s="41">
        <v>1</v>
      </c>
    </row>
    <row r="807" spans="1:5" outlineLevel="1" x14ac:dyDescent="0.15">
      <c r="A807" s="2" t="s">
        <v>713</v>
      </c>
      <c r="B807" s="1" t="s">
        <v>726</v>
      </c>
      <c r="C807" s="7" t="s">
        <v>727</v>
      </c>
      <c r="E807" s="41">
        <v>100</v>
      </c>
    </row>
    <row r="808" spans="1:5" outlineLevel="1" x14ac:dyDescent="0.15">
      <c r="A808" s="3" t="s">
        <v>267</v>
      </c>
      <c r="B808" s="1" t="s">
        <v>427</v>
      </c>
      <c r="C808" s="7" t="s">
        <v>727</v>
      </c>
      <c r="E808" s="41">
        <v>1</v>
      </c>
    </row>
    <row r="809" spans="1:5" outlineLevel="1" x14ac:dyDescent="0.15">
      <c r="A809" s="3" t="s">
        <v>318</v>
      </c>
      <c r="B809" s="1" t="s">
        <v>427</v>
      </c>
      <c r="C809" s="7" t="s">
        <v>727</v>
      </c>
      <c r="E809" s="41">
        <v>1</v>
      </c>
    </row>
    <row r="810" spans="1:5" outlineLevel="1" x14ac:dyDescent="0.15">
      <c r="A810" s="3" t="s">
        <v>404</v>
      </c>
      <c r="B810" s="1" t="s">
        <v>427</v>
      </c>
      <c r="C810" s="7" t="s">
        <v>727</v>
      </c>
      <c r="E810" s="41">
        <v>65</v>
      </c>
    </row>
    <row r="811" spans="1:5" outlineLevel="1" x14ac:dyDescent="0.15">
      <c r="A811" s="2" t="s">
        <v>264</v>
      </c>
      <c r="B811" s="1" t="s">
        <v>429</v>
      </c>
      <c r="C811" s="7" t="s">
        <v>727</v>
      </c>
      <c r="E811" s="68">
        <v>2</v>
      </c>
    </row>
    <row r="812" spans="1:5" outlineLevel="1" x14ac:dyDescent="0.15">
      <c r="A812" s="2" t="s">
        <v>318</v>
      </c>
      <c r="B812" s="1" t="s">
        <v>429</v>
      </c>
      <c r="C812" s="7" t="s">
        <v>727</v>
      </c>
      <c r="E812" s="68">
        <v>1</v>
      </c>
    </row>
    <row r="813" spans="1:5" outlineLevel="1" x14ac:dyDescent="0.15">
      <c r="A813" s="2" t="s">
        <v>404</v>
      </c>
      <c r="B813" s="1" t="s">
        <v>429</v>
      </c>
      <c r="C813" s="7" t="s">
        <v>727</v>
      </c>
      <c r="E813" s="68">
        <v>65</v>
      </c>
    </row>
    <row r="814" spans="1:5" outlineLevel="1" x14ac:dyDescent="0.15">
      <c r="A814" s="2" t="s">
        <v>264</v>
      </c>
      <c r="B814" s="1" t="s">
        <v>953</v>
      </c>
      <c r="C814" s="7" t="s">
        <v>727</v>
      </c>
      <c r="E814" s="68">
        <v>2</v>
      </c>
    </row>
    <row r="815" spans="1:5" outlineLevel="1" x14ac:dyDescent="0.15">
      <c r="A815" s="2" t="s">
        <v>318</v>
      </c>
      <c r="B815" s="1" t="s">
        <v>953</v>
      </c>
      <c r="C815" s="7" t="s">
        <v>727</v>
      </c>
      <c r="E815" s="68">
        <v>1</v>
      </c>
    </row>
    <row r="816" spans="1:5" outlineLevel="1" x14ac:dyDescent="0.15">
      <c r="A816" s="2" t="s">
        <v>404</v>
      </c>
      <c r="B816" s="1" t="s">
        <v>953</v>
      </c>
      <c r="C816" s="7" t="s">
        <v>727</v>
      </c>
      <c r="E816" s="68">
        <v>65</v>
      </c>
    </row>
    <row r="817" spans="1:5" outlineLevel="1" x14ac:dyDescent="0.15">
      <c r="A817" s="2" t="s">
        <v>49</v>
      </c>
      <c r="B817" s="1" t="s">
        <v>952</v>
      </c>
      <c r="C817" s="7" t="s">
        <v>727</v>
      </c>
      <c r="E817" s="68">
        <v>120</v>
      </c>
    </row>
    <row r="818" spans="1:5" outlineLevel="1" x14ac:dyDescent="0.15">
      <c r="A818" s="2" t="s">
        <v>645</v>
      </c>
      <c r="B818" s="1" t="s">
        <v>952</v>
      </c>
      <c r="C818" s="7" t="s">
        <v>727</v>
      </c>
      <c r="E818" s="68">
        <v>1</v>
      </c>
    </row>
    <row r="819" spans="1:5" outlineLevel="1" x14ac:dyDescent="0.15">
      <c r="A819" s="2" t="s">
        <v>49</v>
      </c>
      <c r="B819" s="1" t="s">
        <v>105</v>
      </c>
      <c r="C819" s="7" t="s">
        <v>727</v>
      </c>
      <c r="E819" s="68">
        <v>30</v>
      </c>
    </row>
    <row r="820" spans="1:5" outlineLevel="1" x14ac:dyDescent="0.15">
      <c r="A820" s="2" t="s">
        <v>301</v>
      </c>
      <c r="B820" s="1" t="s">
        <v>105</v>
      </c>
      <c r="C820" s="7" t="s">
        <v>727</v>
      </c>
      <c r="E820" s="68">
        <v>20</v>
      </c>
    </row>
    <row r="821" spans="1:5" outlineLevel="1" x14ac:dyDescent="0.15">
      <c r="A821" s="2" t="s">
        <v>300</v>
      </c>
      <c r="B821" s="1" t="s">
        <v>105</v>
      </c>
      <c r="C821" s="7" t="s">
        <v>727</v>
      </c>
      <c r="E821" s="68">
        <v>1</v>
      </c>
    </row>
    <row r="822" spans="1:5" outlineLevel="1" x14ac:dyDescent="0.15">
      <c r="A822" s="2" t="s">
        <v>318</v>
      </c>
      <c r="B822" s="1" t="s">
        <v>105</v>
      </c>
      <c r="C822" s="7" t="s">
        <v>727</v>
      </c>
      <c r="E822" s="68">
        <v>1</v>
      </c>
    </row>
    <row r="823" spans="1:5" outlineLevel="1" x14ac:dyDescent="0.15">
      <c r="A823" s="2" t="s">
        <v>183</v>
      </c>
      <c r="B823" s="1" t="s">
        <v>105</v>
      </c>
      <c r="C823" s="7" t="s">
        <v>727</v>
      </c>
      <c r="E823" s="75">
        <v>2</v>
      </c>
    </row>
    <row r="824" spans="1:5" outlineLevel="1" x14ac:dyDescent="0.15">
      <c r="A824" s="2" t="s">
        <v>47</v>
      </c>
      <c r="B824" s="1" t="s">
        <v>105</v>
      </c>
      <c r="C824" s="7" t="s">
        <v>727</v>
      </c>
      <c r="E824" s="75">
        <v>45</v>
      </c>
    </row>
    <row r="825" spans="1:5" outlineLevel="1" x14ac:dyDescent="0.15">
      <c r="A825" s="2" t="s">
        <v>264</v>
      </c>
      <c r="B825" s="1" t="s">
        <v>947</v>
      </c>
      <c r="C825" s="7" t="s">
        <v>727</v>
      </c>
      <c r="E825" s="68">
        <v>2</v>
      </c>
    </row>
    <row r="826" spans="1:5" outlineLevel="1" x14ac:dyDescent="0.15">
      <c r="A826" s="2" t="s">
        <v>645</v>
      </c>
      <c r="B826" s="1" t="s">
        <v>947</v>
      </c>
      <c r="C826" s="7" t="s">
        <v>727</v>
      </c>
      <c r="E826" s="41">
        <v>1</v>
      </c>
    </row>
    <row r="827" spans="1:5" outlineLevel="1" x14ac:dyDescent="0.15">
      <c r="A827" s="2" t="s">
        <v>293</v>
      </c>
      <c r="B827" s="1" t="s">
        <v>627</v>
      </c>
      <c r="C827" s="7" t="s">
        <v>727</v>
      </c>
      <c r="E827" s="41">
        <v>2</v>
      </c>
    </row>
    <row r="828" spans="1:5" outlineLevel="1" x14ac:dyDescent="0.15">
      <c r="C828" s="7"/>
      <c r="E828" s="41"/>
    </row>
    <row r="829" spans="1:5" outlineLevel="1" x14ac:dyDescent="0.15">
      <c r="C829" s="7"/>
      <c r="E829" s="41"/>
    </row>
    <row r="830" spans="1:5" x14ac:dyDescent="0.15">
      <c r="A830" s="4"/>
      <c r="B830" s="122" t="s">
        <v>622</v>
      </c>
      <c r="C830" s="171"/>
      <c r="D830" s="20"/>
      <c r="E830" s="71"/>
    </row>
    <row r="831" spans="1:5" outlineLevel="1" x14ac:dyDescent="0.15">
      <c r="A831" s="2" t="s">
        <v>293</v>
      </c>
      <c r="B831" s="1" t="s">
        <v>618</v>
      </c>
      <c r="C831" s="7" t="s">
        <v>797</v>
      </c>
      <c r="E831" s="68">
        <v>2</v>
      </c>
    </row>
    <row r="832" spans="1:5" outlineLevel="1" x14ac:dyDescent="0.15">
      <c r="A832" s="2" t="s">
        <v>264</v>
      </c>
      <c r="B832" s="1" t="s">
        <v>619</v>
      </c>
      <c r="C832" s="7" t="s">
        <v>797</v>
      </c>
      <c r="E832" s="68">
        <v>1</v>
      </c>
    </row>
    <row r="833" spans="1:5" outlineLevel="1" x14ac:dyDescent="0.15">
      <c r="A833" s="3" t="s">
        <v>657</v>
      </c>
      <c r="B833" s="1" t="s">
        <v>619</v>
      </c>
      <c r="C833" s="7" t="s">
        <v>797</v>
      </c>
      <c r="D833" s="83"/>
      <c r="E833" s="153">
        <v>1</v>
      </c>
    </row>
    <row r="834" spans="1:5" outlineLevel="1" x14ac:dyDescent="0.15">
      <c r="A834" s="2" t="s">
        <v>293</v>
      </c>
      <c r="B834" s="1" t="s">
        <v>619</v>
      </c>
      <c r="C834" s="7" t="s">
        <v>797</v>
      </c>
      <c r="E834" s="68">
        <v>2</v>
      </c>
    </row>
    <row r="835" spans="1:5" outlineLevel="1" x14ac:dyDescent="0.15">
      <c r="A835" s="2" t="s">
        <v>267</v>
      </c>
      <c r="B835" s="1" t="s">
        <v>620</v>
      </c>
      <c r="C835" s="7" t="s">
        <v>797</v>
      </c>
      <c r="E835" s="68">
        <v>1</v>
      </c>
    </row>
    <row r="836" spans="1:5" outlineLevel="1" x14ac:dyDescent="0.15">
      <c r="A836" s="3" t="s">
        <v>657</v>
      </c>
      <c r="B836" s="1" t="s">
        <v>620</v>
      </c>
      <c r="C836" s="7" t="s">
        <v>797</v>
      </c>
      <c r="D836" s="83"/>
      <c r="E836" s="153">
        <v>1</v>
      </c>
    </row>
    <row r="837" spans="1:5" outlineLevel="1" x14ac:dyDescent="0.15">
      <c r="A837" s="2" t="s">
        <v>293</v>
      </c>
      <c r="B837" s="1" t="s">
        <v>620</v>
      </c>
      <c r="C837" s="7" t="s">
        <v>797</v>
      </c>
      <c r="E837" s="68">
        <v>2</v>
      </c>
    </row>
    <row r="838" spans="1:5" outlineLevel="1" x14ac:dyDescent="0.15">
      <c r="A838" s="2" t="s">
        <v>49</v>
      </c>
      <c r="B838" s="1" t="s">
        <v>621</v>
      </c>
      <c r="C838" s="7" t="s">
        <v>797</v>
      </c>
      <c r="E838" s="68">
        <v>30</v>
      </c>
    </row>
    <row r="839" spans="1:5" outlineLevel="1" x14ac:dyDescent="0.15">
      <c r="A839" s="3" t="s">
        <v>657</v>
      </c>
      <c r="B839" s="1" t="s">
        <v>621</v>
      </c>
      <c r="C839" s="7" t="s">
        <v>797</v>
      </c>
      <c r="D839" s="83"/>
      <c r="E839" s="153">
        <v>1</v>
      </c>
    </row>
    <row r="840" spans="1:5" outlineLevel="1" x14ac:dyDescent="0.15">
      <c r="A840" s="2" t="s">
        <v>293</v>
      </c>
      <c r="B840" s="1" t="s">
        <v>621</v>
      </c>
      <c r="C840" s="7" t="s">
        <v>797</v>
      </c>
      <c r="E840" s="68">
        <v>2</v>
      </c>
    </row>
    <row r="841" spans="1:5" outlineLevel="1" x14ac:dyDescent="0.15"/>
    <row r="842" spans="1:5" x14ac:dyDescent="0.15">
      <c r="A842" s="4"/>
      <c r="B842" s="4" t="s">
        <v>452</v>
      </c>
      <c r="C842" s="171"/>
      <c r="D842" s="20"/>
      <c r="E842" s="71"/>
    </row>
    <row r="843" spans="1:5" outlineLevel="1" x14ac:dyDescent="0.15">
      <c r="C843" s="7"/>
      <c r="E843" s="41"/>
    </row>
    <row r="844" spans="1:5" outlineLevel="1" x14ac:dyDescent="0.15">
      <c r="A844" s="2" t="s">
        <v>264</v>
      </c>
      <c r="B844" s="1" t="s">
        <v>450</v>
      </c>
      <c r="C844" s="7" t="s">
        <v>797</v>
      </c>
      <c r="E844" s="68">
        <v>2</v>
      </c>
    </row>
    <row r="845" spans="1:5" outlineLevel="1" x14ac:dyDescent="0.15">
      <c r="A845" s="2" t="s">
        <v>300</v>
      </c>
      <c r="B845" s="1" t="s">
        <v>450</v>
      </c>
      <c r="C845" s="7" t="s">
        <v>797</v>
      </c>
      <c r="E845" s="41">
        <v>1</v>
      </c>
    </row>
    <row r="846" spans="1:5" outlineLevel="1" x14ac:dyDescent="0.15">
      <c r="A846" s="2" t="s">
        <v>318</v>
      </c>
      <c r="B846" s="1" t="s">
        <v>450</v>
      </c>
      <c r="C846" s="7" t="s">
        <v>797</v>
      </c>
      <c r="E846" s="41">
        <v>1</v>
      </c>
    </row>
    <row r="847" spans="1:5" outlineLevel="1" x14ac:dyDescent="0.15">
      <c r="A847" s="2" t="s">
        <v>47</v>
      </c>
      <c r="B847" s="1" t="s">
        <v>450</v>
      </c>
      <c r="C847" s="7" t="s">
        <v>797</v>
      </c>
      <c r="E847" s="41">
        <v>45</v>
      </c>
    </row>
    <row r="848" spans="1:5" outlineLevel="1" x14ac:dyDescent="0.15">
      <c r="C848" s="7"/>
      <c r="E848" s="41"/>
    </row>
    <row r="849" spans="1:5" outlineLevel="1" x14ac:dyDescent="0.15">
      <c r="C849" s="7"/>
      <c r="E849" s="41"/>
    </row>
    <row r="850" spans="1:5" outlineLevel="1" x14ac:dyDescent="0.15">
      <c r="C850" s="7"/>
      <c r="E850" s="41"/>
    </row>
    <row r="851" spans="1:5" outlineLevel="1" x14ac:dyDescent="0.15">
      <c r="C851" s="7"/>
      <c r="E851" s="41"/>
    </row>
    <row r="852" spans="1:5" outlineLevel="1" x14ac:dyDescent="0.15">
      <c r="C852" s="7"/>
      <c r="E852" s="41"/>
    </row>
    <row r="853" spans="1:5" outlineLevel="1" x14ac:dyDescent="0.15">
      <c r="C853" s="7"/>
      <c r="E853" s="41"/>
    </row>
    <row r="854" spans="1:5" outlineLevel="1" x14ac:dyDescent="0.15">
      <c r="E854" s="41"/>
    </row>
    <row r="855" spans="1:5" x14ac:dyDescent="0.15">
      <c r="A855" s="133"/>
      <c r="B855" s="133" t="s">
        <v>399</v>
      </c>
      <c r="C855" s="134"/>
      <c r="D855" s="134"/>
      <c r="E855" s="135"/>
    </row>
    <row r="856" spans="1:5" outlineLevel="1" x14ac:dyDescent="0.15">
      <c r="A856" s="2" t="s">
        <v>264</v>
      </c>
      <c r="B856" s="1" t="s">
        <v>400</v>
      </c>
      <c r="C856" s="123" t="s">
        <v>399</v>
      </c>
      <c r="E856" s="68">
        <v>2</v>
      </c>
    </row>
    <row r="857" spans="1:5" outlineLevel="1" x14ac:dyDescent="0.15">
      <c r="A857" s="2" t="s">
        <v>645</v>
      </c>
      <c r="B857" s="1" t="s">
        <v>400</v>
      </c>
      <c r="C857" s="123" t="s">
        <v>399</v>
      </c>
      <c r="E857" s="41">
        <v>1</v>
      </c>
    </row>
    <row r="858" spans="1:5" outlineLevel="1" x14ac:dyDescent="0.15">
      <c r="B858" s="1" t="s">
        <v>405</v>
      </c>
      <c r="C858" s="123" t="s">
        <v>399</v>
      </c>
      <c r="E858" s="41"/>
    </row>
    <row r="859" spans="1:5" outlineLevel="1" x14ac:dyDescent="0.15">
      <c r="A859" s="2" t="s">
        <v>383</v>
      </c>
      <c r="B859" s="1" t="s">
        <v>407</v>
      </c>
      <c r="C859" s="123" t="s">
        <v>399</v>
      </c>
      <c r="E859" s="68">
        <v>1</v>
      </c>
    </row>
    <row r="860" spans="1:5" outlineLevel="1" x14ac:dyDescent="0.15">
      <c r="A860" s="2" t="s">
        <v>645</v>
      </c>
      <c r="B860" s="1" t="s">
        <v>407</v>
      </c>
      <c r="C860" s="123" t="s">
        <v>399</v>
      </c>
      <c r="E860" s="41">
        <v>1</v>
      </c>
    </row>
    <row r="861" spans="1:5" outlineLevel="1" x14ac:dyDescent="0.15">
      <c r="A861" s="2" t="s">
        <v>266</v>
      </c>
      <c r="B861" s="1" t="s">
        <v>408</v>
      </c>
      <c r="C861" s="123" t="s">
        <v>399</v>
      </c>
      <c r="E861" s="68">
        <v>1</v>
      </c>
    </row>
    <row r="862" spans="1:5" outlineLevel="1" x14ac:dyDescent="0.15">
      <c r="A862" s="2" t="s">
        <v>293</v>
      </c>
      <c r="B862" s="1" t="s">
        <v>410</v>
      </c>
      <c r="C862" s="123" t="s">
        <v>399</v>
      </c>
      <c r="E862" s="41">
        <v>1</v>
      </c>
    </row>
    <row r="863" spans="1:5" outlineLevel="1" x14ac:dyDescent="0.15">
      <c r="A863" s="2" t="s">
        <v>441</v>
      </c>
      <c r="B863" s="1" t="s">
        <v>410</v>
      </c>
      <c r="C863" s="123" t="s">
        <v>399</v>
      </c>
      <c r="E863" s="41">
        <v>22.5</v>
      </c>
    </row>
    <row r="864" spans="1:5" outlineLevel="1" x14ac:dyDescent="0.15">
      <c r="A864" s="2" t="s">
        <v>415</v>
      </c>
      <c r="B864" s="1" t="s">
        <v>411</v>
      </c>
      <c r="C864" s="123" t="s">
        <v>399</v>
      </c>
      <c r="E864" s="68">
        <v>1</v>
      </c>
    </row>
    <row r="865" spans="1:5" outlineLevel="1" x14ac:dyDescent="0.15">
      <c r="A865" s="2" t="s">
        <v>268</v>
      </c>
      <c r="B865" s="1" t="s">
        <v>425</v>
      </c>
      <c r="C865" s="123" t="s">
        <v>399</v>
      </c>
      <c r="E865" s="68">
        <v>1</v>
      </c>
    </row>
    <row r="866" spans="1:5" outlineLevel="1" x14ac:dyDescent="0.15">
      <c r="A866" s="3" t="s">
        <v>657</v>
      </c>
      <c r="B866" s="1" t="s">
        <v>425</v>
      </c>
      <c r="C866" s="7" t="s">
        <v>797</v>
      </c>
      <c r="D866" s="83"/>
      <c r="E866" s="153">
        <v>1</v>
      </c>
    </row>
    <row r="867" spans="1:5" outlineLevel="1" x14ac:dyDescent="0.15">
      <c r="A867" s="3" t="s">
        <v>267</v>
      </c>
      <c r="B867" s="1" t="s">
        <v>427</v>
      </c>
      <c r="C867" s="123" t="s">
        <v>399</v>
      </c>
      <c r="E867" s="68">
        <v>2</v>
      </c>
    </row>
    <row r="868" spans="1:5" outlineLevel="1" x14ac:dyDescent="0.15">
      <c r="A868" s="3" t="s">
        <v>267</v>
      </c>
      <c r="B868" s="1" t="s">
        <v>428</v>
      </c>
      <c r="C868" s="123" t="s">
        <v>399</v>
      </c>
      <c r="E868" s="68">
        <v>2</v>
      </c>
    </row>
    <row r="869" spans="1:5" outlineLevel="1" x14ac:dyDescent="0.15">
      <c r="B869" s="1" t="s">
        <v>423</v>
      </c>
      <c r="C869" s="123" t="s">
        <v>399</v>
      </c>
      <c r="E869" s="68">
        <v>0</v>
      </c>
    </row>
    <row r="870" spans="1:5" outlineLevel="1" x14ac:dyDescent="0.15">
      <c r="A870" s="2" t="s">
        <v>264</v>
      </c>
      <c r="B870" s="1" t="s">
        <v>440</v>
      </c>
      <c r="C870" s="123" t="s">
        <v>399</v>
      </c>
      <c r="E870" s="68">
        <v>1</v>
      </c>
    </row>
    <row r="871" spans="1:5" outlineLevel="1" x14ac:dyDescent="0.15">
      <c r="A871" s="2" t="s">
        <v>179</v>
      </c>
      <c r="B871" s="1" t="s">
        <v>440</v>
      </c>
      <c r="C871" s="123" t="s">
        <v>399</v>
      </c>
      <c r="E871" s="41">
        <v>2</v>
      </c>
    </row>
    <row r="872" spans="1:5" outlineLevel="1" x14ac:dyDescent="0.15">
      <c r="A872" s="2" t="s">
        <v>403</v>
      </c>
      <c r="B872" s="1" t="s">
        <v>440</v>
      </c>
      <c r="C872" s="123" t="s">
        <v>399</v>
      </c>
      <c r="E872" s="41">
        <v>2</v>
      </c>
    </row>
    <row r="873" spans="1:5" outlineLevel="1" x14ac:dyDescent="0.15">
      <c r="A873" s="2" t="s">
        <v>318</v>
      </c>
      <c r="B873" s="1" t="s">
        <v>440</v>
      </c>
      <c r="C873" s="123" t="s">
        <v>399</v>
      </c>
      <c r="E873" s="41">
        <v>1</v>
      </c>
    </row>
    <row r="874" spans="1:5" outlineLevel="1" x14ac:dyDescent="0.15">
      <c r="A874" s="2" t="s">
        <v>404</v>
      </c>
      <c r="B874" s="1" t="s">
        <v>440</v>
      </c>
      <c r="C874" s="123" t="s">
        <v>399</v>
      </c>
      <c r="E874" s="41">
        <v>30</v>
      </c>
    </row>
    <row r="875" spans="1:5" outlineLevel="1" x14ac:dyDescent="0.15">
      <c r="A875" s="2" t="s">
        <v>414</v>
      </c>
      <c r="B875" s="1" t="s">
        <v>440</v>
      </c>
      <c r="C875" s="123" t="s">
        <v>399</v>
      </c>
      <c r="E875" s="41">
        <v>1</v>
      </c>
    </row>
    <row r="876" spans="1:5" outlineLevel="1" x14ac:dyDescent="0.15">
      <c r="A876" s="2" t="s">
        <v>623</v>
      </c>
      <c r="B876" s="1" t="s">
        <v>440</v>
      </c>
      <c r="C876" s="123" t="s">
        <v>399</v>
      </c>
      <c r="E876" s="41">
        <v>1</v>
      </c>
    </row>
    <row r="877" spans="1:5" outlineLevel="1" x14ac:dyDescent="0.15">
      <c r="A877" s="3" t="s">
        <v>261</v>
      </c>
      <c r="B877" s="1" t="s">
        <v>439</v>
      </c>
      <c r="C877" s="123" t="s">
        <v>399</v>
      </c>
      <c r="E877" s="68">
        <v>1</v>
      </c>
    </row>
    <row r="878" spans="1:5" outlineLevel="1" x14ac:dyDescent="0.15">
      <c r="A878" s="2" t="s">
        <v>179</v>
      </c>
      <c r="B878" s="1" t="s">
        <v>439</v>
      </c>
      <c r="C878" s="123" t="s">
        <v>399</v>
      </c>
      <c r="E878" s="68">
        <v>2</v>
      </c>
    </row>
    <row r="879" spans="1:5" outlineLevel="1" x14ac:dyDescent="0.15">
      <c r="A879" s="2" t="s">
        <v>404</v>
      </c>
      <c r="B879" s="1" t="s">
        <v>439</v>
      </c>
      <c r="C879" s="123" t="s">
        <v>399</v>
      </c>
      <c r="E879" s="41">
        <v>30</v>
      </c>
    </row>
    <row r="880" spans="1:5" outlineLevel="1" x14ac:dyDescent="0.15">
      <c r="A880" s="2" t="s">
        <v>414</v>
      </c>
      <c r="B880" s="1" t="s">
        <v>439</v>
      </c>
      <c r="C880" s="123" t="s">
        <v>399</v>
      </c>
      <c r="E880" s="41">
        <v>1</v>
      </c>
    </row>
    <row r="881" spans="1:6" outlineLevel="1" x14ac:dyDescent="0.15">
      <c r="A881" s="2" t="s">
        <v>623</v>
      </c>
      <c r="B881" s="1" t="s">
        <v>439</v>
      </c>
      <c r="C881" s="123" t="s">
        <v>399</v>
      </c>
      <c r="E881" s="41">
        <v>1</v>
      </c>
    </row>
    <row r="882" spans="1:6" outlineLevel="1" x14ac:dyDescent="0.15">
      <c r="A882" s="2" t="s">
        <v>644</v>
      </c>
      <c r="B882" s="1" t="s">
        <v>439</v>
      </c>
      <c r="C882" s="123" t="s">
        <v>399</v>
      </c>
      <c r="E882" s="41">
        <v>1</v>
      </c>
    </row>
    <row r="883" spans="1:6" outlineLevel="1" x14ac:dyDescent="0.15">
      <c r="A883" s="2" t="s">
        <v>48</v>
      </c>
      <c r="B883" s="1" t="s">
        <v>432</v>
      </c>
      <c r="C883" s="123" t="s">
        <v>399</v>
      </c>
      <c r="E883" s="68">
        <v>120</v>
      </c>
    </row>
    <row r="884" spans="1:6" outlineLevel="1" x14ac:dyDescent="0.15">
      <c r="A884" s="2" t="s">
        <v>645</v>
      </c>
      <c r="B884" s="1" t="s">
        <v>432</v>
      </c>
      <c r="C884" s="123" t="s">
        <v>399</v>
      </c>
      <c r="E884" s="68">
        <v>1</v>
      </c>
    </row>
    <row r="885" spans="1:6" outlineLevel="1" x14ac:dyDescent="0.15">
      <c r="A885" s="2" t="s">
        <v>415</v>
      </c>
      <c r="B885" s="142" t="s">
        <v>451</v>
      </c>
      <c r="C885" s="123" t="s">
        <v>399</v>
      </c>
      <c r="E885" s="68">
        <v>1</v>
      </c>
      <c r="F885" t="s">
        <v>359</v>
      </c>
    </row>
    <row r="886" spans="1:6" outlineLevel="1" x14ac:dyDescent="0.15">
      <c r="A886" s="2" t="s">
        <v>415</v>
      </c>
      <c r="B886" s="142" t="s">
        <v>451</v>
      </c>
      <c r="C886" s="123" t="s">
        <v>399</v>
      </c>
      <c r="E886" s="68">
        <v>1</v>
      </c>
    </row>
    <row r="887" spans="1:6" outlineLevel="1" x14ac:dyDescent="0.15">
      <c r="A887" s="2" t="s">
        <v>293</v>
      </c>
      <c r="B887" s="142" t="s">
        <v>451</v>
      </c>
      <c r="C887" s="123" t="s">
        <v>399</v>
      </c>
      <c r="E887" s="68">
        <v>2</v>
      </c>
      <c r="F887" t="s">
        <v>363</v>
      </c>
    </row>
    <row r="888" spans="1:6" outlineLevel="1" x14ac:dyDescent="0.15">
      <c r="A888" s="2" t="s">
        <v>48</v>
      </c>
      <c r="B888" s="142" t="s">
        <v>451</v>
      </c>
      <c r="C888" s="123" t="s">
        <v>399</v>
      </c>
      <c r="E888" s="68">
        <v>30</v>
      </c>
      <c r="F888" t="s">
        <v>360</v>
      </c>
    </row>
    <row r="889" spans="1:6" outlineLevel="1" x14ac:dyDescent="0.15">
      <c r="A889" s="2" t="s">
        <v>293</v>
      </c>
      <c r="B889" s="142" t="s">
        <v>451</v>
      </c>
      <c r="C889" s="123" t="s">
        <v>399</v>
      </c>
      <c r="E889" s="68">
        <v>1</v>
      </c>
      <c r="F889" t="s">
        <v>360</v>
      </c>
    </row>
    <row r="890" spans="1:6" outlineLevel="1" x14ac:dyDescent="0.15">
      <c r="A890" s="2" t="s">
        <v>361</v>
      </c>
      <c r="B890" s="142" t="s">
        <v>451</v>
      </c>
      <c r="C890" s="123" t="s">
        <v>399</v>
      </c>
      <c r="E890" s="68">
        <v>50</v>
      </c>
      <c r="F890" t="s">
        <v>362</v>
      </c>
    </row>
    <row r="891" spans="1:6" outlineLevel="1" x14ac:dyDescent="0.15">
      <c r="A891" s="2" t="s">
        <v>264</v>
      </c>
      <c r="B891" s="1" t="s">
        <v>463</v>
      </c>
      <c r="C891" s="123" t="s">
        <v>399</v>
      </c>
      <c r="E891" s="68">
        <v>2</v>
      </c>
    </row>
    <row r="892" spans="1:6" outlineLevel="1" x14ac:dyDescent="0.15">
      <c r="A892" s="2" t="s">
        <v>645</v>
      </c>
      <c r="B892" s="1" t="s">
        <v>463</v>
      </c>
      <c r="C892" s="123" t="s">
        <v>399</v>
      </c>
      <c r="E892" s="68">
        <v>1</v>
      </c>
    </row>
    <row r="893" spans="1:6" outlineLevel="1" x14ac:dyDescent="0.15">
      <c r="A893" s="2" t="s">
        <v>315</v>
      </c>
      <c r="B893" s="1" t="s">
        <v>464</v>
      </c>
      <c r="C893" s="123" t="s">
        <v>399</v>
      </c>
      <c r="E893" s="68">
        <v>2</v>
      </c>
    </row>
    <row r="894" spans="1:6" outlineLevel="1" x14ac:dyDescent="0.15">
      <c r="A894" s="2" t="s">
        <v>293</v>
      </c>
      <c r="B894" s="1" t="s">
        <v>464</v>
      </c>
      <c r="C894" s="123" t="s">
        <v>399</v>
      </c>
      <c r="E894" s="41">
        <v>2</v>
      </c>
    </row>
    <row r="895" spans="1:6" outlineLevel="1" x14ac:dyDescent="0.15">
      <c r="A895" s="2" t="s">
        <v>403</v>
      </c>
      <c r="B895" s="1" t="s">
        <v>464</v>
      </c>
      <c r="C895" s="123" t="s">
        <v>399</v>
      </c>
      <c r="E895" s="41">
        <v>1</v>
      </c>
    </row>
    <row r="896" spans="1:6" outlineLevel="1" x14ac:dyDescent="0.15">
      <c r="A896" s="2" t="s">
        <v>404</v>
      </c>
      <c r="B896" s="1" t="s">
        <v>464</v>
      </c>
      <c r="C896" s="123" t="s">
        <v>399</v>
      </c>
      <c r="E896" s="41">
        <v>30</v>
      </c>
    </row>
    <row r="897" spans="1:5" outlineLevel="1" x14ac:dyDescent="0.15">
      <c r="A897" s="2" t="s">
        <v>414</v>
      </c>
      <c r="B897" s="1" t="s">
        <v>464</v>
      </c>
      <c r="C897" s="123" t="s">
        <v>399</v>
      </c>
      <c r="E897" s="41">
        <v>1</v>
      </c>
    </row>
    <row r="898" spans="1:5" outlineLevel="1" x14ac:dyDescent="0.15">
      <c r="A898" s="2" t="s">
        <v>623</v>
      </c>
      <c r="B898" s="1" t="s">
        <v>464</v>
      </c>
      <c r="C898" s="123" t="s">
        <v>399</v>
      </c>
      <c r="E898" s="41">
        <v>1</v>
      </c>
    </row>
    <row r="899" spans="1:5" outlineLevel="1" x14ac:dyDescent="0.15">
      <c r="A899" s="2" t="s">
        <v>315</v>
      </c>
      <c r="B899" s="1" t="s">
        <v>597</v>
      </c>
      <c r="C899" s="123" t="s">
        <v>399</v>
      </c>
      <c r="E899" s="68">
        <v>2</v>
      </c>
    </row>
    <row r="900" spans="1:5" outlineLevel="1" x14ac:dyDescent="0.15">
      <c r="A900" s="2" t="s">
        <v>293</v>
      </c>
      <c r="B900" s="1" t="s">
        <v>597</v>
      </c>
      <c r="C900" s="123" t="s">
        <v>399</v>
      </c>
      <c r="E900" s="41">
        <v>2</v>
      </c>
    </row>
    <row r="901" spans="1:5" outlineLevel="1" x14ac:dyDescent="0.15">
      <c r="A901" s="2" t="s">
        <v>403</v>
      </c>
      <c r="B901" s="1" t="s">
        <v>597</v>
      </c>
      <c r="C901" s="123" t="s">
        <v>399</v>
      </c>
      <c r="E901" s="41">
        <v>1</v>
      </c>
    </row>
    <row r="902" spans="1:5" outlineLevel="1" x14ac:dyDescent="0.15">
      <c r="A902" s="2" t="s">
        <v>404</v>
      </c>
      <c r="B902" s="1" t="s">
        <v>597</v>
      </c>
      <c r="C902" s="123" t="s">
        <v>399</v>
      </c>
      <c r="E902" s="41">
        <v>30</v>
      </c>
    </row>
    <row r="903" spans="1:5" outlineLevel="1" x14ac:dyDescent="0.15">
      <c r="A903" s="2" t="s">
        <v>414</v>
      </c>
      <c r="B903" s="1" t="s">
        <v>597</v>
      </c>
      <c r="C903" s="123" t="s">
        <v>399</v>
      </c>
      <c r="E903" s="41">
        <v>1</v>
      </c>
    </row>
    <row r="904" spans="1:5" outlineLevel="1" x14ac:dyDescent="0.15">
      <c r="A904" s="2" t="s">
        <v>623</v>
      </c>
      <c r="B904" s="1" t="s">
        <v>597</v>
      </c>
      <c r="C904" s="123" t="s">
        <v>399</v>
      </c>
      <c r="E904" s="41">
        <v>1</v>
      </c>
    </row>
    <row r="905" spans="1:5" outlineLevel="1" x14ac:dyDescent="0.15">
      <c r="A905" s="3" t="s">
        <v>264</v>
      </c>
      <c r="B905" s="1" t="s">
        <v>468</v>
      </c>
      <c r="C905" s="123" t="s">
        <v>399</v>
      </c>
      <c r="D905" s="83"/>
      <c r="E905" s="68">
        <v>2</v>
      </c>
    </row>
    <row r="906" spans="1:5" outlineLevel="1" x14ac:dyDescent="0.15">
      <c r="A906" s="2" t="s">
        <v>316</v>
      </c>
      <c r="B906" s="1" t="s">
        <v>466</v>
      </c>
      <c r="C906" s="123" t="s">
        <v>399</v>
      </c>
      <c r="E906" s="68">
        <v>4</v>
      </c>
    </row>
    <row r="907" spans="1:5" outlineLevel="1" x14ac:dyDescent="0.15">
      <c r="A907" s="2" t="s">
        <v>261</v>
      </c>
      <c r="B907" s="1" t="s">
        <v>467</v>
      </c>
      <c r="C907" s="123" t="s">
        <v>399</v>
      </c>
      <c r="E907" s="68"/>
    </row>
    <row r="908" spans="1:5" outlineLevel="1" x14ac:dyDescent="0.15">
      <c r="A908" s="2" t="s">
        <v>300</v>
      </c>
      <c r="B908" s="1" t="s">
        <v>467</v>
      </c>
      <c r="C908" s="123" t="s">
        <v>399</v>
      </c>
      <c r="E908" s="68">
        <v>1</v>
      </c>
    </row>
    <row r="909" spans="1:5" outlineLevel="1" x14ac:dyDescent="0.15">
      <c r="A909" s="2" t="s">
        <v>318</v>
      </c>
      <c r="B909" s="1" t="s">
        <v>467</v>
      </c>
      <c r="C909" s="123" t="s">
        <v>399</v>
      </c>
      <c r="E909" s="68">
        <v>1</v>
      </c>
    </row>
    <row r="910" spans="1:5" outlineLevel="1" x14ac:dyDescent="0.15">
      <c r="A910" s="2" t="s">
        <v>299</v>
      </c>
      <c r="B910" s="1" t="s">
        <v>467</v>
      </c>
      <c r="C910" s="123" t="s">
        <v>399</v>
      </c>
      <c r="E910" s="68">
        <v>45</v>
      </c>
    </row>
    <row r="911" spans="1:5" outlineLevel="1" x14ac:dyDescent="0.15">
      <c r="A911" s="2" t="s">
        <v>303</v>
      </c>
      <c r="B911" s="1" t="s">
        <v>352</v>
      </c>
      <c r="C911" s="123" t="s">
        <v>399</v>
      </c>
      <c r="E911" s="68">
        <v>2</v>
      </c>
    </row>
    <row r="912" spans="1:5" outlineLevel="1" x14ac:dyDescent="0.15">
      <c r="A912" s="2" t="s">
        <v>304</v>
      </c>
      <c r="B912" s="1" t="s">
        <v>352</v>
      </c>
      <c r="C912" s="123" t="s">
        <v>399</v>
      </c>
      <c r="E912" s="68">
        <v>3</v>
      </c>
    </row>
    <row r="913" spans="1:5" outlineLevel="1" x14ac:dyDescent="0.15">
      <c r="A913" s="2" t="s">
        <v>302</v>
      </c>
      <c r="B913" s="1" t="s">
        <v>352</v>
      </c>
      <c r="C913" s="123" t="s">
        <v>399</v>
      </c>
      <c r="E913" s="68">
        <v>2</v>
      </c>
    </row>
    <row r="914" spans="1:5" outlineLevel="1" x14ac:dyDescent="0.15">
      <c r="A914" s="3" t="s">
        <v>264</v>
      </c>
      <c r="B914" s="1" t="s">
        <v>3</v>
      </c>
      <c r="C914" s="123" t="s">
        <v>399</v>
      </c>
      <c r="E914" s="68">
        <v>2</v>
      </c>
    </row>
    <row r="915" spans="1:5" outlineLevel="1" x14ac:dyDescent="0.15">
      <c r="A915" s="2" t="s">
        <v>315</v>
      </c>
      <c r="B915" s="1" t="s">
        <v>424</v>
      </c>
      <c r="C915" s="123" t="s">
        <v>399</v>
      </c>
      <c r="E915" s="68">
        <v>2</v>
      </c>
    </row>
    <row r="916" spans="1:5" outlineLevel="1" x14ac:dyDescent="0.15">
      <c r="A916" s="2" t="s">
        <v>293</v>
      </c>
      <c r="B916" s="1" t="s">
        <v>424</v>
      </c>
      <c r="C916" s="123" t="s">
        <v>399</v>
      </c>
      <c r="E916" s="41">
        <v>2</v>
      </c>
    </row>
    <row r="917" spans="1:5" outlineLevel="1" x14ac:dyDescent="0.15">
      <c r="A917" s="2" t="s">
        <v>623</v>
      </c>
      <c r="B917" s="1" t="s">
        <v>424</v>
      </c>
      <c r="C917" s="123" t="s">
        <v>399</v>
      </c>
      <c r="E917" s="41">
        <v>1</v>
      </c>
    </row>
    <row r="918" spans="1:5" outlineLevel="1" x14ac:dyDescent="0.15">
      <c r="A918" s="2" t="s">
        <v>414</v>
      </c>
      <c r="B918" s="1" t="s">
        <v>424</v>
      </c>
      <c r="C918" s="123" t="s">
        <v>399</v>
      </c>
      <c r="E918" s="41">
        <v>1</v>
      </c>
    </row>
    <row r="919" spans="1:5" outlineLevel="1" x14ac:dyDescent="0.15">
      <c r="A919" s="2" t="s">
        <v>318</v>
      </c>
      <c r="B919" s="1" t="s">
        <v>424</v>
      </c>
      <c r="C919" s="123" t="s">
        <v>399</v>
      </c>
      <c r="E919" s="41">
        <v>1</v>
      </c>
    </row>
    <row r="920" spans="1:5" outlineLevel="1" x14ac:dyDescent="0.15">
      <c r="A920" s="2" t="s">
        <v>264</v>
      </c>
      <c r="B920" s="1" t="s">
        <v>470</v>
      </c>
      <c r="C920" s="123" t="s">
        <v>399</v>
      </c>
      <c r="E920" s="68">
        <v>1</v>
      </c>
    </row>
    <row r="921" spans="1:5" outlineLevel="1" x14ac:dyDescent="0.15">
      <c r="A921" s="2" t="s">
        <v>318</v>
      </c>
      <c r="B921" s="1" t="s">
        <v>470</v>
      </c>
      <c r="C921" s="123" t="s">
        <v>399</v>
      </c>
      <c r="E921" s="68">
        <v>1</v>
      </c>
    </row>
    <row r="922" spans="1:5" outlineLevel="1" x14ac:dyDescent="0.15">
      <c r="A922" s="2" t="s">
        <v>404</v>
      </c>
      <c r="B922" s="1" t="s">
        <v>470</v>
      </c>
      <c r="C922" s="123" t="s">
        <v>399</v>
      </c>
      <c r="E922" s="68">
        <v>30</v>
      </c>
    </row>
    <row r="923" spans="1:5" outlineLevel="1" x14ac:dyDescent="0.15">
      <c r="A923" s="2" t="s">
        <v>49</v>
      </c>
      <c r="B923" s="1" t="s">
        <v>471</v>
      </c>
      <c r="C923" s="123" t="s">
        <v>399</v>
      </c>
      <c r="E923" s="19">
        <v>80</v>
      </c>
    </row>
    <row r="924" spans="1:5" outlineLevel="1" x14ac:dyDescent="0.15">
      <c r="A924" s="2" t="s">
        <v>645</v>
      </c>
      <c r="B924" s="1" t="s">
        <v>471</v>
      </c>
      <c r="C924" s="123" t="s">
        <v>399</v>
      </c>
      <c r="E924" s="41">
        <v>1</v>
      </c>
    </row>
    <row r="925" spans="1:5" outlineLevel="1" x14ac:dyDescent="0.15">
      <c r="A925" s="2" t="s">
        <v>48</v>
      </c>
      <c r="B925" s="1" t="s">
        <v>472</v>
      </c>
      <c r="C925" s="123" t="s">
        <v>399</v>
      </c>
      <c r="E925" s="68">
        <v>30</v>
      </c>
    </row>
    <row r="926" spans="1:5" outlineLevel="1" x14ac:dyDescent="0.15">
      <c r="A926" s="2" t="s">
        <v>49</v>
      </c>
      <c r="B926" s="1" t="s">
        <v>472</v>
      </c>
      <c r="C926" s="123" t="s">
        <v>399</v>
      </c>
      <c r="E926" s="68">
        <v>30</v>
      </c>
    </row>
    <row r="927" spans="1:5" outlineLevel="1" x14ac:dyDescent="0.15">
      <c r="A927" s="2" t="s">
        <v>318</v>
      </c>
      <c r="B927" s="1" t="s">
        <v>472</v>
      </c>
      <c r="C927" s="123" t="s">
        <v>399</v>
      </c>
      <c r="E927" s="68">
        <v>1</v>
      </c>
    </row>
    <row r="928" spans="1:5" outlineLevel="1" x14ac:dyDescent="0.15">
      <c r="A928" s="2" t="s">
        <v>403</v>
      </c>
      <c r="B928" s="1" t="s">
        <v>472</v>
      </c>
      <c r="C928" s="123" t="s">
        <v>399</v>
      </c>
      <c r="E928" s="68">
        <v>1</v>
      </c>
    </row>
    <row r="929" spans="1:5" outlineLevel="1" x14ac:dyDescent="0.15">
      <c r="A929" s="2" t="s">
        <v>404</v>
      </c>
      <c r="B929" s="1" t="s">
        <v>472</v>
      </c>
      <c r="C929" s="123" t="s">
        <v>399</v>
      </c>
      <c r="E929" s="41">
        <v>30</v>
      </c>
    </row>
    <row r="930" spans="1:5" outlineLevel="1" x14ac:dyDescent="0.15">
      <c r="A930" s="2" t="s">
        <v>318</v>
      </c>
      <c r="B930" s="1" t="s">
        <v>472</v>
      </c>
      <c r="C930" s="123" t="s">
        <v>399</v>
      </c>
      <c r="E930" s="41">
        <v>1</v>
      </c>
    </row>
    <row r="931" spans="1:5" outlineLevel="1" x14ac:dyDescent="0.15">
      <c r="A931" s="2" t="s">
        <v>414</v>
      </c>
      <c r="B931" s="1" t="s">
        <v>472</v>
      </c>
      <c r="C931" s="123" t="s">
        <v>399</v>
      </c>
      <c r="E931" s="41">
        <v>1</v>
      </c>
    </row>
    <row r="932" spans="1:5" outlineLevel="1" x14ac:dyDescent="0.15">
      <c r="A932" s="2" t="s">
        <v>623</v>
      </c>
      <c r="B932" s="1" t="s">
        <v>472</v>
      </c>
      <c r="C932" s="123" t="s">
        <v>399</v>
      </c>
      <c r="E932" s="41">
        <v>1</v>
      </c>
    </row>
    <row r="933" spans="1:5" outlineLevel="1" x14ac:dyDescent="0.15">
      <c r="A933" s="2" t="s">
        <v>293</v>
      </c>
      <c r="B933" s="1" t="s">
        <v>472</v>
      </c>
      <c r="C933" s="123" t="s">
        <v>399</v>
      </c>
      <c r="E933" s="41">
        <v>2</v>
      </c>
    </row>
    <row r="934" spans="1:5" outlineLevel="1" x14ac:dyDescent="0.15">
      <c r="A934" s="2" t="s">
        <v>49</v>
      </c>
      <c r="B934" s="1" t="s">
        <v>398</v>
      </c>
      <c r="C934" s="123" t="s">
        <v>399</v>
      </c>
      <c r="E934" s="19">
        <v>120</v>
      </c>
    </row>
    <row r="935" spans="1:5" outlineLevel="1" x14ac:dyDescent="0.15">
      <c r="A935" s="3" t="s">
        <v>268</v>
      </c>
      <c r="B935" s="1" t="s">
        <v>433</v>
      </c>
      <c r="C935" s="7" t="s">
        <v>399</v>
      </c>
      <c r="E935" s="68">
        <v>1</v>
      </c>
    </row>
    <row r="936" spans="1:5" outlineLevel="1" x14ac:dyDescent="0.15">
      <c r="A936" s="3" t="s">
        <v>46</v>
      </c>
      <c r="B936" s="1" t="s">
        <v>475</v>
      </c>
      <c r="C936" s="7" t="s">
        <v>399</v>
      </c>
      <c r="E936" s="68">
        <v>1</v>
      </c>
    </row>
    <row r="937" spans="1:5" outlineLevel="1" x14ac:dyDescent="0.15">
      <c r="A937" s="3" t="s">
        <v>300</v>
      </c>
      <c r="B937" s="1" t="s">
        <v>475</v>
      </c>
      <c r="C937" s="7" t="s">
        <v>399</v>
      </c>
      <c r="E937" s="68">
        <v>1</v>
      </c>
    </row>
    <row r="938" spans="1:5" outlineLevel="1" x14ac:dyDescent="0.15">
      <c r="A938" s="3" t="s">
        <v>318</v>
      </c>
      <c r="B938" s="1" t="s">
        <v>475</v>
      </c>
      <c r="C938" s="7" t="s">
        <v>399</v>
      </c>
      <c r="E938" s="68">
        <v>1</v>
      </c>
    </row>
    <row r="939" spans="1:5" outlineLevel="1" x14ac:dyDescent="0.15">
      <c r="A939" s="3" t="s">
        <v>47</v>
      </c>
      <c r="B939" s="1" t="s">
        <v>475</v>
      </c>
      <c r="C939" s="7" t="s">
        <v>399</v>
      </c>
      <c r="E939" s="68">
        <v>15</v>
      </c>
    </row>
    <row r="940" spans="1:5" outlineLevel="1" x14ac:dyDescent="0.15">
      <c r="A940" s="2" t="s">
        <v>179</v>
      </c>
      <c r="B940" s="1" t="s">
        <v>476</v>
      </c>
      <c r="C940" s="7" t="s">
        <v>399</v>
      </c>
      <c r="E940" s="68">
        <v>2</v>
      </c>
    </row>
    <row r="941" spans="1:5" outlineLevel="1" x14ac:dyDescent="0.15">
      <c r="A941" s="2" t="s">
        <v>49</v>
      </c>
      <c r="B941" s="1" t="s">
        <v>558</v>
      </c>
      <c r="C941" s="7" t="s">
        <v>399</v>
      </c>
      <c r="E941" s="68">
        <v>60</v>
      </c>
    </row>
    <row r="942" spans="1:5" outlineLevel="1" x14ac:dyDescent="0.15">
      <c r="A942" s="2" t="s">
        <v>645</v>
      </c>
      <c r="B942" s="1" t="s">
        <v>558</v>
      </c>
      <c r="C942" s="7" t="s">
        <v>399</v>
      </c>
      <c r="E942" s="68">
        <v>1</v>
      </c>
    </row>
    <row r="943" spans="1:5" outlineLevel="1" x14ac:dyDescent="0.15">
      <c r="A943" s="2" t="s">
        <v>293</v>
      </c>
      <c r="B943" s="1" t="s">
        <v>473</v>
      </c>
      <c r="C943" s="7" t="s">
        <v>399</v>
      </c>
      <c r="E943" s="68">
        <v>2</v>
      </c>
    </row>
    <row r="944" spans="1:5" outlineLevel="1" x14ac:dyDescent="0.15">
      <c r="A944" s="2" t="s">
        <v>49</v>
      </c>
      <c r="B944" s="1" t="s">
        <v>582</v>
      </c>
      <c r="C944" s="7" t="s">
        <v>399</v>
      </c>
      <c r="E944" s="41">
        <v>140</v>
      </c>
    </row>
    <row r="945" spans="1:5" outlineLevel="1" x14ac:dyDescent="0.15">
      <c r="A945" s="2" t="s">
        <v>268</v>
      </c>
      <c r="B945" s="1" t="s">
        <v>580</v>
      </c>
      <c r="C945" s="7" t="s">
        <v>399</v>
      </c>
      <c r="E945" s="68">
        <v>1</v>
      </c>
    </row>
    <row r="946" spans="1:5" outlineLevel="1" x14ac:dyDescent="0.15">
      <c r="A946" s="3" t="s">
        <v>318</v>
      </c>
      <c r="B946" s="1" t="s">
        <v>580</v>
      </c>
      <c r="C946" s="7" t="s">
        <v>399</v>
      </c>
      <c r="E946" s="68">
        <v>1</v>
      </c>
    </row>
    <row r="947" spans="1:5" outlineLevel="1" x14ac:dyDescent="0.15">
      <c r="A947" s="2" t="s">
        <v>179</v>
      </c>
      <c r="B947" s="1" t="s">
        <v>581</v>
      </c>
      <c r="C947" s="7" t="s">
        <v>399</v>
      </c>
      <c r="E947" s="68">
        <v>3</v>
      </c>
    </row>
    <row r="948" spans="1:5" outlineLevel="1" x14ac:dyDescent="0.15">
      <c r="A948" s="2" t="s">
        <v>49</v>
      </c>
      <c r="B948" s="1" t="s">
        <v>605</v>
      </c>
      <c r="C948" s="7" t="s">
        <v>399</v>
      </c>
      <c r="E948" s="68">
        <v>30</v>
      </c>
    </row>
    <row r="949" spans="1:5" outlineLevel="1" x14ac:dyDescent="0.15">
      <c r="A949" s="2" t="s">
        <v>301</v>
      </c>
      <c r="B949" s="1" t="s">
        <v>605</v>
      </c>
      <c r="C949" s="7" t="s">
        <v>399</v>
      </c>
      <c r="E949" s="68">
        <v>20</v>
      </c>
    </row>
    <row r="950" spans="1:5" outlineLevel="1" x14ac:dyDescent="0.15">
      <c r="A950" s="2" t="s">
        <v>300</v>
      </c>
      <c r="B950" s="1" t="s">
        <v>605</v>
      </c>
      <c r="C950" s="7" t="s">
        <v>399</v>
      </c>
      <c r="E950" s="68">
        <v>1</v>
      </c>
    </row>
    <row r="951" spans="1:5" outlineLevel="1" x14ac:dyDescent="0.15">
      <c r="A951" s="2" t="s">
        <v>318</v>
      </c>
      <c r="B951" s="1" t="s">
        <v>605</v>
      </c>
      <c r="C951" s="7" t="s">
        <v>399</v>
      </c>
      <c r="E951" s="68">
        <v>1</v>
      </c>
    </row>
    <row r="952" spans="1:5" outlineLevel="1" x14ac:dyDescent="0.15">
      <c r="A952" s="2" t="s">
        <v>183</v>
      </c>
      <c r="B952" s="1" t="s">
        <v>605</v>
      </c>
      <c r="C952" s="7" t="s">
        <v>399</v>
      </c>
      <c r="D952" s="67"/>
      <c r="E952" s="75">
        <v>2</v>
      </c>
    </row>
    <row r="953" spans="1:5" outlineLevel="1" x14ac:dyDescent="0.15">
      <c r="A953" s="2" t="s">
        <v>47</v>
      </c>
      <c r="B953" s="1" t="s">
        <v>605</v>
      </c>
      <c r="C953" s="7" t="s">
        <v>399</v>
      </c>
      <c r="D953" s="67"/>
      <c r="E953" s="75">
        <v>45</v>
      </c>
    </row>
    <row r="954" spans="1:5" outlineLevel="1" x14ac:dyDescent="0.15">
      <c r="A954" s="2" t="s">
        <v>49</v>
      </c>
      <c r="B954" s="1" t="s">
        <v>607</v>
      </c>
      <c r="C954" s="7" t="s">
        <v>399</v>
      </c>
      <c r="E954" s="75">
        <v>30</v>
      </c>
    </row>
    <row r="955" spans="1:5" outlineLevel="1" x14ac:dyDescent="0.15">
      <c r="A955" s="2" t="s">
        <v>179</v>
      </c>
      <c r="B955" s="1" t="s">
        <v>606</v>
      </c>
      <c r="C955" s="7" t="s">
        <v>399</v>
      </c>
      <c r="E955" s="75">
        <v>2</v>
      </c>
    </row>
    <row r="956" spans="1:5" outlineLevel="1" x14ac:dyDescent="0.15">
      <c r="A956" s="2" t="s">
        <v>300</v>
      </c>
      <c r="B956" s="1" t="s">
        <v>606</v>
      </c>
      <c r="C956" s="7" t="s">
        <v>399</v>
      </c>
      <c r="E956" s="75">
        <v>1</v>
      </c>
    </row>
    <row r="957" spans="1:5" outlineLevel="1" x14ac:dyDescent="0.15">
      <c r="A957" s="2" t="s">
        <v>318</v>
      </c>
      <c r="B957" s="1" t="s">
        <v>606</v>
      </c>
      <c r="C957" s="7" t="s">
        <v>399</v>
      </c>
      <c r="E957" s="75">
        <v>1</v>
      </c>
    </row>
    <row r="958" spans="1:5" outlineLevel="1" x14ac:dyDescent="0.15">
      <c r="A958" s="2" t="s">
        <v>49</v>
      </c>
      <c r="B958" s="1" t="s">
        <v>614</v>
      </c>
      <c r="C958" s="7" t="s">
        <v>399</v>
      </c>
      <c r="E958" s="75">
        <v>70</v>
      </c>
    </row>
    <row r="959" spans="1:5" outlineLevel="1" x14ac:dyDescent="0.15">
      <c r="A959" s="2" t="s">
        <v>645</v>
      </c>
      <c r="B959" s="1" t="s">
        <v>614</v>
      </c>
      <c r="C959" s="7" t="s">
        <v>399</v>
      </c>
      <c r="E959" s="75">
        <v>1</v>
      </c>
    </row>
    <row r="960" spans="1:5" outlineLevel="1" x14ac:dyDescent="0.15">
      <c r="A960" s="2" t="s">
        <v>293</v>
      </c>
      <c r="B960" s="1" t="s">
        <v>627</v>
      </c>
      <c r="C960" s="7" t="s">
        <v>399</v>
      </c>
      <c r="E960" s="68">
        <v>2</v>
      </c>
    </row>
    <row r="961" spans="1:5" outlineLevel="1" x14ac:dyDescent="0.15">
      <c r="A961" s="2" t="s">
        <v>49</v>
      </c>
      <c r="B961" s="1" t="s">
        <v>636</v>
      </c>
      <c r="C961" s="7" t="s">
        <v>399</v>
      </c>
      <c r="E961" s="68">
        <v>100</v>
      </c>
    </row>
    <row r="962" spans="1:5" outlineLevel="1" x14ac:dyDescent="0.15">
      <c r="A962" s="2" t="s">
        <v>645</v>
      </c>
      <c r="B962" s="1" t="s">
        <v>636</v>
      </c>
      <c r="C962" s="7" t="s">
        <v>399</v>
      </c>
      <c r="E962" s="68">
        <v>1</v>
      </c>
    </row>
    <row r="963" spans="1:5" outlineLevel="1" x14ac:dyDescent="0.15">
      <c r="A963" s="2" t="s">
        <v>49</v>
      </c>
      <c r="B963" s="1" t="s">
        <v>637</v>
      </c>
      <c r="C963" s="7" t="s">
        <v>399</v>
      </c>
      <c r="E963" s="68">
        <v>120</v>
      </c>
    </row>
    <row r="964" spans="1:5" outlineLevel="1" x14ac:dyDescent="0.15">
      <c r="A964" s="2" t="s">
        <v>645</v>
      </c>
      <c r="B964" s="1" t="s">
        <v>637</v>
      </c>
      <c r="C964" s="7" t="s">
        <v>399</v>
      </c>
      <c r="E964" s="68">
        <v>1</v>
      </c>
    </row>
    <row r="965" spans="1:5" outlineLevel="1" x14ac:dyDescent="0.15">
      <c r="A965" s="2" t="s">
        <v>264</v>
      </c>
      <c r="B965" s="1" t="s">
        <v>639</v>
      </c>
      <c r="C965" s="7" t="s">
        <v>399</v>
      </c>
      <c r="E965" s="68">
        <v>1</v>
      </c>
    </row>
    <row r="966" spans="1:5" outlineLevel="1" x14ac:dyDescent="0.15">
      <c r="A966" s="2" t="s">
        <v>316</v>
      </c>
      <c r="B966" s="1" t="s">
        <v>653</v>
      </c>
      <c r="C966" s="7" t="s">
        <v>399</v>
      </c>
      <c r="E966" s="68">
        <v>3</v>
      </c>
    </row>
    <row r="967" spans="1:5" outlineLevel="1" x14ac:dyDescent="0.15">
      <c r="A967" s="2" t="s">
        <v>267</v>
      </c>
      <c r="B967" s="1" t="s">
        <v>654</v>
      </c>
      <c r="C967" s="7" t="s">
        <v>399</v>
      </c>
      <c r="E967" s="68">
        <v>2</v>
      </c>
    </row>
    <row r="968" spans="1:5" outlineLevel="1" x14ac:dyDescent="0.15">
      <c r="A968" s="3" t="s">
        <v>658</v>
      </c>
      <c r="B968" s="1" t="s">
        <v>654</v>
      </c>
      <c r="C968" s="7" t="s">
        <v>399</v>
      </c>
      <c r="D968" s="83"/>
      <c r="E968" s="84">
        <v>1</v>
      </c>
    </row>
    <row r="969" spans="1:5" outlineLevel="1" x14ac:dyDescent="0.15">
      <c r="A969" s="2" t="s">
        <v>267</v>
      </c>
      <c r="B969" s="1" t="s">
        <v>664</v>
      </c>
      <c r="C969" s="123" t="s">
        <v>399</v>
      </c>
      <c r="E969" s="68">
        <v>2</v>
      </c>
    </row>
    <row r="970" spans="1:5" outlineLevel="1" x14ac:dyDescent="0.15">
      <c r="A970" s="2" t="s">
        <v>293</v>
      </c>
      <c r="B970" s="1" t="s">
        <v>664</v>
      </c>
      <c r="C970" s="123" t="s">
        <v>399</v>
      </c>
      <c r="E970" s="68">
        <v>2</v>
      </c>
    </row>
    <row r="971" spans="1:5" outlineLevel="1" collapsed="1" x14ac:dyDescent="0.15">
      <c r="A971" s="2" t="s">
        <v>671</v>
      </c>
      <c r="B971" s="1" t="s">
        <v>664</v>
      </c>
      <c r="C971" s="123" t="s">
        <v>399</v>
      </c>
      <c r="E971" s="84">
        <v>30</v>
      </c>
    </row>
    <row r="972" spans="1:5" outlineLevel="1" x14ac:dyDescent="0.15">
      <c r="A972" s="2" t="s">
        <v>315</v>
      </c>
      <c r="B972" s="1" t="s">
        <v>673</v>
      </c>
      <c r="C972" s="123" t="s">
        <v>399</v>
      </c>
      <c r="E972" s="68">
        <v>3</v>
      </c>
    </row>
    <row r="973" spans="1:5" outlineLevel="1" x14ac:dyDescent="0.15">
      <c r="A973" s="2" t="s">
        <v>293</v>
      </c>
      <c r="B973" s="1" t="s">
        <v>674</v>
      </c>
      <c r="C973" s="123" t="s">
        <v>399</v>
      </c>
      <c r="E973" s="68">
        <v>0</v>
      </c>
    </row>
    <row r="974" spans="1:5" outlineLevel="1" x14ac:dyDescent="0.15">
      <c r="A974" s="2" t="s">
        <v>415</v>
      </c>
      <c r="B974" s="1" t="s">
        <v>675</v>
      </c>
      <c r="C974" s="123" t="s">
        <v>399</v>
      </c>
      <c r="E974" s="68">
        <v>1</v>
      </c>
    </row>
    <row r="975" spans="1:5" outlineLevel="1" x14ac:dyDescent="0.15">
      <c r="A975" s="2" t="s">
        <v>293</v>
      </c>
      <c r="B975" s="1" t="s">
        <v>676</v>
      </c>
      <c r="C975" s="123" t="s">
        <v>399</v>
      </c>
      <c r="E975" s="68">
        <v>0</v>
      </c>
    </row>
    <row r="976" spans="1:5" outlineLevel="1" x14ac:dyDescent="0.15">
      <c r="A976" s="2" t="s">
        <v>415</v>
      </c>
      <c r="B976" s="1" t="s">
        <v>677</v>
      </c>
      <c r="C976" s="123" t="s">
        <v>399</v>
      </c>
      <c r="E976" s="68">
        <v>1</v>
      </c>
    </row>
    <row r="977" spans="1:6" outlineLevel="1" x14ac:dyDescent="0.15">
      <c r="A977" s="2" t="s">
        <v>264</v>
      </c>
      <c r="B977" s="1" t="s">
        <v>678</v>
      </c>
      <c r="C977" s="123" t="s">
        <v>399</v>
      </c>
      <c r="E977" s="68">
        <v>0.5</v>
      </c>
    </row>
    <row r="978" spans="1:6" outlineLevel="1" x14ac:dyDescent="0.15">
      <c r="A978" s="2" t="s">
        <v>48</v>
      </c>
      <c r="B978" s="1" t="s">
        <v>679</v>
      </c>
      <c r="C978" s="123" t="s">
        <v>399</v>
      </c>
      <c r="E978" s="84">
        <v>30</v>
      </c>
    </row>
    <row r="979" spans="1:6" x14ac:dyDescent="0.15">
      <c r="A979" s="2" t="s">
        <v>293</v>
      </c>
      <c r="B979" s="1" t="s">
        <v>698</v>
      </c>
      <c r="C979" s="123" t="s">
        <v>399</v>
      </c>
      <c r="E979" s="68">
        <v>6</v>
      </c>
    </row>
    <row r="980" spans="1:6" x14ac:dyDescent="0.15">
      <c r="A980" s="2" t="s">
        <v>415</v>
      </c>
      <c r="B980" s="1" t="s">
        <v>699</v>
      </c>
      <c r="C980" s="123" t="s">
        <v>399</v>
      </c>
      <c r="E980" s="68">
        <v>1</v>
      </c>
    </row>
    <row r="981" spans="1:6" x14ac:dyDescent="0.15">
      <c r="A981" s="2" t="s">
        <v>293</v>
      </c>
      <c r="B981" s="1" t="s">
        <v>700</v>
      </c>
      <c r="C981" s="123" t="s">
        <v>399</v>
      </c>
      <c r="E981" s="84">
        <v>1</v>
      </c>
    </row>
    <row r="982" spans="1:6" x14ac:dyDescent="0.15">
      <c r="A982" s="2" t="s">
        <v>48</v>
      </c>
      <c r="B982" s="1" t="s">
        <v>701</v>
      </c>
      <c r="C982" s="123" t="s">
        <v>399</v>
      </c>
      <c r="E982" s="84">
        <v>30</v>
      </c>
    </row>
    <row r="983" spans="1:6" x14ac:dyDescent="0.15">
      <c r="A983" s="2" t="s">
        <v>293</v>
      </c>
      <c r="B983" s="1" t="s">
        <v>701</v>
      </c>
      <c r="C983" s="123" t="s">
        <v>399</v>
      </c>
      <c r="E983" s="84">
        <v>1</v>
      </c>
    </row>
    <row r="984" spans="1:6" x14ac:dyDescent="0.15">
      <c r="A984" s="2" t="s">
        <v>49</v>
      </c>
      <c r="B984" s="1" t="s">
        <v>702</v>
      </c>
      <c r="C984" s="123" t="s">
        <v>399</v>
      </c>
      <c r="E984" s="84">
        <v>30</v>
      </c>
    </row>
    <row r="985" spans="1:6" x14ac:dyDescent="0.15">
      <c r="A985" s="2" t="s">
        <v>293</v>
      </c>
      <c r="B985" s="1" t="s">
        <v>702</v>
      </c>
      <c r="C985" s="123" t="s">
        <v>399</v>
      </c>
      <c r="E985" s="84">
        <v>1</v>
      </c>
    </row>
    <row r="986" spans="1:6" x14ac:dyDescent="0.15">
      <c r="A986" s="2" t="s">
        <v>49</v>
      </c>
      <c r="B986" s="1" t="s">
        <v>703</v>
      </c>
      <c r="C986" s="123" t="s">
        <v>399</v>
      </c>
      <c r="E986" s="84">
        <v>120</v>
      </c>
    </row>
    <row r="987" spans="1:6" x14ac:dyDescent="0.15">
      <c r="A987" s="2" t="s">
        <v>48</v>
      </c>
      <c r="B987" s="1" t="s">
        <v>704</v>
      </c>
      <c r="C987" s="123" t="s">
        <v>399</v>
      </c>
      <c r="E987" s="68">
        <v>50</v>
      </c>
      <c r="F987" t="s">
        <v>25</v>
      </c>
    </row>
    <row r="988" spans="1:6" x14ac:dyDescent="0.15">
      <c r="A988" s="2" t="s">
        <v>318</v>
      </c>
      <c r="B988" s="1" t="s">
        <v>704</v>
      </c>
      <c r="C988" s="123" t="s">
        <v>399</v>
      </c>
      <c r="E988" s="68">
        <v>1</v>
      </c>
      <c r="F988" t="s">
        <v>25</v>
      </c>
    </row>
    <row r="989" spans="1:6" x14ac:dyDescent="0.15">
      <c r="A989" s="2" t="s">
        <v>293</v>
      </c>
      <c r="B989" s="1" t="s">
        <v>704</v>
      </c>
      <c r="C989" s="123" t="s">
        <v>399</v>
      </c>
      <c r="E989" s="68">
        <v>3</v>
      </c>
      <c r="F989" t="s">
        <v>695</v>
      </c>
    </row>
    <row r="990" spans="1:6" x14ac:dyDescent="0.15">
      <c r="A990" s="2" t="s">
        <v>49</v>
      </c>
      <c r="B990" s="1" t="s">
        <v>704</v>
      </c>
      <c r="C990" s="123" t="s">
        <v>399</v>
      </c>
      <c r="E990" s="68">
        <v>30</v>
      </c>
      <c r="F990" t="s">
        <v>566</v>
      </c>
    </row>
    <row r="991" spans="1:6" x14ac:dyDescent="0.15">
      <c r="A991" s="2" t="s">
        <v>48</v>
      </c>
      <c r="B991" s="1" t="s">
        <v>704</v>
      </c>
      <c r="C991" s="123" t="s">
        <v>399</v>
      </c>
      <c r="E991" s="68">
        <v>30</v>
      </c>
      <c r="F991" t="s">
        <v>23</v>
      </c>
    </row>
    <row r="992" spans="1:6" x14ac:dyDescent="0.15">
      <c r="A992" s="2" t="s">
        <v>179</v>
      </c>
      <c r="B992" s="1" t="s">
        <v>704</v>
      </c>
      <c r="C992" s="123" t="s">
        <v>399</v>
      </c>
      <c r="E992" s="68">
        <v>2</v>
      </c>
      <c r="F992" t="s">
        <v>26</v>
      </c>
    </row>
    <row r="993" spans="1:5" x14ac:dyDescent="0.15">
      <c r="A993" s="2" t="s">
        <v>293</v>
      </c>
      <c r="B993" s="1" t="s">
        <v>710</v>
      </c>
      <c r="C993" s="123" t="s">
        <v>399</v>
      </c>
      <c r="E993" s="84">
        <v>2</v>
      </c>
    </row>
    <row r="994" spans="1:5" x14ac:dyDescent="0.15">
      <c r="B994" s="1" t="s">
        <v>714</v>
      </c>
      <c r="C994" s="123" t="s">
        <v>399</v>
      </c>
    </row>
    <row r="995" spans="1:5" x14ac:dyDescent="0.15">
      <c r="A995" s="2" t="s">
        <v>264</v>
      </c>
      <c r="B995" s="1" t="s">
        <v>868</v>
      </c>
      <c r="C995" s="123" t="s">
        <v>399</v>
      </c>
      <c r="E995" s="41">
        <v>1</v>
      </c>
    </row>
    <row r="996" spans="1:5" x14ac:dyDescent="0.15">
      <c r="A996" s="2" t="s">
        <v>318</v>
      </c>
      <c r="B996" s="1" t="s">
        <v>868</v>
      </c>
      <c r="C996" s="123" t="s">
        <v>399</v>
      </c>
      <c r="E996" s="68">
        <v>1</v>
      </c>
    </row>
    <row r="997" spans="1:5" x14ac:dyDescent="0.15">
      <c r="A997" s="2" t="s">
        <v>404</v>
      </c>
      <c r="B997" s="1" t="s">
        <v>868</v>
      </c>
      <c r="C997" s="123" t="s">
        <v>399</v>
      </c>
      <c r="E997" s="68">
        <v>65</v>
      </c>
    </row>
    <row r="998" spans="1:5" x14ac:dyDescent="0.15">
      <c r="A998" s="2" t="s">
        <v>48</v>
      </c>
      <c r="B998" s="1" t="s">
        <v>822</v>
      </c>
      <c r="C998" s="123" t="s">
        <v>399</v>
      </c>
      <c r="E998" s="41">
        <v>30</v>
      </c>
    </row>
    <row r="999" spans="1:5" x14ac:dyDescent="0.15">
      <c r="A999" s="2" t="s">
        <v>49</v>
      </c>
      <c r="B999" s="1" t="s">
        <v>636</v>
      </c>
      <c r="C999" s="123" t="s">
        <v>399</v>
      </c>
      <c r="E999" s="19">
        <v>100</v>
      </c>
    </row>
    <row r="1003" spans="1:5" x14ac:dyDescent="0.15">
      <c r="A1003" s="4"/>
      <c r="B1003" s="4" t="s">
        <v>462</v>
      </c>
      <c r="C1003" s="171"/>
      <c r="D1003" s="20"/>
      <c r="E1003" s="71"/>
    </row>
    <row r="1004" spans="1:5" x14ac:dyDescent="0.15">
      <c r="A1004" s="2" t="s">
        <v>267</v>
      </c>
      <c r="B1004" s="1" t="s">
        <v>474</v>
      </c>
      <c r="C1004" s="19" t="s">
        <v>462</v>
      </c>
      <c r="E1004" s="19">
        <v>2</v>
      </c>
    </row>
    <row r="1005" spans="1:5" x14ac:dyDescent="0.15">
      <c r="A1005" s="2" t="s">
        <v>264</v>
      </c>
      <c r="B1005" s="1" t="s">
        <v>935</v>
      </c>
      <c r="C1005" s="19" t="s">
        <v>462</v>
      </c>
      <c r="E1005" s="76">
        <v>2</v>
      </c>
    </row>
    <row r="1006" spans="1:5" x14ac:dyDescent="0.15">
      <c r="A1006" s="2" t="s">
        <v>657</v>
      </c>
      <c r="B1006" s="1" t="s">
        <v>935</v>
      </c>
      <c r="C1006" s="19" t="s">
        <v>462</v>
      </c>
      <c r="E1006" s="84">
        <v>1</v>
      </c>
    </row>
    <row r="1007" spans="1:5" x14ac:dyDescent="0.15">
      <c r="A1007" s="2" t="s">
        <v>646</v>
      </c>
      <c r="B1007" s="1" t="s">
        <v>935</v>
      </c>
      <c r="C1007" s="19" t="s">
        <v>462</v>
      </c>
      <c r="E1007" s="84">
        <v>1</v>
      </c>
    </row>
    <row r="1008" spans="1:5" x14ac:dyDescent="0.15">
      <c r="A1008" s="2" t="s">
        <v>264</v>
      </c>
      <c r="B1008" s="1" t="s">
        <v>400</v>
      </c>
      <c r="C1008" s="19" t="s">
        <v>462</v>
      </c>
      <c r="E1008" s="68">
        <v>2</v>
      </c>
    </row>
    <row r="1009" spans="1:5" x14ac:dyDescent="0.15">
      <c r="A1009" s="2" t="s">
        <v>645</v>
      </c>
      <c r="B1009" s="1" t="s">
        <v>400</v>
      </c>
      <c r="C1009" s="19" t="s">
        <v>462</v>
      </c>
      <c r="E1009" s="41">
        <v>1</v>
      </c>
    </row>
    <row r="1010" spans="1:5" outlineLevel="1" x14ac:dyDescent="0.15">
      <c r="A1010" s="3" t="s">
        <v>264</v>
      </c>
      <c r="B1010" s="1" t="s">
        <v>120</v>
      </c>
      <c r="C1010" s="173" t="s">
        <v>462</v>
      </c>
      <c r="D1010" s="83"/>
      <c r="E1010" s="68">
        <v>2</v>
      </c>
    </row>
    <row r="1011" spans="1:5" outlineLevel="1" x14ac:dyDescent="0.15">
      <c r="A1011" s="3" t="s">
        <v>318</v>
      </c>
      <c r="B1011" s="1" t="s">
        <v>120</v>
      </c>
      <c r="C1011" s="173" t="s">
        <v>462</v>
      </c>
      <c r="D1011" s="83"/>
      <c r="E1011" s="84">
        <v>2</v>
      </c>
    </row>
    <row r="1012" spans="1:5" outlineLevel="1" x14ac:dyDescent="0.15">
      <c r="A1012" s="3" t="s">
        <v>404</v>
      </c>
      <c r="B1012" s="1" t="s">
        <v>120</v>
      </c>
      <c r="C1012" s="173" t="s">
        <v>462</v>
      </c>
      <c r="D1012" s="83"/>
      <c r="E1012" s="84">
        <v>130</v>
      </c>
    </row>
  </sheetData>
  <autoFilter ref="A3:E1012" xr:uid="{78BCFA87-FD9D-E047-9151-66C728068382}"/>
  <pageMargins left="0.7" right="0.7" top="0.75" bottom="0.75" header="0.3" footer="0.3"/>
  <pageSetup paperSize="9" scale="51"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C9802-A8DA-2F48-970D-823A902B269E}">
  <sheetPr filterMode="1"/>
  <dimension ref="A1:S95"/>
  <sheetViews>
    <sheetView workbookViewId="0">
      <pane xSplit="3" ySplit="5" topLeftCell="D18" activePane="bottomRight" state="frozen"/>
      <selection pane="topRight" activeCell="D1" sqref="D1"/>
      <selection pane="bottomLeft" activeCell="A6" sqref="A6"/>
      <selection pane="bottomRight" activeCell="E107" sqref="E107"/>
    </sheetView>
  </sheetViews>
  <sheetFormatPr baseColWidth="10" defaultRowHeight="13" x14ac:dyDescent="0.15"/>
  <cols>
    <col min="1" max="1" width="14.33203125" style="8" bestFit="1" customWidth="1"/>
    <col min="2" max="3" width="26.83203125" style="1" customWidth="1"/>
    <col min="4" max="4" width="6.83203125" style="1" customWidth="1"/>
    <col min="5" max="7" width="10.83203125" style="2"/>
    <col min="8" max="9" width="10.83203125" style="7"/>
    <col min="10" max="10" width="11.33203125" customWidth="1"/>
    <col min="11" max="11" width="11" style="2" customWidth="1"/>
    <col min="12" max="12" width="8.83203125" style="2" customWidth="1"/>
    <col min="13" max="13" width="8.83203125" customWidth="1"/>
  </cols>
  <sheetData>
    <row r="1" spans="1:16" x14ac:dyDescent="0.15">
      <c r="A1" s="58" t="s">
        <v>273</v>
      </c>
    </row>
    <row r="3" spans="1:16" x14ac:dyDescent="0.15">
      <c r="A3" s="2"/>
    </row>
    <row r="4" spans="1:16" s="138" customFormat="1" ht="28" x14ac:dyDescent="0.15">
      <c r="A4" s="39"/>
      <c r="B4" s="39" t="s">
        <v>50</v>
      </c>
      <c r="C4" s="39" t="s">
        <v>51</v>
      </c>
      <c r="D4" s="39"/>
      <c r="E4" s="39" t="s">
        <v>52</v>
      </c>
      <c r="F4" s="39" t="s">
        <v>55</v>
      </c>
      <c r="G4" s="39" t="s">
        <v>62</v>
      </c>
      <c r="H4" s="40" t="s">
        <v>53</v>
      </c>
      <c r="I4" s="40" t="s">
        <v>54</v>
      </c>
      <c r="J4" s="137"/>
      <c r="K4" s="136" t="s">
        <v>460</v>
      </c>
      <c r="L4" s="39" t="s">
        <v>431</v>
      </c>
      <c r="M4" s="136" t="s">
        <v>173</v>
      </c>
      <c r="P4" s="159">
        <f>H28*1.3</f>
        <v>318.5</v>
      </c>
    </row>
    <row r="5" spans="1:16" x14ac:dyDescent="0.15">
      <c r="A5" s="26"/>
      <c r="B5" s="27"/>
      <c r="C5" s="27"/>
      <c r="D5" s="27"/>
      <c r="E5" s="28"/>
      <c r="F5" s="28"/>
      <c r="G5" s="28"/>
      <c r="H5" s="29"/>
      <c r="I5" s="29"/>
      <c r="J5" s="6"/>
      <c r="K5" s="117"/>
      <c r="L5" s="118"/>
      <c r="M5" s="69"/>
    </row>
    <row r="6" spans="1:16" hidden="1" x14ac:dyDescent="0.15">
      <c r="A6" s="26"/>
      <c r="B6" s="27"/>
      <c r="C6" s="27" t="s">
        <v>1006</v>
      </c>
      <c r="D6" s="27"/>
      <c r="E6" s="28">
        <v>1</v>
      </c>
      <c r="F6" s="28" t="s">
        <v>57</v>
      </c>
      <c r="G6" s="28"/>
      <c r="H6" s="29">
        <v>80</v>
      </c>
      <c r="I6" s="34">
        <f t="shared" ref="I6:I49" si="0">H6*E6</f>
        <v>80</v>
      </c>
      <c r="J6" s="6"/>
      <c r="K6" s="117"/>
      <c r="L6" s="118"/>
      <c r="M6" s="69"/>
    </row>
    <row r="7" spans="1:16" hidden="1" x14ac:dyDescent="0.15">
      <c r="A7" s="26"/>
      <c r="B7" s="27"/>
      <c r="C7" s="27" t="s">
        <v>1007</v>
      </c>
      <c r="D7" s="27"/>
      <c r="E7" s="28">
        <v>1</v>
      </c>
      <c r="F7" s="28" t="s">
        <v>59</v>
      </c>
      <c r="G7" s="28"/>
      <c r="H7" s="29">
        <v>105</v>
      </c>
      <c r="I7" s="34"/>
      <c r="J7" s="6"/>
      <c r="K7" s="117"/>
      <c r="L7" s="118"/>
      <c r="M7" s="69"/>
    </row>
    <row r="8" spans="1:16" hidden="1" x14ac:dyDescent="0.15">
      <c r="A8" s="26"/>
      <c r="B8" s="27"/>
      <c r="C8" s="27" t="s">
        <v>247</v>
      </c>
      <c r="D8" s="27"/>
      <c r="E8" s="28">
        <v>1</v>
      </c>
      <c r="F8" s="28" t="s">
        <v>57</v>
      </c>
      <c r="G8" s="28"/>
      <c r="H8" s="29">
        <v>90</v>
      </c>
      <c r="I8" s="34"/>
      <c r="J8" s="6"/>
      <c r="K8" s="117"/>
      <c r="L8" s="118"/>
      <c r="M8" s="69"/>
    </row>
    <row r="9" spans="1:16" hidden="1" x14ac:dyDescent="0.15">
      <c r="A9" s="31"/>
      <c r="B9" s="32" t="s">
        <v>70</v>
      </c>
      <c r="C9" s="32" t="s">
        <v>162</v>
      </c>
      <c r="D9" s="32"/>
      <c r="E9" s="33">
        <v>1</v>
      </c>
      <c r="F9" s="33" t="s">
        <v>65</v>
      </c>
      <c r="G9" s="33"/>
      <c r="H9" s="34"/>
      <c r="I9" s="34">
        <f t="shared" si="0"/>
        <v>0</v>
      </c>
      <c r="J9" s="6"/>
      <c r="K9" s="117"/>
      <c r="L9" s="118"/>
      <c r="M9" s="69"/>
    </row>
    <row r="10" spans="1:16" hidden="1" x14ac:dyDescent="0.15">
      <c r="A10" s="31"/>
      <c r="B10" s="32" t="s">
        <v>70</v>
      </c>
      <c r="C10" s="32" t="s">
        <v>71</v>
      </c>
      <c r="D10" s="32"/>
      <c r="E10" s="33">
        <v>1</v>
      </c>
      <c r="F10" s="33" t="s">
        <v>57</v>
      </c>
      <c r="G10" s="33"/>
      <c r="H10" s="34">
        <v>220</v>
      </c>
      <c r="I10" s="34">
        <f t="shared" si="0"/>
        <v>220</v>
      </c>
      <c r="J10" s="6"/>
      <c r="K10" s="119">
        <v>0.2</v>
      </c>
      <c r="L10" s="118">
        <f t="shared" ref="L10" si="1">1000*(100%-K10)</f>
        <v>800</v>
      </c>
      <c r="M10" s="102">
        <f>IFERROR(H10/L10,0)</f>
        <v>0.27500000000000002</v>
      </c>
      <c r="N10" s="17"/>
    </row>
    <row r="11" spans="1:16" hidden="1" x14ac:dyDescent="0.15">
      <c r="A11" s="31"/>
      <c r="B11" s="32" t="s">
        <v>70</v>
      </c>
      <c r="C11" s="32" t="s">
        <v>58</v>
      </c>
      <c r="D11" s="32"/>
      <c r="E11" s="33">
        <v>1</v>
      </c>
      <c r="F11" s="33" t="s">
        <v>59</v>
      </c>
      <c r="G11" s="60">
        <v>1000</v>
      </c>
      <c r="H11" s="34">
        <v>450</v>
      </c>
      <c r="I11" s="34">
        <f t="shared" si="0"/>
        <v>450</v>
      </c>
      <c r="J11" s="6"/>
      <c r="K11" s="119">
        <v>0.25</v>
      </c>
      <c r="L11" s="118">
        <f t="shared" ref="L11:L12" si="2">G11*(100%-K11)</f>
        <v>750</v>
      </c>
      <c r="M11" s="102">
        <f t="shared" ref="M11:M75" si="3">IFERROR(H11/L11,0)</f>
        <v>0.6</v>
      </c>
    </row>
    <row r="12" spans="1:16" hidden="1" x14ac:dyDescent="0.15">
      <c r="A12" s="31"/>
      <c r="B12" s="32" t="s">
        <v>144</v>
      </c>
      <c r="C12" s="32" t="s">
        <v>8</v>
      </c>
      <c r="D12" s="32"/>
      <c r="E12" s="33">
        <v>1</v>
      </c>
      <c r="F12" s="33" t="s">
        <v>145</v>
      </c>
      <c r="G12" s="62">
        <v>24</v>
      </c>
      <c r="H12" s="34">
        <v>1221.75</v>
      </c>
      <c r="I12" s="34">
        <f t="shared" si="0"/>
        <v>1221.75</v>
      </c>
      <c r="J12" s="6"/>
      <c r="K12" s="119">
        <v>0</v>
      </c>
      <c r="L12" s="118">
        <f t="shared" si="2"/>
        <v>24</v>
      </c>
      <c r="M12" s="102">
        <f t="shared" si="3"/>
        <v>50.90625</v>
      </c>
    </row>
    <row r="13" spans="1:16" hidden="1" x14ac:dyDescent="0.15">
      <c r="A13" s="31"/>
      <c r="B13" s="32" t="s">
        <v>75</v>
      </c>
      <c r="C13" s="32" t="s">
        <v>141</v>
      </c>
      <c r="D13" s="32"/>
      <c r="E13" s="33">
        <v>1</v>
      </c>
      <c r="F13" s="33" t="s">
        <v>66</v>
      </c>
      <c r="G13" s="60">
        <v>18000</v>
      </c>
      <c r="H13" s="34">
        <v>1670</v>
      </c>
      <c r="I13" s="34">
        <f t="shared" si="0"/>
        <v>1670</v>
      </c>
      <c r="J13" s="6"/>
      <c r="K13" s="119">
        <v>0.2</v>
      </c>
      <c r="L13" s="118">
        <f t="shared" ref="L13" si="4">G13*(100%-K13)</f>
        <v>14400</v>
      </c>
      <c r="M13" s="102">
        <f t="shared" si="3"/>
        <v>0.11597222222222223</v>
      </c>
    </row>
    <row r="14" spans="1:16" hidden="1" x14ac:dyDescent="0.15">
      <c r="A14" s="31"/>
      <c r="B14" s="32" t="s">
        <v>72</v>
      </c>
      <c r="C14" s="32" t="s">
        <v>69</v>
      </c>
      <c r="D14" s="32" t="s">
        <v>262</v>
      </c>
      <c r="E14" s="33">
        <v>1</v>
      </c>
      <c r="F14" s="33" t="s">
        <v>57</v>
      </c>
      <c r="G14" s="33">
        <v>1000</v>
      </c>
      <c r="H14" s="34">
        <v>295</v>
      </c>
      <c r="I14" s="34">
        <f t="shared" si="0"/>
        <v>295</v>
      </c>
      <c r="J14" s="6"/>
      <c r="K14" s="119">
        <v>0.2</v>
      </c>
      <c r="L14" s="118">
        <f>1000*(100%-K14)</f>
        <v>800</v>
      </c>
      <c r="M14" s="102">
        <f t="shared" si="3"/>
        <v>0.36875000000000002</v>
      </c>
      <c r="O14" s="17"/>
    </row>
    <row r="15" spans="1:16" hidden="1" x14ac:dyDescent="0.15">
      <c r="A15" s="31"/>
      <c r="B15" s="32" t="s">
        <v>72</v>
      </c>
      <c r="C15" s="32" t="s">
        <v>140</v>
      </c>
      <c r="D15" s="32" t="s">
        <v>262</v>
      </c>
      <c r="E15" s="33">
        <v>1</v>
      </c>
      <c r="F15" s="33" t="s">
        <v>57</v>
      </c>
      <c r="G15" s="33">
        <v>1000</v>
      </c>
      <c r="H15" s="34">
        <v>280</v>
      </c>
      <c r="I15" s="34">
        <f t="shared" si="0"/>
        <v>280</v>
      </c>
      <c r="J15" s="6"/>
      <c r="K15" s="119">
        <v>0.2</v>
      </c>
      <c r="L15" s="118">
        <f t="shared" ref="L15" si="5">1000*(100%-K15)</f>
        <v>800</v>
      </c>
      <c r="M15" s="102">
        <f t="shared" si="3"/>
        <v>0.35</v>
      </c>
    </row>
    <row r="16" spans="1:16" hidden="1" x14ac:dyDescent="0.15">
      <c r="A16" s="31"/>
      <c r="B16" s="32" t="s">
        <v>72</v>
      </c>
      <c r="C16" s="32" t="s">
        <v>73</v>
      </c>
      <c r="D16" s="32" t="s">
        <v>258</v>
      </c>
      <c r="E16" s="33">
        <v>1</v>
      </c>
      <c r="F16" s="33" t="s">
        <v>65</v>
      </c>
      <c r="G16" s="49">
        <v>25</v>
      </c>
      <c r="H16" s="34">
        <v>325</v>
      </c>
      <c r="I16" s="34">
        <f t="shared" si="0"/>
        <v>325</v>
      </c>
      <c r="J16" s="6"/>
      <c r="K16" s="119">
        <v>0.05</v>
      </c>
      <c r="L16" s="118">
        <f t="shared" ref="L16:L28" si="6">G16*(100%-K16)</f>
        <v>23.75</v>
      </c>
      <c r="M16" s="102">
        <f t="shared" si="3"/>
        <v>13.684210526315789</v>
      </c>
    </row>
    <row r="17" spans="1:19" hidden="1" x14ac:dyDescent="0.15">
      <c r="A17" s="31"/>
      <c r="B17" s="32" t="s">
        <v>72</v>
      </c>
      <c r="C17" s="32" t="s">
        <v>139</v>
      </c>
      <c r="D17" s="32"/>
      <c r="E17" s="33">
        <v>1</v>
      </c>
      <c r="F17" s="33" t="s">
        <v>57</v>
      </c>
      <c r="G17" s="49">
        <v>48</v>
      </c>
      <c r="H17" s="34">
        <v>650</v>
      </c>
      <c r="I17" s="34">
        <f t="shared" si="0"/>
        <v>650</v>
      </c>
      <c r="J17" s="6"/>
      <c r="K17" s="119">
        <v>0.25</v>
      </c>
      <c r="L17" s="118">
        <f t="shared" si="6"/>
        <v>36</v>
      </c>
      <c r="M17" s="102">
        <f t="shared" si="3"/>
        <v>18.055555555555557</v>
      </c>
    </row>
    <row r="18" spans="1:19" x14ac:dyDescent="0.15">
      <c r="A18" s="31"/>
      <c r="B18" s="32" t="s">
        <v>72</v>
      </c>
      <c r="C18" s="32" t="s">
        <v>11</v>
      </c>
      <c r="D18" s="32"/>
      <c r="E18" s="33">
        <v>1</v>
      </c>
      <c r="F18" s="33" t="s">
        <v>57</v>
      </c>
      <c r="G18" s="33">
        <v>1000</v>
      </c>
      <c r="H18" s="34">
        <v>1200</v>
      </c>
      <c r="I18" s="34">
        <f t="shared" si="0"/>
        <v>1200</v>
      </c>
      <c r="J18" s="6"/>
      <c r="K18" s="119">
        <v>0.65</v>
      </c>
      <c r="L18" s="118">
        <f t="shared" si="6"/>
        <v>350</v>
      </c>
      <c r="M18" s="102">
        <f t="shared" si="3"/>
        <v>3.4285714285714284</v>
      </c>
      <c r="O18">
        <f>3.48+0.256</f>
        <v>3.7359999999999998</v>
      </c>
      <c r="P18">
        <v>5.3</v>
      </c>
      <c r="Q18">
        <f>O18/P18</f>
        <v>0.70490566037735847</v>
      </c>
    </row>
    <row r="19" spans="1:19" hidden="1" x14ac:dyDescent="0.15">
      <c r="A19" s="31"/>
      <c r="B19" s="32" t="s">
        <v>72</v>
      </c>
      <c r="C19" s="32" t="s">
        <v>138</v>
      </c>
      <c r="D19" s="32"/>
      <c r="E19" s="33">
        <v>1</v>
      </c>
      <c r="F19" s="33" t="s">
        <v>57</v>
      </c>
      <c r="G19" s="33">
        <v>1000</v>
      </c>
      <c r="H19" s="34">
        <v>290</v>
      </c>
      <c r="I19" s="34">
        <f t="shared" si="0"/>
        <v>290</v>
      </c>
      <c r="J19" s="6"/>
      <c r="K19" s="119">
        <v>0.25</v>
      </c>
      <c r="L19" s="118">
        <f t="shared" si="6"/>
        <v>750</v>
      </c>
      <c r="M19" s="102">
        <f t="shared" si="3"/>
        <v>0.38666666666666666</v>
      </c>
    </row>
    <row r="20" spans="1:19" hidden="1" x14ac:dyDescent="0.15">
      <c r="A20" s="31"/>
      <c r="B20" s="32" t="s">
        <v>72</v>
      </c>
      <c r="C20" s="32" t="s">
        <v>137</v>
      </c>
      <c r="D20" s="32"/>
      <c r="E20" s="33">
        <v>1</v>
      </c>
      <c r="F20" s="33" t="s">
        <v>57</v>
      </c>
      <c r="G20" s="33">
        <v>1000</v>
      </c>
      <c r="H20" s="34">
        <v>520</v>
      </c>
      <c r="I20" s="34">
        <f t="shared" si="0"/>
        <v>520</v>
      </c>
      <c r="J20" s="6"/>
      <c r="K20" s="119">
        <v>0.35</v>
      </c>
      <c r="L20" s="118">
        <f t="shared" si="6"/>
        <v>650</v>
      </c>
      <c r="M20" s="102">
        <f t="shared" si="3"/>
        <v>0.8</v>
      </c>
    </row>
    <row r="21" spans="1:19" hidden="1" x14ac:dyDescent="0.15">
      <c r="A21" s="30"/>
      <c r="B21" s="32" t="s">
        <v>76</v>
      </c>
      <c r="C21" s="32" t="s">
        <v>163</v>
      </c>
      <c r="D21" s="32"/>
      <c r="E21" s="33">
        <v>1</v>
      </c>
      <c r="F21" s="33" t="s">
        <v>167</v>
      </c>
      <c r="G21" s="37">
        <v>25000</v>
      </c>
      <c r="H21" s="34">
        <v>1600</v>
      </c>
      <c r="I21" s="34">
        <f t="shared" si="0"/>
        <v>1600</v>
      </c>
      <c r="J21" s="6"/>
      <c r="K21" s="119">
        <v>0</v>
      </c>
      <c r="L21" s="118">
        <f t="shared" si="6"/>
        <v>25000</v>
      </c>
      <c r="M21" s="102">
        <f t="shared" si="3"/>
        <v>6.4000000000000001E-2</v>
      </c>
      <c r="N21">
        <v>150</v>
      </c>
      <c r="O21" s="17">
        <f>M21*N21</f>
        <v>9.6</v>
      </c>
      <c r="P21" t="s">
        <v>640</v>
      </c>
    </row>
    <row r="22" spans="1:19" hidden="1" x14ac:dyDescent="0.15">
      <c r="A22" s="30"/>
      <c r="B22" s="32" t="s">
        <v>164</v>
      </c>
      <c r="C22" s="32" t="s">
        <v>165</v>
      </c>
      <c r="D22" s="32"/>
      <c r="E22" s="33">
        <v>1</v>
      </c>
      <c r="F22" s="33" t="s">
        <v>166</v>
      </c>
      <c r="G22" s="59">
        <v>22</v>
      </c>
      <c r="H22" s="34">
        <v>2134</v>
      </c>
      <c r="I22" s="34">
        <f t="shared" si="0"/>
        <v>2134</v>
      </c>
      <c r="J22" s="6"/>
      <c r="K22" s="119">
        <v>0.25</v>
      </c>
      <c r="L22" s="118">
        <f t="shared" si="6"/>
        <v>16.5</v>
      </c>
      <c r="M22" s="102">
        <f t="shared" si="3"/>
        <v>129.33333333333334</v>
      </c>
    </row>
    <row r="23" spans="1:19" hidden="1" x14ac:dyDescent="0.15">
      <c r="A23" s="30"/>
      <c r="B23" s="32" t="s">
        <v>56</v>
      </c>
      <c r="C23" s="32" t="s">
        <v>159</v>
      </c>
      <c r="D23" s="32"/>
      <c r="E23" s="33">
        <v>1</v>
      </c>
      <c r="F23" s="33" t="s">
        <v>65</v>
      </c>
      <c r="G23" s="33">
        <v>500</v>
      </c>
      <c r="H23" s="34">
        <v>650</v>
      </c>
      <c r="I23" s="34">
        <f t="shared" si="0"/>
        <v>650</v>
      </c>
      <c r="J23" s="6"/>
      <c r="K23" s="119">
        <v>0.25</v>
      </c>
      <c r="L23" s="118">
        <f t="shared" si="6"/>
        <v>375</v>
      </c>
      <c r="M23" s="102">
        <f t="shared" si="3"/>
        <v>1.7333333333333334</v>
      </c>
    </row>
    <row r="24" spans="1:19" hidden="1" x14ac:dyDescent="0.15">
      <c r="A24" s="30"/>
      <c r="B24" s="32" t="s">
        <v>56</v>
      </c>
      <c r="C24" s="32" t="s">
        <v>149</v>
      </c>
      <c r="D24" s="32"/>
      <c r="E24" s="33">
        <v>1</v>
      </c>
      <c r="F24" s="33" t="s">
        <v>150</v>
      </c>
      <c r="G24" s="33"/>
      <c r="H24" s="34">
        <v>95</v>
      </c>
      <c r="I24" s="34">
        <f t="shared" si="0"/>
        <v>95</v>
      </c>
      <c r="J24" s="6"/>
      <c r="K24" s="119">
        <v>0.2</v>
      </c>
      <c r="L24" s="118">
        <f>G24*(100%-K24)</f>
        <v>0</v>
      </c>
      <c r="M24" s="102">
        <f t="shared" si="3"/>
        <v>0</v>
      </c>
    </row>
    <row r="25" spans="1:19" hidden="1" x14ac:dyDescent="0.15">
      <c r="A25" s="30"/>
      <c r="B25" s="32" t="s">
        <v>56</v>
      </c>
      <c r="C25" s="32" t="s">
        <v>155</v>
      </c>
      <c r="D25" s="32"/>
      <c r="E25" s="33">
        <v>1</v>
      </c>
      <c r="F25" s="33" t="s">
        <v>57</v>
      </c>
      <c r="G25" s="33"/>
      <c r="H25" s="34">
        <v>230</v>
      </c>
      <c r="I25" s="34">
        <f t="shared" si="0"/>
        <v>230</v>
      </c>
      <c r="J25" s="6"/>
      <c r="K25" s="119">
        <v>0.25</v>
      </c>
      <c r="L25" s="118">
        <f t="shared" si="6"/>
        <v>0</v>
      </c>
      <c r="M25" s="102">
        <f t="shared" si="3"/>
        <v>0</v>
      </c>
      <c r="O25">
        <f>2.5*O21</f>
        <v>24</v>
      </c>
    </row>
    <row r="26" spans="1:19" hidden="1" x14ac:dyDescent="0.15">
      <c r="A26" s="30"/>
      <c r="B26" s="32" t="s">
        <v>56</v>
      </c>
      <c r="C26" s="32" t="s">
        <v>69</v>
      </c>
      <c r="D26" s="32" t="s">
        <v>262</v>
      </c>
      <c r="E26" s="33">
        <v>1</v>
      </c>
      <c r="F26" s="33" t="s">
        <v>57</v>
      </c>
      <c r="G26" s="33">
        <v>1000</v>
      </c>
      <c r="H26" s="34">
        <v>270</v>
      </c>
      <c r="I26" s="34">
        <f t="shared" si="0"/>
        <v>270</v>
      </c>
      <c r="J26" s="6"/>
      <c r="K26" s="119">
        <v>0.2</v>
      </c>
      <c r="L26" s="118">
        <f t="shared" si="6"/>
        <v>800</v>
      </c>
      <c r="M26" s="102">
        <f t="shared" si="3"/>
        <v>0.33750000000000002</v>
      </c>
      <c r="P26">
        <v>0.4</v>
      </c>
      <c r="Q26">
        <v>0.35</v>
      </c>
      <c r="R26">
        <v>0.45</v>
      </c>
    </row>
    <row r="27" spans="1:19" hidden="1" x14ac:dyDescent="0.15">
      <c r="A27" s="30"/>
      <c r="B27" s="32" t="s">
        <v>56</v>
      </c>
      <c r="C27" s="32" t="s">
        <v>143</v>
      </c>
      <c r="D27" s="32" t="s">
        <v>262</v>
      </c>
      <c r="E27" s="33">
        <v>1</v>
      </c>
      <c r="F27" s="33" t="s">
        <v>57</v>
      </c>
      <c r="G27" s="33">
        <v>1000</v>
      </c>
      <c r="H27" s="34">
        <v>390</v>
      </c>
      <c r="I27" s="34">
        <f t="shared" si="0"/>
        <v>390</v>
      </c>
      <c r="J27" s="6"/>
      <c r="K27" s="119">
        <v>0.3</v>
      </c>
      <c r="L27" s="118">
        <f t="shared" si="6"/>
        <v>700</v>
      </c>
      <c r="M27" s="102">
        <f t="shared" si="3"/>
        <v>0.55714285714285716</v>
      </c>
      <c r="N27">
        <v>150</v>
      </c>
      <c r="O27" s="17">
        <f>M27*N27</f>
        <v>83.571428571428569</v>
      </c>
      <c r="P27" s="17">
        <f>$O$27*P26</f>
        <v>33.428571428571431</v>
      </c>
      <c r="Q27" s="17">
        <f t="shared" ref="Q27:R27" si="7">$O$27*Q26</f>
        <v>29.249999999999996</v>
      </c>
      <c r="R27" s="17">
        <f t="shared" si="7"/>
        <v>37.607142857142854</v>
      </c>
      <c r="S27" s="7">
        <f>SUBTOTAL(9,O27:R27)</f>
        <v>0</v>
      </c>
    </row>
    <row r="28" spans="1:19" hidden="1" x14ac:dyDescent="0.15">
      <c r="A28" s="30"/>
      <c r="B28" s="32" t="s">
        <v>56</v>
      </c>
      <c r="C28" s="32" t="s">
        <v>140</v>
      </c>
      <c r="D28" s="32" t="s">
        <v>262</v>
      </c>
      <c r="E28" s="33">
        <v>1</v>
      </c>
      <c r="F28" s="33" t="s">
        <v>57</v>
      </c>
      <c r="G28" s="59">
        <v>1000</v>
      </c>
      <c r="H28" s="34">
        <v>245</v>
      </c>
      <c r="I28" s="34">
        <f t="shared" si="0"/>
        <v>245</v>
      </c>
      <c r="J28" s="6"/>
      <c r="K28" s="119">
        <v>0.3</v>
      </c>
      <c r="L28" s="118">
        <f t="shared" si="6"/>
        <v>700</v>
      </c>
      <c r="M28" s="102">
        <f t="shared" si="3"/>
        <v>0.35</v>
      </c>
      <c r="N28">
        <v>40</v>
      </c>
      <c r="O28" s="17">
        <f>M28*N28</f>
        <v>14</v>
      </c>
      <c r="P28" s="17">
        <f>O28*2.2</f>
        <v>30.800000000000004</v>
      </c>
    </row>
    <row r="29" spans="1:19" hidden="1" x14ac:dyDescent="0.15">
      <c r="A29" s="30"/>
      <c r="B29" s="32" t="s">
        <v>56</v>
      </c>
      <c r="C29" s="32" t="s">
        <v>147</v>
      </c>
      <c r="D29" s="32"/>
      <c r="E29" s="33">
        <v>1</v>
      </c>
      <c r="F29" s="33" t="s">
        <v>57</v>
      </c>
      <c r="G29" s="59">
        <v>1000</v>
      </c>
      <c r="H29" s="34">
        <v>475</v>
      </c>
      <c r="I29" s="34">
        <f t="shared" si="0"/>
        <v>475</v>
      </c>
      <c r="J29" s="6"/>
      <c r="K29" s="119">
        <v>0.25</v>
      </c>
      <c r="L29" s="118">
        <f t="shared" ref="L29:L90" si="8">G29*(100%-K29)</f>
        <v>750</v>
      </c>
      <c r="M29" s="102">
        <f t="shared" si="3"/>
        <v>0.6333333333333333</v>
      </c>
      <c r="O29">
        <f>2.5/O25</f>
        <v>0.10416666666666667</v>
      </c>
    </row>
    <row r="30" spans="1:19" hidden="1" x14ac:dyDescent="0.15">
      <c r="A30" s="30"/>
      <c r="B30" s="32" t="s">
        <v>56</v>
      </c>
      <c r="C30" s="32" t="s">
        <v>60</v>
      </c>
      <c r="D30" s="32"/>
      <c r="E30" s="33">
        <v>1</v>
      </c>
      <c r="F30" s="33" t="s">
        <v>65</v>
      </c>
      <c r="G30" s="120">
        <v>500</v>
      </c>
      <c r="H30" s="34">
        <v>850</v>
      </c>
      <c r="I30" s="34">
        <f t="shared" si="0"/>
        <v>850</v>
      </c>
      <c r="J30" s="6"/>
      <c r="K30" s="119">
        <v>0.08</v>
      </c>
      <c r="L30" s="118">
        <f t="shared" si="8"/>
        <v>460</v>
      </c>
      <c r="M30" s="102">
        <f t="shared" si="3"/>
        <v>1.8478260869565217</v>
      </c>
    </row>
    <row r="31" spans="1:19" hidden="1" x14ac:dyDescent="0.15">
      <c r="A31" s="30"/>
      <c r="B31" s="32" t="s">
        <v>56</v>
      </c>
      <c r="C31" s="32" t="s">
        <v>152</v>
      </c>
      <c r="D31" s="32"/>
      <c r="E31" s="33">
        <v>1</v>
      </c>
      <c r="F31" s="33" t="s">
        <v>57</v>
      </c>
      <c r="G31" s="33">
        <v>1000</v>
      </c>
      <c r="H31" s="34">
        <v>200</v>
      </c>
      <c r="I31" s="34">
        <f t="shared" si="0"/>
        <v>200</v>
      </c>
      <c r="J31" s="6"/>
      <c r="K31" s="119">
        <v>0.2</v>
      </c>
      <c r="L31" s="118">
        <f t="shared" si="8"/>
        <v>800</v>
      </c>
      <c r="M31" s="102">
        <f t="shared" si="3"/>
        <v>0.25</v>
      </c>
    </row>
    <row r="32" spans="1:19" hidden="1" x14ac:dyDescent="0.15">
      <c r="A32" s="30"/>
      <c r="B32" s="32" t="s">
        <v>56</v>
      </c>
      <c r="C32" s="32" t="s">
        <v>148</v>
      </c>
      <c r="D32" s="32"/>
      <c r="E32" s="33">
        <v>1</v>
      </c>
      <c r="F32" s="33" t="s">
        <v>57</v>
      </c>
      <c r="G32" s="33">
        <v>1000</v>
      </c>
      <c r="H32" s="34">
        <v>450</v>
      </c>
      <c r="I32" s="34">
        <f t="shared" si="0"/>
        <v>450</v>
      </c>
      <c r="J32" s="6"/>
      <c r="K32" s="119">
        <v>0.2</v>
      </c>
      <c r="L32" s="118">
        <f t="shared" si="8"/>
        <v>800</v>
      </c>
      <c r="M32" s="102">
        <f t="shared" si="3"/>
        <v>0.5625</v>
      </c>
    </row>
    <row r="33" spans="1:15" hidden="1" x14ac:dyDescent="0.15">
      <c r="A33" s="30"/>
      <c r="B33" s="32" t="s">
        <v>56</v>
      </c>
      <c r="C33" s="32" t="s">
        <v>10</v>
      </c>
      <c r="D33" s="32" t="s">
        <v>180</v>
      </c>
      <c r="E33" s="33">
        <v>1</v>
      </c>
      <c r="F33" s="33" t="s">
        <v>65</v>
      </c>
      <c r="G33" s="49">
        <v>30</v>
      </c>
      <c r="H33" s="34">
        <v>250</v>
      </c>
      <c r="I33" s="34">
        <f t="shared" si="0"/>
        <v>250</v>
      </c>
      <c r="J33" s="6"/>
      <c r="K33" s="119">
        <v>0.15</v>
      </c>
      <c r="L33" s="118">
        <f t="shared" si="8"/>
        <v>25.5</v>
      </c>
      <c r="M33" s="102">
        <f t="shared" si="3"/>
        <v>9.8039215686274517</v>
      </c>
    </row>
    <row r="34" spans="1:15" hidden="1" x14ac:dyDescent="0.15">
      <c r="A34" s="30"/>
      <c r="B34" s="32" t="s">
        <v>56</v>
      </c>
      <c r="C34" s="32" t="s">
        <v>156</v>
      </c>
      <c r="D34" s="32"/>
      <c r="E34" s="33">
        <v>1</v>
      </c>
      <c r="F34" s="33" t="s">
        <v>57</v>
      </c>
      <c r="G34" s="59">
        <v>1000</v>
      </c>
      <c r="H34" s="34">
        <v>850</v>
      </c>
      <c r="I34" s="34">
        <f t="shared" si="0"/>
        <v>850</v>
      </c>
      <c r="J34" s="6"/>
      <c r="K34" s="119">
        <v>0.25</v>
      </c>
      <c r="L34" s="118">
        <f t="shared" si="8"/>
        <v>750</v>
      </c>
      <c r="M34" s="102">
        <f t="shared" si="3"/>
        <v>1.1333333333333333</v>
      </c>
    </row>
    <row r="35" spans="1:15" hidden="1" x14ac:dyDescent="0.15">
      <c r="A35" s="30"/>
      <c r="B35" s="32" t="s">
        <v>56</v>
      </c>
      <c r="C35" s="32" t="s">
        <v>142</v>
      </c>
      <c r="D35" s="32"/>
      <c r="E35" s="33">
        <v>1</v>
      </c>
      <c r="F35" s="33" t="s">
        <v>66</v>
      </c>
      <c r="G35" s="60">
        <v>18000</v>
      </c>
      <c r="H35" s="34">
        <v>2700</v>
      </c>
      <c r="I35" s="34">
        <f t="shared" si="0"/>
        <v>2700</v>
      </c>
      <c r="J35" s="6"/>
      <c r="K35" s="119">
        <v>0.3</v>
      </c>
      <c r="L35" s="118">
        <f t="shared" si="8"/>
        <v>12600</v>
      </c>
      <c r="M35" s="102">
        <f t="shared" si="3"/>
        <v>0.21428571428571427</v>
      </c>
    </row>
    <row r="36" spans="1:15" hidden="1" x14ac:dyDescent="0.15">
      <c r="A36" s="30"/>
      <c r="B36" s="32" t="s">
        <v>56</v>
      </c>
      <c r="C36" s="32" t="s">
        <v>6</v>
      </c>
      <c r="D36" s="32"/>
      <c r="E36" s="33">
        <v>1</v>
      </c>
      <c r="F36" s="33" t="s">
        <v>65</v>
      </c>
      <c r="G36" s="33">
        <v>1000</v>
      </c>
      <c r="H36" s="34">
        <v>150</v>
      </c>
      <c r="I36" s="34">
        <f t="shared" si="0"/>
        <v>150</v>
      </c>
      <c r="J36" s="6"/>
      <c r="K36" s="119">
        <v>0.2</v>
      </c>
      <c r="L36" s="118">
        <f t="shared" si="8"/>
        <v>800</v>
      </c>
      <c r="M36" s="102">
        <f t="shared" si="3"/>
        <v>0.1875</v>
      </c>
    </row>
    <row r="37" spans="1:15" hidden="1" x14ac:dyDescent="0.15">
      <c r="A37" s="30"/>
      <c r="B37" s="32" t="s">
        <v>56</v>
      </c>
      <c r="C37" s="32" t="s">
        <v>185</v>
      </c>
      <c r="D37" s="32"/>
      <c r="E37" s="33">
        <v>1</v>
      </c>
      <c r="F37" s="33" t="s">
        <v>57</v>
      </c>
      <c r="G37" s="120">
        <v>1000</v>
      </c>
      <c r="H37" s="34">
        <v>360</v>
      </c>
      <c r="I37" s="34">
        <f t="shared" si="0"/>
        <v>360</v>
      </c>
      <c r="J37" s="6"/>
      <c r="K37" s="119">
        <v>0.05</v>
      </c>
      <c r="L37" s="118">
        <f t="shared" si="8"/>
        <v>950</v>
      </c>
      <c r="M37" s="102">
        <f t="shared" si="3"/>
        <v>0.37894736842105264</v>
      </c>
    </row>
    <row r="38" spans="1:15" hidden="1" x14ac:dyDescent="0.15">
      <c r="A38" s="30"/>
      <c r="B38" s="32" t="s">
        <v>56</v>
      </c>
      <c r="C38" s="32" t="s">
        <v>161</v>
      </c>
      <c r="D38" s="32"/>
      <c r="E38" s="33">
        <v>1</v>
      </c>
      <c r="F38" s="33" t="s">
        <v>65</v>
      </c>
      <c r="G38" s="33">
        <v>160</v>
      </c>
      <c r="H38" s="34">
        <v>92</v>
      </c>
      <c r="I38" s="34">
        <f t="shared" si="0"/>
        <v>92</v>
      </c>
      <c r="J38" s="6"/>
      <c r="K38" s="119">
        <v>0.25</v>
      </c>
      <c r="L38" s="118">
        <f t="shared" si="8"/>
        <v>120</v>
      </c>
      <c r="M38" s="102">
        <f t="shared" si="3"/>
        <v>0.76666666666666672</v>
      </c>
    </row>
    <row r="39" spans="1:15" hidden="1" x14ac:dyDescent="0.15">
      <c r="A39" s="30"/>
      <c r="B39" s="32" t="s">
        <v>56</v>
      </c>
      <c r="C39" s="32" t="s">
        <v>61</v>
      </c>
      <c r="D39" s="32"/>
      <c r="E39" s="33">
        <v>1</v>
      </c>
      <c r="F39" s="33" t="s">
        <v>65</v>
      </c>
      <c r="G39" s="61">
        <v>100</v>
      </c>
      <c r="H39" s="34">
        <v>700</v>
      </c>
      <c r="I39" s="34">
        <f t="shared" si="0"/>
        <v>700</v>
      </c>
      <c r="J39" s="6"/>
      <c r="K39" s="119">
        <v>0.15</v>
      </c>
      <c r="L39" s="118">
        <f t="shared" si="8"/>
        <v>85</v>
      </c>
      <c r="M39" s="102">
        <f t="shared" si="3"/>
        <v>8.235294117647058</v>
      </c>
      <c r="N39" s="17"/>
    </row>
    <row r="40" spans="1:15" hidden="1" x14ac:dyDescent="0.15">
      <c r="A40" s="30"/>
      <c r="B40" s="32" t="s">
        <v>56</v>
      </c>
      <c r="C40" s="32" t="s">
        <v>154</v>
      </c>
      <c r="D40" s="32"/>
      <c r="E40" s="33">
        <v>1</v>
      </c>
      <c r="F40" s="33" t="s">
        <v>59</v>
      </c>
      <c r="G40" s="60">
        <v>2100</v>
      </c>
      <c r="H40" s="34">
        <v>475</v>
      </c>
      <c r="I40" s="34">
        <f t="shared" si="0"/>
        <v>475</v>
      </c>
      <c r="J40" s="6"/>
      <c r="K40" s="119">
        <v>0.25</v>
      </c>
      <c r="L40" s="118">
        <f t="shared" si="8"/>
        <v>1575</v>
      </c>
      <c r="M40" s="102">
        <f t="shared" si="3"/>
        <v>0.30158730158730157</v>
      </c>
    </row>
    <row r="41" spans="1:15" hidden="1" x14ac:dyDescent="0.15">
      <c r="A41" s="30"/>
      <c r="B41" s="32" t="s">
        <v>56</v>
      </c>
      <c r="C41" s="32" t="s">
        <v>160</v>
      </c>
      <c r="D41" s="32"/>
      <c r="E41" s="33">
        <v>1</v>
      </c>
      <c r="F41" s="33" t="s">
        <v>57</v>
      </c>
      <c r="G41" s="33">
        <v>1000</v>
      </c>
      <c r="H41" s="34">
        <v>1250</v>
      </c>
      <c r="I41" s="34">
        <f t="shared" si="0"/>
        <v>1250</v>
      </c>
      <c r="J41" s="6"/>
      <c r="K41" s="119">
        <v>0.25</v>
      </c>
      <c r="L41" s="118">
        <f t="shared" si="8"/>
        <v>750</v>
      </c>
      <c r="M41" s="102">
        <f t="shared" si="3"/>
        <v>1.6666666666666667</v>
      </c>
    </row>
    <row r="42" spans="1:15" hidden="1" x14ac:dyDescent="0.15">
      <c r="A42" s="30"/>
      <c r="B42" s="32" t="s">
        <v>56</v>
      </c>
      <c r="C42" s="32" t="s">
        <v>68</v>
      </c>
      <c r="D42" s="32" t="s">
        <v>263</v>
      </c>
      <c r="E42" s="33">
        <v>1</v>
      </c>
      <c r="F42" s="33" t="s">
        <v>57</v>
      </c>
      <c r="G42" s="33">
        <v>1000</v>
      </c>
      <c r="H42" s="34">
        <v>330</v>
      </c>
      <c r="I42" s="34">
        <f t="shared" si="0"/>
        <v>330</v>
      </c>
      <c r="J42" s="6"/>
      <c r="K42" s="119">
        <v>0.45</v>
      </c>
      <c r="L42" s="118">
        <f t="shared" si="8"/>
        <v>550</v>
      </c>
      <c r="M42" s="102">
        <f t="shared" si="3"/>
        <v>0.6</v>
      </c>
      <c r="N42">
        <v>50</v>
      </c>
      <c r="O42" s="17">
        <f>M42*N42</f>
        <v>30</v>
      </c>
    </row>
    <row r="43" spans="1:15" hidden="1" x14ac:dyDescent="0.15">
      <c r="A43" s="30"/>
      <c r="B43" s="32" t="s">
        <v>56</v>
      </c>
      <c r="C43" s="32" t="s">
        <v>67</v>
      </c>
      <c r="D43" s="32" t="s">
        <v>263</v>
      </c>
      <c r="E43" s="33">
        <v>1</v>
      </c>
      <c r="F43" s="33" t="s">
        <v>57</v>
      </c>
      <c r="G43" s="33">
        <v>1000</v>
      </c>
      <c r="H43" s="34">
        <v>290</v>
      </c>
      <c r="I43" s="34">
        <f t="shared" si="0"/>
        <v>290</v>
      </c>
      <c r="J43" s="6"/>
      <c r="K43" s="119">
        <v>0.25</v>
      </c>
      <c r="L43" s="118">
        <f t="shared" si="8"/>
        <v>750</v>
      </c>
      <c r="M43" s="102">
        <f t="shared" si="3"/>
        <v>0.38666666666666666</v>
      </c>
    </row>
    <row r="44" spans="1:15" hidden="1" x14ac:dyDescent="0.15">
      <c r="A44" s="30"/>
      <c r="B44" s="32" t="s">
        <v>56</v>
      </c>
      <c r="C44" s="32" t="s">
        <v>146</v>
      </c>
      <c r="D44" s="32"/>
      <c r="E44" s="33">
        <v>1</v>
      </c>
      <c r="F44" s="33" t="s">
        <v>57</v>
      </c>
      <c r="G44" s="33">
        <v>1000</v>
      </c>
      <c r="H44" s="34">
        <v>680</v>
      </c>
      <c r="I44" s="34">
        <f t="shared" si="0"/>
        <v>680</v>
      </c>
      <c r="J44" s="6"/>
      <c r="K44" s="119">
        <v>0.25</v>
      </c>
      <c r="L44" s="118">
        <f t="shared" si="8"/>
        <v>750</v>
      </c>
      <c r="M44" s="102">
        <f t="shared" si="3"/>
        <v>0.90666666666666662</v>
      </c>
    </row>
    <row r="45" spans="1:15" hidden="1" x14ac:dyDescent="0.15">
      <c r="A45" s="30"/>
      <c r="B45" s="32" t="s">
        <v>56</v>
      </c>
      <c r="C45" s="32" t="s">
        <v>157</v>
      </c>
      <c r="D45" s="32"/>
      <c r="E45" s="33">
        <v>1</v>
      </c>
      <c r="F45" s="33" t="s">
        <v>59</v>
      </c>
      <c r="G45" s="60">
        <v>980</v>
      </c>
      <c r="H45" s="34">
        <v>360</v>
      </c>
      <c r="I45" s="34">
        <f t="shared" si="0"/>
        <v>360</v>
      </c>
      <c r="J45" s="6"/>
      <c r="K45" s="119">
        <v>0.15</v>
      </c>
      <c r="L45" s="118">
        <f t="shared" si="8"/>
        <v>833</v>
      </c>
      <c r="M45" s="102">
        <f t="shared" si="3"/>
        <v>0.43217286914765907</v>
      </c>
    </row>
    <row r="46" spans="1:15" hidden="1" x14ac:dyDescent="0.15">
      <c r="A46" s="30"/>
      <c r="B46" s="32" t="s">
        <v>56</v>
      </c>
      <c r="C46" s="32" t="s">
        <v>63</v>
      </c>
      <c r="D46" s="32"/>
      <c r="E46" s="33">
        <v>1</v>
      </c>
      <c r="F46" s="33" t="s">
        <v>64</v>
      </c>
      <c r="G46" s="33"/>
      <c r="H46" s="34">
        <v>115</v>
      </c>
      <c r="I46" s="34">
        <f t="shared" si="0"/>
        <v>115</v>
      </c>
      <c r="J46" s="6"/>
      <c r="K46" s="119">
        <v>0.25</v>
      </c>
      <c r="L46" s="118">
        <f t="shared" si="8"/>
        <v>0</v>
      </c>
      <c r="M46" s="102">
        <f t="shared" si="3"/>
        <v>0</v>
      </c>
    </row>
    <row r="47" spans="1:15" hidden="1" x14ac:dyDescent="0.15">
      <c r="A47" s="30"/>
      <c r="B47" s="32" t="s">
        <v>56</v>
      </c>
      <c r="C47" s="32" t="s">
        <v>153</v>
      </c>
      <c r="D47" s="32"/>
      <c r="E47" s="33">
        <v>1</v>
      </c>
      <c r="F47" s="33" t="s">
        <v>59</v>
      </c>
      <c r="G47" s="60">
        <v>2100</v>
      </c>
      <c r="H47" s="34">
        <v>430</v>
      </c>
      <c r="I47" s="34">
        <f t="shared" si="0"/>
        <v>430</v>
      </c>
      <c r="J47" s="6"/>
      <c r="K47" s="119">
        <v>0.25</v>
      </c>
      <c r="L47" s="118">
        <f t="shared" si="8"/>
        <v>1575</v>
      </c>
      <c r="M47" s="102">
        <f t="shared" si="3"/>
        <v>0.27301587301587299</v>
      </c>
    </row>
    <row r="48" spans="1:15" hidden="1" x14ac:dyDescent="0.15">
      <c r="A48" s="30"/>
      <c r="B48" s="32" t="s">
        <v>56</v>
      </c>
      <c r="C48" s="32" t="s">
        <v>158</v>
      </c>
      <c r="D48" s="32"/>
      <c r="E48" s="33">
        <v>1</v>
      </c>
      <c r="F48" s="33" t="s">
        <v>65</v>
      </c>
      <c r="G48" s="33">
        <v>300</v>
      </c>
      <c r="H48" s="34">
        <v>230</v>
      </c>
      <c r="I48" s="34">
        <f t="shared" si="0"/>
        <v>230</v>
      </c>
      <c r="J48" s="6"/>
      <c r="K48" s="119">
        <v>0.25</v>
      </c>
      <c r="L48" s="118">
        <f t="shared" si="8"/>
        <v>225</v>
      </c>
      <c r="M48" s="102">
        <f t="shared" si="3"/>
        <v>1.0222222222222221</v>
      </c>
    </row>
    <row r="49" spans="1:16" hidden="1" x14ac:dyDescent="0.15">
      <c r="A49" s="35"/>
      <c r="B49" s="36" t="s">
        <v>56</v>
      </c>
      <c r="C49" s="36" t="s">
        <v>151</v>
      </c>
      <c r="D49" s="36"/>
      <c r="E49" s="37">
        <v>1</v>
      </c>
      <c r="F49" s="37" t="s">
        <v>57</v>
      </c>
      <c r="G49" s="37"/>
      <c r="H49" s="38">
        <v>450</v>
      </c>
      <c r="I49" s="38">
        <f t="shared" si="0"/>
        <v>450</v>
      </c>
      <c r="J49" s="6"/>
      <c r="K49" s="119">
        <v>0.2</v>
      </c>
      <c r="L49" s="118">
        <f t="shared" si="8"/>
        <v>0</v>
      </c>
      <c r="M49" s="102">
        <f t="shared" si="3"/>
        <v>0</v>
      </c>
    </row>
    <row r="50" spans="1:16" hidden="1" x14ac:dyDescent="0.15">
      <c r="A50" s="35"/>
      <c r="B50" s="36" t="s">
        <v>253</v>
      </c>
      <c r="C50" s="36" t="s">
        <v>254</v>
      </c>
      <c r="D50" s="36" t="s">
        <v>181</v>
      </c>
      <c r="E50" s="37">
        <v>1</v>
      </c>
      <c r="F50" s="37" t="s">
        <v>57</v>
      </c>
      <c r="G50" s="33">
        <v>1000</v>
      </c>
      <c r="H50" s="38">
        <v>385</v>
      </c>
      <c r="I50" s="38">
        <f t="shared" ref="I50:I61" si="9">H50*E50</f>
        <v>385</v>
      </c>
      <c r="J50" s="6"/>
      <c r="K50" s="119">
        <v>0.4</v>
      </c>
      <c r="L50" s="118">
        <f t="shared" si="8"/>
        <v>600</v>
      </c>
      <c r="M50" s="102">
        <f t="shared" si="3"/>
        <v>0.64166666666666672</v>
      </c>
    </row>
    <row r="51" spans="1:16" hidden="1" x14ac:dyDescent="0.15">
      <c r="A51" s="35"/>
      <c r="B51" s="36" t="s">
        <v>253</v>
      </c>
      <c r="C51" s="36" t="s">
        <v>256</v>
      </c>
      <c r="D51" s="36" t="s">
        <v>181</v>
      </c>
      <c r="E51" s="37">
        <v>1</v>
      </c>
      <c r="F51" s="37" t="s">
        <v>57</v>
      </c>
      <c r="G51" s="33">
        <v>1000</v>
      </c>
      <c r="H51" s="38">
        <v>385</v>
      </c>
      <c r="I51" s="38">
        <f t="shared" si="9"/>
        <v>385</v>
      </c>
      <c r="J51" s="6"/>
      <c r="K51" s="119">
        <v>0.4</v>
      </c>
      <c r="L51" s="118">
        <f t="shared" si="8"/>
        <v>600</v>
      </c>
      <c r="M51" s="102">
        <f t="shared" si="3"/>
        <v>0.64166666666666672</v>
      </c>
    </row>
    <row r="52" spans="1:16" hidden="1" x14ac:dyDescent="0.15">
      <c r="A52" s="35"/>
      <c r="B52" s="36" t="s">
        <v>56</v>
      </c>
      <c r="C52" s="36" t="s">
        <v>184</v>
      </c>
      <c r="D52" s="36"/>
      <c r="E52" s="37">
        <v>1</v>
      </c>
      <c r="F52" s="37" t="s">
        <v>65</v>
      </c>
      <c r="G52" s="37">
        <v>1000</v>
      </c>
      <c r="H52" s="38">
        <v>680</v>
      </c>
      <c r="I52" s="38">
        <f t="shared" si="9"/>
        <v>680</v>
      </c>
      <c r="J52" s="6"/>
      <c r="K52" s="119">
        <v>0.03</v>
      </c>
      <c r="L52" s="118">
        <f t="shared" si="8"/>
        <v>970</v>
      </c>
      <c r="M52" s="102">
        <f t="shared" si="3"/>
        <v>0.7010309278350515</v>
      </c>
      <c r="O52" s="17"/>
      <c r="P52" s="17"/>
    </row>
    <row r="53" spans="1:16" hidden="1" x14ac:dyDescent="0.15">
      <c r="A53" s="35"/>
      <c r="B53" s="36" t="s">
        <v>280</v>
      </c>
      <c r="C53" s="36" t="s">
        <v>279</v>
      </c>
      <c r="D53" s="36"/>
      <c r="E53" s="37">
        <v>1</v>
      </c>
      <c r="F53" s="37" t="s">
        <v>65</v>
      </c>
      <c r="G53" s="37">
        <v>500</v>
      </c>
      <c r="H53" s="38">
        <v>48</v>
      </c>
      <c r="I53" s="38">
        <f t="shared" si="9"/>
        <v>48</v>
      </c>
      <c r="J53" s="6"/>
      <c r="K53" s="119">
        <v>-0.1</v>
      </c>
      <c r="L53" s="118">
        <f t="shared" si="8"/>
        <v>550</v>
      </c>
      <c r="M53" s="102">
        <f t="shared" si="3"/>
        <v>8.727272727272728E-2</v>
      </c>
      <c r="N53" t="s">
        <v>281</v>
      </c>
    </row>
    <row r="54" spans="1:16" hidden="1" x14ac:dyDescent="0.15">
      <c r="A54" s="35"/>
      <c r="B54" s="36"/>
      <c r="C54" s="36" t="s">
        <v>276</v>
      </c>
      <c r="D54" s="36"/>
      <c r="E54" s="37">
        <v>1</v>
      </c>
      <c r="F54" s="37"/>
      <c r="G54" s="37">
        <v>80</v>
      </c>
      <c r="H54" s="38">
        <v>40</v>
      </c>
      <c r="I54" s="38">
        <f t="shared" si="9"/>
        <v>40</v>
      </c>
      <c r="J54" s="6"/>
      <c r="K54" s="119">
        <v>0.3</v>
      </c>
      <c r="L54" s="118">
        <f t="shared" si="8"/>
        <v>56</v>
      </c>
      <c r="M54" s="102">
        <f t="shared" si="3"/>
        <v>0.7142857142857143</v>
      </c>
      <c r="P54" s="17"/>
    </row>
    <row r="55" spans="1:16" hidden="1" x14ac:dyDescent="0.15">
      <c r="A55" s="35"/>
      <c r="B55" s="36"/>
      <c r="C55" s="36" t="s">
        <v>277</v>
      </c>
      <c r="D55" s="36"/>
      <c r="E55" s="37">
        <v>1</v>
      </c>
      <c r="F55" s="37"/>
      <c r="G55" s="37">
        <v>120</v>
      </c>
      <c r="H55" s="38">
        <v>30</v>
      </c>
      <c r="I55" s="38">
        <f t="shared" si="9"/>
        <v>30</v>
      </c>
      <c r="J55" s="6"/>
      <c r="K55" s="119">
        <v>0.3</v>
      </c>
      <c r="L55" s="118">
        <f t="shared" si="8"/>
        <v>84</v>
      </c>
      <c r="M55" s="102">
        <f t="shared" si="3"/>
        <v>0.35714285714285715</v>
      </c>
    </row>
    <row r="56" spans="1:16" hidden="1" x14ac:dyDescent="0.15">
      <c r="A56" s="35"/>
      <c r="B56" s="36"/>
      <c r="C56" s="36" t="s">
        <v>278</v>
      </c>
      <c r="D56" s="36"/>
      <c r="E56" s="37">
        <v>1</v>
      </c>
      <c r="F56" s="37"/>
      <c r="G56" s="37">
        <v>100</v>
      </c>
      <c r="H56" s="38">
        <v>90</v>
      </c>
      <c r="I56" s="38">
        <f t="shared" si="9"/>
        <v>90</v>
      </c>
      <c r="J56" s="6"/>
      <c r="K56" s="119">
        <v>0.3</v>
      </c>
      <c r="L56" s="118">
        <f t="shared" si="8"/>
        <v>70</v>
      </c>
      <c r="M56" s="102">
        <f t="shared" si="3"/>
        <v>1.2857142857142858</v>
      </c>
    </row>
    <row r="57" spans="1:16" hidden="1" x14ac:dyDescent="0.15">
      <c r="A57" s="35"/>
      <c r="B57" s="36"/>
      <c r="C57" s="36" t="s">
        <v>192</v>
      </c>
      <c r="D57" s="36"/>
      <c r="E57" s="37">
        <v>1</v>
      </c>
      <c r="F57" s="37"/>
      <c r="G57" s="49">
        <v>30</v>
      </c>
      <c r="H57" s="38">
        <v>255</v>
      </c>
      <c r="I57" s="38">
        <f t="shared" si="9"/>
        <v>255</v>
      </c>
      <c r="J57" s="6"/>
      <c r="K57" s="119">
        <v>0.25</v>
      </c>
      <c r="L57" s="118">
        <f t="shared" si="8"/>
        <v>22.5</v>
      </c>
      <c r="M57" s="102">
        <f t="shared" si="3"/>
        <v>11.333333333333334</v>
      </c>
      <c r="O57" s="64"/>
    </row>
    <row r="58" spans="1:16" hidden="1" x14ac:dyDescent="0.15">
      <c r="A58" s="35"/>
      <c r="B58" s="36" t="s">
        <v>280</v>
      </c>
      <c r="C58" s="36" t="s">
        <v>282</v>
      </c>
      <c r="D58" s="36"/>
      <c r="E58" s="37">
        <v>1</v>
      </c>
      <c r="F58" s="37" t="s">
        <v>65</v>
      </c>
      <c r="G58" s="37">
        <v>100</v>
      </c>
      <c r="H58" s="38">
        <v>147</v>
      </c>
      <c r="I58" s="38">
        <f t="shared" si="9"/>
        <v>147</v>
      </c>
      <c r="J58" s="6"/>
      <c r="K58" s="119">
        <v>0.15</v>
      </c>
      <c r="L58" s="118">
        <f t="shared" si="8"/>
        <v>85</v>
      </c>
      <c r="M58" s="102">
        <f t="shared" si="3"/>
        <v>1.7294117647058824</v>
      </c>
      <c r="O58" s="17"/>
    </row>
    <row r="59" spans="1:16" hidden="1" x14ac:dyDescent="0.15">
      <c r="A59" s="35"/>
      <c r="B59" s="36" t="s">
        <v>280</v>
      </c>
      <c r="C59" s="36" t="s">
        <v>283</v>
      </c>
      <c r="D59" s="36"/>
      <c r="E59" s="37">
        <v>1</v>
      </c>
      <c r="F59" s="37" t="s">
        <v>65</v>
      </c>
      <c r="G59" s="37">
        <v>300</v>
      </c>
      <c r="H59" s="38">
        <v>50</v>
      </c>
      <c r="I59" s="38">
        <f t="shared" si="9"/>
        <v>50</v>
      </c>
      <c r="J59" s="6"/>
      <c r="K59" s="119">
        <v>0.25</v>
      </c>
      <c r="L59" s="118">
        <f t="shared" si="8"/>
        <v>225</v>
      </c>
      <c r="M59" s="102">
        <f t="shared" si="3"/>
        <v>0.22222222222222221</v>
      </c>
    </row>
    <row r="60" spans="1:16" hidden="1" x14ac:dyDescent="0.15">
      <c r="A60" s="35"/>
      <c r="B60" s="36"/>
      <c r="C60" s="36" t="s">
        <v>168</v>
      </c>
      <c r="D60" s="36"/>
      <c r="E60" s="37">
        <v>1</v>
      </c>
      <c r="F60" s="37" t="s">
        <v>57</v>
      </c>
      <c r="G60" s="37">
        <v>1000</v>
      </c>
      <c r="H60" s="38">
        <v>142</v>
      </c>
      <c r="I60" s="38">
        <f t="shared" si="9"/>
        <v>142</v>
      </c>
      <c r="J60" s="6"/>
      <c r="K60" s="119">
        <v>0.25</v>
      </c>
      <c r="L60" s="118">
        <f t="shared" si="8"/>
        <v>750</v>
      </c>
      <c r="M60" s="102">
        <f t="shared" si="3"/>
        <v>0.18933333333333333</v>
      </c>
    </row>
    <row r="61" spans="1:16" hidden="1" x14ac:dyDescent="0.15">
      <c r="A61" s="35"/>
      <c r="B61" s="36"/>
      <c r="C61" s="36" t="s">
        <v>169</v>
      </c>
      <c r="D61" s="36"/>
      <c r="E61" s="37">
        <v>1</v>
      </c>
      <c r="F61" s="37" t="s">
        <v>57</v>
      </c>
      <c r="G61" s="37">
        <v>1000</v>
      </c>
      <c r="H61" s="38">
        <v>110</v>
      </c>
      <c r="I61" s="38">
        <f t="shared" si="9"/>
        <v>110</v>
      </c>
      <c r="J61" s="6"/>
      <c r="K61" s="119">
        <v>0.35</v>
      </c>
      <c r="L61" s="118">
        <f t="shared" si="8"/>
        <v>650</v>
      </c>
      <c r="M61" s="102">
        <f t="shared" si="3"/>
        <v>0.16923076923076924</v>
      </c>
    </row>
    <row r="62" spans="1:16" hidden="1" x14ac:dyDescent="0.15">
      <c r="A62" s="35"/>
      <c r="B62" s="36"/>
      <c r="C62" s="36" t="s">
        <v>172</v>
      </c>
      <c r="D62" s="36"/>
      <c r="E62" s="37">
        <v>1</v>
      </c>
      <c r="F62" s="37" t="s">
        <v>57</v>
      </c>
      <c r="G62" s="37">
        <v>1000</v>
      </c>
      <c r="H62" s="38">
        <v>60</v>
      </c>
      <c r="I62" s="38">
        <f t="shared" ref="I62:I90" si="10">H62*E62</f>
        <v>60</v>
      </c>
      <c r="J62" s="6"/>
      <c r="K62" s="119">
        <v>0.4</v>
      </c>
      <c r="L62" s="118">
        <f t="shared" si="8"/>
        <v>600</v>
      </c>
      <c r="M62" s="102">
        <f t="shared" si="3"/>
        <v>0.1</v>
      </c>
    </row>
    <row r="63" spans="1:16" hidden="1" x14ac:dyDescent="0.15">
      <c r="A63" s="35"/>
      <c r="B63" s="36"/>
      <c r="C63" s="36" t="s">
        <v>170</v>
      </c>
      <c r="D63" s="36"/>
      <c r="E63" s="37">
        <v>1</v>
      </c>
      <c r="F63" s="37" t="s">
        <v>57</v>
      </c>
      <c r="G63" s="37">
        <v>1000</v>
      </c>
      <c r="H63" s="38">
        <v>300</v>
      </c>
      <c r="I63" s="38">
        <f t="shared" si="10"/>
        <v>300</v>
      </c>
      <c r="J63" s="6"/>
      <c r="K63" s="119">
        <v>0.3</v>
      </c>
      <c r="L63" s="118">
        <f t="shared" si="8"/>
        <v>700</v>
      </c>
      <c r="M63" s="102">
        <f t="shared" si="3"/>
        <v>0.42857142857142855</v>
      </c>
    </row>
    <row r="64" spans="1:16" hidden="1" x14ac:dyDescent="0.15">
      <c r="A64" s="35"/>
      <c r="B64" s="36"/>
      <c r="C64" s="36" t="s">
        <v>171</v>
      </c>
      <c r="D64" s="36"/>
      <c r="E64" s="37">
        <v>1</v>
      </c>
      <c r="F64" s="37" t="s">
        <v>57</v>
      </c>
      <c r="G64" s="37">
        <v>1000</v>
      </c>
      <c r="H64" s="38">
        <v>140</v>
      </c>
      <c r="I64" s="38">
        <f t="shared" si="10"/>
        <v>140</v>
      </c>
      <c r="J64" s="6"/>
      <c r="K64" s="119">
        <v>0.3</v>
      </c>
      <c r="L64" s="118">
        <f t="shared" si="8"/>
        <v>700</v>
      </c>
      <c r="M64" s="102">
        <f t="shared" si="3"/>
        <v>0.2</v>
      </c>
    </row>
    <row r="65" spans="1:14" hidden="1" x14ac:dyDescent="0.15">
      <c r="A65" s="35"/>
      <c r="B65" s="36"/>
      <c r="C65" s="36" t="s">
        <v>285</v>
      </c>
      <c r="D65" s="36"/>
      <c r="E65" s="37">
        <v>1</v>
      </c>
      <c r="F65" s="37" t="s">
        <v>57</v>
      </c>
      <c r="G65" s="37">
        <v>1000</v>
      </c>
      <c r="H65" s="38">
        <v>180</v>
      </c>
      <c r="I65" s="38">
        <f t="shared" si="10"/>
        <v>180</v>
      </c>
      <c r="J65" s="6"/>
      <c r="K65" s="119">
        <v>0.3</v>
      </c>
      <c r="L65" s="118">
        <f t="shared" si="8"/>
        <v>700</v>
      </c>
      <c r="M65" s="102">
        <f t="shared" si="3"/>
        <v>0.25714285714285712</v>
      </c>
    </row>
    <row r="66" spans="1:14" hidden="1" x14ac:dyDescent="0.15">
      <c r="A66" s="35"/>
      <c r="B66" s="36"/>
      <c r="C66" s="36" t="s">
        <v>286</v>
      </c>
      <c r="D66" s="36"/>
      <c r="E66" s="37">
        <v>1</v>
      </c>
      <c r="F66" s="37" t="s">
        <v>57</v>
      </c>
      <c r="G66" s="37">
        <v>1000</v>
      </c>
      <c r="H66" s="38">
        <v>60</v>
      </c>
      <c r="I66" s="38">
        <f t="shared" si="10"/>
        <v>60</v>
      </c>
      <c r="J66" s="6"/>
      <c r="K66" s="119">
        <v>0.25</v>
      </c>
      <c r="L66" s="118">
        <f t="shared" si="8"/>
        <v>750</v>
      </c>
      <c r="M66" s="102">
        <f t="shared" si="3"/>
        <v>0.08</v>
      </c>
    </row>
    <row r="67" spans="1:14" hidden="1" x14ac:dyDescent="0.15">
      <c r="A67" s="35"/>
      <c r="B67" s="36"/>
      <c r="C67" s="36" t="s">
        <v>175</v>
      </c>
      <c r="D67" s="36"/>
      <c r="E67" s="37">
        <v>1</v>
      </c>
      <c r="F67" s="37" t="s">
        <v>57</v>
      </c>
      <c r="G67" s="37">
        <v>1000</v>
      </c>
      <c r="H67" s="38">
        <v>280</v>
      </c>
      <c r="I67" s="38">
        <f t="shared" si="10"/>
        <v>280</v>
      </c>
      <c r="J67" s="6"/>
      <c r="K67" s="119">
        <v>0.25</v>
      </c>
      <c r="L67" s="118">
        <f t="shared" si="8"/>
        <v>750</v>
      </c>
      <c r="M67" s="102">
        <f t="shared" si="3"/>
        <v>0.37333333333333335</v>
      </c>
    </row>
    <row r="68" spans="1:14" hidden="1" x14ac:dyDescent="0.15">
      <c r="A68" s="35"/>
      <c r="B68" s="36"/>
      <c r="C68" s="36" t="s">
        <v>292</v>
      </c>
      <c r="D68" s="36"/>
      <c r="E68" s="37">
        <v>1</v>
      </c>
      <c r="F68" s="37" t="s">
        <v>64</v>
      </c>
      <c r="G68" s="37">
        <v>1</v>
      </c>
      <c r="H68" s="38">
        <v>12</v>
      </c>
      <c r="I68" s="38">
        <f t="shared" si="10"/>
        <v>12</v>
      </c>
      <c r="J68" s="6"/>
      <c r="K68" s="119">
        <v>0</v>
      </c>
      <c r="L68" s="118">
        <f t="shared" si="8"/>
        <v>1</v>
      </c>
      <c r="M68" s="102">
        <f t="shared" si="3"/>
        <v>12</v>
      </c>
    </row>
    <row r="69" spans="1:14" hidden="1" x14ac:dyDescent="0.15">
      <c r="A69" s="35"/>
      <c r="B69" s="36"/>
      <c r="C69" s="36" t="s">
        <v>334</v>
      </c>
      <c r="D69" s="36"/>
      <c r="E69" s="37">
        <v>1</v>
      </c>
      <c r="F69" s="37" t="s">
        <v>57</v>
      </c>
      <c r="G69" s="37">
        <v>1000</v>
      </c>
      <c r="H69" s="38">
        <v>120</v>
      </c>
      <c r="I69" s="38">
        <f t="shared" si="10"/>
        <v>120</v>
      </c>
      <c r="J69" s="6"/>
      <c r="K69" s="119">
        <v>0.3</v>
      </c>
      <c r="L69" s="118">
        <f t="shared" si="8"/>
        <v>700</v>
      </c>
      <c r="M69" s="102">
        <f t="shared" si="3"/>
        <v>0.17142857142857143</v>
      </c>
    </row>
    <row r="70" spans="1:14" hidden="1" x14ac:dyDescent="0.15">
      <c r="A70" s="35"/>
      <c r="B70" s="36" t="s">
        <v>253</v>
      </c>
      <c r="C70" s="36" t="s">
        <v>320</v>
      </c>
      <c r="D70" s="36" t="s">
        <v>263</v>
      </c>
      <c r="E70" s="37">
        <v>1</v>
      </c>
      <c r="F70" s="37" t="s">
        <v>57</v>
      </c>
      <c r="G70" s="37">
        <v>1000</v>
      </c>
      <c r="H70" s="38">
        <v>350</v>
      </c>
      <c r="I70" s="38">
        <f t="shared" si="10"/>
        <v>350</v>
      </c>
      <c r="J70" s="6"/>
      <c r="K70" s="119">
        <v>0.25</v>
      </c>
      <c r="L70" s="118">
        <f t="shared" si="8"/>
        <v>750</v>
      </c>
      <c r="M70" s="102">
        <f t="shared" si="3"/>
        <v>0.46666666666666667</v>
      </c>
    </row>
    <row r="71" spans="1:14" hidden="1" x14ac:dyDescent="0.15">
      <c r="A71" s="35"/>
      <c r="B71" s="32" t="s">
        <v>56</v>
      </c>
      <c r="C71" s="32" t="s">
        <v>314</v>
      </c>
      <c r="D71" s="36"/>
      <c r="E71" s="33">
        <v>2</v>
      </c>
      <c r="F71" s="37" t="s">
        <v>57</v>
      </c>
      <c r="G71" s="37">
        <v>1000</v>
      </c>
      <c r="H71" s="38">
        <v>950</v>
      </c>
      <c r="I71" s="38">
        <f t="shared" si="10"/>
        <v>1900</v>
      </c>
      <c r="J71" s="6"/>
      <c r="K71" s="119">
        <v>0.15</v>
      </c>
      <c r="L71" s="118">
        <f>G71*(100%-K71)</f>
        <v>850</v>
      </c>
      <c r="M71" s="102">
        <f t="shared" si="3"/>
        <v>1.1176470588235294</v>
      </c>
    </row>
    <row r="72" spans="1:14" hidden="1" x14ac:dyDescent="0.15">
      <c r="A72" s="35"/>
      <c r="B72" s="36" t="s">
        <v>280</v>
      </c>
      <c r="C72" s="36" t="s">
        <v>384</v>
      </c>
      <c r="D72" s="36"/>
      <c r="E72" s="37">
        <v>1</v>
      </c>
      <c r="F72" s="37" t="s">
        <v>59</v>
      </c>
      <c r="G72" s="115">
        <v>500</v>
      </c>
      <c r="H72" s="38">
        <v>196</v>
      </c>
      <c r="I72" s="38">
        <f t="shared" si="10"/>
        <v>196</v>
      </c>
      <c r="J72" s="6"/>
      <c r="K72" s="119">
        <v>0.08</v>
      </c>
      <c r="L72" s="118">
        <f>G72*(100%-K72)</f>
        <v>460</v>
      </c>
      <c r="M72" s="102">
        <f t="shared" si="3"/>
        <v>0.42608695652173911</v>
      </c>
    </row>
    <row r="73" spans="1:14" hidden="1" x14ac:dyDescent="0.15">
      <c r="A73" s="35"/>
      <c r="B73" s="36"/>
      <c r="C73" s="36" t="s">
        <v>313</v>
      </c>
      <c r="D73" s="36"/>
      <c r="E73" s="37">
        <v>1</v>
      </c>
      <c r="F73" s="37" t="s">
        <v>386</v>
      </c>
      <c r="G73" s="116">
        <v>1000</v>
      </c>
      <c r="H73" s="38">
        <v>300</v>
      </c>
      <c r="I73" s="38">
        <f t="shared" si="10"/>
        <v>300</v>
      </c>
      <c r="J73" s="6"/>
      <c r="K73" s="119">
        <v>0.5</v>
      </c>
      <c r="L73" s="118">
        <f t="shared" si="8"/>
        <v>500</v>
      </c>
      <c r="M73" s="102">
        <f t="shared" si="3"/>
        <v>0.6</v>
      </c>
    </row>
    <row r="74" spans="1:14" hidden="1" x14ac:dyDescent="0.15">
      <c r="A74" s="35"/>
      <c r="B74" s="36"/>
      <c r="C74" s="36" t="s">
        <v>794</v>
      </c>
      <c r="D74" s="36"/>
      <c r="E74" s="37">
        <v>1</v>
      </c>
      <c r="F74" s="37" t="s">
        <v>386</v>
      </c>
      <c r="G74" s="116">
        <v>1000</v>
      </c>
      <c r="H74" s="38">
        <v>250</v>
      </c>
      <c r="I74" s="38">
        <f t="shared" ref="I74" si="11">H74*E74</f>
        <v>250</v>
      </c>
      <c r="J74" s="6"/>
      <c r="K74" s="119">
        <v>0.5</v>
      </c>
      <c r="L74" s="118">
        <f t="shared" ref="L74" si="12">G74*(100%-K74)</f>
        <v>500</v>
      </c>
      <c r="M74" s="102">
        <f t="shared" ref="M74" si="13">IFERROR(H74/L74,0)</f>
        <v>0.5</v>
      </c>
    </row>
    <row r="75" spans="1:14" hidden="1" x14ac:dyDescent="0.15">
      <c r="A75" s="35"/>
      <c r="B75" s="36"/>
      <c r="C75" s="36" t="s">
        <v>292</v>
      </c>
      <c r="D75" s="36"/>
      <c r="E75" s="37">
        <v>1</v>
      </c>
      <c r="F75" s="37" t="s">
        <v>64</v>
      </c>
      <c r="G75" s="117">
        <v>1</v>
      </c>
      <c r="H75" s="38">
        <v>12</v>
      </c>
      <c r="I75" s="38">
        <f t="shared" si="10"/>
        <v>12</v>
      </c>
      <c r="J75" s="6"/>
      <c r="K75" s="119">
        <v>0</v>
      </c>
      <c r="L75" s="118">
        <f t="shared" ref="L75" si="14">G75*(100%-K75)</f>
        <v>1</v>
      </c>
      <c r="M75" s="102">
        <f t="shared" si="3"/>
        <v>12</v>
      </c>
    </row>
    <row r="76" spans="1:14" hidden="1" x14ac:dyDescent="0.15">
      <c r="A76" s="35"/>
      <c r="B76" s="36"/>
      <c r="C76" s="36" t="s">
        <v>385</v>
      </c>
      <c r="D76" s="36"/>
      <c r="E76" s="37">
        <v>1</v>
      </c>
      <c r="F76" s="37" t="s">
        <v>57</v>
      </c>
      <c r="G76" s="140">
        <v>1000</v>
      </c>
      <c r="H76" s="38">
        <f>(2*H6)+H7+(1*H8)+1</f>
        <v>356</v>
      </c>
      <c r="I76" s="38">
        <f t="shared" si="10"/>
        <v>356</v>
      </c>
      <c r="J76" s="6"/>
      <c r="K76" s="119">
        <v>0.1</v>
      </c>
      <c r="L76" s="118">
        <f t="shared" ref="L76:L77" si="15">G76*(100%-K76)</f>
        <v>900</v>
      </c>
      <c r="M76" s="102">
        <f t="shared" ref="M76:M90" si="16">IFERROR(H76/L76,0)</f>
        <v>0.39555555555555555</v>
      </c>
    </row>
    <row r="77" spans="1:14" hidden="1" x14ac:dyDescent="0.15">
      <c r="A77" s="35"/>
      <c r="B77" s="36" t="s">
        <v>280</v>
      </c>
      <c r="C77" s="36" t="s">
        <v>458</v>
      </c>
      <c r="D77" s="36" t="s">
        <v>180</v>
      </c>
      <c r="E77" s="37">
        <v>1</v>
      </c>
      <c r="F77" s="37" t="s">
        <v>65</v>
      </c>
      <c r="G77" s="141">
        <v>30</v>
      </c>
      <c r="H77" s="38">
        <v>270</v>
      </c>
      <c r="I77" s="38">
        <f t="shared" si="10"/>
        <v>270</v>
      </c>
      <c r="J77" s="6"/>
      <c r="K77" s="119">
        <v>0.15</v>
      </c>
      <c r="L77" s="118">
        <f t="shared" si="15"/>
        <v>25.5</v>
      </c>
      <c r="M77" s="102">
        <f t="shared" si="16"/>
        <v>10.588235294117647</v>
      </c>
      <c r="N77" t="s">
        <v>459</v>
      </c>
    </row>
    <row r="78" spans="1:14" hidden="1" x14ac:dyDescent="0.15">
      <c r="A78" s="35"/>
      <c r="B78" s="36" t="s">
        <v>280</v>
      </c>
      <c r="C78" s="36" t="s">
        <v>420</v>
      </c>
      <c r="D78" s="36"/>
      <c r="E78" s="37">
        <v>1</v>
      </c>
      <c r="F78" s="37" t="s">
        <v>59</v>
      </c>
      <c r="G78" s="115">
        <v>1000</v>
      </c>
      <c r="H78" s="38">
        <v>258</v>
      </c>
      <c r="I78" s="38">
        <f t="shared" si="10"/>
        <v>258</v>
      </c>
      <c r="J78" s="6"/>
      <c r="K78" s="119">
        <v>0.2</v>
      </c>
      <c r="L78" s="118">
        <f t="shared" ref="L78" si="17">G78*(100%-K78)</f>
        <v>800</v>
      </c>
      <c r="M78" s="102">
        <f t="shared" ref="M78" si="18">IFERROR(H78/L78,0)</f>
        <v>0.32250000000000001</v>
      </c>
    </row>
    <row r="79" spans="1:14" hidden="1" x14ac:dyDescent="0.15">
      <c r="A79" s="35"/>
      <c r="B79" s="36"/>
      <c r="C79" s="36" t="s">
        <v>944</v>
      </c>
      <c r="D79" s="36"/>
      <c r="E79" s="37"/>
      <c r="F79" s="37"/>
      <c r="G79" s="141"/>
      <c r="H79" s="38"/>
      <c r="I79" s="38"/>
      <c r="J79" s="6"/>
      <c r="K79" s="119"/>
      <c r="L79" s="118"/>
      <c r="M79" s="102"/>
    </row>
    <row r="80" spans="1:14" hidden="1" x14ac:dyDescent="0.15">
      <c r="A80" s="35"/>
      <c r="B80" s="36"/>
      <c r="C80" s="36"/>
      <c r="D80" s="36"/>
      <c r="E80" s="37"/>
      <c r="F80" s="37"/>
      <c r="G80" s="141"/>
      <c r="H80" s="38"/>
      <c r="I80" s="38"/>
      <c r="J80" s="6"/>
      <c r="K80" s="119"/>
      <c r="L80" s="118"/>
      <c r="M80" s="102"/>
    </row>
    <row r="81" spans="1:15" hidden="1" x14ac:dyDescent="0.15">
      <c r="A81" s="35"/>
      <c r="B81" s="36"/>
      <c r="C81" s="36"/>
      <c r="D81" s="36"/>
      <c r="E81" s="37"/>
      <c r="F81" s="37"/>
      <c r="G81" s="141"/>
      <c r="H81" s="38"/>
      <c r="I81" s="38"/>
      <c r="J81" s="6"/>
      <c r="K81" s="119"/>
      <c r="L81" s="118"/>
      <c r="M81" s="102"/>
    </row>
    <row r="82" spans="1:15" hidden="1" x14ac:dyDescent="0.15">
      <c r="A82" s="35"/>
      <c r="B82" s="36"/>
      <c r="C82" s="36"/>
      <c r="D82" s="36"/>
      <c r="E82" s="37"/>
      <c r="F82" s="37"/>
      <c r="G82" s="141"/>
      <c r="H82" s="38"/>
      <c r="I82" s="38"/>
      <c r="J82" s="6"/>
      <c r="K82" s="119"/>
      <c r="L82" s="118"/>
      <c r="M82" s="102"/>
    </row>
    <row r="83" spans="1:15" hidden="1" x14ac:dyDescent="0.15">
      <c r="A83" s="35"/>
      <c r="B83" s="36"/>
      <c r="C83" s="36"/>
      <c r="D83" s="36"/>
      <c r="E83" s="37"/>
      <c r="F83" s="37"/>
      <c r="G83" s="141"/>
      <c r="H83" s="38"/>
      <c r="I83" s="38"/>
      <c r="J83" s="6"/>
      <c r="K83" s="119"/>
      <c r="L83" s="118"/>
      <c r="M83" s="102"/>
    </row>
    <row r="84" spans="1:15" hidden="1" x14ac:dyDescent="0.15">
      <c r="A84" s="35"/>
      <c r="B84" s="36"/>
      <c r="C84" s="36"/>
      <c r="D84" s="36"/>
      <c r="E84" s="37"/>
      <c r="F84" s="37"/>
      <c r="G84" s="141"/>
      <c r="H84" s="38"/>
      <c r="I84" s="38"/>
      <c r="J84" s="6"/>
      <c r="K84" s="119"/>
      <c r="L84" s="118"/>
      <c r="M84" s="102"/>
    </row>
    <row r="85" spans="1:15" hidden="1" x14ac:dyDescent="0.15">
      <c r="A85" s="35"/>
      <c r="B85" s="36"/>
      <c r="C85" s="36"/>
      <c r="D85" s="36"/>
      <c r="E85" s="37"/>
      <c r="F85" s="37"/>
      <c r="G85" s="141"/>
      <c r="H85" s="38"/>
      <c r="I85" s="38"/>
      <c r="J85" s="6"/>
      <c r="K85" s="119"/>
      <c r="L85" s="118"/>
      <c r="M85" s="102"/>
    </row>
    <row r="86" spans="1:15" hidden="1" x14ac:dyDescent="0.15">
      <c r="A86" s="35"/>
      <c r="B86" s="36"/>
      <c r="C86" s="36"/>
      <c r="D86" s="36"/>
      <c r="E86" s="37"/>
      <c r="F86" s="37"/>
      <c r="G86" s="141"/>
      <c r="H86" s="38"/>
      <c r="I86" s="38"/>
      <c r="J86" s="6"/>
      <c r="K86" s="119"/>
      <c r="L86" s="118"/>
      <c r="M86" s="102"/>
    </row>
    <row r="87" spans="1:15" hidden="1" x14ac:dyDescent="0.15">
      <c r="A87" s="35"/>
      <c r="B87" s="36"/>
      <c r="C87" s="36"/>
      <c r="D87" s="36"/>
      <c r="E87" s="37"/>
      <c r="F87" s="37"/>
      <c r="G87" s="141"/>
      <c r="H87" s="38"/>
      <c r="I87" s="38"/>
      <c r="J87" s="6"/>
      <c r="K87" s="119"/>
      <c r="L87" s="118"/>
      <c r="M87" s="102"/>
    </row>
    <row r="88" spans="1:15" hidden="1" x14ac:dyDescent="0.15">
      <c r="A88" s="35"/>
      <c r="B88" s="36"/>
      <c r="C88" s="36"/>
      <c r="D88" s="36"/>
      <c r="E88" s="37"/>
      <c r="F88" s="37"/>
      <c r="G88" s="141"/>
      <c r="H88" s="38"/>
      <c r="I88" s="38"/>
      <c r="J88" s="6"/>
      <c r="K88" s="119"/>
      <c r="L88" s="118"/>
      <c r="M88" s="102"/>
    </row>
    <row r="89" spans="1:15" hidden="1" x14ac:dyDescent="0.15">
      <c r="A89" s="35"/>
      <c r="B89" s="36"/>
      <c r="C89" s="36"/>
      <c r="D89" s="36"/>
      <c r="E89" s="37"/>
      <c r="F89" s="37"/>
      <c r="G89" s="117"/>
      <c r="H89" s="38"/>
      <c r="I89" s="38">
        <f t="shared" si="10"/>
        <v>0</v>
      </c>
      <c r="J89" s="6"/>
      <c r="K89" s="119"/>
      <c r="L89" s="118">
        <f t="shared" si="8"/>
        <v>0</v>
      </c>
      <c r="M89" s="102">
        <f t="shared" si="16"/>
        <v>0</v>
      </c>
    </row>
    <row r="90" spans="1:15" hidden="1" x14ac:dyDescent="0.15">
      <c r="A90" s="35"/>
      <c r="B90" s="36"/>
      <c r="C90" s="36"/>
      <c r="D90" s="36"/>
      <c r="E90" s="37"/>
      <c r="F90" s="37"/>
      <c r="G90" s="37"/>
      <c r="H90" s="38"/>
      <c r="I90" s="38">
        <f t="shared" si="10"/>
        <v>0</v>
      </c>
      <c r="J90" s="6"/>
      <c r="K90" s="119"/>
      <c r="L90" s="118">
        <f t="shared" si="8"/>
        <v>0</v>
      </c>
      <c r="M90" s="102">
        <f t="shared" si="16"/>
        <v>0</v>
      </c>
    </row>
    <row r="91" spans="1:15" x14ac:dyDescent="0.15">
      <c r="N91" s="17">
        <v>3.25</v>
      </c>
    </row>
    <row r="92" spans="1:15" x14ac:dyDescent="0.15">
      <c r="N92">
        <v>1.35</v>
      </c>
    </row>
    <row r="93" spans="1:15" x14ac:dyDescent="0.15">
      <c r="N93" s="17">
        <f>N91/2</f>
        <v>1.625</v>
      </c>
      <c r="O93" s="17"/>
    </row>
    <row r="95" spans="1:15" x14ac:dyDescent="0.15">
      <c r="N95" s="17"/>
    </row>
  </sheetData>
  <autoFilter ref="A5:I90" xr:uid="{21FC9802-A8DA-2F48-970D-823A902B269E}">
    <filterColumn colId="2">
      <filters>
        <filter val="Salmon"/>
      </filters>
    </filterColumn>
  </autoFilter>
  <sortState xmlns:xlrd2="http://schemas.microsoft.com/office/spreadsheetml/2017/richdata2" ref="B9:I49">
    <sortCondition ref="B9:B49"/>
    <sortCondition ref="C9:C49"/>
  </sortState>
  <pageMargins left="0.7" right="0.7" top="0.75" bottom="0.75" header="0.3" footer="0.3"/>
  <pageSetup orientation="portrait" horizontalDpi="0" verticalDpi="0"/>
  <cellWatches>
    <cellWatch r="K91"/>
  </cellWatche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EEB7-83D9-D143-8586-7CFDA02A6FD9}">
  <dimension ref="A1:BW868"/>
  <sheetViews>
    <sheetView tabSelected="1" zoomScaleNormal="100" workbookViewId="0">
      <pane xSplit="17" ySplit="5" topLeftCell="BN6" activePane="bottomRight" state="frozen"/>
      <selection pane="topRight" activeCell="Q1" sqref="Q1"/>
      <selection pane="bottomLeft" activeCell="A6" sqref="A6"/>
      <selection pane="bottomRight" activeCell="T12" sqref="T12"/>
    </sheetView>
  </sheetViews>
  <sheetFormatPr baseColWidth="10" defaultRowHeight="13" outlineLevelCol="1" x14ac:dyDescent="0.15"/>
  <cols>
    <col min="1" max="1" width="41.5" bestFit="1" customWidth="1"/>
    <col min="2" max="2" width="15" style="2" bestFit="1" customWidth="1"/>
    <col min="3" max="3" width="15.83203125" style="2" bestFit="1" customWidth="1"/>
    <col min="4" max="4" width="15.6640625" hidden="1" customWidth="1" outlineLevel="1"/>
    <col min="5" max="5" width="6.83203125" hidden="1" customWidth="1" outlineLevel="1"/>
    <col min="6" max="6" width="8.83203125" hidden="1" customWidth="1" outlineLevel="1"/>
    <col min="7" max="7" width="10.6640625" hidden="1" customWidth="1" outlineLevel="1"/>
    <col min="8" max="8" width="6" hidden="1" customWidth="1" outlineLevel="1"/>
    <col min="9" max="9" width="5.5" hidden="1" customWidth="1" outlineLevel="1"/>
    <col min="10" max="11" width="6.1640625" hidden="1" customWidth="1" outlineLevel="1"/>
    <col min="12" max="12" width="5.83203125" hidden="1" customWidth="1" outlineLevel="1"/>
    <col min="13" max="13" width="10.6640625" hidden="1" customWidth="1" outlineLevel="1"/>
    <col min="14" max="15" width="7.33203125" hidden="1" customWidth="1" outlineLevel="1"/>
    <col min="16" max="16" width="7.33203125" hidden="1" customWidth="1" outlineLevel="1" collapsed="1"/>
    <col min="17" max="17" width="7.33203125" style="2" bestFit="1" customWidth="1" collapsed="1"/>
    <col min="18" max="18" width="8.1640625" customWidth="1"/>
    <col min="19" max="27" width="8.1640625" customWidth="1" outlineLevel="1"/>
    <col min="28" max="30" width="8.1640625" customWidth="1"/>
    <col min="31" max="33" width="8.1640625" customWidth="1" outlineLevel="1"/>
    <col min="34" max="34" width="10.6640625" customWidth="1" outlineLevel="1"/>
    <col min="35" max="36" width="9.1640625" customWidth="1"/>
    <col min="37" max="54" width="9.1640625" hidden="1" customWidth="1" outlineLevel="1"/>
    <col min="55" max="55" width="10.83203125" hidden="1" customWidth="1" outlineLevel="1"/>
    <col min="56" max="56" width="9.1640625" customWidth="1" collapsed="1"/>
    <col min="57" max="57" width="9.1640625" customWidth="1"/>
    <col min="58" max="58" width="10" customWidth="1"/>
    <col min="59" max="59" width="10.83203125" customWidth="1"/>
    <col min="60" max="60" width="10.33203125" customWidth="1"/>
    <col min="61" max="61" width="10.1640625" customWidth="1"/>
    <col min="62" max="62" width="10" customWidth="1"/>
    <col min="63" max="63" width="11.1640625" customWidth="1"/>
    <col min="64" max="66" width="9.1640625" bestFit="1" customWidth="1"/>
    <col min="67" max="67" width="9.1640625" style="168" bestFit="1" customWidth="1"/>
    <col min="68" max="68" width="9.1640625" bestFit="1" customWidth="1"/>
    <col min="69" max="69" width="10.33203125" customWidth="1"/>
    <col min="70" max="74" width="9.1640625" bestFit="1" customWidth="1"/>
    <col min="75" max="75" width="10.83203125" customWidth="1"/>
    <col min="76" max="102" width="9.1640625" bestFit="1" customWidth="1"/>
    <col min="103" max="130" width="9" bestFit="1" customWidth="1"/>
    <col min="131" max="161" width="9.5" bestFit="1" customWidth="1"/>
    <col min="162" max="191" width="9.1640625" bestFit="1" customWidth="1"/>
    <col min="192" max="222" width="8.6640625" bestFit="1" customWidth="1"/>
    <col min="223" max="283" width="9.33203125" bestFit="1" customWidth="1"/>
    <col min="284" max="293" width="9" bestFit="1" customWidth="1"/>
    <col min="294" max="294" width="10.6640625" bestFit="1" customWidth="1"/>
    <col min="295" max="295" width="4.33203125" bestFit="1" customWidth="1"/>
    <col min="296" max="296" width="17.83203125" bestFit="1" customWidth="1"/>
    <col min="297" max="297" width="10.33203125" bestFit="1" customWidth="1"/>
    <col min="298" max="298" width="18.33203125" bestFit="1" customWidth="1"/>
    <col min="299" max="299" width="9.1640625" bestFit="1" customWidth="1"/>
    <col min="300" max="300" width="9" bestFit="1" customWidth="1"/>
    <col min="301" max="302" width="20.6640625" bestFit="1" customWidth="1"/>
    <col min="303" max="303" width="52.5" bestFit="1" customWidth="1"/>
    <col min="304" max="304" width="9.6640625" bestFit="1" customWidth="1"/>
    <col min="305" max="305" width="24.83203125" bestFit="1" customWidth="1"/>
    <col min="308" max="308" width="12.5" bestFit="1" customWidth="1"/>
    <col min="309" max="309" width="7.5" bestFit="1" customWidth="1"/>
    <col min="310" max="311" width="12.33203125" bestFit="1" customWidth="1"/>
    <col min="312" max="313" width="14.83203125" bestFit="1" customWidth="1"/>
    <col min="314" max="314" width="8.5" bestFit="1" customWidth="1"/>
    <col min="315" max="315" width="10.1640625" bestFit="1" customWidth="1"/>
    <col min="316" max="316" width="18" bestFit="1" customWidth="1"/>
    <col min="317" max="317" width="15" bestFit="1" customWidth="1"/>
    <col min="318" max="318" width="13.33203125" bestFit="1" customWidth="1"/>
    <col min="319" max="319" width="12.33203125" bestFit="1" customWidth="1"/>
    <col min="320" max="320" width="9.33203125" bestFit="1" customWidth="1"/>
    <col min="322" max="322" width="16.33203125" bestFit="1" customWidth="1"/>
    <col min="323" max="323" width="18.1640625" bestFit="1" customWidth="1"/>
    <col min="324" max="324" width="17.1640625" bestFit="1" customWidth="1"/>
    <col min="325" max="325" width="22" bestFit="1" customWidth="1"/>
    <col min="326" max="326" width="13.5" bestFit="1" customWidth="1"/>
    <col min="327" max="327" width="28.83203125" bestFit="1" customWidth="1"/>
    <col min="328" max="328" width="11" bestFit="1" customWidth="1"/>
    <col min="329" max="330" width="15.83203125" bestFit="1" customWidth="1"/>
    <col min="332" max="333" width="15.6640625" bestFit="1" customWidth="1"/>
    <col min="334" max="335" width="23.83203125" bestFit="1" customWidth="1"/>
    <col min="336" max="336" width="42.33203125" bestFit="1" customWidth="1"/>
    <col min="337" max="337" width="12" bestFit="1" customWidth="1"/>
    <col min="338" max="338" width="10.33203125" bestFit="1" customWidth="1"/>
    <col min="339" max="339" width="14.6640625" bestFit="1" customWidth="1"/>
    <col min="340" max="340" width="8.83203125" bestFit="1" customWidth="1"/>
    <col min="341" max="342" width="13.6640625" bestFit="1" customWidth="1"/>
    <col min="343" max="343" width="7.1640625" bestFit="1" customWidth="1"/>
    <col min="344" max="344" width="32.1640625" bestFit="1" customWidth="1"/>
    <col min="345" max="345" width="34.1640625" bestFit="1" customWidth="1"/>
    <col min="346" max="346" width="37" bestFit="1" customWidth="1"/>
    <col min="347" max="347" width="25.5" bestFit="1" customWidth="1"/>
    <col min="348" max="348" width="29.83203125" bestFit="1" customWidth="1"/>
    <col min="349" max="349" width="25.1640625" bestFit="1" customWidth="1"/>
    <col min="350" max="350" width="20" bestFit="1" customWidth="1"/>
    <col min="351" max="351" width="11.5" bestFit="1" customWidth="1"/>
    <col min="352" max="352" width="12.1640625" bestFit="1" customWidth="1"/>
    <col min="353" max="353" width="16.6640625" bestFit="1" customWidth="1"/>
    <col min="354" max="354" width="12.33203125" bestFit="1" customWidth="1"/>
    <col min="355" max="355" width="20.5" bestFit="1" customWidth="1"/>
    <col min="356" max="357" width="26" bestFit="1" customWidth="1"/>
    <col min="358" max="359" width="28.5" bestFit="1" customWidth="1"/>
    <col min="360" max="360" width="15.1640625" bestFit="1" customWidth="1"/>
    <col min="361" max="361" width="15.83203125" bestFit="1" customWidth="1"/>
    <col min="362" max="362" width="14.83203125" bestFit="1" customWidth="1"/>
    <col min="363" max="363" width="33.83203125" bestFit="1" customWidth="1"/>
    <col min="364" max="364" width="35.1640625" bestFit="1" customWidth="1"/>
    <col min="365" max="365" width="36" bestFit="1" customWidth="1"/>
    <col min="366" max="366" width="44.6640625" bestFit="1" customWidth="1"/>
    <col min="367" max="367" width="45.6640625" bestFit="1" customWidth="1"/>
    <col min="368" max="368" width="32.33203125" bestFit="1" customWidth="1"/>
    <col min="369" max="369" width="33.33203125" bestFit="1" customWidth="1"/>
    <col min="370" max="370" width="34" bestFit="1" customWidth="1"/>
    <col min="371" max="371" width="32" bestFit="1" customWidth="1"/>
    <col min="372" max="372" width="32.5" bestFit="1" customWidth="1"/>
    <col min="373" max="373" width="35.33203125" bestFit="1" customWidth="1"/>
    <col min="374" max="374" width="36.33203125" bestFit="1" customWidth="1"/>
    <col min="375" max="376" width="31" bestFit="1" customWidth="1"/>
    <col min="377" max="377" width="15" bestFit="1" customWidth="1"/>
    <col min="378" max="378" width="13.1640625" bestFit="1" customWidth="1"/>
    <col min="379" max="379" width="19.1640625" bestFit="1" customWidth="1"/>
    <col min="380" max="380" width="24.33203125" bestFit="1" customWidth="1"/>
    <col min="381" max="381" width="23.5" bestFit="1" customWidth="1"/>
    <col min="382" max="382" width="26.33203125" bestFit="1" customWidth="1"/>
    <col min="383" max="383" width="20.1640625" bestFit="1" customWidth="1"/>
    <col min="384" max="384" width="20.6640625" bestFit="1" customWidth="1"/>
    <col min="385" max="385" width="8" bestFit="1" customWidth="1"/>
    <col min="386" max="386" width="15.1640625" bestFit="1" customWidth="1"/>
    <col min="387" max="387" width="14.83203125" bestFit="1" customWidth="1"/>
    <col min="388" max="388" width="28" bestFit="1" customWidth="1"/>
    <col min="389" max="389" width="24.1640625" bestFit="1" customWidth="1"/>
    <col min="390" max="391" width="29.1640625" bestFit="1" customWidth="1"/>
    <col min="392" max="392" width="25.83203125" bestFit="1" customWidth="1"/>
    <col min="393" max="393" width="24.83203125" bestFit="1" customWidth="1"/>
    <col min="394" max="394" width="34.5" bestFit="1" customWidth="1"/>
    <col min="395" max="395" width="32.83203125" bestFit="1" customWidth="1"/>
    <col min="396" max="396" width="30.1640625" bestFit="1" customWidth="1"/>
    <col min="397" max="397" width="19" bestFit="1" customWidth="1"/>
    <col min="398" max="398" width="21.5" bestFit="1" customWidth="1"/>
    <col min="399" max="399" width="29.33203125" bestFit="1" customWidth="1"/>
    <col min="400" max="400" width="27.83203125" bestFit="1" customWidth="1"/>
    <col min="401" max="402" width="14.33203125" bestFit="1" customWidth="1"/>
    <col min="403" max="403" width="12" bestFit="1" customWidth="1"/>
    <col min="404" max="404" width="11.33203125" bestFit="1" customWidth="1"/>
    <col min="405" max="405" width="14.33203125" bestFit="1" customWidth="1"/>
    <col min="406" max="406" width="21" bestFit="1" customWidth="1"/>
    <col min="407" max="407" width="11.5" bestFit="1" customWidth="1"/>
    <col min="408" max="409" width="16.33203125" bestFit="1" customWidth="1"/>
    <col min="410" max="411" width="20" bestFit="1" customWidth="1"/>
    <col min="412" max="412" width="12.83203125" bestFit="1" customWidth="1"/>
    <col min="413" max="414" width="17.83203125" bestFit="1" customWidth="1"/>
    <col min="415" max="415" width="17.6640625" bestFit="1" customWidth="1"/>
    <col min="416" max="416" width="7.33203125" bestFit="1" customWidth="1"/>
    <col min="417" max="417" width="12.83203125" bestFit="1" customWidth="1"/>
    <col min="418" max="418" width="27" bestFit="1" customWidth="1"/>
    <col min="419" max="419" width="12.83203125" bestFit="1" customWidth="1"/>
    <col min="420" max="420" width="11.6640625" bestFit="1" customWidth="1"/>
    <col min="421" max="421" width="16.6640625" bestFit="1" customWidth="1"/>
    <col min="422" max="422" width="13.83203125" bestFit="1" customWidth="1"/>
    <col min="423" max="423" width="15.1640625" bestFit="1" customWidth="1"/>
    <col min="424" max="424" width="12.5" bestFit="1" customWidth="1"/>
    <col min="425" max="425" width="17.5" bestFit="1" customWidth="1"/>
    <col min="426" max="426" width="16.83203125" bestFit="1" customWidth="1"/>
    <col min="427" max="427" width="28" bestFit="1" customWidth="1"/>
    <col min="428" max="428" width="29.6640625" bestFit="1" customWidth="1"/>
    <col min="429" max="429" width="52.83203125" bestFit="1" customWidth="1"/>
    <col min="430" max="430" width="53.83203125" bestFit="1" customWidth="1"/>
    <col min="431" max="431" width="40.33203125" bestFit="1" customWidth="1"/>
    <col min="432" max="432" width="41.33203125" bestFit="1" customWidth="1"/>
    <col min="433" max="434" width="40" bestFit="1" customWidth="1"/>
    <col min="435" max="436" width="38.6640625" bestFit="1" customWidth="1"/>
    <col min="437" max="437" width="32" bestFit="1" customWidth="1"/>
    <col min="438" max="438" width="33" bestFit="1" customWidth="1"/>
    <col min="439" max="439" width="34.1640625" bestFit="1" customWidth="1"/>
    <col min="440" max="440" width="13.6640625" bestFit="1" customWidth="1"/>
    <col min="441" max="441" width="16" bestFit="1" customWidth="1"/>
    <col min="442" max="442" width="19.1640625" bestFit="1" customWidth="1"/>
    <col min="443" max="443" width="26.1640625" bestFit="1" customWidth="1"/>
    <col min="444" max="444" width="19.1640625" bestFit="1" customWidth="1"/>
    <col min="445" max="445" width="26.1640625" bestFit="1" customWidth="1"/>
    <col min="446" max="446" width="27.1640625" bestFit="1" customWidth="1"/>
    <col min="447" max="447" width="19.83203125" bestFit="1" customWidth="1"/>
    <col min="448" max="448" width="20.33203125" bestFit="1" customWidth="1"/>
    <col min="449" max="449" width="14.83203125" bestFit="1" customWidth="1"/>
    <col min="450" max="450" width="4.83203125" bestFit="1" customWidth="1"/>
    <col min="451" max="451" width="10.5" bestFit="1" customWidth="1"/>
    <col min="452" max="452" width="27.1640625" bestFit="1" customWidth="1"/>
    <col min="453" max="453" width="23.83203125" bestFit="1" customWidth="1"/>
    <col min="454" max="454" width="43.1640625" bestFit="1" customWidth="1"/>
    <col min="455" max="455" width="24.6640625" bestFit="1" customWidth="1"/>
    <col min="456" max="456" width="15.5" bestFit="1" customWidth="1"/>
    <col min="457" max="457" width="16.83203125" bestFit="1" customWidth="1"/>
    <col min="458" max="458" width="28.5" bestFit="1" customWidth="1"/>
    <col min="459" max="459" width="11" bestFit="1" customWidth="1"/>
    <col min="460" max="460" width="23.33203125" bestFit="1" customWidth="1"/>
    <col min="461" max="462" width="20" bestFit="1" customWidth="1"/>
    <col min="463" max="463" width="25.1640625" bestFit="1" customWidth="1"/>
    <col min="464" max="465" width="16.33203125" bestFit="1" customWidth="1"/>
    <col min="466" max="466" width="13.6640625" bestFit="1" customWidth="1"/>
    <col min="467" max="467" width="23.83203125" bestFit="1" customWidth="1"/>
    <col min="468" max="468" width="26.83203125" bestFit="1" customWidth="1"/>
    <col min="469" max="469" width="8.33203125" bestFit="1" customWidth="1"/>
    <col min="470" max="470" width="24.33203125" bestFit="1" customWidth="1"/>
    <col min="471" max="471" width="17.6640625" bestFit="1" customWidth="1"/>
    <col min="472" max="472" width="10.1640625" bestFit="1" customWidth="1"/>
    <col min="473" max="473" width="14.5" bestFit="1" customWidth="1"/>
    <col min="474" max="474" width="13.5" bestFit="1" customWidth="1"/>
    <col min="475" max="475" width="10.33203125" bestFit="1" customWidth="1"/>
    <col min="476" max="476" width="14.5" bestFit="1" customWidth="1"/>
    <col min="477" max="477" width="12.33203125" bestFit="1" customWidth="1"/>
    <col min="478" max="478" width="14.33203125" bestFit="1" customWidth="1"/>
    <col min="479" max="480" width="13.5" bestFit="1" customWidth="1"/>
    <col min="481" max="481" width="14.83203125" bestFit="1" customWidth="1"/>
    <col min="482" max="482" width="8.83203125" bestFit="1" customWidth="1"/>
    <col min="483" max="483" width="14.83203125" bestFit="1" customWidth="1"/>
    <col min="484" max="484" width="15.83203125" bestFit="1" customWidth="1"/>
    <col min="485" max="485" width="48.83203125" bestFit="1" customWidth="1"/>
    <col min="486" max="486" width="13.6640625" bestFit="1" customWidth="1"/>
    <col min="487" max="488" width="18.83203125" bestFit="1" customWidth="1"/>
    <col min="489" max="490" width="27" bestFit="1" customWidth="1"/>
    <col min="491" max="491" width="14.6640625" bestFit="1" customWidth="1"/>
    <col min="492" max="492" width="15" bestFit="1" customWidth="1"/>
    <col min="493" max="494" width="13.6640625" bestFit="1" customWidth="1"/>
    <col min="495" max="495" width="25" bestFit="1" customWidth="1"/>
    <col min="496" max="496" width="11.83203125" bestFit="1" customWidth="1"/>
    <col min="497" max="497" width="20.1640625" bestFit="1" customWidth="1"/>
    <col min="498" max="499" width="16.83203125" bestFit="1" customWidth="1"/>
    <col min="500" max="500" width="12.83203125" bestFit="1" customWidth="1"/>
    <col min="501" max="501" width="14.33203125" bestFit="1" customWidth="1"/>
    <col min="502" max="502" width="9.5" bestFit="1" customWidth="1"/>
    <col min="503" max="503" width="11.6640625" bestFit="1" customWidth="1"/>
    <col min="504" max="504" width="20.83203125" bestFit="1" customWidth="1"/>
    <col min="505" max="505" width="20" bestFit="1" customWidth="1"/>
    <col min="506" max="506" width="19.83203125" bestFit="1" customWidth="1"/>
    <col min="507" max="507" width="20" bestFit="1" customWidth="1"/>
    <col min="508" max="508" width="24.5" bestFit="1" customWidth="1"/>
    <col min="509" max="509" width="25.5" bestFit="1" customWidth="1"/>
    <col min="510" max="510" width="12.33203125" bestFit="1" customWidth="1"/>
    <col min="511" max="511" width="14.5" bestFit="1" customWidth="1"/>
    <col min="512" max="512" width="18.6640625" bestFit="1" customWidth="1"/>
    <col min="513" max="513" width="15.1640625" bestFit="1" customWidth="1"/>
    <col min="514" max="514" width="27" bestFit="1" customWidth="1"/>
    <col min="515" max="515" width="26.83203125" bestFit="1" customWidth="1"/>
    <col min="516" max="516" width="19.33203125" bestFit="1" customWidth="1"/>
    <col min="517" max="518" width="13.1640625" bestFit="1" customWidth="1"/>
    <col min="519" max="519" width="8.83203125" bestFit="1" customWidth="1"/>
    <col min="520" max="520" width="19.33203125" bestFit="1" customWidth="1"/>
    <col min="521" max="521" width="19" bestFit="1" customWidth="1"/>
    <col min="522" max="522" width="15.6640625" bestFit="1" customWidth="1"/>
    <col min="523" max="523" width="26.83203125" bestFit="1" customWidth="1"/>
    <col min="524" max="524" width="28.6640625" bestFit="1" customWidth="1"/>
    <col min="525" max="525" width="38.6640625" bestFit="1" customWidth="1"/>
    <col min="526" max="526" width="29.1640625" bestFit="1" customWidth="1"/>
    <col min="527" max="527" width="28.1640625" bestFit="1" customWidth="1"/>
    <col min="528" max="528" width="27.6640625" bestFit="1" customWidth="1"/>
    <col min="529" max="529" width="38" bestFit="1" customWidth="1"/>
    <col min="530" max="530" width="46.83203125" bestFit="1" customWidth="1"/>
    <col min="531" max="531" width="38.6640625" bestFit="1" customWidth="1"/>
    <col min="532" max="532" width="33.33203125" bestFit="1" customWidth="1"/>
    <col min="533" max="533" width="13" bestFit="1" customWidth="1"/>
    <col min="534" max="535" width="12.33203125" bestFit="1" customWidth="1"/>
    <col min="536" max="536" width="13.33203125" bestFit="1" customWidth="1"/>
    <col min="537" max="537" width="10.6640625" bestFit="1" customWidth="1"/>
  </cols>
  <sheetData>
    <row r="1" spans="1:75" s="6" customFormat="1" x14ac:dyDescent="0.15">
      <c r="A1"/>
      <c r="B1"/>
      <c r="BO1" s="167"/>
    </row>
    <row r="2" spans="1:75" ht="42" x14ac:dyDescent="0.15">
      <c r="B2"/>
      <c r="R2" s="6" t="s">
        <v>1037</v>
      </c>
      <c r="S2" s="6" t="s">
        <v>256</v>
      </c>
      <c r="T2" s="6" t="s">
        <v>1036</v>
      </c>
      <c r="U2" s="6" t="s">
        <v>1038</v>
      </c>
      <c r="V2" s="6" t="s">
        <v>1039</v>
      </c>
      <c r="W2" s="6" t="s">
        <v>1040</v>
      </c>
      <c r="X2" s="6" t="s">
        <v>1041</v>
      </c>
      <c r="Y2" s="6" t="s">
        <v>1042</v>
      </c>
      <c r="Z2" s="6" t="s">
        <v>1043</v>
      </c>
      <c r="AA2" s="6" t="s">
        <v>1044</v>
      </c>
      <c r="AB2" s="6" t="s">
        <v>1045</v>
      </c>
      <c r="AC2" s="6" t="s">
        <v>1046</v>
      </c>
      <c r="AD2" s="6" t="s">
        <v>1047</v>
      </c>
      <c r="AE2" s="6" t="s">
        <v>1048</v>
      </c>
      <c r="AG2" s="3" t="s">
        <v>375</v>
      </c>
      <c r="AH2" s="3" t="s">
        <v>11</v>
      </c>
      <c r="AI2" s="3" t="s">
        <v>1034</v>
      </c>
      <c r="AJ2" s="3" t="s">
        <v>1035</v>
      </c>
      <c r="AM2" s="6" t="s">
        <v>10</v>
      </c>
      <c r="AN2" s="6" t="s">
        <v>73</v>
      </c>
      <c r="AO2" s="6" t="s">
        <v>796</v>
      </c>
      <c r="AP2" s="6" t="s">
        <v>778</v>
      </c>
      <c r="AQ2" s="6" t="s">
        <v>779</v>
      </c>
      <c r="AR2" s="6" t="s">
        <v>249</v>
      </c>
      <c r="AS2" s="6" t="s">
        <v>780</v>
      </c>
      <c r="AT2" s="6" t="s">
        <v>781</v>
      </c>
      <c r="AU2" s="6" t="s">
        <v>782</v>
      </c>
      <c r="AV2" s="6" t="s">
        <v>385</v>
      </c>
      <c r="AW2" s="6" t="s">
        <v>783</v>
      </c>
      <c r="AX2" s="6" t="s">
        <v>784</v>
      </c>
      <c r="AY2" s="6" t="s">
        <v>785</v>
      </c>
      <c r="AZ2" s="6" t="s">
        <v>192</v>
      </c>
      <c r="BA2" s="6" t="s">
        <v>786</v>
      </c>
      <c r="BB2" s="6" t="s">
        <v>155</v>
      </c>
      <c r="BC2" s="6" t="s">
        <v>787</v>
      </c>
      <c r="BD2" s="6" t="s">
        <v>283</v>
      </c>
      <c r="BE2" s="6" t="s">
        <v>788</v>
      </c>
      <c r="BF2" s="6" t="s">
        <v>282</v>
      </c>
      <c r="BG2" s="6" t="s">
        <v>789</v>
      </c>
      <c r="BH2" s="6" t="s">
        <v>790</v>
      </c>
      <c r="BI2" s="6" t="s">
        <v>791</v>
      </c>
      <c r="BJ2" s="6" t="s">
        <v>792</v>
      </c>
      <c r="BK2" s="6" t="s">
        <v>793</v>
      </c>
      <c r="BL2" s="6" t="s">
        <v>777</v>
      </c>
      <c r="BM2" s="6" t="s">
        <v>794</v>
      </c>
      <c r="BN2" s="6" t="s">
        <v>795</v>
      </c>
      <c r="BO2" s="169" t="s">
        <v>74</v>
      </c>
      <c r="BQ2" s="6" t="s">
        <v>962</v>
      </c>
      <c r="BR2" s="6" t="s">
        <v>964</v>
      </c>
      <c r="BS2" s="6" t="s">
        <v>966</v>
      </c>
      <c r="BT2" s="6" t="s">
        <v>2</v>
      </c>
      <c r="BU2" s="6" t="s">
        <v>968</v>
      </c>
      <c r="BV2" s="6" t="s">
        <v>971</v>
      </c>
      <c r="BW2" s="6" t="s">
        <v>973</v>
      </c>
    </row>
    <row r="3" spans="1:75" x14ac:dyDescent="0.15">
      <c r="A3" s="172" t="s">
        <v>93</v>
      </c>
      <c r="B3" s="69" t="s">
        <v>934</v>
      </c>
      <c r="R3" s="157">
        <f>R5*50</f>
        <v>100</v>
      </c>
      <c r="S3" s="157">
        <f>S5*50</f>
        <v>0</v>
      </c>
      <c r="T3" s="157">
        <f>T5*30</f>
        <v>0</v>
      </c>
      <c r="U3" s="157">
        <f>U5*60</f>
        <v>0</v>
      </c>
      <c r="V3" s="157">
        <f>V5*50</f>
        <v>0</v>
      </c>
      <c r="W3" s="157">
        <f>W5*60</f>
        <v>0</v>
      </c>
      <c r="X3" s="157">
        <f>X5*20</f>
        <v>0</v>
      </c>
      <c r="Y3" s="157">
        <f>Y5*60</f>
        <v>120</v>
      </c>
      <c r="Z3" s="157">
        <f>Z5*120</f>
        <v>0</v>
      </c>
      <c r="AA3" s="157">
        <f>AA5*40</f>
        <v>0</v>
      </c>
      <c r="AB3" s="157">
        <f>AB5*50</f>
        <v>0</v>
      </c>
      <c r="AC3" s="157">
        <f>AC5*60</f>
        <v>120</v>
      </c>
      <c r="AD3" s="157">
        <f>AD5*120</f>
        <v>120</v>
      </c>
      <c r="AE3" s="157">
        <f>AE5*150</f>
        <v>0</v>
      </c>
      <c r="AF3" s="157">
        <f t="shared" ref="AF3" si="0">AF5*150</f>
        <v>0</v>
      </c>
      <c r="AG3" s="157"/>
      <c r="AH3" s="157"/>
      <c r="AI3" s="157"/>
      <c r="AJ3" s="157"/>
      <c r="AK3" s="157"/>
      <c r="AL3" s="157"/>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Q3" s="2" t="s">
        <v>961</v>
      </c>
      <c r="BR3" s="2" t="s">
        <v>963</v>
      </c>
      <c r="BS3" s="2" t="s">
        <v>965</v>
      </c>
      <c r="BT3" s="2" t="s">
        <v>967</v>
      </c>
      <c r="BU3" s="2" t="s">
        <v>969</v>
      </c>
      <c r="BV3" s="2" t="s">
        <v>970</v>
      </c>
      <c r="BW3" s="2" t="s">
        <v>972</v>
      </c>
    </row>
    <row r="4" spans="1:75" x14ac:dyDescent="0.15">
      <c r="O4" s="2"/>
      <c r="P4" s="2"/>
      <c r="Q4" s="126"/>
      <c r="R4" s="81" t="s">
        <v>261</v>
      </c>
      <c r="S4" s="81" t="s">
        <v>721</v>
      </c>
      <c r="T4" s="81" t="s">
        <v>415</v>
      </c>
      <c r="U4" s="81" t="s">
        <v>722</v>
      </c>
      <c r="V4" s="81" t="s">
        <v>265</v>
      </c>
      <c r="W4" s="81" t="s">
        <v>267</v>
      </c>
      <c r="X4" s="81" t="s">
        <v>303</v>
      </c>
      <c r="Y4" s="155" t="s">
        <v>693</v>
      </c>
      <c r="Z4" s="155" t="s">
        <v>266</v>
      </c>
      <c r="AA4" s="155" t="s">
        <v>315</v>
      </c>
      <c r="AB4" s="155" t="s">
        <v>270</v>
      </c>
      <c r="AC4" s="81" t="s">
        <v>264</v>
      </c>
      <c r="AD4" s="81" t="s">
        <v>268</v>
      </c>
      <c r="AE4" s="81" t="s">
        <v>383</v>
      </c>
      <c r="AF4" s="2"/>
      <c r="AG4" s="81" t="s">
        <v>49</v>
      </c>
      <c r="AH4" s="81" t="s">
        <v>48</v>
      </c>
      <c r="AI4" s="81" t="s">
        <v>301</v>
      </c>
      <c r="AJ4" s="81" t="s">
        <v>403</v>
      </c>
      <c r="AK4" s="81" t="s">
        <v>302</v>
      </c>
      <c r="AL4" s="81" t="s">
        <v>306</v>
      </c>
      <c r="AM4" s="81" t="s">
        <v>293</v>
      </c>
      <c r="AN4" s="81" t="s">
        <v>179</v>
      </c>
      <c r="AO4" s="81" t="s">
        <v>183</v>
      </c>
      <c r="AP4" s="81" t="s">
        <v>316</v>
      </c>
      <c r="AQ4" s="81" t="s">
        <v>404</v>
      </c>
      <c r="AR4" s="81" t="s">
        <v>657</v>
      </c>
      <c r="AS4" s="81" t="s">
        <v>658</v>
      </c>
      <c r="AT4" s="81" t="s">
        <v>299</v>
      </c>
      <c r="AU4" s="81" t="s">
        <v>47</v>
      </c>
      <c r="AV4" s="81" t="s">
        <v>713</v>
      </c>
      <c r="AW4" s="81" t="s">
        <v>373</v>
      </c>
      <c r="AX4" s="81" t="s">
        <v>300</v>
      </c>
      <c r="AY4" s="81" t="s">
        <v>304</v>
      </c>
      <c r="AZ4" s="81" t="s">
        <v>318</v>
      </c>
      <c r="BA4" s="81" t="s">
        <v>623</v>
      </c>
      <c r="BB4" s="81" t="s">
        <v>414</v>
      </c>
      <c r="BC4" s="81" t="s">
        <v>382</v>
      </c>
      <c r="BD4" s="81" t="s">
        <v>392</v>
      </c>
      <c r="BE4" s="81" t="s">
        <v>397</v>
      </c>
      <c r="BF4" s="81" t="s">
        <v>46</v>
      </c>
      <c r="BG4" s="81" t="s">
        <v>438</v>
      </c>
      <c r="BH4" s="81" t="s">
        <v>644</v>
      </c>
      <c r="BI4" s="81" t="s">
        <v>646</v>
      </c>
      <c r="BJ4" s="81" t="s">
        <v>645</v>
      </c>
      <c r="BK4" s="81" t="s">
        <v>672</v>
      </c>
      <c r="BL4" s="81" t="s">
        <v>662</v>
      </c>
      <c r="BM4" s="81" t="s">
        <v>441</v>
      </c>
      <c r="BN4" s="81" t="s">
        <v>396</v>
      </c>
    </row>
    <row r="5" spans="1:75" x14ac:dyDescent="0.15">
      <c r="A5" s="69"/>
      <c r="B5" s="69" t="s">
        <v>1028</v>
      </c>
      <c r="C5" s="69" t="s">
        <v>740</v>
      </c>
      <c r="Q5" s="2" t="s">
        <v>740</v>
      </c>
      <c r="R5" s="158">
        <f>SUM(R6:R223)</f>
        <v>2</v>
      </c>
      <c r="S5" s="158">
        <f t="shared" ref="S5:AE5" si="1">SUM(S6:S223)</f>
        <v>0</v>
      </c>
      <c r="T5" s="158">
        <f t="shared" si="1"/>
        <v>0</v>
      </c>
      <c r="U5" s="158">
        <f t="shared" si="1"/>
        <v>0</v>
      </c>
      <c r="V5" s="158">
        <f t="shared" si="1"/>
        <v>0</v>
      </c>
      <c r="W5" s="158">
        <f t="shared" si="1"/>
        <v>0</v>
      </c>
      <c r="X5" s="158">
        <f t="shared" si="1"/>
        <v>0</v>
      </c>
      <c r="Y5" s="158">
        <f t="shared" si="1"/>
        <v>2</v>
      </c>
      <c r="Z5" s="158">
        <f t="shared" si="1"/>
        <v>0</v>
      </c>
      <c r="AA5" s="158">
        <f t="shared" si="1"/>
        <v>0</v>
      </c>
      <c r="AB5" s="158">
        <f t="shared" si="1"/>
        <v>0</v>
      </c>
      <c r="AC5" s="158">
        <f t="shared" si="1"/>
        <v>2</v>
      </c>
      <c r="AD5" s="158">
        <f t="shared" si="1"/>
        <v>1</v>
      </c>
      <c r="AE5" s="158">
        <f t="shared" si="1"/>
        <v>0</v>
      </c>
      <c r="AF5" s="158"/>
      <c r="AG5" s="158">
        <f t="shared" ref="AG5" si="2">SUM(AG6:AG223)</f>
        <v>60</v>
      </c>
      <c r="AH5" s="158">
        <f t="shared" ref="AH5" si="3">SUM(AH6:AH223)</f>
        <v>80</v>
      </c>
      <c r="AI5" s="158">
        <f t="shared" ref="AI5" si="4">SUM(AI6:AI223)</f>
        <v>20</v>
      </c>
      <c r="AJ5" s="158">
        <f t="shared" ref="AJ5" si="5">SUM(AJ6:AJ223)</f>
        <v>1</v>
      </c>
      <c r="AK5" s="158">
        <f t="shared" ref="AK5" si="6">SUM(AK6:AK223)</f>
        <v>0</v>
      </c>
      <c r="AL5" s="158">
        <f t="shared" ref="AL5" si="7">SUM(AL6:AL223)</f>
        <v>0</v>
      </c>
      <c r="AM5" s="158">
        <f t="shared" ref="AM5" si="8">SUM(AM6:AM223)</f>
        <v>3.25</v>
      </c>
      <c r="AN5" s="158">
        <f t="shared" ref="AN5" si="9">SUM(AN6:AN223)</f>
        <v>2</v>
      </c>
      <c r="AO5" s="158">
        <f t="shared" ref="AO5" si="10">SUM(AO6:AO223)</f>
        <v>2</v>
      </c>
      <c r="AP5" s="158">
        <f t="shared" ref="AP5" si="11">SUM(AP6:AP223)</f>
        <v>0</v>
      </c>
      <c r="AQ5" s="158">
        <f t="shared" ref="AQ5" si="12">SUM(AQ6:AQ223)</f>
        <v>30</v>
      </c>
      <c r="AR5" s="158">
        <f t="shared" ref="AR5" si="13">SUM(AR6:AR223)</f>
        <v>0</v>
      </c>
      <c r="AS5" s="158">
        <f t="shared" ref="AS5" si="14">SUM(AS6:AS223)</f>
        <v>0</v>
      </c>
      <c r="AT5" s="158">
        <f t="shared" ref="AT5" si="15">SUM(AT6:AT223)</f>
        <v>90</v>
      </c>
      <c r="AU5" s="158">
        <f t="shared" ref="AU5" si="16">SUM(AU6:AU223)</f>
        <v>45</v>
      </c>
      <c r="AV5" s="158">
        <f t="shared" ref="AV5" si="17">SUM(AV6:AV223)</f>
        <v>400</v>
      </c>
      <c r="AW5" s="158">
        <f t="shared" ref="AW5" si="18">SUM(AW6:AW223)</f>
        <v>0</v>
      </c>
      <c r="AX5" s="158">
        <f t="shared" ref="AX5" si="19">SUM(AX6:AX223)</f>
        <v>3</v>
      </c>
      <c r="AY5" s="158">
        <f t="shared" ref="AY5" si="20">SUM(AY6:AY223)</f>
        <v>0</v>
      </c>
      <c r="AZ5" s="158">
        <f t="shared" ref="AZ5" si="21">SUM(AZ6:AZ223)</f>
        <v>4</v>
      </c>
      <c r="BA5" s="158">
        <f t="shared" ref="BA5" si="22">SUM(BA6:BA223)</f>
        <v>1</v>
      </c>
      <c r="BB5" s="158">
        <f t="shared" ref="BB5" si="23">SUM(BB6:BB223)</f>
        <v>1</v>
      </c>
      <c r="BC5" s="158">
        <f t="shared" ref="BC5" si="24">SUM(BC6:BC223)</f>
        <v>0</v>
      </c>
      <c r="BD5" s="158">
        <f t="shared" ref="BD5" si="25">SUM(BD6:BD223)</f>
        <v>0</v>
      </c>
      <c r="BE5" s="158">
        <f t="shared" ref="BE5" si="26">SUM(BE6:BE223)</f>
        <v>1</v>
      </c>
      <c r="BF5" s="158">
        <f t="shared" ref="BF5" si="27">SUM(BF6:BF223)</f>
        <v>0</v>
      </c>
      <c r="BG5" s="158">
        <f t="shared" ref="BG5" si="28">SUM(BG6:BG223)</f>
        <v>0</v>
      </c>
      <c r="BH5" s="158">
        <f t="shared" ref="BH5" si="29">SUM(BH6:BH223)</f>
        <v>0</v>
      </c>
      <c r="BI5" s="158">
        <f t="shared" ref="BI5" si="30">SUM(BI6:BI223)</f>
        <v>0</v>
      </c>
      <c r="BJ5" s="158">
        <f t="shared" ref="BJ5" si="31">SUM(BJ6:BJ223)</f>
        <v>1</v>
      </c>
      <c r="BK5" s="158">
        <f t="shared" ref="BK5" si="32">SUM(BK6:BK223)</f>
        <v>0</v>
      </c>
      <c r="BL5" s="158">
        <f t="shared" ref="BL5" si="33">SUM(BL6:BL223)</f>
        <v>0</v>
      </c>
      <c r="BM5" s="158">
        <f t="shared" ref="BM5" si="34">SUM(BM6:BM223)</f>
        <v>67.5</v>
      </c>
      <c r="BN5" s="158">
        <f t="shared" ref="BN5" si="35">SUM(BN6:BN223)</f>
        <v>0</v>
      </c>
    </row>
    <row r="6" spans="1:75" x14ac:dyDescent="0.15">
      <c r="A6" s="156" t="s">
        <v>550</v>
      </c>
      <c r="B6" s="165">
        <v>345</v>
      </c>
      <c r="C6" s="182">
        <v>1</v>
      </c>
      <c r="Q6" s="2">
        <v>1</v>
      </c>
      <c r="R6" s="157" cm="1">
        <f t="array" ref="R6">IFERROR(_xlfn.XLOOKUP($A6&amp;R$4,MEN_DES&amp;MEN_COD,MEN_GMS),0)</f>
        <v>0</v>
      </c>
      <c r="S6" s="157" cm="1">
        <f t="array" ref="S6">IFERROR(_xlfn.XLOOKUP($A6&amp;S$4,MEN_DES&amp;MEN_COD,MEN_GMS),0)*$Q6</f>
        <v>0</v>
      </c>
      <c r="T6" s="157" cm="1">
        <f t="array" ref="T6">IFERROR(_xlfn.XLOOKUP($A6&amp;T$4,MEN_DES&amp;MEN_COD,MEN_GMS),0)*$Q6</f>
        <v>0</v>
      </c>
      <c r="U6" s="157" cm="1">
        <f t="array" ref="U6">IFERROR(_xlfn.XLOOKUP($A6&amp;U$4,MEN_DES&amp;MEN_COD,MEN_GMS),0)*$Q6</f>
        <v>0</v>
      </c>
      <c r="V6" s="157" cm="1">
        <f t="array" ref="V6">IFERROR(_xlfn.XLOOKUP($A6&amp;V$4,MEN_DES&amp;MEN_COD,MEN_GMS),0)*$Q6</f>
        <v>0</v>
      </c>
      <c r="W6" s="157" cm="1">
        <f t="array" ref="W6">IFERROR(_xlfn.XLOOKUP($A6&amp;W$4,MEN_DES&amp;MEN_COD,MEN_GMS),0)*$Q6</f>
        <v>0</v>
      </c>
      <c r="X6" s="157" cm="1">
        <f t="array" ref="X6">IFERROR(_xlfn.XLOOKUP($A6&amp;X$4,MEN_DES&amp;MEN_COD,MEN_GMS),0)*$Q6</f>
        <v>0</v>
      </c>
      <c r="Y6" s="157" cm="1">
        <f t="array" ref="Y6">IFERROR(_xlfn.XLOOKUP($A6&amp;Y$4,MEN_DES&amp;MEN_COD,MEN_GMS),0)*$Q6</f>
        <v>0</v>
      </c>
      <c r="Z6" s="157" cm="1">
        <f t="array" ref="Z6">IFERROR(_xlfn.XLOOKUP($A6&amp;Z$4,MEN_DES&amp;MEN_COD,MEN_GMS),0)*$Q6</f>
        <v>0</v>
      </c>
      <c r="AA6" s="157" cm="1">
        <f t="array" ref="AA6">IFERROR(_xlfn.XLOOKUP($A6&amp;AA$4,MEN_DES&amp;MEN_COD,MEN_GMS),0)*$Q6</f>
        <v>0</v>
      </c>
      <c r="AB6" s="157" cm="1">
        <f t="array" ref="AB6">IFERROR(_xlfn.XLOOKUP($A6&amp;AB$4,MEN_DES&amp;MEN_COD,MEN_GMS),0)*$Q6</f>
        <v>0</v>
      </c>
      <c r="AC6" s="157" cm="1">
        <f t="array" ref="AC6">IFERROR(_xlfn.XLOOKUP($A6&amp;AC$4,MEN_DES&amp;MEN_COD,MEN_GMS),0)*$Q6</f>
        <v>0</v>
      </c>
      <c r="AD6" s="157" cm="1">
        <f t="array" ref="AD6">IFERROR(_xlfn.XLOOKUP($A6&amp;AD$4,MEN_DES&amp;MEN_COD,MEN_GMS),0)*$Q6</f>
        <v>1</v>
      </c>
      <c r="AE6" s="157" cm="1">
        <f t="array" ref="AE6">IFERROR(_xlfn.XLOOKUP($A6&amp;AE$4,MEN_DES&amp;MEN_COD,MEN_GMS),0)*$Q6</f>
        <v>0</v>
      </c>
      <c r="AF6" s="157"/>
      <c r="AG6" s="157" cm="1">
        <f t="array" ref="AG6">IFERROR(_xlfn.XLOOKUP($A6&amp;AG$4,MEN_DES&amp;MEN_COD,MEN_GMS),0)*$Q6</f>
        <v>0</v>
      </c>
      <c r="AH6" s="157" cm="1">
        <f t="array" ref="AH6">IFERROR(_xlfn.XLOOKUP($A6&amp;AH$4,MEN_DES&amp;MEN_COD,MEN_GMS),0)*$Q6</f>
        <v>0</v>
      </c>
      <c r="AI6" s="157" cm="1">
        <f t="array" ref="AI6">IFERROR(_xlfn.XLOOKUP($A6&amp;AI$4,MEN_DES&amp;MEN_COD,MEN_GMS),0)*$Q6</f>
        <v>0</v>
      </c>
      <c r="AJ6" s="157" cm="1">
        <f t="array" ref="AJ6">IFERROR(_xlfn.XLOOKUP($A6&amp;AJ$4,MEN_DES&amp;MEN_COD,MEN_GMS),0)*$Q6</f>
        <v>0</v>
      </c>
      <c r="AK6" s="157" cm="1">
        <f t="array" ref="AK6">IFERROR(_xlfn.XLOOKUP($A6&amp;AK$4,MEN_DES&amp;MEN_COD,MEN_GMS),0)*$Q6</f>
        <v>0</v>
      </c>
      <c r="AL6" s="157" cm="1">
        <f t="array" ref="AL6">IFERROR(_xlfn.XLOOKUP($A6&amp;AL$4,MEN_DES&amp;MEN_COD,MEN_GMS),0)*$Q6</f>
        <v>0</v>
      </c>
      <c r="AM6" s="157" cm="1">
        <f t="array" ref="AM6">IFERROR(_xlfn.XLOOKUP($A6&amp;AM$4,MEN_DES&amp;MEN_COD,MEN_GMS),0)*$Q6</f>
        <v>0.25</v>
      </c>
      <c r="AN6" s="157" cm="1">
        <f t="array" ref="AN6">IFERROR(_xlfn.XLOOKUP($A6&amp;AN$4,MEN_DES&amp;MEN_COD,MEN_GMS),0)*$Q6</f>
        <v>0</v>
      </c>
      <c r="AO6" s="157" cm="1">
        <f t="array" ref="AO6">IFERROR(_xlfn.XLOOKUP($A6&amp;AO$4,MEN_DES&amp;MEN_COD,MEN_GMS),0)*$Q6</f>
        <v>0</v>
      </c>
      <c r="AP6" s="157" cm="1">
        <f t="array" ref="AP6">IFERROR(_xlfn.XLOOKUP($A6&amp;AP$4,MEN_DES&amp;MEN_COD,MEN_GMS),0)*$Q6</f>
        <v>0</v>
      </c>
      <c r="AQ6" s="157" cm="1">
        <f t="array" ref="AQ6">IFERROR(_xlfn.XLOOKUP($A6&amp;AQ$4,MEN_DES&amp;MEN_COD,MEN_GMS),0)*$Q6</f>
        <v>0</v>
      </c>
      <c r="AR6" s="157" cm="1">
        <f t="array" ref="AR6">IFERROR(_xlfn.XLOOKUP($A6&amp;AR$4,MEN_DES&amp;MEN_COD,MEN_GMS),0)*$Q6</f>
        <v>0</v>
      </c>
      <c r="AS6" s="157" cm="1">
        <f t="array" ref="AS6">IFERROR(_xlfn.XLOOKUP($A6&amp;AS$4,MEN_DES&amp;MEN_COD,MEN_GMS),0)*$Q6</f>
        <v>0</v>
      </c>
      <c r="AT6" s="157" cm="1">
        <f t="array" ref="AT6">IFERROR(_xlfn.XLOOKUP($A6&amp;AT$4,MEN_DES&amp;MEN_COD,MEN_GMS),0)*$Q6</f>
        <v>0</v>
      </c>
      <c r="AU6" s="157" cm="1">
        <f t="array" ref="AU6">IFERROR(_xlfn.XLOOKUP($A6&amp;AU$4,MEN_DES&amp;MEN_COD,MEN_GMS),0)*$Q6</f>
        <v>0</v>
      </c>
      <c r="AV6" s="157" cm="1">
        <f t="array" ref="AV6">IFERROR(_xlfn.XLOOKUP($A6&amp;AV$4,MEN_DES&amp;MEN_COD,MEN_GMS),0)*$Q6</f>
        <v>0</v>
      </c>
      <c r="AW6" s="157" cm="1">
        <f t="array" ref="AW6">IFERROR(_xlfn.XLOOKUP($A6&amp;AW$4,MEN_DES&amp;MEN_COD,MEN_GMS),0)*$Q6</f>
        <v>0</v>
      </c>
      <c r="AX6" s="157" cm="1">
        <f t="array" ref="AX6">IFERROR(_xlfn.XLOOKUP($A6&amp;AX$4,MEN_DES&amp;MEN_COD,MEN_GMS),0)*$Q6</f>
        <v>0</v>
      </c>
      <c r="AY6" s="157" cm="1">
        <f t="array" ref="AY6">IFERROR(_xlfn.XLOOKUP($A6&amp;AY$4,MEN_DES&amp;MEN_COD,MEN_GMS),0)*$Q6</f>
        <v>0</v>
      </c>
      <c r="AZ6" s="157" cm="1">
        <f t="array" ref="AZ6">IFERROR(_xlfn.XLOOKUP($A6&amp;AZ$4,MEN_DES&amp;MEN_COD,MEN_GMS),0)*$Q6</f>
        <v>0</v>
      </c>
      <c r="BA6" s="157" cm="1">
        <f t="array" ref="BA6">IFERROR(_xlfn.XLOOKUP($A6&amp;BA$4,MEN_DES&amp;MEN_COD,MEN_GMS),0)*$Q6</f>
        <v>0</v>
      </c>
      <c r="BB6" s="157" cm="1">
        <f t="array" ref="BB6">IFERROR(_xlfn.XLOOKUP($A6&amp;BB$4,MEN_DES&amp;MEN_COD,MEN_GMS),0)*$Q6</f>
        <v>0</v>
      </c>
      <c r="BC6" s="157" cm="1">
        <f t="array" ref="BC6">IFERROR(_xlfn.XLOOKUP($A6&amp;BC$4,MEN_DES&amp;MEN_COD,MEN_GMS),0)*$Q6</f>
        <v>0</v>
      </c>
      <c r="BD6" s="157" cm="1">
        <f t="array" ref="BD6">IFERROR(_xlfn.XLOOKUP($A6&amp;BD$4,MEN_DES&amp;MEN_COD,MEN_GMS),0)*$Q6</f>
        <v>0</v>
      </c>
      <c r="BE6" s="157" cm="1">
        <f t="array" ref="BE6">IFERROR(_xlfn.XLOOKUP($A6&amp;BE$4,MEN_DES&amp;MEN_COD,MEN_GMS),0)*$Q6</f>
        <v>1</v>
      </c>
      <c r="BF6" s="157" cm="1">
        <f t="array" ref="BF6">IFERROR(_xlfn.XLOOKUP($A6&amp;BF$4,MEN_DES&amp;MEN_COD,MEN_GMS),0)*$Q6</f>
        <v>0</v>
      </c>
      <c r="BG6" s="157" cm="1">
        <f t="array" ref="BG6">IFERROR(_xlfn.XLOOKUP($A6&amp;BG$4,MEN_DES&amp;MEN_COD,MEN_GMS),0)*$Q6</f>
        <v>0</v>
      </c>
      <c r="BH6" s="157" cm="1">
        <f t="array" ref="BH6">IFERROR(_xlfn.XLOOKUP($A6&amp;BH$4,MEN_DES&amp;MEN_COD,MEN_GMS),0)*$Q6</f>
        <v>0</v>
      </c>
      <c r="BI6" s="157" cm="1">
        <f t="array" ref="BI6">IFERROR(_xlfn.XLOOKUP($A6&amp;BI$4,MEN_DES&amp;MEN_COD,MEN_GMS),0)*$Q6</f>
        <v>0</v>
      </c>
      <c r="BJ6" s="157" cm="1">
        <f t="array" ref="BJ6">IFERROR(_xlfn.XLOOKUP($A6&amp;BJ$4,MEN_DES&amp;MEN_COD,MEN_GMS),0)*$Q6</f>
        <v>0</v>
      </c>
      <c r="BK6" s="157" cm="1">
        <f t="array" ref="BK6">IFERROR(_xlfn.XLOOKUP($A6&amp;BK$4,MEN_DES&amp;MEN_COD,MEN_GMS),0)*$Q6</f>
        <v>0</v>
      </c>
      <c r="BL6" s="157" cm="1">
        <f t="array" ref="BL6">IFERROR(_xlfn.XLOOKUP($A6&amp;BL$4,MEN_DES&amp;MEN_COD,MEN_GMS),0)*$Q6</f>
        <v>0</v>
      </c>
      <c r="BM6" s="157" cm="1">
        <f t="array" ref="BM6">IFERROR(_xlfn.XLOOKUP($A6&amp;BM$4,MEN_DES&amp;MEN_COD,MEN_GMS),0)*$Q6</f>
        <v>0</v>
      </c>
      <c r="BN6" s="157" cm="1">
        <f t="array" ref="BN6">IFERROR(_xlfn.XLOOKUP($A6&amp;BN$4,MEN_DES&amp;MEN_COD,MEN_GMS),0)*$Q6</f>
        <v>0</v>
      </c>
      <c r="BO6" s="168">
        <f t="shared" ref="BO6" si="36">SUM(R6:BN6)</f>
        <v>2.25</v>
      </c>
    </row>
    <row r="7" spans="1:75" x14ac:dyDescent="0.15">
      <c r="A7" s="156" t="s">
        <v>487</v>
      </c>
      <c r="B7" s="165">
        <v>88</v>
      </c>
      <c r="C7" s="182">
        <v>1</v>
      </c>
      <c r="O7" s="2"/>
      <c r="P7" s="2"/>
      <c r="Q7" s="2">
        <v>1</v>
      </c>
      <c r="R7" s="157" cm="1">
        <f t="array" ref="R7">IFERROR(_xlfn.XLOOKUP($A7&amp;R$4,MEN_DES&amp;MEN_COD,MEN_GMS),0)</f>
        <v>0</v>
      </c>
      <c r="S7" s="157" cm="1">
        <f t="array" ref="S7">IFERROR(_xlfn.XLOOKUP($A7&amp;S$4,MEN_DES&amp;MEN_COD,MEN_GMS),0)*$Q7</f>
        <v>0</v>
      </c>
      <c r="T7" s="157" cm="1">
        <f t="array" ref="T7">IFERROR(_xlfn.XLOOKUP($A7&amp;T$4,MEN_DES&amp;MEN_COD,MEN_GMS),0)*$Q7</f>
        <v>0</v>
      </c>
      <c r="U7" s="157" cm="1">
        <f t="array" ref="U7">IFERROR(_xlfn.XLOOKUP($A7&amp;U$4,MEN_DES&amp;MEN_COD,MEN_GMS),0)*$Q7</f>
        <v>0</v>
      </c>
      <c r="V7" s="157" cm="1">
        <f t="array" ref="V7">IFERROR(_xlfn.XLOOKUP($A7&amp;V$4,MEN_DES&amp;MEN_COD,MEN_GMS),0)*$Q7</f>
        <v>0</v>
      </c>
      <c r="W7" s="157" cm="1">
        <f t="array" ref="W7">IFERROR(_xlfn.XLOOKUP($A7&amp;W$4,MEN_DES&amp;MEN_COD,MEN_GMS),0)*$Q7</f>
        <v>0</v>
      </c>
      <c r="X7" s="157" cm="1">
        <f t="array" ref="X7">IFERROR(_xlfn.XLOOKUP($A7&amp;X$4,MEN_DES&amp;MEN_COD,MEN_GMS),0)*$Q7</f>
        <v>0</v>
      </c>
      <c r="Y7" s="157" cm="1">
        <f t="array" ref="Y7">IFERROR(_xlfn.XLOOKUP($A7&amp;Y$4,MEN_DES&amp;MEN_COD,MEN_GMS),0)*$Q7</f>
        <v>0</v>
      </c>
      <c r="Z7" s="157" cm="1">
        <f t="array" ref="Z7">IFERROR(_xlfn.XLOOKUP($A7&amp;Z$4,MEN_DES&amp;MEN_COD,MEN_GMS),0)*$Q7</f>
        <v>0</v>
      </c>
      <c r="AA7" s="157" cm="1">
        <f t="array" ref="AA7">IFERROR(_xlfn.XLOOKUP($A7&amp;AA$4,MEN_DES&amp;MEN_COD,MEN_GMS),0)*$Q7</f>
        <v>0</v>
      </c>
      <c r="AB7" s="157" cm="1">
        <f t="array" ref="AB7">IFERROR(_xlfn.XLOOKUP($A7&amp;AB$4,MEN_DES&amp;MEN_COD,MEN_GMS),0)*$Q7</f>
        <v>0</v>
      </c>
      <c r="AC7" s="157" cm="1">
        <f t="array" ref="AC7">IFERROR(_xlfn.XLOOKUP($A7&amp;AC$4,MEN_DES&amp;MEN_COD,MEN_GMS),0)*$Q7</f>
        <v>0</v>
      </c>
      <c r="AD7" s="157" cm="1">
        <f t="array" ref="AD7">IFERROR(_xlfn.XLOOKUP($A7&amp;AD$4,MEN_DES&amp;MEN_COD,MEN_GMS),0)*$Q7</f>
        <v>0</v>
      </c>
      <c r="AE7" s="157" cm="1">
        <f t="array" ref="AE7">IFERROR(_xlfn.XLOOKUP($A7&amp;AE$4,MEN_DES&amp;MEN_COD,MEN_GMS),0)*$Q7</f>
        <v>0</v>
      </c>
      <c r="AF7" s="157"/>
      <c r="AG7" s="157" cm="1">
        <f t="array" ref="AG7">IFERROR(_xlfn.XLOOKUP($A7&amp;AG$4,MEN_DES&amp;MEN_COD,MEN_GMS),0)*$Q7</f>
        <v>0</v>
      </c>
      <c r="AH7" s="157" cm="1">
        <f t="array" ref="AH7">IFERROR(_xlfn.XLOOKUP($A7&amp;AH$4,MEN_DES&amp;MEN_COD,MEN_GMS),0)*$Q7</f>
        <v>0</v>
      </c>
      <c r="AI7" s="157" cm="1">
        <f t="array" ref="AI7">IFERROR(_xlfn.XLOOKUP($A7&amp;AI$4,MEN_DES&amp;MEN_COD,MEN_GMS),0)*$Q7</f>
        <v>0</v>
      </c>
      <c r="AJ7" s="157" cm="1">
        <f t="array" ref="AJ7">IFERROR(_xlfn.XLOOKUP($A7&amp;AJ$4,MEN_DES&amp;MEN_COD,MEN_GMS),0)*$Q7</f>
        <v>0</v>
      </c>
      <c r="AK7" s="157" cm="1">
        <f t="array" ref="AK7">IFERROR(_xlfn.XLOOKUP($A7&amp;AK$4,MEN_DES&amp;MEN_COD,MEN_GMS),0)*$Q7</f>
        <v>0</v>
      </c>
      <c r="AL7" s="157" cm="1">
        <f t="array" ref="AL7">IFERROR(_xlfn.XLOOKUP($A7&amp;AL$4,MEN_DES&amp;MEN_COD,MEN_GMS),0)*$Q7</f>
        <v>0</v>
      </c>
      <c r="AM7" s="157" cm="1">
        <f t="array" ref="AM7">IFERROR(_xlfn.XLOOKUP($A7&amp;AM$4,MEN_DES&amp;MEN_COD,MEN_GMS),0)*$Q7</f>
        <v>0</v>
      </c>
      <c r="AN7" s="157" cm="1">
        <f t="array" ref="AN7">IFERROR(_xlfn.XLOOKUP($A7&amp;AN$4,MEN_DES&amp;MEN_COD,MEN_GMS),0)*$Q7</f>
        <v>0</v>
      </c>
      <c r="AO7" s="157" cm="1">
        <f t="array" ref="AO7">IFERROR(_xlfn.XLOOKUP($A7&amp;AO$4,MEN_DES&amp;MEN_COD,MEN_GMS),0)*$Q7</f>
        <v>0</v>
      </c>
      <c r="AP7" s="157" cm="1">
        <f t="array" ref="AP7">IFERROR(_xlfn.XLOOKUP($A7&amp;AP$4,MEN_DES&amp;MEN_COD,MEN_GMS),0)*$Q7</f>
        <v>0</v>
      </c>
      <c r="AQ7" s="157" cm="1">
        <f t="array" ref="AQ7">IFERROR(_xlfn.XLOOKUP($A7&amp;AQ$4,MEN_DES&amp;MEN_COD,MEN_GMS),0)*$Q7</f>
        <v>0</v>
      </c>
      <c r="AR7" s="157" cm="1">
        <f t="array" ref="AR7">IFERROR(_xlfn.XLOOKUP($A7&amp;AR$4,MEN_DES&amp;MEN_COD,MEN_GMS),0)*$Q7</f>
        <v>0</v>
      </c>
      <c r="AS7" s="157" cm="1">
        <f t="array" ref="AS7">IFERROR(_xlfn.XLOOKUP($A7&amp;AS$4,MEN_DES&amp;MEN_COD,MEN_GMS),0)*$Q7</f>
        <v>0</v>
      </c>
      <c r="AT7" s="157" cm="1">
        <f t="array" ref="AT7">IFERROR(_xlfn.XLOOKUP($A7&amp;AT$4,MEN_DES&amp;MEN_COD,MEN_GMS),0)*$Q7</f>
        <v>0</v>
      </c>
      <c r="AU7" s="157" cm="1">
        <f t="array" ref="AU7">IFERROR(_xlfn.XLOOKUP($A7&amp;AU$4,MEN_DES&amp;MEN_COD,MEN_GMS),0)*$Q7</f>
        <v>0</v>
      </c>
      <c r="AV7" s="157" cm="1">
        <f t="array" ref="AV7">IFERROR(_xlfn.XLOOKUP($A7&amp;AV$4,MEN_DES&amp;MEN_COD,MEN_GMS),0)*$Q7</f>
        <v>0</v>
      </c>
      <c r="AW7" s="157" cm="1">
        <f t="array" ref="AW7">IFERROR(_xlfn.XLOOKUP($A7&amp;AW$4,MEN_DES&amp;MEN_COD,MEN_GMS),0)*$Q7</f>
        <v>0</v>
      </c>
      <c r="AX7" s="157" cm="1">
        <f t="array" ref="AX7">IFERROR(_xlfn.XLOOKUP($A7&amp;AX$4,MEN_DES&amp;MEN_COD,MEN_GMS),0)*$Q7</f>
        <v>0</v>
      </c>
      <c r="AY7" s="157" cm="1">
        <f t="array" ref="AY7">IFERROR(_xlfn.XLOOKUP($A7&amp;AY$4,MEN_DES&amp;MEN_COD,MEN_GMS),0)*$Q7</f>
        <v>0</v>
      </c>
      <c r="AZ7" s="157" cm="1">
        <f t="array" ref="AZ7">IFERROR(_xlfn.XLOOKUP($A7&amp;AZ$4,MEN_DES&amp;MEN_COD,MEN_GMS),0)*$Q7</f>
        <v>0</v>
      </c>
      <c r="BA7" s="157" cm="1">
        <f t="array" ref="BA7">IFERROR(_xlfn.XLOOKUP($A7&amp;BA$4,MEN_DES&amp;MEN_COD,MEN_GMS),0)*$Q7</f>
        <v>0</v>
      </c>
      <c r="BB7" s="157" cm="1">
        <f t="array" ref="BB7">IFERROR(_xlfn.XLOOKUP($A7&amp;BB$4,MEN_DES&amp;MEN_COD,MEN_GMS),0)*$Q7</f>
        <v>0</v>
      </c>
      <c r="BC7" s="157" cm="1">
        <f t="array" ref="BC7">IFERROR(_xlfn.XLOOKUP($A7&amp;BC$4,MEN_DES&amp;MEN_COD,MEN_GMS),0)*$Q7</f>
        <v>0</v>
      </c>
      <c r="BD7" s="157" cm="1">
        <f t="array" ref="BD7">IFERROR(_xlfn.XLOOKUP($A7&amp;BD$4,MEN_DES&amp;MEN_COD,MEN_GMS),0)*$Q7</f>
        <v>0</v>
      </c>
      <c r="BE7" s="157" cm="1">
        <f t="array" ref="BE7">IFERROR(_xlfn.XLOOKUP($A7&amp;BE$4,MEN_DES&amp;MEN_COD,MEN_GMS),0)*$Q7</f>
        <v>0</v>
      </c>
      <c r="BF7" s="157" cm="1">
        <f t="array" ref="BF7">IFERROR(_xlfn.XLOOKUP($A7&amp;BF$4,MEN_DES&amp;MEN_COD,MEN_GMS),0)*$Q7</f>
        <v>0</v>
      </c>
      <c r="BG7" s="157" cm="1">
        <f t="array" ref="BG7">IFERROR(_xlfn.XLOOKUP($A7&amp;BG$4,MEN_DES&amp;MEN_COD,MEN_GMS),0)*$Q7</f>
        <v>0</v>
      </c>
      <c r="BH7" s="157" cm="1">
        <f t="array" ref="BH7">IFERROR(_xlfn.XLOOKUP($A7&amp;BH$4,MEN_DES&amp;MEN_COD,MEN_GMS),0)*$Q7</f>
        <v>0</v>
      </c>
      <c r="BI7" s="157" cm="1">
        <f t="array" ref="BI7">IFERROR(_xlfn.XLOOKUP($A7&amp;BI$4,MEN_DES&amp;MEN_COD,MEN_GMS),0)*$Q7</f>
        <v>0</v>
      </c>
      <c r="BJ7" s="157" cm="1">
        <f t="array" ref="BJ7">IFERROR(_xlfn.XLOOKUP($A7&amp;BJ$4,MEN_DES&amp;MEN_COD,MEN_GMS),0)*$Q7</f>
        <v>0</v>
      </c>
      <c r="BK7" s="157" cm="1">
        <f t="array" ref="BK7">IFERROR(_xlfn.XLOOKUP($A7&amp;BK$4,MEN_DES&amp;MEN_COD,MEN_GMS),0)*$Q7</f>
        <v>0</v>
      </c>
      <c r="BL7" s="157" cm="1">
        <f t="array" ref="BL7">IFERROR(_xlfn.XLOOKUP($A7&amp;BL$4,MEN_DES&amp;MEN_COD,MEN_GMS),0)*$Q7</f>
        <v>0</v>
      </c>
      <c r="BM7" s="157" cm="1">
        <f t="array" ref="BM7">IFERROR(_xlfn.XLOOKUP($A7&amp;BM$4,MEN_DES&amp;MEN_COD,MEN_GMS),0)*$Q7</f>
        <v>0</v>
      </c>
      <c r="BN7" s="157" cm="1">
        <f t="array" ref="BN7">IFERROR(_xlfn.XLOOKUP($A7&amp;BN$4,MEN_DES&amp;MEN_COD,MEN_GMS),0)*$Q7</f>
        <v>0</v>
      </c>
      <c r="BO7" s="168">
        <f t="shared" ref="BO7:BO17" si="37">SUM(R7:BN7)</f>
        <v>0</v>
      </c>
    </row>
    <row r="8" spans="1:75" x14ac:dyDescent="0.15">
      <c r="A8" s="156" t="s">
        <v>593</v>
      </c>
      <c r="B8" s="165">
        <v>118</v>
      </c>
      <c r="C8" s="182">
        <v>1</v>
      </c>
      <c r="O8" s="2"/>
      <c r="P8" s="2"/>
      <c r="Q8" s="2">
        <v>1</v>
      </c>
      <c r="R8" s="157" cm="1">
        <f t="array" ref="R8">IFERROR(_xlfn.XLOOKUP($A8&amp;R$4,MEN_DES&amp;MEN_COD,MEN_GMS),0)*$Q8</f>
        <v>0</v>
      </c>
      <c r="S8" s="157" cm="1">
        <f t="array" ref="S8">IFERROR(_xlfn.XLOOKUP($A8&amp;S$4,MEN_DES&amp;MEN_COD,MEN_GMS),0)*$Q8</f>
        <v>0</v>
      </c>
      <c r="T8" s="157" cm="1">
        <f t="array" ref="T8">IFERROR(_xlfn.XLOOKUP($A8&amp;T$4,MEN_DES&amp;MEN_COD,MEN_GMS),0)*$Q8</f>
        <v>0</v>
      </c>
      <c r="U8" s="157" cm="1">
        <f t="array" ref="U8">IFERROR(_xlfn.XLOOKUP($A8&amp;U$4,MEN_DES&amp;MEN_COD,MEN_GMS),0)*$Q8</f>
        <v>0</v>
      </c>
      <c r="V8" s="157" cm="1">
        <f t="array" ref="V8">IFERROR(_xlfn.XLOOKUP($A8&amp;V$4,MEN_DES&amp;MEN_COD,MEN_GMS),0)*$Q8</f>
        <v>0</v>
      </c>
      <c r="W8" s="157" cm="1">
        <f t="array" ref="W8">IFERROR(_xlfn.XLOOKUP($A8&amp;W$4,MEN_DES&amp;MEN_COD,MEN_GMS),0)*$Q8</f>
        <v>0</v>
      </c>
      <c r="X8" s="157" cm="1">
        <f t="array" ref="X8">IFERROR(_xlfn.XLOOKUP($A8&amp;X$4,MEN_DES&amp;MEN_COD,MEN_GMS),0)*$Q8</f>
        <v>0</v>
      </c>
      <c r="Y8" s="157" cm="1">
        <f t="array" ref="Y8">IFERROR(_xlfn.XLOOKUP($A8&amp;Y$4,MEN_DES&amp;MEN_COD,MEN_GMS),0)*$Q8</f>
        <v>0</v>
      </c>
      <c r="Z8" s="157" cm="1">
        <f t="array" ref="Z8">IFERROR(_xlfn.XLOOKUP($A8&amp;Z$4,MEN_DES&amp;MEN_COD,MEN_GMS),0)*$Q8</f>
        <v>0</v>
      </c>
      <c r="AA8" s="157" cm="1">
        <f t="array" ref="AA8">IFERROR(_xlfn.XLOOKUP($A8&amp;AA$4,MEN_DES&amp;MEN_COD,MEN_GMS),0)*$Q8</f>
        <v>0</v>
      </c>
      <c r="AB8" s="157" cm="1">
        <f t="array" ref="AB8">IFERROR(_xlfn.XLOOKUP($A8&amp;AB$4,MEN_DES&amp;MEN_COD,MEN_GMS),0)*$Q8</f>
        <v>0</v>
      </c>
      <c r="AC8" s="157" cm="1">
        <f t="array" ref="AC8">IFERROR(_xlfn.XLOOKUP($A8&amp;AC$4,MEN_DES&amp;MEN_COD,MEN_GMS),0)*$Q8</f>
        <v>0</v>
      </c>
      <c r="AD8" s="157" cm="1">
        <f t="array" ref="AD8">IFERROR(_xlfn.XLOOKUP($A8&amp;AD$4,MEN_DES&amp;MEN_COD,MEN_GMS),0)*$Q8</f>
        <v>0</v>
      </c>
      <c r="AE8" s="157" cm="1">
        <f t="array" ref="AE8">IFERROR(_xlfn.XLOOKUP($A8&amp;AE$4,MEN_DES&amp;MEN_COD,MEN_GMS),0)*$Q8</f>
        <v>0</v>
      </c>
      <c r="AF8" s="157"/>
      <c r="AG8" s="157" cm="1">
        <f t="array" ref="AG8">IFERROR(_xlfn.XLOOKUP($A8&amp;AG$4,MEN_DES&amp;MEN_COD,MEN_GMS),0)*$Q8</f>
        <v>0</v>
      </c>
      <c r="AH8" s="157" cm="1">
        <f t="array" ref="AH8">IFERROR(_xlfn.XLOOKUP($A8&amp;AH$4,MEN_DES&amp;MEN_COD,MEN_GMS),0)*$Q8</f>
        <v>0</v>
      </c>
      <c r="AI8" s="157" cm="1">
        <f t="array" ref="AI8">IFERROR(_xlfn.XLOOKUP($A8&amp;AI$4,MEN_DES&amp;MEN_COD,MEN_GMS),0)*$Q8</f>
        <v>0</v>
      </c>
      <c r="AJ8" s="157" cm="1">
        <f t="array" ref="AJ8">IFERROR(_xlfn.XLOOKUP($A8&amp;AJ$4,MEN_DES&amp;MEN_COD,MEN_GMS),0)*$Q8</f>
        <v>0</v>
      </c>
      <c r="AK8" s="157" cm="1">
        <f t="array" ref="AK8">IFERROR(_xlfn.XLOOKUP($A8&amp;AK$4,MEN_DES&amp;MEN_COD,MEN_GMS),0)*$Q8</f>
        <v>0</v>
      </c>
      <c r="AL8" s="157" cm="1">
        <f t="array" ref="AL8">IFERROR(_xlfn.XLOOKUP($A8&amp;AL$4,MEN_DES&amp;MEN_COD,MEN_GMS),0)*$Q8</f>
        <v>0</v>
      </c>
      <c r="AM8" s="157" cm="1">
        <f t="array" ref="AM8">IFERROR(_xlfn.XLOOKUP($A8&amp;AM$4,MEN_DES&amp;MEN_COD,MEN_GMS),0)*$Q8</f>
        <v>0</v>
      </c>
      <c r="AN8" s="157" cm="1">
        <f t="array" ref="AN8">IFERROR(_xlfn.XLOOKUP($A8&amp;AN$4,MEN_DES&amp;MEN_COD,MEN_GMS),0)*$Q8</f>
        <v>0</v>
      </c>
      <c r="AO8" s="157" cm="1">
        <f t="array" ref="AO8">IFERROR(_xlfn.XLOOKUP($A8&amp;AO$4,MEN_DES&amp;MEN_COD,MEN_GMS),0)*$Q8</f>
        <v>0</v>
      </c>
      <c r="AP8" s="157" cm="1">
        <f t="array" ref="AP8">IFERROR(_xlfn.XLOOKUP($A8&amp;AP$4,MEN_DES&amp;MEN_COD,MEN_GMS),0)*$Q8</f>
        <v>0</v>
      </c>
      <c r="AQ8" s="157" cm="1">
        <f t="array" ref="AQ8">IFERROR(_xlfn.XLOOKUP($A8&amp;AQ$4,MEN_DES&amp;MEN_COD,MEN_GMS),0)*$Q8</f>
        <v>0</v>
      </c>
      <c r="AR8" s="157" cm="1">
        <f t="array" ref="AR8">IFERROR(_xlfn.XLOOKUP($A8&amp;AR$4,MEN_DES&amp;MEN_COD,MEN_GMS),0)*$Q8</f>
        <v>0</v>
      </c>
      <c r="AS8" s="157" cm="1">
        <f t="array" ref="AS8">IFERROR(_xlfn.XLOOKUP($A8&amp;AS$4,MEN_DES&amp;MEN_COD,MEN_GMS),0)*$Q8</f>
        <v>0</v>
      </c>
      <c r="AT8" s="157" cm="1">
        <f t="array" ref="AT8">IFERROR(_xlfn.XLOOKUP($A8&amp;AT$4,MEN_DES&amp;MEN_COD,MEN_GMS),0)*$Q8</f>
        <v>0</v>
      </c>
      <c r="AU8" s="157" cm="1">
        <f t="array" ref="AU8">IFERROR(_xlfn.XLOOKUP($A8&amp;AU$4,MEN_DES&amp;MEN_COD,MEN_GMS),0)*$Q8</f>
        <v>0</v>
      </c>
      <c r="AV8" s="157" cm="1">
        <f t="array" ref="AV8">IFERROR(_xlfn.XLOOKUP($A8&amp;AV$4,MEN_DES&amp;MEN_COD,MEN_GMS),0)*$Q8</f>
        <v>0</v>
      </c>
      <c r="AW8" s="157" cm="1">
        <f t="array" ref="AW8">IFERROR(_xlfn.XLOOKUP($A8&amp;AW$4,MEN_DES&amp;MEN_COD,MEN_GMS),0)*$Q8</f>
        <v>0</v>
      </c>
      <c r="AX8" s="157" cm="1">
        <f t="array" ref="AX8">IFERROR(_xlfn.XLOOKUP($A8&amp;AX$4,MEN_DES&amp;MEN_COD,MEN_GMS),0)*$Q8</f>
        <v>0</v>
      </c>
      <c r="AY8" s="157" cm="1">
        <f t="array" ref="AY8">IFERROR(_xlfn.XLOOKUP($A8&amp;AY$4,MEN_DES&amp;MEN_COD,MEN_GMS),0)*$Q8</f>
        <v>0</v>
      </c>
      <c r="AZ8" s="157" cm="1">
        <f t="array" ref="AZ8">IFERROR(_xlfn.XLOOKUP($A8&amp;AZ$4,MEN_DES&amp;MEN_COD,MEN_GMS),0)*$Q8</f>
        <v>0</v>
      </c>
      <c r="BA8" s="157" cm="1">
        <f t="array" ref="BA8">IFERROR(_xlfn.XLOOKUP($A8&amp;BA$4,MEN_DES&amp;MEN_COD,MEN_GMS),0)*$Q8</f>
        <v>0</v>
      </c>
      <c r="BB8" s="157" cm="1">
        <f t="array" ref="BB8">IFERROR(_xlfn.XLOOKUP($A8&amp;BB$4,MEN_DES&amp;MEN_COD,MEN_GMS),0)*$Q8</f>
        <v>0</v>
      </c>
      <c r="BC8" s="157" cm="1">
        <f t="array" ref="BC8">IFERROR(_xlfn.XLOOKUP($A8&amp;BC$4,MEN_DES&amp;MEN_COD,MEN_GMS),0)*$Q8</f>
        <v>0</v>
      </c>
      <c r="BD8" s="157" cm="1">
        <f t="array" ref="BD8">IFERROR(_xlfn.XLOOKUP($A8&amp;BD$4,MEN_DES&amp;MEN_COD,MEN_GMS),0)*$Q8</f>
        <v>0</v>
      </c>
      <c r="BE8" s="157" cm="1">
        <f t="array" ref="BE8">IFERROR(_xlfn.XLOOKUP($A8&amp;BE$4,MEN_DES&amp;MEN_COD,MEN_GMS),0)*$Q8</f>
        <v>0</v>
      </c>
      <c r="BF8" s="157" cm="1">
        <f t="array" ref="BF8">IFERROR(_xlfn.XLOOKUP($A8&amp;BF$4,MEN_DES&amp;MEN_COD,MEN_GMS),0)*$Q8</f>
        <v>0</v>
      </c>
      <c r="BG8" s="157" cm="1">
        <f t="array" ref="BG8">IFERROR(_xlfn.XLOOKUP($A8&amp;BG$4,MEN_DES&amp;MEN_COD,MEN_GMS),0)*$Q8</f>
        <v>0</v>
      </c>
      <c r="BH8" s="157" cm="1">
        <f t="array" ref="BH8">IFERROR(_xlfn.XLOOKUP($A8&amp;BH$4,MEN_DES&amp;MEN_COD,MEN_GMS),0)*$Q8</f>
        <v>0</v>
      </c>
      <c r="BI8" s="157" cm="1">
        <f t="array" ref="BI8">IFERROR(_xlfn.XLOOKUP($A8&amp;BI$4,MEN_DES&amp;MEN_COD,MEN_GMS),0)*$Q8</f>
        <v>0</v>
      </c>
      <c r="BJ8" s="157" cm="1">
        <f t="array" ref="BJ8">IFERROR(_xlfn.XLOOKUP($A8&amp;BJ$4,MEN_DES&amp;MEN_COD,MEN_GMS),0)*$Q8</f>
        <v>0</v>
      </c>
      <c r="BK8" s="157" cm="1">
        <f t="array" ref="BK8">IFERROR(_xlfn.XLOOKUP($A8&amp;BK$4,MEN_DES&amp;MEN_COD,MEN_GMS),0)*$Q8</f>
        <v>0</v>
      </c>
      <c r="BL8" s="157" cm="1">
        <f t="array" ref="BL8">IFERROR(_xlfn.XLOOKUP($A8&amp;BL$4,MEN_DES&amp;MEN_COD,MEN_GMS),0)*$Q8</f>
        <v>0</v>
      </c>
      <c r="BM8" s="157" cm="1">
        <f t="array" ref="BM8">IFERROR(_xlfn.XLOOKUP($A8&amp;BM$4,MEN_DES&amp;MEN_COD,MEN_GMS),0)*$Q8</f>
        <v>0</v>
      </c>
      <c r="BN8" s="157" cm="1">
        <f t="array" ref="BN8">IFERROR(_xlfn.XLOOKUP($A8&amp;BN$4,MEN_DES&amp;MEN_COD,MEN_GMS),0)*$Q8</f>
        <v>0</v>
      </c>
      <c r="BO8" s="168">
        <f t="shared" si="37"/>
        <v>0</v>
      </c>
    </row>
    <row r="9" spans="1:75" x14ac:dyDescent="0.15">
      <c r="A9" s="156" t="s">
        <v>490</v>
      </c>
      <c r="B9" s="165">
        <v>310</v>
      </c>
      <c r="C9" s="182">
        <v>1</v>
      </c>
      <c r="O9" s="2"/>
      <c r="P9" s="2"/>
      <c r="Q9" s="2">
        <v>1</v>
      </c>
      <c r="R9" s="157" cm="1">
        <f t="array" ref="R9">IFERROR(_xlfn.XLOOKUP($A9&amp;R$4,MEN_DES&amp;MEN_COD,MEN_GMS),0)*$Q9</f>
        <v>0</v>
      </c>
      <c r="S9" s="157" cm="1">
        <f t="array" ref="S9">IFERROR(_xlfn.XLOOKUP($A9&amp;S$4,MEN_DES&amp;MEN_COD,MEN_GMS),0)*$Q9</f>
        <v>0</v>
      </c>
      <c r="T9" s="157" cm="1">
        <f t="array" ref="T9">IFERROR(_xlfn.XLOOKUP($A9&amp;T$4,MEN_DES&amp;MEN_COD,MEN_GMS),0)*$Q9</f>
        <v>0</v>
      </c>
      <c r="U9" s="157" cm="1">
        <f t="array" ref="U9">IFERROR(_xlfn.XLOOKUP($A9&amp;U$4,MEN_DES&amp;MEN_COD,MEN_GMS),0)*$Q9</f>
        <v>0</v>
      </c>
      <c r="V9" s="157" cm="1">
        <f t="array" ref="V9">IFERROR(_xlfn.XLOOKUP($A9&amp;V$4,MEN_DES&amp;MEN_COD,MEN_GMS),0)*$Q9</f>
        <v>0</v>
      </c>
      <c r="W9" s="157" cm="1">
        <f t="array" ref="W9">IFERROR(_xlfn.XLOOKUP($A9&amp;W$4,MEN_DES&amp;MEN_COD,MEN_GMS),0)*$Q9</f>
        <v>0</v>
      </c>
      <c r="X9" s="157" cm="1">
        <f t="array" ref="X9">IFERROR(_xlfn.XLOOKUP($A9&amp;X$4,MEN_DES&amp;MEN_COD,MEN_GMS),0)*$Q9</f>
        <v>0</v>
      </c>
      <c r="Y9" s="157" cm="1">
        <f t="array" ref="Y9">IFERROR(_xlfn.XLOOKUP($A9&amp;Y$4,MEN_DES&amp;MEN_COD,MEN_GMS),0)*$Q9</f>
        <v>0</v>
      </c>
      <c r="Z9" s="157" cm="1">
        <f t="array" ref="Z9">IFERROR(_xlfn.XLOOKUP($A9&amp;Z$4,MEN_DES&amp;MEN_COD,MEN_GMS),0)*$Q9</f>
        <v>0</v>
      </c>
      <c r="AA9" s="157" cm="1">
        <f t="array" ref="AA9">IFERROR(_xlfn.XLOOKUP($A9&amp;AA$4,MEN_DES&amp;MEN_COD,MEN_GMS),0)*$Q9</f>
        <v>0</v>
      </c>
      <c r="AB9" s="157" cm="1">
        <f t="array" ref="AB9">IFERROR(_xlfn.XLOOKUP($A9&amp;AB$4,MEN_DES&amp;MEN_COD,MEN_GMS),0)*$Q9</f>
        <v>0</v>
      </c>
      <c r="AC9" s="157" cm="1">
        <f t="array" ref="AC9">IFERROR(_xlfn.XLOOKUP($A9&amp;AC$4,MEN_DES&amp;MEN_COD,MEN_GMS),0)*$Q9</f>
        <v>0</v>
      </c>
      <c r="AD9" s="157" cm="1">
        <f t="array" ref="AD9">IFERROR(_xlfn.XLOOKUP($A9&amp;AD$4,MEN_DES&amp;MEN_COD,MEN_GMS),0)*$Q9</f>
        <v>0</v>
      </c>
      <c r="AE9" s="157" cm="1">
        <f t="array" ref="AE9">IFERROR(_xlfn.XLOOKUP($A9&amp;AE$4,MEN_DES&amp;MEN_COD,MEN_GMS),0)*$Q9</f>
        <v>0</v>
      </c>
      <c r="AF9" s="157"/>
      <c r="AG9" s="157" cm="1">
        <f t="array" ref="AG9">IFERROR(_xlfn.XLOOKUP($A9&amp;AG$4,MEN_DES&amp;MEN_COD,MEN_GMS),0)*$Q9</f>
        <v>30</v>
      </c>
      <c r="AH9" s="157" cm="1">
        <f t="array" ref="AH9">IFERROR(_xlfn.XLOOKUP($A9&amp;AH$4,MEN_DES&amp;MEN_COD,MEN_GMS),0)*$Q9</f>
        <v>30</v>
      </c>
      <c r="AI9" s="157" cm="1">
        <f t="array" ref="AI9">IFERROR(_xlfn.XLOOKUP($A9&amp;AI$4,MEN_DES&amp;MEN_COD,MEN_GMS),0)*$Q9</f>
        <v>0</v>
      </c>
      <c r="AJ9" s="157" cm="1">
        <f t="array" ref="AJ9">IFERROR(_xlfn.XLOOKUP($A9&amp;AJ$4,MEN_DES&amp;MEN_COD,MEN_GMS),0)*$Q9</f>
        <v>1</v>
      </c>
      <c r="AK9" s="157" cm="1">
        <f t="array" ref="AK9">IFERROR(_xlfn.XLOOKUP($A9&amp;AK$4,MEN_DES&amp;MEN_COD,MEN_GMS),0)*$Q9</f>
        <v>0</v>
      </c>
      <c r="AL9" s="157" cm="1">
        <f t="array" ref="AL9">IFERROR(_xlfn.XLOOKUP($A9&amp;AL$4,MEN_DES&amp;MEN_COD,MEN_GMS),0)*$Q9</f>
        <v>0</v>
      </c>
      <c r="AM9" s="157" cm="1">
        <f t="array" ref="AM9">IFERROR(_xlfn.XLOOKUP($A9&amp;AM$4,MEN_DES&amp;MEN_COD,MEN_GMS),0)*$Q9</f>
        <v>0</v>
      </c>
      <c r="AN9" s="157" cm="1">
        <f t="array" ref="AN9">IFERROR(_xlfn.XLOOKUP($A9&amp;AN$4,MEN_DES&amp;MEN_COD,MEN_GMS),0)*$Q9</f>
        <v>2</v>
      </c>
      <c r="AO9" s="157" cm="1">
        <f t="array" ref="AO9">IFERROR(_xlfn.XLOOKUP($A9&amp;AO$4,MEN_DES&amp;MEN_COD,MEN_GMS),0)*$Q9</f>
        <v>0</v>
      </c>
      <c r="AP9" s="157" cm="1">
        <f t="array" ref="AP9">IFERROR(_xlfn.XLOOKUP($A9&amp;AP$4,MEN_DES&amp;MEN_COD,MEN_GMS),0)*$Q9</f>
        <v>0</v>
      </c>
      <c r="AQ9" s="157" cm="1">
        <f t="array" ref="AQ9">IFERROR(_xlfn.XLOOKUP($A9&amp;AQ$4,MEN_DES&amp;MEN_COD,MEN_GMS),0)*$Q9</f>
        <v>30</v>
      </c>
      <c r="AR9" s="157" cm="1">
        <f t="array" ref="AR9">IFERROR(_xlfn.XLOOKUP($A9&amp;AR$4,MEN_DES&amp;MEN_COD,MEN_GMS),0)*$Q9</f>
        <v>0</v>
      </c>
      <c r="AS9" s="157" cm="1">
        <f t="array" ref="AS9">IFERROR(_xlfn.XLOOKUP($A9&amp;AS$4,MEN_DES&amp;MEN_COD,MEN_GMS),0)*$Q9</f>
        <v>0</v>
      </c>
      <c r="AT9" s="157" cm="1">
        <f t="array" ref="AT9">IFERROR(_xlfn.XLOOKUP($A9&amp;AT$4,MEN_DES&amp;MEN_COD,MEN_GMS),0)*$Q9</f>
        <v>0</v>
      </c>
      <c r="AU9" s="157" cm="1">
        <f t="array" ref="AU9">IFERROR(_xlfn.XLOOKUP($A9&amp;AU$4,MEN_DES&amp;MEN_COD,MEN_GMS),0)*$Q9</f>
        <v>0</v>
      </c>
      <c r="AV9" s="157" cm="1">
        <f t="array" ref="AV9">IFERROR(_xlfn.XLOOKUP($A9&amp;AV$4,MEN_DES&amp;MEN_COD,MEN_GMS),0)*$Q9</f>
        <v>0</v>
      </c>
      <c r="AW9" s="157" cm="1">
        <f t="array" ref="AW9">IFERROR(_xlfn.XLOOKUP($A9&amp;AW$4,MEN_DES&amp;MEN_COD,MEN_GMS),0)*$Q9</f>
        <v>0</v>
      </c>
      <c r="AX9" s="157" cm="1">
        <f t="array" ref="AX9">IFERROR(_xlfn.XLOOKUP($A9&amp;AX$4,MEN_DES&amp;MEN_COD,MEN_GMS),0)*$Q9</f>
        <v>0</v>
      </c>
      <c r="AY9" s="157" cm="1">
        <f t="array" ref="AY9">IFERROR(_xlfn.XLOOKUP($A9&amp;AY$4,MEN_DES&amp;MEN_COD,MEN_GMS),0)*$Q9</f>
        <v>0</v>
      </c>
      <c r="AZ9" s="157" cm="1">
        <f t="array" ref="AZ9">IFERROR(_xlfn.XLOOKUP($A9&amp;AZ$4,MEN_DES&amp;MEN_COD,MEN_GMS),0)*$Q9</f>
        <v>1</v>
      </c>
      <c r="BA9" s="157" cm="1">
        <f t="array" ref="BA9">IFERROR(_xlfn.XLOOKUP($A9&amp;BA$4,MEN_DES&amp;MEN_COD,MEN_GMS),0)*$Q9</f>
        <v>1</v>
      </c>
      <c r="BB9" s="157" cm="1">
        <f t="array" ref="BB9">IFERROR(_xlfn.XLOOKUP($A9&amp;BB$4,MEN_DES&amp;MEN_COD,MEN_GMS),0)*$Q9</f>
        <v>1</v>
      </c>
      <c r="BC9" s="157" cm="1">
        <f t="array" ref="BC9">IFERROR(_xlfn.XLOOKUP($A9&amp;BC$4,MEN_DES&amp;MEN_COD,MEN_GMS),0)*$Q9</f>
        <v>0</v>
      </c>
      <c r="BD9" s="157" cm="1">
        <f t="array" ref="BD9">IFERROR(_xlfn.XLOOKUP($A9&amp;BD$4,MEN_DES&amp;MEN_COD,MEN_GMS),0)*$Q9</f>
        <v>0</v>
      </c>
      <c r="BE9" s="157" cm="1">
        <f t="array" ref="BE9">IFERROR(_xlfn.XLOOKUP($A9&amp;BE$4,MEN_DES&amp;MEN_COD,MEN_GMS),0)*$Q9</f>
        <v>0</v>
      </c>
      <c r="BF9" s="157" cm="1">
        <f t="array" ref="BF9">IFERROR(_xlfn.XLOOKUP($A9&amp;BF$4,MEN_DES&amp;MEN_COD,MEN_GMS),0)*$Q9</f>
        <v>0</v>
      </c>
      <c r="BG9" s="157" cm="1">
        <f t="array" ref="BG9">IFERROR(_xlfn.XLOOKUP($A9&amp;BG$4,MEN_DES&amp;MEN_COD,MEN_GMS),0)*$Q9</f>
        <v>0</v>
      </c>
      <c r="BH9" s="157" cm="1">
        <f t="array" ref="BH9">IFERROR(_xlfn.XLOOKUP($A9&amp;BH$4,MEN_DES&amp;MEN_COD,MEN_GMS),0)*$Q9</f>
        <v>0</v>
      </c>
      <c r="BI9" s="157" cm="1">
        <f t="array" ref="BI9">IFERROR(_xlfn.XLOOKUP($A9&amp;BI$4,MEN_DES&amp;MEN_COD,MEN_GMS),0)*$Q9</f>
        <v>0</v>
      </c>
      <c r="BJ9" s="157" cm="1">
        <f t="array" ref="BJ9">IFERROR(_xlfn.XLOOKUP($A9&amp;BJ$4,MEN_DES&amp;MEN_COD,MEN_GMS),0)*$Q9</f>
        <v>0</v>
      </c>
      <c r="BK9" s="157" cm="1">
        <f t="array" ref="BK9">IFERROR(_xlfn.XLOOKUP($A9&amp;BK$4,MEN_DES&amp;MEN_COD,MEN_GMS),0)*$Q9</f>
        <v>0</v>
      </c>
      <c r="BL9" s="157" cm="1">
        <f t="array" ref="BL9">IFERROR(_xlfn.XLOOKUP($A9&amp;BL$4,MEN_DES&amp;MEN_COD,MEN_GMS),0)*$Q9</f>
        <v>0</v>
      </c>
      <c r="BM9" s="157" cm="1">
        <f t="array" ref="BM9">IFERROR(_xlfn.XLOOKUP($A9&amp;BM$4,MEN_DES&amp;MEN_COD,MEN_GMS),0)*$Q9</f>
        <v>0</v>
      </c>
      <c r="BN9" s="157" cm="1">
        <f t="array" ref="BN9">IFERROR(_xlfn.XLOOKUP($A9&amp;BN$4,MEN_DES&amp;MEN_COD,MEN_GMS),0)*$Q9</f>
        <v>0</v>
      </c>
      <c r="BO9" s="168">
        <f t="shared" si="37"/>
        <v>96</v>
      </c>
    </row>
    <row r="10" spans="1:75" x14ac:dyDescent="0.15">
      <c r="A10" s="156" t="s">
        <v>493</v>
      </c>
      <c r="B10" s="165">
        <v>570</v>
      </c>
      <c r="C10" s="182">
        <v>3</v>
      </c>
      <c r="O10" s="2"/>
      <c r="P10" s="2"/>
      <c r="Q10" s="2">
        <v>3</v>
      </c>
      <c r="R10" s="157" cm="1">
        <f t="array" ref="R10">IFERROR(_xlfn.XLOOKUP($A10&amp;R$4,MEN_DES&amp;MEN_COD,MEN_GMS),0)*$Q10</f>
        <v>0</v>
      </c>
      <c r="S10" s="157" cm="1">
        <f t="array" ref="S10">IFERROR(_xlfn.XLOOKUP($A10&amp;S$4,MEN_DES&amp;MEN_COD,MEN_GMS),0)*$Q10</f>
        <v>0</v>
      </c>
      <c r="T10" s="157" cm="1">
        <f t="array" ref="T10">IFERROR(_xlfn.XLOOKUP($A10&amp;T$4,MEN_DES&amp;MEN_COD,MEN_GMS),0)*$Q10</f>
        <v>0</v>
      </c>
      <c r="U10" s="157" cm="1">
        <f t="array" ref="U10">IFERROR(_xlfn.XLOOKUP($A10&amp;U$4,MEN_DES&amp;MEN_COD,MEN_GMS),0)*$Q10</f>
        <v>0</v>
      </c>
      <c r="V10" s="157" cm="1">
        <f t="array" ref="V10">IFERROR(_xlfn.XLOOKUP($A10&amp;V$4,MEN_DES&amp;MEN_COD,MEN_GMS),0)*$Q10</f>
        <v>0</v>
      </c>
      <c r="W10" s="157" cm="1">
        <f t="array" ref="W10">IFERROR(_xlfn.XLOOKUP($A10&amp;W$4,MEN_DES&amp;MEN_COD,MEN_GMS),0)*$Q10</f>
        <v>0</v>
      </c>
      <c r="X10" s="157" cm="1">
        <f t="array" ref="X10">IFERROR(_xlfn.XLOOKUP($A10&amp;X$4,MEN_DES&amp;MEN_COD,MEN_GMS),0)*$Q10</f>
        <v>0</v>
      </c>
      <c r="Y10" s="157" cm="1">
        <f t="array" ref="Y10">IFERROR(_xlfn.XLOOKUP($A10&amp;Y$4,MEN_DES&amp;MEN_COD,MEN_GMS),0)*$Q10</f>
        <v>0</v>
      </c>
      <c r="Z10" s="157" cm="1">
        <f t="array" ref="Z10">IFERROR(_xlfn.XLOOKUP($A10&amp;Z$4,MEN_DES&amp;MEN_COD,MEN_GMS),0)*$Q10</f>
        <v>0</v>
      </c>
      <c r="AA10" s="157" cm="1">
        <f t="array" ref="AA10">IFERROR(_xlfn.XLOOKUP($A10&amp;AA$4,MEN_DES&amp;MEN_COD,MEN_GMS),0)*$Q10</f>
        <v>0</v>
      </c>
      <c r="AB10" s="157" cm="1">
        <f t="array" ref="AB10">IFERROR(_xlfn.XLOOKUP($A10&amp;AB$4,MEN_DES&amp;MEN_COD,MEN_GMS),0)*$Q10</f>
        <v>0</v>
      </c>
      <c r="AC10" s="157" cm="1">
        <f t="array" ref="AC10">IFERROR(_xlfn.XLOOKUP($A10&amp;AC$4,MEN_DES&amp;MEN_COD,MEN_GMS),0)*$Q10</f>
        <v>0</v>
      </c>
      <c r="AD10" s="157" cm="1">
        <f t="array" ref="AD10">IFERROR(_xlfn.XLOOKUP($A10&amp;AD$4,MEN_DES&amp;MEN_COD,MEN_GMS),0)*$Q10</f>
        <v>0</v>
      </c>
      <c r="AE10" s="157" cm="1">
        <f t="array" ref="AE10">IFERROR(_xlfn.XLOOKUP($A10&amp;AE$4,MEN_DES&amp;MEN_COD,MEN_GMS),0)*$Q10</f>
        <v>0</v>
      </c>
      <c r="AF10" s="157"/>
      <c r="AG10" s="157" cm="1">
        <f t="array" ref="AG10">IFERROR(_xlfn.XLOOKUP($A10&amp;AG$4,MEN_DES&amp;MEN_COD,MEN_GMS),0)*$Q10</f>
        <v>0</v>
      </c>
      <c r="AH10" s="157" cm="1">
        <f t="array" ref="AH10">IFERROR(_xlfn.XLOOKUP($A10&amp;AH$4,MEN_DES&amp;MEN_COD,MEN_GMS),0)*$Q10</f>
        <v>0</v>
      </c>
      <c r="AI10" s="157" cm="1">
        <f t="array" ref="AI10">IFERROR(_xlfn.XLOOKUP($A10&amp;AI$4,MEN_DES&amp;MEN_COD,MEN_GMS),0)*$Q10</f>
        <v>0</v>
      </c>
      <c r="AJ10" s="157" cm="1">
        <f t="array" ref="AJ10">IFERROR(_xlfn.XLOOKUP($A10&amp;AJ$4,MEN_DES&amp;MEN_COD,MEN_GMS),0)*$Q10</f>
        <v>0</v>
      </c>
      <c r="AK10" s="157" cm="1">
        <f t="array" ref="AK10">IFERROR(_xlfn.XLOOKUP($A10&amp;AK$4,MEN_DES&amp;MEN_COD,MEN_GMS),0)*$Q10</f>
        <v>0</v>
      </c>
      <c r="AL10" s="157" cm="1">
        <f t="array" ref="AL10">IFERROR(_xlfn.XLOOKUP($A10&amp;AL$4,MEN_DES&amp;MEN_COD,MEN_GMS),0)*$Q10</f>
        <v>0</v>
      </c>
      <c r="AM10" s="157" cm="1">
        <f t="array" ref="AM10">IFERROR(_xlfn.XLOOKUP($A10&amp;AM$4,MEN_DES&amp;MEN_COD,MEN_GMS),0)*$Q10</f>
        <v>3</v>
      </c>
      <c r="AN10" s="157" cm="1">
        <f t="array" ref="AN10">IFERROR(_xlfn.XLOOKUP($A10&amp;AN$4,MEN_DES&amp;MEN_COD,MEN_GMS),0)*$Q10</f>
        <v>0</v>
      </c>
      <c r="AO10" s="157" cm="1">
        <f t="array" ref="AO10">IFERROR(_xlfn.XLOOKUP($A10&amp;AO$4,MEN_DES&amp;MEN_COD,MEN_GMS),0)*$Q10</f>
        <v>0</v>
      </c>
      <c r="AP10" s="157" cm="1">
        <f t="array" ref="AP10">IFERROR(_xlfn.XLOOKUP($A10&amp;AP$4,MEN_DES&amp;MEN_COD,MEN_GMS),0)*$Q10</f>
        <v>0</v>
      </c>
      <c r="AQ10" s="157" cm="1">
        <f t="array" ref="AQ10">IFERROR(_xlfn.XLOOKUP($A10&amp;AQ$4,MEN_DES&amp;MEN_COD,MEN_GMS),0)*$Q10</f>
        <v>0</v>
      </c>
      <c r="AR10" s="157" cm="1">
        <f t="array" ref="AR10">IFERROR(_xlfn.XLOOKUP($A10&amp;AR$4,MEN_DES&amp;MEN_COD,MEN_GMS),0)*$Q10</f>
        <v>0</v>
      </c>
      <c r="AS10" s="157" cm="1">
        <f t="array" ref="AS10">IFERROR(_xlfn.XLOOKUP($A10&amp;AS$4,MEN_DES&amp;MEN_COD,MEN_GMS),0)*$Q10</f>
        <v>0</v>
      </c>
      <c r="AT10" s="157" cm="1">
        <f t="array" ref="AT10">IFERROR(_xlfn.XLOOKUP($A10&amp;AT$4,MEN_DES&amp;MEN_COD,MEN_GMS),0)*$Q10</f>
        <v>0</v>
      </c>
      <c r="AU10" s="157" cm="1">
        <f t="array" ref="AU10">IFERROR(_xlfn.XLOOKUP($A10&amp;AU$4,MEN_DES&amp;MEN_COD,MEN_GMS),0)*$Q10</f>
        <v>0</v>
      </c>
      <c r="AV10" s="157" cm="1">
        <f t="array" ref="AV10">IFERROR(_xlfn.XLOOKUP($A10&amp;AV$4,MEN_DES&amp;MEN_COD,MEN_GMS),0)*$Q10</f>
        <v>300</v>
      </c>
      <c r="AW10" s="157" cm="1">
        <f t="array" ref="AW10">IFERROR(_xlfn.XLOOKUP($A10&amp;AW$4,MEN_DES&amp;MEN_COD,MEN_GMS),0)*$Q10</f>
        <v>0</v>
      </c>
      <c r="AX10" s="157" cm="1">
        <f t="array" ref="AX10">IFERROR(_xlfn.XLOOKUP($A10&amp;AX$4,MEN_DES&amp;MEN_COD,MEN_GMS),0)*$Q10</f>
        <v>0</v>
      </c>
      <c r="AY10" s="157" cm="1">
        <f t="array" ref="AY10">IFERROR(_xlfn.XLOOKUP($A10&amp;AY$4,MEN_DES&amp;MEN_COD,MEN_GMS),0)*$Q10</f>
        <v>0</v>
      </c>
      <c r="AZ10" s="157" cm="1">
        <f t="array" ref="AZ10">IFERROR(_xlfn.XLOOKUP($A10&amp;AZ$4,MEN_DES&amp;MEN_COD,MEN_GMS),0)*$Q10</f>
        <v>0</v>
      </c>
      <c r="BA10" s="157" cm="1">
        <f t="array" ref="BA10">IFERROR(_xlfn.XLOOKUP($A10&amp;BA$4,MEN_DES&amp;MEN_COD,MEN_GMS),0)*$Q10</f>
        <v>0</v>
      </c>
      <c r="BB10" s="157" cm="1">
        <f t="array" ref="BB10">IFERROR(_xlfn.XLOOKUP($A10&amp;BB$4,MEN_DES&amp;MEN_COD,MEN_GMS),0)*$Q10</f>
        <v>0</v>
      </c>
      <c r="BC10" s="157" cm="1">
        <f t="array" ref="BC10">IFERROR(_xlfn.XLOOKUP($A10&amp;BC$4,MEN_DES&amp;MEN_COD,MEN_GMS),0)*$Q10</f>
        <v>0</v>
      </c>
      <c r="BD10" s="157" cm="1">
        <f t="array" ref="BD10">IFERROR(_xlfn.XLOOKUP($A10&amp;BD$4,MEN_DES&amp;MEN_COD,MEN_GMS),0)*$Q10</f>
        <v>0</v>
      </c>
      <c r="BE10" s="157" cm="1">
        <f t="array" ref="BE10">IFERROR(_xlfn.XLOOKUP($A10&amp;BE$4,MEN_DES&amp;MEN_COD,MEN_GMS),0)*$Q10</f>
        <v>0</v>
      </c>
      <c r="BF10" s="157" cm="1">
        <f t="array" ref="BF10">IFERROR(_xlfn.XLOOKUP($A10&amp;BF$4,MEN_DES&amp;MEN_COD,MEN_GMS),0)*$Q10</f>
        <v>0</v>
      </c>
      <c r="BG10" s="157" cm="1">
        <f t="array" ref="BG10">IFERROR(_xlfn.XLOOKUP($A10&amp;BG$4,MEN_DES&amp;MEN_COD,MEN_GMS),0)*$Q10</f>
        <v>0</v>
      </c>
      <c r="BH10" s="157" cm="1">
        <f t="array" ref="BH10">IFERROR(_xlfn.XLOOKUP($A10&amp;BH$4,MEN_DES&amp;MEN_COD,MEN_GMS),0)*$Q10</f>
        <v>0</v>
      </c>
      <c r="BI10" s="157" cm="1">
        <f t="array" ref="BI10">IFERROR(_xlfn.XLOOKUP($A10&amp;BI$4,MEN_DES&amp;MEN_COD,MEN_GMS),0)*$Q10</f>
        <v>0</v>
      </c>
      <c r="BJ10" s="157" cm="1">
        <f t="array" ref="BJ10">IFERROR(_xlfn.XLOOKUP($A10&amp;BJ$4,MEN_DES&amp;MEN_COD,MEN_GMS),0)*$Q10</f>
        <v>0</v>
      </c>
      <c r="BK10" s="157" cm="1">
        <f t="array" ref="BK10">IFERROR(_xlfn.XLOOKUP($A10&amp;BK$4,MEN_DES&amp;MEN_COD,MEN_GMS),0)*$Q10</f>
        <v>0</v>
      </c>
      <c r="BL10" s="157" cm="1">
        <f t="array" ref="BL10">IFERROR(_xlfn.XLOOKUP($A10&amp;BL$4,MEN_DES&amp;MEN_COD,MEN_GMS),0)*$Q10</f>
        <v>0</v>
      </c>
      <c r="BM10" s="157" cm="1">
        <f t="array" ref="BM10">IFERROR(_xlfn.XLOOKUP($A10&amp;BM$4,MEN_DES&amp;MEN_COD,MEN_GMS),0)*$Q10</f>
        <v>67.5</v>
      </c>
      <c r="BN10" s="157" cm="1">
        <f t="array" ref="BN10">IFERROR(_xlfn.XLOOKUP($A10&amp;BN$4,MEN_DES&amp;MEN_COD,MEN_GMS),0)*$Q10</f>
        <v>0</v>
      </c>
      <c r="BO10" s="168">
        <f t="shared" si="37"/>
        <v>370.5</v>
      </c>
    </row>
    <row r="11" spans="1:75" x14ac:dyDescent="0.15">
      <c r="A11" s="156" t="s">
        <v>509</v>
      </c>
      <c r="B11" s="165">
        <v>330</v>
      </c>
      <c r="C11" s="182">
        <v>1</v>
      </c>
      <c r="O11" s="2"/>
      <c r="P11" s="2"/>
      <c r="Q11" s="2">
        <v>1</v>
      </c>
      <c r="R11" s="157" cm="1">
        <f t="array" ref="R11">IFERROR(_xlfn.XLOOKUP($A11&amp;R$4,MEN_DES&amp;MEN_COD,MEN_GMS),0)*$Q11</f>
        <v>0</v>
      </c>
      <c r="S11" s="157" cm="1">
        <f t="array" ref="S11">IFERROR(_xlfn.XLOOKUP($A11&amp;S$4,MEN_DES&amp;MEN_COD,MEN_GMS),0)*$Q11</f>
        <v>0</v>
      </c>
      <c r="T11" s="157" cm="1">
        <f t="array" ref="T11">IFERROR(_xlfn.XLOOKUP($A11&amp;T$4,MEN_DES&amp;MEN_COD,MEN_GMS),0)*$Q11</f>
        <v>0</v>
      </c>
      <c r="U11" s="157" cm="1">
        <f t="array" ref="U11">IFERROR(_xlfn.XLOOKUP($A11&amp;U$4,MEN_DES&amp;MEN_COD,MEN_GMS),0)*$Q11</f>
        <v>0</v>
      </c>
      <c r="V11" s="157" cm="1">
        <f t="array" ref="V11">IFERROR(_xlfn.XLOOKUP($A11&amp;V$4,MEN_DES&amp;MEN_COD,MEN_GMS),0)*$Q11</f>
        <v>0</v>
      </c>
      <c r="W11" s="157" cm="1">
        <f t="array" ref="W11">IFERROR(_xlfn.XLOOKUP($A11&amp;W$4,MEN_DES&amp;MEN_COD,MEN_GMS),0)*$Q11</f>
        <v>0</v>
      </c>
      <c r="X11" s="157" cm="1">
        <f t="array" ref="X11">IFERROR(_xlfn.XLOOKUP($A11&amp;X$4,MEN_DES&amp;MEN_COD,MEN_GMS),0)*$Q11</f>
        <v>0</v>
      </c>
      <c r="Y11" s="157" cm="1">
        <f t="array" ref="Y11">IFERROR(_xlfn.XLOOKUP($A11&amp;Y$4,MEN_DES&amp;MEN_COD,MEN_GMS),0)*$Q11</f>
        <v>0</v>
      </c>
      <c r="Z11" s="157" cm="1">
        <f t="array" ref="Z11">IFERROR(_xlfn.XLOOKUP($A11&amp;Z$4,MEN_DES&amp;MEN_COD,MEN_GMS),0)*$Q11</f>
        <v>0</v>
      </c>
      <c r="AA11" s="157" cm="1">
        <f t="array" ref="AA11">IFERROR(_xlfn.XLOOKUP($A11&amp;AA$4,MEN_DES&amp;MEN_COD,MEN_GMS),0)*$Q11</f>
        <v>0</v>
      </c>
      <c r="AB11" s="157" cm="1">
        <f t="array" ref="AB11">IFERROR(_xlfn.XLOOKUP($A11&amp;AB$4,MEN_DES&amp;MEN_COD,MEN_GMS),0)*$Q11</f>
        <v>0</v>
      </c>
      <c r="AC11" s="157" cm="1">
        <f t="array" ref="AC11">IFERROR(_xlfn.XLOOKUP($A11&amp;AC$4,MEN_DES&amp;MEN_COD,MEN_GMS),0)*$Q11</f>
        <v>0</v>
      </c>
      <c r="AD11" s="157" cm="1">
        <f t="array" ref="AD11">IFERROR(_xlfn.XLOOKUP($A11&amp;AD$4,MEN_DES&amp;MEN_COD,MEN_GMS),0)*$Q11</f>
        <v>0</v>
      </c>
      <c r="AE11" s="157" cm="1">
        <f t="array" ref="AE11">IFERROR(_xlfn.XLOOKUP($A11&amp;AE$4,MEN_DES&amp;MEN_COD,MEN_GMS),0)*$Q11</f>
        <v>0</v>
      </c>
      <c r="AF11" s="157"/>
      <c r="AG11" s="157" cm="1">
        <f t="array" ref="AG11">IFERROR(_xlfn.XLOOKUP($A11&amp;AG$4,MEN_DES&amp;MEN_COD,MEN_GMS),0)*$Q11</f>
        <v>0</v>
      </c>
      <c r="AH11" s="157" cm="1">
        <f t="array" ref="AH11">IFERROR(_xlfn.XLOOKUP($A11&amp;AH$4,MEN_DES&amp;MEN_COD,MEN_GMS),0)*$Q11</f>
        <v>50</v>
      </c>
      <c r="AI11" s="157" cm="1">
        <f t="array" ref="AI11">IFERROR(_xlfn.XLOOKUP($A11&amp;AI$4,MEN_DES&amp;MEN_COD,MEN_GMS),0)*$Q11</f>
        <v>0</v>
      </c>
      <c r="AJ11" s="157" cm="1">
        <f t="array" ref="AJ11">IFERROR(_xlfn.XLOOKUP($A11&amp;AJ$4,MEN_DES&amp;MEN_COD,MEN_GMS),0)*$Q11</f>
        <v>0</v>
      </c>
      <c r="AK11" s="157" cm="1">
        <f t="array" ref="AK11">IFERROR(_xlfn.XLOOKUP($A11&amp;AK$4,MEN_DES&amp;MEN_COD,MEN_GMS),0)*$Q11</f>
        <v>0</v>
      </c>
      <c r="AL11" s="157" cm="1">
        <f t="array" ref="AL11">IFERROR(_xlfn.XLOOKUP($A11&amp;AL$4,MEN_DES&amp;MEN_COD,MEN_GMS),0)*$Q11</f>
        <v>0</v>
      </c>
      <c r="AM11" s="157" cm="1">
        <f t="array" ref="AM11">IFERROR(_xlfn.XLOOKUP($A11&amp;AM$4,MEN_DES&amp;MEN_COD,MEN_GMS),0)*$Q11</f>
        <v>0</v>
      </c>
      <c r="AN11" s="157" cm="1">
        <f t="array" ref="AN11">IFERROR(_xlfn.XLOOKUP($A11&amp;AN$4,MEN_DES&amp;MEN_COD,MEN_GMS),0)*$Q11</f>
        <v>0</v>
      </c>
      <c r="AO11" s="157" cm="1">
        <f t="array" ref="AO11">IFERROR(_xlfn.XLOOKUP($A11&amp;AO$4,MEN_DES&amp;MEN_COD,MEN_GMS),0)*$Q11</f>
        <v>0</v>
      </c>
      <c r="AP11" s="157" cm="1">
        <f t="array" ref="AP11">IFERROR(_xlfn.XLOOKUP($A11&amp;AP$4,MEN_DES&amp;MEN_COD,MEN_GMS),0)*$Q11</f>
        <v>0</v>
      </c>
      <c r="AQ11" s="157" cm="1">
        <f t="array" ref="AQ11">IFERROR(_xlfn.XLOOKUP($A11&amp;AQ$4,MEN_DES&amp;MEN_COD,MEN_GMS),0)*$Q11</f>
        <v>0</v>
      </c>
      <c r="AR11" s="157" cm="1">
        <f t="array" ref="AR11">IFERROR(_xlfn.XLOOKUP($A11&amp;AR$4,MEN_DES&amp;MEN_COD,MEN_GMS),0)*$Q11</f>
        <v>0</v>
      </c>
      <c r="AS11" s="157" cm="1">
        <f t="array" ref="AS11">IFERROR(_xlfn.XLOOKUP($A11&amp;AS$4,MEN_DES&amp;MEN_COD,MEN_GMS),0)*$Q11</f>
        <v>0</v>
      </c>
      <c r="AT11" s="157" cm="1">
        <f t="array" ref="AT11">IFERROR(_xlfn.XLOOKUP($A11&amp;AT$4,MEN_DES&amp;MEN_COD,MEN_GMS),0)*$Q11</f>
        <v>0</v>
      </c>
      <c r="AU11" s="157" cm="1">
        <f t="array" ref="AU11">IFERROR(_xlfn.XLOOKUP($A11&amp;AU$4,MEN_DES&amp;MEN_COD,MEN_GMS),0)*$Q11</f>
        <v>0</v>
      </c>
      <c r="AV11" s="157" cm="1">
        <f t="array" ref="AV11">IFERROR(_xlfn.XLOOKUP($A11&amp;AV$4,MEN_DES&amp;MEN_COD,MEN_GMS),0)*$Q11</f>
        <v>100</v>
      </c>
      <c r="AW11" s="157" cm="1">
        <f t="array" ref="AW11">IFERROR(_xlfn.XLOOKUP($A11&amp;AW$4,MEN_DES&amp;MEN_COD,MEN_GMS),0)*$Q11</f>
        <v>0</v>
      </c>
      <c r="AX11" s="157" cm="1">
        <f t="array" ref="AX11">IFERROR(_xlfn.XLOOKUP($A11&amp;AX$4,MEN_DES&amp;MEN_COD,MEN_GMS),0)*$Q11</f>
        <v>0</v>
      </c>
      <c r="AY11" s="157" cm="1">
        <f t="array" ref="AY11">IFERROR(_xlfn.XLOOKUP($A11&amp;AY$4,MEN_DES&amp;MEN_COD,MEN_GMS),0)*$Q11</f>
        <v>0</v>
      </c>
      <c r="AZ11" s="157" cm="1">
        <f t="array" ref="AZ11">IFERROR(_xlfn.XLOOKUP($A11&amp;AZ$4,MEN_DES&amp;MEN_COD,MEN_GMS),0)*$Q11</f>
        <v>0</v>
      </c>
      <c r="BA11" s="157" cm="1">
        <f t="array" ref="BA11">IFERROR(_xlfn.XLOOKUP($A11&amp;BA$4,MEN_DES&amp;MEN_COD,MEN_GMS),0)*$Q11</f>
        <v>0</v>
      </c>
      <c r="BB11" s="157" cm="1">
        <f t="array" ref="BB11">IFERROR(_xlfn.XLOOKUP($A11&amp;BB$4,MEN_DES&amp;MEN_COD,MEN_GMS),0)*$Q11</f>
        <v>0</v>
      </c>
      <c r="BC11" s="157" cm="1">
        <f t="array" ref="BC11">IFERROR(_xlfn.XLOOKUP($A11&amp;BC$4,MEN_DES&amp;MEN_COD,MEN_GMS),0)*$Q11</f>
        <v>0</v>
      </c>
      <c r="BD11" s="157" cm="1">
        <f t="array" ref="BD11">IFERROR(_xlfn.XLOOKUP($A11&amp;BD$4,MEN_DES&amp;MEN_COD,MEN_GMS),0)*$Q11</f>
        <v>0</v>
      </c>
      <c r="BE11" s="157" cm="1">
        <f t="array" ref="BE11">IFERROR(_xlfn.XLOOKUP($A11&amp;BE$4,MEN_DES&amp;MEN_COD,MEN_GMS),0)*$Q11</f>
        <v>0</v>
      </c>
      <c r="BF11" s="157" cm="1">
        <f t="array" ref="BF11">IFERROR(_xlfn.XLOOKUP($A11&amp;BF$4,MEN_DES&amp;MEN_COD,MEN_GMS),0)*$Q11</f>
        <v>0</v>
      </c>
      <c r="BG11" s="157" cm="1">
        <f t="array" ref="BG11">IFERROR(_xlfn.XLOOKUP($A11&amp;BG$4,MEN_DES&amp;MEN_COD,MEN_GMS),0)*$Q11</f>
        <v>0</v>
      </c>
      <c r="BH11" s="157" cm="1">
        <f t="array" ref="BH11">IFERROR(_xlfn.XLOOKUP($A11&amp;BH$4,MEN_DES&amp;MEN_COD,MEN_GMS),0)*$Q11</f>
        <v>0</v>
      </c>
      <c r="BI11" s="157" cm="1">
        <f t="array" ref="BI11">IFERROR(_xlfn.XLOOKUP($A11&amp;BI$4,MEN_DES&amp;MEN_COD,MEN_GMS),0)*$Q11</f>
        <v>0</v>
      </c>
      <c r="BJ11" s="157" cm="1">
        <f t="array" ref="BJ11">IFERROR(_xlfn.XLOOKUP($A11&amp;BJ$4,MEN_DES&amp;MEN_COD,MEN_GMS),0)*$Q11</f>
        <v>0</v>
      </c>
      <c r="BK11" s="157" cm="1">
        <f t="array" ref="BK11">IFERROR(_xlfn.XLOOKUP($A11&amp;BK$4,MEN_DES&amp;MEN_COD,MEN_GMS),0)*$Q11</f>
        <v>0</v>
      </c>
      <c r="BL11" s="157" cm="1">
        <f t="array" ref="BL11">IFERROR(_xlfn.XLOOKUP($A11&amp;BL$4,MEN_DES&amp;MEN_COD,MEN_GMS),0)*$Q11</f>
        <v>0</v>
      </c>
      <c r="BM11" s="157" cm="1">
        <f t="array" ref="BM11">IFERROR(_xlfn.XLOOKUP($A11&amp;BM$4,MEN_DES&amp;MEN_COD,MEN_GMS),0)*$Q11</f>
        <v>0</v>
      </c>
      <c r="BN11" s="157" cm="1">
        <f t="array" ref="BN11">IFERROR(_xlfn.XLOOKUP($A11&amp;BN$4,MEN_DES&amp;MEN_COD,MEN_GMS),0)*$Q11</f>
        <v>0</v>
      </c>
      <c r="BO11" s="168">
        <f t="shared" si="37"/>
        <v>150</v>
      </c>
    </row>
    <row r="12" spans="1:75" x14ac:dyDescent="0.15">
      <c r="A12" s="156" t="s">
        <v>955</v>
      </c>
      <c r="B12" s="165">
        <v>173.38</v>
      </c>
      <c r="C12" s="182">
        <v>1</v>
      </c>
      <c r="O12" s="2"/>
      <c r="P12" s="2"/>
      <c r="Q12" s="2">
        <v>1</v>
      </c>
      <c r="R12" s="157" cm="1">
        <f t="array" ref="R12">IFERROR(_xlfn.XLOOKUP($A12&amp;R$4,MEN_DES&amp;MEN_COD,MEN_GMS),0)*$Q12</f>
        <v>0</v>
      </c>
      <c r="S12" s="157" cm="1">
        <f t="array" ref="S12">IFERROR(_xlfn.XLOOKUP($A12&amp;S$4,MEN_DES&amp;MEN_COD,MEN_GMS),0)*$Q12</f>
        <v>0</v>
      </c>
      <c r="T12" s="157" cm="1">
        <f t="array" ref="T12">IFERROR(_xlfn.XLOOKUP($A12&amp;T$4,MEN_DES&amp;MEN_COD,MEN_GMS),0)*$Q12</f>
        <v>0</v>
      </c>
      <c r="U12" s="157" cm="1">
        <f t="array" ref="U12">IFERROR(_xlfn.XLOOKUP($A12&amp;U$4,MEN_DES&amp;MEN_COD,MEN_GMS),0)*$Q12</f>
        <v>0</v>
      </c>
      <c r="V12" s="157" cm="1">
        <f t="array" ref="V12">IFERROR(_xlfn.XLOOKUP($A12&amp;V$4,MEN_DES&amp;MEN_COD,MEN_GMS),0)*$Q12</f>
        <v>0</v>
      </c>
      <c r="W12" s="157" cm="1">
        <f t="array" ref="W12">IFERROR(_xlfn.XLOOKUP($A12&amp;W$4,MEN_DES&amp;MEN_COD,MEN_GMS),0)*$Q12</f>
        <v>0</v>
      </c>
      <c r="X12" s="157" cm="1">
        <f t="array" ref="X12">IFERROR(_xlfn.XLOOKUP($A12&amp;X$4,MEN_DES&amp;MEN_COD,MEN_GMS),0)*$Q12</f>
        <v>0</v>
      </c>
      <c r="Y12" s="157" cm="1">
        <f t="array" ref="Y12">IFERROR(_xlfn.XLOOKUP($A12&amp;Y$4,MEN_DES&amp;MEN_COD,MEN_GMS),0)*$Q12</f>
        <v>0</v>
      </c>
      <c r="Z12" s="157" cm="1">
        <f t="array" ref="Z12">IFERROR(_xlfn.XLOOKUP($A12&amp;Z$4,MEN_DES&amp;MEN_COD,MEN_GMS),0)*$Q12</f>
        <v>0</v>
      </c>
      <c r="AA12" s="157" cm="1">
        <f t="array" ref="AA12">IFERROR(_xlfn.XLOOKUP($A12&amp;AA$4,MEN_DES&amp;MEN_COD,MEN_GMS),0)*$Q12</f>
        <v>0</v>
      </c>
      <c r="AB12" s="157" cm="1">
        <f t="array" ref="AB12">IFERROR(_xlfn.XLOOKUP($A12&amp;AB$4,MEN_DES&amp;MEN_COD,MEN_GMS),0)*$Q12</f>
        <v>0</v>
      </c>
      <c r="AC12" s="157" cm="1">
        <f t="array" ref="AC12">IFERROR(_xlfn.XLOOKUP($A12&amp;AC$4,MEN_DES&amp;MEN_COD,MEN_GMS),0)*$Q12</f>
        <v>0</v>
      </c>
      <c r="AD12" s="157" cm="1">
        <f t="array" ref="AD12">IFERROR(_xlfn.XLOOKUP($A12&amp;AD$4,MEN_DES&amp;MEN_COD,MEN_GMS),0)*$Q12</f>
        <v>0</v>
      </c>
      <c r="AE12" s="157" cm="1">
        <f t="array" ref="AE12">IFERROR(_xlfn.XLOOKUP($A12&amp;AE$4,MEN_DES&amp;MEN_COD,MEN_GMS),0)*$Q12</f>
        <v>0</v>
      </c>
      <c r="AF12" s="157"/>
      <c r="AG12" s="157" cm="1">
        <f t="array" ref="AG12">IFERROR(_xlfn.XLOOKUP($A12&amp;AG$4,MEN_DES&amp;MEN_COD,MEN_GMS),0)*$Q12</f>
        <v>0</v>
      </c>
      <c r="AH12" s="157" cm="1">
        <f t="array" ref="AH12">IFERROR(_xlfn.XLOOKUP($A12&amp;AH$4,MEN_DES&amp;MEN_COD,MEN_GMS),0)*$Q12</f>
        <v>0</v>
      </c>
      <c r="AI12" s="157" cm="1">
        <f t="array" ref="AI12">IFERROR(_xlfn.XLOOKUP($A12&amp;AI$4,MEN_DES&amp;MEN_COD,MEN_GMS),0)*$Q12</f>
        <v>0</v>
      </c>
      <c r="AJ12" s="157" cm="1">
        <f t="array" ref="AJ12">IFERROR(_xlfn.XLOOKUP($A12&amp;AJ$4,MEN_DES&amp;MEN_COD,MEN_GMS),0)*$Q12</f>
        <v>0</v>
      </c>
      <c r="AK12" s="157" cm="1">
        <f t="array" ref="AK12">IFERROR(_xlfn.XLOOKUP($A12&amp;AK$4,MEN_DES&amp;MEN_COD,MEN_GMS),0)*$Q12</f>
        <v>0</v>
      </c>
      <c r="AL12" s="157" cm="1">
        <f t="array" ref="AL12">IFERROR(_xlfn.XLOOKUP($A12&amp;AL$4,MEN_DES&amp;MEN_COD,MEN_GMS),0)*$Q12</f>
        <v>0</v>
      </c>
      <c r="AM12" s="157" cm="1">
        <f t="array" ref="AM12">IFERROR(_xlfn.XLOOKUP($A12&amp;AM$4,MEN_DES&amp;MEN_COD,MEN_GMS),0)*$Q12</f>
        <v>0</v>
      </c>
      <c r="AN12" s="157" cm="1">
        <f t="array" ref="AN12">IFERROR(_xlfn.XLOOKUP($A12&amp;AN$4,MEN_DES&amp;MEN_COD,MEN_GMS),0)*$Q12</f>
        <v>0</v>
      </c>
      <c r="AO12" s="157" cm="1">
        <f t="array" ref="AO12">IFERROR(_xlfn.XLOOKUP($A12&amp;AO$4,MEN_DES&amp;MEN_COD,MEN_GMS),0)*$Q12</f>
        <v>0</v>
      </c>
      <c r="AP12" s="157" cm="1">
        <f t="array" ref="AP12">IFERROR(_xlfn.XLOOKUP($A12&amp;AP$4,MEN_DES&amp;MEN_COD,MEN_GMS),0)*$Q12</f>
        <v>0</v>
      </c>
      <c r="AQ12" s="157" cm="1">
        <f t="array" ref="AQ12">IFERROR(_xlfn.XLOOKUP($A12&amp;AQ$4,MEN_DES&amp;MEN_COD,MEN_GMS),0)*$Q12</f>
        <v>0</v>
      </c>
      <c r="AR12" s="157" cm="1">
        <f t="array" ref="AR12">IFERROR(_xlfn.XLOOKUP($A12&amp;AR$4,MEN_DES&amp;MEN_COD,MEN_GMS),0)*$Q12</f>
        <v>0</v>
      </c>
      <c r="AS12" s="157" cm="1">
        <f t="array" ref="AS12">IFERROR(_xlfn.XLOOKUP($A12&amp;AS$4,MEN_DES&amp;MEN_COD,MEN_GMS),0)*$Q12</f>
        <v>0</v>
      </c>
      <c r="AT12" s="157" cm="1">
        <f t="array" ref="AT12">IFERROR(_xlfn.XLOOKUP($A12&amp;AT$4,MEN_DES&amp;MEN_COD,MEN_GMS),0)*$Q12</f>
        <v>0</v>
      </c>
      <c r="AU12" s="157" cm="1">
        <f t="array" ref="AU12">IFERROR(_xlfn.XLOOKUP($A12&amp;AU$4,MEN_DES&amp;MEN_COD,MEN_GMS),0)*$Q12</f>
        <v>0</v>
      </c>
      <c r="AV12" s="157" cm="1">
        <f t="array" ref="AV12">IFERROR(_xlfn.XLOOKUP($A12&amp;AV$4,MEN_DES&amp;MEN_COD,MEN_GMS),0)*$Q12</f>
        <v>0</v>
      </c>
      <c r="AW12" s="157" cm="1">
        <f t="array" ref="AW12">IFERROR(_xlfn.XLOOKUP($A12&amp;AW$4,MEN_DES&amp;MEN_COD,MEN_GMS),0)*$Q12</f>
        <v>0</v>
      </c>
      <c r="AX12" s="157" cm="1">
        <f t="array" ref="AX12">IFERROR(_xlfn.XLOOKUP($A12&amp;AX$4,MEN_DES&amp;MEN_COD,MEN_GMS),0)*$Q12</f>
        <v>0</v>
      </c>
      <c r="AY12" s="157" cm="1">
        <f t="array" ref="AY12">IFERROR(_xlfn.XLOOKUP($A12&amp;AY$4,MEN_DES&amp;MEN_COD,MEN_GMS),0)*$Q12</f>
        <v>0</v>
      </c>
      <c r="AZ12" s="157" cm="1">
        <f t="array" ref="AZ12">IFERROR(_xlfn.XLOOKUP($A12&amp;AZ$4,MEN_DES&amp;MEN_COD,MEN_GMS),0)*$Q12</f>
        <v>0</v>
      </c>
      <c r="BA12" s="157" cm="1">
        <f t="array" ref="BA12">IFERROR(_xlfn.XLOOKUP($A12&amp;BA$4,MEN_DES&amp;MEN_COD,MEN_GMS),0)*$Q12</f>
        <v>0</v>
      </c>
      <c r="BB12" s="157" cm="1">
        <f t="array" ref="BB12">IFERROR(_xlfn.XLOOKUP($A12&amp;BB$4,MEN_DES&amp;MEN_COD,MEN_GMS),0)*$Q12</f>
        <v>0</v>
      </c>
      <c r="BC12" s="157" cm="1">
        <f t="array" ref="BC12">IFERROR(_xlfn.XLOOKUP($A12&amp;BC$4,MEN_DES&amp;MEN_COD,MEN_GMS),0)*$Q12</f>
        <v>0</v>
      </c>
      <c r="BD12" s="157" cm="1">
        <f t="array" ref="BD12">IFERROR(_xlfn.XLOOKUP($A12&amp;BD$4,MEN_DES&amp;MEN_COD,MEN_GMS),0)*$Q12</f>
        <v>0</v>
      </c>
      <c r="BE12" s="157" cm="1">
        <f t="array" ref="BE12">IFERROR(_xlfn.XLOOKUP($A12&amp;BE$4,MEN_DES&amp;MEN_COD,MEN_GMS),0)*$Q12</f>
        <v>0</v>
      </c>
      <c r="BF12" s="157" cm="1">
        <f t="array" ref="BF12">IFERROR(_xlfn.XLOOKUP($A12&amp;BF$4,MEN_DES&amp;MEN_COD,MEN_GMS),0)*$Q12</f>
        <v>0</v>
      </c>
      <c r="BG12" s="157" cm="1">
        <f t="array" ref="BG12">IFERROR(_xlfn.XLOOKUP($A12&amp;BG$4,MEN_DES&amp;MEN_COD,MEN_GMS),0)*$Q12</f>
        <v>0</v>
      </c>
      <c r="BH12" s="157" cm="1">
        <f t="array" ref="BH12">IFERROR(_xlfn.XLOOKUP($A12&amp;BH$4,MEN_DES&amp;MEN_COD,MEN_GMS),0)*$Q12</f>
        <v>0</v>
      </c>
      <c r="BI12" s="157" cm="1">
        <f t="array" ref="BI12">IFERROR(_xlfn.XLOOKUP($A12&amp;BI$4,MEN_DES&amp;MEN_COD,MEN_GMS),0)*$Q12</f>
        <v>0</v>
      </c>
      <c r="BJ12" s="157" cm="1">
        <f t="array" ref="BJ12">IFERROR(_xlfn.XLOOKUP($A12&amp;BJ$4,MEN_DES&amp;MEN_COD,MEN_GMS),0)*$Q12</f>
        <v>0</v>
      </c>
      <c r="BK12" s="157" cm="1">
        <f t="array" ref="BK12">IFERROR(_xlfn.XLOOKUP($A12&amp;BK$4,MEN_DES&amp;MEN_COD,MEN_GMS),0)*$Q12</f>
        <v>0</v>
      </c>
      <c r="BL12" s="157" cm="1">
        <f t="array" ref="BL12">IFERROR(_xlfn.XLOOKUP($A12&amp;BL$4,MEN_DES&amp;MEN_COD,MEN_GMS),0)*$Q12</f>
        <v>0</v>
      </c>
      <c r="BM12" s="157" cm="1">
        <f t="array" ref="BM12">IFERROR(_xlfn.XLOOKUP($A12&amp;BM$4,MEN_DES&amp;MEN_COD,MEN_GMS),0)*$Q12</f>
        <v>0</v>
      </c>
      <c r="BN12" s="157" cm="1">
        <f t="array" ref="BN12">IFERROR(_xlfn.XLOOKUP($A12&amp;BN$4,MEN_DES&amp;MEN_COD,MEN_GMS),0)*$Q12</f>
        <v>0</v>
      </c>
      <c r="BO12" s="168">
        <f t="shared" si="37"/>
        <v>0</v>
      </c>
    </row>
    <row r="13" spans="1:75" x14ac:dyDescent="0.15">
      <c r="A13" s="156" t="s">
        <v>947</v>
      </c>
      <c r="B13" s="165">
        <v>159</v>
      </c>
      <c r="C13" s="182">
        <v>1</v>
      </c>
      <c r="O13" s="2"/>
      <c r="P13" s="2"/>
      <c r="Q13" s="2">
        <v>1</v>
      </c>
      <c r="R13" s="157" cm="1">
        <f t="array" ref="R13">IFERROR(_xlfn.XLOOKUP($A13&amp;R$4,MEN_DES&amp;MEN_COD,MEN_GMS),0)*$Q13</f>
        <v>0</v>
      </c>
      <c r="S13" s="157" cm="1">
        <f t="array" ref="S13">IFERROR(_xlfn.XLOOKUP($A13&amp;S$4,MEN_DES&amp;MEN_COD,MEN_GMS),0)*$Q13</f>
        <v>0</v>
      </c>
      <c r="T13" s="157" cm="1">
        <f t="array" ref="T13">IFERROR(_xlfn.XLOOKUP($A13&amp;T$4,MEN_DES&amp;MEN_COD,MEN_GMS),0)*$Q13</f>
        <v>0</v>
      </c>
      <c r="U13" s="157" cm="1">
        <f t="array" ref="U13">IFERROR(_xlfn.XLOOKUP($A13&amp;U$4,MEN_DES&amp;MEN_COD,MEN_GMS),0)*$Q13</f>
        <v>0</v>
      </c>
      <c r="V13" s="157" cm="1">
        <f t="array" ref="V13">IFERROR(_xlfn.XLOOKUP($A13&amp;V$4,MEN_DES&amp;MEN_COD,MEN_GMS),0)*$Q13</f>
        <v>0</v>
      </c>
      <c r="W13" s="157" cm="1">
        <f t="array" ref="W13">IFERROR(_xlfn.XLOOKUP($A13&amp;W$4,MEN_DES&amp;MEN_COD,MEN_GMS),0)*$Q13</f>
        <v>0</v>
      </c>
      <c r="X13" s="157" cm="1">
        <f t="array" ref="X13">IFERROR(_xlfn.XLOOKUP($A13&amp;X$4,MEN_DES&amp;MEN_COD,MEN_GMS),0)*$Q13</f>
        <v>0</v>
      </c>
      <c r="Y13" s="157" cm="1">
        <f t="array" ref="Y13">IFERROR(_xlfn.XLOOKUP($A13&amp;Y$4,MEN_DES&amp;MEN_COD,MEN_GMS),0)*$Q13</f>
        <v>0</v>
      </c>
      <c r="Z13" s="157" cm="1">
        <f t="array" ref="Z13">IFERROR(_xlfn.XLOOKUP($A13&amp;Z$4,MEN_DES&amp;MEN_COD,MEN_GMS),0)*$Q13</f>
        <v>0</v>
      </c>
      <c r="AA13" s="157" cm="1">
        <f t="array" ref="AA13">IFERROR(_xlfn.XLOOKUP($A13&amp;AA$4,MEN_DES&amp;MEN_COD,MEN_GMS),0)*$Q13</f>
        <v>0</v>
      </c>
      <c r="AB13" s="157" cm="1">
        <f t="array" ref="AB13">IFERROR(_xlfn.XLOOKUP($A13&amp;AB$4,MEN_DES&amp;MEN_COD,MEN_GMS),0)*$Q13</f>
        <v>0</v>
      </c>
      <c r="AC13" s="157" cm="1">
        <f t="array" ref="AC13">IFERROR(_xlfn.XLOOKUP($A13&amp;AC$4,MEN_DES&amp;MEN_COD,MEN_GMS),0)*$Q13</f>
        <v>2</v>
      </c>
      <c r="AD13" s="157" cm="1">
        <f t="array" ref="AD13">IFERROR(_xlfn.XLOOKUP($A13&amp;AD$4,MEN_DES&amp;MEN_COD,MEN_GMS),0)*$Q13</f>
        <v>0</v>
      </c>
      <c r="AE13" s="157" cm="1">
        <f t="array" ref="AE13">IFERROR(_xlfn.XLOOKUP($A13&amp;AE$4,MEN_DES&amp;MEN_COD,MEN_GMS),0)*$Q13</f>
        <v>0</v>
      </c>
      <c r="AF13" s="157"/>
      <c r="AG13" s="157" cm="1">
        <f t="array" ref="AG13">IFERROR(_xlfn.XLOOKUP($A13&amp;AG$4,MEN_DES&amp;MEN_COD,MEN_GMS),0)*$Q13</f>
        <v>0</v>
      </c>
      <c r="AH13" s="157" cm="1">
        <f t="array" ref="AH13">IFERROR(_xlfn.XLOOKUP($A13&amp;AH$4,MEN_DES&amp;MEN_COD,MEN_GMS),0)*$Q13</f>
        <v>0</v>
      </c>
      <c r="AI13" s="157" cm="1">
        <f t="array" ref="AI13">IFERROR(_xlfn.XLOOKUP($A13&amp;AI$4,MEN_DES&amp;MEN_COD,MEN_GMS),0)*$Q13</f>
        <v>0</v>
      </c>
      <c r="AJ13" s="157" cm="1">
        <f t="array" ref="AJ13">IFERROR(_xlfn.XLOOKUP($A13&amp;AJ$4,MEN_DES&amp;MEN_COD,MEN_GMS),0)*$Q13</f>
        <v>0</v>
      </c>
      <c r="AK13" s="157" cm="1">
        <f t="array" ref="AK13">IFERROR(_xlfn.XLOOKUP($A13&amp;AK$4,MEN_DES&amp;MEN_COD,MEN_GMS),0)*$Q13</f>
        <v>0</v>
      </c>
      <c r="AL13" s="157" cm="1">
        <f t="array" ref="AL13">IFERROR(_xlfn.XLOOKUP($A13&amp;AL$4,MEN_DES&amp;MEN_COD,MEN_GMS),0)*$Q13</f>
        <v>0</v>
      </c>
      <c r="AM13" s="157" cm="1">
        <f t="array" ref="AM13">IFERROR(_xlfn.XLOOKUP($A13&amp;AM$4,MEN_DES&amp;MEN_COD,MEN_GMS),0)*$Q13</f>
        <v>0</v>
      </c>
      <c r="AN13" s="157" cm="1">
        <f t="array" ref="AN13">IFERROR(_xlfn.XLOOKUP($A13&amp;AN$4,MEN_DES&amp;MEN_COD,MEN_GMS),0)*$Q13</f>
        <v>0</v>
      </c>
      <c r="AO13" s="157" cm="1">
        <f t="array" ref="AO13">IFERROR(_xlfn.XLOOKUP($A13&amp;AO$4,MEN_DES&amp;MEN_COD,MEN_GMS),0)*$Q13</f>
        <v>0</v>
      </c>
      <c r="AP13" s="157" cm="1">
        <f t="array" ref="AP13">IFERROR(_xlfn.XLOOKUP($A13&amp;AP$4,MEN_DES&amp;MEN_COD,MEN_GMS),0)*$Q13</f>
        <v>0</v>
      </c>
      <c r="AQ13" s="157" cm="1">
        <f t="array" ref="AQ13">IFERROR(_xlfn.XLOOKUP($A13&amp;AQ$4,MEN_DES&amp;MEN_COD,MEN_GMS),0)*$Q13</f>
        <v>0</v>
      </c>
      <c r="AR13" s="157" cm="1">
        <f t="array" ref="AR13">IFERROR(_xlfn.XLOOKUP($A13&amp;AR$4,MEN_DES&amp;MEN_COD,MEN_GMS),0)*$Q13</f>
        <v>0</v>
      </c>
      <c r="AS13" s="157" cm="1">
        <f t="array" ref="AS13">IFERROR(_xlfn.XLOOKUP($A13&amp;AS$4,MEN_DES&amp;MEN_COD,MEN_GMS),0)*$Q13</f>
        <v>0</v>
      </c>
      <c r="AT13" s="157" cm="1">
        <f t="array" ref="AT13">IFERROR(_xlfn.XLOOKUP($A13&amp;AT$4,MEN_DES&amp;MEN_COD,MEN_GMS),0)*$Q13</f>
        <v>0</v>
      </c>
      <c r="AU13" s="157" cm="1">
        <f t="array" ref="AU13">IFERROR(_xlfn.XLOOKUP($A13&amp;AU$4,MEN_DES&amp;MEN_COD,MEN_GMS),0)*$Q13</f>
        <v>0</v>
      </c>
      <c r="AV13" s="157" cm="1">
        <f t="array" ref="AV13">IFERROR(_xlfn.XLOOKUP($A13&amp;AV$4,MEN_DES&amp;MEN_COD,MEN_GMS),0)*$Q13</f>
        <v>0</v>
      </c>
      <c r="AW13" s="157" cm="1">
        <f t="array" ref="AW13">IFERROR(_xlfn.XLOOKUP($A13&amp;AW$4,MEN_DES&amp;MEN_COD,MEN_GMS),0)*$Q13</f>
        <v>0</v>
      </c>
      <c r="AX13" s="157" cm="1">
        <f t="array" ref="AX13">IFERROR(_xlfn.XLOOKUP($A13&amp;AX$4,MEN_DES&amp;MEN_COD,MEN_GMS),0)*$Q13</f>
        <v>0</v>
      </c>
      <c r="AY13" s="157" cm="1">
        <f t="array" ref="AY13">IFERROR(_xlfn.XLOOKUP($A13&amp;AY$4,MEN_DES&amp;MEN_COD,MEN_GMS),0)*$Q13</f>
        <v>0</v>
      </c>
      <c r="AZ13" s="157" cm="1">
        <f t="array" ref="AZ13">IFERROR(_xlfn.XLOOKUP($A13&amp;AZ$4,MEN_DES&amp;MEN_COD,MEN_GMS),0)*$Q13</f>
        <v>0</v>
      </c>
      <c r="BA13" s="157" cm="1">
        <f t="array" ref="BA13">IFERROR(_xlfn.XLOOKUP($A13&amp;BA$4,MEN_DES&amp;MEN_COD,MEN_GMS),0)*$Q13</f>
        <v>0</v>
      </c>
      <c r="BB13" s="157" cm="1">
        <f t="array" ref="BB13">IFERROR(_xlfn.XLOOKUP($A13&amp;BB$4,MEN_DES&amp;MEN_COD,MEN_GMS),0)*$Q13</f>
        <v>0</v>
      </c>
      <c r="BC13" s="157" cm="1">
        <f t="array" ref="BC13">IFERROR(_xlfn.XLOOKUP($A13&amp;BC$4,MEN_DES&amp;MEN_COD,MEN_GMS),0)*$Q13</f>
        <v>0</v>
      </c>
      <c r="BD13" s="157" cm="1">
        <f t="array" ref="BD13">IFERROR(_xlfn.XLOOKUP($A13&amp;BD$4,MEN_DES&amp;MEN_COD,MEN_GMS),0)*$Q13</f>
        <v>0</v>
      </c>
      <c r="BE13" s="157" cm="1">
        <f t="array" ref="BE13">IFERROR(_xlfn.XLOOKUP($A13&amp;BE$4,MEN_DES&amp;MEN_COD,MEN_GMS),0)*$Q13</f>
        <v>0</v>
      </c>
      <c r="BF13" s="157" cm="1">
        <f t="array" ref="BF13">IFERROR(_xlfn.XLOOKUP($A13&amp;BF$4,MEN_DES&amp;MEN_COD,MEN_GMS),0)*$Q13</f>
        <v>0</v>
      </c>
      <c r="BG13" s="157" cm="1">
        <f t="array" ref="BG13">IFERROR(_xlfn.XLOOKUP($A13&amp;BG$4,MEN_DES&amp;MEN_COD,MEN_GMS),0)*$Q13</f>
        <v>0</v>
      </c>
      <c r="BH13" s="157" cm="1">
        <f t="array" ref="BH13">IFERROR(_xlfn.XLOOKUP($A13&amp;BH$4,MEN_DES&amp;MEN_COD,MEN_GMS),0)*$Q13</f>
        <v>0</v>
      </c>
      <c r="BI13" s="157" cm="1">
        <f t="array" ref="BI13">IFERROR(_xlfn.XLOOKUP($A13&amp;BI$4,MEN_DES&amp;MEN_COD,MEN_GMS),0)*$Q13</f>
        <v>0</v>
      </c>
      <c r="BJ13" s="157" cm="1">
        <f t="array" ref="BJ13">IFERROR(_xlfn.XLOOKUP($A13&amp;BJ$4,MEN_DES&amp;MEN_COD,MEN_GMS),0)*$Q13</f>
        <v>1</v>
      </c>
      <c r="BK13" s="157" cm="1">
        <f t="array" ref="BK13">IFERROR(_xlfn.XLOOKUP($A13&amp;BK$4,MEN_DES&amp;MEN_COD,MEN_GMS),0)*$Q13</f>
        <v>0</v>
      </c>
      <c r="BL13" s="157" cm="1">
        <f t="array" ref="BL13">IFERROR(_xlfn.XLOOKUP($A13&amp;BL$4,MEN_DES&amp;MEN_COD,MEN_GMS),0)*$Q13</f>
        <v>0</v>
      </c>
      <c r="BM13" s="157" cm="1">
        <f t="array" ref="BM13">IFERROR(_xlfn.XLOOKUP($A13&amp;BM$4,MEN_DES&amp;MEN_COD,MEN_GMS),0)*$Q13</f>
        <v>0</v>
      </c>
      <c r="BN13" s="157" cm="1">
        <f t="array" ref="BN13">IFERROR(_xlfn.XLOOKUP($A13&amp;BN$4,MEN_DES&amp;MEN_COD,MEN_GMS),0)*$Q13</f>
        <v>0</v>
      </c>
      <c r="BO13" s="168">
        <f t="shared" si="37"/>
        <v>3</v>
      </c>
    </row>
    <row r="14" spans="1:75" x14ac:dyDescent="0.15">
      <c r="A14" s="156" t="s">
        <v>950</v>
      </c>
      <c r="B14" s="165">
        <v>209</v>
      </c>
      <c r="C14" s="182">
        <v>1</v>
      </c>
      <c r="O14" s="2"/>
      <c r="P14" s="2"/>
      <c r="Q14" s="2">
        <v>1</v>
      </c>
      <c r="R14" s="157" cm="1">
        <f t="array" ref="R14">IFERROR(_xlfn.XLOOKUP($A14&amp;R$4,MEN_DES&amp;MEN_COD,MEN_GMS),0)*$Q14</f>
        <v>0</v>
      </c>
      <c r="S14" s="157" cm="1">
        <f t="array" ref="S14">IFERROR(_xlfn.XLOOKUP($A14&amp;S$4,MEN_DES&amp;MEN_COD,MEN_GMS),0)*$Q14</f>
        <v>0</v>
      </c>
      <c r="T14" s="157" cm="1">
        <f t="array" ref="T14">IFERROR(_xlfn.XLOOKUP($A14&amp;T$4,MEN_DES&amp;MEN_COD,MEN_GMS),0)*$Q14</f>
        <v>0</v>
      </c>
      <c r="U14" s="157" cm="1">
        <f t="array" ref="U14">IFERROR(_xlfn.XLOOKUP($A14&amp;U$4,MEN_DES&amp;MEN_COD,MEN_GMS),0)*$Q14</f>
        <v>0</v>
      </c>
      <c r="V14" s="157" cm="1">
        <f t="array" ref="V14">IFERROR(_xlfn.XLOOKUP($A14&amp;V$4,MEN_DES&amp;MEN_COD,MEN_GMS),0)*$Q14</f>
        <v>0</v>
      </c>
      <c r="W14" s="157" cm="1">
        <f t="array" ref="W14">IFERROR(_xlfn.XLOOKUP($A14&amp;W$4,MEN_DES&amp;MEN_COD,MEN_GMS),0)*$Q14</f>
        <v>0</v>
      </c>
      <c r="X14" s="157" cm="1">
        <f t="array" ref="X14">IFERROR(_xlfn.XLOOKUP($A14&amp;X$4,MEN_DES&amp;MEN_COD,MEN_GMS),0)*$Q14</f>
        <v>0</v>
      </c>
      <c r="Y14" s="157" cm="1">
        <f t="array" ref="Y14">IFERROR(_xlfn.XLOOKUP($A14&amp;Y$4,MEN_DES&amp;MEN_COD,MEN_GMS),0)*$Q14</f>
        <v>0</v>
      </c>
      <c r="Z14" s="157" cm="1">
        <f t="array" ref="Z14">IFERROR(_xlfn.XLOOKUP($A14&amp;Z$4,MEN_DES&amp;MEN_COD,MEN_GMS),0)*$Q14</f>
        <v>0</v>
      </c>
      <c r="AA14" s="157" cm="1">
        <f t="array" ref="AA14">IFERROR(_xlfn.XLOOKUP($A14&amp;AA$4,MEN_DES&amp;MEN_COD,MEN_GMS),0)*$Q14</f>
        <v>0</v>
      </c>
      <c r="AB14" s="157" cm="1">
        <f t="array" ref="AB14">IFERROR(_xlfn.XLOOKUP($A14&amp;AB$4,MEN_DES&amp;MEN_COD,MEN_GMS),0)*$Q14</f>
        <v>0</v>
      </c>
      <c r="AC14" s="157" cm="1">
        <f t="array" ref="AC14">IFERROR(_xlfn.XLOOKUP($A14&amp;AC$4,MEN_DES&amp;MEN_COD,MEN_GMS),0)*$Q14</f>
        <v>0</v>
      </c>
      <c r="AD14" s="157" cm="1">
        <f t="array" ref="AD14">IFERROR(_xlfn.XLOOKUP($A14&amp;AD$4,MEN_DES&amp;MEN_COD,MEN_GMS),0)*$Q14</f>
        <v>0</v>
      </c>
      <c r="AE14" s="157" cm="1">
        <f t="array" ref="AE14">IFERROR(_xlfn.XLOOKUP($A14&amp;AE$4,MEN_DES&amp;MEN_COD,MEN_GMS),0)*$Q14</f>
        <v>0</v>
      </c>
      <c r="AF14" s="157"/>
      <c r="AG14" s="157" cm="1">
        <f t="array" ref="AG14">IFERROR(_xlfn.XLOOKUP($A14&amp;AG$4,MEN_DES&amp;MEN_COD,MEN_GMS),0)*$Q14</f>
        <v>0</v>
      </c>
      <c r="AH14" s="157" cm="1">
        <f t="array" ref="AH14">IFERROR(_xlfn.XLOOKUP($A14&amp;AH$4,MEN_DES&amp;MEN_COD,MEN_GMS),0)*$Q14</f>
        <v>0</v>
      </c>
      <c r="AI14" s="157" cm="1">
        <f t="array" ref="AI14">IFERROR(_xlfn.XLOOKUP($A14&amp;AI$4,MEN_DES&amp;MEN_COD,MEN_GMS),0)*$Q14</f>
        <v>0</v>
      </c>
      <c r="AJ14" s="157" cm="1">
        <f t="array" ref="AJ14">IFERROR(_xlfn.XLOOKUP($A14&amp;AJ$4,MEN_DES&amp;MEN_COD,MEN_GMS),0)*$Q14</f>
        <v>0</v>
      </c>
      <c r="AK14" s="157" cm="1">
        <f t="array" ref="AK14">IFERROR(_xlfn.XLOOKUP($A14&amp;AK$4,MEN_DES&amp;MEN_COD,MEN_GMS),0)*$Q14</f>
        <v>0</v>
      </c>
      <c r="AL14" s="157" cm="1">
        <f t="array" ref="AL14">IFERROR(_xlfn.XLOOKUP($A14&amp;AL$4,MEN_DES&amp;MEN_COD,MEN_GMS),0)*$Q14</f>
        <v>0</v>
      </c>
      <c r="AM14" s="157" cm="1">
        <f t="array" ref="AM14">IFERROR(_xlfn.XLOOKUP($A14&amp;AM$4,MEN_DES&amp;MEN_COD,MEN_GMS),0)*$Q14</f>
        <v>0</v>
      </c>
      <c r="AN14" s="157" cm="1">
        <f t="array" ref="AN14">IFERROR(_xlfn.XLOOKUP($A14&amp;AN$4,MEN_DES&amp;MEN_COD,MEN_GMS),0)*$Q14</f>
        <v>0</v>
      </c>
      <c r="AO14" s="157" cm="1">
        <f t="array" ref="AO14">IFERROR(_xlfn.XLOOKUP($A14&amp;AO$4,MEN_DES&amp;MEN_COD,MEN_GMS),0)*$Q14</f>
        <v>0</v>
      </c>
      <c r="AP14" s="157" cm="1">
        <f t="array" ref="AP14">IFERROR(_xlfn.XLOOKUP($A14&amp;AP$4,MEN_DES&amp;MEN_COD,MEN_GMS),0)*$Q14</f>
        <v>0</v>
      </c>
      <c r="AQ14" s="157" cm="1">
        <f t="array" ref="AQ14">IFERROR(_xlfn.XLOOKUP($A14&amp;AQ$4,MEN_DES&amp;MEN_COD,MEN_GMS),0)*$Q14</f>
        <v>0</v>
      </c>
      <c r="AR14" s="157" cm="1">
        <f t="array" ref="AR14">IFERROR(_xlfn.XLOOKUP($A14&amp;AR$4,MEN_DES&amp;MEN_COD,MEN_GMS),0)*$Q14</f>
        <v>0</v>
      </c>
      <c r="AS14" s="157" cm="1">
        <f t="array" ref="AS14">IFERROR(_xlfn.XLOOKUP($A14&amp;AS$4,MEN_DES&amp;MEN_COD,MEN_GMS),0)*$Q14</f>
        <v>0</v>
      </c>
      <c r="AT14" s="157" cm="1">
        <f t="array" ref="AT14">IFERROR(_xlfn.XLOOKUP($A14&amp;AT$4,MEN_DES&amp;MEN_COD,MEN_GMS),0)*$Q14</f>
        <v>0</v>
      </c>
      <c r="AU14" s="157" cm="1">
        <f t="array" ref="AU14">IFERROR(_xlfn.XLOOKUP($A14&amp;AU$4,MEN_DES&amp;MEN_COD,MEN_GMS),0)*$Q14</f>
        <v>0</v>
      </c>
      <c r="AV14" s="157" cm="1">
        <f t="array" ref="AV14">IFERROR(_xlfn.XLOOKUP($A14&amp;AV$4,MEN_DES&amp;MEN_COD,MEN_GMS),0)*$Q14</f>
        <v>0</v>
      </c>
      <c r="AW14" s="157" cm="1">
        <f t="array" ref="AW14">IFERROR(_xlfn.XLOOKUP($A14&amp;AW$4,MEN_DES&amp;MEN_COD,MEN_GMS),0)*$Q14</f>
        <v>0</v>
      </c>
      <c r="AX14" s="157" cm="1">
        <f t="array" ref="AX14">IFERROR(_xlfn.XLOOKUP($A14&amp;AX$4,MEN_DES&amp;MEN_COD,MEN_GMS),0)*$Q14</f>
        <v>0</v>
      </c>
      <c r="AY14" s="157" cm="1">
        <f t="array" ref="AY14">IFERROR(_xlfn.XLOOKUP($A14&amp;AY$4,MEN_DES&amp;MEN_COD,MEN_GMS),0)*$Q14</f>
        <v>0</v>
      </c>
      <c r="AZ14" s="157" cm="1">
        <f t="array" ref="AZ14">IFERROR(_xlfn.XLOOKUP($A14&amp;AZ$4,MEN_DES&amp;MEN_COD,MEN_GMS),0)*$Q14</f>
        <v>0</v>
      </c>
      <c r="BA14" s="157" cm="1">
        <f t="array" ref="BA14">IFERROR(_xlfn.XLOOKUP($A14&amp;BA$4,MEN_DES&amp;MEN_COD,MEN_GMS),0)*$Q14</f>
        <v>0</v>
      </c>
      <c r="BB14" s="157" cm="1">
        <f t="array" ref="BB14">IFERROR(_xlfn.XLOOKUP($A14&amp;BB$4,MEN_DES&amp;MEN_COD,MEN_GMS),0)*$Q14</f>
        <v>0</v>
      </c>
      <c r="BC14" s="157" cm="1">
        <f t="array" ref="BC14">IFERROR(_xlfn.XLOOKUP($A14&amp;BC$4,MEN_DES&amp;MEN_COD,MEN_GMS),0)*$Q14</f>
        <v>0</v>
      </c>
      <c r="BD14" s="157" cm="1">
        <f t="array" ref="BD14">IFERROR(_xlfn.XLOOKUP($A14&amp;BD$4,MEN_DES&amp;MEN_COD,MEN_GMS),0)*$Q14</f>
        <v>0</v>
      </c>
      <c r="BE14" s="157" cm="1">
        <f t="array" ref="BE14">IFERROR(_xlfn.XLOOKUP($A14&amp;BE$4,MEN_DES&amp;MEN_COD,MEN_GMS),0)*$Q14</f>
        <v>0</v>
      </c>
      <c r="BF14" s="157" cm="1">
        <f t="array" ref="BF14">IFERROR(_xlfn.XLOOKUP($A14&amp;BF$4,MEN_DES&amp;MEN_COD,MEN_GMS),0)*$Q14</f>
        <v>0</v>
      </c>
      <c r="BG14" s="157" cm="1">
        <f t="array" ref="BG14">IFERROR(_xlfn.XLOOKUP($A14&amp;BG$4,MEN_DES&amp;MEN_COD,MEN_GMS),0)*$Q14</f>
        <v>0</v>
      </c>
      <c r="BH14" s="157" cm="1">
        <f t="array" ref="BH14">IFERROR(_xlfn.XLOOKUP($A14&amp;BH$4,MEN_DES&amp;MEN_COD,MEN_GMS),0)*$Q14</f>
        <v>0</v>
      </c>
      <c r="BI14" s="157" cm="1">
        <f t="array" ref="BI14">IFERROR(_xlfn.XLOOKUP($A14&amp;BI$4,MEN_DES&amp;MEN_COD,MEN_GMS),0)*$Q14</f>
        <v>0</v>
      </c>
      <c r="BJ14" s="157" cm="1">
        <f t="array" ref="BJ14">IFERROR(_xlfn.XLOOKUP($A14&amp;BJ$4,MEN_DES&amp;MEN_COD,MEN_GMS),0)*$Q14</f>
        <v>0</v>
      </c>
      <c r="BK14" s="157" cm="1">
        <f t="array" ref="BK14">IFERROR(_xlfn.XLOOKUP($A14&amp;BK$4,MEN_DES&amp;MEN_COD,MEN_GMS),0)*$Q14</f>
        <v>0</v>
      </c>
      <c r="BL14" s="157" cm="1">
        <f t="array" ref="BL14">IFERROR(_xlfn.XLOOKUP($A14&amp;BL$4,MEN_DES&amp;MEN_COD,MEN_GMS),0)*$Q14</f>
        <v>0</v>
      </c>
      <c r="BM14" s="157" cm="1">
        <f t="array" ref="BM14">IFERROR(_xlfn.XLOOKUP($A14&amp;BM$4,MEN_DES&amp;MEN_COD,MEN_GMS),0)*$Q14</f>
        <v>0</v>
      </c>
      <c r="BN14" s="157" cm="1">
        <f t="array" ref="BN14">IFERROR(_xlfn.XLOOKUP($A14&amp;BN$4,MEN_DES&amp;MEN_COD,MEN_GMS),0)*$Q14</f>
        <v>0</v>
      </c>
      <c r="BO14" s="168">
        <f t="shared" si="37"/>
        <v>0</v>
      </c>
    </row>
    <row r="15" spans="1:75" x14ac:dyDescent="0.15">
      <c r="A15" s="156" t="s">
        <v>497</v>
      </c>
      <c r="B15" s="165">
        <v>372.92</v>
      </c>
      <c r="C15" s="182">
        <v>1</v>
      </c>
      <c r="O15" s="2"/>
      <c r="P15" s="2"/>
      <c r="Q15" s="2">
        <v>1</v>
      </c>
      <c r="R15" s="157" cm="1">
        <f t="array" ref="R15">IFERROR(_xlfn.XLOOKUP($A15&amp;R$4,MEN_DES&amp;MEN_COD,MEN_GMS),0)*$Q15</f>
        <v>0</v>
      </c>
      <c r="S15" s="157" cm="1">
        <f t="array" ref="S15">IFERROR(_xlfn.XLOOKUP($A15&amp;S$4,MEN_DES&amp;MEN_COD,MEN_GMS),0)*$Q15</f>
        <v>0</v>
      </c>
      <c r="T15" s="157" cm="1">
        <f t="array" ref="T15">IFERROR(_xlfn.XLOOKUP($A15&amp;T$4,MEN_DES&amp;MEN_COD,MEN_GMS),0)*$Q15</f>
        <v>0</v>
      </c>
      <c r="U15" s="157" cm="1">
        <f t="array" ref="U15">IFERROR(_xlfn.XLOOKUP($A15&amp;U$4,MEN_DES&amp;MEN_COD,MEN_GMS),0)*$Q15</f>
        <v>0</v>
      </c>
      <c r="V15" s="157" cm="1">
        <f t="array" ref="V15">IFERROR(_xlfn.XLOOKUP($A15&amp;V$4,MEN_DES&amp;MEN_COD,MEN_GMS),0)*$Q15</f>
        <v>0</v>
      </c>
      <c r="W15" s="157" cm="1">
        <f t="array" ref="W15">IFERROR(_xlfn.XLOOKUP($A15&amp;W$4,MEN_DES&amp;MEN_COD,MEN_GMS),0)*$Q15</f>
        <v>0</v>
      </c>
      <c r="X15" s="157" cm="1">
        <f t="array" ref="X15">IFERROR(_xlfn.XLOOKUP($A15&amp;X$4,MEN_DES&amp;MEN_COD,MEN_GMS),0)*$Q15</f>
        <v>0</v>
      </c>
      <c r="Y15" s="157" cm="1">
        <f t="array" ref="Y15">IFERROR(_xlfn.XLOOKUP($A15&amp;Y$4,MEN_DES&amp;MEN_COD,MEN_GMS),0)*$Q15</f>
        <v>1</v>
      </c>
      <c r="Z15" s="157" cm="1">
        <f t="array" ref="Z15">IFERROR(_xlfn.XLOOKUP($A15&amp;Z$4,MEN_DES&amp;MEN_COD,MEN_GMS),0)*$Q15</f>
        <v>0</v>
      </c>
      <c r="AA15" s="157" cm="1">
        <f t="array" ref="AA15">IFERROR(_xlfn.XLOOKUP($A15&amp;AA$4,MEN_DES&amp;MEN_COD,MEN_GMS),0)*$Q15</f>
        <v>0</v>
      </c>
      <c r="AB15" s="157" cm="1">
        <f t="array" ref="AB15">IFERROR(_xlfn.XLOOKUP($A15&amp;AB$4,MEN_DES&amp;MEN_COD,MEN_GMS),0)*$Q15</f>
        <v>0</v>
      </c>
      <c r="AC15" s="157" cm="1">
        <f t="array" ref="AC15">IFERROR(_xlfn.XLOOKUP($A15&amp;AC$4,MEN_DES&amp;MEN_COD,MEN_GMS),0)*$Q15</f>
        <v>0</v>
      </c>
      <c r="AD15" s="157" cm="1">
        <f t="array" ref="AD15">IFERROR(_xlfn.XLOOKUP($A15&amp;AD$4,MEN_DES&amp;MEN_COD,MEN_GMS),0)*$Q15</f>
        <v>0</v>
      </c>
      <c r="AE15" s="157" cm="1">
        <f t="array" ref="AE15">IFERROR(_xlfn.XLOOKUP($A15&amp;AE$4,MEN_DES&amp;MEN_COD,MEN_GMS),0)*$Q15</f>
        <v>0</v>
      </c>
      <c r="AF15" s="157"/>
      <c r="AG15" s="157" cm="1">
        <f t="array" ref="AG15">IFERROR(_xlfn.XLOOKUP($A15&amp;AG$4,MEN_DES&amp;MEN_COD,MEN_GMS),0)*$Q15</f>
        <v>0</v>
      </c>
      <c r="AH15" s="157" cm="1">
        <f t="array" ref="AH15">IFERROR(_xlfn.XLOOKUP($A15&amp;AH$4,MEN_DES&amp;MEN_COD,MEN_GMS),0)*$Q15</f>
        <v>0</v>
      </c>
      <c r="AI15" s="157" cm="1">
        <f t="array" ref="AI15">IFERROR(_xlfn.XLOOKUP($A15&amp;AI$4,MEN_DES&amp;MEN_COD,MEN_GMS),0)*$Q15</f>
        <v>0</v>
      </c>
      <c r="AJ15" s="157" cm="1">
        <f t="array" ref="AJ15">IFERROR(_xlfn.XLOOKUP($A15&amp;AJ$4,MEN_DES&amp;MEN_COD,MEN_GMS),0)*$Q15</f>
        <v>0</v>
      </c>
      <c r="AK15" s="157" cm="1">
        <f t="array" ref="AK15">IFERROR(_xlfn.XLOOKUP($A15&amp;AK$4,MEN_DES&amp;MEN_COD,MEN_GMS),0)*$Q15</f>
        <v>0</v>
      </c>
      <c r="AL15" s="157" cm="1">
        <f t="array" ref="AL15">IFERROR(_xlfn.XLOOKUP($A15&amp;AL$4,MEN_DES&amp;MEN_COD,MEN_GMS),0)*$Q15</f>
        <v>0</v>
      </c>
      <c r="AM15" s="157" cm="1">
        <f t="array" ref="AM15">IFERROR(_xlfn.XLOOKUP($A15&amp;AM$4,MEN_DES&amp;MEN_COD,MEN_GMS),0)*$Q15</f>
        <v>0</v>
      </c>
      <c r="AN15" s="157" cm="1">
        <f t="array" ref="AN15">IFERROR(_xlfn.XLOOKUP($A15&amp;AN$4,MEN_DES&amp;MEN_COD,MEN_GMS),0)*$Q15</f>
        <v>0</v>
      </c>
      <c r="AO15" s="157" cm="1">
        <f t="array" ref="AO15">IFERROR(_xlfn.XLOOKUP($A15&amp;AO$4,MEN_DES&amp;MEN_COD,MEN_GMS),0)*$Q15</f>
        <v>0</v>
      </c>
      <c r="AP15" s="157" cm="1">
        <f t="array" ref="AP15">IFERROR(_xlfn.XLOOKUP($A15&amp;AP$4,MEN_DES&amp;MEN_COD,MEN_GMS),0)*$Q15</f>
        <v>0</v>
      </c>
      <c r="AQ15" s="157" cm="1">
        <f t="array" ref="AQ15">IFERROR(_xlfn.XLOOKUP($A15&amp;AQ$4,MEN_DES&amp;MEN_COD,MEN_GMS),0)*$Q15</f>
        <v>0</v>
      </c>
      <c r="AR15" s="157" cm="1">
        <f t="array" ref="AR15">IFERROR(_xlfn.XLOOKUP($A15&amp;AR$4,MEN_DES&amp;MEN_COD,MEN_GMS),0)*$Q15</f>
        <v>0</v>
      </c>
      <c r="AS15" s="157" cm="1">
        <f t="array" ref="AS15">IFERROR(_xlfn.XLOOKUP($A15&amp;AS$4,MEN_DES&amp;MEN_COD,MEN_GMS),0)*$Q15</f>
        <v>0</v>
      </c>
      <c r="AT15" s="157" cm="1">
        <f t="array" ref="AT15">IFERROR(_xlfn.XLOOKUP($A15&amp;AT$4,MEN_DES&amp;MEN_COD,MEN_GMS),0)*$Q15</f>
        <v>45</v>
      </c>
      <c r="AU15" s="157" cm="1">
        <f t="array" ref="AU15">IFERROR(_xlfn.XLOOKUP($A15&amp;AU$4,MEN_DES&amp;MEN_COD,MEN_GMS),0)*$Q15</f>
        <v>0</v>
      </c>
      <c r="AV15" s="157" cm="1">
        <f t="array" ref="AV15">IFERROR(_xlfn.XLOOKUP($A15&amp;AV$4,MEN_DES&amp;MEN_COD,MEN_GMS),0)*$Q15</f>
        <v>0</v>
      </c>
      <c r="AW15" s="157" cm="1">
        <f t="array" ref="AW15">IFERROR(_xlfn.XLOOKUP($A15&amp;AW$4,MEN_DES&amp;MEN_COD,MEN_GMS),0)*$Q15</f>
        <v>0</v>
      </c>
      <c r="AX15" s="157" cm="1">
        <f t="array" ref="AX15">IFERROR(_xlfn.XLOOKUP($A15&amp;AX$4,MEN_DES&amp;MEN_COD,MEN_GMS),0)*$Q15</f>
        <v>1</v>
      </c>
      <c r="AY15" s="157" cm="1">
        <f t="array" ref="AY15">IFERROR(_xlfn.XLOOKUP($A15&amp;AY$4,MEN_DES&amp;MEN_COD,MEN_GMS),0)*$Q15</f>
        <v>0</v>
      </c>
      <c r="AZ15" s="157" cm="1">
        <f t="array" ref="AZ15">IFERROR(_xlfn.XLOOKUP($A15&amp;AZ$4,MEN_DES&amp;MEN_COD,MEN_GMS),0)*$Q15</f>
        <v>1</v>
      </c>
      <c r="BA15" s="157" cm="1">
        <f t="array" ref="BA15">IFERROR(_xlfn.XLOOKUP($A15&amp;BA$4,MEN_DES&amp;MEN_COD,MEN_GMS),0)*$Q15</f>
        <v>0</v>
      </c>
      <c r="BB15" s="157" cm="1">
        <f t="array" ref="BB15">IFERROR(_xlfn.XLOOKUP($A15&amp;BB$4,MEN_DES&amp;MEN_COD,MEN_GMS),0)*$Q15</f>
        <v>0</v>
      </c>
      <c r="BC15" s="157" cm="1">
        <f t="array" ref="BC15">IFERROR(_xlfn.XLOOKUP($A15&amp;BC$4,MEN_DES&amp;MEN_COD,MEN_GMS),0)*$Q15</f>
        <v>0</v>
      </c>
      <c r="BD15" s="157" cm="1">
        <f t="array" ref="BD15">IFERROR(_xlfn.XLOOKUP($A15&amp;BD$4,MEN_DES&amp;MEN_COD,MEN_GMS),0)*$Q15</f>
        <v>0</v>
      </c>
      <c r="BE15" s="157" cm="1">
        <f t="array" ref="BE15">IFERROR(_xlfn.XLOOKUP($A15&amp;BE$4,MEN_DES&amp;MEN_COD,MEN_GMS),0)*$Q15</f>
        <v>0</v>
      </c>
      <c r="BF15" s="157" cm="1">
        <f t="array" ref="BF15">IFERROR(_xlfn.XLOOKUP($A15&amp;BF$4,MEN_DES&amp;MEN_COD,MEN_GMS),0)*$Q15</f>
        <v>0</v>
      </c>
      <c r="BG15" s="157" cm="1">
        <f t="array" ref="BG15">IFERROR(_xlfn.XLOOKUP($A15&amp;BG$4,MEN_DES&amp;MEN_COD,MEN_GMS),0)*$Q15</f>
        <v>0</v>
      </c>
      <c r="BH15" s="157" cm="1">
        <f t="array" ref="BH15">IFERROR(_xlfn.XLOOKUP($A15&amp;BH$4,MEN_DES&amp;MEN_COD,MEN_GMS),0)*$Q15</f>
        <v>0</v>
      </c>
      <c r="BI15" s="157" cm="1">
        <f t="array" ref="BI15">IFERROR(_xlfn.XLOOKUP($A15&amp;BI$4,MEN_DES&amp;MEN_COD,MEN_GMS),0)*$Q15</f>
        <v>0</v>
      </c>
      <c r="BJ15" s="157" cm="1">
        <f t="array" ref="BJ15">IFERROR(_xlfn.XLOOKUP($A15&amp;BJ$4,MEN_DES&amp;MEN_COD,MEN_GMS),0)*$Q15</f>
        <v>0</v>
      </c>
      <c r="BK15" s="157" cm="1">
        <f t="array" ref="BK15">IFERROR(_xlfn.XLOOKUP($A15&amp;BK$4,MEN_DES&amp;MEN_COD,MEN_GMS),0)*$Q15</f>
        <v>0</v>
      </c>
      <c r="BL15" s="157" cm="1">
        <f t="array" ref="BL15">IFERROR(_xlfn.XLOOKUP($A15&amp;BL$4,MEN_DES&amp;MEN_COD,MEN_GMS),0)*$Q15</f>
        <v>0</v>
      </c>
      <c r="BM15" s="157" cm="1">
        <f t="array" ref="BM15">IFERROR(_xlfn.XLOOKUP($A15&amp;BM$4,MEN_DES&amp;MEN_COD,MEN_GMS),0)*$Q15</f>
        <v>0</v>
      </c>
      <c r="BN15" s="157" cm="1">
        <f t="array" ref="BN15">IFERROR(_xlfn.XLOOKUP($A15&amp;BN$4,MEN_DES&amp;MEN_COD,MEN_GMS),0)*$Q15</f>
        <v>0</v>
      </c>
      <c r="BO15" s="168">
        <f t="shared" si="37"/>
        <v>48</v>
      </c>
    </row>
    <row r="16" spans="1:75" x14ac:dyDescent="0.15">
      <c r="A16" s="156" t="s">
        <v>498</v>
      </c>
      <c r="B16" s="165">
        <v>348.7</v>
      </c>
      <c r="C16" s="182">
        <v>1</v>
      </c>
      <c r="O16" s="2"/>
      <c r="P16" s="2"/>
      <c r="Q16" s="2">
        <v>1</v>
      </c>
      <c r="R16" s="157" cm="1">
        <f t="array" ref="R16">IFERROR(_xlfn.XLOOKUP($A16&amp;R$4,MEN_DES&amp;MEN_COD,MEN_GMS),0)*$Q16</f>
        <v>0</v>
      </c>
      <c r="S16" s="157" cm="1">
        <f t="array" ref="S16">IFERROR(_xlfn.XLOOKUP($A16&amp;S$4,MEN_DES&amp;MEN_COD,MEN_GMS),0)*$Q16</f>
        <v>0</v>
      </c>
      <c r="T16" s="157" cm="1">
        <f t="array" ref="T16">IFERROR(_xlfn.XLOOKUP($A16&amp;T$4,MEN_DES&amp;MEN_COD,MEN_GMS),0)*$Q16</f>
        <v>0</v>
      </c>
      <c r="U16" s="157" cm="1">
        <f t="array" ref="U16">IFERROR(_xlfn.XLOOKUP($A16&amp;U$4,MEN_DES&amp;MEN_COD,MEN_GMS),0)*$Q16</f>
        <v>0</v>
      </c>
      <c r="V16" s="157" cm="1">
        <f t="array" ref="V16">IFERROR(_xlfn.XLOOKUP($A16&amp;V$4,MEN_DES&amp;MEN_COD,MEN_GMS),0)*$Q16</f>
        <v>0</v>
      </c>
      <c r="W16" s="157" cm="1">
        <f t="array" ref="W16">IFERROR(_xlfn.XLOOKUP($A16&amp;W$4,MEN_DES&amp;MEN_COD,MEN_GMS),0)*$Q16</f>
        <v>0</v>
      </c>
      <c r="X16" s="157" cm="1">
        <f t="array" ref="X16">IFERROR(_xlfn.XLOOKUP($A16&amp;X$4,MEN_DES&amp;MEN_COD,MEN_GMS),0)*$Q16</f>
        <v>0</v>
      </c>
      <c r="Y16" s="157" cm="1">
        <f t="array" ref="Y16">IFERROR(_xlfn.XLOOKUP($A16&amp;Y$4,MEN_DES&amp;MEN_COD,MEN_GMS),0)*$Q16</f>
        <v>1</v>
      </c>
      <c r="Z16" s="157" cm="1">
        <f t="array" ref="Z16">IFERROR(_xlfn.XLOOKUP($A16&amp;Z$4,MEN_DES&amp;MEN_COD,MEN_GMS),0)*$Q16</f>
        <v>0</v>
      </c>
      <c r="AA16" s="157" cm="1">
        <f t="array" ref="AA16">IFERROR(_xlfn.XLOOKUP($A16&amp;AA$4,MEN_DES&amp;MEN_COD,MEN_GMS),0)*$Q16</f>
        <v>0</v>
      </c>
      <c r="AB16" s="157" cm="1">
        <f t="array" ref="AB16">IFERROR(_xlfn.XLOOKUP($A16&amp;AB$4,MEN_DES&amp;MEN_COD,MEN_GMS),0)*$Q16</f>
        <v>0</v>
      </c>
      <c r="AC16" s="157" cm="1">
        <f t="array" ref="AC16">IFERROR(_xlfn.XLOOKUP($A16&amp;AC$4,MEN_DES&amp;MEN_COD,MEN_GMS),0)*$Q16</f>
        <v>0</v>
      </c>
      <c r="AD16" s="157" cm="1">
        <f t="array" ref="AD16">IFERROR(_xlfn.XLOOKUP($A16&amp;AD$4,MEN_DES&amp;MEN_COD,MEN_GMS),0)*$Q16</f>
        <v>0</v>
      </c>
      <c r="AE16" s="157" cm="1">
        <f t="array" ref="AE16">IFERROR(_xlfn.XLOOKUP($A16&amp;AE$4,MEN_DES&amp;MEN_COD,MEN_GMS),0)*$Q16</f>
        <v>0</v>
      </c>
      <c r="AF16" s="157"/>
      <c r="AG16" s="157" cm="1">
        <f t="array" ref="AG16">IFERROR(_xlfn.XLOOKUP($A16&amp;AG$4,MEN_DES&amp;MEN_COD,MEN_GMS),0)*$Q16</f>
        <v>0</v>
      </c>
      <c r="AH16" s="157" cm="1">
        <f t="array" ref="AH16">IFERROR(_xlfn.XLOOKUP($A16&amp;AH$4,MEN_DES&amp;MEN_COD,MEN_GMS),0)*$Q16</f>
        <v>0</v>
      </c>
      <c r="AI16" s="157" cm="1">
        <f t="array" ref="AI16">IFERROR(_xlfn.XLOOKUP($A16&amp;AI$4,MEN_DES&amp;MEN_COD,MEN_GMS),0)*$Q16</f>
        <v>0</v>
      </c>
      <c r="AJ16" s="157" cm="1">
        <f t="array" ref="AJ16">IFERROR(_xlfn.XLOOKUP($A16&amp;AJ$4,MEN_DES&amp;MEN_COD,MEN_GMS),0)*$Q16</f>
        <v>0</v>
      </c>
      <c r="AK16" s="157" cm="1">
        <f t="array" ref="AK16">IFERROR(_xlfn.XLOOKUP($A16&amp;AK$4,MEN_DES&amp;MEN_COD,MEN_GMS),0)*$Q16</f>
        <v>0</v>
      </c>
      <c r="AL16" s="157" cm="1">
        <f t="array" ref="AL16">IFERROR(_xlfn.XLOOKUP($A16&amp;AL$4,MEN_DES&amp;MEN_COD,MEN_GMS),0)*$Q16</f>
        <v>0</v>
      </c>
      <c r="AM16" s="157" cm="1">
        <f t="array" ref="AM16">IFERROR(_xlfn.XLOOKUP($A16&amp;AM$4,MEN_DES&amp;MEN_COD,MEN_GMS),0)*$Q16</f>
        <v>0</v>
      </c>
      <c r="AN16" s="157" cm="1">
        <f t="array" ref="AN16">IFERROR(_xlfn.XLOOKUP($A16&amp;AN$4,MEN_DES&amp;MEN_COD,MEN_GMS),0)*$Q16</f>
        <v>0</v>
      </c>
      <c r="AO16" s="157" cm="1">
        <f t="array" ref="AO16">IFERROR(_xlfn.XLOOKUP($A16&amp;AO$4,MEN_DES&amp;MEN_COD,MEN_GMS),0)*$Q16</f>
        <v>0</v>
      </c>
      <c r="AP16" s="157" cm="1">
        <f t="array" ref="AP16">IFERROR(_xlfn.XLOOKUP($A16&amp;AP$4,MEN_DES&amp;MEN_COD,MEN_GMS),0)*$Q16</f>
        <v>0</v>
      </c>
      <c r="AQ16" s="157" cm="1">
        <f t="array" ref="AQ16">IFERROR(_xlfn.XLOOKUP($A16&amp;AQ$4,MEN_DES&amp;MEN_COD,MEN_GMS),0)*$Q16</f>
        <v>0</v>
      </c>
      <c r="AR16" s="157" cm="1">
        <f t="array" ref="AR16">IFERROR(_xlfn.XLOOKUP($A16&amp;AR$4,MEN_DES&amp;MEN_COD,MEN_GMS),0)*$Q16</f>
        <v>0</v>
      </c>
      <c r="AS16" s="157" cm="1">
        <f t="array" ref="AS16">IFERROR(_xlfn.XLOOKUP($A16&amp;AS$4,MEN_DES&amp;MEN_COD,MEN_GMS),0)*$Q16</f>
        <v>0</v>
      </c>
      <c r="AT16" s="157" cm="1">
        <f t="array" ref="AT16">IFERROR(_xlfn.XLOOKUP($A16&amp;AT$4,MEN_DES&amp;MEN_COD,MEN_GMS),0)*$Q16</f>
        <v>45</v>
      </c>
      <c r="AU16" s="157" cm="1">
        <f t="array" ref="AU16">IFERROR(_xlfn.XLOOKUP($A16&amp;AU$4,MEN_DES&amp;MEN_COD,MEN_GMS),0)*$Q16</f>
        <v>0</v>
      </c>
      <c r="AV16" s="157" cm="1">
        <f t="array" ref="AV16">IFERROR(_xlfn.XLOOKUP($A16&amp;AV$4,MEN_DES&amp;MEN_COD,MEN_GMS),0)*$Q16</f>
        <v>0</v>
      </c>
      <c r="AW16" s="157" cm="1">
        <f t="array" ref="AW16">IFERROR(_xlfn.XLOOKUP($A16&amp;AW$4,MEN_DES&amp;MEN_COD,MEN_GMS),0)*$Q16</f>
        <v>0</v>
      </c>
      <c r="AX16" s="157" cm="1">
        <f t="array" ref="AX16">IFERROR(_xlfn.XLOOKUP($A16&amp;AX$4,MEN_DES&amp;MEN_COD,MEN_GMS),0)*$Q16</f>
        <v>1</v>
      </c>
      <c r="AY16" s="157" cm="1">
        <f t="array" ref="AY16">IFERROR(_xlfn.XLOOKUP($A16&amp;AY$4,MEN_DES&amp;MEN_COD,MEN_GMS),0)*$Q16</f>
        <v>0</v>
      </c>
      <c r="AZ16" s="157" cm="1">
        <f t="array" ref="AZ16">IFERROR(_xlfn.XLOOKUP($A16&amp;AZ$4,MEN_DES&amp;MEN_COD,MEN_GMS),0)*$Q16</f>
        <v>1</v>
      </c>
      <c r="BA16" s="157" cm="1">
        <f t="array" ref="BA16">IFERROR(_xlfn.XLOOKUP($A16&amp;BA$4,MEN_DES&amp;MEN_COD,MEN_GMS),0)*$Q16</f>
        <v>0</v>
      </c>
      <c r="BB16" s="157" cm="1">
        <f t="array" ref="BB16">IFERROR(_xlfn.XLOOKUP($A16&amp;BB$4,MEN_DES&amp;MEN_COD,MEN_GMS),0)*$Q16</f>
        <v>0</v>
      </c>
      <c r="BC16" s="157" cm="1">
        <f t="array" ref="BC16">IFERROR(_xlfn.XLOOKUP($A16&amp;BC$4,MEN_DES&amp;MEN_COD,MEN_GMS),0)*$Q16</f>
        <v>0</v>
      </c>
      <c r="BD16" s="157" cm="1">
        <f t="array" ref="BD16">IFERROR(_xlfn.XLOOKUP($A16&amp;BD$4,MEN_DES&amp;MEN_COD,MEN_GMS),0)*$Q16</f>
        <v>0</v>
      </c>
      <c r="BE16" s="157" cm="1">
        <f t="array" ref="BE16">IFERROR(_xlfn.XLOOKUP($A16&amp;BE$4,MEN_DES&amp;MEN_COD,MEN_GMS),0)*$Q16</f>
        <v>0</v>
      </c>
      <c r="BF16" s="157" cm="1">
        <f t="array" ref="BF16">IFERROR(_xlfn.XLOOKUP($A16&amp;BF$4,MEN_DES&amp;MEN_COD,MEN_GMS),0)*$Q16</f>
        <v>0</v>
      </c>
      <c r="BG16" s="157" cm="1">
        <f t="array" ref="BG16">IFERROR(_xlfn.XLOOKUP($A16&amp;BG$4,MEN_DES&amp;MEN_COD,MEN_GMS),0)*$Q16</f>
        <v>0</v>
      </c>
      <c r="BH16" s="157" cm="1">
        <f t="array" ref="BH16">IFERROR(_xlfn.XLOOKUP($A16&amp;BH$4,MEN_DES&amp;MEN_COD,MEN_GMS),0)*$Q16</f>
        <v>0</v>
      </c>
      <c r="BI16" s="157" cm="1">
        <f t="array" ref="BI16">IFERROR(_xlfn.XLOOKUP($A16&amp;BI$4,MEN_DES&amp;MEN_COD,MEN_GMS),0)*$Q16</f>
        <v>0</v>
      </c>
      <c r="BJ16" s="157" cm="1">
        <f t="array" ref="BJ16">IFERROR(_xlfn.XLOOKUP($A16&amp;BJ$4,MEN_DES&amp;MEN_COD,MEN_GMS),0)*$Q16</f>
        <v>0</v>
      </c>
      <c r="BK16" s="157" cm="1">
        <f t="array" ref="BK16">IFERROR(_xlfn.XLOOKUP($A16&amp;BK$4,MEN_DES&amp;MEN_COD,MEN_GMS),0)*$Q16</f>
        <v>0</v>
      </c>
      <c r="BL16" s="157" cm="1">
        <f t="array" ref="BL16">IFERROR(_xlfn.XLOOKUP($A16&amp;BL$4,MEN_DES&amp;MEN_COD,MEN_GMS),0)*$Q16</f>
        <v>0</v>
      </c>
      <c r="BM16" s="157" cm="1">
        <f t="array" ref="BM16">IFERROR(_xlfn.XLOOKUP($A16&amp;BM$4,MEN_DES&amp;MEN_COD,MEN_GMS),0)*$Q16</f>
        <v>0</v>
      </c>
      <c r="BN16" s="157" cm="1">
        <f t="array" ref="BN16">IFERROR(_xlfn.XLOOKUP($A16&amp;BN$4,MEN_DES&amp;MEN_COD,MEN_GMS),0)*$Q16</f>
        <v>0</v>
      </c>
      <c r="BO16" s="168">
        <f t="shared" si="37"/>
        <v>48</v>
      </c>
    </row>
    <row r="17" spans="1:67" x14ac:dyDescent="0.15">
      <c r="A17" s="156" t="s">
        <v>546</v>
      </c>
      <c r="B17" s="165">
        <v>690</v>
      </c>
      <c r="C17" s="182">
        <v>2</v>
      </c>
      <c r="O17" s="2"/>
      <c r="P17" s="2"/>
      <c r="Q17" s="2">
        <v>2</v>
      </c>
      <c r="R17" s="157" cm="1">
        <f t="array" ref="R17">IFERROR(_xlfn.XLOOKUP($A17&amp;R$4,MEN_DES&amp;MEN_COD,MEN_GMS),0)*$Q17</f>
        <v>2</v>
      </c>
      <c r="S17" s="157" cm="1">
        <f t="array" ref="S17">IFERROR(_xlfn.XLOOKUP($A17&amp;S$4,MEN_DES&amp;MEN_COD,MEN_GMS),0)*$Q17</f>
        <v>0</v>
      </c>
      <c r="T17" s="157" cm="1">
        <f t="array" ref="T17">IFERROR(_xlfn.XLOOKUP($A17&amp;T$4,MEN_DES&amp;MEN_COD,MEN_GMS),0)*$Q17</f>
        <v>0</v>
      </c>
      <c r="U17" s="157" cm="1">
        <f t="array" ref="U17">IFERROR(_xlfn.XLOOKUP($A17&amp;U$4,MEN_DES&amp;MEN_COD,MEN_GMS),0)*$Q17</f>
        <v>0</v>
      </c>
      <c r="V17" s="157" cm="1">
        <f t="array" ref="V17">IFERROR(_xlfn.XLOOKUP($A17&amp;V$4,MEN_DES&amp;MEN_COD,MEN_GMS),0)*$Q17</f>
        <v>0</v>
      </c>
      <c r="W17" s="157" cm="1">
        <f t="array" ref="W17">IFERROR(_xlfn.XLOOKUP($A17&amp;W$4,MEN_DES&amp;MEN_COD,MEN_GMS),0)*$Q17</f>
        <v>0</v>
      </c>
      <c r="X17" s="157" cm="1">
        <f t="array" ref="X17">IFERROR(_xlfn.XLOOKUP($A17&amp;X$4,MEN_DES&amp;MEN_COD,MEN_GMS),0)*$Q17</f>
        <v>0</v>
      </c>
      <c r="Y17" s="157" cm="1">
        <f t="array" ref="Y17">IFERROR(_xlfn.XLOOKUP($A17&amp;Y$4,MEN_DES&amp;MEN_COD,MEN_GMS),0)*$Q17</f>
        <v>0</v>
      </c>
      <c r="Z17" s="157" cm="1">
        <f t="array" ref="Z17">IFERROR(_xlfn.XLOOKUP($A17&amp;Z$4,MEN_DES&amp;MEN_COD,MEN_GMS),0)*$Q17</f>
        <v>0</v>
      </c>
      <c r="AA17" s="157" cm="1">
        <f t="array" ref="AA17">IFERROR(_xlfn.XLOOKUP($A17&amp;AA$4,MEN_DES&amp;MEN_COD,MEN_GMS),0)*$Q17</f>
        <v>0</v>
      </c>
      <c r="AB17" s="157" cm="1">
        <f t="array" ref="AB17">IFERROR(_xlfn.XLOOKUP($A17&amp;AB$4,MEN_DES&amp;MEN_COD,MEN_GMS),0)*$Q17</f>
        <v>0</v>
      </c>
      <c r="AC17" s="157" cm="1">
        <f t="array" ref="AC17">IFERROR(_xlfn.XLOOKUP($A17&amp;AC$4,MEN_DES&amp;MEN_COD,MEN_GMS),0)*$Q17</f>
        <v>0</v>
      </c>
      <c r="AD17" s="157" cm="1">
        <f t="array" ref="AD17">IFERROR(_xlfn.XLOOKUP($A17&amp;AD$4,MEN_DES&amp;MEN_COD,MEN_GMS),0)*$Q17</f>
        <v>0</v>
      </c>
      <c r="AE17" s="157" cm="1">
        <f t="array" ref="AE17">IFERROR(_xlfn.XLOOKUP($A17&amp;AE$4,MEN_DES&amp;MEN_COD,MEN_GMS),0)*$Q17</f>
        <v>0</v>
      </c>
      <c r="AF17" s="157"/>
      <c r="AG17" s="157" cm="1">
        <f t="array" ref="AG17">IFERROR(_xlfn.XLOOKUP($A17&amp;AG$4,MEN_DES&amp;MEN_COD,MEN_GMS),0)*$Q17</f>
        <v>0</v>
      </c>
      <c r="AH17" s="157" cm="1">
        <f t="array" ref="AH17">IFERROR(_xlfn.XLOOKUP($A17&amp;AH$4,MEN_DES&amp;MEN_COD,MEN_GMS),0)*$Q17</f>
        <v>0</v>
      </c>
      <c r="AI17" s="157" cm="1">
        <f t="array" ref="AI17">IFERROR(_xlfn.XLOOKUP($A17&amp;AI$4,MEN_DES&amp;MEN_COD,MEN_GMS),0)*$Q17</f>
        <v>0</v>
      </c>
      <c r="AJ17" s="157" cm="1">
        <f t="array" ref="AJ17">IFERROR(_xlfn.XLOOKUP($A17&amp;AJ$4,MEN_DES&amp;MEN_COD,MEN_GMS),0)*$Q17</f>
        <v>0</v>
      </c>
      <c r="AK17" s="157" cm="1">
        <f t="array" ref="AK17">IFERROR(_xlfn.XLOOKUP($A17&amp;AK$4,MEN_DES&amp;MEN_COD,MEN_GMS),0)*$Q17</f>
        <v>0</v>
      </c>
      <c r="AL17" s="157" cm="1">
        <f t="array" ref="AL17">IFERROR(_xlfn.XLOOKUP($A17&amp;AL$4,MEN_DES&amp;MEN_COD,MEN_GMS),0)*$Q17</f>
        <v>0</v>
      </c>
      <c r="AM17" s="157" cm="1">
        <f t="array" ref="AM17">IFERROR(_xlfn.XLOOKUP($A17&amp;AM$4,MEN_DES&amp;MEN_COD,MEN_GMS),0)*$Q17</f>
        <v>0</v>
      </c>
      <c r="AN17" s="157" cm="1">
        <f t="array" ref="AN17">IFERROR(_xlfn.XLOOKUP($A17&amp;AN$4,MEN_DES&amp;MEN_COD,MEN_GMS),0)*$Q17</f>
        <v>0</v>
      </c>
      <c r="AO17" s="157" cm="1">
        <f t="array" ref="AO17">IFERROR(_xlfn.XLOOKUP($A17&amp;AO$4,MEN_DES&amp;MEN_COD,MEN_GMS),0)*$Q17</f>
        <v>0</v>
      </c>
      <c r="AP17" s="157" cm="1">
        <f t="array" ref="AP17">IFERROR(_xlfn.XLOOKUP($A17&amp;AP$4,MEN_DES&amp;MEN_COD,MEN_GMS),0)*$Q17</f>
        <v>0</v>
      </c>
      <c r="AQ17" s="157" cm="1">
        <f t="array" ref="AQ17">IFERROR(_xlfn.XLOOKUP($A17&amp;AQ$4,MEN_DES&amp;MEN_COD,MEN_GMS),0)*$Q17</f>
        <v>0</v>
      </c>
      <c r="AR17" s="157" cm="1">
        <f t="array" ref="AR17">IFERROR(_xlfn.XLOOKUP($A17&amp;AR$4,MEN_DES&amp;MEN_COD,MEN_GMS),0)*$Q17</f>
        <v>0</v>
      </c>
      <c r="AS17" s="157" cm="1">
        <f t="array" ref="AS17">IFERROR(_xlfn.XLOOKUP($A17&amp;AS$4,MEN_DES&amp;MEN_COD,MEN_GMS),0)*$Q17</f>
        <v>0</v>
      </c>
      <c r="AT17" s="157" cm="1">
        <f t="array" ref="AT17">IFERROR(_xlfn.XLOOKUP($A17&amp;AT$4,MEN_DES&amp;MEN_COD,MEN_GMS),0)*$Q17</f>
        <v>0</v>
      </c>
      <c r="AU17" s="157" cm="1">
        <f t="array" ref="AU17">IFERROR(_xlfn.XLOOKUP($A17&amp;AU$4,MEN_DES&amp;MEN_COD,MEN_GMS),0)*$Q17</f>
        <v>0</v>
      </c>
      <c r="AV17" s="157" cm="1">
        <f t="array" ref="AV17">IFERROR(_xlfn.XLOOKUP($A17&amp;AV$4,MEN_DES&amp;MEN_COD,MEN_GMS),0)*$Q17</f>
        <v>0</v>
      </c>
      <c r="AW17" s="157" cm="1">
        <f t="array" ref="AW17">IFERROR(_xlfn.XLOOKUP($A17&amp;AW$4,MEN_DES&amp;MEN_COD,MEN_GMS),0)*$Q17</f>
        <v>0</v>
      </c>
      <c r="AX17" s="157" cm="1">
        <f t="array" ref="AX17">IFERROR(_xlfn.XLOOKUP($A17&amp;AX$4,MEN_DES&amp;MEN_COD,MEN_GMS),0)*$Q17</f>
        <v>0</v>
      </c>
      <c r="AY17" s="157" cm="1">
        <f t="array" ref="AY17">IFERROR(_xlfn.XLOOKUP($A17&amp;AY$4,MEN_DES&amp;MEN_COD,MEN_GMS),0)*$Q17</f>
        <v>0</v>
      </c>
      <c r="AZ17" s="157" cm="1">
        <f t="array" ref="AZ17">IFERROR(_xlfn.XLOOKUP($A17&amp;AZ$4,MEN_DES&amp;MEN_COD,MEN_GMS),0)*$Q17</f>
        <v>0</v>
      </c>
      <c r="BA17" s="157" cm="1">
        <f t="array" ref="BA17">IFERROR(_xlfn.XLOOKUP($A17&amp;BA$4,MEN_DES&amp;MEN_COD,MEN_GMS),0)*$Q17</f>
        <v>0</v>
      </c>
      <c r="BB17" s="157" cm="1">
        <f t="array" ref="BB17">IFERROR(_xlfn.XLOOKUP($A17&amp;BB$4,MEN_DES&amp;MEN_COD,MEN_GMS),0)*$Q17</f>
        <v>0</v>
      </c>
      <c r="BC17" s="157" cm="1">
        <f t="array" ref="BC17">IFERROR(_xlfn.XLOOKUP($A17&amp;BC$4,MEN_DES&amp;MEN_COD,MEN_GMS),0)*$Q17</f>
        <v>0</v>
      </c>
      <c r="BD17" s="157" cm="1">
        <f t="array" ref="BD17">IFERROR(_xlfn.XLOOKUP($A17&amp;BD$4,MEN_DES&amp;MEN_COD,MEN_GMS),0)*$Q17</f>
        <v>0</v>
      </c>
      <c r="BE17" s="157" cm="1">
        <f t="array" ref="BE17">IFERROR(_xlfn.XLOOKUP($A17&amp;BE$4,MEN_DES&amp;MEN_COD,MEN_GMS),0)*$Q17</f>
        <v>0</v>
      </c>
      <c r="BF17" s="157" cm="1">
        <f t="array" ref="BF17">IFERROR(_xlfn.XLOOKUP($A17&amp;BF$4,MEN_DES&amp;MEN_COD,MEN_GMS),0)*$Q17</f>
        <v>0</v>
      </c>
      <c r="BG17" s="157" cm="1">
        <f t="array" ref="BG17">IFERROR(_xlfn.XLOOKUP($A17&amp;BG$4,MEN_DES&amp;MEN_COD,MEN_GMS),0)*$Q17</f>
        <v>0</v>
      </c>
      <c r="BH17" s="157" cm="1">
        <f t="array" ref="BH17">IFERROR(_xlfn.XLOOKUP($A17&amp;BH$4,MEN_DES&amp;MEN_COD,MEN_GMS),0)*$Q17</f>
        <v>0</v>
      </c>
      <c r="BI17" s="157" cm="1">
        <f t="array" ref="BI17">IFERROR(_xlfn.XLOOKUP($A17&amp;BI$4,MEN_DES&amp;MEN_COD,MEN_GMS),0)*$Q17</f>
        <v>0</v>
      </c>
      <c r="BJ17" s="157" cm="1">
        <f t="array" ref="BJ17">IFERROR(_xlfn.XLOOKUP($A17&amp;BJ$4,MEN_DES&amp;MEN_COD,MEN_GMS),0)*$Q17</f>
        <v>0</v>
      </c>
      <c r="BK17" s="157" cm="1">
        <f t="array" ref="BK17">IFERROR(_xlfn.XLOOKUP($A17&amp;BK$4,MEN_DES&amp;MEN_COD,MEN_GMS),0)*$Q17</f>
        <v>0</v>
      </c>
      <c r="BL17" s="157" cm="1">
        <f t="array" ref="BL17">IFERROR(_xlfn.XLOOKUP($A17&amp;BL$4,MEN_DES&amp;MEN_COD,MEN_GMS),0)*$Q17</f>
        <v>0</v>
      </c>
      <c r="BM17" s="157" cm="1">
        <f t="array" ref="BM17">IFERROR(_xlfn.XLOOKUP($A17&amp;BM$4,MEN_DES&amp;MEN_COD,MEN_GMS),0)*$Q17</f>
        <v>0</v>
      </c>
      <c r="BN17" s="157" cm="1">
        <f t="array" ref="BN17">IFERROR(_xlfn.XLOOKUP($A17&amp;BN$4,MEN_DES&amp;MEN_COD,MEN_GMS),0)*$Q17</f>
        <v>0</v>
      </c>
      <c r="BO17" s="168">
        <f t="shared" si="37"/>
        <v>2</v>
      </c>
    </row>
    <row r="18" spans="1:67" x14ac:dyDescent="0.15">
      <c r="A18" s="156" t="s">
        <v>1024</v>
      </c>
      <c r="B18" s="165">
        <v>320</v>
      </c>
      <c r="C18" s="182">
        <v>1</v>
      </c>
      <c r="O18" s="2"/>
      <c r="P18" s="2"/>
      <c r="Q18" s="2">
        <v>1</v>
      </c>
      <c r="R18" s="157" cm="1">
        <f t="array" ref="R18">IFERROR(_xlfn.XLOOKUP($A18&amp;R$4,MEN_DES&amp;MEN_COD,MEN_GMS),0)*$Q18</f>
        <v>0</v>
      </c>
      <c r="S18" s="157" cm="1">
        <f t="array" ref="S18">IFERROR(_xlfn.XLOOKUP($A18&amp;S$4,MEN_DES&amp;MEN_COD,MEN_GMS),0)*$Q18</f>
        <v>0</v>
      </c>
      <c r="T18" s="157" cm="1">
        <f t="array" ref="T18">IFERROR(_xlfn.XLOOKUP($A18&amp;T$4,MEN_DES&amp;MEN_COD,MEN_GMS),0)*$Q18</f>
        <v>0</v>
      </c>
      <c r="U18" s="157" cm="1">
        <f t="array" ref="U18">IFERROR(_xlfn.XLOOKUP($A18&amp;U$4,MEN_DES&amp;MEN_COD,MEN_GMS),0)*$Q18</f>
        <v>0</v>
      </c>
      <c r="V18" s="157" cm="1">
        <f t="array" ref="V18">IFERROR(_xlfn.XLOOKUP($A18&amp;V$4,MEN_DES&amp;MEN_COD,MEN_GMS),0)*$Q18</f>
        <v>0</v>
      </c>
      <c r="W18" s="157" cm="1">
        <f t="array" ref="W18">IFERROR(_xlfn.XLOOKUP($A18&amp;W$4,MEN_DES&amp;MEN_COD,MEN_GMS),0)*$Q18</f>
        <v>0</v>
      </c>
      <c r="X18" s="157" cm="1">
        <f t="array" ref="X18">IFERROR(_xlfn.XLOOKUP($A18&amp;X$4,MEN_DES&amp;MEN_COD,MEN_GMS),0)*$Q18</f>
        <v>0</v>
      </c>
      <c r="Y18" s="157" cm="1">
        <f t="array" ref="Y18">IFERROR(_xlfn.XLOOKUP($A18&amp;Y$4,MEN_DES&amp;MEN_COD,MEN_GMS),0)*$Q18</f>
        <v>0</v>
      </c>
      <c r="Z18" s="157" cm="1">
        <f t="array" ref="Z18">IFERROR(_xlfn.XLOOKUP($A18&amp;Z$4,MEN_DES&amp;MEN_COD,MEN_GMS),0)*$Q18</f>
        <v>0</v>
      </c>
      <c r="AA18" s="157" cm="1">
        <f t="array" ref="AA18">IFERROR(_xlfn.XLOOKUP($A18&amp;AA$4,MEN_DES&amp;MEN_COD,MEN_GMS),0)*$Q18</f>
        <v>0</v>
      </c>
      <c r="AB18" s="157" cm="1">
        <f t="array" ref="AB18">IFERROR(_xlfn.XLOOKUP($A18&amp;AB$4,MEN_DES&amp;MEN_COD,MEN_GMS),0)*$Q18</f>
        <v>0</v>
      </c>
      <c r="AC18" s="157" cm="1">
        <f t="array" ref="AC18">IFERROR(_xlfn.XLOOKUP($A18&amp;AC$4,MEN_DES&amp;MEN_COD,MEN_GMS),0)*$Q18</f>
        <v>0</v>
      </c>
      <c r="AD18" s="157" cm="1">
        <f t="array" ref="AD18">IFERROR(_xlfn.XLOOKUP($A18&amp;AD$4,MEN_DES&amp;MEN_COD,MEN_GMS),0)*$Q18</f>
        <v>0</v>
      </c>
      <c r="AE18" s="157" cm="1">
        <f t="array" ref="AE18">IFERROR(_xlfn.XLOOKUP($A18&amp;AE$4,MEN_DES&amp;MEN_COD,MEN_GMS),0)*$Q18</f>
        <v>0</v>
      </c>
      <c r="AF18" s="157"/>
      <c r="AG18" s="157" cm="1">
        <f t="array" ref="AG18">IFERROR(_xlfn.XLOOKUP($A18&amp;AG$4,MEN_DES&amp;MEN_COD,MEN_GMS),0)*$Q18</f>
        <v>0</v>
      </c>
      <c r="AH18" s="157" cm="1">
        <f t="array" ref="AH18">IFERROR(_xlfn.XLOOKUP($A18&amp;AH$4,MEN_DES&amp;MEN_COD,MEN_GMS),0)*$Q18</f>
        <v>0</v>
      </c>
      <c r="AI18" s="157" cm="1">
        <f t="array" ref="AI18">IFERROR(_xlfn.XLOOKUP($A18&amp;AI$4,MEN_DES&amp;MEN_COD,MEN_GMS),0)*$Q18</f>
        <v>0</v>
      </c>
      <c r="AJ18" s="157" cm="1">
        <f t="array" ref="AJ18">IFERROR(_xlfn.XLOOKUP($A18&amp;AJ$4,MEN_DES&amp;MEN_COD,MEN_GMS),0)*$Q18</f>
        <v>0</v>
      </c>
      <c r="AK18" s="157" cm="1">
        <f t="array" ref="AK18">IFERROR(_xlfn.XLOOKUP($A18&amp;AK$4,MEN_DES&amp;MEN_COD,MEN_GMS),0)*$Q18</f>
        <v>0</v>
      </c>
      <c r="AL18" s="157" cm="1">
        <f t="array" ref="AL18">IFERROR(_xlfn.XLOOKUP($A18&amp;AL$4,MEN_DES&amp;MEN_COD,MEN_GMS),0)*$Q18</f>
        <v>0</v>
      </c>
      <c r="AM18" s="157" cm="1">
        <f t="array" ref="AM18">IFERROR(_xlfn.XLOOKUP($A18&amp;AM$4,MEN_DES&amp;MEN_COD,MEN_GMS),0)*$Q18</f>
        <v>0</v>
      </c>
      <c r="AN18" s="157" cm="1">
        <f t="array" ref="AN18">IFERROR(_xlfn.XLOOKUP($A18&amp;AN$4,MEN_DES&amp;MEN_COD,MEN_GMS),0)*$Q18</f>
        <v>0</v>
      </c>
      <c r="AO18" s="157" cm="1">
        <f t="array" ref="AO18">IFERROR(_xlfn.XLOOKUP($A18&amp;AO$4,MEN_DES&amp;MEN_COD,MEN_GMS),0)*$Q18</f>
        <v>0</v>
      </c>
      <c r="AP18" s="157" cm="1">
        <f t="array" ref="AP18">IFERROR(_xlfn.XLOOKUP($A18&amp;AP$4,MEN_DES&amp;MEN_COD,MEN_GMS),0)*$Q18</f>
        <v>0</v>
      </c>
      <c r="AQ18" s="157" cm="1">
        <f t="array" ref="AQ18">IFERROR(_xlfn.XLOOKUP($A18&amp;AQ$4,MEN_DES&amp;MEN_COD,MEN_GMS),0)*$Q18</f>
        <v>0</v>
      </c>
      <c r="AR18" s="157" cm="1">
        <f t="array" ref="AR18">IFERROR(_xlfn.XLOOKUP($A18&amp;AR$4,MEN_DES&amp;MEN_COD,MEN_GMS),0)*$Q18</f>
        <v>0</v>
      </c>
      <c r="AS18" s="157" cm="1">
        <f t="array" ref="AS18">IFERROR(_xlfn.XLOOKUP($A18&amp;AS$4,MEN_DES&amp;MEN_COD,MEN_GMS),0)*$Q18</f>
        <v>0</v>
      </c>
      <c r="AT18" s="157" cm="1">
        <f t="array" ref="AT18">IFERROR(_xlfn.XLOOKUP($A18&amp;AT$4,MEN_DES&amp;MEN_COD,MEN_GMS),0)*$Q18</f>
        <v>0</v>
      </c>
      <c r="AU18" s="157" cm="1">
        <f t="array" ref="AU18">IFERROR(_xlfn.XLOOKUP($A18&amp;AU$4,MEN_DES&amp;MEN_COD,MEN_GMS),0)*$Q18</f>
        <v>0</v>
      </c>
      <c r="AV18" s="157" cm="1">
        <f t="array" ref="AV18">IFERROR(_xlfn.XLOOKUP($A18&amp;AV$4,MEN_DES&amp;MEN_COD,MEN_GMS),0)*$Q18</f>
        <v>0</v>
      </c>
      <c r="AW18" s="157" cm="1">
        <f t="array" ref="AW18">IFERROR(_xlfn.XLOOKUP($A18&amp;AW$4,MEN_DES&amp;MEN_COD,MEN_GMS),0)*$Q18</f>
        <v>0</v>
      </c>
      <c r="AX18" s="157" cm="1">
        <f t="array" ref="AX18">IFERROR(_xlfn.XLOOKUP($A18&amp;AX$4,MEN_DES&amp;MEN_COD,MEN_GMS),0)*$Q18</f>
        <v>0</v>
      </c>
      <c r="AY18" s="157" cm="1">
        <f t="array" ref="AY18">IFERROR(_xlfn.XLOOKUP($A18&amp;AY$4,MEN_DES&amp;MEN_COD,MEN_GMS),0)*$Q18</f>
        <v>0</v>
      </c>
      <c r="AZ18" s="157" cm="1">
        <f t="array" ref="AZ18">IFERROR(_xlfn.XLOOKUP($A18&amp;AZ$4,MEN_DES&amp;MEN_COD,MEN_GMS),0)*$Q18</f>
        <v>0</v>
      </c>
      <c r="BA18" s="157" cm="1">
        <f t="array" ref="BA18">IFERROR(_xlfn.XLOOKUP($A18&amp;BA$4,MEN_DES&amp;MEN_COD,MEN_GMS),0)*$Q18</f>
        <v>0</v>
      </c>
      <c r="BB18" s="157" cm="1">
        <f t="array" ref="BB18">IFERROR(_xlfn.XLOOKUP($A18&amp;BB$4,MEN_DES&amp;MEN_COD,MEN_GMS),0)*$Q18</f>
        <v>0</v>
      </c>
      <c r="BC18" s="157" cm="1">
        <f t="array" ref="BC18">IFERROR(_xlfn.XLOOKUP($A18&amp;BC$4,MEN_DES&amp;MEN_COD,MEN_GMS),0)*$Q18</f>
        <v>0</v>
      </c>
      <c r="BD18" s="157" cm="1">
        <f t="array" ref="BD18">IFERROR(_xlfn.XLOOKUP($A18&amp;BD$4,MEN_DES&amp;MEN_COD,MEN_GMS),0)*$Q18</f>
        <v>0</v>
      </c>
      <c r="BE18" s="157" cm="1">
        <f t="array" ref="BE18">IFERROR(_xlfn.XLOOKUP($A18&amp;BE$4,MEN_DES&amp;MEN_COD,MEN_GMS),0)*$Q18</f>
        <v>0</v>
      </c>
      <c r="BF18" s="157" cm="1">
        <f t="array" ref="BF18">IFERROR(_xlfn.XLOOKUP($A18&amp;BF$4,MEN_DES&amp;MEN_COD,MEN_GMS),0)*$Q18</f>
        <v>0</v>
      </c>
      <c r="BG18" s="157" cm="1">
        <f t="array" ref="BG18">IFERROR(_xlfn.XLOOKUP($A18&amp;BG$4,MEN_DES&amp;MEN_COD,MEN_GMS),0)*$Q18</f>
        <v>0</v>
      </c>
      <c r="BH18" s="157" cm="1">
        <f t="array" ref="BH18">IFERROR(_xlfn.XLOOKUP($A18&amp;BH$4,MEN_DES&amp;MEN_COD,MEN_GMS),0)*$Q18</f>
        <v>0</v>
      </c>
      <c r="BI18" s="157" cm="1">
        <f t="array" ref="BI18">IFERROR(_xlfn.XLOOKUP($A18&amp;BI$4,MEN_DES&amp;MEN_COD,MEN_GMS),0)*$Q18</f>
        <v>0</v>
      </c>
      <c r="BJ18" s="157" cm="1">
        <f t="array" ref="BJ18">IFERROR(_xlfn.XLOOKUP($A18&amp;BJ$4,MEN_DES&amp;MEN_COD,MEN_GMS),0)*$Q18</f>
        <v>0</v>
      </c>
      <c r="BK18" s="157" cm="1">
        <f t="array" ref="BK18">IFERROR(_xlfn.XLOOKUP($A18&amp;BK$4,MEN_DES&amp;MEN_COD,MEN_GMS),0)*$Q18</f>
        <v>0</v>
      </c>
      <c r="BL18" s="157" cm="1">
        <f t="array" ref="BL18">IFERROR(_xlfn.XLOOKUP($A18&amp;BL$4,MEN_DES&amp;MEN_COD,MEN_GMS),0)*$Q18</f>
        <v>0</v>
      </c>
      <c r="BM18" s="157" cm="1">
        <f t="array" ref="BM18">IFERROR(_xlfn.XLOOKUP($A18&amp;BM$4,MEN_DES&amp;MEN_COD,MEN_GMS),0)*$Q18</f>
        <v>0</v>
      </c>
      <c r="BN18" s="157" cm="1">
        <f t="array" ref="BN18">IFERROR(_xlfn.XLOOKUP($A18&amp;BN$4,MEN_DES&amp;MEN_COD,MEN_GMS),0)*$Q18</f>
        <v>0</v>
      </c>
      <c r="BO18" s="168">
        <f>SUM(R18:BN18)</f>
        <v>0</v>
      </c>
    </row>
    <row r="19" spans="1:67" x14ac:dyDescent="0.15">
      <c r="A19" s="156" t="s">
        <v>105</v>
      </c>
      <c r="B19" s="165">
        <v>289</v>
      </c>
      <c r="C19" s="182">
        <v>1</v>
      </c>
      <c r="O19" s="2"/>
      <c r="P19" s="2"/>
      <c r="Q19" s="2">
        <v>1</v>
      </c>
      <c r="R19" s="157" cm="1">
        <f t="array" ref="R19">IFERROR(_xlfn.XLOOKUP($A19&amp;R$4,MEN_DES&amp;MEN_COD,MEN_GMS),0)*$Q19</f>
        <v>0</v>
      </c>
      <c r="S19" s="157" cm="1">
        <f t="array" ref="S19">IFERROR(_xlfn.XLOOKUP($A19&amp;S$4,MEN_DES&amp;MEN_COD,MEN_GMS),0)*$Q19</f>
        <v>0</v>
      </c>
      <c r="T19" s="157" cm="1">
        <f t="array" ref="T19">IFERROR(_xlfn.XLOOKUP($A19&amp;T$4,MEN_DES&amp;MEN_COD,MEN_GMS),0)*$Q19</f>
        <v>0</v>
      </c>
      <c r="U19" s="157" cm="1">
        <f t="array" ref="U19">IFERROR(_xlfn.XLOOKUP($A19&amp;U$4,MEN_DES&amp;MEN_COD,MEN_GMS),0)*$Q19</f>
        <v>0</v>
      </c>
      <c r="V19" s="157" cm="1">
        <f t="array" ref="V19">IFERROR(_xlfn.XLOOKUP($A19&amp;V$4,MEN_DES&amp;MEN_COD,MEN_GMS),0)*$Q19</f>
        <v>0</v>
      </c>
      <c r="W19" s="157" cm="1">
        <f t="array" ref="W19">IFERROR(_xlfn.XLOOKUP($A19&amp;W$4,MEN_DES&amp;MEN_COD,MEN_GMS),0)*$Q19</f>
        <v>0</v>
      </c>
      <c r="X19" s="157" cm="1">
        <f t="array" ref="X19">IFERROR(_xlfn.XLOOKUP($A19&amp;X$4,MEN_DES&amp;MEN_COD,MEN_GMS),0)*$Q19</f>
        <v>0</v>
      </c>
      <c r="Y19" s="157" cm="1">
        <f t="array" ref="Y19">IFERROR(_xlfn.XLOOKUP($A19&amp;Y$4,MEN_DES&amp;MEN_COD,MEN_GMS),0)*$Q19</f>
        <v>0</v>
      </c>
      <c r="Z19" s="157" cm="1">
        <f t="array" ref="Z19">IFERROR(_xlfn.XLOOKUP($A19&amp;Z$4,MEN_DES&amp;MEN_COD,MEN_GMS),0)*$Q19</f>
        <v>0</v>
      </c>
      <c r="AA19" s="157" cm="1">
        <f t="array" ref="AA19">IFERROR(_xlfn.XLOOKUP($A19&amp;AA$4,MEN_DES&amp;MEN_COD,MEN_GMS),0)*$Q19</f>
        <v>0</v>
      </c>
      <c r="AB19" s="157" cm="1">
        <f t="array" ref="AB19">IFERROR(_xlfn.XLOOKUP($A19&amp;AB$4,MEN_DES&amp;MEN_COD,MEN_GMS),0)*$Q19</f>
        <v>0</v>
      </c>
      <c r="AC19" s="157" cm="1">
        <f t="array" ref="AC19">IFERROR(_xlfn.XLOOKUP($A19&amp;AC$4,MEN_DES&amp;MEN_COD,MEN_GMS),0)*$Q19</f>
        <v>0</v>
      </c>
      <c r="AD19" s="157" cm="1">
        <f t="array" ref="AD19">IFERROR(_xlfn.XLOOKUP($A19&amp;AD$4,MEN_DES&amp;MEN_COD,MEN_GMS),0)*$Q19</f>
        <v>0</v>
      </c>
      <c r="AE19" s="157" cm="1">
        <f t="array" ref="AE19">IFERROR(_xlfn.XLOOKUP($A19&amp;AE$4,MEN_DES&amp;MEN_COD,MEN_GMS),0)*$Q19</f>
        <v>0</v>
      </c>
      <c r="AF19" s="157"/>
      <c r="AG19" s="157" cm="1">
        <f t="array" ref="AG19">IFERROR(_xlfn.XLOOKUP($A19&amp;AG$4,MEN_DES&amp;MEN_COD,MEN_GMS),0)*$Q19</f>
        <v>30</v>
      </c>
      <c r="AH19" s="157" cm="1">
        <f t="array" ref="AH19">IFERROR(_xlfn.XLOOKUP($A19&amp;AH$4,MEN_DES&amp;MEN_COD,MEN_GMS),0)*$Q19</f>
        <v>0</v>
      </c>
      <c r="AI19" s="157" cm="1">
        <f t="array" ref="AI19">IFERROR(_xlfn.XLOOKUP($A19&amp;AI$4,MEN_DES&amp;MEN_COD,MEN_GMS),0)*$Q19</f>
        <v>20</v>
      </c>
      <c r="AJ19" s="157" cm="1">
        <f t="array" ref="AJ19">IFERROR(_xlfn.XLOOKUP($A19&amp;AJ$4,MEN_DES&amp;MEN_COD,MEN_GMS),0)*$Q19</f>
        <v>0</v>
      </c>
      <c r="AK19" s="157" cm="1">
        <f t="array" ref="AK19">IFERROR(_xlfn.XLOOKUP($A19&amp;AK$4,MEN_DES&amp;MEN_COD,MEN_GMS),0)*$Q19</f>
        <v>0</v>
      </c>
      <c r="AL19" s="157" cm="1">
        <f t="array" ref="AL19">IFERROR(_xlfn.XLOOKUP($A19&amp;AL$4,MEN_DES&amp;MEN_COD,MEN_GMS),0)*$Q19</f>
        <v>0</v>
      </c>
      <c r="AM19" s="157" cm="1">
        <f t="array" ref="AM19">IFERROR(_xlfn.XLOOKUP($A19&amp;AM$4,MEN_DES&amp;MEN_COD,MEN_GMS),0)*$Q19</f>
        <v>0</v>
      </c>
      <c r="AN19" s="157" cm="1">
        <f t="array" ref="AN19">IFERROR(_xlfn.XLOOKUP($A19&amp;AN$4,MEN_DES&amp;MEN_COD,MEN_GMS),0)*$Q19</f>
        <v>0</v>
      </c>
      <c r="AO19" s="157" cm="1">
        <f t="array" ref="AO19">IFERROR(_xlfn.XLOOKUP($A19&amp;AO$4,MEN_DES&amp;MEN_COD,MEN_GMS),0)*$Q19</f>
        <v>2</v>
      </c>
      <c r="AP19" s="157" cm="1">
        <f t="array" ref="AP19">IFERROR(_xlfn.XLOOKUP($A19&amp;AP$4,MEN_DES&amp;MEN_COD,MEN_GMS),0)*$Q19</f>
        <v>0</v>
      </c>
      <c r="AQ19" s="157" cm="1">
        <f t="array" ref="AQ19">IFERROR(_xlfn.XLOOKUP($A19&amp;AQ$4,MEN_DES&amp;MEN_COD,MEN_GMS),0)*$Q19</f>
        <v>0</v>
      </c>
      <c r="AR19" s="157" cm="1">
        <f t="array" ref="AR19">IFERROR(_xlfn.XLOOKUP($A19&amp;AR$4,MEN_DES&amp;MEN_COD,MEN_GMS),0)*$Q19</f>
        <v>0</v>
      </c>
      <c r="AS19" s="157" cm="1">
        <f t="array" ref="AS19">IFERROR(_xlfn.XLOOKUP($A19&amp;AS$4,MEN_DES&amp;MEN_COD,MEN_GMS),0)*$Q19</f>
        <v>0</v>
      </c>
      <c r="AT19" s="157" cm="1">
        <f t="array" ref="AT19">IFERROR(_xlfn.XLOOKUP($A19&amp;AT$4,MEN_DES&amp;MEN_COD,MEN_GMS),0)*$Q19</f>
        <v>0</v>
      </c>
      <c r="AU19" s="157" cm="1">
        <f t="array" ref="AU19">IFERROR(_xlfn.XLOOKUP($A19&amp;AU$4,MEN_DES&amp;MEN_COD,MEN_GMS),0)*$Q19</f>
        <v>45</v>
      </c>
      <c r="AV19" s="157" cm="1">
        <f t="array" ref="AV19">IFERROR(_xlfn.XLOOKUP($A19&amp;AV$4,MEN_DES&amp;MEN_COD,MEN_GMS),0)*$Q19</f>
        <v>0</v>
      </c>
      <c r="AW19" s="157" cm="1">
        <f t="array" ref="AW19">IFERROR(_xlfn.XLOOKUP($A19&amp;AW$4,MEN_DES&amp;MEN_COD,MEN_GMS),0)*$Q19</f>
        <v>0</v>
      </c>
      <c r="AX19" s="157" cm="1">
        <f t="array" ref="AX19">IFERROR(_xlfn.XLOOKUP($A19&amp;AX$4,MEN_DES&amp;MEN_COD,MEN_GMS),0)*$Q19</f>
        <v>1</v>
      </c>
      <c r="AY19" s="157" cm="1">
        <f t="array" ref="AY19">IFERROR(_xlfn.XLOOKUP($A19&amp;AY$4,MEN_DES&amp;MEN_COD,MEN_GMS),0)*$Q19</f>
        <v>0</v>
      </c>
      <c r="AZ19" s="157" cm="1">
        <f t="array" ref="AZ19">IFERROR(_xlfn.XLOOKUP($A19&amp;AZ$4,MEN_DES&amp;MEN_COD,MEN_GMS),0)*$Q19</f>
        <v>1</v>
      </c>
      <c r="BA19" s="157" cm="1">
        <f t="array" ref="BA19">IFERROR(_xlfn.XLOOKUP($A19&amp;BA$4,MEN_DES&amp;MEN_COD,MEN_GMS),0)*$Q19</f>
        <v>0</v>
      </c>
      <c r="BB19" s="157" cm="1">
        <f t="array" ref="BB19">IFERROR(_xlfn.XLOOKUP($A19&amp;BB$4,MEN_DES&amp;MEN_COD,MEN_GMS),0)*$Q19</f>
        <v>0</v>
      </c>
      <c r="BC19" s="157" cm="1">
        <f t="array" ref="BC19">IFERROR(_xlfn.XLOOKUP($A19&amp;BC$4,MEN_DES&amp;MEN_COD,MEN_GMS),0)*$Q19</f>
        <v>0</v>
      </c>
      <c r="BD19" s="157" cm="1">
        <f t="array" ref="BD19">IFERROR(_xlfn.XLOOKUP($A19&amp;BD$4,MEN_DES&amp;MEN_COD,MEN_GMS),0)*$Q19</f>
        <v>0</v>
      </c>
      <c r="BE19" s="157" cm="1">
        <f t="array" ref="BE19">IFERROR(_xlfn.XLOOKUP($A19&amp;BE$4,MEN_DES&amp;MEN_COD,MEN_GMS),0)*$Q19</f>
        <v>0</v>
      </c>
      <c r="BF19" s="157" cm="1">
        <f t="array" ref="BF19">IFERROR(_xlfn.XLOOKUP($A19&amp;BF$4,MEN_DES&amp;MEN_COD,MEN_GMS),0)*$Q19</f>
        <v>0</v>
      </c>
      <c r="BG19" s="157" cm="1">
        <f t="array" ref="BG19">IFERROR(_xlfn.XLOOKUP($A19&amp;BG$4,MEN_DES&amp;MEN_COD,MEN_GMS),0)*$Q19</f>
        <v>0</v>
      </c>
      <c r="BH19" s="157" cm="1">
        <f t="array" ref="BH19">IFERROR(_xlfn.XLOOKUP($A19&amp;BH$4,MEN_DES&amp;MEN_COD,MEN_GMS),0)*$Q19</f>
        <v>0</v>
      </c>
      <c r="BI19" s="157" cm="1">
        <f t="array" ref="BI19">IFERROR(_xlfn.XLOOKUP($A19&amp;BI$4,MEN_DES&amp;MEN_COD,MEN_GMS),0)*$Q19</f>
        <v>0</v>
      </c>
      <c r="BJ19" s="157" cm="1">
        <f t="array" ref="BJ19">IFERROR(_xlfn.XLOOKUP($A19&amp;BJ$4,MEN_DES&amp;MEN_COD,MEN_GMS),0)*$Q19</f>
        <v>0</v>
      </c>
      <c r="BK19" s="157" cm="1">
        <f t="array" ref="BK19">IFERROR(_xlfn.XLOOKUP($A19&amp;BK$4,MEN_DES&amp;MEN_COD,MEN_GMS),0)*$Q19</f>
        <v>0</v>
      </c>
      <c r="BL19" s="157" cm="1">
        <f t="array" ref="BL19">IFERROR(_xlfn.XLOOKUP($A19&amp;BL$4,MEN_DES&amp;MEN_COD,MEN_GMS),0)*$Q19</f>
        <v>0</v>
      </c>
      <c r="BM19" s="157" cm="1">
        <f t="array" ref="BM19">IFERROR(_xlfn.XLOOKUP($A19&amp;BM$4,MEN_DES&amp;MEN_COD,MEN_GMS),0)*$Q19</f>
        <v>0</v>
      </c>
      <c r="BN19" s="157" cm="1">
        <f t="array" ref="BN19">IFERROR(_xlfn.XLOOKUP($A19&amp;BN$4,MEN_DES&amp;MEN_COD,MEN_GMS),0)*$Q19</f>
        <v>0</v>
      </c>
      <c r="BO19" s="168">
        <f t="shared" ref="BO19:BO82" si="38">SUM(R19:BN19)</f>
        <v>99</v>
      </c>
    </row>
    <row r="20" spans="1:67" x14ac:dyDescent="0.15">
      <c r="A20" s="156" t="s">
        <v>719</v>
      </c>
      <c r="B20" s="165">
        <v>4323</v>
      </c>
      <c r="C20" s="182">
        <v>17</v>
      </c>
      <c r="O20" s="2"/>
      <c r="P20" s="2"/>
      <c r="Q20" s="2">
        <v>17</v>
      </c>
      <c r="R20" s="157" cm="1">
        <f t="array" ref="R20">IFERROR(_xlfn.XLOOKUP($A20&amp;R$4,MEN_DES&amp;MEN_COD,MEN_GMS),0)*$Q20</f>
        <v>0</v>
      </c>
      <c r="S20" s="157" cm="1">
        <f t="array" ref="S20">IFERROR(_xlfn.XLOOKUP($A20&amp;S$4,MEN_DES&amp;MEN_COD,MEN_GMS),0)*$Q20</f>
        <v>0</v>
      </c>
      <c r="T20" s="157" cm="1">
        <f t="array" ref="T20">IFERROR(_xlfn.XLOOKUP($A20&amp;T$4,MEN_DES&amp;MEN_COD,MEN_GMS),0)*$Q20</f>
        <v>0</v>
      </c>
      <c r="U20" s="157" cm="1">
        <f t="array" ref="U20">IFERROR(_xlfn.XLOOKUP($A20&amp;U$4,MEN_DES&amp;MEN_COD,MEN_GMS),0)*$Q20</f>
        <v>0</v>
      </c>
      <c r="V20" s="157" cm="1">
        <f t="array" ref="V20">IFERROR(_xlfn.XLOOKUP($A20&amp;V$4,MEN_DES&amp;MEN_COD,MEN_GMS),0)*$Q20</f>
        <v>0</v>
      </c>
      <c r="W20" s="157" cm="1">
        <f t="array" ref="W20">IFERROR(_xlfn.XLOOKUP($A20&amp;W$4,MEN_DES&amp;MEN_COD,MEN_GMS),0)*$Q20</f>
        <v>0</v>
      </c>
      <c r="X20" s="157" cm="1">
        <f t="array" ref="X20">IFERROR(_xlfn.XLOOKUP($A20&amp;X$4,MEN_DES&amp;MEN_COD,MEN_GMS),0)*$Q20</f>
        <v>0</v>
      </c>
      <c r="Y20" s="157" cm="1">
        <f t="array" ref="Y20">IFERROR(_xlfn.XLOOKUP($A20&amp;Y$4,MEN_DES&amp;MEN_COD,MEN_GMS),0)*$Q20</f>
        <v>0</v>
      </c>
      <c r="Z20" s="157" cm="1">
        <f t="array" ref="Z20">IFERROR(_xlfn.XLOOKUP($A20&amp;Z$4,MEN_DES&amp;MEN_COD,MEN_GMS),0)*$Q20</f>
        <v>0</v>
      </c>
      <c r="AA20" s="157" cm="1">
        <f t="array" ref="AA20">IFERROR(_xlfn.XLOOKUP($A20&amp;AA$4,MEN_DES&amp;MEN_COD,MEN_GMS),0)*$Q20</f>
        <v>0</v>
      </c>
      <c r="AB20" s="157" cm="1">
        <f t="array" ref="AB20">IFERROR(_xlfn.XLOOKUP($A20&amp;AB$4,MEN_DES&amp;MEN_COD,MEN_GMS),0)*$Q20</f>
        <v>0</v>
      </c>
      <c r="AC20" s="157" cm="1">
        <f t="array" ref="AC20">IFERROR(_xlfn.XLOOKUP($A20&amp;AC$4,MEN_DES&amp;MEN_COD,MEN_GMS),0)*$Q20</f>
        <v>0</v>
      </c>
      <c r="AD20" s="157" cm="1">
        <f t="array" ref="AD20">IFERROR(_xlfn.XLOOKUP($A20&amp;AD$4,MEN_DES&amp;MEN_COD,MEN_GMS),0)*$Q20</f>
        <v>0</v>
      </c>
      <c r="AE20" s="157" cm="1">
        <f t="array" ref="AE20">IFERROR(_xlfn.XLOOKUP($A20&amp;AE$4,MEN_DES&amp;MEN_COD,MEN_GMS),0)*$Q20</f>
        <v>0</v>
      </c>
      <c r="AF20" s="157"/>
      <c r="AG20" s="157" cm="1">
        <f t="array" ref="AG20">IFERROR(_xlfn.XLOOKUP($A20&amp;AG$4,MEN_DES&amp;MEN_COD,MEN_GMS),0)*$Q20</f>
        <v>0</v>
      </c>
      <c r="AH20" s="157" cm="1">
        <f t="array" ref="AH20">IFERROR(_xlfn.XLOOKUP($A20&amp;AH$4,MEN_DES&amp;MEN_COD,MEN_GMS),0)*$Q20</f>
        <v>0</v>
      </c>
      <c r="AI20" s="157" cm="1">
        <f t="array" ref="AI20">IFERROR(_xlfn.XLOOKUP($A20&amp;AI$4,MEN_DES&amp;MEN_COD,MEN_GMS),0)*$Q20</f>
        <v>0</v>
      </c>
      <c r="AJ20" s="157" cm="1">
        <f t="array" ref="AJ20">IFERROR(_xlfn.XLOOKUP($A20&amp;AJ$4,MEN_DES&amp;MEN_COD,MEN_GMS),0)*$Q20</f>
        <v>0</v>
      </c>
      <c r="AK20" s="157" cm="1">
        <f t="array" ref="AK20">IFERROR(_xlfn.XLOOKUP($A20&amp;AK$4,MEN_DES&amp;MEN_COD,MEN_GMS),0)*$Q20</f>
        <v>0</v>
      </c>
      <c r="AL20" s="157" cm="1">
        <f t="array" ref="AL20">IFERROR(_xlfn.XLOOKUP($A20&amp;AL$4,MEN_DES&amp;MEN_COD,MEN_GMS),0)*$Q20</f>
        <v>0</v>
      </c>
      <c r="AM20" s="157" cm="1">
        <f t="array" ref="AM20">IFERROR(_xlfn.XLOOKUP($A20&amp;AM$4,MEN_DES&amp;MEN_COD,MEN_GMS),0)*$Q20</f>
        <v>0</v>
      </c>
      <c r="AN20" s="157" cm="1">
        <f t="array" ref="AN20">IFERROR(_xlfn.XLOOKUP($A20&amp;AN$4,MEN_DES&amp;MEN_COD,MEN_GMS),0)*$Q20</f>
        <v>0</v>
      </c>
      <c r="AO20" s="157" cm="1">
        <f t="array" ref="AO20">IFERROR(_xlfn.XLOOKUP($A20&amp;AO$4,MEN_DES&amp;MEN_COD,MEN_GMS),0)*$Q20</f>
        <v>0</v>
      </c>
      <c r="AP20" s="157" cm="1">
        <f t="array" ref="AP20">IFERROR(_xlfn.XLOOKUP($A20&amp;AP$4,MEN_DES&amp;MEN_COD,MEN_GMS),0)*$Q20</f>
        <v>0</v>
      </c>
      <c r="AQ20" s="157" cm="1">
        <f t="array" ref="AQ20">IFERROR(_xlfn.XLOOKUP($A20&amp;AQ$4,MEN_DES&amp;MEN_COD,MEN_GMS),0)*$Q20</f>
        <v>0</v>
      </c>
      <c r="AR20" s="157" cm="1">
        <f t="array" ref="AR20">IFERROR(_xlfn.XLOOKUP($A20&amp;AR$4,MEN_DES&amp;MEN_COD,MEN_GMS),0)*$Q20</f>
        <v>0</v>
      </c>
      <c r="AS20" s="157" cm="1">
        <f t="array" ref="AS20">IFERROR(_xlfn.XLOOKUP($A20&amp;AS$4,MEN_DES&amp;MEN_COD,MEN_GMS),0)*$Q20</f>
        <v>0</v>
      </c>
      <c r="AT20" s="157" cm="1">
        <f t="array" ref="AT20">IFERROR(_xlfn.XLOOKUP($A20&amp;AT$4,MEN_DES&amp;MEN_COD,MEN_GMS),0)*$Q20</f>
        <v>0</v>
      </c>
      <c r="AU20" s="157" cm="1">
        <f t="array" ref="AU20">IFERROR(_xlfn.XLOOKUP($A20&amp;AU$4,MEN_DES&amp;MEN_COD,MEN_GMS),0)*$Q20</f>
        <v>0</v>
      </c>
      <c r="AV20" s="157" cm="1">
        <f t="array" ref="AV20">IFERROR(_xlfn.XLOOKUP($A20&amp;AV$4,MEN_DES&amp;MEN_COD,MEN_GMS),0)*$Q20</f>
        <v>0</v>
      </c>
      <c r="AW20" s="157" cm="1">
        <f t="array" ref="AW20">IFERROR(_xlfn.XLOOKUP($A20&amp;AW$4,MEN_DES&amp;MEN_COD,MEN_GMS),0)*$Q20</f>
        <v>0</v>
      </c>
      <c r="AX20" s="157" cm="1">
        <f t="array" ref="AX20">IFERROR(_xlfn.XLOOKUP($A20&amp;AX$4,MEN_DES&amp;MEN_COD,MEN_GMS),0)*$Q20</f>
        <v>0</v>
      </c>
      <c r="AY20" s="157" cm="1">
        <f t="array" ref="AY20">IFERROR(_xlfn.XLOOKUP($A20&amp;AY$4,MEN_DES&amp;MEN_COD,MEN_GMS),0)*$Q20</f>
        <v>0</v>
      </c>
      <c r="AZ20" s="157" cm="1">
        <f t="array" ref="AZ20">IFERROR(_xlfn.XLOOKUP($A20&amp;AZ$4,MEN_DES&amp;MEN_COD,MEN_GMS),0)*$Q20</f>
        <v>0</v>
      </c>
      <c r="BA20" s="157" cm="1">
        <f t="array" ref="BA20">IFERROR(_xlfn.XLOOKUP($A20&amp;BA$4,MEN_DES&amp;MEN_COD,MEN_GMS),0)*$Q20</f>
        <v>0</v>
      </c>
      <c r="BB20" s="157" cm="1">
        <f t="array" ref="BB20">IFERROR(_xlfn.XLOOKUP($A20&amp;BB$4,MEN_DES&amp;MEN_COD,MEN_GMS),0)*$Q20</f>
        <v>0</v>
      </c>
      <c r="BC20" s="157" cm="1">
        <f t="array" ref="BC20">IFERROR(_xlfn.XLOOKUP($A20&amp;BC$4,MEN_DES&amp;MEN_COD,MEN_GMS),0)*$Q20</f>
        <v>0</v>
      </c>
      <c r="BD20" s="157" cm="1">
        <f t="array" ref="BD20">IFERROR(_xlfn.XLOOKUP($A20&amp;BD$4,MEN_DES&amp;MEN_COD,MEN_GMS),0)*$Q20</f>
        <v>0</v>
      </c>
      <c r="BE20" s="157" cm="1">
        <f t="array" ref="BE20">IFERROR(_xlfn.XLOOKUP($A20&amp;BE$4,MEN_DES&amp;MEN_COD,MEN_GMS),0)*$Q20</f>
        <v>0</v>
      </c>
      <c r="BF20" s="157" cm="1">
        <f t="array" ref="BF20">IFERROR(_xlfn.XLOOKUP($A20&amp;BF$4,MEN_DES&amp;MEN_COD,MEN_GMS),0)*$Q20</f>
        <v>0</v>
      </c>
      <c r="BG20" s="157" cm="1">
        <f t="array" ref="BG20">IFERROR(_xlfn.XLOOKUP($A20&amp;BG$4,MEN_DES&amp;MEN_COD,MEN_GMS),0)*$Q20</f>
        <v>0</v>
      </c>
      <c r="BH20" s="157" cm="1">
        <f t="array" ref="BH20">IFERROR(_xlfn.XLOOKUP($A20&amp;BH$4,MEN_DES&amp;MEN_COD,MEN_GMS),0)*$Q20</f>
        <v>0</v>
      </c>
      <c r="BI20" s="157" cm="1">
        <f t="array" ref="BI20">IFERROR(_xlfn.XLOOKUP($A20&amp;BI$4,MEN_DES&amp;MEN_COD,MEN_GMS),0)*$Q20</f>
        <v>0</v>
      </c>
      <c r="BJ20" s="157" cm="1">
        <f t="array" ref="BJ20">IFERROR(_xlfn.XLOOKUP($A20&amp;BJ$4,MEN_DES&amp;MEN_COD,MEN_GMS),0)*$Q20</f>
        <v>0</v>
      </c>
      <c r="BK20" s="157" cm="1">
        <f t="array" ref="BK20">IFERROR(_xlfn.XLOOKUP($A20&amp;BK$4,MEN_DES&amp;MEN_COD,MEN_GMS),0)*$Q20</f>
        <v>0</v>
      </c>
      <c r="BL20" s="157" cm="1">
        <f t="array" ref="BL20">IFERROR(_xlfn.XLOOKUP($A20&amp;BL$4,MEN_DES&amp;MEN_COD,MEN_GMS),0)*$Q20</f>
        <v>0</v>
      </c>
      <c r="BM20" s="157" cm="1">
        <f t="array" ref="BM20">IFERROR(_xlfn.XLOOKUP($A20&amp;BM$4,MEN_DES&amp;MEN_COD,MEN_GMS),0)*$Q20</f>
        <v>0</v>
      </c>
      <c r="BN20" s="157" cm="1">
        <f t="array" ref="BN20">IFERROR(_xlfn.XLOOKUP($A20&amp;BN$4,MEN_DES&amp;MEN_COD,MEN_GMS),0)*$Q20</f>
        <v>0</v>
      </c>
      <c r="BO20" s="168">
        <f t="shared" si="38"/>
        <v>0</v>
      </c>
    </row>
    <row r="21" spans="1:67" x14ac:dyDescent="0.15">
      <c r="B21"/>
      <c r="C21"/>
      <c r="O21" s="2"/>
      <c r="P21" s="2"/>
      <c r="R21" s="157" cm="1">
        <f t="array" ref="R21">IFERROR(_xlfn.XLOOKUP($A21&amp;R$4,MEN_DES&amp;MEN_COD,MEN_GMS),0)*$Q21</f>
        <v>0</v>
      </c>
      <c r="S21" s="157" cm="1">
        <f t="array" ref="S21">IFERROR(_xlfn.XLOOKUP($A21&amp;S$4,MEN_DES&amp;MEN_COD,MEN_GMS),0)*$Q21</f>
        <v>0</v>
      </c>
      <c r="T21" s="157" cm="1">
        <f t="array" ref="T21">IFERROR(_xlfn.XLOOKUP($A21&amp;T$4,MEN_DES&amp;MEN_COD,MEN_GMS),0)*$Q21</f>
        <v>0</v>
      </c>
      <c r="U21" s="157" cm="1">
        <f t="array" ref="U21">IFERROR(_xlfn.XLOOKUP($A21&amp;U$4,MEN_DES&amp;MEN_COD,MEN_GMS),0)*$Q21</f>
        <v>0</v>
      </c>
      <c r="V21" s="157" cm="1">
        <f t="array" ref="V21">IFERROR(_xlfn.XLOOKUP($A21&amp;V$4,MEN_DES&amp;MEN_COD,MEN_GMS),0)*$Q21</f>
        <v>0</v>
      </c>
      <c r="W21" s="157" cm="1">
        <f t="array" ref="W21">IFERROR(_xlfn.XLOOKUP($A21&amp;W$4,MEN_DES&amp;MEN_COD,MEN_GMS),0)*$Q21</f>
        <v>0</v>
      </c>
      <c r="X21" s="157" cm="1">
        <f t="array" ref="X21">IFERROR(_xlfn.XLOOKUP($A21&amp;X$4,MEN_DES&amp;MEN_COD,MEN_GMS),0)*$Q21</f>
        <v>0</v>
      </c>
      <c r="Y21" s="157" cm="1">
        <f t="array" ref="Y21">IFERROR(_xlfn.XLOOKUP($A21&amp;Y$4,MEN_DES&amp;MEN_COD,MEN_GMS),0)*$Q21</f>
        <v>0</v>
      </c>
      <c r="Z21" s="157" cm="1">
        <f t="array" ref="Z21">IFERROR(_xlfn.XLOOKUP($A21&amp;Z$4,MEN_DES&amp;MEN_COD,MEN_GMS),0)*$Q21</f>
        <v>0</v>
      </c>
      <c r="AA21" s="157" cm="1">
        <f t="array" ref="AA21">IFERROR(_xlfn.XLOOKUP($A21&amp;AA$4,MEN_DES&amp;MEN_COD,MEN_GMS),0)*$Q21</f>
        <v>0</v>
      </c>
      <c r="AB21" s="157" cm="1">
        <f t="array" ref="AB21">IFERROR(_xlfn.XLOOKUP($A21&amp;AB$4,MEN_DES&amp;MEN_COD,MEN_GMS),0)*$Q21</f>
        <v>0</v>
      </c>
      <c r="AC21" s="157" cm="1">
        <f t="array" ref="AC21">IFERROR(_xlfn.XLOOKUP($A21&amp;AC$4,MEN_DES&amp;MEN_COD,MEN_GMS),0)*$Q21</f>
        <v>0</v>
      </c>
      <c r="AD21" s="157" cm="1">
        <f t="array" ref="AD21">IFERROR(_xlfn.XLOOKUP($A21&amp;AD$4,MEN_DES&amp;MEN_COD,MEN_GMS),0)*$Q21</f>
        <v>0</v>
      </c>
      <c r="AE21" s="157" cm="1">
        <f t="array" ref="AE21">IFERROR(_xlfn.XLOOKUP($A21&amp;AE$4,MEN_DES&amp;MEN_COD,MEN_GMS),0)*$Q21</f>
        <v>0</v>
      </c>
      <c r="AF21" s="157"/>
      <c r="AG21" s="157" cm="1">
        <f t="array" ref="AG21">IFERROR(_xlfn.XLOOKUP($A21&amp;AG$4,MEN_DES&amp;MEN_COD,MEN_GMS),0)*$Q21</f>
        <v>0</v>
      </c>
      <c r="AH21" s="157" cm="1">
        <f t="array" ref="AH21">IFERROR(_xlfn.XLOOKUP($A21&amp;AH$4,MEN_DES&amp;MEN_COD,MEN_GMS),0)*$Q21</f>
        <v>0</v>
      </c>
      <c r="AI21" s="157" cm="1">
        <f t="array" ref="AI21">IFERROR(_xlfn.XLOOKUP($A21&amp;AI$4,MEN_DES&amp;MEN_COD,MEN_GMS),0)*$Q21</f>
        <v>0</v>
      </c>
      <c r="AJ21" s="157" cm="1">
        <f t="array" ref="AJ21">IFERROR(_xlfn.XLOOKUP($A21&amp;AJ$4,MEN_DES&amp;MEN_COD,MEN_GMS),0)*$Q21</f>
        <v>0</v>
      </c>
      <c r="AK21" s="157" cm="1">
        <f t="array" ref="AK21">IFERROR(_xlfn.XLOOKUP($A21&amp;AK$4,MEN_DES&amp;MEN_COD,MEN_GMS),0)*$Q21</f>
        <v>0</v>
      </c>
      <c r="AL21" s="157" cm="1">
        <f t="array" ref="AL21">IFERROR(_xlfn.XLOOKUP($A21&amp;AL$4,MEN_DES&amp;MEN_COD,MEN_GMS),0)*$Q21</f>
        <v>0</v>
      </c>
      <c r="AM21" s="157" cm="1">
        <f t="array" ref="AM21">IFERROR(_xlfn.XLOOKUP($A21&amp;AM$4,MEN_DES&amp;MEN_COD,MEN_GMS),0)*$Q21</f>
        <v>0</v>
      </c>
      <c r="AN21" s="157" cm="1">
        <f t="array" ref="AN21">IFERROR(_xlfn.XLOOKUP($A21&amp;AN$4,MEN_DES&amp;MEN_COD,MEN_GMS),0)*$Q21</f>
        <v>0</v>
      </c>
      <c r="AO21" s="157" cm="1">
        <f t="array" ref="AO21">IFERROR(_xlfn.XLOOKUP($A21&amp;AO$4,MEN_DES&amp;MEN_COD,MEN_GMS),0)*$Q21</f>
        <v>0</v>
      </c>
      <c r="AP21" s="157" cm="1">
        <f t="array" ref="AP21">IFERROR(_xlfn.XLOOKUP($A21&amp;AP$4,MEN_DES&amp;MEN_COD,MEN_GMS),0)*$Q21</f>
        <v>0</v>
      </c>
      <c r="AQ21" s="157" cm="1">
        <f t="array" ref="AQ21">IFERROR(_xlfn.XLOOKUP($A21&amp;AQ$4,MEN_DES&amp;MEN_COD,MEN_GMS),0)*$Q21</f>
        <v>0</v>
      </c>
      <c r="AR21" s="157" cm="1">
        <f t="array" ref="AR21">IFERROR(_xlfn.XLOOKUP($A21&amp;AR$4,MEN_DES&amp;MEN_COD,MEN_GMS),0)*$Q21</f>
        <v>0</v>
      </c>
      <c r="AS21" s="157" cm="1">
        <f t="array" ref="AS21">IFERROR(_xlfn.XLOOKUP($A21&amp;AS$4,MEN_DES&amp;MEN_COD,MEN_GMS),0)*$Q21</f>
        <v>0</v>
      </c>
      <c r="AT21" s="157" cm="1">
        <f t="array" ref="AT21">IFERROR(_xlfn.XLOOKUP($A21&amp;AT$4,MEN_DES&amp;MEN_COD,MEN_GMS),0)*$Q21</f>
        <v>0</v>
      </c>
      <c r="AU21" s="157" cm="1">
        <f t="array" ref="AU21">IFERROR(_xlfn.XLOOKUP($A21&amp;AU$4,MEN_DES&amp;MEN_COD,MEN_GMS),0)*$Q21</f>
        <v>0</v>
      </c>
      <c r="AV21" s="157" cm="1">
        <f t="array" ref="AV21">IFERROR(_xlfn.XLOOKUP($A21&amp;AV$4,MEN_DES&amp;MEN_COD,MEN_GMS),0)*$Q21</f>
        <v>0</v>
      </c>
      <c r="AW21" s="157" cm="1">
        <f t="array" ref="AW21">IFERROR(_xlfn.XLOOKUP($A21&amp;AW$4,MEN_DES&amp;MEN_COD,MEN_GMS),0)*$Q21</f>
        <v>0</v>
      </c>
      <c r="AX21" s="157" cm="1">
        <f t="array" ref="AX21">IFERROR(_xlfn.XLOOKUP($A21&amp;AX$4,MEN_DES&amp;MEN_COD,MEN_GMS),0)*$Q21</f>
        <v>0</v>
      </c>
      <c r="AY21" s="157" cm="1">
        <f t="array" ref="AY21">IFERROR(_xlfn.XLOOKUP($A21&amp;AY$4,MEN_DES&amp;MEN_COD,MEN_GMS),0)*$Q21</f>
        <v>0</v>
      </c>
      <c r="AZ21" s="157" cm="1">
        <f t="array" ref="AZ21">IFERROR(_xlfn.XLOOKUP($A21&amp;AZ$4,MEN_DES&amp;MEN_COD,MEN_GMS),0)*$Q21</f>
        <v>0</v>
      </c>
      <c r="BA21" s="157" cm="1">
        <f t="array" ref="BA21">IFERROR(_xlfn.XLOOKUP($A21&amp;BA$4,MEN_DES&amp;MEN_COD,MEN_GMS),0)*$Q21</f>
        <v>0</v>
      </c>
      <c r="BB21" s="157" cm="1">
        <f t="array" ref="BB21">IFERROR(_xlfn.XLOOKUP($A21&amp;BB$4,MEN_DES&amp;MEN_COD,MEN_GMS),0)*$Q21</f>
        <v>0</v>
      </c>
      <c r="BC21" s="157" cm="1">
        <f t="array" ref="BC21">IFERROR(_xlfn.XLOOKUP($A21&amp;BC$4,MEN_DES&amp;MEN_COD,MEN_GMS),0)*$Q21</f>
        <v>0</v>
      </c>
      <c r="BD21" s="157" cm="1">
        <f t="array" ref="BD21">IFERROR(_xlfn.XLOOKUP($A21&amp;BD$4,MEN_DES&amp;MEN_COD,MEN_GMS),0)*$Q21</f>
        <v>0</v>
      </c>
      <c r="BE21" s="157" cm="1">
        <f t="array" ref="BE21">IFERROR(_xlfn.XLOOKUP($A21&amp;BE$4,MEN_DES&amp;MEN_COD,MEN_GMS),0)*$Q21</f>
        <v>0</v>
      </c>
      <c r="BF21" s="157" cm="1">
        <f t="array" ref="BF21">IFERROR(_xlfn.XLOOKUP($A21&amp;BF$4,MEN_DES&amp;MEN_COD,MEN_GMS),0)*$Q21</f>
        <v>0</v>
      </c>
      <c r="BG21" s="157" cm="1">
        <f t="array" ref="BG21">IFERROR(_xlfn.XLOOKUP($A21&amp;BG$4,MEN_DES&amp;MEN_COD,MEN_GMS),0)*$Q21</f>
        <v>0</v>
      </c>
      <c r="BH21" s="157" cm="1">
        <f t="array" ref="BH21">IFERROR(_xlfn.XLOOKUP($A21&amp;BH$4,MEN_DES&amp;MEN_COD,MEN_GMS),0)*$Q21</f>
        <v>0</v>
      </c>
      <c r="BI21" s="157" cm="1">
        <f t="array" ref="BI21">IFERROR(_xlfn.XLOOKUP($A21&amp;BI$4,MEN_DES&amp;MEN_COD,MEN_GMS),0)*$Q21</f>
        <v>0</v>
      </c>
      <c r="BJ21" s="157" cm="1">
        <f t="array" ref="BJ21">IFERROR(_xlfn.XLOOKUP($A21&amp;BJ$4,MEN_DES&amp;MEN_COD,MEN_GMS),0)*$Q21</f>
        <v>0</v>
      </c>
      <c r="BK21" s="157" cm="1">
        <f t="array" ref="BK21">IFERROR(_xlfn.XLOOKUP($A21&amp;BK$4,MEN_DES&amp;MEN_COD,MEN_GMS),0)*$Q21</f>
        <v>0</v>
      </c>
      <c r="BL21" s="157" cm="1">
        <f t="array" ref="BL21">IFERROR(_xlfn.XLOOKUP($A21&amp;BL$4,MEN_DES&amp;MEN_COD,MEN_GMS),0)*$Q21</f>
        <v>0</v>
      </c>
      <c r="BM21" s="157" cm="1">
        <f t="array" ref="BM21">IFERROR(_xlfn.XLOOKUP($A21&amp;BM$4,MEN_DES&amp;MEN_COD,MEN_GMS),0)*$Q21</f>
        <v>0</v>
      </c>
      <c r="BN21" s="157" cm="1">
        <f t="array" ref="BN21">IFERROR(_xlfn.XLOOKUP($A21&amp;BN$4,MEN_DES&amp;MEN_COD,MEN_GMS),0)*$Q21</f>
        <v>0</v>
      </c>
      <c r="BO21" s="168">
        <f t="shared" si="38"/>
        <v>0</v>
      </c>
    </row>
    <row r="22" spans="1:67" x14ac:dyDescent="0.15">
      <c r="B22"/>
      <c r="C22"/>
      <c r="O22" s="2"/>
      <c r="P22" s="2"/>
      <c r="R22" s="157" cm="1">
        <f t="array" ref="R22">IFERROR(_xlfn.XLOOKUP($A22&amp;R$4,MEN_DES&amp;MEN_COD,MEN_GMS),0)*$Q22</f>
        <v>0</v>
      </c>
      <c r="S22" s="157" cm="1">
        <f t="array" ref="S22">IFERROR(_xlfn.XLOOKUP($A22&amp;S$4,MEN_DES&amp;MEN_COD,MEN_GMS),0)*$Q22</f>
        <v>0</v>
      </c>
      <c r="T22" s="157" cm="1">
        <f t="array" ref="T22">IFERROR(_xlfn.XLOOKUP($A22&amp;T$4,MEN_DES&amp;MEN_COD,MEN_GMS),0)*$Q22</f>
        <v>0</v>
      </c>
      <c r="U22" s="157" cm="1">
        <f t="array" ref="U22">IFERROR(_xlfn.XLOOKUP($A22&amp;U$4,MEN_DES&amp;MEN_COD,MEN_GMS),0)*$Q22</f>
        <v>0</v>
      </c>
      <c r="V22" s="157" cm="1">
        <f t="array" ref="V22">IFERROR(_xlfn.XLOOKUP($A22&amp;V$4,MEN_DES&amp;MEN_COD,MEN_GMS),0)*$Q22</f>
        <v>0</v>
      </c>
      <c r="W22" s="157" cm="1">
        <f t="array" ref="W22">IFERROR(_xlfn.XLOOKUP($A22&amp;W$4,MEN_DES&amp;MEN_COD,MEN_GMS),0)*$Q22</f>
        <v>0</v>
      </c>
      <c r="X22" s="157" cm="1">
        <f t="array" ref="X22">IFERROR(_xlfn.XLOOKUP($A22&amp;X$4,MEN_DES&amp;MEN_COD,MEN_GMS),0)*$Q22</f>
        <v>0</v>
      </c>
      <c r="Y22" s="157" cm="1">
        <f t="array" ref="Y22">IFERROR(_xlfn.XLOOKUP($A22&amp;Y$4,MEN_DES&amp;MEN_COD,MEN_GMS),0)*$Q22</f>
        <v>0</v>
      </c>
      <c r="Z22" s="157" cm="1">
        <f t="array" ref="Z22">IFERROR(_xlfn.XLOOKUP($A22&amp;Z$4,MEN_DES&amp;MEN_COD,MEN_GMS),0)*$Q22</f>
        <v>0</v>
      </c>
      <c r="AA22" s="157" cm="1">
        <f t="array" ref="AA22">IFERROR(_xlfn.XLOOKUP($A22&amp;AA$4,MEN_DES&amp;MEN_COD,MEN_GMS),0)*$Q22</f>
        <v>0</v>
      </c>
      <c r="AB22" s="157" cm="1">
        <f t="array" ref="AB22">IFERROR(_xlfn.XLOOKUP($A22&amp;AB$4,MEN_DES&amp;MEN_COD,MEN_GMS),0)*$Q22</f>
        <v>0</v>
      </c>
      <c r="AC22" s="157" cm="1">
        <f t="array" ref="AC22">IFERROR(_xlfn.XLOOKUP($A22&amp;AC$4,MEN_DES&amp;MEN_COD,MEN_GMS),0)*$Q22</f>
        <v>0</v>
      </c>
      <c r="AD22" s="157" cm="1">
        <f t="array" ref="AD22">IFERROR(_xlfn.XLOOKUP($A22&amp;AD$4,MEN_DES&amp;MEN_COD,MEN_GMS),0)*$Q22</f>
        <v>0</v>
      </c>
      <c r="AE22" s="157" cm="1">
        <f t="array" ref="AE22">IFERROR(_xlfn.XLOOKUP($A22&amp;AE$4,MEN_DES&amp;MEN_COD,MEN_GMS),0)*$Q22</f>
        <v>0</v>
      </c>
      <c r="AF22" s="157"/>
      <c r="AG22" s="157" cm="1">
        <f t="array" ref="AG22">IFERROR(_xlfn.XLOOKUP($A22&amp;AG$4,MEN_DES&amp;MEN_COD,MEN_GMS),0)*$Q22</f>
        <v>0</v>
      </c>
      <c r="AH22" s="157" cm="1">
        <f t="array" ref="AH22">IFERROR(_xlfn.XLOOKUP($A22&amp;AH$4,MEN_DES&amp;MEN_COD,MEN_GMS),0)*$Q22</f>
        <v>0</v>
      </c>
      <c r="AI22" s="157" cm="1">
        <f t="array" ref="AI22">IFERROR(_xlfn.XLOOKUP($A22&amp;AI$4,MEN_DES&amp;MEN_COD,MEN_GMS),0)*$Q22</f>
        <v>0</v>
      </c>
      <c r="AJ22" s="157" cm="1">
        <f t="array" ref="AJ22">IFERROR(_xlfn.XLOOKUP($A22&amp;AJ$4,MEN_DES&amp;MEN_COD,MEN_GMS),0)*$Q22</f>
        <v>0</v>
      </c>
      <c r="AK22" s="157" cm="1">
        <f t="array" ref="AK22">IFERROR(_xlfn.XLOOKUP($A22&amp;AK$4,MEN_DES&amp;MEN_COD,MEN_GMS),0)*$Q22</f>
        <v>0</v>
      </c>
      <c r="AL22" s="157" cm="1">
        <f t="array" ref="AL22">IFERROR(_xlfn.XLOOKUP($A22&amp;AL$4,MEN_DES&amp;MEN_COD,MEN_GMS),0)*$Q22</f>
        <v>0</v>
      </c>
      <c r="AM22" s="157" cm="1">
        <f t="array" ref="AM22">IFERROR(_xlfn.XLOOKUP($A22&amp;AM$4,MEN_DES&amp;MEN_COD,MEN_GMS),0)*$Q22</f>
        <v>0</v>
      </c>
      <c r="AN22" s="157" cm="1">
        <f t="array" ref="AN22">IFERROR(_xlfn.XLOOKUP($A22&amp;AN$4,MEN_DES&amp;MEN_COD,MEN_GMS),0)*$Q22</f>
        <v>0</v>
      </c>
      <c r="AO22" s="157" cm="1">
        <f t="array" ref="AO22">IFERROR(_xlfn.XLOOKUP($A22&amp;AO$4,MEN_DES&amp;MEN_COD,MEN_GMS),0)*$Q22</f>
        <v>0</v>
      </c>
      <c r="AP22" s="157" cm="1">
        <f t="array" ref="AP22">IFERROR(_xlfn.XLOOKUP($A22&amp;AP$4,MEN_DES&amp;MEN_COD,MEN_GMS),0)*$Q22</f>
        <v>0</v>
      </c>
      <c r="AQ22" s="157" cm="1">
        <f t="array" ref="AQ22">IFERROR(_xlfn.XLOOKUP($A22&amp;AQ$4,MEN_DES&amp;MEN_COD,MEN_GMS),0)*$Q22</f>
        <v>0</v>
      </c>
      <c r="AR22" s="157" cm="1">
        <f t="array" ref="AR22">IFERROR(_xlfn.XLOOKUP($A22&amp;AR$4,MEN_DES&amp;MEN_COD,MEN_GMS),0)*$Q22</f>
        <v>0</v>
      </c>
      <c r="AS22" s="157" cm="1">
        <f t="array" ref="AS22">IFERROR(_xlfn.XLOOKUP($A22&amp;AS$4,MEN_DES&amp;MEN_COD,MEN_GMS),0)*$Q22</f>
        <v>0</v>
      </c>
      <c r="AT22" s="157" cm="1">
        <f t="array" ref="AT22">IFERROR(_xlfn.XLOOKUP($A22&amp;AT$4,MEN_DES&amp;MEN_COD,MEN_GMS),0)*$Q22</f>
        <v>0</v>
      </c>
      <c r="AU22" s="157" cm="1">
        <f t="array" ref="AU22">IFERROR(_xlfn.XLOOKUP($A22&amp;AU$4,MEN_DES&amp;MEN_COD,MEN_GMS),0)*$Q22</f>
        <v>0</v>
      </c>
      <c r="AV22" s="157" cm="1">
        <f t="array" ref="AV22">IFERROR(_xlfn.XLOOKUP($A22&amp;AV$4,MEN_DES&amp;MEN_COD,MEN_GMS),0)*$Q22</f>
        <v>0</v>
      </c>
      <c r="AW22" s="157" cm="1">
        <f t="array" ref="AW22">IFERROR(_xlfn.XLOOKUP($A22&amp;AW$4,MEN_DES&amp;MEN_COD,MEN_GMS),0)*$Q22</f>
        <v>0</v>
      </c>
      <c r="AX22" s="157" cm="1">
        <f t="array" ref="AX22">IFERROR(_xlfn.XLOOKUP($A22&amp;AX$4,MEN_DES&amp;MEN_COD,MEN_GMS),0)*$Q22</f>
        <v>0</v>
      </c>
      <c r="AY22" s="157" cm="1">
        <f t="array" ref="AY22">IFERROR(_xlfn.XLOOKUP($A22&amp;AY$4,MEN_DES&amp;MEN_COD,MEN_GMS),0)*$Q22</f>
        <v>0</v>
      </c>
      <c r="AZ22" s="157" cm="1">
        <f t="array" ref="AZ22">IFERROR(_xlfn.XLOOKUP($A22&amp;AZ$4,MEN_DES&amp;MEN_COD,MEN_GMS),0)*$Q22</f>
        <v>0</v>
      </c>
      <c r="BA22" s="157" cm="1">
        <f t="array" ref="BA22">IFERROR(_xlfn.XLOOKUP($A22&amp;BA$4,MEN_DES&amp;MEN_COD,MEN_GMS),0)*$Q22</f>
        <v>0</v>
      </c>
      <c r="BB22" s="157" cm="1">
        <f t="array" ref="BB22">IFERROR(_xlfn.XLOOKUP($A22&amp;BB$4,MEN_DES&amp;MEN_COD,MEN_GMS),0)*$Q22</f>
        <v>0</v>
      </c>
      <c r="BC22" s="157" cm="1">
        <f t="array" ref="BC22">IFERROR(_xlfn.XLOOKUP($A22&amp;BC$4,MEN_DES&amp;MEN_COD,MEN_GMS),0)*$Q22</f>
        <v>0</v>
      </c>
      <c r="BD22" s="157" cm="1">
        <f t="array" ref="BD22">IFERROR(_xlfn.XLOOKUP($A22&amp;BD$4,MEN_DES&amp;MEN_COD,MEN_GMS),0)*$Q22</f>
        <v>0</v>
      </c>
      <c r="BE22" s="157" cm="1">
        <f t="array" ref="BE22">IFERROR(_xlfn.XLOOKUP($A22&amp;BE$4,MEN_DES&amp;MEN_COD,MEN_GMS),0)*$Q22</f>
        <v>0</v>
      </c>
      <c r="BF22" s="157" cm="1">
        <f t="array" ref="BF22">IFERROR(_xlfn.XLOOKUP($A22&amp;BF$4,MEN_DES&amp;MEN_COD,MEN_GMS),0)*$Q22</f>
        <v>0</v>
      </c>
      <c r="BG22" s="157" cm="1">
        <f t="array" ref="BG22">IFERROR(_xlfn.XLOOKUP($A22&amp;BG$4,MEN_DES&amp;MEN_COD,MEN_GMS),0)*$Q22</f>
        <v>0</v>
      </c>
      <c r="BH22" s="157" cm="1">
        <f t="array" ref="BH22">IFERROR(_xlfn.XLOOKUP($A22&amp;BH$4,MEN_DES&amp;MEN_COD,MEN_GMS),0)*$Q22</f>
        <v>0</v>
      </c>
      <c r="BI22" s="157" cm="1">
        <f t="array" ref="BI22">IFERROR(_xlfn.XLOOKUP($A22&amp;BI$4,MEN_DES&amp;MEN_COD,MEN_GMS),0)*$Q22</f>
        <v>0</v>
      </c>
      <c r="BJ22" s="157" cm="1">
        <f t="array" ref="BJ22">IFERROR(_xlfn.XLOOKUP($A22&amp;BJ$4,MEN_DES&amp;MEN_COD,MEN_GMS),0)*$Q22</f>
        <v>0</v>
      </c>
      <c r="BK22" s="157" cm="1">
        <f t="array" ref="BK22">IFERROR(_xlfn.XLOOKUP($A22&amp;BK$4,MEN_DES&amp;MEN_COD,MEN_GMS),0)*$Q22</f>
        <v>0</v>
      </c>
      <c r="BL22" s="157" cm="1">
        <f t="array" ref="BL22">IFERROR(_xlfn.XLOOKUP($A22&amp;BL$4,MEN_DES&amp;MEN_COD,MEN_GMS),0)*$Q22</f>
        <v>0</v>
      </c>
      <c r="BM22" s="157" cm="1">
        <f t="array" ref="BM22">IFERROR(_xlfn.XLOOKUP($A22&amp;BM$4,MEN_DES&amp;MEN_COD,MEN_GMS),0)*$Q22</f>
        <v>0</v>
      </c>
      <c r="BN22" s="157" cm="1">
        <f t="array" ref="BN22">IFERROR(_xlfn.XLOOKUP($A22&amp;BN$4,MEN_DES&amp;MEN_COD,MEN_GMS),0)*$Q22</f>
        <v>0</v>
      </c>
      <c r="BO22" s="168">
        <f t="shared" si="38"/>
        <v>0</v>
      </c>
    </row>
    <row r="23" spans="1:67" x14ac:dyDescent="0.15">
      <c r="B23"/>
      <c r="C23"/>
      <c r="R23" s="157" cm="1">
        <f t="array" ref="R23">IFERROR(_xlfn.XLOOKUP($A23&amp;R$4,MEN_DES&amp;MEN_COD,MEN_GMS),0)*$Q23</f>
        <v>0</v>
      </c>
      <c r="S23" s="157" cm="1">
        <f t="array" ref="S23">IFERROR(_xlfn.XLOOKUP($A23&amp;S$4,MEN_DES&amp;MEN_COD,MEN_GMS),0)*$Q23</f>
        <v>0</v>
      </c>
      <c r="T23" s="157" cm="1">
        <f t="array" ref="T23">IFERROR(_xlfn.XLOOKUP($A23&amp;T$4,MEN_DES&amp;MEN_COD,MEN_GMS),0)*$Q23</f>
        <v>0</v>
      </c>
      <c r="U23" s="157" cm="1">
        <f t="array" ref="U23">IFERROR(_xlfn.XLOOKUP($A23&amp;U$4,MEN_DES&amp;MEN_COD,MEN_GMS),0)*$Q23</f>
        <v>0</v>
      </c>
      <c r="V23" s="157" cm="1">
        <f t="array" ref="V23">IFERROR(_xlfn.XLOOKUP($A23&amp;V$4,MEN_DES&amp;MEN_COD,MEN_GMS),0)*$Q23</f>
        <v>0</v>
      </c>
      <c r="W23" s="157" cm="1">
        <f t="array" ref="W23">IFERROR(_xlfn.XLOOKUP($A23&amp;W$4,MEN_DES&amp;MEN_COD,MEN_GMS),0)*$Q23</f>
        <v>0</v>
      </c>
      <c r="X23" s="157" cm="1">
        <f t="array" ref="X23">IFERROR(_xlfn.XLOOKUP($A23&amp;X$4,MEN_DES&amp;MEN_COD,MEN_GMS),0)*$Q23</f>
        <v>0</v>
      </c>
      <c r="Y23" s="157" cm="1">
        <f t="array" ref="Y23">IFERROR(_xlfn.XLOOKUP($A23&amp;Y$4,MEN_DES&amp;MEN_COD,MEN_GMS),0)*$Q23</f>
        <v>0</v>
      </c>
      <c r="Z23" s="157" cm="1">
        <f t="array" ref="Z23">IFERROR(_xlfn.XLOOKUP($A23&amp;Z$4,MEN_DES&amp;MEN_COD,MEN_GMS),0)*$Q23</f>
        <v>0</v>
      </c>
      <c r="AA23" s="157" cm="1">
        <f t="array" ref="AA23">IFERROR(_xlfn.XLOOKUP($A23&amp;AA$4,MEN_DES&amp;MEN_COD,MEN_GMS),0)*$Q23</f>
        <v>0</v>
      </c>
      <c r="AB23" s="157" cm="1">
        <f t="array" ref="AB23">IFERROR(_xlfn.XLOOKUP($A23&amp;AB$4,MEN_DES&amp;MEN_COD,MEN_GMS),0)*$Q23</f>
        <v>0</v>
      </c>
      <c r="AC23" s="157" cm="1">
        <f t="array" ref="AC23">IFERROR(_xlfn.XLOOKUP($A23&amp;AC$4,MEN_DES&amp;MEN_COD,MEN_GMS),0)*$Q23</f>
        <v>0</v>
      </c>
      <c r="AD23" s="157" cm="1">
        <f t="array" ref="AD23">IFERROR(_xlfn.XLOOKUP($A23&amp;AD$4,MEN_DES&amp;MEN_COD,MEN_GMS),0)*$Q23</f>
        <v>0</v>
      </c>
      <c r="AE23" s="157" cm="1">
        <f t="array" ref="AE23">IFERROR(_xlfn.XLOOKUP($A23&amp;AE$4,MEN_DES&amp;MEN_COD,MEN_GMS),0)*$Q23</f>
        <v>0</v>
      </c>
      <c r="AF23" s="157"/>
      <c r="AG23" s="157" cm="1">
        <f t="array" ref="AG23">IFERROR(_xlfn.XLOOKUP($A23&amp;AG$4,MEN_DES&amp;MEN_COD,MEN_GMS),0)*$Q23</f>
        <v>0</v>
      </c>
      <c r="AH23" s="157" cm="1">
        <f t="array" ref="AH23">IFERROR(_xlfn.XLOOKUP($A23&amp;AH$4,MEN_DES&amp;MEN_COD,MEN_GMS),0)*$Q23</f>
        <v>0</v>
      </c>
      <c r="AI23" s="157" cm="1">
        <f t="array" ref="AI23">IFERROR(_xlfn.XLOOKUP($A23&amp;AI$4,MEN_DES&amp;MEN_COD,MEN_GMS),0)*$Q23</f>
        <v>0</v>
      </c>
      <c r="AJ23" s="157" cm="1">
        <f t="array" ref="AJ23">IFERROR(_xlfn.XLOOKUP($A23&amp;AJ$4,MEN_DES&amp;MEN_COD,MEN_GMS),0)*$Q23</f>
        <v>0</v>
      </c>
      <c r="AK23" s="157" cm="1">
        <f t="array" ref="AK23">IFERROR(_xlfn.XLOOKUP($A23&amp;AK$4,MEN_DES&amp;MEN_COD,MEN_GMS),0)*$Q23</f>
        <v>0</v>
      </c>
      <c r="AL23" s="157" cm="1">
        <f t="array" ref="AL23">IFERROR(_xlfn.XLOOKUP($A23&amp;AL$4,MEN_DES&amp;MEN_COD,MEN_GMS),0)*$Q23</f>
        <v>0</v>
      </c>
      <c r="AM23" s="157" cm="1">
        <f t="array" ref="AM23">IFERROR(_xlfn.XLOOKUP($A23&amp;AM$4,MEN_DES&amp;MEN_COD,MEN_GMS),0)*$Q23</f>
        <v>0</v>
      </c>
      <c r="AN23" s="157" cm="1">
        <f t="array" ref="AN23">IFERROR(_xlfn.XLOOKUP($A23&amp;AN$4,MEN_DES&amp;MEN_COD,MEN_GMS),0)*$Q23</f>
        <v>0</v>
      </c>
      <c r="AO23" s="157" cm="1">
        <f t="array" ref="AO23">IFERROR(_xlfn.XLOOKUP($A23&amp;AO$4,MEN_DES&amp;MEN_COD,MEN_GMS),0)*$Q23</f>
        <v>0</v>
      </c>
      <c r="AP23" s="157" cm="1">
        <f t="array" ref="AP23">IFERROR(_xlfn.XLOOKUP($A23&amp;AP$4,MEN_DES&amp;MEN_COD,MEN_GMS),0)*$Q23</f>
        <v>0</v>
      </c>
      <c r="AQ23" s="157" cm="1">
        <f t="array" ref="AQ23">IFERROR(_xlfn.XLOOKUP($A23&amp;AQ$4,MEN_DES&amp;MEN_COD,MEN_GMS),0)*$Q23</f>
        <v>0</v>
      </c>
      <c r="AR23" s="157" cm="1">
        <f t="array" ref="AR23">IFERROR(_xlfn.XLOOKUP($A23&amp;AR$4,MEN_DES&amp;MEN_COD,MEN_GMS),0)*$Q23</f>
        <v>0</v>
      </c>
      <c r="AS23" s="157" cm="1">
        <f t="array" ref="AS23">IFERROR(_xlfn.XLOOKUP($A23&amp;AS$4,MEN_DES&amp;MEN_COD,MEN_GMS),0)*$Q23</f>
        <v>0</v>
      </c>
      <c r="AT23" s="157" cm="1">
        <f t="array" ref="AT23">IFERROR(_xlfn.XLOOKUP($A23&amp;AT$4,MEN_DES&amp;MEN_COD,MEN_GMS),0)*$Q23</f>
        <v>0</v>
      </c>
      <c r="AU23" s="157" cm="1">
        <f t="array" ref="AU23">IFERROR(_xlfn.XLOOKUP($A23&amp;AU$4,MEN_DES&amp;MEN_COD,MEN_GMS),0)*$Q23</f>
        <v>0</v>
      </c>
      <c r="AV23" s="157" cm="1">
        <f t="array" ref="AV23">IFERROR(_xlfn.XLOOKUP($A23&amp;AV$4,MEN_DES&amp;MEN_COD,MEN_GMS),0)*$Q23</f>
        <v>0</v>
      </c>
      <c r="AW23" s="157" cm="1">
        <f t="array" ref="AW23">IFERROR(_xlfn.XLOOKUP($A23&amp;AW$4,MEN_DES&amp;MEN_COD,MEN_GMS),0)*$Q23</f>
        <v>0</v>
      </c>
      <c r="AX23" s="157" cm="1">
        <f t="array" ref="AX23">IFERROR(_xlfn.XLOOKUP($A23&amp;AX$4,MEN_DES&amp;MEN_COD,MEN_GMS),0)*$Q23</f>
        <v>0</v>
      </c>
      <c r="AY23" s="157" cm="1">
        <f t="array" ref="AY23">IFERROR(_xlfn.XLOOKUP($A23&amp;AY$4,MEN_DES&amp;MEN_COD,MEN_GMS),0)*$Q23</f>
        <v>0</v>
      </c>
      <c r="AZ23" s="157" cm="1">
        <f t="array" ref="AZ23">IFERROR(_xlfn.XLOOKUP($A23&amp;AZ$4,MEN_DES&amp;MEN_COD,MEN_GMS),0)*$Q23</f>
        <v>0</v>
      </c>
      <c r="BA23" s="157" cm="1">
        <f t="array" ref="BA23">IFERROR(_xlfn.XLOOKUP($A23&amp;BA$4,MEN_DES&amp;MEN_COD,MEN_GMS),0)*$Q23</f>
        <v>0</v>
      </c>
      <c r="BB23" s="157" cm="1">
        <f t="array" ref="BB23">IFERROR(_xlfn.XLOOKUP($A23&amp;BB$4,MEN_DES&amp;MEN_COD,MEN_GMS),0)*$Q23</f>
        <v>0</v>
      </c>
      <c r="BC23" s="157" cm="1">
        <f t="array" ref="BC23">IFERROR(_xlfn.XLOOKUP($A23&amp;BC$4,MEN_DES&amp;MEN_COD,MEN_GMS),0)*$Q23</f>
        <v>0</v>
      </c>
      <c r="BD23" s="157" cm="1">
        <f t="array" ref="BD23">IFERROR(_xlfn.XLOOKUP($A23&amp;BD$4,MEN_DES&amp;MEN_COD,MEN_GMS),0)*$Q23</f>
        <v>0</v>
      </c>
      <c r="BE23" s="157" cm="1">
        <f t="array" ref="BE23">IFERROR(_xlfn.XLOOKUP($A23&amp;BE$4,MEN_DES&amp;MEN_COD,MEN_GMS),0)*$Q23</f>
        <v>0</v>
      </c>
      <c r="BF23" s="157" cm="1">
        <f t="array" ref="BF23">IFERROR(_xlfn.XLOOKUP($A23&amp;BF$4,MEN_DES&amp;MEN_COD,MEN_GMS),0)*$Q23</f>
        <v>0</v>
      </c>
      <c r="BG23" s="157" cm="1">
        <f t="array" ref="BG23">IFERROR(_xlfn.XLOOKUP($A23&amp;BG$4,MEN_DES&amp;MEN_COD,MEN_GMS),0)*$Q23</f>
        <v>0</v>
      </c>
      <c r="BH23" s="157" cm="1">
        <f t="array" ref="BH23">IFERROR(_xlfn.XLOOKUP($A23&amp;BH$4,MEN_DES&amp;MEN_COD,MEN_GMS),0)*$Q23</f>
        <v>0</v>
      </c>
      <c r="BI23" s="157" cm="1">
        <f t="array" ref="BI23">IFERROR(_xlfn.XLOOKUP($A23&amp;BI$4,MEN_DES&amp;MEN_COD,MEN_GMS),0)*$Q23</f>
        <v>0</v>
      </c>
      <c r="BJ23" s="157" cm="1">
        <f t="array" ref="BJ23">IFERROR(_xlfn.XLOOKUP($A23&amp;BJ$4,MEN_DES&amp;MEN_COD,MEN_GMS),0)*$Q23</f>
        <v>0</v>
      </c>
      <c r="BK23" s="157" cm="1">
        <f t="array" ref="BK23">IFERROR(_xlfn.XLOOKUP($A23&amp;BK$4,MEN_DES&amp;MEN_COD,MEN_GMS),0)*$Q23</f>
        <v>0</v>
      </c>
      <c r="BL23" s="157" cm="1">
        <f t="array" ref="BL23">IFERROR(_xlfn.XLOOKUP($A23&amp;BL$4,MEN_DES&amp;MEN_COD,MEN_GMS),0)*$Q23</f>
        <v>0</v>
      </c>
      <c r="BM23" s="157" cm="1">
        <f t="array" ref="BM23">IFERROR(_xlfn.XLOOKUP($A23&amp;BM$4,MEN_DES&amp;MEN_COD,MEN_GMS),0)*$Q23</f>
        <v>0</v>
      </c>
      <c r="BN23" s="157" cm="1">
        <f t="array" ref="BN23">IFERROR(_xlfn.XLOOKUP($A23&amp;BN$4,MEN_DES&amp;MEN_COD,MEN_GMS),0)*$Q23</f>
        <v>0</v>
      </c>
      <c r="BO23" s="168">
        <f t="shared" si="38"/>
        <v>0</v>
      </c>
    </row>
    <row r="24" spans="1:67" x14ac:dyDescent="0.15">
      <c r="B24"/>
      <c r="C24"/>
      <c r="R24" s="157" cm="1">
        <f t="array" ref="R24">IFERROR(_xlfn.XLOOKUP($A24&amp;R$4,MEN_DES&amp;MEN_COD,MEN_GMS),0)*$Q24</f>
        <v>0</v>
      </c>
      <c r="S24" s="157" cm="1">
        <f t="array" ref="S24">IFERROR(_xlfn.XLOOKUP($A24&amp;S$4,MEN_DES&amp;MEN_COD,MEN_GMS),0)*$Q24</f>
        <v>0</v>
      </c>
      <c r="T24" s="157" cm="1">
        <f t="array" ref="T24">IFERROR(_xlfn.XLOOKUP($A24&amp;T$4,MEN_DES&amp;MEN_COD,MEN_GMS),0)*$Q24</f>
        <v>0</v>
      </c>
      <c r="U24" s="157" cm="1">
        <f t="array" ref="U24">IFERROR(_xlfn.XLOOKUP($A24&amp;U$4,MEN_DES&amp;MEN_COD,MEN_GMS),0)*$Q24</f>
        <v>0</v>
      </c>
      <c r="V24" s="157" cm="1">
        <f t="array" ref="V24">IFERROR(_xlfn.XLOOKUP($A24&amp;V$4,MEN_DES&amp;MEN_COD,MEN_GMS),0)*$Q24</f>
        <v>0</v>
      </c>
      <c r="W24" s="157" cm="1">
        <f t="array" ref="W24">IFERROR(_xlfn.XLOOKUP($A24&amp;W$4,MEN_DES&amp;MEN_COD,MEN_GMS),0)*$Q24</f>
        <v>0</v>
      </c>
      <c r="X24" s="157" cm="1">
        <f t="array" ref="X24">IFERROR(_xlfn.XLOOKUP($A24&amp;X$4,MEN_DES&amp;MEN_COD,MEN_GMS),0)*$Q24</f>
        <v>0</v>
      </c>
      <c r="Y24" s="157" cm="1">
        <f t="array" ref="Y24">IFERROR(_xlfn.XLOOKUP($A24&amp;Y$4,MEN_DES&amp;MEN_COD,MEN_GMS),0)*$Q24</f>
        <v>0</v>
      </c>
      <c r="Z24" s="157" cm="1">
        <f t="array" ref="Z24">IFERROR(_xlfn.XLOOKUP($A24&amp;Z$4,MEN_DES&amp;MEN_COD,MEN_GMS),0)*$Q24</f>
        <v>0</v>
      </c>
      <c r="AA24" s="157" cm="1">
        <f t="array" ref="AA24">IFERROR(_xlfn.XLOOKUP($A24&amp;AA$4,MEN_DES&amp;MEN_COD,MEN_GMS),0)*$Q24</f>
        <v>0</v>
      </c>
      <c r="AB24" s="157" cm="1">
        <f t="array" ref="AB24">IFERROR(_xlfn.XLOOKUP($A24&amp;AB$4,MEN_DES&amp;MEN_COD,MEN_GMS),0)*$Q24</f>
        <v>0</v>
      </c>
      <c r="AC24" s="157" cm="1">
        <f t="array" ref="AC24">IFERROR(_xlfn.XLOOKUP($A24&amp;AC$4,MEN_DES&amp;MEN_COD,MEN_GMS),0)*$Q24</f>
        <v>0</v>
      </c>
      <c r="AD24" s="157" cm="1">
        <f t="array" ref="AD24">IFERROR(_xlfn.XLOOKUP($A24&amp;AD$4,MEN_DES&amp;MEN_COD,MEN_GMS),0)*$Q24</f>
        <v>0</v>
      </c>
      <c r="AE24" s="157" cm="1">
        <f t="array" ref="AE24">IFERROR(_xlfn.XLOOKUP($A24&amp;AE$4,MEN_DES&amp;MEN_COD,MEN_GMS),0)*$Q24</f>
        <v>0</v>
      </c>
      <c r="AF24" s="157"/>
      <c r="AG24" s="157" cm="1">
        <f t="array" ref="AG24">IFERROR(_xlfn.XLOOKUP($A24&amp;AG$4,MEN_DES&amp;MEN_COD,MEN_GMS),0)*$Q24</f>
        <v>0</v>
      </c>
      <c r="AH24" s="157" cm="1">
        <f t="array" ref="AH24">IFERROR(_xlfn.XLOOKUP($A24&amp;AH$4,MEN_DES&amp;MEN_COD,MEN_GMS),0)*$Q24</f>
        <v>0</v>
      </c>
      <c r="AI24" s="157" cm="1">
        <f t="array" ref="AI24">IFERROR(_xlfn.XLOOKUP($A24&amp;AI$4,MEN_DES&amp;MEN_COD,MEN_GMS),0)*$Q24</f>
        <v>0</v>
      </c>
      <c r="AJ24" s="157" cm="1">
        <f t="array" ref="AJ24">IFERROR(_xlfn.XLOOKUP($A24&amp;AJ$4,MEN_DES&amp;MEN_COD,MEN_GMS),0)*$Q24</f>
        <v>0</v>
      </c>
      <c r="AK24" s="157" cm="1">
        <f t="array" ref="AK24">IFERROR(_xlfn.XLOOKUP($A24&amp;AK$4,MEN_DES&amp;MEN_COD,MEN_GMS),0)*$Q24</f>
        <v>0</v>
      </c>
      <c r="AL24" s="157" cm="1">
        <f t="array" ref="AL24">IFERROR(_xlfn.XLOOKUP($A24&amp;AL$4,MEN_DES&amp;MEN_COD,MEN_GMS),0)*$Q24</f>
        <v>0</v>
      </c>
      <c r="AM24" s="157" cm="1">
        <f t="array" ref="AM24">IFERROR(_xlfn.XLOOKUP($A24&amp;AM$4,MEN_DES&amp;MEN_COD,MEN_GMS),0)*$Q24</f>
        <v>0</v>
      </c>
      <c r="AN24" s="157" cm="1">
        <f t="array" ref="AN24">IFERROR(_xlfn.XLOOKUP($A24&amp;AN$4,MEN_DES&amp;MEN_COD,MEN_GMS),0)*$Q24</f>
        <v>0</v>
      </c>
      <c r="AO24" s="157" cm="1">
        <f t="array" ref="AO24">IFERROR(_xlfn.XLOOKUP($A24&amp;AO$4,MEN_DES&amp;MEN_COD,MEN_GMS),0)*$Q24</f>
        <v>0</v>
      </c>
      <c r="AP24" s="157" cm="1">
        <f t="array" ref="AP24">IFERROR(_xlfn.XLOOKUP($A24&amp;AP$4,MEN_DES&amp;MEN_COD,MEN_GMS),0)*$Q24</f>
        <v>0</v>
      </c>
      <c r="AQ24" s="157" cm="1">
        <f t="array" ref="AQ24">IFERROR(_xlfn.XLOOKUP($A24&amp;AQ$4,MEN_DES&amp;MEN_COD,MEN_GMS),0)*$Q24</f>
        <v>0</v>
      </c>
      <c r="AR24" s="157" cm="1">
        <f t="array" ref="AR24">IFERROR(_xlfn.XLOOKUP($A24&amp;AR$4,MEN_DES&amp;MEN_COD,MEN_GMS),0)*$Q24</f>
        <v>0</v>
      </c>
      <c r="AS24" s="157" cm="1">
        <f t="array" ref="AS24">IFERROR(_xlfn.XLOOKUP($A24&amp;AS$4,MEN_DES&amp;MEN_COD,MEN_GMS),0)*$Q24</f>
        <v>0</v>
      </c>
      <c r="AT24" s="157" cm="1">
        <f t="array" ref="AT24">IFERROR(_xlfn.XLOOKUP($A24&amp;AT$4,MEN_DES&amp;MEN_COD,MEN_GMS),0)*$Q24</f>
        <v>0</v>
      </c>
      <c r="AU24" s="157" cm="1">
        <f t="array" ref="AU24">IFERROR(_xlfn.XLOOKUP($A24&amp;AU$4,MEN_DES&amp;MEN_COD,MEN_GMS),0)*$Q24</f>
        <v>0</v>
      </c>
      <c r="AV24" s="157" cm="1">
        <f t="array" ref="AV24">IFERROR(_xlfn.XLOOKUP($A24&amp;AV$4,MEN_DES&amp;MEN_COD,MEN_GMS),0)*$Q24</f>
        <v>0</v>
      </c>
      <c r="AW24" s="157" cm="1">
        <f t="array" ref="AW24">IFERROR(_xlfn.XLOOKUP($A24&amp;AW$4,MEN_DES&amp;MEN_COD,MEN_GMS),0)*$Q24</f>
        <v>0</v>
      </c>
      <c r="AX24" s="157" cm="1">
        <f t="array" ref="AX24">IFERROR(_xlfn.XLOOKUP($A24&amp;AX$4,MEN_DES&amp;MEN_COD,MEN_GMS),0)*$Q24</f>
        <v>0</v>
      </c>
      <c r="AY24" s="157" cm="1">
        <f t="array" ref="AY24">IFERROR(_xlfn.XLOOKUP($A24&amp;AY$4,MEN_DES&amp;MEN_COD,MEN_GMS),0)*$Q24</f>
        <v>0</v>
      </c>
      <c r="AZ24" s="157" cm="1">
        <f t="array" ref="AZ24">IFERROR(_xlfn.XLOOKUP($A24&amp;AZ$4,MEN_DES&amp;MEN_COD,MEN_GMS),0)*$Q24</f>
        <v>0</v>
      </c>
      <c r="BA24" s="157" cm="1">
        <f t="array" ref="BA24">IFERROR(_xlfn.XLOOKUP($A24&amp;BA$4,MEN_DES&amp;MEN_COD,MEN_GMS),0)*$Q24</f>
        <v>0</v>
      </c>
      <c r="BB24" s="157" cm="1">
        <f t="array" ref="BB24">IFERROR(_xlfn.XLOOKUP($A24&amp;BB$4,MEN_DES&amp;MEN_COD,MEN_GMS),0)*$Q24</f>
        <v>0</v>
      </c>
      <c r="BC24" s="157" cm="1">
        <f t="array" ref="BC24">IFERROR(_xlfn.XLOOKUP($A24&amp;BC$4,MEN_DES&amp;MEN_COD,MEN_GMS),0)*$Q24</f>
        <v>0</v>
      </c>
      <c r="BD24" s="157" cm="1">
        <f t="array" ref="BD24">IFERROR(_xlfn.XLOOKUP($A24&amp;BD$4,MEN_DES&amp;MEN_COD,MEN_GMS),0)*$Q24</f>
        <v>0</v>
      </c>
      <c r="BE24" s="157" cm="1">
        <f t="array" ref="BE24">IFERROR(_xlfn.XLOOKUP($A24&amp;BE$4,MEN_DES&amp;MEN_COD,MEN_GMS),0)*$Q24</f>
        <v>0</v>
      </c>
      <c r="BF24" s="157" cm="1">
        <f t="array" ref="BF24">IFERROR(_xlfn.XLOOKUP($A24&amp;BF$4,MEN_DES&amp;MEN_COD,MEN_GMS),0)*$Q24</f>
        <v>0</v>
      </c>
      <c r="BG24" s="157" cm="1">
        <f t="array" ref="BG24">IFERROR(_xlfn.XLOOKUP($A24&amp;BG$4,MEN_DES&amp;MEN_COD,MEN_GMS),0)*$Q24</f>
        <v>0</v>
      </c>
      <c r="BH24" s="157" cm="1">
        <f t="array" ref="BH24">IFERROR(_xlfn.XLOOKUP($A24&amp;BH$4,MEN_DES&amp;MEN_COD,MEN_GMS),0)*$Q24</f>
        <v>0</v>
      </c>
      <c r="BI24" s="157" cm="1">
        <f t="array" ref="BI24">IFERROR(_xlfn.XLOOKUP($A24&amp;BI$4,MEN_DES&amp;MEN_COD,MEN_GMS),0)*$Q24</f>
        <v>0</v>
      </c>
      <c r="BJ24" s="157" cm="1">
        <f t="array" ref="BJ24">IFERROR(_xlfn.XLOOKUP($A24&amp;BJ$4,MEN_DES&amp;MEN_COD,MEN_GMS),0)*$Q24</f>
        <v>0</v>
      </c>
      <c r="BK24" s="157" cm="1">
        <f t="array" ref="BK24">IFERROR(_xlfn.XLOOKUP($A24&amp;BK$4,MEN_DES&amp;MEN_COD,MEN_GMS),0)*$Q24</f>
        <v>0</v>
      </c>
      <c r="BL24" s="157" cm="1">
        <f t="array" ref="BL24">IFERROR(_xlfn.XLOOKUP($A24&amp;BL$4,MEN_DES&amp;MEN_COD,MEN_GMS),0)*$Q24</f>
        <v>0</v>
      </c>
      <c r="BM24" s="157" cm="1">
        <f t="array" ref="BM24">IFERROR(_xlfn.XLOOKUP($A24&amp;BM$4,MEN_DES&amp;MEN_COD,MEN_GMS),0)*$Q24</f>
        <v>0</v>
      </c>
      <c r="BN24" s="157" cm="1">
        <f t="array" ref="BN24">IFERROR(_xlfn.XLOOKUP($A24&amp;BN$4,MEN_DES&amp;MEN_COD,MEN_GMS),0)*$Q24</f>
        <v>0</v>
      </c>
      <c r="BO24" s="168">
        <f t="shared" si="38"/>
        <v>0</v>
      </c>
    </row>
    <row r="25" spans="1:67" x14ac:dyDescent="0.15">
      <c r="B25"/>
      <c r="C25"/>
      <c r="R25" s="157" cm="1">
        <f t="array" ref="R25">IFERROR(_xlfn.XLOOKUP($A25&amp;R$4,MEN_DES&amp;MEN_COD,MEN_GMS),0)*$Q25</f>
        <v>0</v>
      </c>
      <c r="S25" s="157" cm="1">
        <f t="array" ref="S25">IFERROR(_xlfn.XLOOKUP($A25&amp;S$4,MEN_DES&amp;MEN_COD,MEN_GMS),0)*$Q25</f>
        <v>0</v>
      </c>
      <c r="T25" s="157" cm="1">
        <f t="array" ref="T25">IFERROR(_xlfn.XLOOKUP($A25&amp;T$4,MEN_DES&amp;MEN_COD,MEN_GMS),0)*$Q25</f>
        <v>0</v>
      </c>
      <c r="U25" s="157" cm="1">
        <f t="array" ref="U25">IFERROR(_xlfn.XLOOKUP($A25&amp;U$4,MEN_DES&amp;MEN_COD,MEN_GMS),0)*$Q25</f>
        <v>0</v>
      </c>
      <c r="V25" s="157" cm="1">
        <f t="array" ref="V25">IFERROR(_xlfn.XLOOKUP($A25&amp;V$4,MEN_DES&amp;MEN_COD,MEN_GMS),0)*$Q25</f>
        <v>0</v>
      </c>
      <c r="W25" s="157" cm="1">
        <f t="array" ref="W25">IFERROR(_xlfn.XLOOKUP($A25&amp;W$4,MEN_DES&amp;MEN_COD,MEN_GMS),0)*$Q25</f>
        <v>0</v>
      </c>
      <c r="X25" s="157" cm="1">
        <f t="array" ref="X25">IFERROR(_xlfn.XLOOKUP($A25&amp;X$4,MEN_DES&amp;MEN_COD,MEN_GMS),0)*$Q25</f>
        <v>0</v>
      </c>
      <c r="Y25" s="157" cm="1">
        <f t="array" ref="Y25">IFERROR(_xlfn.XLOOKUP($A25&amp;Y$4,MEN_DES&amp;MEN_COD,MEN_GMS),0)*$Q25</f>
        <v>0</v>
      </c>
      <c r="Z25" s="157" cm="1">
        <f t="array" ref="Z25">IFERROR(_xlfn.XLOOKUP($A25&amp;Z$4,MEN_DES&amp;MEN_COD,MEN_GMS),0)*$Q25</f>
        <v>0</v>
      </c>
      <c r="AA25" s="157" cm="1">
        <f t="array" ref="AA25">IFERROR(_xlfn.XLOOKUP($A25&amp;AA$4,MEN_DES&amp;MEN_COD,MEN_GMS),0)*$Q25</f>
        <v>0</v>
      </c>
      <c r="AB25" s="157" cm="1">
        <f t="array" ref="AB25">IFERROR(_xlfn.XLOOKUP($A25&amp;AB$4,MEN_DES&amp;MEN_COD,MEN_GMS),0)*$Q25</f>
        <v>0</v>
      </c>
      <c r="AC25" s="157" cm="1">
        <f t="array" ref="AC25">IFERROR(_xlfn.XLOOKUP($A25&amp;AC$4,MEN_DES&amp;MEN_COD,MEN_GMS),0)*$Q25</f>
        <v>0</v>
      </c>
      <c r="AD25" s="157" cm="1">
        <f t="array" ref="AD25">IFERROR(_xlfn.XLOOKUP($A25&amp;AD$4,MEN_DES&amp;MEN_COD,MEN_GMS),0)*$Q25</f>
        <v>0</v>
      </c>
      <c r="AE25" s="157" cm="1">
        <f t="array" ref="AE25">IFERROR(_xlfn.XLOOKUP($A25&amp;AE$4,MEN_DES&amp;MEN_COD,MEN_GMS),0)*$Q25</f>
        <v>0</v>
      </c>
      <c r="AF25" s="157"/>
      <c r="AG25" s="157" cm="1">
        <f t="array" ref="AG25">IFERROR(_xlfn.XLOOKUP($A25&amp;AG$4,MEN_DES&amp;MEN_COD,MEN_GMS),0)*$Q25</f>
        <v>0</v>
      </c>
      <c r="AH25" s="157" cm="1">
        <f t="array" ref="AH25">IFERROR(_xlfn.XLOOKUP($A25&amp;AH$4,MEN_DES&amp;MEN_COD,MEN_GMS),0)*$Q25</f>
        <v>0</v>
      </c>
      <c r="AI25" s="157" cm="1">
        <f t="array" ref="AI25">IFERROR(_xlfn.XLOOKUP($A25&amp;AI$4,MEN_DES&amp;MEN_COD,MEN_GMS),0)*$Q25</f>
        <v>0</v>
      </c>
      <c r="AJ25" s="157" cm="1">
        <f t="array" ref="AJ25">IFERROR(_xlfn.XLOOKUP($A25&amp;AJ$4,MEN_DES&amp;MEN_COD,MEN_GMS),0)*$Q25</f>
        <v>0</v>
      </c>
      <c r="AK25" s="157" cm="1">
        <f t="array" ref="AK25">IFERROR(_xlfn.XLOOKUP($A25&amp;AK$4,MEN_DES&amp;MEN_COD,MEN_GMS),0)*$Q25</f>
        <v>0</v>
      </c>
      <c r="AL25" s="157" cm="1">
        <f t="array" ref="AL25">IFERROR(_xlfn.XLOOKUP($A25&amp;AL$4,MEN_DES&amp;MEN_COD,MEN_GMS),0)*$Q25</f>
        <v>0</v>
      </c>
      <c r="AM25" s="157" cm="1">
        <f t="array" ref="AM25">IFERROR(_xlfn.XLOOKUP($A25&amp;AM$4,MEN_DES&amp;MEN_COD,MEN_GMS),0)*$Q25</f>
        <v>0</v>
      </c>
      <c r="AN25" s="157" cm="1">
        <f t="array" ref="AN25">IFERROR(_xlfn.XLOOKUP($A25&amp;AN$4,MEN_DES&amp;MEN_COD,MEN_GMS),0)*$Q25</f>
        <v>0</v>
      </c>
      <c r="AO25" s="157" cm="1">
        <f t="array" ref="AO25">IFERROR(_xlfn.XLOOKUP($A25&amp;AO$4,MEN_DES&amp;MEN_COD,MEN_GMS),0)*$Q25</f>
        <v>0</v>
      </c>
      <c r="AP25" s="157" cm="1">
        <f t="array" ref="AP25">IFERROR(_xlfn.XLOOKUP($A25&amp;AP$4,MEN_DES&amp;MEN_COD,MEN_GMS),0)*$Q25</f>
        <v>0</v>
      </c>
      <c r="AQ25" s="157" cm="1">
        <f t="array" ref="AQ25">IFERROR(_xlfn.XLOOKUP($A25&amp;AQ$4,MEN_DES&amp;MEN_COD,MEN_GMS),0)*$Q25</f>
        <v>0</v>
      </c>
      <c r="AR25" s="157" cm="1">
        <f t="array" ref="AR25">IFERROR(_xlfn.XLOOKUP($A25&amp;AR$4,MEN_DES&amp;MEN_COD,MEN_GMS),0)*$Q25</f>
        <v>0</v>
      </c>
      <c r="AS25" s="157" cm="1">
        <f t="array" ref="AS25">IFERROR(_xlfn.XLOOKUP($A25&amp;AS$4,MEN_DES&amp;MEN_COD,MEN_GMS),0)*$Q25</f>
        <v>0</v>
      </c>
      <c r="AT25" s="157" cm="1">
        <f t="array" ref="AT25">IFERROR(_xlfn.XLOOKUP($A25&amp;AT$4,MEN_DES&amp;MEN_COD,MEN_GMS),0)*$Q25</f>
        <v>0</v>
      </c>
      <c r="AU25" s="157" cm="1">
        <f t="array" ref="AU25">IFERROR(_xlfn.XLOOKUP($A25&amp;AU$4,MEN_DES&amp;MEN_COD,MEN_GMS),0)*$Q25</f>
        <v>0</v>
      </c>
      <c r="AV25" s="157" cm="1">
        <f t="array" ref="AV25">IFERROR(_xlfn.XLOOKUP($A25&amp;AV$4,MEN_DES&amp;MEN_COD,MEN_GMS),0)*$Q25</f>
        <v>0</v>
      </c>
      <c r="AW25" s="157" cm="1">
        <f t="array" ref="AW25">IFERROR(_xlfn.XLOOKUP($A25&amp;AW$4,MEN_DES&amp;MEN_COD,MEN_GMS),0)*$Q25</f>
        <v>0</v>
      </c>
      <c r="AX25" s="157" cm="1">
        <f t="array" ref="AX25">IFERROR(_xlfn.XLOOKUP($A25&amp;AX$4,MEN_DES&amp;MEN_COD,MEN_GMS),0)*$Q25</f>
        <v>0</v>
      </c>
      <c r="AY25" s="157" cm="1">
        <f t="array" ref="AY25">IFERROR(_xlfn.XLOOKUP($A25&amp;AY$4,MEN_DES&amp;MEN_COD,MEN_GMS),0)*$Q25</f>
        <v>0</v>
      </c>
      <c r="AZ25" s="157" cm="1">
        <f t="array" ref="AZ25">IFERROR(_xlfn.XLOOKUP($A25&amp;AZ$4,MEN_DES&amp;MEN_COD,MEN_GMS),0)*$Q25</f>
        <v>0</v>
      </c>
      <c r="BA25" s="157" cm="1">
        <f t="array" ref="BA25">IFERROR(_xlfn.XLOOKUP($A25&amp;BA$4,MEN_DES&amp;MEN_COD,MEN_GMS),0)*$Q25</f>
        <v>0</v>
      </c>
      <c r="BB25" s="157" cm="1">
        <f t="array" ref="BB25">IFERROR(_xlfn.XLOOKUP($A25&amp;BB$4,MEN_DES&amp;MEN_COD,MEN_GMS),0)*$Q25</f>
        <v>0</v>
      </c>
      <c r="BC25" s="157" cm="1">
        <f t="array" ref="BC25">IFERROR(_xlfn.XLOOKUP($A25&amp;BC$4,MEN_DES&amp;MEN_COD,MEN_GMS),0)*$Q25</f>
        <v>0</v>
      </c>
      <c r="BD25" s="157" cm="1">
        <f t="array" ref="BD25">IFERROR(_xlfn.XLOOKUP($A25&amp;BD$4,MEN_DES&amp;MEN_COD,MEN_GMS),0)*$Q25</f>
        <v>0</v>
      </c>
      <c r="BE25" s="157" cm="1">
        <f t="array" ref="BE25">IFERROR(_xlfn.XLOOKUP($A25&amp;BE$4,MEN_DES&amp;MEN_COD,MEN_GMS),0)*$Q25</f>
        <v>0</v>
      </c>
      <c r="BF25" s="157" cm="1">
        <f t="array" ref="BF25">IFERROR(_xlfn.XLOOKUP($A25&amp;BF$4,MEN_DES&amp;MEN_COD,MEN_GMS),0)*$Q25</f>
        <v>0</v>
      </c>
      <c r="BG25" s="157" cm="1">
        <f t="array" ref="BG25">IFERROR(_xlfn.XLOOKUP($A25&amp;BG$4,MEN_DES&amp;MEN_COD,MEN_GMS),0)*$Q25</f>
        <v>0</v>
      </c>
      <c r="BH25" s="157" cm="1">
        <f t="array" ref="BH25">IFERROR(_xlfn.XLOOKUP($A25&amp;BH$4,MEN_DES&amp;MEN_COD,MEN_GMS),0)*$Q25</f>
        <v>0</v>
      </c>
      <c r="BI25" s="157" cm="1">
        <f t="array" ref="BI25">IFERROR(_xlfn.XLOOKUP($A25&amp;BI$4,MEN_DES&amp;MEN_COD,MEN_GMS),0)*$Q25</f>
        <v>0</v>
      </c>
      <c r="BJ25" s="157" cm="1">
        <f t="array" ref="BJ25">IFERROR(_xlfn.XLOOKUP($A25&amp;BJ$4,MEN_DES&amp;MEN_COD,MEN_GMS),0)*$Q25</f>
        <v>0</v>
      </c>
      <c r="BK25" s="157" cm="1">
        <f t="array" ref="BK25">IFERROR(_xlfn.XLOOKUP($A25&amp;BK$4,MEN_DES&amp;MEN_COD,MEN_GMS),0)*$Q25</f>
        <v>0</v>
      </c>
      <c r="BL25" s="157" cm="1">
        <f t="array" ref="BL25">IFERROR(_xlfn.XLOOKUP($A25&amp;BL$4,MEN_DES&amp;MEN_COD,MEN_GMS),0)*$Q25</f>
        <v>0</v>
      </c>
      <c r="BM25" s="157" cm="1">
        <f t="array" ref="BM25">IFERROR(_xlfn.XLOOKUP($A25&amp;BM$4,MEN_DES&amp;MEN_COD,MEN_GMS),0)*$Q25</f>
        <v>0</v>
      </c>
      <c r="BN25" s="157" cm="1">
        <f t="array" ref="BN25">IFERROR(_xlfn.XLOOKUP($A25&amp;BN$4,MEN_DES&amp;MEN_COD,MEN_GMS),0)*$Q25</f>
        <v>0</v>
      </c>
      <c r="BO25" s="168">
        <f t="shared" si="38"/>
        <v>0</v>
      </c>
    </row>
    <row r="26" spans="1:67" x14ac:dyDescent="0.15">
      <c r="B26"/>
      <c r="C26"/>
      <c r="R26" s="157" cm="1">
        <f t="array" ref="R26">IFERROR(_xlfn.XLOOKUP($A26&amp;R$4,MEN_DES&amp;MEN_COD,MEN_GMS),0)*$Q26</f>
        <v>0</v>
      </c>
      <c r="S26" s="157" cm="1">
        <f t="array" ref="S26">IFERROR(_xlfn.XLOOKUP($A26&amp;S$4,MEN_DES&amp;MEN_COD,MEN_GMS),0)*$Q26</f>
        <v>0</v>
      </c>
      <c r="T26" s="157" cm="1">
        <f t="array" ref="T26">IFERROR(_xlfn.XLOOKUP($A26&amp;T$4,MEN_DES&amp;MEN_COD,MEN_GMS),0)*$Q26</f>
        <v>0</v>
      </c>
      <c r="U26" s="157" cm="1">
        <f t="array" ref="U26">IFERROR(_xlfn.XLOOKUP($A26&amp;U$4,MEN_DES&amp;MEN_COD,MEN_GMS),0)*$Q26</f>
        <v>0</v>
      </c>
      <c r="V26" s="157" cm="1">
        <f t="array" ref="V26">IFERROR(_xlfn.XLOOKUP($A26&amp;V$4,MEN_DES&amp;MEN_COD,MEN_GMS),0)*$Q26</f>
        <v>0</v>
      </c>
      <c r="W26" s="157" cm="1">
        <f t="array" ref="W26">IFERROR(_xlfn.XLOOKUP($A26&amp;W$4,MEN_DES&amp;MEN_COD,MEN_GMS),0)*$Q26</f>
        <v>0</v>
      </c>
      <c r="X26" s="157" cm="1">
        <f t="array" ref="X26">IFERROR(_xlfn.XLOOKUP($A26&amp;X$4,MEN_DES&amp;MEN_COD,MEN_GMS),0)*$Q26</f>
        <v>0</v>
      </c>
      <c r="Y26" s="157" cm="1">
        <f t="array" ref="Y26">IFERROR(_xlfn.XLOOKUP($A26&amp;Y$4,MEN_DES&amp;MEN_COD,MEN_GMS),0)*$Q26</f>
        <v>0</v>
      </c>
      <c r="Z26" s="157" cm="1">
        <f t="array" ref="Z26">IFERROR(_xlfn.XLOOKUP($A26&amp;Z$4,MEN_DES&amp;MEN_COD,MEN_GMS),0)*$Q26</f>
        <v>0</v>
      </c>
      <c r="AA26" s="157" cm="1">
        <f t="array" ref="AA26">IFERROR(_xlfn.XLOOKUP($A26&amp;AA$4,MEN_DES&amp;MEN_COD,MEN_GMS),0)*$Q26</f>
        <v>0</v>
      </c>
      <c r="AB26" s="157" cm="1">
        <f t="array" ref="AB26">IFERROR(_xlfn.XLOOKUP($A26&amp;AB$4,MEN_DES&amp;MEN_COD,MEN_GMS),0)*$Q26</f>
        <v>0</v>
      </c>
      <c r="AC26" s="157" cm="1">
        <f t="array" ref="AC26">IFERROR(_xlfn.XLOOKUP($A26&amp;AC$4,MEN_DES&amp;MEN_COD,MEN_GMS),0)*$Q26</f>
        <v>0</v>
      </c>
      <c r="AD26" s="157" cm="1">
        <f t="array" ref="AD26">IFERROR(_xlfn.XLOOKUP($A26&amp;AD$4,MEN_DES&amp;MEN_COD,MEN_GMS),0)*$Q26</f>
        <v>0</v>
      </c>
      <c r="AE26" s="157" cm="1">
        <f t="array" ref="AE26">IFERROR(_xlfn.XLOOKUP($A26&amp;AE$4,MEN_DES&amp;MEN_COD,MEN_GMS),0)*$Q26</f>
        <v>0</v>
      </c>
      <c r="AF26" s="157"/>
      <c r="AG26" s="157" cm="1">
        <f t="array" ref="AG26">IFERROR(_xlfn.XLOOKUP($A26&amp;AG$4,MEN_DES&amp;MEN_COD,MEN_GMS),0)*$Q26</f>
        <v>0</v>
      </c>
      <c r="AH26" s="157" cm="1">
        <f t="array" ref="AH26">IFERROR(_xlfn.XLOOKUP($A26&amp;AH$4,MEN_DES&amp;MEN_COD,MEN_GMS),0)*$Q26</f>
        <v>0</v>
      </c>
      <c r="AI26" s="157" cm="1">
        <f t="array" ref="AI26">IFERROR(_xlfn.XLOOKUP($A26&amp;AI$4,MEN_DES&amp;MEN_COD,MEN_GMS),0)*$Q26</f>
        <v>0</v>
      </c>
      <c r="AJ26" s="157" cm="1">
        <f t="array" ref="AJ26">IFERROR(_xlfn.XLOOKUP($A26&amp;AJ$4,MEN_DES&amp;MEN_COD,MEN_GMS),0)*$Q26</f>
        <v>0</v>
      </c>
      <c r="AK26" s="157" cm="1">
        <f t="array" ref="AK26">IFERROR(_xlfn.XLOOKUP($A26&amp;AK$4,MEN_DES&amp;MEN_COD,MEN_GMS),0)*$Q26</f>
        <v>0</v>
      </c>
      <c r="AL26" s="157" cm="1">
        <f t="array" ref="AL26">IFERROR(_xlfn.XLOOKUP($A26&amp;AL$4,MEN_DES&amp;MEN_COD,MEN_GMS),0)*$Q26</f>
        <v>0</v>
      </c>
      <c r="AM26" s="157" cm="1">
        <f t="array" ref="AM26">IFERROR(_xlfn.XLOOKUP($A26&amp;AM$4,MEN_DES&amp;MEN_COD,MEN_GMS),0)*$Q26</f>
        <v>0</v>
      </c>
      <c r="AN26" s="157" cm="1">
        <f t="array" ref="AN26">IFERROR(_xlfn.XLOOKUP($A26&amp;AN$4,MEN_DES&amp;MEN_COD,MEN_GMS),0)*$Q26</f>
        <v>0</v>
      </c>
      <c r="AO26" s="157" cm="1">
        <f t="array" ref="AO26">IFERROR(_xlfn.XLOOKUP($A26&amp;AO$4,MEN_DES&amp;MEN_COD,MEN_GMS),0)*$Q26</f>
        <v>0</v>
      </c>
      <c r="AP26" s="157" cm="1">
        <f t="array" ref="AP26">IFERROR(_xlfn.XLOOKUP($A26&amp;AP$4,MEN_DES&amp;MEN_COD,MEN_GMS),0)*$Q26</f>
        <v>0</v>
      </c>
      <c r="AQ26" s="157" cm="1">
        <f t="array" ref="AQ26">IFERROR(_xlfn.XLOOKUP($A26&amp;AQ$4,MEN_DES&amp;MEN_COD,MEN_GMS),0)*$Q26</f>
        <v>0</v>
      </c>
      <c r="AR26" s="157" cm="1">
        <f t="array" ref="AR26">IFERROR(_xlfn.XLOOKUP($A26&amp;AR$4,MEN_DES&amp;MEN_COD,MEN_GMS),0)*$Q26</f>
        <v>0</v>
      </c>
      <c r="AS26" s="157" cm="1">
        <f t="array" ref="AS26">IFERROR(_xlfn.XLOOKUP($A26&amp;AS$4,MEN_DES&amp;MEN_COD,MEN_GMS),0)*$Q26</f>
        <v>0</v>
      </c>
      <c r="AT26" s="157" cm="1">
        <f t="array" ref="AT26">IFERROR(_xlfn.XLOOKUP($A26&amp;AT$4,MEN_DES&amp;MEN_COD,MEN_GMS),0)*$Q26</f>
        <v>0</v>
      </c>
      <c r="AU26" s="157" cm="1">
        <f t="array" ref="AU26">IFERROR(_xlfn.XLOOKUP($A26&amp;AU$4,MEN_DES&amp;MEN_COD,MEN_GMS),0)*$Q26</f>
        <v>0</v>
      </c>
      <c r="AV26" s="157" cm="1">
        <f t="array" ref="AV26">IFERROR(_xlfn.XLOOKUP($A26&amp;AV$4,MEN_DES&amp;MEN_COD,MEN_GMS),0)*$Q26</f>
        <v>0</v>
      </c>
      <c r="AW26" s="157" cm="1">
        <f t="array" ref="AW26">IFERROR(_xlfn.XLOOKUP($A26&amp;AW$4,MEN_DES&amp;MEN_COD,MEN_GMS),0)*$Q26</f>
        <v>0</v>
      </c>
      <c r="AX26" s="157" cm="1">
        <f t="array" ref="AX26">IFERROR(_xlfn.XLOOKUP($A26&amp;AX$4,MEN_DES&amp;MEN_COD,MEN_GMS),0)*$Q26</f>
        <v>0</v>
      </c>
      <c r="AY26" s="157" cm="1">
        <f t="array" ref="AY26">IFERROR(_xlfn.XLOOKUP($A26&amp;AY$4,MEN_DES&amp;MEN_COD,MEN_GMS),0)*$Q26</f>
        <v>0</v>
      </c>
      <c r="AZ26" s="157" cm="1">
        <f t="array" ref="AZ26">IFERROR(_xlfn.XLOOKUP($A26&amp;AZ$4,MEN_DES&amp;MEN_COD,MEN_GMS),0)*$Q26</f>
        <v>0</v>
      </c>
      <c r="BA26" s="157" cm="1">
        <f t="array" ref="BA26">IFERROR(_xlfn.XLOOKUP($A26&amp;BA$4,MEN_DES&amp;MEN_COD,MEN_GMS),0)*$Q26</f>
        <v>0</v>
      </c>
      <c r="BB26" s="157" cm="1">
        <f t="array" ref="BB26">IFERROR(_xlfn.XLOOKUP($A26&amp;BB$4,MEN_DES&amp;MEN_COD,MEN_GMS),0)*$Q26</f>
        <v>0</v>
      </c>
      <c r="BC26" s="157" cm="1">
        <f t="array" ref="BC26">IFERROR(_xlfn.XLOOKUP($A26&amp;BC$4,MEN_DES&amp;MEN_COD,MEN_GMS),0)*$Q26</f>
        <v>0</v>
      </c>
      <c r="BD26" s="157" cm="1">
        <f t="array" ref="BD26">IFERROR(_xlfn.XLOOKUP($A26&amp;BD$4,MEN_DES&amp;MEN_COD,MEN_GMS),0)*$Q26</f>
        <v>0</v>
      </c>
      <c r="BE26" s="157" cm="1">
        <f t="array" ref="BE26">IFERROR(_xlfn.XLOOKUP($A26&amp;BE$4,MEN_DES&amp;MEN_COD,MEN_GMS),0)*$Q26</f>
        <v>0</v>
      </c>
      <c r="BF26" s="157" cm="1">
        <f t="array" ref="BF26">IFERROR(_xlfn.XLOOKUP($A26&amp;BF$4,MEN_DES&amp;MEN_COD,MEN_GMS),0)*$Q26</f>
        <v>0</v>
      </c>
      <c r="BG26" s="157" cm="1">
        <f t="array" ref="BG26">IFERROR(_xlfn.XLOOKUP($A26&amp;BG$4,MEN_DES&amp;MEN_COD,MEN_GMS),0)*$Q26</f>
        <v>0</v>
      </c>
      <c r="BH26" s="157" cm="1">
        <f t="array" ref="BH26">IFERROR(_xlfn.XLOOKUP($A26&amp;BH$4,MEN_DES&amp;MEN_COD,MEN_GMS),0)*$Q26</f>
        <v>0</v>
      </c>
      <c r="BI26" s="157" cm="1">
        <f t="array" ref="BI26">IFERROR(_xlfn.XLOOKUP($A26&amp;BI$4,MEN_DES&amp;MEN_COD,MEN_GMS),0)*$Q26</f>
        <v>0</v>
      </c>
      <c r="BJ26" s="157" cm="1">
        <f t="array" ref="BJ26">IFERROR(_xlfn.XLOOKUP($A26&amp;BJ$4,MEN_DES&amp;MEN_COD,MEN_GMS),0)*$Q26</f>
        <v>0</v>
      </c>
      <c r="BK26" s="157" cm="1">
        <f t="array" ref="BK26">IFERROR(_xlfn.XLOOKUP($A26&amp;BK$4,MEN_DES&amp;MEN_COD,MEN_GMS),0)*$Q26</f>
        <v>0</v>
      </c>
      <c r="BL26" s="157" cm="1">
        <f t="array" ref="BL26">IFERROR(_xlfn.XLOOKUP($A26&amp;BL$4,MEN_DES&amp;MEN_COD,MEN_GMS),0)*$Q26</f>
        <v>0</v>
      </c>
      <c r="BM26" s="157" cm="1">
        <f t="array" ref="BM26">IFERROR(_xlfn.XLOOKUP($A26&amp;BM$4,MEN_DES&amp;MEN_COD,MEN_GMS),0)*$Q26</f>
        <v>0</v>
      </c>
      <c r="BN26" s="157" cm="1">
        <f t="array" ref="BN26">IFERROR(_xlfn.XLOOKUP($A26&amp;BN$4,MEN_DES&amp;MEN_COD,MEN_GMS),0)*$Q26</f>
        <v>0</v>
      </c>
      <c r="BO26" s="168">
        <f t="shared" si="38"/>
        <v>0</v>
      </c>
    </row>
    <row r="27" spans="1:67" x14ac:dyDescent="0.15">
      <c r="B27"/>
      <c r="C27"/>
      <c r="R27" s="157" cm="1">
        <f t="array" ref="R27">IFERROR(_xlfn.XLOOKUP($A27&amp;R$4,MEN_DES&amp;MEN_COD,MEN_GMS),0)*$Q27</f>
        <v>0</v>
      </c>
      <c r="S27" s="157" cm="1">
        <f t="array" ref="S27">IFERROR(_xlfn.XLOOKUP($A27&amp;S$4,MEN_DES&amp;MEN_COD,MEN_GMS),0)*$Q27</f>
        <v>0</v>
      </c>
      <c r="T27" s="157" cm="1">
        <f t="array" ref="T27">IFERROR(_xlfn.XLOOKUP($A27&amp;T$4,MEN_DES&amp;MEN_COD,MEN_GMS),0)*$Q27</f>
        <v>0</v>
      </c>
      <c r="U27" s="157" cm="1">
        <f t="array" ref="U27">IFERROR(_xlfn.XLOOKUP($A27&amp;U$4,MEN_DES&amp;MEN_COD,MEN_GMS),0)*$Q27</f>
        <v>0</v>
      </c>
      <c r="V27" s="157" cm="1">
        <f t="array" ref="V27">IFERROR(_xlfn.XLOOKUP($A27&amp;V$4,MEN_DES&amp;MEN_COD,MEN_GMS),0)*$Q27</f>
        <v>0</v>
      </c>
      <c r="W27" s="157" cm="1">
        <f t="array" ref="W27">IFERROR(_xlfn.XLOOKUP($A27&amp;W$4,MEN_DES&amp;MEN_COD,MEN_GMS),0)*$Q27</f>
        <v>0</v>
      </c>
      <c r="X27" s="157" cm="1">
        <f t="array" ref="X27">IFERROR(_xlfn.XLOOKUP($A27&amp;X$4,MEN_DES&amp;MEN_COD,MEN_GMS),0)*$Q27</f>
        <v>0</v>
      </c>
      <c r="Y27" s="157" cm="1">
        <f t="array" ref="Y27">IFERROR(_xlfn.XLOOKUP($A27&amp;Y$4,MEN_DES&amp;MEN_COD,MEN_GMS),0)*$Q27</f>
        <v>0</v>
      </c>
      <c r="Z27" s="157" cm="1">
        <f t="array" ref="Z27">IFERROR(_xlfn.XLOOKUP($A27&amp;Z$4,MEN_DES&amp;MEN_COD,MEN_GMS),0)*$Q27</f>
        <v>0</v>
      </c>
      <c r="AA27" s="157" cm="1">
        <f t="array" ref="AA27">IFERROR(_xlfn.XLOOKUP($A27&amp;AA$4,MEN_DES&amp;MEN_COD,MEN_GMS),0)*$Q27</f>
        <v>0</v>
      </c>
      <c r="AB27" s="157" cm="1">
        <f t="array" ref="AB27">IFERROR(_xlfn.XLOOKUP($A27&amp;AB$4,MEN_DES&amp;MEN_COD,MEN_GMS),0)*$Q27</f>
        <v>0</v>
      </c>
      <c r="AC27" s="157" cm="1">
        <f t="array" ref="AC27">IFERROR(_xlfn.XLOOKUP($A27&amp;AC$4,MEN_DES&amp;MEN_COD,MEN_GMS),0)*$Q27</f>
        <v>0</v>
      </c>
      <c r="AD27" s="157" cm="1">
        <f t="array" ref="AD27">IFERROR(_xlfn.XLOOKUP($A27&amp;AD$4,MEN_DES&amp;MEN_COD,MEN_GMS),0)*$Q27</f>
        <v>0</v>
      </c>
      <c r="AE27" s="157" cm="1">
        <f t="array" ref="AE27">IFERROR(_xlfn.XLOOKUP($A27&amp;AE$4,MEN_DES&amp;MEN_COD,MEN_GMS),0)*$Q27</f>
        <v>0</v>
      </c>
      <c r="AF27" s="157"/>
      <c r="AG27" s="157" cm="1">
        <f t="array" ref="AG27">IFERROR(_xlfn.XLOOKUP($A27&amp;AG$4,MEN_DES&amp;MEN_COD,MEN_GMS),0)*$Q27</f>
        <v>0</v>
      </c>
      <c r="AH27" s="157" cm="1">
        <f t="array" ref="AH27">IFERROR(_xlfn.XLOOKUP($A27&amp;AH$4,MEN_DES&amp;MEN_COD,MEN_GMS),0)*$Q27</f>
        <v>0</v>
      </c>
      <c r="AI27" s="157" cm="1">
        <f t="array" ref="AI27">IFERROR(_xlfn.XLOOKUP($A27&amp;AI$4,MEN_DES&amp;MEN_COD,MEN_GMS),0)*$Q27</f>
        <v>0</v>
      </c>
      <c r="AJ27" s="157" cm="1">
        <f t="array" ref="AJ27">IFERROR(_xlfn.XLOOKUP($A27&amp;AJ$4,MEN_DES&amp;MEN_COD,MEN_GMS),0)*$Q27</f>
        <v>0</v>
      </c>
      <c r="AK27" s="157" cm="1">
        <f t="array" ref="AK27">IFERROR(_xlfn.XLOOKUP($A27&amp;AK$4,MEN_DES&amp;MEN_COD,MEN_GMS),0)*$Q27</f>
        <v>0</v>
      </c>
      <c r="AL27" s="157" cm="1">
        <f t="array" ref="AL27">IFERROR(_xlfn.XLOOKUP($A27&amp;AL$4,MEN_DES&amp;MEN_COD,MEN_GMS),0)*$Q27</f>
        <v>0</v>
      </c>
      <c r="AM27" s="157" cm="1">
        <f t="array" ref="AM27">IFERROR(_xlfn.XLOOKUP($A27&amp;AM$4,MEN_DES&amp;MEN_COD,MEN_GMS),0)*$Q27</f>
        <v>0</v>
      </c>
      <c r="AN27" s="157" cm="1">
        <f t="array" ref="AN27">IFERROR(_xlfn.XLOOKUP($A27&amp;AN$4,MEN_DES&amp;MEN_COD,MEN_GMS),0)*$Q27</f>
        <v>0</v>
      </c>
      <c r="AO27" s="157" cm="1">
        <f t="array" ref="AO27">IFERROR(_xlfn.XLOOKUP($A27&amp;AO$4,MEN_DES&amp;MEN_COD,MEN_GMS),0)*$Q27</f>
        <v>0</v>
      </c>
      <c r="AP27" s="157" cm="1">
        <f t="array" ref="AP27">IFERROR(_xlfn.XLOOKUP($A27&amp;AP$4,MEN_DES&amp;MEN_COD,MEN_GMS),0)*$Q27</f>
        <v>0</v>
      </c>
      <c r="AQ27" s="157" cm="1">
        <f t="array" ref="AQ27">IFERROR(_xlfn.XLOOKUP($A27&amp;AQ$4,MEN_DES&amp;MEN_COD,MEN_GMS),0)*$Q27</f>
        <v>0</v>
      </c>
      <c r="AR27" s="157" cm="1">
        <f t="array" ref="AR27">IFERROR(_xlfn.XLOOKUP($A27&amp;AR$4,MEN_DES&amp;MEN_COD,MEN_GMS),0)*$Q27</f>
        <v>0</v>
      </c>
      <c r="AS27" s="157" cm="1">
        <f t="array" ref="AS27">IFERROR(_xlfn.XLOOKUP($A27&amp;AS$4,MEN_DES&amp;MEN_COD,MEN_GMS),0)*$Q27</f>
        <v>0</v>
      </c>
      <c r="AT27" s="157" cm="1">
        <f t="array" ref="AT27">IFERROR(_xlfn.XLOOKUP($A27&amp;AT$4,MEN_DES&amp;MEN_COD,MEN_GMS),0)*$Q27</f>
        <v>0</v>
      </c>
      <c r="AU27" s="157" cm="1">
        <f t="array" ref="AU27">IFERROR(_xlfn.XLOOKUP($A27&amp;AU$4,MEN_DES&amp;MEN_COD,MEN_GMS),0)*$Q27</f>
        <v>0</v>
      </c>
      <c r="AV27" s="157" cm="1">
        <f t="array" ref="AV27">IFERROR(_xlfn.XLOOKUP($A27&amp;AV$4,MEN_DES&amp;MEN_COD,MEN_GMS),0)*$Q27</f>
        <v>0</v>
      </c>
      <c r="AW27" s="157" cm="1">
        <f t="array" ref="AW27">IFERROR(_xlfn.XLOOKUP($A27&amp;AW$4,MEN_DES&amp;MEN_COD,MEN_GMS),0)*$Q27</f>
        <v>0</v>
      </c>
      <c r="AX27" s="157" cm="1">
        <f t="array" ref="AX27">IFERROR(_xlfn.XLOOKUP($A27&amp;AX$4,MEN_DES&amp;MEN_COD,MEN_GMS),0)*$Q27</f>
        <v>0</v>
      </c>
      <c r="AY27" s="157" cm="1">
        <f t="array" ref="AY27">IFERROR(_xlfn.XLOOKUP($A27&amp;AY$4,MEN_DES&amp;MEN_COD,MEN_GMS),0)*$Q27</f>
        <v>0</v>
      </c>
      <c r="AZ27" s="157" cm="1">
        <f t="array" ref="AZ27">IFERROR(_xlfn.XLOOKUP($A27&amp;AZ$4,MEN_DES&amp;MEN_COD,MEN_GMS),0)*$Q27</f>
        <v>0</v>
      </c>
      <c r="BA27" s="157" cm="1">
        <f t="array" ref="BA27">IFERROR(_xlfn.XLOOKUP($A27&amp;BA$4,MEN_DES&amp;MEN_COD,MEN_GMS),0)*$Q27</f>
        <v>0</v>
      </c>
      <c r="BB27" s="157" cm="1">
        <f t="array" ref="BB27">IFERROR(_xlfn.XLOOKUP($A27&amp;BB$4,MEN_DES&amp;MEN_COD,MEN_GMS),0)*$Q27</f>
        <v>0</v>
      </c>
      <c r="BC27" s="157" cm="1">
        <f t="array" ref="BC27">IFERROR(_xlfn.XLOOKUP($A27&amp;BC$4,MEN_DES&amp;MEN_COD,MEN_GMS),0)*$Q27</f>
        <v>0</v>
      </c>
      <c r="BD27" s="157" cm="1">
        <f t="array" ref="BD27">IFERROR(_xlfn.XLOOKUP($A27&amp;BD$4,MEN_DES&amp;MEN_COD,MEN_GMS),0)*$Q27</f>
        <v>0</v>
      </c>
      <c r="BE27" s="157" cm="1">
        <f t="array" ref="BE27">IFERROR(_xlfn.XLOOKUP($A27&amp;BE$4,MEN_DES&amp;MEN_COD,MEN_GMS),0)*$Q27</f>
        <v>0</v>
      </c>
      <c r="BF27" s="157" cm="1">
        <f t="array" ref="BF27">IFERROR(_xlfn.XLOOKUP($A27&amp;BF$4,MEN_DES&amp;MEN_COD,MEN_GMS),0)*$Q27</f>
        <v>0</v>
      </c>
      <c r="BG27" s="157" cm="1">
        <f t="array" ref="BG27">IFERROR(_xlfn.XLOOKUP($A27&amp;BG$4,MEN_DES&amp;MEN_COD,MEN_GMS),0)*$Q27</f>
        <v>0</v>
      </c>
      <c r="BH27" s="157" cm="1">
        <f t="array" ref="BH27">IFERROR(_xlfn.XLOOKUP($A27&amp;BH$4,MEN_DES&amp;MEN_COD,MEN_GMS),0)*$Q27</f>
        <v>0</v>
      </c>
      <c r="BI27" s="157" cm="1">
        <f t="array" ref="BI27">IFERROR(_xlfn.XLOOKUP($A27&amp;BI$4,MEN_DES&amp;MEN_COD,MEN_GMS),0)*$Q27</f>
        <v>0</v>
      </c>
      <c r="BJ27" s="157" cm="1">
        <f t="array" ref="BJ27">IFERROR(_xlfn.XLOOKUP($A27&amp;BJ$4,MEN_DES&amp;MEN_COD,MEN_GMS),0)*$Q27</f>
        <v>0</v>
      </c>
      <c r="BK27" s="157" cm="1">
        <f t="array" ref="BK27">IFERROR(_xlfn.XLOOKUP($A27&amp;BK$4,MEN_DES&amp;MEN_COD,MEN_GMS),0)*$Q27</f>
        <v>0</v>
      </c>
      <c r="BL27" s="157" cm="1">
        <f t="array" ref="BL27">IFERROR(_xlfn.XLOOKUP($A27&amp;BL$4,MEN_DES&amp;MEN_COD,MEN_GMS),0)*$Q27</f>
        <v>0</v>
      </c>
      <c r="BM27" s="157" cm="1">
        <f t="array" ref="BM27">IFERROR(_xlfn.XLOOKUP($A27&amp;BM$4,MEN_DES&amp;MEN_COD,MEN_GMS),0)*$Q27</f>
        <v>0</v>
      </c>
      <c r="BN27" s="157" cm="1">
        <f t="array" ref="BN27">IFERROR(_xlfn.XLOOKUP($A27&amp;BN$4,MEN_DES&amp;MEN_COD,MEN_GMS),0)*$Q27</f>
        <v>0</v>
      </c>
      <c r="BO27" s="168">
        <f t="shared" si="38"/>
        <v>0</v>
      </c>
    </row>
    <row r="28" spans="1:67" x14ac:dyDescent="0.15">
      <c r="B28"/>
      <c r="C28"/>
      <c r="R28" s="157" cm="1">
        <f t="array" ref="R28">IFERROR(_xlfn.XLOOKUP($A28&amp;R$4,MEN_DES&amp;MEN_COD,MEN_GMS),0)*$Q28</f>
        <v>0</v>
      </c>
      <c r="S28" s="157" cm="1">
        <f t="array" ref="S28">IFERROR(_xlfn.XLOOKUP($A28&amp;S$4,MEN_DES&amp;MEN_COD,MEN_GMS),0)*$Q28</f>
        <v>0</v>
      </c>
      <c r="T28" s="157" cm="1">
        <f t="array" ref="T28">IFERROR(_xlfn.XLOOKUP($A28&amp;T$4,MEN_DES&amp;MEN_COD,MEN_GMS),0)*$Q28</f>
        <v>0</v>
      </c>
      <c r="U28" s="157" cm="1">
        <f t="array" ref="U28">IFERROR(_xlfn.XLOOKUP($A28&amp;U$4,MEN_DES&amp;MEN_COD,MEN_GMS),0)*$Q28</f>
        <v>0</v>
      </c>
      <c r="V28" s="157" cm="1">
        <f t="array" ref="V28">IFERROR(_xlfn.XLOOKUP($A28&amp;V$4,MEN_DES&amp;MEN_COD,MEN_GMS),0)*$Q28</f>
        <v>0</v>
      </c>
      <c r="W28" s="157" cm="1">
        <f t="array" ref="W28">IFERROR(_xlfn.XLOOKUP($A28&amp;W$4,MEN_DES&amp;MEN_COD,MEN_GMS),0)*$Q28</f>
        <v>0</v>
      </c>
      <c r="X28" s="157" cm="1">
        <f t="array" ref="X28">IFERROR(_xlfn.XLOOKUP($A28&amp;X$4,MEN_DES&amp;MEN_COD,MEN_GMS),0)*$Q28</f>
        <v>0</v>
      </c>
      <c r="Y28" s="157" cm="1">
        <f t="array" ref="Y28">IFERROR(_xlfn.XLOOKUP($A28&amp;Y$4,MEN_DES&amp;MEN_COD,MEN_GMS),0)*$Q28</f>
        <v>0</v>
      </c>
      <c r="Z28" s="157" cm="1">
        <f t="array" ref="Z28">IFERROR(_xlfn.XLOOKUP($A28&amp;Z$4,MEN_DES&amp;MEN_COD,MEN_GMS),0)*$Q28</f>
        <v>0</v>
      </c>
      <c r="AA28" s="157" cm="1">
        <f t="array" ref="AA28">IFERROR(_xlfn.XLOOKUP($A28&amp;AA$4,MEN_DES&amp;MEN_COD,MEN_GMS),0)*$Q28</f>
        <v>0</v>
      </c>
      <c r="AB28" s="157" cm="1">
        <f t="array" ref="AB28">IFERROR(_xlfn.XLOOKUP($A28&amp;AB$4,MEN_DES&amp;MEN_COD,MEN_GMS),0)*$Q28</f>
        <v>0</v>
      </c>
      <c r="AC28" s="157" cm="1">
        <f t="array" ref="AC28">IFERROR(_xlfn.XLOOKUP($A28&amp;AC$4,MEN_DES&amp;MEN_COD,MEN_GMS),0)*$Q28</f>
        <v>0</v>
      </c>
      <c r="AD28" s="157" cm="1">
        <f t="array" ref="AD28">IFERROR(_xlfn.XLOOKUP($A28&amp;AD$4,MEN_DES&amp;MEN_COD,MEN_GMS),0)*$Q28</f>
        <v>0</v>
      </c>
      <c r="AE28" s="157" cm="1">
        <f t="array" ref="AE28">IFERROR(_xlfn.XLOOKUP($A28&amp;AE$4,MEN_DES&amp;MEN_COD,MEN_GMS),0)*$Q28</f>
        <v>0</v>
      </c>
      <c r="AF28" s="157"/>
      <c r="AG28" s="157" cm="1">
        <f t="array" ref="AG28">IFERROR(_xlfn.XLOOKUP($A28&amp;AG$4,MEN_DES&amp;MEN_COD,MEN_GMS),0)*$Q28</f>
        <v>0</v>
      </c>
      <c r="AH28" s="157" cm="1">
        <f t="array" ref="AH28">IFERROR(_xlfn.XLOOKUP($A28&amp;AH$4,MEN_DES&amp;MEN_COD,MEN_GMS),0)*$Q28</f>
        <v>0</v>
      </c>
      <c r="AI28" s="157" cm="1">
        <f t="array" ref="AI28">IFERROR(_xlfn.XLOOKUP($A28&amp;AI$4,MEN_DES&amp;MEN_COD,MEN_GMS),0)*$Q28</f>
        <v>0</v>
      </c>
      <c r="AJ28" s="157" cm="1">
        <f t="array" ref="AJ28">IFERROR(_xlfn.XLOOKUP($A28&amp;AJ$4,MEN_DES&amp;MEN_COD,MEN_GMS),0)*$Q28</f>
        <v>0</v>
      </c>
      <c r="AK28" s="157" cm="1">
        <f t="array" ref="AK28">IFERROR(_xlfn.XLOOKUP($A28&amp;AK$4,MEN_DES&amp;MEN_COD,MEN_GMS),0)*$Q28</f>
        <v>0</v>
      </c>
      <c r="AL28" s="157" cm="1">
        <f t="array" ref="AL28">IFERROR(_xlfn.XLOOKUP($A28&amp;AL$4,MEN_DES&amp;MEN_COD,MEN_GMS),0)*$Q28</f>
        <v>0</v>
      </c>
      <c r="AM28" s="157" cm="1">
        <f t="array" ref="AM28">IFERROR(_xlfn.XLOOKUP($A28&amp;AM$4,MEN_DES&amp;MEN_COD,MEN_GMS),0)*$Q28</f>
        <v>0</v>
      </c>
      <c r="AN28" s="157" cm="1">
        <f t="array" ref="AN28">IFERROR(_xlfn.XLOOKUP($A28&amp;AN$4,MEN_DES&amp;MEN_COD,MEN_GMS),0)*$Q28</f>
        <v>0</v>
      </c>
      <c r="AO28" s="157" cm="1">
        <f t="array" ref="AO28">IFERROR(_xlfn.XLOOKUP($A28&amp;AO$4,MEN_DES&amp;MEN_COD,MEN_GMS),0)*$Q28</f>
        <v>0</v>
      </c>
      <c r="AP28" s="157" cm="1">
        <f t="array" ref="AP28">IFERROR(_xlfn.XLOOKUP($A28&amp;AP$4,MEN_DES&amp;MEN_COD,MEN_GMS),0)*$Q28</f>
        <v>0</v>
      </c>
      <c r="AQ28" s="157" cm="1">
        <f t="array" ref="AQ28">IFERROR(_xlfn.XLOOKUP($A28&amp;AQ$4,MEN_DES&amp;MEN_COD,MEN_GMS),0)*$Q28</f>
        <v>0</v>
      </c>
      <c r="AR28" s="157" cm="1">
        <f t="array" ref="AR28">IFERROR(_xlfn.XLOOKUP($A28&amp;AR$4,MEN_DES&amp;MEN_COD,MEN_GMS),0)*$Q28</f>
        <v>0</v>
      </c>
      <c r="AS28" s="157" cm="1">
        <f t="array" ref="AS28">IFERROR(_xlfn.XLOOKUP($A28&amp;AS$4,MEN_DES&amp;MEN_COD,MEN_GMS),0)*$Q28</f>
        <v>0</v>
      </c>
      <c r="AT28" s="157" cm="1">
        <f t="array" ref="AT28">IFERROR(_xlfn.XLOOKUP($A28&amp;AT$4,MEN_DES&amp;MEN_COD,MEN_GMS),0)*$Q28</f>
        <v>0</v>
      </c>
      <c r="AU28" s="157" cm="1">
        <f t="array" ref="AU28">IFERROR(_xlfn.XLOOKUP($A28&amp;AU$4,MEN_DES&amp;MEN_COD,MEN_GMS),0)*$Q28</f>
        <v>0</v>
      </c>
      <c r="AV28" s="157" cm="1">
        <f t="array" ref="AV28">IFERROR(_xlfn.XLOOKUP($A28&amp;AV$4,MEN_DES&amp;MEN_COD,MEN_GMS),0)*$Q28</f>
        <v>0</v>
      </c>
      <c r="AW28" s="157" cm="1">
        <f t="array" ref="AW28">IFERROR(_xlfn.XLOOKUP($A28&amp;AW$4,MEN_DES&amp;MEN_COD,MEN_GMS),0)*$Q28</f>
        <v>0</v>
      </c>
      <c r="AX28" s="157" cm="1">
        <f t="array" ref="AX28">IFERROR(_xlfn.XLOOKUP($A28&amp;AX$4,MEN_DES&amp;MEN_COD,MEN_GMS),0)*$Q28</f>
        <v>0</v>
      </c>
      <c r="AY28" s="157" cm="1">
        <f t="array" ref="AY28">IFERROR(_xlfn.XLOOKUP($A28&amp;AY$4,MEN_DES&amp;MEN_COD,MEN_GMS),0)*$Q28</f>
        <v>0</v>
      </c>
      <c r="AZ28" s="157" cm="1">
        <f t="array" ref="AZ28">IFERROR(_xlfn.XLOOKUP($A28&amp;AZ$4,MEN_DES&amp;MEN_COD,MEN_GMS),0)*$Q28</f>
        <v>0</v>
      </c>
      <c r="BA28" s="157" cm="1">
        <f t="array" ref="BA28">IFERROR(_xlfn.XLOOKUP($A28&amp;BA$4,MEN_DES&amp;MEN_COD,MEN_GMS),0)*$Q28</f>
        <v>0</v>
      </c>
      <c r="BB28" s="157" cm="1">
        <f t="array" ref="BB28">IFERROR(_xlfn.XLOOKUP($A28&amp;BB$4,MEN_DES&amp;MEN_COD,MEN_GMS),0)*$Q28</f>
        <v>0</v>
      </c>
      <c r="BC28" s="157" cm="1">
        <f t="array" ref="BC28">IFERROR(_xlfn.XLOOKUP($A28&amp;BC$4,MEN_DES&amp;MEN_COD,MEN_GMS),0)*$Q28</f>
        <v>0</v>
      </c>
      <c r="BD28" s="157" cm="1">
        <f t="array" ref="BD28">IFERROR(_xlfn.XLOOKUP($A28&amp;BD$4,MEN_DES&amp;MEN_COD,MEN_GMS),0)*$Q28</f>
        <v>0</v>
      </c>
      <c r="BE28" s="157" cm="1">
        <f t="array" ref="BE28">IFERROR(_xlfn.XLOOKUP($A28&amp;BE$4,MEN_DES&amp;MEN_COD,MEN_GMS),0)*$Q28</f>
        <v>0</v>
      </c>
      <c r="BF28" s="157" cm="1">
        <f t="array" ref="BF28">IFERROR(_xlfn.XLOOKUP($A28&amp;BF$4,MEN_DES&amp;MEN_COD,MEN_GMS),0)*$Q28</f>
        <v>0</v>
      </c>
      <c r="BG28" s="157" cm="1">
        <f t="array" ref="BG28">IFERROR(_xlfn.XLOOKUP($A28&amp;BG$4,MEN_DES&amp;MEN_COD,MEN_GMS),0)*$Q28</f>
        <v>0</v>
      </c>
      <c r="BH28" s="157" cm="1">
        <f t="array" ref="BH28">IFERROR(_xlfn.XLOOKUP($A28&amp;BH$4,MEN_DES&amp;MEN_COD,MEN_GMS),0)*$Q28</f>
        <v>0</v>
      </c>
      <c r="BI28" s="157" cm="1">
        <f t="array" ref="BI28">IFERROR(_xlfn.XLOOKUP($A28&amp;BI$4,MEN_DES&amp;MEN_COD,MEN_GMS),0)*$Q28</f>
        <v>0</v>
      </c>
      <c r="BJ28" s="157" cm="1">
        <f t="array" ref="BJ28">IFERROR(_xlfn.XLOOKUP($A28&amp;BJ$4,MEN_DES&amp;MEN_COD,MEN_GMS),0)*$Q28</f>
        <v>0</v>
      </c>
      <c r="BK28" s="157" cm="1">
        <f t="array" ref="BK28">IFERROR(_xlfn.XLOOKUP($A28&amp;BK$4,MEN_DES&amp;MEN_COD,MEN_GMS),0)*$Q28</f>
        <v>0</v>
      </c>
      <c r="BL28" s="157" cm="1">
        <f t="array" ref="BL28">IFERROR(_xlfn.XLOOKUP($A28&amp;BL$4,MEN_DES&amp;MEN_COD,MEN_GMS),0)*$Q28</f>
        <v>0</v>
      </c>
      <c r="BM28" s="157" cm="1">
        <f t="array" ref="BM28">IFERROR(_xlfn.XLOOKUP($A28&amp;BM$4,MEN_DES&amp;MEN_COD,MEN_GMS),0)*$Q28</f>
        <v>0</v>
      </c>
      <c r="BN28" s="157" cm="1">
        <f t="array" ref="BN28">IFERROR(_xlfn.XLOOKUP($A28&amp;BN$4,MEN_DES&amp;MEN_COD,MEN_GMS),0)*$Q28</f>
        <v>0</v>
      </c>
      <c r="BO28" s="168">
        <f t="shared" si="38"/>
        <v>0</v>
      </c>
    </row>
    <row r="29" spans="1:67" x14ac:dyDescent="0.15">
      <c r="B29"/>
      <c r="C29"/>
      <c r="R29" s="157" cm="1">
        <f t="array" ref="R29">IFERROR(_xlfn.XLOOKUP($A29&amp;R$4,MEN_DES&amp;MEN_COD,MEN_GMS),0)*$Q29</f>
        <v>0</v>
      </c>
      <c r="S29" s="157" cm="1">
        <f t="array" ref="S29">IFERROR(_xlfn.XLOOKUP($A29&amp;S$4,MEN_DES&amp;MEN_COD,MEN_GMS),0)*$Q29</f>
        <v>0</v>
      </c>
      <c r="T29" s="157" cm="1">
        <f t="array" ref="T29">IFERROR(_xlfn.XLOOKUP($A29&amp;T$4,MEN_DES&amp;MEN_COD,MEN_GMS),0)*$Q29</f>
        <v>0</v>
      </c>
      <c r="U29" s="157" cm="1">
        <f t="array" ref="U29">IFERROR(_xlfn.XLOOKUP($A29&amp;U$4,MEN_DES&amp;MEN_COD,MEN_GMS),0)*$Q29</f>
        <v>0</v>
      </c>
      <c r="V29" s="157" cm="1">
        <f t="array" ref="V29">IFERROR(_xlfn.XLOOKUP($A29&amp;V$4,MEN_DES&amp;MEN_COD,MEN_GMS),0)*$Q29</f>
        <v>0</v>
      </c>
      <c r="W29" s="157" cm="1">
        <f t="array" ref="W29">IFERROR(_xlfn.XLOOKUP($A29&amp;W$4,MEN_DES&amp;MEN_COD,MEN_GMS),0)*$Q29</f>
        <v>0</v>
      </c>
      <c r="X29" s="157" cm="1">
        <f t="array" ref="X29">IFERROR(_xlfn.XLOOKUP($A29&amp;X$4,MEN_DES&amp;MEN_COD,MEN_GMS),0)*$Q29</f>
        <v>0</v>
      </c>
      <c r="Y29" s="157" cm="1">
        <f t="array" ref="Y29">IFERROR(_xlfn.XLOOKUP($A29&amp;Y$4,MEN_DES&amp;MEN_COD,MEN_GMS),0)*$Q29</f>
        <v>0</v>
      </c>
      <c r="Z29" s="157" cm="1">
        <f t="array" ref="Z29">IFERROR(_xlfn.XLOOKUP($A29&amp;Z$4,MEN_DES&amp;MEN_COD,MEN_GMS),0)*$Q29</f>
        <v>0</v>
      </c>
      <c r="AA29" s="157" cm="1">
        <f t="array" ref="AA29">IFERROR(_xlfn.XLOOKUP($A29&amp;AA$4,MEN_DES&amp;MEN_COD,MEN_GMS),0)*$Q29</f>
        <v>0</v>
      </c>
      <c r="AB29" s="157" cm="1">
        <f t="array" ref="AB29">IFERROR(_xlfn.XLOOKUP($A29&amp;AB$4,MEN_DES&amp;MEN_COD,MEN_GMS),0)*$Q29</f>
        <v>0</v>
      </c>
      <c r="AC29" s="157" cm="1">
        <f t="array" ref="AC29">IFERROR(_xlfn.XLOOKUP($A29&amp;AC$4,MEN_DES&amp;MEN_COD,MEN_GMS),0)*$Q29</f>
        <v>0</v>
      </c>
      <c r="AD29" s="157" cm="1">
        <f t="array" ref="AD29">IFERROR(_xlfn.XLOOKUP($A29&amp;AD$4,MEN_DES&amp;MEN_COD,MEN_GMS),0)*$Q29</f>
        <v>0</v>
      </c>
      <c r="AE29" s="157" cm="1">
        <f t="array" ref="AE29">IFERROR(_xlfn.XLOOKUP($A29&amp;AE$4,MEN_DES&amp;MEN_COD,MEN_GMS),0)*$Q29</f>
        <v>0</v>
      </c>
      <c r="AF29" s="157"/>
      <c r="AG29" s="157" cm="1">
        <f t="array" ref="AG29">IFERROR(_xlfn.XLOOKUP($A29&amp;AG$4,MEN_DES&amp;MEN_COD,MEN_GMS),0)*$Q29</f>
        <v>0</v>
      </c>
      <c r="AH29" s="157" cm="1">
        <f t="array" ref="AH29">IFERROR(_xlfn.XLOOKUP($A29&amp;AH$4,MEN_DES&amp;MEN_COD,MEN_GMS),0)*$Q29</f>
        <v>0</v>
      </c>
      <c r="AI29" s="157" cm="1">
        <f t="array" ref="AI29">IFERROR(_xlfn.XLOOKUP($A29&amp;AI$4,MEN_DES&amp;MEN_COD,MEN_GMS),0)*$Q29</f>
        <v>0</v>
      </c>
      <c r="AJ29" s="157" cm="1">
        <f t="array" ref="AJ29">IFERROR(_xlfn.XLOOKUP($A29&amp;AJ$4,MEN_DES&amp;MEN_COD,MEN_GMS),0)*$Q29</f>
        <v>0</v>
      </c>
      <c r="AK29" s="157" cm="1">
        <f t="array" ref="AK29">IFERROR(_xlfn.XLOOKUP($A29&amp;AK$4,MEN_DES&amp;MEN_COD,MEN_GMS),0)*$Q29</f>
        <v>0</v>
      </c>
      <c r="AL29" s="157" cm="1">
        <f t="array" ref="AL29">IFERROR(_xlfn.XLOOKUP($A29&amp;AL$4,MEN_DES&amp;MEN_COD,MEN_GMS),0)*$Q29</f>
        <v>0</v>
      </c>
      <c r="AM29" s="157" cm="1">
        <f t="array" ref="AM29">IFERROR(_xlfn.XLOOKUP($A29&amp;AM$4,MEN_DES&amp;MEN_COD,MEN_GMS),0)*$Q29</f>
        <v>0</v>
      </c>
      <c r="AN29" s="157" cm="1">
        <f t="array" ref="AN29">IFERROR(_xlfn.XLOOKUP($A29&amp;AN$4,MEN_DES&amp;MEN_COD,MEN_GMS),0)*$Q29</f>
        <v>0</v>
      </c>
      <c r="AO29" s="157" cm="1">
        <f t="array" ref="AO29">IFERROR(_xlfn.XLOOKUP($A29&amp;AO$4,MEN_DES&amp;MEN_COD,MEN_GMS),0)*$Q29</f>
        <v>0</v>
      </c>
      <c r="AP29" s="157" cm="1">
        <f t="array" ref="AP29">IFERROR(_xlfn.XLOOKUP($A29&amp;AP$4,MEN_DES&amp;MEN_COD,MEN_GMS),0)*$Q29</f>
        <v>0</v>
      </c>
      <c r="AQ29" s="157" cm="1">
        <f t="array" ref="AQ29">IFERROR(_xlfn.XLOOKUP($A29&amp;AQ$4,MEN_DES&amp;MEN_COD,MEN_GMS),0)*$Q29</f>
        <v>0</v>
      </c>
      <c r="AR29" s="157" cm="1">
        <f t="array" ref="AR29">IFERROR(_xlfn.XLOOKUP($A29&amp;AR$4,MEN_DES&amp;MEN_COD,MEN_GMS),0)*$Q29</f>
        <v>0</v>
      </c>
      <c r="AS29" s="157" cm="1">
        <f t="array" ref="AS29">IFERROR(_xlfn.XLOOKUP($A29&amp;AS$4,MEN_DES&amp;MEN_COD,MEN_GMS),0)*$Q29</f>
        <v>0</v>
      </c>
      <c r="AT29" s="157" cm="1">
        <f t="array" ref="AT29">IFERROR(_xlfn.XLOOKUP($A29&amp;AT$4,MEN_DES&amp;MEN_COD,MEN_GMS),0)*$Q29</f>
        <v>0</v>
      </c>
      <c r="AU29" s="157" cm="1">
        <f t="array" ref="AU29">IFERROR(_xlfn.XLOOKUP($A29&amp;AU$4,MEN_DES&amp;MEN_COD,MEN_GMS),0)*$Q29</f>
        <v>0</v>
      </c>
      <c r="AV29" s="157" cm="1">
        <f t="array" ref="AV29">IFERROR(_xlfn.XLOOKUP($A29&amp;AV$4,MEN_DES&amp;MEN_COD,MEN_GMS),0)*$Q29</f>
        <v>0</v>
      </c>
      <c r="AW29" s="157" cm="1">
        <f t="array" ref="AW29">IFERROR(_xlfn.XLOOKUP($A29&amp;AW$4,MEN_DES&amp;MEN_COD,MEN_GMS),0)*$Q29</f>
        <v>0</v>
      </c>
      <c r="AX29" s="157" cm="1">
        <f t="array" ref="AX29">IFERROR(_xlfn.XLOOKUP($A29&amp;AX$4,MEN_DES&amp;MEN_COD,MEN_GMS),0)*$Q29</f>
        <v>0</v>
      </c>
      <c r="AY29" s="157" cm="1">
        <f t="array" ref="AY29">IFERROR(_xlfn.XLOOKUP($A29&amp;AY$4,MEN_DES&amp;MEN_COD,MEN_GMS),0)*$Q29</f>
        <v>0</v>
      </c>
      <c r="AZ29" s="157" cm="1">
        <f t="array" ref="AZ29">IFERROR(_xlfn.XLOOKUP($A29&amp;AZ$4,MEN_DES&amp;MEN_COD,MEN_GMS),0)*$Q29</f>
        <v>0</v>
      </c>
      <c r="BA29" s="157" cm="1">
        <f t="array" ref="BA29">IFERROR(_xlfn.XLOOKUP($A29&amp;BA$4,MEN_DES&amp;MEN_COD,MEN_GMS),0)*$Q29</f>
        <v>0</v>
      </c>
      <c r="BB29" s="157" cm="1">
        <f t="array" ref="BB29">IFERROR(_xlfn.XLOOKUP($A29&amp;BB$4,MEN_DES&amp;MEN_COD,MEN_GMS),0)*$Q29</f>
        <v>0</v>
      </c>
      <c r="BC29" s="157" cm="1">
        <f t="array" ref="BC29">IFERROR(_xlfn.XLOOKUP($A29&amp;BC$4,MEN_DES&amp;MEN_COD,MEN_GMS),0)*$Q29</f>
        <v>0</v>
      </c>
      <c r="BD29" s="157" cm="1">
        <f t="array" ref="BD29">IFERROR(_xlfn.XLOOKUP($A29&amp;BD$4,MEN_DES&amp;MEN_COD,MEN_GMS),0)*$Q29</f>
        <v>0</v>
      </c>
      <c r="BE29" s="157" cm="1">
        <f t="array" ref="BE29">IFERROR(_xlfn.XLOOKUP($A29&amp;BE$4,MEN_DES&amp;MEN_COD,MEN_GMS),0)*$Q29</f>
        <v>0</v>
      </c>
      <c r="BF29" s="157" cm="1">
        <f t="array" ref="BF29">IFERROR(_xlfn.XLOOKUP($A29&amp;BF$4,MEN_DES&amp;MEN_COD,MEN_GMS),0)*$Q29</f>
        <v>0</v>
      </c>
      <c r="BG29" s="157" cm="1">
        <f t="array" ref="BG29">IFERROR(_xlfn.XLOOKUP($A29&amp;BG$4,MEN_DES&amp;MEN_COD,MEN_GMS),0)*$Q29</f>
        <v>0</v>
      </c>
      <c r="BH29" s="157" cm="1">
        <f t="array" ref="BH29">IFERROR(_xlfn.XLOOKUP($A29&amp;BH$4,MEN_DES&amp;MEN_COD,MEN_GMS),0)*$Q29</f>
        <v>0</v>
      </c>
      <c r="BI29" s="157" cm="1">
        <f t="array" ref="BI29">IFERROR(_xlfn.XLOOKUP($A29&amp;BI$4,MEN_DES&amp;MEN_COD,MEN_GMS),0)*$Q29</f>
        <v>0</v>
      </c>
      <c r="BJ29" s="157" cm="1">
        <f t="array" ref="BJ29">IFERROR(_xlfn.XLOOKUP($A29&amp;BJ$4,MEN_DES&amp;MEN_COD,MEN_GMS),0)*$Q29</f>
        <v>0</v>
      </c>
      <c r="BK29" s="157" cm="1">
        <f t="array" ref="BK29">IFERROR(_xlfn.XLOOKUP($A29&amp;BK$4,MEN_DES&amp;MEN_COD,MEN_GMS),0)*$Q29</f>
        <v>0</v>
      </c>
      <c r="BL29" s="157" cm="1">
        <f t="array" ref="BL29">IFERROR(_xlfn.XLOOKUP($A29&amp;BL$4,MEN_DES&amp;MEN_COD,MEN_GMS),0)*$Q29</f>
        <v>0</v>
      </c>
      <c r="BM29" s="157" cm="1">
        <f t="array" ref="BM29">IFERROR(_xlfn.XLOOKUP($A29&amp;BM$4,MEN_DES&amp;MEN_COD,MEN_GMS),0)*$Q29</f>
        <v>0</v>
      </c>
      <c r="BN29" s="157" cm="1">
        <f t="array" ref="BN29">IFERROR(_xlfn.XLOOKUP($A29&amp;BN$4,MEN_DES&amp;MEN_COD,MEN_GMS),0)*$Q29</f>
        <v>0</v>
      </c>
      <c r="BO29" s="168">
        <f>SUM(R29:BN29)</f>
        <v>0</v>
      </c>
    </row>
    <row r="30" spans="1:67" x14ac:dyDescent="0.15">
      <c r="B30"/>
      <c r="C30"/>
      <c r="R30" s="157" cm="1">
        <f t="array" ref="R30">IFERROR(_xlfn.XLOOKUP($A30&amp;R$4,MEN_DES&amp;MEN_COD,MEN_GMS),0)*$Q30</f>
        <v>0</v>
      </c>
      <c r="S30" s="157" cm="1">
        <f t="array" ref="S30">IFERROR(_xlfn.XLOOKUP($A30&amp;S$4,MEN_DES&amp;MEN_COD,MEN_GMS),0)*$Q30</f>
        <v>0</v>
      </c>
      <c r="T30" s="157" cm="1">
        <f t="array" ref="T30">IFERROR(_xlfn.XLOOKUP($A30&amp;T$4,MEN_DES&amp;MEN_COD,MEN_GMS),0)*$Q30</f>
        <v>0</v>
      </c>
      <c r="U30" s="157" cm="1">
        <f t="array" ref="U30">IFERROR(_xlfn.XLOOKUP($A30&amp;U$4,MEN_DES&amp;MEN_COD,MEN_GMS),0)*$Q30</f>
        <v>0</v>
      </c>
      <c r="V30" s="157" cm="1">
        <f t="array" ref="V30">IFERROR(_xlfn.XLOOKUP($A30&amp;V$4,MEN_DES&amp;MEN_COD,MEN_GMS),0)*$Q30</f>
        <v>0</v>
      </c>
      <c r="W30" s="157" cm="1">
        <f t="array" ref="W30">IFERROR(_xlfn.XLOOKUP($A30&amp;W$4,MEN_DES&amp;MEN_COD,MEN_GMS),0)*$Q30</f>
        <v>0</v>
      </c>
      <c r="X30" s="157" cm="1">
        <f t="array" ref="X30">IFERROR(_xlfn.XLOOKUP($A30&amp;X$4,MEN_DES&amp;MEN_COD,MEN_GMS),0)*$Q30</f>
        <v>0</v>
      </c>
      <c r="Y30" s="157" cm="1">
        <f t="array" ref="Y30">IFERROR(_xlfn.XLOOKUP($A30&amp;Y$4,MEN_DES&amp;MEN_COD,MEN_GMS),0)*$Q30</f>
        <v>0</v>
      </c>
      <c r="Z30" s="157" cm="1">
        <f t="array" ref="Z30">IFERROR(_xlfn.XLOOKUP($A30&amp;Z$4,MEN_DES&amp;MEN_COD,MEN_GMS),0)*$Q30</f>
        <v>0</v>
      </c>
      <c r="AA30" s="157" cm="1">
        <f t="array" ref="AA30">IFERROR(_xlfn.XLOOKUP($A30&amp;AA$4,MEN_DES&amp;MEN_COD,MEN_GMS),0)*$Q30</f>
        <v>0</v>
      </c>
      <c r="AB30" s="157" cm="1">
        <f t="array" ref="AB30">IFERROR(_xlfn.XLOOKUP($A30&amp;AB$4,MEN_DES&amp;MEN_COD,MEN_GMS),0)*$Q30</f>
        <v>0</v>
      </c>
      <c r="AC30" s="157" cm="1">
        <f t="array" ref="AC30">IFERROR(_xlfn.XLOOKUP($A30&amp;AC$4,MEN_DES&amp;MEN_COD,MEN_GMS),0)*$Q30</f>
        <v>0</v>
      </c>
      <c r="AD30" s="157" cm="1">
        <f t="array" ref="AD30">IFERROR(_xlfn.XLOOKUP($A30&amp;AD$4,MEN_DES&amp;MEN_COD,MEN_GMS),0)*$Q30</f>
        <v>0</v>
      </c>
      <c r="AE30" s="157" cm="1">
        <f t="array" ref="AE30">IFERROR(_xlfn.XLOOKUP($A30&amp;AE$4,MEN_DES&amp;MEN_COD,MEN_GMS),0)*$Q30</f>
        <v>0</v>
      </c>
      <c r="AF30" s="157"/>
      <c r="AG30" s="157" cm="1">
        <f t="array" ref="AG30">IFERROR(_xlfn.XLOOKUP($A30&amp;AG$4,MEN_DES&amp;MEN_COD,MEN_GMS),0)*$Q30</f>
        <v>0</v>
      </c>
      <c r="AH30" s="157" cm="1">
        <f t="array" ref="AH30">IFERROR(_xlfn.XLOOKUP($A30&amp;AH$4,MEN_DES&amp;MEN_COD,MEN_GMS),0)*$Q30</f>
        <v>0</v>
      </c>
      <c r="AI30" s="157" cm="1">
        <f t="array" ref="AI30">IFERROR(_xlfn.XLOOKUP($A30&amp;AI$4,MEN_DES&amp;MEN_COD,MEN_GMS),0)*$Q30</f>
        <v>0</v>
      </c>
      <c r="AJ30" s="157" cm="1">
        <f t="array" ref="AJ30">IFERROR(_xlfn.XLOOKUP($A30&amp;AJ$4,MEN_DES&amp;MEN_COD,MEN_GMS),0)*$Q30</f>
        <v>0</v>
      </c>
      <c r="AK30" s="157" cm="1">
        <f t="array" ref="AK30">IFERROR(_xlfn.XLOOKUP($A30&amp;AK$4,MEN_DES&amp;MEN_COD,MEN_GMS),0)*$Q30</f>
        <v>0</v>
      </c>
      <c r="AL30" s="157" cm="1">
        <f t="array" ref="AL30">IFERROR(_xlfn.XLOOKUP($A30&amp;AL$4,MEN_DES&amp;MEN_COD,MEN_GMS),0)*$Q30</f>
        <v>0</v>
      </c>
      <c r="AM30" s="157" cm="1">
        <f t="array" ref="AM30">IFERROR(_xlfn.XLOOKUP($A30&amp;AM$4,MEN_DES&amp;MEN_COD,MEN_GMS),0)*$Q30</f>
        <v>0</v>
      </c>
      <c r="AN30" s="157" cm="1">
        <f t="array" ref="AN30">IFERROR(_xlfn.XLOOKUP($A30&amp;AN$4,MEN_DES&amp;MEN_COD,MEN_GMS),0)*$Q30</f>
        <v>0</v>
      </c>
      <c r="AO30" s="157" cm="1">
        <f t="array" ref="AO30">IFERROR(_xlfn.XLOOKUP($A30&amp;AO$4,MEN_DES&amp;MEN_COD,MEN_GMS),0)*$Q30</f>
        <v>0</v>
      </c>
      <c r="AP30" s="157" cm="1">
        <f t="array" ref="AP30">IFERROR(_xlfn.XLOOKUP($A30&amp;AP$4,MEN_DES&amp;MEN_COD,MEN_GMS),0)*$Q30</f>
        <v>0</v>
      </c>
      <c r="AQ30" s="157" cm="1">
        <f t="array" ref="AQ30">IFERROR(_xlfn.XLOOKUP($A30&amp;AQ$4,MEN_DES&amp;MEN_COD,MEN_GMS),0)*$Q30</f>
        <v>0</v>
      </c>
      <c r="AR30" s="157" cm="1">
        <f t="array" ref="AR30">IFERROR(_xlfn.XLOOKUP($A30&amp;AR$4,MEN_DES&amp;MEN_COD,MEN_GMS),0)*$Q30</f>
        <v>0</v>
      </c>
      <c r="AS30" s="157" cm="1">
        <f t="array" ref="AS30">IFERROR(_xlfn.XLOOKUP($A30&amp;AS$4,MEN_DES&amp;MEN_COD,MEN_GMS),0)*$Q30</f>
        <v>0</v>
      </c>
      <c r="AT30" s="157" cm="1">
        <f t="array" ref="AT30">IFERROR(_xlfn.XLOOKUP($A30&amp;AT$4,MEN_DES&amp;MEN_COD,MEN_GMS),0)*$Q30</f>
        <v>0</v>
      </c>
      <c r="AU30" s="157" cm="1">
        <f t="array" ref="AU30">IFERROR(_xlfn.XLOOKUP($A30&amp;AU$4,MEN_DES&amp;MEN_COD,MEN_GMS),0)*$Q30</f>
        <v>0</v>
      </c>
      <c r="AV30" s="157" cm="1">
        <f t="array" ref="AV30">IFERROR(_xlfn.XLOOKUP($A30&amp;AV$4,MEN_DES&amp;MEN_COD,MEN_GMS),0)*$Q30</f>
        <v>0</v>
      </c>
      <c r="AW30" s="157" cm="1">
        <f t="array" ref="AW30">IFERROR(_xlfn.XLOOKUP($A30&amp;AW$4,MEN_DES&amp;MEN_COD,MEN_GMS),0)*$Q30</f>
        <v>0</v>
      </c>
      <c r="AX30" s="157" cm="1">
        <f t="array" ref="AX30">IFERROR(_xlfn.XLOOKUP($A30&amp;AX$4,MEN_DES&amp;MEN_COD,MEN_GMS),0)*$Q30</f>
        <v>0</v>
      </c>
      <c r="AY30" s="157" cm="1">
        <f t="array" ref="AY30">IFERROR(_xlfn.XLOOKUP($A30&amp;AY$4,MEN_DES&amp;MEN_COD,MEN_GMS),0)*$Q30</f>
        <v>0</v>
      </c>
      <c r="AZ30" s="157" cm="1">
        <f t="array" ref="AZ30">IFERROR(_xlfn.XLOOKUP($A30&amp;AZ$4,MEN_DES&amp;MEN_COD,MEN_GMS),0)*$Q30</f>
        <v>0</v>
      </c>
      <c r="BA30" s="157" cm="1">
        <f t="array" ref="BA30">IFERROR(_xlfn.XLOOKUP($A30&amp;BA$4,MEN_DES&amp;MEN_COD,MEN_GMS),0)*$Q30</f>
        <v>0</v>
      </c>
      <c r="BB30" s="157" cm="1">
        <f t="array" ref="BB30">IFERROR(_xlfn.XLOOKUP($A30&amp;BB$4,MEN_DES&amp;MEN_COD,MEN_GMS),0)*$Q30</f>
        <v>0</v>
      </c>
      <c r="BC30" s="157" cm="1">
        <f t="array" ref="BC30">IFERROR(_xlfn.XLOOKUP($A30&amp;BC$4,MEN_DES&amp;MEN_COD,MEN_GMS),0)*$Q30</f>
        <v>0</v>
      </c>
      <c r="BD30" s="157" cm="1">
        <f t="array" ref="BD30">IFERROR(_xlfn.XLOOKUP($A30&amp;BD$4,MEN_DES&amp;MEN_COD,MEN_GMS),0)*$Q30</f>
        <v>0</v>
      </c>
      <c r="BE30" s="157" cm="1">
        <f t="array" ref="BE30">IFERROR(_xlfn.XLOOKUP($A30&amp;BE$4,MEN_DES&amp;MEN_COD,MEN_GMS),0)*$Q30</f>
        <v>0</v>
      </c>
      <c r="BF30" s="157" cm="1">
        <f t="array" ref="BF30">IFERROR(_xlfn.XLOOKUP($A30&amp;BF$4,MEN_DES&amp;MEN_COD,MEN_GMS),0)*$Q30</f>
        <v>0</v>
      </c>
      <c r="BG30" s="157" cm="1">
        <f t="array" ref="BG30">IFERROR(_xlfn.XLOOKUP($A30&amp;BG$4,MEN_DES&amp;MEN_COD,MEN_GMS),0)*$Q30</f>
        <v>0</v>
      </c>
      <c r="BH30" s="157" cm="1">
        <f t="array" ref="BH30">IFERROR(_xlfn.XLOOKUP($A30&amp;BH$4,MEN_DES&amp;MEN_COD,MEN_GMS),0)*$Q30</f>
        <v>0</v>
      </c>
      <c r="BI30" s="157" cm="1">
        <f t="array" ref="BI30">IFERROR(_xlfn.XLOOKUP($A30&amp;BI$4,MEN_DES&amp;MEN_COD,MEN_GMS),0)*$Q30</f>
        <v>0</v>
      </c>
      <c r="BJ30" s="157" cm="1">
        <f t="array" ref="BJ30">IFERROR(_xlfn.XLOOKUP($A30&amp;BJ$4,MEN_DES&amp;MEN_COD,MEN_GMS),0)*$Q30</f>
        <v>0</v>
      </c>
      <c r="BK30" s="157" cm="1">
        <f t="array" ref="BK30">IFERROR(_xlfn.XLOOKUP($A30&amp;BK$4,MEN_DES&amp;MEN_COD,MEN_GMS),0)*$Q30</f>
        <v>0</v>
      </c>
      <c r="BL30" s="157" cm="1">
        <f t="array" ref="BL30">IFERROR(_xlfn.XLOOKUP($A30&amp;BL$4,MEN_DES&amp;MEN_COD,MEN_GMS),0)*$Q30</f>
        <v>0</v>
      </c>
      <c r="BM30" s="157" cm="1">
        <f t="array" ref="BM30">IFERROR(_xlfn.XLOOKUP($A30&amp;BM$4,MEN_DES&amp;MEN_COD,MEN_GMS),0)*$Q30</f>
        <v>0</v>
      </c>
      <c r="BN30" s="157" cm="1">
        <f t="array" ref="BN30">IFERROR(_xlfn.XLOOKUP($A30&amp;BN$4,MEN_DES&amp;MEN_COD,MEN_GMS),0)*$Q30</f>
        <v>0</v>
      </c>
      <c r="BO30" s="168">
        <f t="shared" si="38"/>
        <v>0</v>
      </c>
    </row>
    <row r="31" spans="1:67" x14ac:dyDescent="0.15">
      <c r="B31"/>
      <c r="C31"/>
      <c r="R31" s="157" cm="1">
        <f t="array" ref="R31">IFERROR(_xlfn.XLOOKUP($A31&amp;R$4,MEN_DES&amp;MEN_COD,MEN_GMS),0)*$Q31</f>
        <v>0</v>
      </c>
      <c r="S31" s="157" cm="1">
        <f t="array" ref="S31">IFERROR(_xlfn.XLOOKUP($A31&amp;S$4,MEN_DES&amp;MEN_COD,MEN_GMS),0)*$Q31</f>
        <v>0</v>
      </c>
      <c r="T31" s="157" cm="1">
        <f t="array" ref="T31">IFERROR(_xlfn.XLOOKUP($A31&amp;T$4,MEN_DES&amp;MEN_COD,MEN_GMS),0)*$Q31</f>
        <v>0</v>
      </c>
      <c r="U31" s="157" cm="1">
        <f t="array" ref="U31">IFERROR(_xlfn.XLOOKUP($A31&amp;U$4,MEN_DES&amp;MEN_COD,MEN_GMS),0)*$Q31</f>
        <v>0</v>
      </c>
      <c r="V31" s="157" cm="1">
        <f t="array" ref="V31">IFERROR(_xlfn.XLOOKUP($A31&amp;V$4,MEN_DES&amp;MEN_COD,MEN_GMS),0)*$Q31</f>
        <v>0</v>
      </c>
      <c r="W31" s="157" cm="1">
        <f t="array" ref="W31">IFERROR(_xlfn.XLOOKUP($A31&amp;W$4,MEN_DES&amp;MEN_COD,MEN_GMS),0)*$Q31</f>
        <v>0</v>
      </c>
      <c r="X31" s="157" cm="1">
        <f t="array" ref="X31">IFERROR(_xlfn.XLOOKUP($A31&amp;X$4,MEN_DES&amp;MEN_COD,MEN_GMS),0)*$Q31</f>
        <v>0</v>
      </c>
      <c r="Y31" s="157" cm="1">
        <f t="array" ref="Y31">IFERROR(_xlfn.XLOOKUP($A31&amp;Y$4,MEN_DES&amp;MEN_COD,MEN_GMS),0)*$Q31</f>
        <v>0</v>
      </c>
      <c r="Z31" s="157" cm="1">
        <f t="array" ref="Z31">IFERROR(_xlfn.XLOOKUP($A31&amp;Z$4,MEN_DES&amp;MEN_COD,MEN_GMS),0)*$Q31</f>
        <v>0</v>
      </c>
      <c r="AA31" s="157" cm="1">
        <f t="array" ref="AA31">IFERROR(_xlfn.XLOOKUP($A31&amp;AA$4,MEN_DES&amp;MEN_COD,MEN_GMS),0)*$Q31</f>
        <v>0</v>
      </c>
      <c r="AB31" s="157" cm="1">
        <f t="array" ref="AB31">IFERROR(_xlfn.XLOOKUP($A31&amp;AB$4,MEN_DES&amp;MEN_COD,MEN_GMS),0)*$Q31</f>
        <v>0</v>
      </c>
      <c r="AC31" s="157" cm="1">
        <f t="array" ref="AC31">IFERROR(_xlfn.XLOOKUP($A31&amp;AC$4,MEN_DES&amp;MEN_COD,MEN_GMS),0)*$Q31</f>
        <v>0</v>
      </c>
      <c r="AD31" s="157" cm="1">
        <f t="array" ref="AD31">IFERROR(_xlfn.XLOOKUP($A31&amp;AD$4,MEN_DES&amp;MEN_COD,MEN_GMS),0)*$Q31</f>
        <v>0</v>
      </c>
      <c r="AE31" s="157" cm="1">
        <f t="array" ref="AE31">IFERROR(_xlfn.XLOOKUP($A31&amp;AE$4,MEN_DES&amp;MEN_COD,MEN_GMS),0)*$Q31</f>
        <v>0</v>
      </c>
      <c r="AF31" s="157"/>
      <c r="AG31" s="157" cm="1">
        <f t="array" ref="AG31">IFERROR(_xlfn.XLOOKUP($A31&amp;AG$4,MEN_DES&amp;MEN_COD,MEN_GMS),0)*$Q31</f>
        <v>0</v>
      </c>
      <c r="AH31" s="157" cm="1">
        <f t="array" ref="AH31">IFERROR(_xlfn.XLOOKUP($A31&amp;AH$4,MEN_DES&amp;MEN_COD,MEN_GMS),0)*$Q31</f>
        <v>0</v>
      </c>
      <c r="AI31" s="157" cm="1">
        <f t="array" ref="AI31">IFERROR(_xlfn.XLOOKUP($A31&amp;AI$4,MEN_DES&amp;MEN_COD,MEN_GMS),0)*$Q31</f>
        <v>0</v>
      </c>
      <c r="AJ31" s="157" cm="1">
        <f t="array" ref="AJ31">IFERROR(_xlfn.XLOOKUP($A31&amp;AJ$4,MEN_DES&amp;MEN_COD,MEN_GMS),0)*$Q31</f>
        <v>0</v>
      </c>
      <c r="AK31" s="157" cm="1">
        <f t="array" ref="AK31">IFERROR(_xlfn.XLOOKUP($A31&amp;AK$4,MEN_DES&amp;MEN_COD,MEN_GMS),0)*$Q31</f>
        <v>0</v>
      </c>
      <c r="AL31" s="157" cm="1">
        <f t="array" ref="AL31">IFERROR(_xlfn.XLOOKUP($A31&amp;AL$4,MEN_DES&amp;MEN_COD,MEN_GMS),0)*$Q31</f>
        <v>0</v>
      </c>
      <c r="AM31" s="157" cm="1">
        <f t="array" ref="AM31">IFERROR(_xlfn.XLOOKUP($A31&amp;AM$4,MEN_DES&amp;MEN_COD,MEN_GMS),0)*$Q31</f>
        <v>0</v>
      </c>
      <c r="AN31" s="157" cm="1">
        <f t="array" ref="AN31">IFERROR(_xlfn.XLOOKUP($A31&amp;AN$4,MEN_DES&amp;MEN_COD,MEN_GMS),0)*$Q31</f>
        <v>0</v>
      </c>
      <c r="AO31" s="157" cm="1">
        <f t="array" ref="AO31">IFERROR(_xlfn.XLOOKUP($A31&amp;AO$4,MEN_DES&amp;MEN_COD,MEN_GMS),0)*$Q31</f>
        <v>0</v>
      </c>
      <c r="AP31" s="157" cm="1">
        <f t="array" ref="AP31">IFERROR(_xlfn.XLOOKUP($A31&amp;AP$4,MEN_DES&amp;MEN_COD,MEN_GMS),0)*$Q31</f>
        <v>0</v>
      </c>
      <c r="AQ31" s="157" cm="1">
        <f t="array" ref="AQ31">IFERROR(_xlfn.XLOOKUP($A31&amp;AQ$4,MEN_DES&amp;MEN_COD,MEN_GMS),0)*$Q31</f>
        <v>0</v>
      </c>
      <c r="AR31" s="157" cm="1">
        <f t="array" ref="AR31">IFERROR(_xlfn.XLOOKUP($A31&amp;AR$4,MEN_DES&amp;MEN_COD,MEN_GMS),0)*$Q31</f>
        <v>0</v>
      </c>
      <c r="AS31" s="157" cm="1">
        <f t="array" ref="AS31">IFERROR(_xlfn.XLOOKUP($A31&amp;AS$4,MEN_DES&amp;MEN_COD,MEN_GMS),0)*$Q31</f>
        <v>0</v>
      </c>
      <c r="AT31" s="157" cm="1">
        <f t="array" ref="AT31">IFERROR(_xlfn.XLOOKUP($A31&amp;AT$4,MEN_DES&amp;MEN_COD,MEN_GMS),0)*$Q31</f>
        <v>0</v>
      </c>
      <c r="AU31" s="157" cm="1">
        <f t="array" ref="AU31">IFERROR(_xlfn.XLOOKUP($A31&amp;AU$4,MEN_DES&amp;MEN_COD,MEN_GMS),0)*$Q31</f>
        <v>0</v>
      </c>
      <c r="AV31" s="157" cm="1">
        <f t="array" ref="AV31">IFERROR(_xlfn.XLOOKUP($A31&amp;AV$4,MEN_DES&amp;MEN_COD,MEN_GMS),0)*$Q31</f>
        <v>0</v>
      </c>
      <c r="AW31" s="157" cm="1">
        <f t="array" ref="AW31">IFERROR(_xlfn.XLOOKUP($A31&amp;AW$4,MEN_DES&amp;MEN_COD,MEN_GMS),0)*$Q31</f>
        <v>0</v>
      </c>
      <c r="AX31" s="157" cm="1">
        <f t="array" ref="AX31">IFERROR(_xlfn.XLOOKUP($A31&amp;AX$4,MEN_DES&amp;MEN_COD,MEN_GMS),0)*$Q31</f>
        <v>0</v>
      </c>
      <c r="AY31" s="157" cm="1">
        <f t="array" ref="AY31">IFERROR(_xlfn.XLOOKUP($A31&amp;AY$4,MEN_DES&amp;MEN_COD,MEN_GMS),0)*$Q31</f>
        <v>0</v>
      </c>
      <c r="AZ31" s="157" cm="1">
        <f t="array" ref="AZ31">IFERROR(_xlfn.XLOOKUP($A31&amp;AZ$4,MEN_DES&amp;MEN_COD,MEN_GMS),0)*$Q31</f>
        <v>0</v>
      </c>
      <c r="BA31" s="157" cm="1">
        <f t="array" ref="BA31">IFERROR(_xlfn.XLOOKUP($A31&amp;BA$4,MEN_DES&amp;MEN_COD,MEN_GMS),0)*$Q31</f>
        <v>0</v>
      </c>
      <c r="BB31" s="157" cm="1">
        <f t="array" ref="BB31">IFERROR(_xlfn.XLOOKUP($A31&amp;BB$4,MEN_DES&amp;MEN_COD,MEN_GMS),0)*$Q31</f>
        <v>0</v>
      </c>
      <c r="BC31" s="157" cm="1">
        <f t="array" ref="BC31">IFERROR(_xlfn.XLOOKUP($A31&amp;BC$4,MEN_DES&amp;MEN_COD,MEN_GMS),0)*$Q31</f>
        <v>0</v>
      </c>
      <c r="BD31" s="157" cm="1">
        <f t="array" ref="BD31">IFERROR(_xlfn.XLOOKUP($A31&amp;BD$4,MEN_DES&amp;MEN_COD,MEN_GMS),0)*$Q31</f>
        <v>0</v>
      </c>
      <c r="BE31" s="157" cm="1">
        <f t="array" ref="BE31">IFERROR(_xlfn.XLOOKUP($A31&amp;BE$4,MEN_DES&amp;MEN_COD,MEN_GMS),0)*$Q31</f>
        <v>0</v>
      </c>
      <c r="BF31" s="157" cm="1">
        <f t="array" ref="BF31">IFERROR(_xlfn.XLOOKUP($A31&amp;BF$4,MEN_DES&amp;MEN_COD,MEN_GMS),0)*$Q31</f>
        <v>0</v>
      </c>
      <c r="BG31" s="157" cm="1">
        <f t="array" ref="BG31">IFERROR(_xlfn.XLOOKUP($A31&amp;BG$4,MEN_DES&amp;MEN_COD,MEN_GMS),0)*$Q31</f>
        <v>0</v>
      </c>
      <c r="BH31" s="157" cm="1">
        <f t="array" ref="BH31">IFERROR(_xlfn.XLOOKUP($A31&amp;BH$4,MEN_DES&amp;MEN_COD,MEN_GMS),0)*$Q31</f>
        <v>0</v>
      </c>
      <c r="BI31" s="157" cm="1">
        <f t="array" ref="BI31">IFERROR(_xlfn.XLOOKUP($A31&amp;BI$4,MEN_DES&amp;MEN_COD,MEN_GMS),0)*$Q31</f>
        <v>0</v>
      </c>
      <c r="BJ31" s="157" cm="1">
        <f t="array" ref="BJ31">IFERROR(_xlfn.XLOOKUP($A31&amp;BJ$4,MEN_DES&amp;MEN_COD,MEN_GMS),0)*$Q31</f>
        <v>0</v>
      </c>
      <c r="BK31" s="157" cm="1">
        <f t="array" ref="BK31">IFERROR(_xlfn.XLOOKUP($A31&amp;BK$4,MEN_DES&amp;MEN_COD,MEN_GMS),0)*$Q31</f>
        <v>0</v>
      </c>
      <c r="BL31" s="157" cm="1">
        <f t="array" ref="BL31">IFERROR(_xlfn.XLOOKUP($A31&amp;BL$4,MEN_DES&amp;MEN_COD,MEN_GMS),0)*$Q31</f>
        <v>0</v>
      </c>
      <c r="BM31" s="157" cm="1">
        <f t="array" ref="BM31">IFERROR(_xlfn.XLOOKUP($A31&amp;BM$4,MEN_DES&amp;MEN_COD,MEN_GMS),0)*$Q31</f>
        <v>0</v>
      </c>
      <c r="BN31" s="157" cm="1">
        <f t="array" ref="BN31">IFERROR(_xlfn.XLOOKUP($A31&amp;BN$4,MEN_DES&amp;MEN_COD,MEN_GMS),0)*$Q31</f>
        <v>0</v>
      </c>
      <c r="BO31" s="168">
        <f t="shared" si="38"/>
        <v>0</v>
      </c>
    </row>
    <row r="32" spans="1:67" x14ac:dyDescent="0.15">
      <c r="B32"/>
      <c r="C32"/>
      <c r="R32" s="157" cm="1">
        <f t="array" ref="R32">IFERROR(_xlfn.XLOOKUP($A32&amp;R$4,MEN_DES&amp;MEN_COD,MEN_GMS),0)*$Q32</f>
        <v>0</v>
      </c>
      <c r="S32" s="157" cm="1">
        <f t="array" ref="S32">IFERROR(_xlfn.XLOOKUP($A32&amp;S$4,MEN_DES&amp;MEN_COD,MEN_GMS),0)*$Q32</f>
        <v>0</v>
      </c>
      <c r="T32" s="157" cm="1">
        <f t="array" ref="T32">IFERROR(_xlfn.XLOOKUP($A32&amp;T$4,MEN_DES&amp;MEN_COD,MEN_GMS),0)*$Q32</f>
        <v>0</v>
      </c>
      <c r="U32" s="157" cm="1">
        <f t="array" ref="U32">IFERROR(_xlfn.XLOOKUP($A32&amp;U$4,MEN_DES&amp;MEN_COD,MEN_GMS),0)*$Q32</f>
        <v>0</v>
      </c>
      <c r="V32" s="157" cm="1">
        <f t="array" ref="V32">IFERROR(_xlfn.XLOOKUP($A32&amp;V$4,MEN_DES&amp;MEN_COD,MEN_GMS),0)*$Q32</f>
        <v>0</v>
      </c>
      <c r="W32" s="157" cm="1">
        <f t="array" ref="W32">IFERROR(_xlfn.XLOOKUP($A32&amp;W$4,MEN_DES&amp;MEN_COD,MEN_GMS),0)*$Q32</f>
        <v>0</v>
      </c>
      <c r="X32" s="157" cm="1">
        <f t="array" ref="X32">IFERROR(_xlfn.XLOOKUP($A32&amp;X$4,MEN_DES&amp;MEN_COD,MEN_GMS),0)*$Q32</f>
        <v>0</v>
      </c>
      <c r="Y32" s="157" cm="1">
        <f t="array" ref="Y32">IFERROR(_xlfn.XLOOKUP($A32&amp;Y$4,MEN_DES&amp;MEN_COD,MEN_GMS),0)*$Q32</f>
        <v>0</v>
      </c>
      <c r="Z32" s="157" cm="1">
        <f t="array" ref="Z32">IFERROR(_xlfn.XLOOKUP($A32&amp;Z$4,MEN_DES&amp;MEN_COD,MEN_GMS),0)*$Q32</f>
        <v>0</v>
      </c>
      <c r="AA32" s="157" cm="1">
        <f t="array" ref="AA32">IFERROR(_xlfn.XLOOKUP($A32&amp;AA$4,MEN_DES&amp;MEN_COD,MEN_GMS),0)*$Q32</f>
        <v>0</v>
      </c>
      <c r="AB32" s="157" cm="1">
        <f t="array" ref="AB32">IFERROR(_xlfn.XLOOKUP($A32&amp;AB$4,MEN_DES&amp;MEN_COD,MEN_GMS),0)*$Q32</f>
        <v>0</v>
      </c>
      <c r="AC32" s="157" cm="1">
        <f t="array" ref="AC32">IFERROR(_xlfn.XLOOKUP($A32&amp;AC$4,MEN_DES&amp;MEN_COD,MEN_GMS),0)*$Q32</f>
        <v>0</v>
      </c>
      <c r="AD32" s="157" cm="1">
        <f t="array" ref="AD32">IFERROR(_xlfn.XLOOKUP($A32&amp;AD$4,MEN_DES&amp;MEN_COD,MEN_GMS),0)*$Q32</f>
        <v>0</v>
      </c>
      <c r="AE32" s="157" cm="1">
        <f t="array" ref="AE32">IFERROR(_xlfn.XLOOKUP($A32&amp;AE$4,MEN_DES&amp;MEN_COD,MEN_GMS),0)*$Q32</f>
        <v>0</v>
      </c>
      <c r="AF32" s="157"/>
      <c r="AG32" s="157" cm="1">
        <f t="array" ref="AG32">IFERROR(_xlfn.XLOOKUP($A32&amp;AG$4,MEN_DES&amp;MEN_COD,MEN_GMS),0)*$Q32</f>
        <v>0</v>
      </c>
      <c r="AH32" s="157" cm="1">
        <f t="array" ref="AH32">IFERROR(_xlfn.XLOOKUP($A32&amp;AH$4,MEN_DES&amp;MEN_COD,MEN_GMS),0)*$Q32</f>
        <v>0</v>
      </c>
      <c r="AI32" s="157" cm="1">
        <f t="array" ref="AI32">IFERROR(_xlfn.XLOOKUP($A32&amp;AI$4,MEN_DES&amp;MEN_COD,MEN_GMS),0)*$Q32</f>
        <v>0</v>
      </c>
      <c r="AJ32" s="157" cm="1">
        <f t="array" ref="AJ32">IFERROR(_xlfn.XLOOKUP($A32&amp;AJ$4,MEN_DES&amp;MEN_COD,MEN_GMS),0)*$Q32</f>
        <v>0</v>
      </c>
      <c r="AK32" s="157" cm="1">
        <f t="array" ref="AK32">IFERROR(_xlfn.XLOOKUP($A32&amp;AK$4,MEN_DES&amp;MEN_COD,MEN_GMS),0)*$Q32</f>
        <v>0</v>
      </c>
      <c r="AL32" s="157" cm="1">
        <f t="array" ref="AL32">IFERROR(_xlfn.XLOOKUP($A32&amp;AL$4,MEN_DES&amp;MEN_COD,MEN_GMS),0)*$Q32</f>
        <v>0</v>
      </c>
      <c r="AM32" s="157" cm="1">
        <f t="array" ref="AM32">IFERROR(_xlfn.XLOOKUP($A32&amp;AM$4,MEN_DES&amp;MEN_COD,MEN_GMS),0)*$Q32</f>
        <v>0</v>
      </c>
      <c r="AN32" s="157" cm="1">
        <f t="array" ref="AN32">IFERROR(_xlfn.XLOOKUP($A32&amp;AN$4,MEN_DES&amp;MEN_COD,MEN_GMS),0)*$Q32</f>
        <v>0</v>
      </c>
      <c r="AO32" s="157" cm="1">
        <f t="array" ref="AO32">IFERROR(_xlfn.XLOOKUP($A32&amp;AO$4,MEN_DES&amp;MEN_COD,MEN_GMS),0)*$Q32</f>
        <v>0</v>
      </c>
      <c r="AP32" s="157" cm="1">
        <f t="array" ref="AP32">IFERROR(_xlfn.XLOOKUP($A32&amp;AP$4,MEN_DES&amp;MEN_COD,MEN_GMS),0)*$Q32</f>
        <v>0</v>
      </c>
      <c r="AQ32" s="157" cm="1">
        <f t="array" ref="AQ32">IFERROR(_xlfn.XLOOKUP($A32&amp;AQ$4,MEN_DES&amp;MEN_COD,MEN_GMS),0)*$Q32</f>
        <v>0</v>
      </c>
      <c r="AR32" s="157" cm="1">
        <f t="array" ref="AR32">IFERROR(_xlfn.XLOOKUP($A32&amp;AR$4,MEN_DES&amp;MEN_COD,MEN_GMS),0)*$Q32</f>
        <v>0</v>
      </c>
      <c r="AS32" s="157" cm="1">
        <f t="array" ref="AS32">IFERROR(_xlfn.XLOOKUP($A32&amp;AS$4,MEN_DES&amp;MEN_COD,MEN_GMS),0)*$Q32</f>
        <v>0</v>
      </c>
      <c r="AT32" s="157" cm="1">
        <f t="array" ref="AT32">IFERROR(_xlfn.XLOOKUP($A32&amp;AT$4,MEN_DES&amp;MEN_COD,MEN_GMS),0)*$Q32</f>
        <v>0</v>
      </c>
      <c r="AU32" s="157" cm="1">
        <f t="array" ref="AU32">IFERROR(_xlfn.XLOOKUP($A32&amp;AU$4,MEN_DES&amp;MEN_COD,MEN_GMS),0)*$Q32</f>
        <v>0</v>
      </c>
      <c r="AV32" s="157" cm="1">
        <f t="array" ref="AV32">IFERROR(_xlfn.XLOOKUP($A32&amp;AV$4,MEN_DES&amp;MEN_COD,MEN_GMS),0)*$Q32</f>
        <v>0</v>
      </c>
      <c r="AW32" s="157" cm="1">
        <f t="array" ref="AW32">IFERROR(_xlfn.XLOOKUP($A32&amp;AW$4,MEN_DES&amp;MEN_COD,MEN_GMS),0)*$Q32</f>
        <v>0</v>
      </c>
      <c r="AX32" s="157" cm="1">
        <f t="array" ref="AX32">IFERROR(_xlfn.XLOOKUP($A32&amp;AX$4,MEN_DES&amp;MEN_COD,MEN_GMS),0)*$Q32</f>
        <v>0</v>
      </c>
      <c r="AY32" s="157" cm="1">
        <f t="array" ref="AY32">IFERROR(_xlfn.XLOOKUP($A32&amp;AY$4,MEN_DES&amp;MEN_COD,MEN_GMS),0)*$Q32</f>
        <v>0</v>
      </c>
      <c r="AZ32" s="157" cm="1">
        <f t="array" ref="AZ32">IFERROR(_xlfn.XLOOKUP($A32&amp;AZ$4,MEN_DES&amp;MEN_COD,MEN_GMS),0)*$Q32</f>
        <v>0</v>
      </c>
      <c r="BA32" s="157" cm="1">
        <f t="array" ref="BA32">IFERROR(_xlfn.XLOOKUP($A32&amp;BA$4,MEN_DES&amp;MEN_COD,MEN_GMS),0)*$Q32</f>
        <v>0</v>
      </c>
      <c r="BB32" s="157" cm="1">
        <f t="array" ref="BB32">IFERROR(_xlfn.XLOOKUP($A32&amp;BB$4,MEN_DES&amp;MEN_COD,MEN_GMS),0)*$Q32</f>
        <v>0</v>
      </c>
      <c r="BC32" s="157" cm="1">
        <f t="array" ref="BC32">IFERROR(_xlfn.XLOOKUP($A32&amp;BC$4,MEN_DES&amp;MEN_COD,MEN_GMS),0)*$Q32</f>
        <v>0</v>
      </c>
      <c r="BD32" s="157" cm="1">
        <f t="array" ref="BD32">IFERROR(_xlfn.XLOOKUP($A32&amp;BD$4,MEN_DES&amp;MEN_COD,MEN_GMS),0)*$Q32</f>
        <v>0</v>
      </c>
      <c r="BE32" s="157" cm="1">
        <f t="array" ref="BE32">IFERROR(_xlfn.XLOOKUP($A32&amp;BE$4,MEN_DES&amp;MEN_COD,MEN_GMS),0)*$Q32</f>
        <v>0</v>
      </c>
      <c r="BF32" s="157" cm="1">
        <f t="array" ref="BF32">IFERROR(_xlfn.XLOOKUP($A32&amp;BF$4,MEN_DES&amp;MEN_COD,MEN_GMS),0)*$Q32</f>
        <v>0</v>
      </c>
      <c r="BG32" s="157" cm="1">
        <f t="array" ref="BG32">IFERROR(_xlfn.XLOOKUP($A32&amp;BG$4,MEN_DES&amp;MEN_COD,MEN_GMS),0)*$Q32</f>
        <v>0</v>
      </c>
      <c r="BH32" s="157" cm="1">
        <f t="array" ref="BH32">IFERROR(_xlfn.XLOOKUP($A32&amp;BH$4,MEN_DES&amp;MEN_COD,MEN_GMS),0)*$Q32</f>
        <v>0</v>
      </c>
      <c r="BI32" s="157" cm="1">
        <f t="array" ref="BI32">IFERROR(_xlfn.XLOOKUP($A32&amp;BI$4,MEN_DES&amp;MEN_COD,MEN_GMS),0)*$Q32</f>
        <v>0</v>
      </c>
      <c r="BJ32" s="157" cm="1">
        <f t="array" ref="BJ32">IFERROR(_xlfn.XLOOKUP($A32&amp;BJ$4,MEN_DES&amp;MEN_COD,MEN_GMS),0)*$Q32</f>
        <v>0</v>
      </c>
      <c r="BK32" s="157" cm="1">
        <f t="array" ref="BK32">IFERROR(_xlfn.XLOOKUP($A32&amp;BK$4,MEN_DES&amp;MEN_COD,MEN_GMS),0)*$Q32</f>
        <v>0</v>
      </c>
      <c r="BL32" s="157" cm="1">
        <f t="array" ref="BL32">IFERROR(_xlfn.XLOOKUP($A32&amp;BL$4,MEN_DES&amp;MEN_COD,MEN_GMS),0)*$Q32</f>
        <v>0</v>
      </c>
      <c r="BM32" s="157" cm="1">
        <f t="array" ref="BM32">IFERROR(_xlfn.XLOOKUP($A32&amp;BM$4,MEN_DES&amp;MEN_COD,MEN_GMS),0)*$Q32</f>
        <v>0</v>
      </c>
      <c r="BN32" s="157" cm="1">
        <f t="array" ref="BN32">IFERROR(_xlfn.XLOOKUP($A32&amp;BN$4,MEN_DES&amp;MEN_COD,MEN_GMS),0)*$Q32</f>
        <v>0</v>
      </c>
      <c r="BO32" s="168">
        <f t="shared" si="38"/>
        <v>0</v>
      </c>
    </row>
    <row r="33" spans="2:67" x14ac:dyDescent="0.15">
      <c r="B33"/>
      <c r="C33"/>
      <c r="R33" s="157" cm="1">
        <f t="array" ref="R33">IFERROR(_xlfn.XLOOKUP($A33&amp;R$4,MEN_DES&amp;MEN_COD,MEN_GMS),0)*$Q33</f>
        <v>0</v>
      </c>
      <c r="S33" s="157" cm="1">
        <f t="array" ref="S33">IFERROR(_xlfn.XLOOKUP($A33&amp;S$4,MEN_DES&amp;MEN_COD,MEN_GMS),0)*$Q33</f>
        <v>0</v>
      </c>
      <c r="T33" s="157" cm="1">
        <f t="array" ref="T33">IFERROR(_xlfn.XLOOKUP($A33&amp;T$4,MEN_DES&amp;MEN_COD,MEN_GMS),0)*$Q33</f>
        <v>0</v>
      </c>
      <c r="U33" s="157" cm="1">
        <f t="array" ref="U33">IFERROR(_xlfn.XLOOKUP($A33&amp;U$4,MEN_DES&amp;MEN_COD,MEN_GMS),0)*$Q33</f>
        <v>0</v>
      </c>
      <c r="V33" s="157" cm="1">
        <f t="array" ref="V33">IFERROR(_xlfn.XLOOKUP($A33&amp;V$4,MEN_DES&amp;MEN_COD,MEN_GMS),0)*$Q33</f>
        <v>0</v>
      </c>
      <c r="W33" s="157" cm="1">
        <f t="array" ref="W33">IFERROR(_xlfn.XLOOKUP($A33&amp;W$4,MEN_DES&amp;MEN_COD,MEN_GMS),0)*$Q33</f>
        <v>0</v>
      </c>
      <c r="X33" s="157" cm="1">
        <f t="array" ref="X33">IFERROR(_xlfn.XLOOKUP($A33&amp;X$4,MEN_DES&amp;MEN_COD,MEN_GMS),0)*$Q33</f>
        <v>0</v>
      </c>
      <c r="Y33" s="157" cm="1">
        <f t="array" ref="Y33">IFERROR(_xlfn.XLOOKUP($A33&amp;Y$4,MEN_DES&amp;MEN_COD,MEN_GMS),0)*$Q33</f>
        <v>0</v>
      </c>
      <c r="Z33" s="157" cm="1">
        <f t="array" ref="Z33">IFERROR(_xlfn.XLOOKUP($A33&amp;Z$4,MEN_DES&amp;MEN_COD,MEN_GMS),0)*$Q33</f>
        <v>0</v>
      </c>
      <c r="AA33" s="157" cm="1">
        <f t="array" ref="AA33">IFERROR(_xlfn.XLOOKUP($A33&amp;AA$4,MEN_DES&amp;MEN_COD,MEN_GMS),0)*$Q33</f>
        <v>0</v>
      </c>
      <c r="AB33" s="157" cm="1">
        <f t="array" ref="AB33">IFERROR(_xlfn.XLOOKUP($A33&amp;AB$4,MEN_DES&amp;MEN_COD,MEN_GMS),0)*$Q33</f>
        <v>0</v>
      </c>
      <c r="AC33" s="157" cm="1">
        <f t="array" ref="AC33">IFERROR(_xlfn.XLOOKUP($A33&amp;AC$4,MEN_DES&amp;MEN_COD,MEN_GMS),0)*$Q33</f>
        <v>0</v>
      </c>
      <c r="AD33" s="157" cm="1">
        <f t="array" ref="AD33">IFERROR(_xlfn.XLOOKUP($A33&amp;AD$4,MEN_DES&amp;MEN_COD,MEN_GMS),0)*$Q33</f>
        <v>0</v>
      </c>
      <c r="AE33" s="157" cm="1">
        <f t="array" ref="AE33">IFERROR(_xlfn.XLOOKUP($A33&amp;AE$4,MEN_DES&amp;MEN_COD,MEN_GMS),0)*$Q33</f>
        <v>0</v>
      </c>
      <c r="AF33" s="157"/>
      <c r="AG33" s="157" cm="1">
        <f t="array" ref="AG33">IFERROR(_xlfn.XLOOKUP($A33&amp;AG$4,MEN_DES&amp;MEN_COD,MEN_GMS),0)*$Q33</f>
        <v>0</v>
      </c>
      <c r="AH33" s="157" cm="1">
        <f t="array" ref="AH33">IFERROR(_xlfn.XLOOKUP($A33&amp;AH$4,MEN_DES&amp;MEN_COD,MEN_GMS),0)*$Q33</f>
        <v>0</v>
      </c>
      <c r="AI33" s="157" cm="1">
        <f t="array" ref="AI33">IFERROR(_xlfn.XLOOKUP($A33&amp;AI$4,MEN_DES&amp;MEN_COD,MEN_GMS),0)*$Q33</f>
        <v>0</v>
      </c>
      <c r="AJ33" s="157" cm="1">
        <f t="array" ref="AJ33">IFERROR(_xlfn.XLOOKUP($A33&amp;AJ$4,MEN_DES&amp;MEN_COD,MEN_GMS),0)*$Q33</f>
        <v>0</v>
      </c>
      <c r="AK33" s="157" cm="1">
        <f t="array" ref="AK33">IFERROR(_xlfn.XLOOKUP($A33&amp;AK$4,MEN_DES&amp;MEN_COD,MEN_GMS),0)*$Q33</f>
        <v>0</v>
      </c>
      <c r="AL33" s="157" cm="1">
        <f t="array" ref="AL33">IFERROR(_xlfn.XLOOKUP($A33&amp;AL$4,MEN_DES&amp;MEN_COD,MEN_GMS),0)*$Q33</f>
        <v>0</v>
      </c>
      <c r="AM33" s="157" cm="1">
        <f t="array" ref="AM33">IFERROR(_xlfn.XLOOKUP($A33&amp;AM$4,MEN_DES&amp;MEN_COD,MEN_GMS),0)*$Q33</f>
        <v>0</v>
      </c>
      <c r="AN33" s="157" cm="1">
        <f t="array" ref="AN33">IFERROR(_xlfn.XLOOKUP($A33&amp;AN$4,MEN_DES&amp;MEN_COD,MEN_GMS),0)*$Q33</f>
        <v>0</v>
      </c>
      <c r="AO33" s="157" cm="1">
        <f t="array" ref="AO33">IFERROR(_xlfn.XLOOKUP($A33&amp;AO$4,MEN_DES&amp;MEN_COD,MEN_GMS),0)*$Q33</f>
        <v>0</v>
      </c>
      <c r="AP33" s="157" cm="1">
        <f t="array" ref="AP33">IFERROR(_xlfn.XLOOKUP($A33&amp;AP$4,MEN_DES&amp;MEN_COD,MEN_GMS),0)*$Q33</f>
        <v>0</v>
      </c>
      <c r="AQ33" s="157" cm="1">
        <f t="array" ref="AQ33">IFERROR(_xlfn.XLOOKUP($A33&amp;AQ$4,MEN_DES&amp;MEN_COD,MEN_GMS),0)*$Q33</f>
        <v>0</v>
      </c>
      <c r="AR33" s="157" cm="1">
        <f t="array" ref="AR33">IFERROR(_xlfn.XLOOKUP($A33&amp;AR$4,MEN_DES&amp;MEN_COD,MEN_GMS),0)*$Q33</f>
        <v>0</v>
      </c>
      <c r="AS33" s="157" cm="1">
        <f t="array" ref="AS33">IFERROR(_xlfn.XLOOKUP($A33&amp;AS$4,MEN_DES&amp;MEN_COD,MEN_GMS),0)*$Q33</f>
        <v>0</v>
      </c>
      <c r="AT33" s="157" cm="1">
        <f t="array" ref="AT33">IFERROR(_xlfn.XLOOKUP($A33&amp;AT$4,MEN_DES&amp;MEN_COD,MEN_GMS),0)*$Q33</f>
        <v>0</v>
      </c>
      <c r="AU33" s="157" cm="1">
        <f t="array" ref="AU33">IFERROR(_xlfn.XLOOKUP($A33&amp;AU$4,MEN_DES&amp;MEN_COD,MEN_GMS),0)*$Q33</f>
        <v>0</v>
      </c>
      <c r="AV33" s="157" cm="1">
        <f t="array" ref="AV33">IFERROR(_xlfn.XLOOKUP($A33&amp;AV$4,MEN_DES&amp;MEN_COD,MEN_GMS),0)*$Q33</f>
        <v>0</v>
      </c>
      <c r="AW33" s="157" cm="1">
        <f t="array" ref="AW33">IFERROR(_xlfn.XLOOKUP($A33&amp;AW$4,MEN_DES&amp;MEN_COD,MEN_GMS),0)*$Q33</f>
        <v>0</v>
      </c>
      <c r="AX33" s="157" cm="1">
        <f t="array" ref="AX33">IFERROR(_xlfn.XLOOKUP($A33&amp;AX$4,MEN_DES&amp;MEN_COD,MEN_GMS),0)*$Q33</f>
        <v>0</v>
      </c>
      <c r="AY33" s="157" cm="1">
        <f t="array" ref="AY33">IFERROR(_xlfn.XLOOKUP($A33&amp;AY$4,MEN_DES&amp;MEN_COD,MEN_GMS),0)*$Q33</f>
        <v>0</v>
      </c>
      <c r="AZ33" s="157" cm="1">
        <f t="array" ref="AZ33">IFERROR(_xlfn.XLOOKUP($A33&amp;AZ$4,MEN_DES&amp;MEN_COD,MEN_GMS),0)*$Q33</f>
        <v>0</v>
      </c>
      <c r="BA33" s="157" cm="1">
        <f t="array" ref="BA33">IFERROR(_xlfn.XLOOKUP($A33&amp;BA$4,MEN_DES&amp;MEN_COD,MEN_GMS),0)*$Q33</f>
        <v>0</v>
      </c>
      <c r="BB33" s="157" cm="1">
        <f t="array" ref="BB33">IFERROR(_xlfn.XLOOKUP($A33&amp;BB$4,MEN_DES&amp;MEN_COD,MEN_GMS),0)*$Q33</f>
        <v>0</v>
      </c>
      <c r="BC33" s="157" cm="1">
        <f t="array" ref="BC33">IFERROR(_xlfn.XLOOKUP($A33&amp;BC$4,MEN_DES&amp;MEN_COD,MEN_GMS),0)*$Q33</f>
        <v>0</v>
      </c>
      <c r="BD33" s="157" cm="1">
        <f t="array" ref="BD33">IFERROR(_xlfn.XLOOKUP($A33&amp;BD$4,MEN_DES&amp;MEN_COD,MEN_GMS),0)*$Q33</f>
        <v>0</v>
      </c>
      <c r="BE33" s="157" cm="1">
        <f t="array" ref="BE33">IFERROR(_xlfn.XLOOKUP($A33&amp;BE$4,MEN_DES&amp;MEN_COD,MEN_GMS),0)*$Q33</f>
        <v>0</v>
      </c>
      <c r="BF33" s="157" cm="1">
        <f t="array" ref="BF33">IFERROR(_xlfn.XLOOKUP($A33&amp;BF$4,MEN_DES&amp;MEN_COD,MEN_GMS),0)*$Q33</f>
        <v>0</v>
      </c>
      <c r="BG33" s="157" cm="1">
        <f t="array" ref="BG33">IFERROR(_xlfn.XLOOKUP($A33&amp;BG$4,MEN_DES&amp;MEN_COD,MEN_GMS),0)*$Q33</f>
        <v>0</v>
      </c>
      <c r="BH33" s="157" cm="1">
        <f t="array" ref="BH33">IFERROR(_xlfn.XLOOKUP($A33&amp;BH$4,MEN_DES&amp;MEN_COD,MEN_GMS),0)*$Q33</f>
        <v>0</v>
      </c>
      <c r="BI33" s="157" cm="1">
        <f t="array" ref="BI33">IFERROR(_xlfn.XLOOKUP($A33&amp;BI$4,MEN_DES&amp;MEN_COD,MEN_GMS),0)*$Q33</f>
        <v>0</v>
      </c>
      <c r="BJ33" s="157" cm="1">
        <f t="array" ref="BJ33">IFERROR(_xlfn.XLOOKUP($A33&amp;BJ$4,MEN_DES&amp;MEN_COD,MEN_GMS),0)*$Q33</f>
        <v>0</v>
      </c>
      <c r="BK33" s="157" cm="1">
        <f t="array" ref="BK33">IFERROR(_xlfn.XLOOKUP($A33&amp;BK$4,MEN_DES&amp;MEN_COD,MEN_GMS),0)*$Q33</f>
        <v>0</v>
      </c>
      <c r="BL33" s="157" cm="1">
        <f t="array" ref="BL33">IFERROR(_xlfn.XLOOKUP($A33&amp;BL$4,MEN_DES&amp;MEN_COD,MEN_GMS),0)*$Q33</f>
        <v>0</v>
      </c>
      <c r="BM33" s="157" cm="1">
        <f t="array" ref="BM33">IFERROR(_xlfn.XLOOKUP($A33&amp;BM$4,MEN_DES&amp;MEN_COD,MEN_GMS),0)*$Q33</f>
        <v>0</v>
      </c>
      <c r="BN33" s="157" cm="1">
        <f t="array" ref="BN33">IFERROR(_xlfn.XLOOKUP($A33&amp;BN$4,MEN_DES&amp;MEN_COD,MEN_GMS),0)*$Q33</f>
        <v>0</v>
      </c>
      <c r="BO33" s="168">
        <f t="shared" si="38"/>
        <v>0</v>
      </c>
    </row>
    <row r="34" spans="2:67" x14ac:dyDescent="0.15">
      <c r="B34"/>
      <c r="C34"/>
      <c r="R34" s="157" cm="1">
        <f t="array" ref="R34">IFERROR(_xlfn.XLOOKUP($A34&amp;R$4,MEN_DES&amp;MEN_COD,MEN_GMS),0)*$Q34</f>
        <v>0</v>
      </c>
      <c r="S34" s="157" cm="1">
        <f t="array" ref="S34">IFERROR(_xlfn.XLOOKUP($A34&amp;S$4,MEN_DES&amp;MEN_COD,MEN_GMS),0)*$Q34</f>
        <v>0</v>
      </c>
      <c r="T34" s="157" cm="1">
        <f t="array" ref="T34">IFERROR(_xlfn.XLOOKUP($A34&amp;T$4,MEN_DES&amp;MEN_COD,MEN_GMS),0)*$Q34</f>
        <v>0</v>
      </c>
      <c r="U34" s="157" cm="1">
        <f t="array" ref="U34">IFERROR(_xlfn.XLOOKUP($A34&amp;U$4,MEN_DES&amp;MEN_COD,MEN_GMS),0)*$Q34</f>
        <v>0</v>
      </c>
      <c r="V34" s="157" cm="1">
        <f t="array" ref="V34">IFERROR(_xlfn.XLOOKUP($A34&amp;V$4,MEN_DES&amp;MEN_COD,MEN_GMS),0)*$Q34</f>
        <v>0</v>
      </c>
      <c r="W34" s="157" cm="1">
        <f t="array" ref="W34">IFERROR(_xlfn.XLOOKUP($A34&amp;W$4,MEN_DES&amp;MEN_COD,MEN_GMS),0)*$Q34</f>
        <v>0</v>
      </c>
      <c r="X34" s="157" cm="1">
        <f t="array" ref="X34">IFERROR(_xlfn.XLOOKUP($A34&amp;X$4,MEN_DES&amp;MEN_COD,MEN_GMS),0)*$Q34</f>
        <v>0</v>
      </c>
      <c r="Y34" s="157" cm="1">
        <f t="array" ref="Y34">IFERROR(_xlfn.XLOOKUP($A34&amp;Y$4,MEN_DES&amp;MEN_COD,MEN_GMS),0)*$Q34</f>
        <v>0</v>
      </c>
      <c r="Z34" s="157" cm="1">
        <f t="array" ref="Z34">IFERROR(_xlfn.XLOOKUP($A34&amp;Z$4,MEN_DES&amp;MEN_COD,MEN_GMS),0)*$Q34</f>
        <v>0</v>
      </c>
      <c r="AA34" s="157" cm="1">
        <f t="array" ref="AA34">IFERROR(_xlfn.XLOOKUP($A34&amp;AA$4,MEN_DES&amp;MEN_COD,MEN_GMS),0)*$Q34</f>
        <v>0</v>
      </c>
      <c r="AB34" s="157" cm="1">
        <f t="array" ref="AB34">IFERROR(_xlfn.XLOOKUP($A34&amp;AB$4,MEN_DES&amp;MEN_COD,MEN_GMS),0)*$Q34</f>
        <v>0</v>
      </c>
      <c r="AC34" s="157" cm="1">
        <f t="array" ref="AC34">IFERROR(_xlfn.XLOOKUP($A34&amp;AC$4,MEN_DES&amp;MEN_COD,MEN_GMS),0)*$Q34</f>
        <v>0</v>
      </c>
      <c r="AD34" s="157" cm="1">
        <f t="array" ref="AD34">IFERROR(_xlfn.XLOOKUP($A34&amp;AD$4,MEN_DES&amp;MEN_COD,MEN_GMS),0)*$Q34</f>
        <v>0</v>
      </c>
      <c r="AE34" s="157" cm="1">
        <f t="array" ref="AE34">IFERROR(_xlfn.XLOOKUP($A34&amp;AE$4,MEN_DES&amp;MEN_COD,MEN_GMS),0)*$Q34</f>
        <v>0</v>
      </c>
      <c r="AF34" s="157"/>
      <c r="AG34" s="157" cm="1">
        <f t="array" ref="AG34">IFERROR(_xlfn.XLOOKUP($A34&amp;AG$4,MEN_DES&amp;MEN_COD,MEN_GMS),0)*$Q34</f>
        <v>0</v>
      </c>
      <c r="AH34" s="157" cm="1">
        <f t="array" ref="AH34">IFERROR(_xlfn.XLOOKUP($A34&amp;AH$4,MEN_DES&amp;MEN_COD,MEN_GMS),0)*$Q34</f>
        <v>0</v>
      </c>
      <c r="AI34" s="157" cm="1">
        <f t="array" ref="AI34">IFERROR(_xlfn.XLOOKUP($A34&amp;AI$4,MEN_DES&amp;MEN_COD,MEN_GMS),0)*$Q34</f>
        <v>0</v>
      </c>
      <c r="AJ34" s="157" cm="1">
        <f t="array" ref="AJ34">IFERROR(_xlfn.XLOOKUP($A34&amp;AJ$4,MEN_DES&amp;MEN_COD,MEN_GMS),0)*$Q34</f>
        <v>0</v>
      </c>
      <c r="AK34" s="157" cm="1">
        <f t="array" ref="AK34">IFERROR(_xlfn.XLOOKUP($A34&amp;AK$4,MEN_DES&amp;MEN_COD,MEN_GMS),0)*$Q34</f>
        <v>0</v>
      </c>
      <c r="AL34" s="157" cm="1">
        <f t="array" ref="AL34">IFERROR(_xlfn.XLOOKUP($A34&amp;AL$4,MEN_DES&amp;MEN_COD,MEN_GMS),0)*$Q34</f>
        <v>0</v>
      </c>
      <c r="AM34" s="157" cm="1">
        <f t="array" ref="AM34">IFERROR(_xlfn.XLOOKUP($A34&amp;AM$4,MEN_DES&amp;MEN_COD,MEN_GMS),0)*$Q34</f>
        <v>0</v>
      </c>
      <c r="AN34" s="157" cm="1">
        <f t="array" ref="AN34">IFERROR(_xlfn.XLOOKUP($A34&amp;AN$4,MEN_DES&amp;MEN_COD,MEN_GMS),0)*$Q34</f>
        <v>0</v>
      </c>
      <c r="AO34" s="157" cm="1">
        <f t="array" ref="AO34">IFERROR(_xlfn.XLOOKUP($A34&amp;AO$4,MEN_DES&amp;MEN_COD,MEN_GMS),0)*$Q34</f>
        <v>0</v>
      </c>
      <c r="AP34" s="157" cm="1">
        <f t="array" ref="AP34">IFERROR(_xlfn.XLOOKUP($A34&amp;AP$4,MEN_DES&amp;MEN_COD,MEN_GMS),0)*$Q34</f>
        <v>0</v>
      </c>
      <c r="AQ34" s="157" cm="1">
        <f t="array" ref="AQ34">IFERROR(_xlfn.XLOOKUP($A34&amp;AQ$4,MEN_DES&amp;MEN_COD,MEN_GMS),0)*$Q34</f>
        <v>0</v>
      </c>
      <c r="AR34" s="157" cm="1">
        <f t="array" ref="AR34">IFERROR(_xlfn.XLOOKUP($A34&amp;AR$4,MEN_DES&amp;MEN_COD,MEN_GMS),0)*$Q34</f>
        <v>0</v>
      </c>
      <c r="AS34" s="157" cm="1">
        <f t="array" ref="AS34">IFERROR(_xlfn.XLOOKUP($A34&amp;AS$4,MEN_DES&amp;MEN_COD,MEN_GMS),0)*$Q34</f>
        <v>0</v>
      </c>
      <c r="AT34" s="157" cm="1">
        <f t="array" ref="AT34">IFERROR(_xlfn.XLOOKUP($A34&amp;AT$4,MEN_DES&amp;MEN_COD,MEN_GMS),0)*$Q34</f>
        <v>0</v>
      </c>
      <c r="AU34" s="157" cm="1">
        <f t="array" ref="AU34">IFERROR(_xlfn.XLOOKUP($A34&amp;AU$4,MEN_DES&amp;MEN_COD,MEN_GMS),0)*$Q34</f>
        <v>0</v>
      </c>
      <c r="AV34" s="157" cm="1">
        <f t="array" ref="AV34">IFERROR(_xlfn.XLOOKUP($A34&amp;AV$4,MEN_DES&amp;MEN_COD,MEN_GMS),0)*$Q34</f>
        <v>0</v>
      </c>
      <c r="AW34" s="157" cm="1">
        <f t="array" ref="AW34">IFERROR(_xlfn.XLOOKUP($A34&amp;AW$4,MEN_DES&amp;MEN_COD,MEN_GMS),0)*$Q34</f>
        <v>0</v>
      </c>
      <c r="AX34" s="157" cm="1">
        <f t="array" ref="AX34">IFERROR(_xlfn.XLOOKUP($A34&amp;AX$4,MEN_DES&amp;MEN_COD,MEN_GMS),0)*$Q34</f>
        <v>0</v>
      </c>
      <c r="AY34" s="157" cm="1">
        <f t="array" ref="AY34">IFERROR(_xlfn.XLOOKUP($A34&amp;AY$4,MEN_DES&amp;MEN_COD,MEN_GMS),0)*$Q34</f>
        <v>0</v>
      </c>
      <c r="AZ34" s="157" cm="1">
        <f t="array" ref="AZ34">IFERROR(_xlfn.XLOOKUP($A34&amp;AZ$4,MEN_DES&amp;MEN_COD,MEN_GMS),0)*$Q34</f>
        <v>0</v>
      </c>
      <c r="BA34" s="157" cm="1">
        <f t="array" ref="BA34">IFERROR(_xlfn.XLOOKUP($A34&amp;BA$4,MEN_DES&amp;MEN_COD,MEN_GMS),0)*$Q34</f>
        <v>0</v>
      </c>
      <c r="BB34" s="157" cm="1">
        <f t="array" ref="BB34">IFERROR(_xlfn.XLOOKUP($A34&amp;BB$4,MEN_DES&amp;MEN_COD,MEN_GMS),0)*$Q34</f>
        <v>0</v>
      </c>
      <c r="BC34" s="157" cm="1">
        <f t="array" ref="BC34">IFERROR(_xlfn.XLOOKUP($A34&amp;BC$4,MEN_DES&amp;MEN_COD,MEN_GMS),0)*$Q34</f>
        <v>0</v>
      </c>
      <c r="BD34" s="157" cm="1">
        <f t="array" ref="BD34">IFERROR(_xlfn.XLOOKUP($A34&amp;BD$4,MEN_DES&amp;MEN_COD,MEN_GMS),0)*$Q34</f>
        <v>0</v>
      </c>
      <c r="BE34" s="157" cm="1">
        <f t="array" ref="BE34">IFERROR(_xlfn.XLOOKUP($A34&amp;BE$4,MEN_DES&amp;MEN_COD,MEN_GMS),0)*$Q34</f>
        <v>0</v>
      </c>
      <c r="BF34" s="157" cm="1">
        <f t="array" ref="BF34">IFERROR(_xlfn.XLOOKUP($A34&amp;BF$4,MEN_DES&amp;MEN_COD,MEN_GMS),0)*$Q34</f>
        <v>0</v>
      </c>
      <c r="BG34" s="157" cm="1">
        <f t="array" ref="BG34">IFERROR(_xlfn.XLOOKUP($A34&amp;BG$4,MEN_DES&amp;MEN_COD,MEN_GMS),0)*$Q34</f>
        <v>0</v>
      </c>
      <c r="BH34" s="157" cm="1">
        <f t="array" ref="BH34">IFERROR(_xlfn.XLOOKUP($A34&amp;BH$4,MEN_DES&amp;MEN_COD,MEN_GMS),0)*$Q34</f>
        <v>0</v>
      </c>
      <c r="BI34" s="157" cm="1">
        <f t="array" ref="BI34">IFERROR(_xlfn.XLOOKUP($A34&amp;BI$4,MEN_DES&amp;MEN_COD,MEN_GMS),0)*$Q34</f>
        <v>0</v>
      </c>
      <c r="BJ34" s="157" cm="1">
        <f t="array" ref="BJ34">IFERROR(_xlfn.XLOOKUP($A34&amp;BJ$4,MEN_DES&amp;MEN_COD,MEN_GMS),0)*$Q34</f>
        <v>0</v>
      </c>
      <c r="BK34" s="157" cm="1">
        <f t="array" ref="BK34">IFERROR(_xlfn.XLOOKUP($A34&amp;BK$4,MEN_DES&amp;MEN_COD,MEN_GMS),0)*$Q34</f>
        <v>0</v>
      </c>
      <c r="BL34" s="157" cm="1">
        <f t="array" ref="BL34">IFERROR(_xlfn.XLOOKUP($A34&amp;BL$4,MEN_DES&amp;MEN_COD,MEN_GMS),0)*$Q34</f>
        <v>0</v>
      </c>
      <c r="BM34" s="157" cm="1">
        <f t="array" ref="BM34">IFERROR(_xlfn.XLOOKUP($A34&amp;BM$4,MEN_DES&amp;MEN_COD,MEN_GMS),0)*$Q34</f>
        <v>0</v>
      </c>
      <c r="BN34" s="157" cm="1">
        <f t="array" ref="BN34">IFERROR(_xlfn.XLOOKUP($A34&amp;BN$4,MEN_DES&amp;MEN_COD,MEN_GMS),0)*$Q34</f>
        <v>0</v>
      </c>
      <c r="BO34" s="168">
        <f t="shared" si="38"/>
        <v>0</v>
      </c>
    </row>
    <row r="35" spans="2:67" x14ac:dyDescent="0.15">
      <c r="B35"/>
      <c r="C35"/>
      <c r="R35" s="157" cm="1">
        <f t="array" ref="R35">IFERROR(_xlfn.XLOOKUP($A35&amp;R$4,MEN_DES&amp;MEN_COD,MEN_GMS),0)*$Q35</f>
        <v>0</v>
      </c>
      <c r="S35" s="157" cm="1">
        <f t="array" ref="S35">IFERROR(_xlfn.XLOOKUP($A35&amp;S$4,MEN_DES&amp;MEN_COD,MEN_GMS),0)*$Q35</f>
        <v>0</v>
      </c>
      <c r="T35" s="157" cm="1">
        <f t="array" ref="T35">IFERROR(_xlfn.XLOOKUP($A35&amp;T$4,MEN_DES&amp;MEN_COD,MEN_GMS),0)*$Q35</f>
        <v>0</v>
      </c>
      <c r="U35" s="157" cm="1">
        <f t="array" ref="U35">IFERROR(_xlfn.XLOOKUP($A35&amp;U$4,MEN_DES&amp;MEN_COD,MEN_GMS),0)*$Q35</f>
        <v>0</v>
      </c>
      <c r="V35" s="157" cm="1">
        <f t="array" ref="V35">IFERROR(_xlfn.XLOOKUP($A35&amp;V$4,MEN_DES&amp;MEN_COD,MEN_GMS),0)*$Q35</f>
        <v>0</v>
      </c>
      <c r="W35" s="157" cm="1">
        <f t="array" ref="W35">IFERROR(_xlfn.XLOOKUP($A35&amp;W$4,MEN_DES&amp;MEN_COD,MEN_GMS),0)*$Q35</f>
        <v>0</v>
      </c>
      <c r="X35" s="157" cm="1">
        <f t="array" ref="X35">IFERROR(_xlfn.XLOOKUP($A35&amp;X$4,MEN_DES&amp;MEN_COD,MEN_GMS),0)*$Q35</f>
        <v>0</v>
      </c>
      <c r="Y35" s="157" cm="1">
        <f t="array" ref="Y35">IFERROR(_xlfn.XLOOKUP($A35&amp;Y$4,MEN_DES&amp;MEN_COD,MEN_GMS),0)*$Q35</f>
        <v>0</v>
      </c>
      <c r="Z35" s="157" cm="1">
        <f t="array" ref="Z35">IFERROR(_xlfn.XLOOKUP($A35&amp;Z$4,MEN_DES&amp;MEN_COD,MEN_GMS),0)*$Q35</f>
        <v>0</v>
      </c>
      <c r="AA35" s="157" cm="1">
        <f t="array" ref="AA35">IFERROR(_xlfn.XLOOKUP($A35&amp;AA$4,MEN_DES&amp;MEN_COD,MEN_GMS),0)*$Q35</f>
        <v>0</v>
      </c>
      <c r="AB35" s="157" cm="1">
        <f t="array" ref="AB35">IFERROR(_xlfn.XLOOKUP($A35&amp;AB$4,MEN_DES&amp;MEN_COD,MEN_GMS),0)*$Q35</f>
        <v>0</v>
      </c>
      <c r="AC35" s="157" cm="1">
        <f t="array" ref="AC35">IFERROR(_xlfn.XLOOKUP($A35&amp;AC$4,MEN_DES&amp;MEN_COD,MEN_GMS),0)*$Q35</f>
        <v>0</v>
      </c>
      <c r="AD35" s="157" cm="1">
        <f t="array" ref="AD35">IFERROR(_xlfn.XLOOKUP($A35&amp;AD$4,MEN_DES&amp;MEN_COD,MEN_GMS),0)*$Q35</f>
        <v>0</v>
      </c>
      <c r="AE35" s="157" cm="1">
        <f t="array" ref="AE35">IFERROR(_xlfn.XLOOKUP($A35&amp;AE$4,MEN_DES&amp;MEN_COD,MEN_GMS),0)*$Q35</f>
        <v>0</v>
      </c>
      <c r="AF35" s="157"/>
      <c r="AG35" s="157" cm="1">
        <f t="array" ref="AG35">IFERROR(_xlfn.XLOOKUP($A35&amp;AG$4,MEN_DES&amp;MEN_COD,MEN_GMS),0)*$Q35</f>
        <v>0</v>
      </c>
      <c r="AH35" s="157" cm="1">
        <f t="array" ref="AH35">IFERROR(_xlfn.XLOOKUP($A35&amp;AH$4,MEN_DES&amp;MEN_COD,MEN_GMS),0)*$Q35</f>
        <v>0</v>
      </c>
      <c r="AI35" s="157" cm="1">
        <f t="array" ref="AI35">IFERROR(_xlfn.XLOOKUP($A35&amp;AI$4,MEN_DES&amp;MEN_COD,MEN_GMS),0)*$Q35</f>
        <v>0</v>
      </c>
      <c r="AJ35" s="157" cm="1">
        <f t="array" ref="AJ35">IFERROR(_xlfn.XLOOKUP($A35&amp;AJ$4,MEN_DES&amp;MEN_COD,MEN_GMS),0)*$Q35</f>
        <v>0</v>
      </c>
      <c r="AK35" s="157" cm="1">
        <f t="array" ref="AK35">IFERROR(_xlfn.XLOOKUP($A35&amp;AK$4,MEN_DES&amp;MEN_COD,MEN_GMS),0)*$Q35</f>
        <v>0</v>
      </c>
      <c r="AL35" s="157" cm="1">
        <f t="array" ref="AL35">IFERROR(_xlfn.XLOOKUP($A35&amp;AL$4,MEN_DES&amp;MEN_COD,MEN_GMS),0)*$Q35</f>
        <v>0</v>
      </c>
      <c r="AM35" s="157" cm="1">
        <f t="array" ref="AM35">IFERROR(_xlfn.XLOOKUP($A35&amp;AM$4,MEN_DES&amp;MEN_COD,MEN_GMS),0)*$Q35</f>
        <v>0</v>
      </c>
      <c r="AN35" s="157" cm="1">
        <f t="array" ref="AN35">IFERROR(_xlfn.XLOOKUP($A35&amp;AN$4,MEN_DES&amp;MEN_COD,MEN_GMS),0)*$Q35</f>
        <v>0</v>
      </c>
      <c r="AO35" s="157" cm="1">
        <f t="array" ref="AO35">IFERROR(_xlfn.XLOOKUP($A35&amp;AO$4,MEN_DES&amp;MEN_COD,MEN_GMS),0)*$Q35</f>
        <v>0</v>
      </c>
      <c r="AP35" s="157" cm="1">
        <f t="array" ref="AP35">IFERROR(_xlfn.XLOOKUP($A35&amp;AP$4,MEN_DES&amp;MEN_COD,MEN_GMS),0)*$Q35</f>
        <v>0</v>
      </c>
      <c r="AQ35" s="157" cm="1">
        <f t="array" ref="AQ35">IFERROR(_xlfn.XLOOKUP($A35&amp;AQ$4,MEN_DES&amp;MEN_COD,MEN_GMS),0)*$Q35</f>
        <v>0</v>
      </c>
      <c r="AR35" s="157" cm="1">
        <f t="array" ref="AR35">IFERROR(_xlfn.XLOOKUP($A35&amp;AR$4,MEN_DES&amp;MEN_COD,MEN_GMS),0)*$Q35</f>
        <v>0</v>
      </c>
      <c r="AS35" s="157" cm="1">
        <f t="array" ref="AS35">IFERROR(_xlfn.XLOOKUP($A35&amp;AS$4,MEN_DES&amp;MEN_COD,MEN_GMS),0)*$Q35</f>
        <v>0</v>
      </c>
      <c r="AT35" s="157" cm="1">
        <f t="array" ref="AT35">IFERROR(_xlfn.XLOOKUP($A35&amp;AT$4,MEN_DES&amp;MEN_COD,MEN_GMS),0)*$Q35</f>
        <v>0</v>
      </c>
      <c r="AU35" s="157" cm="1">
        <f t="array" ref="AU35">IFERROR(_xlfn.XLOOKUP($A35&amp;AU$4,MEN_DES&amp;MEN_COD,MEN_GMS),0)*$Q35</f>
        <v>0</v>
      </c>
      <c r="AV35" s="157" cm="1">
        <f t="array" ref="AV35">IFERROR(_xlfn.XLOOKUP($A35&amp;AV$4,MEN_DES&amp;MEN_COD,MEN_GMS),0)*$Q35</f>
        <v>0</v>
      </c>
      <c r="AW35" s="157" cm="1">
        <f t="array" ref="AW35">IFERROR(_xlfn.XLOOKUP($A35&amp;AW$4,MEN_DES&amp;MEN_COD,MEN_GMS),0)*$Q35</f>
        <v>0</v>
      </c>
      <c r="AX35" s="157" cm="1">
        <f t="array" ref="AX35">IFERROR(_xlfn.XLOOKUP($A35&amp;AX$4,MEN_DES&amp;MEN_COD,MEN_GMS),0)*$Q35</f>
        <v>0</v>
      </c>
      <c r="AY35" s="157" cm="1">
        <f t="array" ref="AY35">IFERROR(_xlfn.XLOOKUP($A35&amp;AY$4,MEN_DES&amp;MEN_COD,MEN_GMS),0)*$Q35</f>
        <v>0</v>
      </c>
      <c r="AZ35" s="157" cm="1">
        <f t="array" ref="AZ35">IFERROR(_xlfn.XLOOKUP($A35&amp;AZ$4,MEN_DES&amp;MEN_COD,MEN_GMS),0)*$Q35</f>
        <v>0</v>
      </c>
      <c r="BA35" s="157" cm="1">
        <f t="array" ref="BA35">IFERROR(_xlfn.XLOOKUP($A35&amp;BA$4,MEN_DES&amp;MEN_COD,MEN_GMS),0)*$Q35</f>
        <v>0</v>
      </c>
      <c r="BB35" s="157" cm="1">
        <f t="array" ref="BB35">IFERROR(_xlfn.XLOOKUP($A35&amp;BB$4,MEN_DES&amp;MEN_COD,MEN_GMS),0)*$Q35</f>
        <v>0</v>
      </c>
      <c r="BC35" s="157" cm="1">
        <f t="array" ref="BC35">IFERROR(_xlfn.XLOOKUP($A35&amp;BC$4,MEN_DES&amp;MEN_COD,MEN_GMS),0)*$Q35</f>
        <v>0</v>
      </c>
      <c r="BD35" s="157" cm="1">
        <f t="array" ref="BD35">IFERROR(_xlfn.XLOOKUP($A35&amp;BD$4,MEN_DES&amp;MEN_COD,MEN_GMS),0)*$Q35</f>
        <v>0</v>
      </c>
      <c r="BE35" s="157" cm="1">
        <f t="array" ref="BE35">IFERROR(_xlfn.XLOOKUP($A35&amp;BE$4,MEN_DES&amp;MEN_COD,MEN_GMS),0)*$Q35</f>
        <v>0</v>
      </c>
      <c r="BF35" s="157" cm="1">
        <f t="array" ref="BF35">IFERROR(_xlfn.XLOOKUP($A35&amp;BF$4,MEN_DES&amp;MEN_COD,MEN_GMS),0)*$Q35</f>
        <v>0</v>
      </c>
      <c r="BG35" s="157" cm="1">
        <f t="array" ref="BG35">IFERROR(_xlfn.XLOOKUP($A35&amp;BG$4,MEN_DES&amp;MEN_COD,MEN_GMS),0)*$Q35</f>
        <v>0</v>
      </c>
      <c r="BH35" s="157" cm="1">
        <f t="array" ref="BH35">IFERROR(_xlfn.XLOOKUP($A35&amp;BH$4,MEN_DES&amp;MEN_COD,MEN_GMS),0)*$Q35</f>
        <v>0</v>
      </c>
      <c r="BI35" s="157" cm="1">
        <f t="array" ref="BI35">IFERROR(_xlfn.XLOOKUP($A35&amp;BI$4,MEN_DES&amp;MEN_COD,MEN_GMS),0)*$Q35</f>
        <v>0</v>
      </c>
      <c r="BJ35" s="157" cm="1">
        <f t="array" ref="BJ35">IFERROR(_xlfn.XLOOKUP($A35&amp;BJ$4,MEN_DES&amp;MEN_COD,MEN_GMS),0)*$Q35</f>
        <v>0</v>
      </c>
      <c r="BK35" s="157" cm="1">
        <f t="array" ref="BK35">IFERROR(_xlfn.XLOOKUP($A35&amp;BK$4,MEN_DES&amp;MEN_COD,MEN_GMS),0)*$Q35</f>
        <v>0</v>
      </c>
      <c r="BL35" s="157" cm="1">
        <f t="array" ref="BL35">IFERROR(_xlfn.XLOOKUP($A35&amp;BL$4,MEN_DES&amp;MEN_COD,MEN_GMS),0)*$Q35</f>
        <v>0</v>
      </c>
      <c r="BM35" s="157" cm="1">
        <f t="array" ref="BM35">IFERROR(_xlfn.XLOOKUP($A35&amp;BM$4,MEN_DES&amp;MEN_COD,MEN_GMS),0)*$Q35</f>
        <v>0</v>
      </c>
      <c r="BN35" s="157" cm="1">
        <f t="array" ref="BN35">IFERROR(_xlfn.XLOOKUP($A35&amp;BN$4,MEN_DES&amp;MEN_COD,MEN_GMS),0)*$Q35</f>
        <v>0</v>
      </c>
      <c r="BO35" s="168">
        <f t="shared" si="38"/>
        <v>0</v>
      </c>
    </row>
    <row r="36" spans="2:67" x14ac:dyDescent="0.15">
      <c r="B36"/>
      <c r="C36"/>
      <c r="R36" s="157" cm="1">
        <f t="array" ref="R36">IFERROR(_xlfn.XLOOKUP($A36&amp;R$4,MEN_DES&amp;MEN_COD,MEN_GMS),0)*$Q36</f>
        <v>0</v>
      </c>
      <c r="S36" s="157" cm="1">
        <f t="array" ref="S36">IFERROR(_xlfn.XLOOKUP($A36&amp;S$4,MEN_DES&amp;MEN_COD,MEN_GMS),0)*$Q36</f>
        <v>0</v>
      </c>
      <c r="T36" s="157" cm="1">
        <f t="array" ref="T36">IFERROR(_xlfn.XLOOKUP($A36&amp;T$4,MEN_DES&amp;MEN_COD,MEN_GMS),0)*$Q36</f>
        <v>0</v>
      </c>
      <c r="U36" s="157" cm="1">
        <f t="array" ref="U36">IFERROR(_xlfn.XLOOKUP($A36&amp;U$4,MEN_DES&amp;MEN_COD,MEN_GMS),0)*$Q36</f>
        <v>0</v>
      </c>
      <c r="V36" s="157" cm="1">
        <f t="array" ref="V36">IFERROR(_xlfn.XLOOKUP($A36&amp;V$4,MEN_DES&amp;MEN_COD,MEN_GMS),0)*$Q36</f>
        <v>0</v>
      </c>
      <c r="W36" s="157" cm="1">
        <f t="array" ref="W36">IFERROR(_xlfn.XLOOKUP($A36&amp;W$4,MEN_DES&amp;MEN_COD,MEN_GMS),0)*$Q36</f>
        <v>0</v>
      </c>
      <c r="X36" s="157" cm="1">
        <f t="array" ref="X36">IFERROR(_xlfn.XLOOKUP($A36&amp;X$4,MEN_DES&amp;MEN_COD,MEN_GMS),0)*$Q36</f>
        <v>0</v>
      </c>
      <c r="Y36" s="157" cm="1">
        <f t="array" ref="Y36">IFERROR(_xlfn.XLOOKUP($A36&amp;Y$4,MEN_DES&amp;MEN_COD,MEN_GMS),0)*$Q36</f>
        <v>0</v>
      </c>
      <c r="Z36" s="157" cm="1">
        <f t="array" ref="Z36">IFERROR(_xlfn.XLOOKUP($A36&amp;Z$4,MEN_DES&amp;MEN_COD,MEN_GMS),0)*$Q36</f>
        <v>0</v>
      </c>
      <c r="AA36" s="157" cm="1">
        <f t="array" ref="AA36">IFERROR(_xlfn.XLOOKUP($A36&amp;AA$4,MEN_DES&amp;MEN_COD,MEN_GMS),0)*$Q36</f>
        <v>0</v>
      </c>
      <c r="AB36" s="157" cm="1">
        <f t="array" ref="AB36">IFERROR(_xlfn.XLOOKUP($A36&amp;AB$4,MEN_DES&amp;MEN_COD,MEN_GMS),0)*$Q36</f>
        <v>0</v>
      </c>
      <c r="AC36" s="157" cm="1">
        <f t="array" ref="AC36">IFERROR(_xlfn.XLOOKUP($A36&amp;AC$4,MEN_DES&amp;MEN_COD,MEN_GMS),0)*$Q36</f>
        <v>0</v>
      </c>
      <c r="AD36" s="157" cm="1">
        <f t="array" ref="AD36">IFERROR(_xlfn.XLOOKUP($A36&amp;AD$4,MEN_DES&amp;MEN_COD,MEN_GMS),0)*$Q36</f>
        <v>0</v>
      </c>
      <c r="AE36" s="157" cm="1">
        <f t="array" ref="AE36">IFERROR(_xlfn.XLOOKUP($A36&amp;AE$4,MEN_DES&amp;MEN_COD,MEN_GMS),0)*$Q36</f>
        <v>0</v>
      </c>
      <c r="AF36" s="157"/>
      <c r="AG36" s="157" cm="1">
        <f t="array" ref="AG36">IFERROR(_xlfn.XLOOKUP($A36&amp;AG$4,MEN_DES&amp;MEN_COD,MEN_GMS),0)*$Q36</f>
        <v>0</v>
      </c>
      <c r="AH36" s="157" cm="1">
        <f t="array" ref="AH36">IFERROR(_xlfn.XLOOKUP($A36&amp;AH$4,MEN_DES&amp;MEN_COD,MEN_GMS),0)*$Q36</f>
        <v>0</v>
      </c>
      <c r="AI36" s="157" cm="1">
        <f t="array" ref="AI36">IFERROR(_xlfn.XLOOKUP($A36&amp;AI$4,MEN_DES&amp;MEN_COD,MEN_GMS),0)*$Q36</f>
        <v>0</v>
      </c>
      <c r="AJ36" s="157" cm="1">
        <f t="array" ref="AJ36">IFERROR(_xlfn.XLOOKUP($A36&amp;AJ$4,MEN_DES&amp;MEN_COD,MEN_GMS),0)*$Q36</f>
        <v>0</v>
      </c>
      <c r="AK36" s="157" cm="1">
        <f t="array" ref="AK36">IFERROR(_xlfn.XLOOKUP($A36&amp;AK$4,MEN_DES&amp;MEN_COD,MEN_GMS),0)*$Q36</f>
        <v>0</v>
      </c>
      <c r="AL36" s="157" cm="1">
        <f t="array" ref="AL36">IFERROR(_xlfn.XLOOKUP($A36&amp;AL$4,MEN_DES&amp;MEN_COD,MEN_GMS),0)*$Q36</f>
        <v>0</v>
      </c>
      <c r="AM36" s="157" cm="1">
        <f t="array" ref="AM36">IFERROR(_xlfn.XLOOKUP($A36&amp;AM$4,MEN_DES&amp;MEN_COD,MEN_GMS),0)*$Q36</f>
        <v>0</v>
      </c>
      <c r="AN36" s="157" cm="1">
        <f t="array" ref="AN36">IFERROR(_xlfn.XLOOKUP($A36&amp;AN$4,MEN_DES&amp;MEN_COD,MEN_GMS),0)*$Q36</f>
        <v>0</v>
      </c>
      <c r="AO36" s="157" cm="1">
        <f t="array" ref="AO36">IFERROR(_xlfn.XLOOKUP($A36&amp;AO$4,MEN_DES&amp;MEN_COD,MEN_GMS),0)*$Q36</f>
        <v>0</v>
      </c>
      <c r="AP36" s="157" cm="1">
        <f t="array" ref="AP36">IFERROR(_xlfn.XLOOKUP($A36&amp;AP$4,MEN_DES&amp;MEN_COD,MEN_GMS),0)*$Q36</f>
        <v>0</v>
      </c>
      <c r="AQ36" s="157" cm="1">
        <f t="array" ref="AQ36">IFERROR(_xlfn.XLOOKUP($A36&amp;AQ$4,MEN_DES&amp;MEN_COD,MEN_GMS),0)*$Q36</f>
        <v>0</v>
      </c>
      <c r="AR36" s="157" cm="1">
        <f t="array" ref="AR36">IFERROR(_xlfn.XLOOKUP($A36&amp;AR$4,MEN_DES&amp;MEN_COD,MEN_GMS),0)*$Q36</f>
        <v>0</v>
      </c>
      <c r="AS36" s="157" cm="1">
        <f t="array" ref="AS36">IFERROR(_xlfn.XLOOKUP($A36&amp;AS$4,MEN_DES&amp;MEN_COD,MEN_GMS),0)*$Q36</f>
        <v>0</v>
      </c>
      <c r="AT36" s="157" cm="1">
        <f t="array" ref="AT36">IFERROR(_xlfn.XLOOKUP($A36&amp;AT$4,MEN_DES&amp;MEN_COD,MEN_GMS),0)*$Q36</f>
        <v>0</v>
      </c>
      <c r="AU36" s="157" cm="1">
        <f t="array" ref="AU36">IFERROR(_xlfn.XLOOKUP($A36&amp;AU$4,MEN_DES&amp;MEN_COD,MEN_GMS),0)*$Q36</f>
        <v>0</v>
      </c>
      <c r="AV36" s="157" cm="1">
        <f t="array" ref="AV36">IFERROR(_xlfn.XLOOKUP($A36&amp;AV$4,MEN_DES&amp;MEN_COD,MEN_GMS),0)*$Q36</f>
        <v>0</v>
      </c>
      <c r="AW36" s="157" cm="1">
        <f t="array" ref="AW36">IFERROR(_xlfn.XLOOKUP($A36&amp;AW$4,MEN_DES&amp;MEN_COD,MEN_GMS),0)*$Q36</f>
        <v>0</v>
      </c>
      <c r="AX36" s="157" cm="1">
        <f t="array" ref="AX36">IFERROR(_xlfn.XLOOKUP($A36&amp;AX$4,MEN_DES&amp;MEN_COD,MEN_GMS),0)*$Q36</f>
        <v>0</v>
      </c>
      <c r="AY36" s="157" cm="1">
        <f t="array" ref="AY36">IFERROR(_xlfn.XLOOKUP($A36&amp;AY$4,MEN_DES&amp;MEN_COD,MEN_GMS),0)*$Q36</f>
        <v>0</v>
      </c>
      <c r="AZ36" s="157" cm="1">
        <f t="array" ref="AZ36">IFERROR(_xlfn.XLOOKUP($A36&amp;AZ$4,MEN_DES&amp;MEN_COD,MEN_GMS),0)*$Q36</f>
        <v>0</v>
      </c>
      <c r="BA36" s="157" cm="1">
        <f t="array" ref="BA36">IFERROR(_xlfn.XLOOKUP($A36&amp;BA$4,MEN_DES&amp;MEN_COD,MEN_GMS),0)*$Q36</f>
        <v>0</v>
      </c>
      <c r="BB36" s="157" cm="1">
        <f t="array" ref="BB36">IFERROR(_xlfn.XLOOKUP($A36&amp;BB$4,MEN_DES&amp;MEN_COD,MEN_GMS),0)*$Q36</f>
        <v>0</v>
      </c>
      <c r="BC36" s="157" cm="1">
        <f t="array" ref="BC36">IFERROR(_xlfn.XLOOKUP($A36&amp;BC$4,MEN_DES&amp;MEN_COD,MEN_GMS),0)*$Q36</f>
        <v>0</v>
      </c>
      <c r="BD36" s="157" cm="1">
        <f t="array" ref="BD36">IFERROR(_xlfn.XLOOKUP($A36&amp;BD$4,MEN_DES&amp;MEN_COD,MEN_GMS),0)*$Q36</f>
        <v>0</v>
      </c>
      <c r="BE36" s="157" cm="1">
        <f t="array" ref="BE36">IFERROR(_xlfn.XLOOKUP($A36&amp;BE$4,MEN_DES&amp;MEN_COD,MEN_GMS),0)*$Q36</f>
        <v>0</v>
      </c>
      <c r="BF36" s="157" cm="1">
        <f t="array" ref="BF36">IFERROR(_xlfn.XLOOKUP($A36&amp;BF$4,MEN_DES&amp;MEN_COD,MEN_GMS),0)*$Q36</f>
        <v>0</v>
      </c>
      <c r="BG36" s="157" cm="1">
        <f t="array" ref="BG36">IFERROR(_xlfn.XLOOKUP($A36&amp;BG$4,MEN_DES&amp;MEN_COD,MEN_GMS),0)*$Q36</f>
        <v>0</v>
      </c>
      <c r="BH36" s="157" cm="1">
        <f t="array" ref="BH36">IFERROR(_xlfn.XLOOKUP($A36&amp;BH$4,MEN_DES&amp;MEN_COD,MEN_GMS),0)*$Q36</f>
        <v>0</v>
      </c>
      <c r="BI36" s="157" cm="1">
        <f t="array" ref="BI36">IFERROR(_xlfn.XLOOKUP($A36&amp;BI$4,MEN_DES&amp;MEN_COD,MEN_GMS),0)*$Q36</f>
        <v>0</v>
      </c>
      <c r="BJ36" s="157" cm="1">
        <f t="array" ref="BJ36">IFERROR(_xlfn.XLOOKUP($A36&amp;BJ$4,MEN_DES&amp;MEN_COD,MEN_GMS),0)*$Q36</f>
        <v>0</v>
      </c>
      <c r="BK36" s="157" cm="1">
        <f t="array" ref="BK36">IFERROR(_xlfn.XLOOKUP($A36&amp;BK$4,MEN_DES&amp;MEN_COD,MEN_GMS),0)*$Q36</f>
        <v>0</v>
      </c>
      <c r="BL36" s="157" cm="1">
        <f t="array" ref="BL36">IFERROR(_xlfn.XLOOKUP($A36&amp;BL$4,MEN_DES&amp;MEN_COD,MEN_GMS),0)*$Q36</f>
        <v>0</v>
      </c>
      <c r="BM36" s="157" cm="1">
        <f t="array" ref="BM36">IFERROR(_xlfn.XLOOKUP($A36&amp;BM$4,MEN_DES&amp;MEN_COD,MEN_GMS),0)*$Q36</f>
        <v>0</v>
      </c>
      <c r="BN36" s="157" cm="1">
        <f t="array" ref="BN36">IFERROR(_xlfn.XLOOKUP($A36&amp;BN$4,MEN_DES&amp;MEN_COD,MEN_GMS),0)*$Q36</f>
        <v>0</v>
      </c>
      <c r="BO36" s="168">
        <f t="shared" si="38"/>
        <v>0</v>
      </c>
    </row>
    <row r="37" spans="2:67" x14ac:dyDescent="0.15">
      <c r="B37"/>
      <c r="C37"/>
      <c r="R37" s="157" cm="1">
        <f t="array" ref="R37">IFERROR(_xlfn.XLOOKUP($A37&amp;R$4,MEN_DES&amp;MEN_COD,MEN_GMS),0)*$Q37</f>
        <v>0</v>
      </c>
      <c r="S37" s="157" cm="1">
        <f t="array" ref="S37">IFERROR(_xlfn.XLOOKUP($A37&amp;S$4,MEN_DES&amp;MEN_COD,MEN_GMS),0)*$Q37</f>
        <v>0</v>
      </c>
      <c r="T37" s="157" cm="1">
        <f t="array" ref="T37">IFERROR(_xlfn.XLOOKUP($A37&amp;T$4,MEN_DES&amp;MEN_COD,MEN_GMS),0)*$Q37</f>
        <v>0</v>
      </c>
      <c r="U37" s="157" cm="1">
        <f t="array" ref="U37">IFERROR(_xlfn.XLOOKUP($A37&amp;U$4,MEN_DES&amp;MEN_COD,MEN_GMS),0)*$Q37</f>
        <v>0</v>
      </c>
      <c r="V37" s="157" cm="1">
        <f t="array" ref="V37">IFERROR(_xlfn.XLOOKUP($A37&amp;V$4,MEN_DES&amp;MEN_COD,MEN_GMS),0)*$Q37</f>
        <v>0</v>
      </c>
      <c r="W37" s="157" cm="1">
        <f t="array" ref="W37">IFERROR(_xlfn.XLOOKUP($A37&amp;W$4,MEN_DES&amp;MEN_COD,MEN_GMS),0)*$Q37</f>
        <v>0</v>
      </c>
      <c r="X37" s="157" cm="1">
        <f t="array" ref="X37">IFERROR(_xlfn.XLOOKUP($A37&amp;X$4,MEN_DES&amp;MEN_COD,MEN_GMS),0)*$Q37</f>
        <v>0</v>
      </c>
      <c r="Y37" s="157" cm="1">
        <f t="array" ref="Y37">IFERROR(_xlfn.XLOOKUP($A37&amp;Y$4,MEN_DES&amp;MEN_COD,MEN_GMS),0)*$Q37</f>
        <v>0</v>
      </c>
      <c r="Z37" s="157" cm="1">
        <f t="array" ref="Z37">IFERROR(_xlfn.XLOOKUP($A37&amp;Z$4,MEN_DES&amp;MEN_COD,MEN_GMS),0)*$Q37</f>
        <v>0</v>
      </c>
      <c r="AA37" s="157" cm="1">
        <f t="array" ref="AA37">IFERROR(_xlfn.XLOOKUP($A37&amp;AA$4,MEN_DES&amp;MEN_COD,MEN_GMS),0)*$Q37</f>
        <v>0</v>
      </c>
      <c r="AB37" s="157" cm="1">
        <f t="array" ref="AB37">IFERROR(_xlfn.XLOOKUP($A37&amp;AB$4,MEN_DES&amp;MEN_COD,MEN_GMS),0)*$Q37</f>
        <v>0</v>
      </c>
      <c r="AC37" s="157" cm="1">
        <f t="array" ref="AC37">IFERROR(_xlfn.XLOOKUP($A37&amp;AC$4,MEN_DES&amp;MEN_COD,MEN_GMS),0)*$Q37</f>
        <v>0</v>
      </c>
      <c r="AD37" s="157" cm="1">
        <f t="array" ref="AD37">IFERROR(_xlfn.XLOOKUP($A37&amp;AD$4,MEN_DES&amp;MEN_COD,MEN_GMS),0)*$Q37</f>
        <v>0</v>
      </c>
      <c r="AE37" s="157" cm="1">
        <f t="array" ref="AE37">IFERROR(_xlfn.XLOOKUP($A37&amp;AE$4,MEN_DES&amp;MEN_COD,MEN_GMS),0)*$Q37</f>
        <v>0</v>
      </c>
      <c r="AF37" s="157"/>
      <c r="AG37" s="157" cm="1">
        <f t="array" ref="AG37">IFERROR(_xlfn.XLOOKUP($A37&amp;AG$4,MEN_DES&amp;MEN_COD,MEN_GMS),0)*$Q37</f>
        <v>0</v>
      </c>
      <c r="AH37" s="157" cm="1">
        <f t="array" ref="AH37">IFERROR(_xlfn.XLOOKUP($A37&amp;AH$4,MEN_DES&amp;MEN_COD,MEN_GMS),0)*$Q37</f>
        <v>0</v>
      </c>
      <c r="AI37" s="157" cm="1">
        <f t="array" ref="AI37">IFERROR(_xlfn.XLOOKUP($A37&amp;AI$4,MEN_DES&amp;MEN_COD,MEN_GMS),0)*$Q37</f>
        <v>0</v>
      </c>
      <c r="AJ37" s="157" cm="1">
        <f t="array" ref="AJ37">IFERROR(_xlfn.XLOOKUP($A37&amp;AJ$4,MEN_DES&amp;MEN_COD,MEN_GMS),0)*$Q37</f>
        <v>0</v>
      </c>
      <c r="AK37" s="157" cm="1">
        <f t="array" ref="AK37">IFERROR(_xlfn.XLOOKUP($A37&amp;AK$4,MEN_DES&amp;MEN_COD,MEN_GMS),0)*$Q37</f>
        <v>0</v>
      </c>
      <c r="AL37" s="157" cm="1">
        <f t="array" ref="AL37">IFERROR(_xlfn.XLOOKUP($A37&amp;AL$4,MEN_DES&amp;MEN_COD,MEN_GMS),0)*$Q37</f>
        <v>0</v>
      </c>
      <c r="AM37" s="157" cm="1">
        <f t="array" ref="AM37">IFERROR(_xlfn.XLOOKUP($A37&amp;AM$4,MEN_DES&amp;MEN_COD,MEN_GMS),0)*$Q37</f>
        <v>0</v>
      </c>
      <c r="AN37" s="157" cm="1">
        <f t="array" ref="AN37">IFERROR(_xlfn.XLOOKUP($A37&amp;AN$4,MEN_DES&amp;MEN_COD,MEN_GMS),0)*$Q37</f>
        <v>0</v>
      </c>
      <c r="AO37" s="157" cm="1">
        <f t="array" ref="AO37">IFERROR(_xlfn.XLOOKUP($A37&amp;AO$4,MEN_DES&amp;MEN_COD,MEN_GMS),0)*$Q37</f>
        <v>0</v>
      </c>
      <c r="AP37" s="157" cm="1">
        <f t="array" ref="AP37">IFERROR(_xlfn.XLOOKUP($A37&amp;AP$4,MEN_DES&amp;MEN_COD,MEN_GMS),0)*$Q37</f>
        <v>0</v>
      </c>
      <c r="AQ37" s="157" cm="1">
        <f t="array" ref="AQ37">IFERROR(_xlfn.XLOOKUP($A37&amp;AQ$4,MEN_DES&amp;MEN_COD,MEN_GMS),0)*$Q37</f>
        <v>0</v>
      </c>
      <c r="AR37" s="157" cm="1">
        <f t="array" ref="AR37">IFERROR(_xlfn.XLOOKUP($A37&amp;AR$4,MEN_DES&amp;MEN_COD,MEN_GMS),0)*$Q37</f>
        <v>0</v>
      </c>
      <c r="AS37" s="157" cm="1">
        <f t="array" ref="AS37">IFERROR(_xlfn.XLOOKUP($A37&amp;AS$4,MEN_DES&amp;MEN_COD,MEN_GMS),0)*$Q37</f>
        <v>0</v>
      </c>
      <c r="AT37" s="157" cm="1">
        <f t="array" ref="AT37">IFERROR(_xlfn.XLOOKUP($A37&amp;AT$4,MEN_DES&amp;MEN_COD,MEN_GMS),0)*$Q37</f>
        <v>0</v>
      </c>
      <c r="AU37" s="157" cm="1">
        <f t="array" ref="AU37">IFERROR(_xlfn.XLOOKUP($A37&amp;AU$4,MEN_DES&amp;MEN_COD,MEN_GMS),0)*$Q37</f>
        <v>0</v>
      </c>
      <c r="AV37" s="157" cm="1">
        <f t="array" ref="AV37">IFERROR(_xlfn.XLOOKUP($A37&amp;AV$4,MEN_DES&amp;MEN_COD,MEN_GMS),0)*$Q37</f>
        <v>0</v>
      </c>
      <c r="AW37" s="157" cm="1">
        <f t="array" ref="AW37">IFERROR(_xlfn.XLOOKUP($A37&amp;AW$4,MEN_DES&amp;MEN_COD,MEN_GMS),0)*$Q37</f>
        <v>0</v>
      </c>
      <c r="AX37" s="157" cm="1">
        <f t="array" ref="AX37">IFERROR(_xlfn.XLOOKUP($A37&amp;AX$4,MEN_DES&amp;MEN_COD,MEN_GMS),0)*$Q37</f>
        <v>0</v>
      </c>
      <c r="AY37" s="157" cm="1">
        <f t="array" ref="AY37">IFERROR(_xlfn.XLOOKUP($A37&amp;AY$4,MEN_DES&amp;MEN_COD,MEN_GMS),0)*$Q37</f>
        <v>0</v>
      </c>
      <c r="AZ37" s="157" cm="1">
        <f t="array" ref="AZ37">IFERROR(_xlfn.XLOOKUP($A37&amp;AZ$4,MEN_DES&amp;MEN_COD,MEN_GMS),0)*$Q37</f>
        <v>0</v>
      </c>
      <c r="BA37" s="157" cm="1">
        <f t="array" ref="BA37">IFERROR(_xlfn.XLOOKUP($A37&amp;BA$4,MEN_DES&amp;MEN_COD,MEN_GMS),0)*$Q37</f>
        <v>0</v>
      </c>
      <c r="BB37" s="157" cm="1">
        <f t="array" ref="BB37">IFERROR(_xlfn.XLOOKUP($A37&amp;BB$4,MEN_DES&amp;MEN_COD,MEN_GMS),0)*$Q37</f>
        <v>0</v>
      </c>
      <c r="BC37" s="157" cm="1">
        <f t="array" ref="BC37">IFERROR(_xlfn.XLOOKUP($A37&amp;BC$4,MEN_DES&amp;MEN_COD,MEN_GMS),0)*$Q37</f>
        <v>0</v>
      </c>
      <c r="BD37" s="157" cm="1">
        <f t="array" ref="BD37">IFERROR(_xlfn.XLOOKUP($A37&amp;BD$4,MEN_DES&amp;MEN_COD,MEN_GMS),0)*$Q37</f>
        <v>0</v>
      </c>
      <c r="BE37" s="157" cm="1">
        <f t="array" ref="BE37">IFERROR(_xlfn.XLOOKUP($A37&amp;BE$4,MEN_DES&amp;MEN_COD,MEN_GMS),0)*$Q37</f>
        <v>0</v>
      </c>
      <c r="BF37" s="157" cm="1">
        <f t="array" ref="BF37">IFERROR(_xlfn.XLOOKUP($A37&amp;BF$4,MEN_DES&amp;MEN_COD,MEN_GMS),0)*$Q37</f>
        <v>0</v>
      </c>
      <c r="BG37" s="157" cm="1">
        <f t="array" ref="BG37">IFERROR(_xlfn.XLOOKUP($A37&amp;BG$4,MEN_DES&amp;MEN_COD,MEN_GMS),0)*$Q37</f>
        <v>0</v>
      </c>
      <c r="BH37" s="157" cm="1">
        <f t="array" ref="BH37">IFERROR(_xlfn.XLOOKUP($A37&amp;BH$4,MEN_DES&amp;MEN_COD,MEN_GMS),0)*$Q37</f>
        <v>0</v>
      </c>
      <c r="BI37" s="157" cm="1">
        <f t="array" ref="BI37">IFERROR(_xlfn.XLOOKUP($A37&amp;BI$4,MEN_DES&amp;MEN_COD,MEN_GMS),0)*$Q37</f>
        <v>0</v>
      </c>
      <c r="BJ37" s="157" cm="1">
        <f t="array" ref="BJ37">IFERROR(_xlfn.XLOOKUP($A37&amp;BJ$4,MEN_DES&amp;MEN_COD,MEN_GMS),0)*$Q37</f>
        <v>0</v>
      </c>
      <c r="BK37" s="157" cm="1">
        <f t="array" ref="BK37">IFERROR(_xlfn.XLOOKUP($A37&amp;BK$4,MEN_DES&amp;MEN_COD,MEN_GMS),0)*$Q37</f>
        <v>0</v>
      </c>
      <c r="BL37" s="157" cm="1">
        <f t="array" ref="BL37">IFERROR(_xlfn.XLOOKUP($A37&amp;BL$4,MEN_DES&amp;MEN_COD,MEN_GMS),0)*$Q37</f>
        <v>0</v>
      </c>
      <c r="BM37" s="157" cm="1">
        <f t="array" ref="BM37">IFERROR(_xlfn.XLOOKUP($A37&amp;BM$4,MEN_DES&amp;MEN_COD,MEN_GMS),0)*$Q37</f>
        <v>0</v>
      </c>
      <c r="BN37" s="157" cm="1">
        <f t="array" ref="BN37">IFERROR(_xlfn.XLOOKUP($A37&amp;BN$4,MEN_DES&amp;MEN_COD,MEN_GMS),0)*$Q37</f>
        <v>0</v>
      </c>
      <c r="BO37" s="168">
        <f t="shared" si="38"/>
        <v>0</v>
      </c>
    </row>
    <row r="38" spans="2:67" x14ac:dyDescent="0.15">
      <c r="B38"/>
      <c r="C38"/>
      <c r="R38" s="157" cm="1">
        <f t="array" ref="R38">IFERROR(_xlfn.XLOOKUP($A38&amp;R$4,MEN_DES&amp;MEN_COD,MEN_GMS),0)*$Q38</f>
        <v>0</v>
      </c>
      <c r="S38" s="157" cm="1">
        <f t="array" ref="S38">IFERROR(_xlfn.XLOOKUP($A38&amp;S$4,MEN_DES&amp;MEN_COD,MEN_GMS),0)*$Q38</f>
        <v>0</v>
      </c>
      <c r="T38" s="157" cm="1">
        <f t="array" ref="T38">IFERROR(_xlfn.XLOOKUP($A38&amp;T$4,MEN_DES&amp;MEN_COD,MEN_GMS),0)*$Q38</f>
        <v>0</v>
      </c>
      <c r="U38" s="157" cm="1">
        <f t="array" ref="U38">IFERROR(_xlfn.XLOOKUP($A38&amp;U$4,MEN_DES&amp;MEN_COD,MEN_GMS),0)*$Q38</f>
        <v>0</v>
      </c>
      <c r="V38" s="157" cm="1">
        <f t="array" ref="V38">IFERROR(_xlfn.XLOOKUP($A38&amp;V$4,MEN_DES&amp;MEN_COD,MEN_GMS),0)*$Q38</f>
        <v>0</v>
      </c>
      <c r="W38" s="157" cm="1">
        <f t="array" ref="W38">IFERROR(_xlfn.XLOOKUP($A38&amp;W$4,MEN_DES&amp;MEN_COD,MEN_GMS),0)*$Q38</f>
        <v>0</v>
      </c>
      <c r="X38" s="157" cm="1">
        <f t="array" ref="X38">IFERROR(_xlfn.XLOOKUP($A38&amp;X$4,MEN_DES&amp;MEN_COD,MEN_GMS),0)*$Q38</f>
        <v>0</v>
      </c>
      <c r="Y38" s="157" cm="1">
        <f t="array" ref="Y38">IFERROR(_xlfn.XLOOKUP($A38&amp;Y$4,MEN_DES&amp;MEN_COD,MEN_GMS),0)*$Q38</f>
        <v>0</v>
      </c>
      <c r="Z38" s="157" cm="1">
        <f t="array" ref="Z38">IFERROR(_xlfn.XLOOKUP($A38&amp;Z$4,MEN_DES&amp;MEN_COD,MEN_GMS),0)*$Q38</f>
        <v>0</v>
      </c>
      <c r="AA38" s="157" cm="1">
        <f t="array" ref="AA38">IFERROR(_xlfn.XLOOKUP($A38&amp;AA$4,MEN_DES&amp;MEN_COD,MEN_GMS),0)*$Q38</f>
        <v>0</v>
      </c>
      <c r="AB38" s="157" cm="1">
        <f t="array" ref="AB38">IFERROR(_xlfn.XLOOKUP($A38&amp;AB$4,MEN_DES&amp;MEN_COD,MEN_GMS),0)*$Q38</f>
        <v>0</v>
      </c>
      <c r="AC38" s="157" cm="1">
        <f t="array" ref="AC38">IFERROR(_xlfn.XLOOKUP($A38&amp;AC$4,MEN_DES&amp;MEN_COD,MEN_GMS),0)*$Q38</f>
        <v>0</v>
      </c>
      <c r="AD38" s="157" cm="1">
        <f t="array" ref="AD38">IFERROR(_xlfn.XLOOKUP($A38&amp;AD$4,MEN_DES&amp;MEN_COD,MEN_GMS),0)*$Q38</f>
        <v>0</v>
      </c>
      <c r="AE38" s="157" cm="1">
        <f t="array" ref="AE38">IFERROR(_xlfn.XLOOKUP($A38&amp;AE$4,MEN_DES&amp;MEN_COD,MEN_GMS),0)*$Q38</f>
        <v>0</v>
      </c>
      <c r="AF38" s="157"/>
      <c r="AG38" s="157" cm="1">
        <f t="array" ref="AG38">IFERROR(_xlfn.XLOOKUP($A38&amp;AG$4,MEN_DES&amp;MEN_COD,MEN_GMS),0)*$Q38</f>
        <v>0</v>
      </c>
      <c r="AH38" s="157" cm="1">
        <f t="array" ref="AH38">IFERROR(_xlfn.XLOOKUP($A38&amp;AH$4,MEN_DES&amp;MEN_COD,MEN_GMS),0)*$Q38</f>
        <v>0</v>
      </c>
      <c r="AI38" s="157" cm="1">
        <f t="array" ref="AI38">IFERROR(_xlfn.XLOOKUP($A38&amp;AI$4,MEN_DES&amp;MEN_COD,MEN_GMS),0)*$Q38</f>
        <v>0</v>
      </c>
      <c r="AJ38" s="157" cm="1">
        <f t="array" ref="AJ38">IFERROR(_xlfn.XLOOKUP($A38&amp;AJ$4,MEN_DES&amp;MEN_COD,MEN_GMS),0)*$Q38</f>
        <v>0</v>
      </c>
      <c r="AK38" s="157" cm="1">
        <f t="array" ref="AK38">IFERROR(_xlfn.XLOOKUP($A38&amp;AK$4,MEN_DES&amp;MEN_COD,MEN_GMS),0)*$Q38</f>
        <v>0</v>
      </c>
      <c r="AL38" s="157" cm="1">
        <f t="array" ref="AL38">IFERROR(_xlfn.XLOOKUP($A38&amp;AL$4,MEN_DES&amp;MEN_COD,MEN_GMS),0)*$Q38</f>
        <v>0</v>
      </c>
      <c r="AM38" s="157" cm="1">
        <f t="array" ref="AM38">IFERROR(_xlfn.XLOOKUP($A38&amp;AM$4,MEN_DES&amp;MEN_COD,MEN_GMS),0)*$Q38</f>
        <v>0</v>
      </c>
      <c r="AN38" s="157" cm="1">
        <f t="array" ref="AN38">IFERROR(_xlfn.XLOOKUP($A38&amp;AN$4,MEN_DES&amp;MEN_COD,MEN_GMS),0)*$Q38</f>
        <v>0</v>
      </c>
      <c r="AO38" s="157" cm="1">
        <f t="array" ref="AO38">IFERROR(_xlfn.XLOOKUP($A38&amp;AO$4,MEN_DES&amp;MEN_COD,MEN_GMS),0)*$Q38</f>
        <v>0</v>
      </c>
      <c r="AP38" s="157" cm="1">
        <f t="array" ref="AP38">IFERROR(_xlfn.XLOOKUP($A38&amp;AP$4,MEN_DES&amp;MEN_COD,MEN_GMS),0)*$Q38</f>
        <v>0</v>
      </c>
      <c r="AQ38" s="157" cm="1">
        <f t="array" ref="AQ38">IFERROR(_xlfn.XLOOKUP($A38&amp;AQ$4,MEN_DES&amp;MEN_COD,MEN_GMS),0)*$Q38</f>
        <v>0</v>
      </c>
      <c r="AR38" s="157" cm="1">
        <f t="array" ref="AR38">IFERROR(_xlfn.XLOOKUP($A38&amp;AR$4,MEN_DES&amp;MEN_COD,MEN_GMS),0)*$Q38</f>
        <v>0</v>
      </c>
      <c r="AS38" s="157" cm="1">
        <f t="array" ref="AS38">IFERROR(_xlfn.XLOOKUP($A38&amp;AS$4,MEN_DES&amp;MEN_COD,MEN_GMS),0)*$Q38</f>
        <v>0</v>
      </c>
      <c r="AT38" s="157" cm="1">
        <f t="array" ref="AT38">IFERROR(_xlfn.XLOOKUP($A38&amp;AT$4,MEN_DES&amp;MEN_COD,MEN_GMS),0)*$Q38</f>
        <v>0</v>
      </c>
      <c r="AU38" s="157" cm="1">
        <f t="array" ref="AU38">IFERROR(_xlfn.XLOOKUP($A38&amp;AU$4,MEN_DES&amp;MEN_COD,MEN_GMS),0)*$Q38</f>
        <v>0</v>
      </c>
      <c r="AV38" s="157" cm="1">
        <f t="array" ref="AV38">IFERROR(_xlfn.XLOOKUP($A38&amp;AV$4,MEN_DES&amp;MEN_COD,MEN_GMS),0)*$Q38</f>
        <v>0</v>
      </c>
      <c r="AW38" s="157" cm="1">
        <f t="array" ref="AW38">IFERROR(_xlfn.XLOOKUP($A38&amp;AW$4,MEN_DES&amp;MEN_COD,MEN_GMS),0)*$Q38</f>
        <v>0</v>
      </c>
      <c r="AX38" s="157" cm="1">
        <f t="array" ref="AX38">IFERROR(_xlfn.XLOOKUP($A38&amp;AX$4,MEN_DES&amp;MEN_COD,MEN_GMS),0)*$Q38</f>
        <v>0</v>
      </c>
      <c r="AY38" s="157" cm="1">
        <f t="array" ref="AY38">IFERROR(_xlfn.XLOOKUP($A38&amp;AY$4,MEN_DES&amp;MEN_COD,MEN_GMS),0)*$Q38</f>
        <v>0</v>
      </c>
      <c r="AZ38" s="157" cm="1">
        <f t="array" ref="AZ38">IFERROR(_xlfn.XLOOKUP($A38&amp;AZ$4,MEN_DES&amp;MEN_COD,MEN_GMS),0)*$Q38</f>
        <v>0</v>
      </c>
      <c r="BA38" s="157" cm="1">
        <f t="array" ref="BA38">IFERROR(_xlfn.XLOOKUP($A38&amp;BA$4,MEN_DES&amp;MEN_COD,MEN_GMS),0)*$Q38</f>
        <v>0</v>
      </c>
      <c r="BB38" s="157" cm="1">
        <f t="array" ref="BB38">IFERROR(_xlfn.XLOOKUP($A38&amp;BB$4,MEN_DES&amp;MEN_COD,MEN_GMS),0)*$Q38</f>
        <v>0</v>
      </c>
      <c r="BC38" s="157" cm="1">
        <f t="array" ref="BC38">IFERROR(_xlfn.XLOOKUP($A38&amp;BC$4,MEN_DES&amp;MEN_COD,MEN_GMS),0)*$Q38</f>
        <v>0</v>
      </c>
      <c r="BD38" s="157" cm="1">
        <f t="array" ref="BD38">IFERROR(_xlfn.XLOOKUP($A38&amp;BD$4,MEN_DES&amp;MEN_COD,MEN_GMS),0)*$Q38</f>
        <v>0</v>
      </c>
      <c r="BE38" s="157" cm="1">
        <f t="array" ref="BE38">IFERROR(_xlfn.XLOOKUP($A38&amp;BE$4,MEN_DES&amp;MEN_COD,MEN_GMS),0)*$Q38</f>
        <v>0</v>
      </c>
      <c r="BF38" s="157" cm="1">
        <f t="array" ref="BF38">IFERROR(_xlfn.XLOOKUP($A38&amp;BF$4,MEN_DES&amp;MEN_COD,MEN_GMS),0)*$Q38</f>
        <v>0</v>
      </c>
      <c r="BG38" s="157" cm="1">
        <f t="array" ref="BG38">IFERROR(_xlfn.XLOOKUP($A38&amp;BG$4,MEN_DES&amp;MEN_COD,MEN_GMS),0)*$Q38</f>
        <v>0</v>
      </c>
      <c r="BH38" s="157" cm="1">
        <f t="array" ref="BH38">IFERROR(_xlfn.XLOOKUP($A38&amp;BH$4,MEN_DES&amp;MEN_COD,MEN_GMS),0)*$Q38</f>
        <v>0</v>
      </c>
      <c r="BI38" s="157" cm="1">
        <f t="array" ref="BI38">IFERROR(_xlfn.XLOOKUP($A38&amp;BI$4,MEN_DES&amp;MEN_COD,MEN_GMS),0)*$Q38</f>
        <v>0</v>
      </c>
      <c r="BJ38" s="157" cm="1">
        <f t="array" ref="BJ38">IFERROR(_xlfn.XLOOKUP($A38&amp;BJ$4,MEN_DES&amp;MEN_COD,MEN_GMS),0)*$Q38</f>
        <v>0</v>
      </c>
      <c r="BK38" s="157" cm="1">
        <f t="array" ref="BK38">IFERROR(_xlfn.XLOOKUP($A38&amp;BK$4,MEN_DES&amp;MEN_COD,MEN_GMS),0)*$Q38</f>
        <v>0</v>
      </c>
      <c r="BL38" s="157" cm="1">
        <f t="array" ref="BL38">IFERROR(_xlfn.XLOOKUP($A38&amp;BL$4,MEN_DES&amp;MEN_COD,MEN_GMS),0)*$Q38</f>
        <v>0</v>
      </c>
      <c r="BM38" s="157" cm="1">
        <f t="array" ref="BM38">IFERROR(_xlfn.XLOOKUP($A38&amp;BM$4,MEN_DES&amp;MEN_COD,MEN_GMS),0)*$Q38</f>
        <v>0</v>
      </c>
      <c r="BN38" s="157" cm="1">
        <f t="array" ref="BN38">IFERROR(_xlfn.XLOOKUP($A38&amp;BN$4,MEN_DES&amp;MEN_COD,MEN_GMS),0)*$Q38</f>
        <v>0</v>
      </c>
      <c r="BO38" s="168">
        <f t="shared" si="38"/>
        <v>0</v>
      </c>
    </row>
    <row r="39" spans="2:67" x14ac:dyDescent="0.15">
      <c r="B39"/>
      <c r="C39"/>
      <c r="R39" s="157" cm="1">
        <f t="array" ref="R39">IFERROR(_xlfn.XLOOKUP($A39&amp;R$4,MEN_DES&amp;MEN_COD,MEN_GMS),0)*$Q39</f>
        <v>0</v>
      </c>
      <c r="S39" s="157" cm="1">
        <f t="array" ref="S39">IFERROR(_xlfn.XLOOKUP($A39&amp;S$4,MEN_DES&amp;MEN_COD,MEN_GMS),0)*$Q39</f>
        <v>0</v>
      </c>
      <c r="T39" s="157" cm="1">
        <f t="array" ref="T39">IFERROR(_xlfn.XLOOKUP($A39&amp;T$4,MEN_DES&amp;MEN_COD,MEN_GMS),0)*$Q39</f>
        <v>0</v>
      </c>
      <c r="U39" s="157" cm="1">
        <f t="array" ref="U39">IFERROR(_xlfn.XLOOKUP($A39&amp;U$4,MEN_DES&amp;MEN_COD,MEN_GMS),0)*$Q39</f>
        <v>0</v>
      </c>
      <c r="V39" s="157" cm="1">
        <f t="array" ref="V39">IFERROR(_xlfn.XLOOKUP($A39&amp;V$4,MEN_DES&amp;MEN_COD,MEN_GMS),0)*$Q39</f>
        <v>0</v>
      </c>
      <c r="W39" s="157" cm="1">
        <f t="array" ref="W39">IFERROR(_xlfn.XLOOKUP($A39&amp;W$4,MEN_DES&amp;MEN_COD,MEN_GMS),0)*$Q39</f>
        <v>0</v>
      </c>
      <c r="X39" s="157" cm="1">
        <f t="array" ref="X39">IFERROR(_xlfn.XLOOKUP($A39&amp;X$4,MEN_DES&amp;MEN_COD,MEN_GMS),0)*$Q39</f>
        <v>0</v>
      </c>
      <c r="Y39" s="157" cm="1">
        <f t="array" ref="Y39">IFERROR(_xlfn.XLOOKUP($A39&amp;Y$4,MEN_DES&amp;MEN_COD,MEN_GMS),0)*$Q39</f>
        <v>0</v>
      </c>
      <c r="Z39" s="157" cm="1">
        <f t="array" ref="Z39">IFERROR(_xlfn.XLOOKUP($A39&amp;Z$4,MEN_DES&amp;MEN_COD,MEN_GMS),0)*$Q39</f>
        <v>0</v>
      </c>
      <c r="AA39" s="157" cm="1">
        <f t="array" ref="AA39">IFERROR(_xlfn.XLOOKUP($A39&amp;AA$4,MEN_DES&amp;MEN_COD,MEN_GMS),0)*$Q39</f>
        <v>0</v>
      </c>
      <c r="AB39" s="157" cm="1">
        <f t="array" ref="AB39">IFERROR(_xlfn.XLOOKUP($A39&amp;AB$4,MEN_DES&amp;MEN_COD,MEN_GMS),0)*$Q39</f>
        <v>0</v>
      </c>
      <c r="AC39" s="157" cm="1">
        <f t="array" ref="AC39">IFERROR(_xlfn.XLOOKUP($A39&amp;AC$4,MEN_DES&amp;MEN_COD,MEN_GMS),0)*$Q39</f>
        <v>0</v>
      </c>
      <c r="AD39" s="157" cm="1">
        <f t="array" ref="AD39">IFERROR(_xlfn.XLOOKUP($A39&amp;AD$4,MEN_DES&amp;MEN_COD,MEN_GMS),0)*$Q39</f>
        <v>0</v>
      </c>
      <c r="AE39" s="157" cm="1">
        <f t="array" ref="AE39">IFERROR(_xlfn.XLOOKUP($A39&amp;AE$4,MEN_DES&amp;MEN_COD,MEN_GMS),0)*$Q39</f>
        <v>0</v>
      </c>
      <c r="AF39" s="157"/>
      <c r="AG39" s="157" cm="1">
        <f t="array" ref="AG39">IFERROR(_xlfn.XLOOKUP($A39&amp;AG$4,MEN_DES&amp;MEN_COD,MEN_GMS),0)*$Q39</f>
        <v>0</v>
      </c>
      <c r="AH39" s="157" cm="1">
        <f t="array" ref="AH39">IFERROR(_xlfn.XLOOKUP($A39&amp;AH$4,MEN_DES&amp;MEN_COD,MEN_GMS),0)*$Q39</f>
        <v>0</v>
      </c>
      <c r="AI39" s="157" cm="1">
        <f t="array" ref="AI39">IFERROR(_xlfn.XLOOKUP($A39&amp;AI$4,MEN_DES&amp;MEN_COD,MEN_GMS),0)*$Q39</f>
        <v>0</v>
      </c>
      <c r="AJ39" s="157" cm="1">
        <f t="array" ref="AJ39">IFERROR(_xlfn.XLOOKUP($A39&amp;AJ$4,MEN_DES&amp;MEN_COD,MEN_GMS),0)*$Q39</f>
        <v>0</v>
      </c>
      <c r="AK39" s="157" cm="1">
        <f t="array" ref="AK39">IFERROR(_xlfn.XLOOKUP($A39&amp;AK$4,MEN_DES&amp;MEN_COD,MEN_GMS),0)*$Q39</f>
        <v>0</v>
      </c>
      <c r="AL39" s="157" cm="1">
        <f t="array" ref="AL39">IFERROR(_xlfn.XLOOKUP($A39&amp;AL$4,MEN_DES&amp;MEN_COD,MEN_GMS),0)*$Q39</f>
        <v>0</v>
      </c>
      <c r="AM39" s="157" cm="1">
        <f t="array" ref="AM39">IFERROR(_xlfn.XLOOKUP($A39&amp;AM$4,MEN_DES&amp;MEN_COD,MEN_GMS),0)*$Q39</f>
        <v>0</v>
      </c>
      <c r="AN39" s="157" cm="1">
        <f t="array" ref="AN39">IFERROR(_xlfn.XLOOKUP($A39&amp;AN$4,MEN_DES&amp;MEN_COD,MEN_GMS),0)*$Q39</f>
        <v>0</v>
      </c>
      <c r="AO39" s="157" cm="1">
        <f t="array" ref="AO39">IFERROR(_xlfn.XLOOKUP($A39&amp;AO$4,MEN_DES&amp;MEN_COD,MEN_GMS),0)*$Q39</f>
        <v>0</v>
      </c>
      <c r="AP39" s="157" cm="1">
        <f t="array" ref="AP39">IFERROR(_xlfn.XLOOKUP($A39&amp;AP$4,MEN_DES&amp;MEN_COD,MEN_GMS),0)*$Q39</f>
        <v>0</v>
      </c>
      <c r="AQ39" s="157" cm="1">
        <f t="array" ref="AQ39">IFERROR(_xlfn.XLOOKUP($A39&amp;AQ$4,MEN_DES&amp;MEN_COD,MEN_GMS),0)*$Q39</f>
        <v>0</v>
      </c>
      <c r="AR39" s="157" cm="1">
        <f t="array" ref="AR39">IFERROR(_xlfn.XLOOKUP($A39&amp;AR$4,MEN_DES&amp;MEN_COD,MEN_GMS),0)*$Q39</f>
        <v>0</v>
      </c>
      <c r="AS39" s="157" cm="1">
        <f t="array" ref="AS39">IFERROR(_xlfn.XLOOKUP($A39&amp;AS$4,MEN_DES&amp;MEN_COD,MEN_GMS),0)*$Q39</f>
        <v>0</v>
      </c>
      <c r="AT39" s="157" cm="1">
        <f t="array" ref="AT39">IFERROR(_xlfn.XLOOKUP($A39&amp;AT$4,MEN_DES&amp;MEN_COD,MEN_GMS),0)*$Q39</f>
        <v>0</v>
      </c>
      <c r="AU39" s="157" cm="1">
        <f t="array" ref="AU39">IFERROR(_xlfn.XLOOKUP($A39&amp;AU$4,MEN_DES&amp;MEN_COD,MEN_GMS),0)*$Q39</f>
        <v>0</v>
      </c>
      <c r="AV39" s="157" cm="1">
        <f t="array" ref="AV39">IFERROR(_xlfn.XLOOKUP($A39&amp;AV$4,MEN_DES&amp;MEN_COD,MEN_GMS),0)*$Q39</f>
        <v>0</v>
      </c>
      <c r="AW39" s="157" cm="1">
        <f t="array" ref="AW39">IFERROR(_xlfn.XLOOKUP($A39&amp;AW$4,MEN_DES&amp;MEN_COD,MEN_GMS),0)*$Q39</f>
        <v>0</v>
      </c>
      <c r="AX39" s="157" cm="1">
        <f t="array" ref="AX39">IFERROR(_xlfn.XLOOKUP($A39&amp;AX$4,MEN_DES&amp;MEN_COD,MEN_GMS),0)*$Q39</f>
        <v>0</v>
      </c>
      <c r="AY39" s="157" cm="1">
        <f t="array" ref="AY39">IFERROR(_xlfn.XLOOKUP($A39&amp;AY$4,MEN_DES&amp;MEN_COD,MEN_GMS),0)*$Q39</f>
        <v>0</v>
      </c>
      <c r="AZ39" s="157" cm="1">
        <f t="array" ref="AZ39">IFERROR(_xlfn.XLOOKUP($A39&amp;AZ$4,MEN_DES&amp;MEN_COD,MEN_GMS),0)*$Q39</f>
        <v>0</v>
      </c>
      <c r="BA39" s="157" cm="1">
        <f t="array" ref="BA39">IFERROR(_xlfn.XLOOKUP($A39&amp;BA$4,MEN_DES&amp;MEN_COD,MEN_GMS),0)*$Q39</f>
        <v>0</v>
      </c>
      <c r="BB39" s="157" cm="1">
        <f t="array" ref="BB39">IFERROR(_xlfn.XLOOKUP($A39&amp;BB$4,MEN_DES&amp;MEN_COD,MEN_GMS),0)*$Q39</f>
        <v>0</v>
      </c>
      <c r="BC39" s="157" cm="1">
        <f t="array" ref="BC39">IFERROR(_xlfn.XLOOKUP($A39&amp;BC$4,MEN_DES&amp;MEN_COD,MEN_GMS),0)*$Q39</f>
        <v>0</v>
      </c>
      <c r="BD39" s="157" cm="1">
        <f t="array" ref="BD39">IFERROR(_xlfn.XLOOKUP($A39&amp;BD$4,MEN_DES&amp;MEN_COD,MEN_GMS),0)*$Q39</f>
        <v>0</v>
      </c>
      <c r="BE39" s="157" cm="1">
        <f t="array" ref="BE39">IFERROR(_xlfn.XLOOKUP($A39&amp;BE$4,MEN_DES&amp;MEN_COD,MEN_GMS),0)*$Q39</f>
        <v>0</v>
      </c>
      <c r="BF39" s="157" cm="1">
        <f t="array" ref="BF39">IFERROR(_xlfn.XLOOKUP($A39&amp;BF$4,MEN_DES&amp;MEN_COD,MEN_GMS),0)*$Q39</f>
        <v>0</v>
      </c>
      <c r="BG39" s="157" cm="1">
        <f t="array" ref="BG39">IFERROR(_xlfn.XLOOKUP($A39&amp;BG$4,MEN_DES&amp;MEN_COD,MEN_GMS),0)*$Q39</f>
        <v>0</v>
      </c>
      <c r="BH39" s="157" cm="1">
        <f t="array" ref="BH39">IFERROR(_xlfn.XLOOKUP($A39&amp;BH$4,MEN_DES&amp;MEN_COD,MEN_GMS),0)*$Q39</f>
        <v>0</v>
      </c>
      <c r="BI39" s="157" cm="1">
        <f t="array" ref="BI39">IFERROR(_xlfn.XLOOKUP($A39&amp;BI$4,MEN_DES&amp;MEN_COD,MEN_GMS),0)*$Q39</f>
        <v>0</v>
      </c>
      <c r="BJ39" s="157" cm="1">
        <f t="array" ref="BJ39">IFERROR(_xlfn.XLOOKUP($A39&amp;BJ$4,MEN_DES&amp;MEN_COD,MEN_GMS),0)*$Q39</f>
        <v>0</v>
      </c>
      <c r="BK39" s="157" cm="1">
        <f t="array" ref="BK39">IFERROR(_xlfn.XLOOKUP($A39&amp;BK$4,MEN_DES&amp;MEN_COD,MEN_GMS),0)*$Q39</f>
        <v>0</v>
      </c>
      <c r="BL39" s="157" cm="1">
        <f t="array" ref="BL39">IFERROR(_xlfn.XLOOKUP($A39&amp;BL$4,MEN_DES&amp;MEN_COD,MEN_GMS),0)*$Q39</f>
        <v>0</v>
      </c>
      <c r="BM39" s="157" cm="1">
        <f t="array" ref="BM39">IFERROR(_xlfn.XLOOKUP($A39&amp;BM$4,MEN_DES&amp;MEN_COD,MEN_GMS),0)*$Q39</f>
        <v>0</v>
      </c>
      <c r="BN39" s="157" cm="1">
        <f t="array" ref="BN39">IFERROR(_xlfn.XLOOKUP($A39&amp;BN$4,MEN_DES&amp;MEN_COD,MEN_GMS),0)*$Q39</f>
        <v>0</v>
      </c>
      <c r="BO39" s="168">
        <f t="shared" si="38"/>
        <v>0</v>
      </c>
    </row>
    <row r="40" spans="2:67" x14ac:dyDescent="0.15">
      <c r="B40"/>
      <c r="C40"/>
      <c r="R40" s="157" cm="1">
        <f t="array" ref="R40">IFERROR(_xlfn.XLOOKUP($A40&amp;R$4,MEN_DES&amp;MEN_COD,MEN_GMS),0)*$Q40</f>
        <v>0</v>
      </c>
      <c r="S40" s="157" cm="1">
        <f t="array" ref="S40">IFERROR(_xlfn.XLOOKUP($A40&amp;S$4,MEN_DES&amp;MEN_COD,MEN_GMS),0)*$Q40</f>
        <v>0</v>
      </c>
      <c r="T40" s="157" cm="1">
        <f t="array" ref="T40">IFERROR(_xlfn.XLOOKUP($A40&amp;T$4,MEN_DES&amp;MEN_COD,MEN_GMS),0)*$Q40</f>
        <v>0</v>
      </c>
      <c r="U40" s="157" cm="1">
        <f t="array" ref="U40">IFERROR(_xlfn.XLOOKUP($A40&amp;U$4,MEN_DES&amp;MEN_COD,MEN_GMS),0)*$Q40</f>
        <v>0</v>
      </c>
      <c r="V40" s="157" cm="1">
        <f t="array" ref="V40">IFERROR(_xlfn.XLOOKUP($A40&amp;V$4,MEN_DES&amp;MEN_COD,MEN_GMS),0)*$Q40</f>
        <v>0</v>
      </c>
      <c r="W40" s="157" cm="1">
        <f t="array" ref="W40">IFERROR(_xlfn.XLOOKUP($A40&amp;W$4,MEN_DES&amp;MEN_COD,MEN_GMS),0)*$Q40</f>
        <v>0</v>
      </c>
      <c r="X40" s="157" cm="1">
        <f t="array" ref="X40">IFERROR(_xlfn.XLOOKUP($A40&amp;X$4,MEN_DES&amp;MEN_COD,MEN_GMS),0)*$Q40</f>
        <v>0</v>
      </c>
      <c r="Y40" s="157" cm="1">
        <f t="array" ref="Y40">IFERROR(_xlfn.XLOOKUP($A40&amp;Y$4,MEN_DES&amp;MEN_COD,MEN_GMS),0)*$Q40</f>
        <v>0</v>
      </c>
      <c r="Z40" s="157" cm="1">
        <f t="array" ref="Z40">IFERROR(_xlfn.XLOOKUP($A40&amp;Z$4,MEN_DES&amp;MEN_COD,MEN_GMS),0)*$Q40</f>
        <v>0</v>
      </c>
      <c r="AA40" s="157" cm="1">
        <f t="array" ref="AA40">IFERROR(_xlfn.XLOOKUP($A40&amp;AA$4,MEN_DES&amp;MEN_COD,MEN_GMS),0)*$Q40</f>
        <v>0</v>
      </c>
      <c r="AB40" s="157" cm="1">
        <f t="array" ref="AB40">IFERROR(_xlfn.XLOOKUP($A40&amp;AB$4,MEN_DES&amp;MEN_COD,MEN_GMS),0)*$Q40</f>
        <v>0</v>
      </c>
      <c r="AC40" s="157" cm="1">
        <f t="array" ref="AC40">IFERROR(_xlfn.XLOOKUP($A40&amp;AC$4,MEN_DES&amp;MEN_COD,MEN_GMS),0)*$Q40</f>
        <v>0</v>
      </c>
      <c r="AD40" s="157" cm="1">
        <f t="array" ref="AD40">IFERROR(_xlfn.XLOOKUP($A40&amp;AD$4,MEN_DES&amp;MEN_COD,MEN_GMS),0)*$Q40</f>
        <v>0</v>
      </c>
      <c r="AE40" s="157" cm="1">
        <f t="array" ref="AE40">IFERROR(_xlfn.XLOOKUP($A40&amp;AE$4,MEN_DES&amp;MEN_COD,MEN_GMS),0)*$Q40</f>
        <v>0</v>
      </c>
      <c r="AF40" s="157"/>
      <c r="AG40" s="157" cm="1">
        <f t="array" ref="AG40">IFERROR(_xlfn.XLOOKUP($A40&amp;AG$4,MEN_DES&amp;MEN_COD,MEN_GMS),0)*$Q40</f>
        <v>0</v>
      </c>
      <c r="AH40" s="157" cm="1">
        <f t="array" ref="AH40">IFERROR(_xlfn.XLOOKUP($A40&amp;AH$4,MEN_DES&amp;MEN_COD,MEN_GMS),0)*$Q40</f>
        <v>0</v>
      </c>
      <c r="AI40" s="157" cm="1">
        <f t="array" ref="AI40">IFERROR(_xlfn.XLOOKUP($A40&amp;AI$4,MEN_DES&amp;MEN_COD,MEN_GMS),0)*$Q40</f>
        <v>0</v>
      </c>
      <c r="AJ40" s="157" cm="1">
        <f t="array" ref="AJ40">IFERROR(_xlfn.XLOOKUP($A40&amp;AJ$4,MEN_DES&amp;MEN_COD,MEN_GMS),0)*$Q40</f>
        <v>0</v>
      </c>
      <c r="AK40" s="157" cm="1">
        <f t="array" ref="AK40">IFERROR(_xlfn.XLOOKUP($A40&amp;AK$4,MEN_DES&amp;MEN_COD,MEN_GMS),0)*$Q40</f>
        <v>0</v>
      </c>
      <c r="AL40" s="157" cm="1">
        <f t="array" ref="AL40">IFERROR(_xlfn.XLOOKUP($A40&amp;AL$4,MEN_DES&amp;MEN_COD,MEN_GMS),0)*$Q40</f>
        <v>0</v>
      </c>
      <c r="AM40" s="157" cm="1">
        <f t="array" ref="AM40">IFERROR(_xlfn.XLOOKUP($A40&amp;AM$4,MEN_DES&amp;MEN_COD,MEN_GMS),0)*$Q40</f>
        <v>0</v>
      </c>
      <c r="AN40" s="157" cm="1">
        <f t="array" ref="AN40">IFERROR(_xlfn.XLOOKUP($A40&amp;AN$4,MEN_DES&amp;MEN_COD,MEN_GMS),0)*$Q40</f>
        <v>0</v>
      </c>
      <c r="AO40" s="157" cm="1">
        <f t="array" ref="AO40">IFERROR(_xlfn.XLOOKUP($A40&amp;AO$4,MEN_DES&amp;MEN_COD,MEN_GMS),0)*$Q40</f>
        <v>0</v>
      </c>
      <c r="AP40" s="157" cm="1">
        <f t="array" ref="AP40">IFERROR(_xlfn.XLOOKUP($A40&amp;AP$4,MEN_DES&amp;MEN_COD,MEN_GMS),0)*$Q40</f>
        <v>0</v>
      </c>
      <c r="AQ40" s="157" cm="1">
        <f t="array" ref="AQ40">IFERROR(_xlfn.XLOOKUP($A40&amp;AQ$4,MEN_DES&amp;MEN_COD,MEN_GMS),0)*$Q40</f>
        <v>0</v>
      </c>
      <c r="AR40" s="157" cm="1">
        <f t="array" ref="AR40">IFERROR(_xlfn.XLOOKUP($A40&amp;AR$4,MEN_DES&amp;MEN_COD,MEN_GMS),0)*$Q40</f>
        <v>0</v>
      </c>
      <c r="AS40" s="157" cm="1">
        <f t="array" ref="AS40">IFERROR(_xlfn.XLOOKUP($A40&amp;AS$4,MEN_DES&amp;MEN_COD,MEN_GMS),0)*$Q40</f>
        <v>0</v>
      </c>
      <c r="AT40" s="157" cm="1">
        <f t="array" ref="AT40">IFERROR(_xlfn.XLOOKUP($A40&amp;AT$4,MEN_DES&amp;MEN_COD,MEN_GMS),0)*$Q40</f>
        <v>0</v>
      </c>
      <c r="AU40" s="157" cm="1">
        <f t="array" ref="AU40">IFERROR(_xlfn.XLOOKUP($A40&amp;AU$4,MEN_DES&amp;MEN_COD,MEN_GMS),0)*$Q40</f>
        <v>0</v>
      </c>
      <c r="AV40" s="157" cm="1">
        <f t="array" ref="AV40">IFERROR(_xlfn.XLOOKUP($A40&amp;AV$4,MEN_DES&amp;MEN_COD,MEN_GMS),0)*$Q40</f>
        <v>0</v>
      </c>
      <c r="AW40" s="157" cm="1">
        <f t="array" ref="AW40">IFERROR(_xlfn.XLOOKUP($A40&amp;AW$4,MEN_DES&amp;MEN_COD,MEN_GMS),0)*$Q40</f>
        <v>0</v>
      </c>
      <c r="AX40" s="157" cm="1">
        <f t="array" ref="AX40">IFERROR(_xlfn.XLOOKUP($A40&amp;AX$4,MEN_DES&amp;MEN_COD,MEN_GMS),0)*$Q40</f>
        <v>0</v>
      </c>
      <c r="AY40" s="157" cm="1">
        <f t="array" ref="AY40">IFERROR(_xlfn.XLOOKUP($A40&amp;AY$4,MEN_DES&amp;MEN_COD,MEN_GMS),0)*$Q40</f>
        <v>0</v>
      </c>
      <c r="AZ40" s="157" cm="1">
        <f t="array" ref="AZ40">IFERROR(_xlfn.XLOOKUP($A40&amp;AZ$4,MEN_DES&amp;MEN_COD,MEN_GMS),0)*$Q40</f>
        <v>0</v>
      </c>
      <c r="BA40" s="157" cm="1">
        <f t="array" ref="BA40">IFERROR(_xlfn.XLOOKUP($A40&amp;BA$4,MEN_DES&amp;MEN_COD,MEN_GMS),0)*$Q40</f>
        <v>0</v>
      </c>
      <c r="BB40" s="157" cm="1">
        <f t="array" ref="BB40">IFERROR(_xlfn.XLOOKUP($A40&amp;BB$4,MEN_DES&amp;MEN_COD,MEN_GMS),0)*$Q40</f>
        <v>0</v>
      </c>
      <c r="BC40" s="157" cm="1">
        <f t="array" ref="BC40">IFERROR(_xlfn.XLOOKUP($A40&amp;BC$4,MEN_DES&amp;MEN_COD,MEN_GMS),0)*$Q40</f>
        <v>0</v>
      </c>
      <c r="BD40" s="157" cm="1">
        <f t="array" ref="BD40">IFERROR(_xlfn.XLOOKUP($A40&amp;BD$4,MEN_DES&amp;MEN_COD,MEN_GMS),0)*$Q40</f>
        <v>0</v>
      </c>
      <c r="BE40" s="157" cm="1">
        <f t="array" ref="BE40">IFERROR(_xlfn.XLOOKUP($A40&amp;BE$4,MEN_DES&amp;MEN_COD,MEN_GMS),0)*$Q40</f>
        <v>0</v>
      </c>
      <c r="BF40" s="157" cm="1">
        <f t="array" ref="BF40">IFERROR(_xlfn.XLOOKUP($A40&amp;BF$4,MEN_DES&amp;MEN_COD,MEN_GMS),0)*$Q40</f>
        <v>0</v>
      </c>
      <c r="BG40" s="157" cm="1">
        <f t="array" ref="BG40">IFERROR(_xlfn.XLOOKUP($A40&amp;BG$4,MEN_DES&amp;MEN_COD,MEN_GMS),0)*$Q40</f>
        <v>0</v>
      </c>
      <c r="BH40" s="157" cm="1">
        <f t="array" ref="BH40">IFERROR(_xlfn.XLOOKUP($A40&amp;BH$4,MEN_DES&amp;MEN_COD,MEN_GMS),0)*$Q40</f>
        <v>0</v>
      </c>
      <c r="BI40" s="157" cm="1">
        <f t="array" ref="BI40">IFERROR(_xlfn.XLOOKUP($A40&amp;BI$4,MEN_DES&amp;MEN_COD,MEN_GMS),0)*$Q40</f>
        <v>0</v>
      </c>
      <c r="BJ40" s="157" cm="1">
        <f t="array" ref="BJ40">IFERROR(_xlfn.XLOOKUP($A40&amp;BJ$4,MEN_DES&amp;MEN_COD,MEN_GMS),0)*$Q40</f>
        <v>0</v>
      </c>
      <c r="BK40" s="157" cm="1">
        <f t="array" ref="BK40">IFERROR(_xlfn.XLOOKUP($A40&amp;BK$4,MEN_DES&amp;MEN_COD,MEN_GMS),0)*$Q40</f>
        <v>0</v>
      </c>
      <c r="BL40" s="157" cm="1">
        <f t="array" ref="BL40">IFERROR(_xlfn.XLOOKUP($A40&amp;BL$4,MEN_DES&amp;MEN_COD,MEN_GMS),0)*$Q40</f>
        <v>0</v>
      </c>
      <c r="BM40" s="157" cm="1">
        <f t="array" ref="BM40">IFERROR(_xlfn.XLOOKUP($A40&amp;BM$4,MEN_DES&amp;MEN_COD,MEN_GMS),0)*$Q40</f>
        <v>0</v>
      </c>
      <c r="BN40" s="157" cm="1">
        <f t="array" ref="BN40">IFERROR(_xlfn.XLOOKUP($A40&amp;BN$4,MEN_DES&amp;MEN_COD,MEN_GMS),0)*$Q40</f>
        <v>0</v>
      </c>
      <c r="BO40" s="168">
        <f t="shared" si="38"/>
        <v>0</v>
      </c>
    </row>
    <row r="41" spans="2:67" x14ac:dyDescent="0.15">
      <c r="B41"/>
      <c r="C41"/>
      <c r="R41" s="157" cm="1">
        <f t="array" ref="R41">IFERROR(_xlfn.XLOOKUP($A41&amp;R$4,MEN_DES&amp;MEN_COD,MEN_GMS),0)*$Q41</f>
        <v>0</v>
      </c>
      <c r="S41" s="157" cm="1">
        <f t="array" ref="S41">IFERROR(_xlfn.XLOOKUP($A41&amp;S$4,MEN_DES&amp;MEN_COD,MEN_GMS),0)*$Q41</f>
        <v>0</v>
      </c>
      <c r="T41" s="157" cm="1">
        <f t="array" ref="T41">IFERROR(_xlfn.XLOOKUP($A41&amp;T$4,MEN_DES&amp;MEN_COD,MEN_GMS),0)*$Q41</f>
        <v>0</v>
      </c>
      <c r="U41" s="157" cm="1">
        <f t="array" ref="U41">IFERROR(_xlfn.XLOOKUP($A41&amp;U$4,MEN_DES&amp;MEN_COD,MEN_GMS),0)*$Q41</f>
        <v>0</v>
      </c>
      <c r="V41" s="157" cm="1">
        <f t="array" ref="V41">IFERROR(_xlfn.XLOOKUP($A41&amp;V$4,MEN_DES&amp;MEN_COD,MEN_GMS),0)*$Q41</f>
        <v>0</v>
      </c>
      <c r="W41" s="157" cm="1">
        <f t="array" ref="W41">IFERROR(_xlfn.XLOOKUP($A41&amp;W$4,MEN_DES&amp;MEN_COD,MEN_GMS),0)*$Q41</f>
        <v>0</v>
      </c>
      <c r="X41" s="157" cm="1">
        <f t="array" ref="X41">IFERROR(_xlfn.XLOOKUP($A41&amp;X$4,MEN_DES&amp;MEN_COD,MEN_GMS),0)*$Q41</f>
        <v>0</v>
      </c>
      <c r="Y41" s="157" cm="1">
        <f t="array" ref="Y41">IFERROR(_xlfn.XLOOKUP($A41&amp;Y$4,MEN_DES&amp;MEN_COD,MEN_GMS),0)*$Q41</f>
        <v>0</v>
      </c>
      <c r="Z41" s="157" cm="1">
        <f t="array" ref="Z41">IFERROR(_xlfn.XLOOKUP($A41&amp;Z$4,MEN_DES&amp;MEN_COD,MEN_GMS),0)*$Q41</f>
        <v>0</v>
      </c>
      <c r="AA41" s="157" cm="1">
        <f t="array" ref="AA41">IFERROR(_xlfn.XLOOKUP($A41&amp;AA$4,MEN_DES&amp;MEN_COD,MEN_GMS),0)*$Q41</f>
        <v>0</v>
      </c>
      <c r="AB41" s="157" cm="1">
        <f t="array" ref="AB41">IFERROR(_xlfn.XLOOKUP($A41&amp;AB$4,MEN_DES&amp;MEN_COD,MEN_GMS),0)*$Q41</f>
        <v>0</v>
      </c>
      <c r="AC41" s="157" cm="1">
        <f t="array" ref="AC41">IFERROR(_xlfn.XLOOKUP($A41&amp;AC$4,MEN_DES&amp;MEN_COD,MEN_GMS),0)*$Q41</f>
        <v>0</v>
      </c>
      <c r="AD41" s="157" cm="1">
        <f t="array" ref="AD41">IFERROR(_xlfn.XLOOKUP($A41&amp;AD$4,MEN_DES&amp;MEN_COD,MEN_GMS),0)*$Q41</f>
        <v>0</v>
      </c>
      <c r="AE41" s="157" cm="1">
        <f t="array" ref="AE41">IFERROR(_xlfn.XLOOKUP($A41&amp;AE$4,MEN_DES&amp;MEN_COD,MEN_GMS),0)*$Q41</f>
        <v>0</v>
      </c>
      <c r="AF41" s="157"/>
      <c r="AG41" s="157" cm="1">
        <f t="array" ref="AG41">IFERROR(_xlfn.XLOOKUP($A41&amp;AG$4,MEN_DES&amp;MEN_COD,MEN_GMS),0)*$Q41</f>
        <v>0</v>
      </c>
      <c r="AH41" s="157" cm="1">
        <f t="array" ref="AH41">IFERROR(_xlfn.XLOOKUP($A41&amp;AH$4,MEN_DES&amp;MEN_COD,MEN_GMS),0)*$Q41</f>
        <v>0</v>
      </c>
      <c r="AI41" s="157" cm="1">
        <f t="array" ref="AI41">IFERROR(_xlfn.XLOOKUP($A41&amp;AI$4,MEN_DES&amp;MEN_COD,MEN_GMS),0)*$Q41</f>
        <v>0</v>
      </c>
      <c r="AJ41" s="157" cm="1">
        <f t="array" ref="AJ41">IFERROR(_xlfn.XLOOKUP($A41&amp;AJ$4,MEN_DES&amp;MEN_COD,MEN_GMS),0)*$Q41</f>
        <v>0</v>
      </c>
      <c r="AK41" s="157" cm="1">
        <f t="array" ref="AK41">IFERROR(_xlfn.XLOOKUP($A41&amp;AK$4,MEN_DES&amp;MEN_COD,MEN_GMS),0)*$Q41</f>
        <v>0</v>
      </c>
      <c r="AL41" s="157" cm="1">
        <f t="array" ref="AL41">IFERROR(_xlfn.XLOOKUP($A41&amp;AL$4,MEN_DES&amp;MEN_COD,MEN_GMS),0)*$Q41</f>
        <v>0</v>
      </c>
      <c r="AM41" s="157" cm="1">
        <f t="array" ref="AM41">IFERROR(_xlfn.XLOOKUP($A41&amp;AM$4,MEN_DES&amp;MEN_COD,MEN_GMS),0)*$Q41</f>
        <v>0</v>
      </c>
      <c r="AN41" s="157" cm="1">
        <f t="array" ref="AN41">IFERROR(_xlfn.XLOOKUP($A41&amp;AN$4,MEN_DES&amp;MEN_COD,MEN_GMS),0)*$Q41</f>
        <v>0</v>
      </c>
      <c r="AO41" s="157" cm="1">
        <f t="array" ref="AO41">IFERROR(_xlfn.XLOOKUP($A41&amp;AO$4,MEN_DES&amp;MEN_COD,MEN_GMS),0)*$Q41</f>
        <v>0</v>
      </c>
      <c r="AP41" s="157" cm="1">
        <f t="array" ref="AP41">IFERROR(_xlfn.XLOOKUP($A41&amp;AP$4,MEN_DES&amp;MEN_COD,MEN_GMS),0)*$Q41</f>
        <v>0</v>
      </c>
      <c r="AQ41" s="157" cm="1">
        <f t="array" ref="AQ41">IFERROR(_xlfn.XLOOKUP($A41&amp;AQ$4,MEN_DES&amp;MEN_COD,MEN_GMS),0)*$Q41</f>
        <v>0</v>
      </c>
      <c r="AR41" s="157" cm="1">
        <f t="array" ref="AR41">IFERROR(_xlfn.XLOOKUP($A41&amp;AR$4,MEN_DES&amp;MEN_COD,MEN_GMS),0)*$Q41</f>
        <v>0</v>
      </c>
      <c r="AS41" s="157" cm="1">
        <f t="array" ref="AS41">IFERROR(_xlfn.XLOOKUP($A41&amp;AS$4,MEN_DES&amp;MEN_COD,MEN_GMS),0)*$Q41</f>
        <v>0</v>
      </c>
      <c r="AT41" s="157" cm="1">
        <f t="array" ref="AT41">IFERROR(_xlfn.XLOOKUP($A41&amp;AT$4,MEN_DES&amp;MEN_COD,MEN_GMS),0)*$Q41</f>
        <v>0</v>
      </c>
      <c r="AU41" s="157" cm="1">
        <f t="array" ref="AU41">IFERROR(_xlfn.XLOOKUP($A41&amp;AU$4,MEN_DES&amp;MEN_COD,MEN_GMS),0)*$Q41</f>
        <v>0</v>
      </c>
      <c r="AV41" s="157" cm="1">
        <f t="array" ref="AV41">IFERROR(_xlfn.XLOOKUP($A41&amp;AV$4,MEN_DES&amp;MEN_COD,MEN_GMS),0)*$Q41</f>
        <v>0</v>
      </c>
      <c r="AW41" s="157" cm="1">
        <f t="array" ref="AW41">IFERROR(_xlfn.XLOOKUP($A41&amp;AW$4,MEN_DES&amp;MEN_COD,MEN_GMS),0)*$Q41</f>
        <v>0</v>
      </c>
      <c r="AX41" s="157" cm="1">
        <f t="array" ref="AX41">IFERROR(_xlfn.XLOOKUP($A41&amp;AX$4,MEN_DES&amp;MEN_COD,MEN_GMS),0)*$Q41</f>
        <v>0</v>
      </c>
      <c r="AY41" s="157" cm="1">
        <f t="array" ref="AY41">IFERROR(_xlfn.XLOOKUP($A41&amp;AY$4,MEN_DES&amp;MEN_COD,MEN_GMS),0)*$Q41</f>
        <v>0</v>
      </c>
      <c r="AZ41" s="157" cm="1">
        <f t="array" ref="AZ41">IFERROR(_xlfn.XLOOKUP($A41&amp;AZ$4,MEN_DES&amp;MEN_COD,MEN_GMS),0)*$Q41</f>
        <v>0</v>
      </c>
      <c r="BA41" s="157" cm="1">
        <f t="array" ref="BA41">IFERROR(_xlfn.XLOOKUP($A41&amp;BA$4,MEN_DES&amp;MEN_COD,MEN_GMS),0)*$Q41</f>
        <v>0</v>
      </c>
      <c r="BB41" s="157" cm="1">
        <f t="array" ref="BB41">IFERROR(_xlfn.XLOOKUP($A41&amp;BB$4,MEN_DES&amp;MEN_COD,MEN_GMS),0)*$Q41</f>
        <v>0</v>
      </c>
      <c r="BC41" s="157" cm="1">
        <f t="array" ref="BC41">IFERROR(_xlfn.XLOOKUP($A41&amp;BC$4,MEN_DES&amp;MEN_COD,MEN_GMS),0)*$Q41</f>
        <v>0</v>
      </c>
      <c r="BD41" s="157" cm="1">
        <f t="array" ref="BD41">IFERROR(_xlfn.XLOOKUP($A41&amp;BD$4,MEN_DES&amp;MEN_COD,MEN_GMS),0)*$Q41</f>
        <v>0</v>
      </c>
      <c r="BE41" s="157" cm="1">
        <f t="array" ref="BE41">IFERROR(_xlfn.XLOOKUP($A41&amp;BE$4,MEN_DES&amp;MEN_COD,MEN_GMS),0)*$Q41</f>
        <v>0</v>
      </c>
      <c r="BF41" s="157" cm="1">
        <f t="array" ref="BF41">IFERROR(_xlfn.XLOOKUP($A41&amp;BF$4,MEN_DES&amp;MEN_COD,MEN_GMS),0)*$Q41</f>
        <v>0</v>
      </c>
      <c r="BG41" s="157" cm="1">
        <f t="array" ref="BG41">IFERROR(_xlfn.XLOOKUP($A41&amp;BG$4,MEN_DES&amp;MEN_COD,MEN_GMS),0)*$Q41</f>
        <v>0</v>
      </c>
      <c r="BH41" s="157" cm="1">
        <f t="array" ref="BH41">IFERROR(_xlfn.XLOOKUP($A41&amp;BH$4,MEN_DES&amp;MEN_COD,MEN_GMS),0)*$Q41</f>
        <v>0</v>
      </c>
      <c r="BI41" s="157" cm="1">
        <f t="array" ref="BI41">IFERROR(_xlfn.XLOOKUP($A41&amp;BI$4,MEN_DES&amp;MEN_COD,MEN_GMS),0)*$Q41</f>
        <v>0</v>
      </c>
      <c r="BJ41" s="157" cm="1">
        <f t="array" ref="BJ41">IFERROR(_xlfn.XLOOKUP($A41&amp;BJ$4,MEN_DES&amp;MEN_COD,MEN_GMS),0)*$Q41</f>
        <v>0</v>
      </c>
      <c r="BK41" s="157" cm="1">
        <f t="array" ref="BK41">IFERROR(_xlfn.XLOOKUP($A41&amp;BK$4,MEN_DES&amp;MEN_COD,MEN_GMS),0)*$Q41</f>
        <v>0</v>
      </c>
      <c r="BL41" s="157" cm="1">
        <f t="array" ref="BL41">IFERROR(_xlfn.XLOOKUP($A41&amp;BL$4,MEN_DES&amp;MEN_COD,MEN_GMS),0)*$Q41</f>
        <v>0</v>
      </c>
      <c r="BM41" s="157" cm="1">
        <f t="array" ref="BM41">IFERROR(_xlfn.XLOOKUP($A41&amp;BM$4,MEN_DES&amp;MEN_COD,MEN_GMS),0)*$Q41</f>
        <v>0</v>
      </c>
      <c r="BN41" s="157" cm="1">
        <f t="array" ref="BN41">IFERROR(_xlfn.XLOOKUP($A41&amp;BN$4,MEN_DES&amp;MEN_COD,MEN_GMS),0)*$Q41</f>
        <v>0</v>
      </c>
      <c r="BO41" s="168">
        <f t="shared" si="38"/>
        <v>0</v>
      </c>
    </row>
    <row r="42" spans="2:67" x14ac:dyDescent="0.15">
      <c r="B42"/>
      <c r="C42"/>
      <c r="R42" s="157" cm="1">
        <f t="array" ref="R42">IFERROR(_xlfn.XLOOKUP($A42&amp;R$4,MEN_DES&amp;MEN_COD,MEN_GMS),0)*$Q42</f>
        <v>0</v>
      </c>
      <c r="S42" s="157" cm="1">
        <f t="array" ref="S42">IFERROR(_xlfn.XLOOKUP($A42&amp;S$4,MEN_DES&amp;MEN_COD,MEN_GMS),0)*$Q42</f>
        <v>0</v>
      </c>
      <c r="T42" s="157" cm="1">
        <f t="array" ref="T42">IFERROR(_xlfn.XLOOKUP($A42&amp;T$4,MEN_DES&amp;MEN_COD,MEN_GMS),0)*$Q42</f>
        <v>0</v>
      </c>
      <c r="U42" s="157" cm="1">
        <f t="array" ref="U42">IFERROR(_xlfn.XLOOKUP($A42&amp;U$4,MEN_DES&amp;MEN_COD,MEN_GMS),0)*$Q42</f>
        <v>0</v>
      </c>
      <c r="V42" s="157" cm="1">
        <f t="array" ref="V42">IFERROR(_xlfn.XLOOKUP($A42&amp;V$4,MEN_DES&amp;MEN_COD,MEN_GMS),0)*$Q42</f>
        <v>0</v>
      </c>
      <c r="W42" s="157" cm="1">
        <f t="array" ref="W42">IFERROR(_xlfn.XLOOKUP($A42&amp;W$4,MEN_DES&amp;MEN_COD,MEN_GMS),0)*$Q42</f>
        <v>0</v>
      </c>
      <c r="X42" s="157" cm="1">
        <f t="array" ref="X42">IFERROR(_xlfn.XLOOKUP($A42&amp;X$4,MEN_DES&amp;MEN_COD,MEN_GMS),0)*$Q42</f>
        <v>0</v>
      </c>
      <c r="Y42" s="157" cm="1">
        <f t="array" ref="Y42">IFERROR(_xlfn.XLOOKUP($A42&amp;Y$4,MEN_DES&amp;MEN_COD,MEN_GMS),0)*$Q42</f>
        <v>0</v>
      </c>
      <c r="Z42" s="157" cm="1">
        <f t="array" ref="Z42">IFERROR(_xlfn.XLOOKUP($A42&amp;Z$4,MEN_DES&amp;MEN_COD,MEN_GMS),0)*$Q42</f>
        <v>0</v>
      </c>
      <c r="AA42" s="157" cm="1">
        <f t="array" ref="AA42">IFERROR(_xlfn.XLOOKUP($A42&amp;AA$4,MEN_DES&amp;MEN_COD,MEN_GMS),0)*$Q42</f>
        <v>0</v>
      </c>
      <c r="AB42" s="157" cm="1">
        <f t="array" ref="AB42">IFERROR(_xlfn.XLOOKUP($A42&amp;AB$4,MEN_DES&amp;MEN_COD,MEN_GMS),0)*$Q42</f>
        <v>0</v>
      </c>
      <c r="AC42" s="157" cm="1">
        <f t="array" ref="AC42">IFERROR(_xlfn.XLOOKUP($A42&amp;AC$4,MEN_DES&amp;MEN_COD,MEN_GMS),0)*$Q42</f>
        <v>0</v>
      </c>
      <c r="AD42" s="157" cm="1">
        <f t="array" ref="AD42">IFERROR(_xlfn.XLOOKUP($A42&amp;AD$4,MEN_DES&amp;MEN_COD,MEN_GMS),0)*$Q42</f>
        <v>0</v>
      </c>
      <c r="AE42" s="157" cm="1">
        <f t="array" ref="AE42">IFERROR(_xlfn.XLOOKUP($A42&amp;AE$4,MEN_DES&amp;MEN_COD,MEN_GMS),0)*$Q42</f>
        <v>0</v>
      </c>
      <c r="AF42" s="157"/>
      <c r="AG42" s="157" cm="1">
        <f t="array" ref="AG42">IFERROR(_xlfn.XLOOKUP($A42&amp;AG$4,MEN_DES&amp;MEN_COD,MEN_GMS),0)*$Q42</f>
        <v>0</v>
      </c>
      <c r="AH42" s="157" cm="1">
        <f t="array" ref="AH42">IFERROR(_xlfn.XLOOKUP($A42&amp;AH$4,MEN_DES&amp;MEN_COD,MEN_GMS),0)*$Q42</f>
        <v>0</v>
      </c>
      <c r="AI42" s="157" cm="1">
        <f t="array" ref="AI42">IFERROR(_xlfn.XLOOKUP($A42&amp;AI$4,MEN_DES&amp;MEN_COD,MEN_GMS),0)*$Q42</f>
        <v>0</v>
      </c>
      <c r="AJ42" s="157" cm="1">
        <f t="array" ref="AJ42">IFERROR(_xlfn.XLOOKUP($A42&amp;AJ$4,MEN_DES&amp;MEN_COD,MEN_GMS),0)*$Q42</f>
        <v>0</v>
      </c>
      <c r="AK42" s="157" cm="1">
        <f t="array" ref="AK42">IFERROR(_xlfn.XLOOKUP($A42&amp;AK$4,MEN_DES&amp;MEN_COD,MEN_GMS),0)*$Q42</f>
        <v>0</v>
      </c>
      <c r="AL42" s="157" cm="1">
        <f t="array" ref="AL42">IFERROR(_xlfn.XLOOKUP($A42&amp;AL$4,MEN_DES&amp;MEN_COD,MEN_GMS),0)*$Q42</f>
        <v>0</v>
      </c>
      <c r="AM42" s="157" cm="1">
        <f t="array" ref="AM42">IFERROR(_xlfn.XLOOKUP($A42&amp;AM$4,MEN_DES&amp;MEN_COD,MEN_GMS),0)*$Q42</f>
        <v>0</v>
      </c>
      <c r="AN42" s="157" cm="1">
        <f t="array" ref="AN42">IFERROR(_xlfn.XLOOKUP($A42&amp;AN$4,MEN_DES&amp;MEN_COD,MEN_GMS),0)*$Q42</f>
        <v>0</v>
      </c>
      <c r="AO42" s="157" cm="1">
        <f t="array" ref="AO42">IFERROR(_xlfn.XLOOKUP($A42&amp;AO$4,MEN_DES&amp;MEN_COD,MEN_GMS),0)*$Q42</f>
        <v>0</v>
      </c>
      <c r="AP42" s="157" cm="1">
        <f t="array" ref="AP42">IFERROR(_xlfn.XLOOKUP($A42&amp;AP$4,MEN_DES&amp;MEN_COD,MEN_GMS),0)*$Q42</f>
        <v>0</v>
      </c>
      <c r="AQ42" s="157" cm="1">
        <f t="array" ref="AQ42">IFERROR(_xlfn.XLOOKUP($A42&amp;AQ$4,MEN_DES&amp;MEN_COD,MEN_GMS),0)*$Q42</f>
        <v>0</v>
      </c>
      <c r="AR42" s="157" cm="1">
        <f t="array" ref="AR42">IFERROR(_xlfn.XLOOKUP($A42&amp;AR$4,MEN_DES&amp;MEN_COD,MEN_GMS),0)*$Q42</f>
        <v>0</v>
      </c>
      <c r="AS42" s="157" cm="1">
        <f t="array" ref="AS42">IFERROR(_xlfn.XLOOKUP($A42&amp;AS$4,MEN_DES&amp;MEN_COD,MEN_GMS),0)*$Q42</f>
        <v>0</v>
      </c>
      <c r="AT42" s="157" cm="1">
        <f t="array" ref="AT42">IFERROR(_xlfn.XLOOKUP($A42&amp;AT$4,MEN_DES&amp;MEN_COD,MEN_GMS),0)*$Q42</f>
        <v>0</v>
      </c>
      <c r="AU42" s="157" cm="1">
        <f t="array" ref="AU42">IFERROR(_xlfn.XLOOKUP($A42&amp;AU$4,MEN_DES&amp;MEN_COD,MEN_GMS),0)*$Q42</f>
        <v>0</v>
      </c>
      <c r="AV42" s="157" cm="1">
        <f t="array" ref="AV42">IFERROR(_xlfn.XLOOKUP($A42&amp;AV$4,MEN_DES&amp;MEN_COD,MEN_GMS),0)*$Q42</f>
        <v>0</v>
      </c>
      <c r="AW42" s="157" cm="1">
        <f t="array" ref="AW42">IFERROR(_xlfn.XLOOKUP($A42&amp;AW$4,MEN_DES&amp;MEN_COD,MEN_GMS),0)*$Q42</f>
        <v>0</v>
      </c>
      <c r="AX42" s="157" cm="1">
        <f t="array" ref="AX42">IFERROR(_xlfn.XLOOKUP($A42&amp;AX$4,MEN_DES&amp;MEN_COD,MEN_GMS),0)*$Q42</f>
        <v>0</v>
      </c>
      <c r="AY42" s="157" cm="1">
        <f t="array" ref="AY42">IFERROR(_xlfn.XLOOKUP($A42&amp;AY$4,MEN_DES&amp;MEN_COD,MEN_GMS),0)*$Q42</f>
        <v>0</v>
      </c>
      <c r="AZ42" s="157" cm="1">
        <f t="array" ref="AZ42">IFERROR(_xlfn.XLOOKUP($A42&amp;AZ$4,MEN_DES&amp;MEN_COD,MEN_GMS),0)*$Q42</f>
        <v>0</v>
      </c>
      <c r="BA42" s="157" cm="1">
        <f t="array" ref="BA42">IFERROR(_xlfn.XLOOKUP($A42&amp;BA$4,MEN_DES&amp;MEN_COD,MEN_GMS),0)*$Q42</f>
        <v>0</v>
      </c>
      <c r="BB42" s="157" cm="1">
        <f t="array" ref="BB42">IFERROR(_xlfn.XLOOKUP($A42&amp;BB$4,MEN_DES&amp;MEN_COD,MEN_GMS),0)*$Q42</f>
        <v>0</v>
      </c>
      <c r="BC42" s="157" cm="1">
        <f t="array" ref="BC42">IFERROR(_xlfn.XLOOKUP($A42&amp;BC$4,MEN_DES&amp;MEN_COD,MEN_GMS),0)*$Q42</f>
        <v>0</v>
      </c>
      <c r="BD42" s="157" cm="1">
        <f t="array" ref="BD42">IFERROR(_xlfn.XLOOKUP($A42&amp;BD$4,MEN_DES&amp;MEN_COD,MEN_GMS),0)*$Q42</f>
        <v>0</v>
      </c>
      <c r="BE42" s="157" cm="1">
        <f t="array" ref="BE42">IFERROR(_xlfn.XLOOKUP($A42&amp;BE$4,MEN_DES&amp;MEN_COD,MEN_GMS),0)*$Q42</f>
        <v>0</v>
      </c>
      <c r="BF42" s="157" cm="1">
        <f t="array" ref="BF42">IFERROR(_xlfn.XLOOKUP($A42&amp;BF$4,MEN_DES&amp;MEN_COD,MEN_GMS),0)*$Q42</f>
        <v>0</v>
      </c>
      <c r="BG42" s="157" cm="1">
        <f t="array" ref="BG42">IFERROR(_xlfn.XLOOKUP($A42&amp;BG$4,MEN_DES&amp;MEN_COD,MEN_GMS),0)*$Q42</f>
        <v>0</v>
      </c>
      <c r="BH42" s="157" cm="1">
        <f t="array" ref="BH42">IFERROR(_xlfn.XLOOKUP($A42&amp;BH$4,MEN_DES&amp;MEN_COD,MEN_GMS),0)*$Q42</f>
        <v>0</v>
      </c>
      <c r="BI42" s="157" cm="1">
        <f t="array" ref="BI42">IFERROR(_xlfn.XLOOKUP($A42&amp;BI$4,MEN_DES&amp;MEN_COD,MEN_GMS),0)*$Q42</f>
        <v>0</v>
      </c>
      <c r="BJ42" s="157" cm="1">
        <f t="array" ref="BJ42">IFERROR(_xlfn.XLOOKUP($A42&amp;BJ$4,MEN_DES&amp;MEN_COD,MEN_GMS),0)*$Q42</f>
        <v>0</v>
      </c>
      <c r="BK42" s="157" cm="1">
        <f t="array" ref="BK42">IFERROR(_xlfn.XLOOKUP($A42&amp;BK$4,MEN_DES&amp;MEN_COD,MEN_GMS),0)*$Q42</f>
        <v>0</v>
      </c>
      <c r="BL42" s="157" cm="1">
        <f t="array" ref="BL42">IFERROR(_xlfn.XLOOKUP($A42&amp;BL$4,MEN_DES&amp;MEN_COD,MEN_GMS),0)*$Q42</f>
        <v>0</v>
      </c>
      <c r="BM42" s="157" cm="1">
        <f t="array" ref="BM42">IFERROR(_xlfn.XLOOKUP($A42&amp;BM$4,MEN_DES&amp;MEN_COD,MEN_GMS),0)*$Q42</f>
        <v>0</v>
      </c>
      <c r="BN42" s="157" cm="1">
        <f t="array" ref="BN42">IFERROR(_xlfn.XLOOKUP($A42&amp;BN$4,MEN_DES&amp;MEN_COD,MEN_GMS),0)*$Q42</f>
        <v>0</v>
      </c>
      <c r="BO42" s="168">
        <f t="shared" si="38"/>
        <v>0</v>
      </c>
    </row>
    <row r="43" spans="2:67" x14ac:dyDescent="0.15">
      <c r="B43"/>
      <c r="C43"/>
      <c r="R43" s="157" cm="1">
        <f t="array" ref="R43">IFERROR(_xlfn.XLOOKUP($A43&amp;R$4,MEN_DES&amp;MEN_COD,MEN_GMS),0)*$Q43</f>
        <v>0</v>
      </c>
      <c r="S43" s="157" cm="1">
        <f t="array" ref="S43">IFERROR(_xlfn.XLOOKUP($A43&amp;S$4,MEN_DES&amp;MEN_COD,MEN_GMS),0)*$Q43</f>
        <v>0</v>
      </c>
      <c r="T43" s="157" cm="1">
        <f t="array" ref="T43">IFERROR(_xlfn.XLOOKUP($A43&amp;T$4,MEN_DES&amp;MEN_COD,MEN_GMS),0)*$Q43</f>
        <v>0</v>
      </c>
      <c r="U43" s="157" cm="1">
        <f t="array" ref="U43">IFERROR(_xlfn.XLOOKUP($A43&amp;U$4,MEN_DES&amp;MEN_COD,MEN_GMS),0)*$Q43</f>
        <v>0</v>
      </c>
      <c r="V43" s="157" cm="1">
        <f t="array" ref="V43">IFERROR(_xlfn.XLOOKUP($A43&amp;V$4,MEN_DES&amp;MEN_COD,MEN_GMS),0)*$Q43</f>
        <v>0</v>
      </c>
      <c r="W43" s="157" cm="1">
        <f t="array" ref="W43">IFERROR(_xlfn.XLOOKUP($A43&amp;W$4,MEN_DES&amp;MEN_COD,MEN_GMS),0)*$Q43</f>
        <v>0</v>
      </c>
      <c r="X43" s="157" cm="1">
        <f t="array" ref="X43">IFERROR(_xlfn.XLOOKUP($A43&amp;X$4,MEN_DES&amp;MEN_COD,MEN_GMS),0)*$Q43</f>
        <v>0</v>
      </c>
      <c r="Y43" s="157" cm="1">
        <f t="array" ref="Y43">IFERROR(_xlfn.XLOOKUP($A43&amp;Y$4,MEN_DES&amp;MEN_COD,MEN_GMS),0)*$Q43</f>
        <v>0</v>
      </c>
      <c r="Z43" s="157" cm="1">
        <f t="array" ref="Z43">IFERROR(_xlfn.XLOOKUP($A43&amp;Z$4,MEN_DES&amp;MEN_COD,MEN_GMS),0)*$Q43</f>
        <v>0</v>
      </c>
      <c r="AA43" s="157" cm="1">
        <f t="array" ref="AA43">IFERROR(_xlfn.XLOOKUP($A43&amp;AA$4,MEN_DES&amp;MEN_COD,MEN_GMS),0)*$Q43</f>
        <v>0</v>
      </c>
      <c r="AB43" s="157" cm="1">
        <f t="array" ref="AB43">IFERROR(_xlfn.XLOOKUP($A43&amp;AB$4,MEN_DES&amp;MEN_COD,MEN_GMS),0)*$Q43</f>
        <v>0</v>
      </c>
      <c r="AC43" s="157" cm="1">
        <f t="array" ref="AC43">IFERROR(_xlfn.XLOOKUP($A43&amp;AC$4,MEN_DES&amp;MEN_COD,MEN_GMS),0)*$Q43</f>
        <v>0</v>
      </c>
      <c r="AD43" s="157" cm="1">
        <f t="array" ref="AD43">IFERROR(_xlfn.XLOOKUP($A43&amp;AD$4,MEN_DES&amp;MEN_COD,MEN_GMS),0)*$Q43</f>
        <v>0</v>
      </c>
      <c r="AE43" s="157" cm="1">
        <f t="array" ref="AE43">IFERROR(_xlfn.XLOOKUP($A43&amp;AE$4,MEN_DES&amp;MEN_COD,MEN_GMS),0)*$Q43</f>
        <v>0</v>
      </c>
      <c r="AF43" s="157"/>
      <c r="AG43" s="157" cm="1">
        <f t="array" ref="AG43">IFERROR(_xlfn.XLOOKUP($A43&amp;AG$4,MEN_DES&amp;MEN_COD,MEN_GMS),0)*$Q43</f>
        <v>0</v>
      </c>
      <c r="AH43" s="157" cm="1">
        <f t="array" ref="AH43">IFERROR(_xlfn.XLOOKUP($A43&amp;AH$4,MEN_DES&amp;MEN_COD,MEN_GMS),0)*$Q43</f>
        <v>0</v>
      </c>
      <c r="AI43" s="157" cm="1">
        <f t="array" ref="AI43">IFERROR(_xlfn.XLOOKUP($A43&amp;AI$4,MEN_DES&amp;MEN_COD,MEN_GMS),0)*$Q43</f>
        <v>0</v>
      </c>
      <c r="AJ43" s="157" cm="1">
        <f t="array" ref="AJ43">IFERROR(_xlfn.XLOOKUP($A43&amp;AJ$4,MEN_DES&amp;MEN_COD,MEN_GMS),0)*$Q43</f>
        <v>0</v>
      </c>
      <c r="AK43" s="157" cm="1">
        <f t="array" ref="AK43">IFERROR(_xlfn.XLOOKUP($A43&amp;AK$4,MEN_DES&amp;MEN_COD,MEN_GMS),0)*$Q43</f>
        <v>0</v>
      </c>
      <c r="AL43" s="157" cm="1">
        <f t="array" ref="AL43">IFERROR(_xlfn.XLOOKUP($A43&amp;AL$4,MEN_DES&amp;MEN_COD,MEN_GMS),0)*$Q43</f>
        <v>0</v>
      </c>
      <c r="AM43" s="157" cm="1">
        <f t="array" ref="AM43">IFERROR(_xlfn.XLOOKUP($A43&amp;AM$4,MEN_DES&amp;MEN_COD,MEN_GMS),0)*$Q43</f>
        <v>0</v>
      </c>
      <c r="AN43" s="157" cm="1">
        <f t="array" ref="AN43">IFERROR(_xlfn.XLOOKUP($A43&amp;AN$4,MEN_DES&amp;MEN_COD,MEN_GMS),0)*$Q43</f>
        <v>0</v>
      </c>
      <c r="AO43" s="157" cm="1">
        <f t="array" ref="AO43">IFERROR(_xlfn.XLOOKUP($A43&amp;AO$4,MEN_DES&amp;MEN_COD,MEN_GMS),0)*$Q43</f>
        <v>0</v>
      </c>
      <c r="AP43" s="157" cm="1">
        <f t="array" ref="AP43">IFERROR(_xlfn.XLOOKUP($A43&amp;AP$4,MEN_DES&amp;MEN_COD,MEN_GMS),0)*$Q43</f>
        <v>0</v>
      </c>
      <c r="AQ43" s="157" cm="1">
        <f t="array" ref="AQ43">IFERROR(_xlfn.XLOOKUP($A43&amp;AQ$4,MEN_DES&amp;MEN_COD,MEN_GMS),0)*$Q43</f>
        <v>0</v>
      </c>
      <c r="AR43" s="157" cm="1">
        <f t="array" ref="AR43">IFERROR(_xlfn.XLOOKUP($A43&amp;AR$4,MEN_DES&amp;MEN_COD,MEN_GMS),0)*$Q43</f>
        <v>0</v>
      </c>
      <c r="AS43" s="157" cm="1">
        <f t="array" ref="AS43">IFERROR(_xlfn.XLOOKUP($A43&amp;AS$4,MEN_DES&amp;MEN_COD,MEN_GMS),0)*$Q43</f>
        <v>0</v>
      </c>
      <c r="AT43" s="157" cm="1">
        <f t="array" ref="AT43">IFERROR(_xlfn.XLOOKUP($A43&amp;AT$4,MEN_DES&amp;MEN_COD,MEN_GMS),0)*$Q43</f>
        <v>0</v>
      </c>
      <c r="AU43" s="157" cm="1">
        <f t="array" ref="AU43">IFERROR(_xlfn.XLOOKUP($A43&amp;AU$4,MEN_DES&amp;MEN_COD,MEN_GMS),0)*$Q43</f>
        <v>0</v>
      </c>
      <c r="AV43" s="157" cm="1">
        <f t="array" ref="AV43">IFERROR(_xlfn.XLOOKUP($A43&amp;AV$4,MEN_DES&amp;MEN_COD,MEN_GMS),0)*$Q43</f>
        <v>0</v>
      </c>
      <c r="AW43" s="157" cm="1">
        <f t="array" ref="AW43">IFERROR(_xlfn.XLOOKUP($A43&amp;AW$4,MEN_DES&amp;MEN_COD,MEN_GMS),0)*$Q43</f>
        <v>0</v>
      </c>
      <c r="AX43" s="157" cm="1">
        <f t="array" ref="AX43">IFERROR(_xlfn.XLOOKUP($A43&amp;AX$4,MEN_DES&amp;MEN_COD,MEN_GMS),0)*$Q43</f>
        <v>0</v>
      </c>
      <c r="AY43" s="157" cm="1">
        <f t="array" ref="AY43">IFERROR(_xlfn.XLOOKUP($A43&amp;AY$4,MEN_DES&amp;MEN_COD,MEN_GMS),0)*$Q43</f>
        <v>0</v>
      </c>
      <c r="AZ43" s="157" cm="1">
        <f t="array" ref="AZ43">IFERROR(_xlfn.XLOOKUP($A43&amp;AZ$4,MEN_DES&amp;MEN_COD,MEN_GMS),0)*$Q43</f>
        <v>0</v>
      </c>
      <c r="BA43" s="157" cm="1">
        <f t="array" ref="BA43">IFERROR(_xlfn.XLOOKUP($A43&amp;BA$4,MEN_DES&amp;MEN_COD,MEN_GMS),0)*$Q43</f>
        <v>0</v>
      </c>
      <c r="BB43" s="157" cm="1">
        <f t="array" ref="BB43">IFERROR(_xlfn.XLOOKUP($A43&amp;BB$4,MEN_DES&amp;MEN_COD,MEN_GMS),0)*$Q43</f>
        <v>0</v>
      </c>
      <c r="BC43" s="157" cm="1">
        <f t="array" ref="BC43">IFERROR(_xlfn.XLOOKUP($A43&amp;BC$4,MEN_DES&amp;MEN_COD,MEN_GMS),0)*$Q43</f>
        <v>0</v>
      </c>
      <c r="BD43" s="157" cm="1">
        <f t="array" ref="BD43">IFERROR(_xlfn.XLOOKUP($A43&amp;BD$4,MEN_DES&amp;MEN_COD,MEN_GMS),0)*$Q43</f>
        <v>0</v>
      </c>
      <c r="BE43" s="157" cm="1">
        <f t="array" ref="BE43">IFERROR(_xlfn.XLOOKUP($A43&amp;BE$4,MEN_DES&amp;MEN_COD,MEN_GMS),0)*$Q43</f>
        <v>0</v>
      </c>
      <c r="BF43" s="157" cm="1">
        <f t="array" ref="BF43">IFERROR(_xlfn.XLOOKUP($A43&amp;BF$4,MEN_DES&amp;MEN_COD,MEN_GMS),0)*$Q43</f>
        <v>0</v>
      </c>
      <c r="BG43" s="157" cm="1">
        <f t="array" ref="BG43">IFERROR(_xlfn.XLOOKUP($A43&amp;BG$4,MEN_DES&amp;MEN_COD,MEN_GMS),0)*$Q43</f>
        <v>0</v>
      </c>
      <c r="BH43" s="157" cm="1">
        <f t="array" ref="BH43">IFERROR(_xlfn.XLOOKUP($A43&amp;BH$4,MEN_DES&amp;MEN_COD,MEN_GMS),0)*$Q43</f>
        <v>0</v>
      </c>
      <c r="BI43" s="157" cm="1">
        <f t="array" ref="BI43">IFERROR(_xlfn.XLOOKUP($A43&amp;BI$4,MEN_DES&amp;MEN_COD,MEN_GMS),0)*$Q43</f>
        <v>0</v>
      </c>
      <c r="BJ43" s="157" cm="1">
        <f t="array" ref="BJ43">IFERROR(_xlfn.XLOOKUP($A43&amp;BJ$4,MEN_DES&amp;MEN_COD,MEN_GMS),0)*$Q43</f>
        <v>0</v>
      </c>
      <c r="BK43" s="157" cm="1">
        <f t="array" ref="BK43">IFERROR(_xlfn.XLOOKUP($A43&amp;BK$4,MEN_DES&amp;MEN_COD,MEN_GMS),0)*$Q43</f>
        <v>0</v>
      </c>
      <c r="BL43" s="157" cm="1">
        <f t="array" ref="BL43">IFERROR(_xlfn.XLOOKUP($A43&amp;BL$4,MEN_DES&amp;MEN_COD,MEN_GMS),0)*$Q43</f>
        <v>0</v>
      </c>
      <c r="BM43" s="157" cm="1">
        <f t="array" ref="BM43">IFERROR(_xlfn.XLOOKUP($A43&amp;BM$4,MEN_DES&amp;MEN_COD,MEN_GMS),0)*$Q43</f>
        <v>0</v>
      </c>
      <c r="BN43" s="157" cm="1">
        <f t="array" ref="BN43">IFERROR(_xlfn.XLOOKUP($A43&amp;BN$4,MEN_DES&amp;MEN_COD,MEN_GMS),0)*$Q43</f>
        <v>0</v>
      </c>
      <c r="BO43" s="168">
        <f t="shared" si="38"/>
        <v>0</v>
      </c>
    </row>
    <row r="44" spans="2:67" x14ac:dyDescent="0.15">
      <c r="B44"/>
      <c r="C44"/>
      <c r="R44" s="157" cm="1">
        <f t="array" ref="R44">IFERROR(_xlfn.XLOOKUP($A44&amp;R$4,MEN_DES&amp;MEN_COD,MEN_GMS),0)*$Q44</f>
        <v>0</v>
      </c>
      <c r="S44" s="157" cm="1">
        <f t="array" ref="S44">IFERROR(_xlfn.XLOOKUP($A44&amp;S$4,MEN_DES&amp;MEN_COD,MEN_GMS),0)*$Q44</f>
        <v>0</v>
      </c>
      <c r="T44" s="157" cm="1">
        <f t="array" ref="T44">IFERROR(_xlfn.XLOOKUP($A44&amp;T$4,MEN_DES&amp;MEN_COD,MEN_GMS),0)*$Q44</f>
        <v>0</v>
      </c>
      <c r="U44" s="157" cm="1">
        <f t="array" ref="U44">IFERROR(_xlfn.XLOOKUP($A44&amp;U$4,MEN_DES&amp;MEN_COD,MEN_GMS),0)*$Q44</f>
        <v>0</v>
      </c>
      <c r="V44" s="157" cm="1">
        <f t="array" ref="V44">IFERROR(_xlfn.XLOOKUP($A44&amp;V$4,MEN_DES&amp;MEN_COD,MEN_GMS),0)*$Q44</f>
        <v>0</v>
      </c>
      <c r="W44" s="157" cm="1">
        <f t="array" ref="W44">IFERROR(_xlfn.XLOOKUP($A44&amp;W$4,MEN_DES&amp;MEN_COD,MEN_GMS),0)*$Q44</f>
        <v>0</v>
      </c>
      <c r="X44" s="157" cm="1">
        <f t="array" ref="X44">IFERROR(_xlfn.XLOOKUP($A44&amp;X$4,MEN_DES&amp;MEN_COD,MEN_GMS),0)*$Q44</f>
        <v>0</v>
      </c>
      <c r="Y44" s="157" cm="1">
        <f t="array" ref="Y44">IFERROR(_xlfn.XLOOKUP($A44&amp;Y$4,MEN_DES&amp;MEN_COD,MEN_GMS),0)*$Q44</f>
        <v>0</v>
      </c>
      <c r="Z44" s="157" cm="1">
        <f t="array" ref="Z44">IFERROR(_xlfn.XLOOKUP($A44&amp;Z$4,MEN_DES&amp;MEN_COD,MEN_GMS),0)*$Q44</f>
        <v>0</v>
      </c>
      <c r="AA44" s="157" cm="1">
        <f t="array" ref="AA44">IFERROR(_xlfn.XLOOKUP($A44&amp;AA$4,MEN_DES&amp;MEN_COD,MEN_GMS),0)*$Q44</f>
        <v>0</v>
      </c>
      <c r="AB44" s="157" cm="1">
        <f t="array" ref="AB44">IFERROR(_xlfn.XLOOKUP($A44&amp;AB$4,MEN_DES&amp;MEN_COD,MEN_GMS),0)*$Q44</f>
        <v>0</v>
      </c>
      <c r="AC44" s="157" cm="1">
        <f t="array" ref="AC44">IFERROR(_xlfn.XLOOKUP($A44&amp;AC$4,MEN_DES&amp;MEN_COD,MEN_GMS),0)*$Q44</f>
        <v>0</v>
      </c>
      <c r="AD44" s="157" cm="1">
        <f t="array" ref="AD44">IFERROR(_xlfn.XLOOKUP($A44&amp;AD$4,MEN_DES&amp;MEN_COD,MEN_GMS),0)*$Q44</f>
        <v>0</v>
      </c>
      <c r="AE44" s="157" cm="1">
        <f t="array" ref="AE44">IFERROR(_xlfn.XLOOKUP($A44&amp;AE$4,MEN_DES&amp;MEN_COD,MEN_GMS),0)*$Q44</f>
        <v>0</v>
      </c>
      <c r="AF44" s="157"/>
      <c r="AG44" s="157" cm="1">
        <f t="array" ref="AG44">IFERROR(_xlfn.XLOOKUP($A44&amp;AG$4,MEN_DES&amp;MEN_COD,MEN_GMS),0)*$Q44</f>
        <v>0</v>
      </c>
      <c r="AH44" s="157" cm="1">
        <f t="array" ref="AH44">IFERROR(_xlfn.XLOOKUP($A44&amp;AH$4,MEN_DES&amp;MEN_COD,MEN_GMS),0)*$Q44</f>
        <v>0</v>
      </c>
      <c r="AI44" s="157" cm="1">
        <f t="array" ref="AI44">IFERROR(_xlfn.XLOOKUP($A44&amp;AI$4,MEN_DES&amp;MEN_COD,MEN_GMS),0)*$Q44</f>
        <v>0</v>
      </c>
      <c r="AJ44" s="157" cm="1">
        <f t="array" ref="AJ44">IFERROR(_xlfn.XLOOKUP($A44&amp;AJ$4,MEN_DES&amp;MEN_COD,MEN_GMS),0)*$Q44</f>
        <v>0</v>
      </c>
      <c r="AK44" s="157" cm="1">
        <f t="array" ref="AK44">IFERROR(_xlfn.XLOOKUP($A44&amp;AK$4,MEN_DES&amp;MEN_COD,MEN_GMS),0)*$Q44</f>
        <v>0</v>
      </c>
      <c r="AL44" s="157" cm="1">
        <f t="array" ref="AL44">IFERROR(_xlfn.XLOOKUP($A44&amp;AL$4,MEN_DES&amp;MEN_COD,MEN_GMS),0)*$Q44</f>
        <v>0</v>
      </c>
      <c r="AM44" s="157" cm="1">
        <f t="array" ref="AM44">IFERROR(_xlfn.XLOOKUP($A44&amp;AM$4,MEN_DES&amp;MEN_COD,MEN_GMS),0)*$Q44</f>
        <v>0</v>
      </c>
      <c r="AN44" s="157" cm="1">
        <f t="array" ref="AN44">IFERROR(_xlfn.XLOOKUP($A44&amp;AN$4,MEN_DES&amp;MEN_COD,MEN_GMS),0)*$Q44</f>
        <v>0</v>
      </c>
      <c r="AO44" s="157" cm="1">
        <f t="array" ref="AO44">IFERROR(_xlfn.XLOOKUP($A44&amp;AO$4,MEN_DES&amp;MEN_COD,MEN_GMS),0)*$Q44</f>
        <v>0</v>
      </c>
      <c r="AP44" s="157" cm="1">
        <f t="array" ref="AP44">IFERROR(_xlfn.XLOOKUP($A44&amp;AP$4,MEN_DES&amp;MEN_COD,MEN_GMS),0)*$Q44</f>
        <v>0</v>
      </c>
      <c r="AQ44" s="157" cm="1">
        <f t="array" ref="AQ44">IFERROR(_xlfn.XLOOKUP($A44&amp;AQ$4,MEN_DES&amp;MEN_COD,MEN_GMS),0)*$Q44</f>
        <v>0</v>
      </c>
      <c r="AR44" s="157" cm="1">
        <f t="array" ref="AR44">IFERROR(_xlfn.XLOOKUP($A44&amp;AR$4,MEN_DES&amp;MEN_COD,MEN_GMS),0)*$Q44</f>
        <v>0</v>
      </c>
      <c r="AS44" s="157" cm="1">
        <f t="array" ref="AS44">IFERROR(_xlfn.XLOOKUP($A44&amp;AS$4,MEN_DES&amp;MEN_COD,MEN_GMS),0)*$Q44</f>
        <v>0</v>
      </c>
      <c r="AT44" s="157" cm="1">
        <f t="array" ref="AT44">IFERROR(_xlfn.XLOOKUP($A44&amp;AT$4,MEN_DES&amp;MEN_COD,MEN_GMS),0)*$Q44</f>
        <v>0</v>
      </c>
      <c r="AU44" s="157" cm="1">
        <f t="array" ref="AU44">IFERROR(_xlfn.XLOOKUP($A44&amp;AU$4,MEN_DES&amp;MEN_COD,MEN_GMS),0)*$Q44</f>
        <v>0</v>
      </c>
      <c r="AV44" s="157" cm="1">
        <f t="array" ref="AV44">IFERROR(_xlfn.XLOOKUP($A44&amp;AV$4,MEN_DES&amp;MEN_COD,MEN_GMS),0)*$Q44</f>
        <v>0</v>
      </c>
      <c r="AW44" s="157" cm="1">
        <f t="array" ref="AW44">IFERROR(_xlfn.XLOOKUP($A44&amp;AW$4,MEN_DES&amp;MEN_COD,MEN_GMS),0)*$Q44</f>
        <v>0</v>
      </c>
      <c r="AX44" s="157" cm="1">
        <f t="array" ref="AX44">IFERROR(_xlfn.XLOOKUP($A44&amp;AX$4,MEN_DES&amp;MEN_COD,MEN_GMS),0)*$Q44</f>
        <v>0</v>
      </c>
      <c r="AY44" s="157" cm="1">
        <f t="array" ref="AY44">IFERROR(_xlfn.XLOOKUP($A44&amp;AY$4,MEN_DES&amp;MEN_COD,MEN_GMS),0)*$Q44</f>
        <v>0</v>
      </c>
      <c r="AZ44" s="157" cm="1">
        <f t="array" ref="AZ44">IFERROR(_xlfn.XLOOKUP($A44&amp;AZ$4,MEN_DES&amp;MEN_COD,MEN_GMS),0)*$Q44</f>
        <v>0</v>
      </c>
      <c r="BA44" s="157" cm="1">
        <f t="array" ref="BA44">IFERROR(_xlfn.XLOOKUP($A44&amp;BA$4,MEN_DES&amp;MEN_COD,MEN_GMS),0)*$Q44</f>
        <v>0</v>
      </c>
      <c r="BB44" s="157" cm="1">
        <f t="array" ref="BB44">IFERROR(_xlfn.XLOOKUP($A44&amp;BB$4,MEN_DES&amp;MEN_COD,MEN_GMS),0)*$Q44</f>
        <v>0</v>
      </c>
      <c r="BC44" s="157" cm="1">
        <f t="array" ref="BC44">IFERROR(_xlfn.XLOOKUP($A44&amp;BC$4,MEN_DES&amp;MEN_COD,MEN_GMS),0)*$Q44</f>
        <v>0</v>
      </c>
      <c r="BD44" s="157" cm="1">
        <f t="array" ref="BD44">IFERROR(_xlfn.XLOOKUP($A44&amp;BD$4,MEN_DES&amp;MEN_COD,MEN_GMS),0)*$Q44</f>
        <v>0</v>
      </c>
      <c r="BE44" s="157" cm="1">
        <f t="array" ref="BE44">IFERROR(_xlfn.XLOOKUP($A44&amp;BE$4,MEN_DES&amp;MEN_COD,MEN_GMS),0)*$Q44</f>
        <v>0</v>
      </c>
      <c r="BF44" s="157" cm="1">
        <f t="array" ref="BF44">IFERROR(_xlfn.XLOOKUP($A44&amp;BF$4,MEN_DES&amp;MEN_COD,MEN_GMS),0)*$Q44</f>
        <v>0</v>
      </c>
      <c r="BG44" s="157" cm="1">
        <f t="array" ref="BG44">IFERROR(_xlfn.XLOOKUP($A44&amp;BG$4,MEN_DES&amp;MEN_COD,MEN_GMS),0)*$Q44</f>
        <v>0</v>
      </c>
      <c r="BH44" s="157" cm="1">
        <f t="array" ref="BH44">IFERROR(_xlfn.XLOOKUP($A44&amp;BH$4,MEN_DES&amp;MEN_COD,MEN_GMS),0)*$Q44</f>
        <v>0</v>
      </c>
      <c r="BI44" s="157" cm="1">
        <f t="array" ref="BI44">IFERROR(_xlfn.XLOOKUP($A44&amp;BI$4,MEN_DES&amp;MEN_COD,MEN_GMS),0)*$Q44</f>
        <v>0</v>
      </c>
      <c r="BJ44" s="157" cm="1">
        <f t="array" ref="BJ44">IFERROR(_xlfn.XLOOKUP($A44&amp;BJ$4,MEN_DES&amp;MEN_COD,MEN_GMS),0)*$Q44</f>
        <v>0</v>
      </c>
      <c r="BK44" s="157" cm="1">
        <f t="array" ref="BK44">IFERROR(_xlfn.XLOOKUP($A44&amp;BK$4,MEN_DES&amp;MEN_COD,MEN_GMS),0)*$Q44</f>
        <v>0</v>
      </c>
      <c r="BL44" s="157" cm="1">
        <f t="array" ref="BL44">IFERROR(_xlfn.XLOOKUP($A44&amp;BL$4,MEN_DES&amp;MEN_COD,MEN_GMS),0)*$Q44</f>
        <v>0</v>
      </c>
      <c r="BM44" s="157" cm="1">
        <f t="array" ref="BM44">IFERROR(_xlfn.XLOOKUP($A44&amp;BM$4,MEN_DES&amp;MEN_COD,MEN_GMS),0)*$Q44</f>
        <v>0</v>
      </c>
      <c r="BN44" s="157" cm="1">
        <f t="array" ref="BN44">IFERROR(_xlfn.XLOOKUP($A44&amp;BN$4,MEN_DES&amp;MEN_COD,MEN_GMS),0)*$Q44</f>
        <v>0</v>
      </c>
      <c r="BO44" s="168">
        <f t="shared" si="38"/>
        <v>0</v>
      </c>
    </row>
    <row r="45" spans="2:67" x14ac:dyDescent="0.15">
      <c r="B45"/>
      <c r="C45"/>
      <c r="R45" s="157" cm="1">
        <f t="array" ref="R45">IFERROR(_xlfn.XLOOKUP($A45&amp;R$4,MEN_DES&amp;MEN_COD,MEN_GMS),0)*$Q45</f>
        <v>0</v>
      </c>
      <c r="S45" s="157" cm="1">
        <f t="array" ref="S45">IFERROR(_xlfn.XLOOKUP($A45&amp;S$4,MEN_DES&amp;MEN_COD,MEN_GMS),0)*$Q45</f>
        <v>0</v>
      </c>
      <c r="T45" s="157" cm="1">
        <f t="array" ref="T45">IFERROR(_xlfn.XLOOKUP($A45&amp;T$4,MEN_DES&amp;MEN_COD,MEN_GMS),0)*$Q45</f>
        <v>0</v>
      </c>
      <c r="U45" s="157" cm="1">
        <f t="array" ref="U45">IFERROR(_xlfn.XLOOKUP($A45&amp;U$4,MEN_DES&amp;MEN_COD,MEN_GMS),0)*$Q45</f>
        <v>0</v>
      </c>
      <c r="V45" s="157" cm="1">
        <f t="array" ref="V45">IFERROR(_xlfn.XLOOKUP($A45&amp;V$4,MEN_DES&amp;MEN_COD,MEN_GMS),0)*$Q45</f>
        <v>0</v>
      </c>
      <c r="W45" s="157" cm="1">
        <f t="array" ref="W45">IFERROR(_xlfn.XLOOKUP($A45&amp;W$4,MEN_DES&amp;MEN_COD,MEN_GMS),0)*$Q45</f>
        <v>0</v>
      </c>
      <c r="X45" s="157" cm="1">
        <f t="array" ref="X45">IFERROR(_xlfn.XLOOKUP($A45&amp;X$4,MEN_DES&amp;MEN_COD,MEN_GMS),0)*$Q45</f>
        <v>0</v>
      </c>
      <c r="Y45" s="157" cm="1">
        <f t="array" ref="Y45">IFERROR(_xlfn.XLOOKUP($A45&amp;Y$4,MEN_DES&amp;MEN_COD,MEN_GMS),0)*$Q45</f>
        <v>0</v>
      </c>
      <c r="Z45" s="157" cm="1">
        <f t="array" ref="Z45">IFERROR(_xlfn.XLOOKUP($A45&amp;Z$4,MEN_DES&amp;MEN_COD,MEN_GMS),0)*$Q45</f>
        <v>0</v>
      </c>
      <c r="AA45" s="157" cm="1">
        <f t="array" ref="AA45">IFERROR(_xlfn.XLOOKUP($A45&amp;AA$4,MEN_DES&amp;MEN_COD,MEN_GMS),0)*$Q45</f>
        <v>0</v>
      </c>
      <c r="AB45" s="157" cm="1">
        <f t="array" ref="AB45">IFERROR(_xlfn.XLOOKUP($A45&amp;AB$4,MEN_DES&amp;MEN_COD,MEN_GMS),0)*$Q45</f>
        <v>0</v>
      </c>
      <c r="AC45" s="157" cm="1">
        <f t="array" ref="AC45">IFERROR(_xlfn.XLOOKUP($A45&amp;AC$4,MEN_DES&amp;MEN_COD,MEN_GMS),0)*$Q45</f>
        <v>0</v>
      </c>
      <c r="AD45" s="157" cm="1">
        <f t="array" ref="AD45">IFERROR(_xlfn.XLOOKUP($A45&amp;AD$4,MEN_DES&amp;MEN_COD,MEN_GMS),0)*$Q45</f>
        <v>0</v>
      </c>
      <c r="AE45" s="157" cm="1">
        <f t="array" ref="AE45">IFERROR(_xlfn.XLOOKUP($A45&amp;AE$4,MEN_DES&amp;MEN_COD,MEN_GMS),0)*$Q45</f>
        <v>0</v>
      </c>
      <c r="AF45" s="157"/>
      <c r="AG45" s="157" cm="1">
        <f t="array" ref="AG45">IFERROR(_xlfn.XLOOKUP($A45&amp;AG$4,MEN_DES&amp;MEN_COD,MEN_GMS),0)*$Q45</f>
        <v>0</v>
      </c>
      <c r="AH45" s="157" cm="1">
        <f t="array" ref="AH45">IFERROR(_xlfn.XLOOKUP($A45&amp;AH$4,MEN_DES&amp;MEN_COD,MEN_GMS),0)*$Q45</f>
        <v>0</v>
      </c>
      <c r="AI45" s="157" cm="1">
        <f t="array" ref="AI45">IFERROR(_xlfn.XLOOKUP($A45&amp;AI$4,MEN_DES&amp;MEN_COD,MEN_GMS),0)*$Q45</f>
        <v>0</v>
      </c>
      <c r="AJ45" s="157" cm="1">
        <f t="array" ref="AJ45">IFERROR(_xlfn.XLOOKUP($A45&amp;AJ$4,MEN_DES&amp;MEN_COD,MEN_GMS),0)*$Q45</f>
        <v>0</v>
      </c>
      <c r="AK45" s="157" cm="1">
        <f t="array" ref="AK45">IFERROR(_xlfn.XLOOKUP($A45&amp;AK$4,MEN_DES&amp;MEN_COD,MEN_GMS),0)*$Q45</f>
        <v>0</v>
      </c>
      <c r="AL45" s="157" cm="1">
        <f t="array" ref="AL45">IFERROR(_xlfn.XLOOKUP($A45&amp;AL$4,MEN_DES&amp;MEN_COD,MEN_GMS),0)*$Q45</f>
        <v>0</v>
      </c>
      <c r="AM45" s="157" cm="1">
        <f t="array" ref="AM45">IFERROR(_xlfn.XLOOKUP($A45&amp;AM$4,MEN_DES&amp;MEN_COD,MEN_GMS),0)*$Q45</f>
        <v>0</v>
      </c>
      <c r="AN45" s="157" cm="1">
        <f t="array" ref="AN45">IFERROR(_xlfn.XLOOKUP($A45&amp;AN$4,MEN_DES&amp;MEN_COD,MEN_GMS),0)*$Q45</f>
        <v>0</v>
      </c>
      <c r="AO45" s="157" cm="1">
        <f t="array" ref="AO45">IFERROR(_xlfn.XLOOKUP($A45&amp;AO$4,MEN_DES&amp;MEN_COD,MEN_GMS),0)*$Q45</f>
        <v>0</v>
      </c>
      <c r="AP45" s="157" cm="1">
        <f t="array" ref="AP45">IFERROR(_xlfn.XLOOKUP($A45&amp;AP$4,MEN_DES&amp;MEN_COD,MEN_GMS),0)*$Q45</f>
        <v>0</v>
      </c>
      <c r="AQ45" s="157" cm="1">
        <f t="array" ref="AQ45">IFERROR(_xlfn.XLOOKUP($A45&amp;AQ$4,MEN_DES&amp;MEN_COD,MEN_GMS),0)*$Q45</f>
        <v>0</v>
      </c>
      <c r="AR45" s="157" cm="1">
        <f t="array" ref="AR45">IFERROR(_xlfn.XLOOKUP($A45&amp;AR$4,MEN_DES&amp;MEN_COD,MEN_GMS),0)*$Q45</f>
        <v>0</v>
      </c>
      <c r="AS45" s="157" cm="1">
        <f t="array" ref="AS45">IFERROR(_xlfn.XLOOKUP($A45&amp;AS$4,MEN_DES&amp;MEN_COD,MEN_GMS),0)*$Q45</f>
        <v>0</v>
      </c>
      <c r="AT45" s="157" cm="1">
        <f t="array" ref="AT45">IFERROR(_xlfn.XLOOKUP($A45&amp;AT$4,MEN_DES&amp;MEN_COD,MEN_GMS),0)*$Q45</f>
        <v>0</v>
      </c>
      <c r="AU45" s="157" cm="1">
        <f t="array" ref="AU45">IFERROR(_xlfn.XLOOKUP($A45&amp;AU$4,MEN_DES&amp;MEN_COD,MEN_GMS),0)*$Q45</f>
        <v>0</v>
      </c>
      <c r="AV45" s="157" cm="1">
        <f t="array" ref="AV45">IFERROR(_xlfn.XLOOKUP($A45&amp;AV$4,MEN_DES&amp;MEN_COD,MEN_GMS),0)*$Q45</f>
        <v>0</v>
      </c>
      <c r="AW45" s="157" cm="1">
        <f t="array" ref="AW45">IFERROR(_xlfn.XLOOKUP($A45&amp;AW$4,MEN_DES&amp;MEN_COD,MEN_GMS),0)*$Q45</f>
        <v>0</v>
      </c>
      <c r="AX45" s="157" cm="1">
        <f t="array" ref="AX45">IFERROR(_xlfn.XLOOKUP($A45&amp;AX$4,MEN_DES&amp;MEN_COD,MEN_GMS),0)*$Q45</f>
        <v>0</v>
      </c>
      <c r="AY45" s="157" cm="1">
        <f t="array" ref="AY45">IFERROR(_xlfn.XLOOKUP($A45&amp;AY$4,MEN_DES&amp;MEN_COD,MEN_GMS),0)*$Q45</f>
        <v>0</v>
      </c>
      <c r="AZ45" s="157" cm="1">
        <f t="array" ref="AZ45">IFERROR(_xlfn.XLOOKUP($A45&amp;AZ$4,MEN_DES&amp;MEN_COD,MEN_GMS),0)*$Q45</f>
        <v>0</v>
      </c>
      <c r="BA45" s="157" cm="1">
        <f t="array" ref="BA45">IFERROR(_xlfn.XLOOKUP($A45&amp;BA$4,MEN_DES&amp;MEN_COD,MEN_GMS),0)*$Q45</f>
        <v>0</v>
      </c>
      <c r="BB45" s="157" cm="1">
        <f t="array" ref="BB45">IFERROR(_xlfn.XLOOKUP($A45&amp;BB$4,MEN_DES&amp;MEN_COD,MEN_GMS),0)*$Q45</f>
        <v>0</v>
      </c>
      <c r="BC45" s="157" cm="1">
        <f t="array" ref="BC45">IFERROR(_xlfn.XLOOKUP($A45&amp;BC$4,MEN_DES&amp;MEN_COD,MEN_GMS),0)*$Q45</f>
        <v>0</v>
      </c>
      <c r="BD45" s="157" cm="1">
        <f t="array" ref="BD45">IFERROR(_xlfn.XLOOKUP($A45&amp;BD$4,MEN_DES&amp;MEN_COD,MEN_GMS),0)*$Q45</f>
        <v>0</v>
      </c>
      <c r="BE45" s="157" cm="1">
        <f t="array" ref="BE45">IFERROR(_xlfn.XLOOKUP($A45&amp;BE$4,MEN_DES&amp;MEN_COD,MEN_GMS),0)*$Q45</f>
        <v>0</v>
      </c>
      <c r="BF45" s="157" cm="1">
        <f t="array" ref="BF45">IFERROR(_xlfn.XLOOKUP($A45&amp;BF$4,MEN_DES&amp;MEN_COD,MEN_GMS),0)*$Q45</f>
        <v>0</v>
      </c>
      <c r="BG45" s="157" cm="1">
        <f t="array" ref="BG45">IFERROR(_xlfn.XLOOKUP($A45&amp;BG$4,MEN_DES&amp;MEN_COD,MEN_GMS),0)*$Q45</f>
        <v>0</v>
      </c>
      <c r="BH45" s="157" cm="1">
        <f t="array" ref="BH45">IFERROR(_xlfn.XLOOKUP($A45&amp;BH$4,MEN_DES&amp;MEN_COD,MEN_GMS),0)*$Q45</f>
        <v>0</v>
      </c>
      <c r="BI45" s="157" cm="1">
        <f t="array" ref="BI45">IFERROR(_xlfn.XLOOKUP($A45&amp;BI$4,MEN_DES&amp;MEN_COD,MEN_GMS),0)*$Q45</f>
        <v>0</v>
      </c>
      <c r="BJ45" s="157" cm="1">
        <f t="array" ref="BJ45">IFERROR(_xlfn.XLOOKUP($A45&amp;BJ$4,MEN_DES&amp;MEN_COD,MEN_GMS),0)*$Q45</f>
        <v>0</v>
      </c>
      <c r="BK45" s="157" cm="1">
        <f t="array" ref="BK45">IFERROR(_xlfn.XLOOKUP($A45&amp;BK$4,MEN_DES&amp;MEN_COD,MEN_GMS),0)*$Q45</f>
        <v>0</v>
      </c>
      <c r="BL45" s="157" cm="1">
        <f t="array" ref="BL45">IFERROR(_xlfn.XLOOKUP($A45&amp;BL$4,MEN_DES&amp;MEN_COD,MEN_GMS),0)*$Q45</f>
        <v>0</v>
      </c>
      <c r="BM45" s="157" cm="1">
        <f t="array" ref="BM45">IFERROR(_xlfn.XLOOKUP($A45&amp;BM$4,MEN_DES&amp;MEN_COD,MEN_GMS),0)*$Q45</f>
        <v>0</v>
      </c>
      <c r="BN45" s="157" cm="1">
        <f t="array" ref="BN45">IFERROR(_xlfn.XLOOKUP($A45&amp;BN$4,MEN_DES&amp;MEN_COD,MEN_GMS),0)*$Q45</f>
        <v>0</v>
      </c>
      <c r="BO45" s="168">
        <f t="shared" si="38"/>
        <v>0</v>
      </c>
    </row>
    <row r="46" spans="2:67" x14ac:dyDescent="0.15">
      <c r="B46"/>
      <c r="C46"/>
      <c r="R46" s="157" cm="1">
        <f t="array" ref="R46">IFERROR(_xlfn.XLOOKUP($A46&amp;R$4,MEN_DES&amp;MEN_COD,MEN_GMS),0)*$Q46</f>
        <v>0</v>
      </c>
      <c r="S46" s="157" cm="1">
        <f t="array" ref="S46">IFERROR(_xlfn.XLOOKUP($A46&amp;S$4,MEN_DES&amp;MEN_COD,MEN_GMS),0)*$Q46</f>
        <v>0</v>
      </c>
      <c r="T46" s="157" cm="1">
        <f t="array" ref="T46">IFERROR(_xlfn.XLOOKUP($A46&amp;T$4,MEN_DES&amp;MEN_COD,MEN_GMS),0)*$Q46</f>
        <v>0</v>
      </c>
      <c r="U46" s="157" cm="1">
        <f t="array" ref="U46">IFERROR(_xlfn.XLOOKUP($A46&amp;U$4,MEN_DES&amp;MEN_COD,MEN_GMS),0)*$Q46</f>
        <v>0</v>
      </c>
      <c r="V46" s="157" cm="1">
        <f t="array" ref="V46">IFERROR(_xlfn.XLOOKUP($A46&amp;V$4,MEN_DES&amp;MEN_COD,MEN_GMS),0)*$Q46</f>
        <v>0</v>
      </c>
      <c r="W46" s="157" cm="1">
        <f t="array" ref="W46">IFERROR(_xlfn.XLOOKUP($A46&amp;W$4,MEN_DES&amp;MEN_COD,MEN_GMS),0)*$Q46</f>
        <v>0</v>
      </c>
      <c r="X46" s="157" cm="1">
        <f t="array" ref="X46">IFERROR(_xlfn.XLOOKUP($A46&amp;X$4,MEN_DES&amp;MEN_COD,MEN_GMS),0)*$Q46</f>
        <v>0</v>
      </c>
      <c r="Y46" s="157" cm="1">
        <f t="array" ref="Y46">IFERROR(_xlfn.XLOOKUP($A46&amp;Y$4,MEN_DES&amp;MEN_COD,MEN_GMS),0)*$Q46</f>
        <v>0</v>
      </c>
      <c r="Z46" s="157" cm="1">
        <f t="array" ref="Z46">IFERROR(_xlfn.XLOOKUP($A46&amp;Z$4,MEN_DES&amp;MEN_COD,MEN_GMS),0)*$Q46</f>
        <v>0</v>
      </c>
      <c r="AA46" s="157" cm="1">
        <f t="array" ref="AA46">IFERROR(_xlfn.XLOOKUP($A46&amp;AA$4,MEN_DES&amp;MEN_COD,MEN_GMS),0)*$Q46</f>
        <v>0</v>
      </c>
      <c r="AB46" s="157" cm="1">
        <f t="array" ref="AB46">IFERROR(_xlfn.XLOOKUP($A46&amp;AB$4,MEN_DES&amp;MEN_COD,MEN_GMS),0)*$Q46</f>
        <v>0</v>
      </c>
      <c r="AC46" s="157" cm="1">
        <f t="array" ref="AC46">IFERROR(_xlfn.XLOOKUP($A46&amp;AC$4,MEN_DES&amp;MEN_COD,MEN_GMS),0)*$Q46</f>
        <v>0</v>
      </c>
      <c r="AD46" s="157" cm="1">
        <f t="array" ref="AD46">IFERROR(_xlfn.XLOOKUP($A46&amp;AD$4,MEN_DES&amp;MEN_COD,MEN_GMS),0)*$Q46</f>
        <v>0</v>
      </c>
      <c r="AE46" s="157" cm="1">
        <f t="array" ref="AE46">IFERROR(_xlfn.XLOOKUP($A46&amp;AE$4,MEN_DES&amp;MEN_COD,MEN_GMS),0)*$Q46</f>
        <v>0</v>
      </c>
      <c r="AF46" s="157"/>
      <c r="AG46" s="157" cm="1">
        <f t="array" ref="AG46">IFERROR(_xlfn.XLOOKUP($A46&amp;AG$4,MEN_DES&amp;MEN_COD,MEN_GMS),0)*$Q46</f>
        <v>0</v>
      </c>
      <c r="AH46" s="157" cm="1">
        <f t="array" ref="AH46">IFERROR(_xlfn.XLOOKUP($A46&amp;AH$4,MEN_DES&amp;MEN_COD,MEN_GMS),0)*$Q46</f>
        <v>0</v>
      </c>
      <c r="AI46" s="157" cm="1">
        <f t="array" ref="AI46">IFERROR(_xlfn.XLOOKUP($A46&amp;AI$4,MEN_DES&amp;MEN_COD,MEN_GMS),0)*$Q46</f>
        <v>0</v>
      </c>
      <c r="AJ46" s="157" cm="1">
        <f t="array" ref="AJ46">IFERROR(_xlfn.XLOOKUP($A46&amp;AJ$4,MEN_DES&amp;MEN_COD,MEN_GMS),0)*$Q46</f>
        <v>0</v>
      </c>
      <c r="AK46" s="157" cm="1">
        <f t="array" ref="AK46">IFERROR(_xlfn.XLOOKUP($A46&amp;AK$4,MEN_DES&amp;MEN_COD,MEN_GMS),0)*$Q46</f>
        <v>0</v>
      </c>
      <c r="AL46" s="157" cm="1">
        <f t="array" ref="AL46">IFERROR(_xlfn.XLOOKUP($A46&amp;AL$4,MEN_DES&amp;MEN_COD,MEN_GMS),0)*$Q46</f>
        <v>0</v>
      </c>
      <c r="AM46" s="157" cm="1">
        <f t="array" ref="AM46">IFERROR(_xlfn.XLOOKUP($A46&amp;AM$4,MEN_DES&amp;MEN_COD,MEN_GMS),0)*$Q46</f>
        <v>0</v>
      </c>
      <c r="AN46" s="157" cm="1">
        <f t="array" ref="AN46">IFERROR(_xlfn.XLOOKUP($A46&amp;AN$4,MEN_DES&amp;MEN_COD,MEN_GMS),0)*$Q46</f>
        <v>0</v>
      </c>
      <c r="AO46" s="157" cm="1">
        <f t="array" ref="AO46">IFERROR(_xlfn.XLOOKUP($A46&amp;AO$4,MEN_DES&amp;MEN_COD,MEN_GMS),0)*$Q46</f>
        <v>0</v>
      </c>
      <c r="AP46" s="157" cm="1">
        <f t="array" ref="AP46">IFERROR(_xlfn.XLOOKUP($A46&amp;AP$4,MEN_DES&amp;MEN_COD,MEN_GMS),0)*$Q46</f>
        <v>0</v>
      </c>
      <c r="AQ46" s="157" cm="1">
        <f t="array" ref="AQ46">IFERROR(_xlfn.XLOOKUP($A46&amp;AQ$4,MEN_DES&amp;MEN_COD,MEN_GMS),0)*$Q46</f>
        <v>0</v>
      </c>
      <c r="AR46" s="157" cm="1">
        <f t="array" ref="AR46">IFERROR(_xlfn.XLOOKUP($A46&amp;AR$4,MEN_DES&amp;MEN_COD,MEN_GMS),0)*$Q46</f>
        <v>0</v>
      </c>
      <c r="AS46" s="157" cm="1">
        <f t="array" ref="AS46">IFERROR(_xlfn.XLOOKUP($A46&amp;AS$4,MEN_DES&amp;MEN_COD,MEN_GMS),0)*$Q46</f>
        <v>0</v>
      </c>
      <c r="AT46" s="157" cm="1">
        <f t="array" ref="AT46">IFERROR(_xlfn.XLOOKUP($A46&amp;AT$4,MEN_DES&amp;MEN_COD,MEN_GMS),0)*$Q46</f>
        <v>0</v>
      </c>
      <c r="AU46" s="157" cm="1">
        <f t="array" ref="AU46">IFERROR(_xlfn.XLOOKUP($A46&amp;AU$4,MEN_DES&amp;MEN_COD,MEN_GMS),0)*$Q46</f>
        <v>0</v>
      </c>
      <c r="AV46" s="157" cm="1">
        <f t="array" ref="AV46">IFERROR(_xlfn.XLOOKUP($A46&amp;AV$4,MEN_DES&amp;MEN_COD,MEN_GMS),0)*$Q46</f>
        <v>0</v>
      </c>
      <c r="AW46" s="157" cm="1">
        <f t="array" ref="AW46">IFERROR(_xlfn.XLOOKUP($A46&amp;AW$4,MEN_DES&amp;MEN_COD,MEN_GMS),0)*$Q46</f>
        <v>0</v>
      </c>
      <c r="AX46" s="157" cm="1">
        <f t="array" ref="AX46">IFERROR(_xlfn.XLOOKUP($A46&amp;AX$4,MEN_DES&amp;MEN_COD,MEN_GMS),0)*$Q46</f>
        <v>0</v>
      </c>
      <c r="AY46" s="157" cm="1">
        <f t="array" ref="AY46">IFERROR(_xlfn.XLOOKUP($A46&amp;AY$4,MEN_DES&amp;MEN_COD,MEN_GMS),0)*$Q46</f>
        <v>0</v>
      </c>
      <c r="AZ46" s="157" cm="1">
        <f t="array" ref="AZ46">IFERROR(_xlfn.XLOOKUP($A46&amp;AZ$4,MEN_DES&amp;MEN_COD,MEN_GMS),0)*$Q46</f>
        <v>0</v>
      </c>
      <c r="BA46" s="157" cm="1">
        <f t="array" ref="BA46">IFERROR(_xlfn.XLOOKUP($A46&amp;BA$4,MEN_DES&amp;MEN_COD,MEN_GMS),0)*$Q46</f>
        <v>0</v>
      </c>
      <c r="BB46" s="157" cm="1">
        <f t="array" ref="BB46">IFERROR(_xlfn.XLOOKUP($A46&amp;BB$4,MEN_DES&amp;MEN_COD,MEN_GMS),0)*$Q46</f>
        <v>0</v>
      </c>
      <c r="BC46" s="157" cm="1">
        <f t="array" ref="BC46">IFERROR(_xlfn.XLOOKUP($A46&amp;BC$4,MEN_DES&amp;MEN_COD,MEN_GMS),0)*$Q46</f>
        <v>0</v>
      </c>
      <c r="BD46" s="157" cm="1">
        <f t="array" ref="BD46">IFERROR(_xlfn.XLOOKUP($A46&amp;BD$4,MEN_DES&amp;MEN_COD,MEN_GMS),0)*$Q46</f>
        <v>0</v>
      </c>
      <c r="BE46" s="157" cm="1">
        <f t="array" ref="BE46">IFERROR(_xlfn.XLOOKUP($A46&amp;BE$4,MEN_DES&amp;MEN_COD,MEN_GMS),0)*$Q46</f>
        <v>0</v>
      </c>
      <c r="BF46" s="157" cm="1">
        <f t="array" ref="BF46">IFERROR(_xlfn.XLOOKUP($A46&amp;BF$4,MEN_DES&amp;MEN_COD,MEN_GMS),0)*$Q46</f>
        <v>0</v>
      </c>
      <c r="BG46" s="157" cm="1">
        <f t="array" ref="BG46">IFERROR(_xlfn.XLOOKUP($A46&amp;BG$4,MEN_DES&amp;MEN_COD,MEN_GMS),0)*$Q46</f>
        <v>0</v>
      </c>
      <c r="BH46" s="157" cm="1">
        <f t="array" ref="BH46">IFERROR(_xlfn.XLOOKUP($A46&amp;BH$4,MEN_DES&amp;MEN_COD,MEN_GMS),0)*$Q46</f>
        <v>0</v>
      </c>
      <c r="BI46" s="157" cm="1">
        <f t="array" ref="BI46">IFERROR(_xlfn.XLOOKUP($A46&amp;BI$4,MEN_DES&amp;MEN_COD,MEN_GMS),0)*$Q46</f>
        <v>0</v>
      </c>
      <c r="BJ46" s="157" cm="1">
        <f t="array" ref="BJ46">IFERROR(_xlfn.XLOOKUP($A46&amp;BJ$4,MEN_DES&amp;MEN_COD,MEN_GMS),0)*$Q46</f>
        <v>0</v>
      </c>
      <c r="BK46" s="157" cm="1">
        <f t="array" ref="BK46">IFERROR(_xlfn.XLOOKUP($A46&amp;BK$4,MEN_DES&amp;MEN_COD,MEN_GMS),0)*$Q46</f>
        <v>0</v>
      </c>
      <c r="BL46" s="157" cm="1">
        <f t="array" ref="BL46">IFERROR(_xlfn.XLOOKUP($A46&amp;BL$4,MEN_DES&amp;MEN_COD,MEN_GMS),0)*$Q46</f>
        <v>0</v>
      </c>
      <c r="BM46" s="157" cm="1">
        <f t="array" ref="BM46">IFERROR(_xlfn.XLOOKUP($A46&amp;BM$4,MEN_DES&amp;MEN_COD,MEN_GMS),0)*$Q46</f>
        <v>0</v>
      </c>
      <c r="BN46" s="157" cm="1">
        <f t="array" ref="BN46">IFERROR(_xlfn.XLOOKUP($A46&amp;BN$4,MEN_DES&amp;MEN_COD,MEN_GMS),0)*$Q46</f>
        <v>0</v>
      </c>
      <c r="BO46" s="168">
        <f t="shared" si="38"/>
        <v>0</v>
      </c>
    </row>
    <row r="47" spans="2:67" x14ac:dyDescent="0.15">
      <c r="B47"/>
      <c r="C47"/>
      <c r="R47" s="157" cm="1">
        <f t="array" ref="R47">IFERROR(_xlfn.XLOOKUP($A47&amp;R$4,MEN_DES&amp;MEN_COD,MEN_GMS),0)*$Q47</f>
        <v>0</v>
      </c>
      <c r="S47" s="157" cm="1">
        <f t="array" ref="S47">IFERROR(_xlfn.XLOOKUP($A47&amp;S$4,MEN_DES&amp;MEN_COD,MEN_GMS),0)*$Q47</f>
        <v>0</v>
      </c>
      <c r="T47" s="157" cm="1">
        <f t="array" ref="T47">IFERROR(_xlfn.XLOOKUP($A47&amp;T$4,MEN_DES&amp;MEN_COD,MEN_GMS),0)*$Q47</f>
        <v>0</v>
      </c>
      <c r="U47" s="157" cm="1">
        <f t="array" ref="U47">IFERROR(_xlfn.XLOOKUP($A47&amp;U$4,MEN_DES&amp;MEN_COD,MEN_GMS),0)*$Q47</f>
        <v>0</v>
      </c>
      <c r="V47" s="157" cm="1">
        <f t="array" ref="V47">IFERROR(_xlfn.XLOOKUP($A47&amp;V$4,MEN_DES&amp;MEN_COD,MEN_GMS),0)*$Q47</f>
        <v>0</v>
      </c>
      <c r="W47" s="157" cm="1">
        <f t="array" ref="W47">IFERROR(_xlfn.XLOOKUP($A47&amp;W$4,MEN_DES&amp;MEN_COD,MEN_GMS),0)*$Q47</f>
        <v>0</v>
      </c>
      <c r="X47" s="157" cm="1">
        <f t="array" ref="X47">IFERROR(_xlfn.XLOOKUP($A47&amp;X$4,MEN_DES&amp;MEN_COD,MEN_GMS),0)*$Q47</f>
        <v>0</v>
      </c>
      <c r="Y47" s="157" cm="1">
        <f t="array" ref="Y47">IFERROR(_xlfn.XLOOKUP($A47&amp;Y$4,MEN_DES&amp;MEN_COD,MEN_GMS),0)*$Q47</f>
        <v>0</v>
      </c>
      <c r="Z47" s="157" cm="1">
        <f t="array" ref="Z47">IFERROR(_xlfn.XLOOKUP($A47&amp;Z$4,MEN_DES&amp;MEN_COD,MEN_GMS),0)*$Q47</f>
        <v>0</v>
      </c>
      <c r="AA47" s="157" cm="1">
        <f t="array" ref="AA47">IFERROR(_xlfn.XLOOKUP($A47&amp;AA$4,MEN_DES&amp;MEN_COD,MEN_GMS),0)*$Q47</f>
        <v>0</v>
      </c>
      <c r="AB47" s="157" cm="1">
        <f t="array" ref="AB47">IFERROR(_xlfn.XLOOKUP($A47&amp;AB$4,MEN_DES&amp;MEN_COD,MEN_GMS),0)*$Q47</f>
        <v>0</v>
      </c>
      <c r="AC47" s="157" cm="1">
        <f t="array" ref="AC47">IFERROR(_xlfn.XLOOKUP($A47&amp;AC$4,MEN_DES&amp;MEN_COD,MEN_GMS),0)*$Q47</f>
        <v>0</v>
      </c>
      <c r="AD47" s="157" cm="1">
        <f t="array" ref="AD47">IFERROR(_xlfn.XLOOKUP($A47&amp;AD$4,MEN_DES&amp;MEN_COD,MEN_GMS),0)*$Q47</f>
        <v>0</v>
      </c>
      <c r="AE47" s="157" cm="1">
        <f t="array" ref="AE47">IFERROR(_xlfn.XLOOKUP($A47&amp;AE$4,MEN_DES&amp;MEN_COD,MEN_GMS),0)*$Q47</f>
        <v>0</v>
      </c>
      <c r="AF47" s="157"/>
      <c r="AG47" s="157" cm="1">
        <f t="array" ref="AG47">IFERROR(_xlfn.XLOOKUP($A47&amp;AG$4,MEN_DES&amp;MEN_COD,MEN_GMS),0)*$Q47</f>
        <v>0</v>
      </c>
      <c r="AH47" s="157" cm="1">
        <f t="array" ref="AH47">IFERROR(_xlfn.XLOOKUP($A47&amp;AH$4,MEN_DES&amp;MEN_COD,MEN_GMS),0)*$Q47</f>
        <v>0</v>
      </c>
      <c r="AI47" s="157" cm="1">
        <f t="array" ref="AI47">IFERROR(_xlfn.XLOOKUP($A47&amp;AI$4,MEN_DES&amp;MEN_COD,MEN_GMS),0)*$Q47</f>
        <v>0</v>
      </c>
      <c r="AJ47" s="157" cm="1">
        <f t="array" ref="AJ47">IFERROR(_xlfn.XLOOKUP($A47&amp;AJ$4,MEN_DES&amp;MEN_COD,MEN_GMS),0)*$Q47</f>
        <v>0</v>
      </c>
      <c r="AK47" s="157" cm="1">
        <f t="array" ref="AK47">IFERROR(_xlfn.XLOOKUP($A47&amp;AK$4,MEN_DES&amp;MEN_COD,MEN_GMS),0)*$Q47</f>
        <v>0</v>
      </c>
      <c r="AL47" s="157" cm="1">
        <f t="array" ref="AL47">IFERROR(_xlfn.XLOOKUP($A47&amp;AL$4,MEN_DES&amp;MEN_COD,MEN_GMS),0)*$Q47</f>
        <v>0</v>
      </c>
      <c r="AM47" s="157" cm="1">
        <f t="array" ref="AM47">IFERROR(_xlfn.XLOOKUP($A47&amp;AM$4,MEN_DES&amp;MEN_COD,MEN_GMS),0)*$Q47</f>
        <v>0</v>
      </c>
      <c r="AN47" s="157" cm="1">
        <f t="array" ref="AN47">IFERROR(_xlfn.XLOOKUP($A47&amp;AN$4,MEN_DES&amp;MEN_COD,MEN_GMS),0)*$Q47</f>
        <v>0</v>
      </c>
      <c r="AO47" s="157" cm="1">
        <f t="array" ref="AO47">IFERROR(_xlfn.XLOOKUP($A47&amp;AO$4,MEN_DES&amp;MEN_COD,MEN_GMS),0)*$Q47</f>
        <v>0</v>
      </c>
      <c r="AP47" s="157" cm="1">
        <f t="array" ref="AP47">IFERROR(_xlfn.XLOOKUP($A47&amp;AP$4,MEN_DES&amp;MEN_COD,MEN_GMS),0)*$Q47</f>
        <v>0</v>
      </c>
      <c r="AQ47" s="157" cm="1">
        <f t="array" ref="AQ47">IFERROR(_xlfn.XLOOKUP($A47&amp;AQ$4,MEN_DES&amp;MEN_COD,MEN_GMS),0)*$Q47</f>
        <v>0</v>
      </c>
      <c r="AR47" s="157" cm="1">
        <f t="array" ref="AR47">IFERROR(_xlfn.XLOOKUP($A47&amp;AR$4,MEN_DES&amp;MEN_COD,MEN_GMS),0)*$Q47</f>
        <v>0</v>
      </c>
      <c r="AS47" s="157" cm="1">
        <f t="array" ref="AS47">IFERROR(_xlfn.XLOOKUP($A47&amp;AS$4,MEN_DES&amp;MEN_COD,MEN_GMS),0)*$Q47</f>
        <v>0</v>
      </c>
      <c r="AT47" s="157" cm="1">
        <f t="array" ref="AT47">IFERROR(_xlfn.XLOOKUP($A47&amp;AT$4,MEN_DES&amp;MEN_COD,MEN_GMS),0)*$Q47</f>
        <v>0</v>
      </c>
      <c r="AU47" s="157" cm="1">
        <f t="array" ref="AU47">IFERROR(_xlfn.XLOOKUP($A47&amp;AU$4,MEN_DES&amp;MEN_COD,MEN_GMS),0)*$Q47</f>
        <v>0</v>
      </c>
      <c r="AV47" s="157" cm="1">
        <f t="array" ref="AV47">IFERROR(_xlfn.XLOOKUP($A47&amp;AV$4,MEN_DES&amp;MEN_COD,MEN_GMS),0)*$Q47</f>
        <v>0</v>
      </c>
      <c r="AW47" s="157" cm="1">
        <f t="array" ref="AW47">IFERROR(_xlfn.XLOOKUP($A47&amp;AW$4,MEN_DES&amp;MEN_COD,MEN_GMS),0)*$Q47</f>
        <v>0</v>
      </c>
      <c r="AX47" s="157" cm="1">
        <f t="array" ref="AX47">IFERROR(_xlfn.XLOOKUP($A47&amp;AX$4,MEN_DES&amp;MEN_COD,MEN_GMS),0)*$Q47</f>
        <v>0</v>
      </c>
      <c r="AY47" s="157" cm="1">
        <f t="array" ref="AY47">IFERROR(_xlfn.XLOOKUP($A47&amp;AY$4,MEN_DES&amp;MEN_COD,MEN_GMS),0)*$Q47</f>
        <v>0</v>
      </c>
      <c r="AZ47" s="157" cm="1">
        <f t="array" ref="AZ47">IFERROR(_xlfn.XLOOKUP($A47&amp;AZ$4,MEN_DES&amp;MEN_COD,MEN_GMS),0)*$Q47</f>
        <v>0</v>
      </c>
      <c r="BA47" s="157" cm="1">
        <f t="array" ref="BA47">IFERROR(_xlfn.XLOOKUP($A47&amp;BA$4,MEN_DES&amp;MEN_COD,MEN_GMS),0)*$Q47</f>
        <v>0</v>
      </c>
      <c r="BB47" s="157" cm="1">
        <f t="array" ref="BB47">IFERROR(_xlfn.XLOOKUP($A47&amp;BB$4,MEN_DES&amp;MEN_COD,MEN_GMS),0)*$Q47</f>
        <v>0</v>
      </c>
      <c r="BC47" s="157" cm="1">
        <f t="array" ref="BC47">IFERROR(_xlfn.XLOOKUP($A47&amp;BC$4,MEN_DES&amp;MEN_COD,MEN_GMS),0)*$Q47</f>
        <v>0</v>
      </c>
      <c r="BD47" s="157" cm="1">
        <f t="array" ref="BD47">IFERROR(_xlfn.XLOOKUP($A47&amp;BD$4,MEN_DES&amp;MEN_COD,MEN_GMS),0)*$Q47</f>
        <v>0</v>
      </c>
      <c r="BE47" s="157" cm="1">
        <f t="array" ref="BE47">IFERROR(_xlfn.XLOOKUP($A47&amp;BE$4,MEN_DES&amp;MEN_COD,MEN_GMS),0)*$Q47</f>
        <v>0</v>
      </c>
      <c r="BF47" s="157" cm="1">
        <f t="array" ref="BF47">IFERROR(_xlfn.XLOOKUP($A47&amp;BF$4,MEN_DES&amp;MEN_COD,MEN_GMS),0)*$Q47</f>
        <v>0</v>
      </c>
      <c r="BG47" s="157" cm="1">
        <f t="array" ref="BG47">IFERROR(_xlfn.XLOOKUP($A47&amp;BG$4,MEN_DES&amp;MEN_COD,MEN_GMS),0)*$Q47</f>
        <v>0</v>
      </c>
      <c r="BH47" s="157" cm="1">
        <f t="array" ref="BH47">IFERROR(_xlfn.XLOOKUP($A47&amp;BH$4,MEN_DES&amp;MEN_COD,MEN_GMS),0)*$Q47</f>
        <v>0</v>
      </c>
      <c r="BI47" s="157" cm="1">
        <f t="array" ref="BI47">IFERROR(_xlfn.XLOOKUP($A47&amp;BI$4,MEN_DES&amp;MEN_COD,MEN_GMS),0)*$Q47</f>
        <v>0</v>
      </c>
      <c r="BJ47" s="157" cm="1">
        <f t="array" ref="BJ47">IFERROR(_xlfn.XLOOKUP($A47&amp;BJ$4,MEN_DES&amp;MEN_COD,MEN_GMS),0)*$Q47</f>
        <v>0</v>
      </c>
      <c r="BK47" s="157" cm="1">
        <f t="array" ref="BK47">IFERROR(_xlfn.XLOOKUP($A47&amp;BK$4,MEN_DES&amp;MEN_COD,MEN_GMS),0)*$Q47</f>
        <v>0</v>
      </c>
      <c r="BL47" s="157" cm="1">
        <f t="array" ref="BL47">IFERROR(_xlfn.XLOOKUP($A47&amp;BL$4,MEN_DES&amp;MEN_COD,MEN_GMS),0)*$Q47</f>
        <v>0</v>
      </c>
      <c r="BM47" s="157" cm="1">
        <f t="array" ref="BM47">IFERROR(_xlfn.XLOOKUP($A47&amp;BM$4,MEN_DES&amp;MEN_COD,MEN_GMS),0)*$Q47</f>
        <v>0</v>
      </c>
      <c r="BN47" s="157" cm="1">
        <f t="array" ref="BN47">IFERROR(_xlfn.XLOOKUP($A47&amp;BN$4,MEN_DES&amp;MEN_COD,MEN_GMS),0)*$Q47</f>
        <v>0</v>
      </c>
      <c r="BO47" s="168">
        <f t="shared" si="38"/>
        <v>0</v>
      </c>
    </row>
    <row r="48" spans="2:67" x14ac:dyDescent="0.15">
      <c r="B48"/>
      <c r="C48"/>
      <c r="R48" s="157" cm="1">
        <f t="array" ref="R48">IFERROR(_xlfn.XLOOKUP($A48&amp;R$4,MEN_DES&amp;MEN_COD,MEN_GMS),0)*$Q48</f>
        <v>0</v>
      </c>
      <c r="S48" s="157" cm="1">
        <f t="array" ref="S48">IFERROR(_xlfn.XLOOKUP($A48&amp;S$4,MEN_DES&amp;MEN_COD,MEN_GMS),0)*$Q48</f>
        <v>0</v>
      </c>
      <c r="T48" s="157" cm="1">
        <f t="array" ref="T48">IFERROR(_xlfn.XLOOKUP($A48&amp;T$4,MEN_DES&amp;MEN_COD,MEN_GMS),0)*$Q48</f>
        <v>0</v>
      </c>
      <c r="U48" s="157" cm="1">
        <f t="array" ref="U48">IFERROR(_xlfn.XLOOKUP($A48&amp;U$4,MEN_DES&amp;MEN_COD,MEN_GMS),0)*$Q48</f>
        <v>0</v>
      </c>
      <c r="V48" s="157" cm="1">
        <f t="array" ref="V48">IFERROR(_xlfn.XLOOKUP($A48&amp;V$4,MEN_DES&amp;MEN_COD,MEN_GMS),0)*$Q48</f>
        <v>0</v>
      </c>
      <c r="W48" s="157" cm="1">
        <f t="array" ref="W48">IFERROR(_xlfn.XLOOKUP($A48&amp;W$4,MEN_DES&amp;MEN_COD,MEN_GMS),0)*$Q48</f>
        <v>0</v>
      </c>
      <c r="X48" s="157" cm="1">
        <f t="array" ref="X48">IFERROR(_xlfn.XLOOKUP($A48&amp;X$4,MEN_DES&amp;MEN_COD,MEN_GMS),0)*$Q48</f>
        <v>0</v>
      </c>
      <c r="Y48" s="157" cm="1">
        <f t="array" ref="Y48">IFERROR(_xlfn.XLOOKUP($A48&amp;Y$4,MEN_DES&amp;MEN_COD,MEN_GMS),0)*$Q48</f>
        <v>0</v>
      </c>
      <c r="Z48" s="157" cm="1">
        <f t="array" ref="Z48">IFERROR(_xlfn.XLOOKUP($A48&amp;Z$4,MEN_DES&amp;MEN_COD,MEN_GMS),0)*$Q48</f>
        <v>0</v>
      </c>
      <c r="AA48" s="157" cm="1">
        <f t="array" ref="AA48">IFERROR(_xlfn.XLOOKUP($A48&amp;AA$4,MEN_DES&amp;MEN_COD,MEN_GMS),0)*$Q48</f>
        <v>0</v>
      </c>
      <c r="AB48" s="157" cm="1">
        <f t="array" ref="AB48">IFERROR(_xlfn.XLOOKUP($A48&amp;AB$4,MEN_DES&amp;MEN_COD,MEN_GMS),0)*$Q48</f>
        <v>0</v>
      </c>
      <c r="AC48" s="157" cm="1">
        <f t="array" ref="AC48">IFERROR(_xlfn.XLOOKUP($A48&amp;AC$4,MEN_DES&amp;MEN_COD,MEN_GMS),0)*$Q48</f>
        <v>0</v>
      </c>
      <c r="AD48" s="157" cm="1">
        <f t="array" ref="AD48">IFERROR(_xlfn.XLOOKUP($A48&amp;AD$4,MEN_DES&amp;MEN_COD,MEN_GMS),0)*$Q48</f>
        <v>0</v>
      </c>
      <c r="AE48" s="157" cm="1">
        <f t="array" ref="AE48">IFERROR(_xlfn.XLOOKUP($A48&amp;AE$4,MEN_DES&amp;MEN_COD,MEN_GMS),0)*$Q48</f>
        <v>0</v>
      </c>
      <c r="AF48" s="157"/>
      <c r="AG48" s="157" cm="1">
        <f t="array" ref="AG48">IFERROR(_xlfn.XLOOKUP($A48&amp;AG$4,MEN_DES&amp;MEN_COD,MEN_GMS),0)*$Q48</f>
        <v>0</v>
      </c>
      <c r="AH48" s="157" cm="1">
        <f t="array" ref="AH48">IFERROR(_xlfn.XLOOKUP($A48&amp;AH$4,MEN_DES&amp;MEN_COD,MEN_GMS),0)*$Q48</f>
        <v>0</v>
      </c>
      <c r="AI48" s="157" cm="1">
        <f t="array" ref="AI48">IFERROR(_xlfn.XLOOKUP($A48&amp;AI$4,MEN_DES&amp;MEN_COD,MEN_GMS),0)*$Q48</f>
        <v>0</v>
      </c>
      <c r="AJ48" s="157" cm="1">
        <f t="array" ref="AJ48">IFERROR(_xlfn.XLOOKUP($A48&amp;AJ$4,MEN_DES&amp;MEN_COD,MEN_GMS),0)*$Q48</f>
        <v>0</v>
      </c>
      <c r="AK48" s="157" cm="1">
        <f t="array" ref="AK48">IFERROR(_xlfn.XLOOKUP($A48&amp;AK$4,MEN_DES&amp;MEN_COD,MEN_GMS),0)*$Q48</f>
        <v>0</v>
      </c>
      <c r="AL48" s="157" cm="1">
        <f t="array" ref="AL48">IFERROR(_xlfn.XLOOKUP($A48&amp;AL$4,MEN_DES&amp;MEN_COD,MEN_GMS),0)*$Q48</f>
        <v>0</v>
      </c>
      <c r="AM48" s="157" cm="1">
        <f t="array" ref="AM48">IFERROR(_xlfn.XLOOKUP($A48&amp;AM$4,MEN_DES&amp;MEN_COD,MEN_GMS),0)*$Q48</f>
        <v>0</v>
      </c>
      <c r="AN48" s="157" cm="1">
        <f t="array" ref="AN48">IFERROR(_xlfn.XLOOKUP($A48&amp;AN$4,MEN_DES&amp;MEN_COD,MEN_GMS),0)*$Q48</f>
        <v>0</v>
      </c>
      <c r="AO48" s="157" cm="1">
        <f t="array" ref="AO48">IFERROR(_xlfn.XLOOKUP($A48&amp;AO$4,MEN_DES&amp;MEN_COD,MEN_GMS),0)*$Q48</f>
        <v>0</v>
      </c>
      <c r="AP48" s="157" cm="1">
        <f t="array" ref="AP48">IFERROR(_xlfn.XLOOKUP($A48&amp;AP$4,MEN_DES&amp;MEN_COD,MEN_GMS),0)*$Q48</f>
        <v>0</v>
      </c>
      <c r="AQ48" s="157" cm="1">
        <f t="array" ref="AQ48">IFERROR(_xlfn.XLOOKUP($A48&amp;AQ$4,MEN_DES&amp;MEN_COD,MEN_GMS),0)*$Q48</f>
        <v>0</v>
      </c>
      <c r="AR48" s="157" cm="1">
        <f t="array" ref="AR48">IFERROR(_xlfn.XLOOKUP($A48&amp;AR$4,MEN_DES&amp;MEN_COD,MEN_GMS),0)*$Q48</f>
        <v>0</v>
      </c>
      <c r="AS48" s="157" cm="1">
        <f t="array" ref="AS48">IFERROR(_xlfn.XLOOKUP($A48&amp;AS$4,MEN_DES&amp;MEN_COD,MEN_GMS),0)*$Q48</f>
        <v>0</v>
      </c>
      <c r="AT48" s="157" cm="1">
        <f t="array" ref="AT48">IFERROR(_xlfn.XLOOKUP($A48&amp;AT$4,MEN_DES&amp;MEN_COD,MEN_GMS),0)*$Q48</f>
        <v>0</v>
      </c>
      <c r="AU48" s="157" cm="1">
        <f t="array" ref="AU48">IFERROR(_xlfn.XLOOKUP($A48&amp;AU$4,MEN_DES&amp;MEN_COD,MEN_GMS),0)*$Q48</f>
        <v>0</v>
      </c>
      <c r="AV48" s="157" cm="1">
        <f t="array" ref="AV48">IFERROR(_xlfn.XLOOKUP($A48&amp;AV$4,MEN_DES&amp;MEN_COD,MEN_GMS),0)*$Q48</f>
        <v>0</v>
      </c>
      <c r="AW48" s="157" cm="1">
        <f t="array" ref="AW48">IFERROR(_xlfn.XLOOKUP($A48&amp;AW$4,MEN_DES&amp;MEN_COD,MEN_GMS),0)*$Q48</f>
        <v>0</v>
      </c>
      <c r="AX48" s="157" cm="1">
        <f t="array" ref="AX48">IFERROR(_xlfn.XLOOKUP($A48&amp;AX$4,MEN_DES&amp;MEN_COD,MEN_GMS),0)*$Q48</f>
        <v>0</v>
      </c>
      <c r="AY48" s="157" cm="1">
        <f t="array" ref="AY48">IFERROR(_xlfn.XLOOKUP($A48&amp;AY$4,MEN_DES&amp;MEN_COD,MEN_GMS),0)*$Q48</f>
        <v>0</v>
      </c>
      <c r="AZ48" s="157" cm="1">
        <f t="array" ref="AZ48">IFERROR(_xlfn.XLOOKUP($A48&amp;AZ$4,MEN_DES&amp;MEN_COD,MEN_GMS),0)*$Q48</f>
        <v>0</v>
      </c>
      <c r="BA48" s="157" cm="1">
        <f t="array" ref="BA48">IFERROR(_xlfn.XLOOKUP($A48&amp;BA$4,MEN_DES&amp;MEN_COD,MEN_GMS),0)*$Q48</f>
        <v>0</v>
      </c>
      <c r="BB48" s="157" cm="1">
        <f t="array" ref="BB48">IFERROR(_xlfn.XLOOKUP($A48&amp;BB$4,MEN_DES&amp;MEN_COD,MEN_GMS),0)*$Q48</f>
        <v>0</v>
      </c>
      <c r="BC48" s="157" cm="1">
        <f t="array" ref="BC48">IFERROR(_xlfn.XLOOKUP($A48&amp;BC$4,MEN_DES&amp;MEN_COD,MEN_GMS),0)*$Q48</f>
        <v>0</v>
      </c>
      <c r="BD48" s="157" cm="1">
        <f t="array" ref="BD48">IFERROR(_xlfn.XLOOKUP($A48&amp;BD$4,MEN_DES&amp;MEN_COD,MEN_GMS),0)*$Q48</f>
        <v>0</v>
      </c>
      <c r="BE48" s="157" cm="1">
        <f t="array" ref="BE48">IFERROR(_xlfn.XLOOKUP($A48&amp;BE$4,MEN_DES&amp;MEN_COD,MEN_GMS),0)*$Q48</f>
        <v>0</v>
      </c>
      <c r="BF48" s="157" cm="1">
        <f t="array" ref="BF48">IFERROR(_xlfn.XLOOKUP($A48&amp;BF$4,MEN_DES&amp;MEN_COD,MEN_GMS),0)*$Q48</f>
        <v>0</v>
      </c>
      <c r="BG48" s="157" cm="1">
        <f t="array" ref="BG48">IFERROR(_xlfn.XLOOKUP($A48&amp;BG$4,MEN_DES&amp;MEN_COD,MEN_GMS),0)*$Q48</f>
        <v>0</v>
      </c>
      <c r="BH48" s="157" cm="1">
        <f t="array" ref="BH48">IFERROR(_xlfn.XLOOKUP($A48&amp;BH$4,MEN_DES&amp;MEN_COD,MEN_GMS),0)*$Q48</f>
        <v>0</v>
      </c>
      <c r="BI48" s="157" cm="1">
        <f t="array" ref="BI48">IFERROR(_xlfn.XLOOKUP($A48&amp;BI$4,MEN_DES&amp;MEN_COD,MEN_GMS),0)*$Q48</f>
        <v>0</v>
      </c>
      <c r="BJ48" s="157" cm="1">
        <f t="array" ref="BJ48">IFERROR(_xlfn.XLOOKUP($A48&amp;BJ$4,MEN_DES&amp;MEN_COD,MEN_GMS),0)*$Q48</f>
        <v>0</v>
      </c>
      <c r="BK48" s="157" cm="1">
        <f t="array" ref="BK48">IFERROR(_xlfn.XLOOKUP($A48&amp;BK$4,MEN_DES&amp;MEN_COD,MEN_GMS),0)*$Q48</f>
        <v>0</v>
      </c>
      <c r="BL48" s="157" cm="1">
        <f t="array" ref="BL48">IFERROR(_xlfn.XLOOKUP($A48&amp;BL$4,MEN_DES&amp;MEN_COD,MEN_GMS),0)*$Q48</f>
        <v>0</v>
      </c>
      <c r="BM48" s="157" cm="1">
        <f t="array" ref="BM48">IFERROR(_xlfn.XLOOKUP($A48&amp;BM$4,MEN_DES&amp;MEN_COD,MEN_GMS),0)*$Q48</f>
        <v>0</v>
      </c>
      <c r="BN48" s="157" cm="1">
        <f t="array" ref="BN48">IFERROR(_xlfn.XLOOKUP($A48&amp;BN$4,MEN_DES&amp;MEN_COD,MEN_GMS),0)*$Q48</f>
        <v>0</v>
      </c>
      <c r="BO48" s="168">
        <f t="shared" si="38"/>
        <v>0</v>
      </c>
    </row>
    <row r="49" spans="2:67" x14ac:dyDescent="0.15">
      <c r="B49"/>
      <c r="C49"/>
      <c r="R49" s="157" cm="1">
        <f t="array" ref="R49">IFERROR(_xlfn.XLOOKUP($A49&amp;R$4,MEN_DES&amp;MEN_COD,MEN_GMS),0)*$Q49</f>
        <v>0</v>
      </c>
      <c r="S49" s="157" cm="1">
        <f t="array" ref="S49">IFERROR(_xlfn.XLOOKUP($A49&amp;S$4,MEN_DES&amp;MEN_COD,MEN_GMS),0)*$Q49</f>
        <v>0</v>
      </c>
      <c r="T49" s="157" cm="1">
        <f t="array" ref="T49">IFERROR(_xlfn.XLOOKUP($A49&amp;T$4,MEN_DES&amp;MEN_COD,MEN_GMS),0)*$Q49</f>
        <v>0</v>
      </c>
      <c r="U49" s="157" cm="1">
        <f t="array" ref="U49">IFERROR(_xlfn.XLOOKUP($A49&amp;U$4,MEN_DES&amp;MEN_COD,MEN_GMS),0)*$Q49</f>
        <v>0</v>
      </c>
      <c r="V49" s="157" cm="1">
        <f t="array" ref="V49">IFERROR(_xlfn.XLOOKUP($A49&amp;V$4,MEN_DES&amp;MEN_COD,MEN_GMS),0)*$Q49</f>
        <v>0</v>
      </c>
      <c r="W49" s="157" cm="1">
        <f t="array" ref="W49">IFERROR(_xlfn.XLOOKUP($A49&amp;W$4,MEN_DES&amp;MEN_COD,MEN_GMS),0)*$Q49</f>
        <v>0</v>
      </c>
      <c r="X49" s="157" cm="1">
        <f t="array" ref="X49">IFERROR(_xlfn.XLOOKUP($A49&amp;X$4,MEN_DES&amp;MEN_COD,MEN_GMS),0)*$Q49</f>
        <v>0</v>
      </c>
      <c r="Y49" s="157" cm="1">
        <f t="array" ref="Y49">IFERROR(_xlfn.XLOOKUP($A49&amp;Y$4,MEN_DES&amp;MEN_COD,MEN_GMS),0)*$Q49</f>
        <v>0</v>
      </c>
      <c r="Z49" s="157" cm="1">
        <f t="array" ref="Z49">IFERROR(_xlfn.XLOOKUP($A49&amp;Z$4,MEN_DES&amp;MEN_COD,MEN_GMS),0)*$Q49</f>
        <v>0</v>
      </c>
      <c r="AA49" s="157" cm="1">
        <f t="array" ref="AA49">IFERROR(_xlfn.XLOOKUP($A49&amp;AA$4,MEN_DES&amp;MEN_COD,MEN_GMS),0)*$Q49</f>
        <v>0</v>
      </c>
      <c r="AB49" s="157" cm="1">
        <f t="array" ref="AB49">IFERROR(_xlfn.XLOOKUP($A49&amp;AB$4,MEN_DES&amp;MEN_COD,MEN_GMS),0)*$Q49</f>
        <v>0</v>
      </c>
      <c r="AC49" s="157" cm="1">
        <f t="array" ref="AC49">IFERROR(_xlfn.XLOOKUP($A49&amp;AC$4,MEN_DES&amp;MEN_COD,MEN_GMS),0)*$Q49</f>
        <v>0</v>
      </c>
      <c r="AD49" s="157" cm="1">
        <f t="array" ref="AD49">IFERROR(_xlfn.XLOOKUP($A49&amp;AD$4,MEN_DES&amp;MEN_COD,MEN_GMS),0)*$Q49</f>
        <v>0</v>
      </c>
      <c r="AE49" s="157" cm="1">
        <f t="array" ref="AE49">IFERROR(_xlfn.XLOOKUP($A49&amp;AE$4,MEN_DES&amp;MEN_COD,MEN_GMS),0)*$Q49</f>
        <v>0</v>
      </c>
      <c r="AF49" s="157"/>
      <c r="AG49" s="157" cm="1">
        <f t="array" ref="AG49">IFERROR(_xlfn.XLOOKUP($A49&amp;AG$4,MEN_DES&amp;MEN_COD,MEN_GMS),0)*$Q49</f>
        <v>0</v>
      </c>
      <c r="AH49" s="157" cm="1">
        <f t="array" ref="AH49">IFERROR(_xlfn.XLOOKUP($A49&amp;AH$4,MEN_DES&amp;MEN_COD,MEN_GMS),0)*$Q49</f>
        <v>0</v>
      </c>
      <c r="AI49" s="157" cm="1">
        <f t="array" ref="AI49">IFERROR(_xlfn.XLOOKUP($A49&amp;AI$4,MEN_DES&amp;MEN_COD,MEN_GMS),0)*$Q49</f>
        <v>0</v>
      </c>
      <c r="AJ49" s="157" cm="1">
        <f t="array" ref="AJ49">IFERROR(_xlfn.XLOOKUP($A49&amp;AJ$4,MEN_DES&amp;MEN_COD,MEN_GMS),0)*$Q49</f>
        <v>0</v>
      </c>
      <c r="AK49" s="157" cm="1">
        <f t="array" ref="AK49">IFERROR(_xlfn.XLOOKUP($A49&amp;AK$4,MEN_DES&amp;MEN_COD,MEN_GMS),0)*$Q49</f>
        <v>0</v>
      </c>
      <c r="AL49" s="157" cm="1">
        <f t="array" ref="AL49">IFERROR(_xlfn.XLOOKUP($A49&amp;AL$4,MEN_DES&amp;MEN_COD,MEN_GMS),0)*$Q49</f>
        <v>0</v>
      </c>
      <c r="AM49" s="157" cm="1">
        <f t="array" ref="AM49">IFERROR(_xlfn.XLOOKUP($A49&amp;AM$4,MEN_DES&amp;MEN_COD,MEN_GMS),0)*$Q49</f>
        <v>0</v>
      </c>
      <c r="AN49" s="157" cm="1">
        <f t="array" ref="AN49">IFERROR(_xlfn.XLOOKUP($A49&amp;AN$4,MEN_DES&amp;MEN_COD,MEN_GMS),0)*$Q49</f>
        <v>0</v>
      </c>
      <c r="AO49" s="157" cm="1">
        <f t="array" ref="AO49">IFERROR(_xlfn.XLOOKUP($A49&amp;AO$4,MEN_DES&amp;MEN_COD,MEN_GMS),0)*$Q49</f>
        <v>0</v>
      </c>
      <c r="AP49" s="157" cm="1">
        <f t="array" ref="AP49">IFERROR(_xlfn.XLOOKUP($A49&amp;AP$4,MEN_DES&amp;MEN_COD,MEN_GMS),0)*$Q49</f>
        <v>0</v>
      </c>
      <c r="AQ49" s="157" cm="1">
        <f t="array" ref="AQ49">IFERROR(_xlfn.XLOOKUP($A49&amp;AQ$4,MEN_DES&amp;MEN_COD,MEN_GMS),0)*$Q49</f>
        <v>0</v>
      </c>
      <c r="AR49" s="157" cm="1">
        <f t="array" ref="AR49">IFERROR(_xlfn.XLOOKUP($A49&amp;AR$4,MEN_DES&amp;MEN_COD,MEN_GMS),0)*$Q49</f>
        <v>0</v>
      </c>
      <c r="AS49" s="157" cm="1">
        <f t="array" ref="AS49">IFERROR(_xlfn.XLOOKUP($A49&amp;AS$4,MEN_DES&amp;MEN_COD,MEN_GMS),0)*$Q49</f>
        <v>0</v>
      </c>
      <c r="AT49" s="157" cm="1">
        <f t="array" ref="AT49">IFERROR(_xlfn.XLOOKUP($A49&amp;AT$4,MEN_DES&amp;MEN_COD,MEN_GMS),0)*$Q49</f>
        <v>0</v>
      </c>
      <c r="AU49" s="157" cm="1">
        <f t="array" ref="AU49">IFERROR(_xlfn.XLOOKUP($A49&amp;AU$4,MEN_DES&amp;MEN_COD,MEN_GMS),0)*$Q49</f>
        <v>0</v>
      </c>
      <c r="AV49" s="157" cm="1">
        <f t="array" ref="AV49">IFERROR(_xlfn.XLOOKUP($A49&amp;AV$4,MEN_DES&amp;MEN_COD,MEN_GMS),0)*$Q49</f>
        <v>0</v>
      </c>
      <c r="AW49" s="157" cm="1">
        <f t="array" ref="AW49">IFERROR(_xlfn.XLOOKUP($A49&amp;AW$4,MEN_DES&amp;MEN_COD,MEN_GMS),0)*$Q49</f>
        <v>0</v>
      </c>
      <c r="AX49" s="157" cm="1">
        <f t="array" ref="AX49">IFERROR(_xlfn.XLOOKUP($A49&amp;AX$4,MEN_DES&amp;MEN_COD,MEN_GMS),0)*$Q49</f>
        <v>0</v>
      </c>
      <c r="AY49" s="157" cm="1">
        <f t="array" ref="AY49">IFERROR(_xlfn.XLOOKUP($A49&amp;AY$4,MEN_DES&amp;MEN_COD,MEN_GMS),0)*$Q49</f>
        <v>0</v>
      </c>
      <c r="AZ49" s="157" cm="1">
        <f t="array" ref="AZ49">IFERROR(_xlfn.XLOOKUP($A49&amp;AZ$4,MEN_DES&amp;MEN_COD,MEN_GMS),0)*$Q49</f>
        <v>0</v>
      </c>
      <c r="BA49" s="157" cm="1">
        <f t="array" ref="BA49">IFERROR(_xlfn.XLOOKUP($A49&amp;BA$4,MEN_DES&amp;MEN_COD,MEN_GMS),0)*$Q49</f>
        <v>0</v>
      </c>
      <c r="BB49" s="157" cm="1">
        <f t="array" ref="BB49">IFERROR(_xlfn.XLOOKUP($A49&amp;BB$4,MEN_DES&amp;MEN_COD,MEN_GMS),0)*$Q49</f>
        <v>0</v>
      </c>
      <c r="BC49" s="157" cm="1">
        <f t="array" ref="BC49">IFERROR(_xlfn.XLOOKUP($A49&amp;BC$4,MEN_DES&amp;MEN_COD,MEN_GMS),0)*$Q49</f>
        <v>0</v>
      </c>
      <c r="BD49" s="157" cm="1">
        <f t="array" ref="BD49">IFERROR(_xlfn.XLOOKUP($A49&amp;BD$4,MEN_DES&amp;MEN_COD,MEN_GMS),0)*$Q49</f>
        <v>0</v>
      </c>
      <c r="BE49" s="157" cm="1">
        <f t="array" ref="BE49">IFERROR(_xlfn.XLOOKUP($A49&amp;BE$4,MEN_DES&amp;MEN_COD,MEN_GMS),0)*$Q49</f>
        <v>0</v>
      </c>
      <c r="BF49" s="157" cm="1">
        <f t="array" ref="BF49">IFERROR(_xlfn.XLOOKUP($A49&amp;BF$4,MEN_DES&amp;MEN_COD,MEN_GMS),0)*$Q49</f>
        <v>0</v>
      </c>
      <c r="BG49" s="157" cm="1">
        <f t="array" ref="BG49">IFERROR(_xlfn.XLOOKUP($A49&amp;BG$4,MEN_DES&amp;MEN_COD,MEN_GMS),0)*$Q49</f>
        <v>0</v>
      </c>
      <c r="BH49" s="157" cm="1">
        <f t="array" ref="BH49">IFERROR(_xlfn.XLOOKUP($A49&amp;BH$4,MEN_DES&amp;MEN_COD,MEN_GMS),0)*$Q49</f>
        <v>0</v>
      </c>
      <c r="BI49" s="157" cm="1">
        <f t="array" ref="BI49">IFERROR(_xlfn.XLOOKUP($A49&amp;BI$4,MEN_DES&amp;MEN_COD,MEN_GMS),0)*$Q49</f>
        <v>0</v>
      </c>
      <c r="BJ49" s="157" cm="1">
        <f t="array" ref="BJ49">IFERROR(_xlfn.XLOOKUP($A49&amp;BJ$4,MEN_DES&amp;MEN_COD,MEN_GMS),0)*$Q49</f>
        <v>0</v>
      </c>
      <c r="BK49" s="157" cm="1">
        <f t="array" ref="BK49">IFERROR(_xlfn.XLOOKUP($A49&amp;BK$4,MEN_DES&amp;MEN_COD,MEN_GMS),0)*$Q49</f>
        <v>0</v>
      </c>
      <c r="BL49" s="157" cm="1">
        <f t="array" ref="BL49">IFERROR(_xlfn.XLOOKUP($A49&amp;BL$4,MEN_DES&amp;MEN_COD,MEN_GMS),0)*$Q49</f>
        <v>0</v>
      </c>
      <c r="BM49" s="157" cm="1">
        <f t="array" ref="BM49">IFERROR(_xlfn.XLOOKUP($A49&amp;BM$4,MEN_DES&amp;MEN_COD,MEN_GMS),0)*$Q49</f>
        <v>0</v>
      </c>
      <c r="BN49" s="157" cm="1">
        <f t="array" ref="BN49">IFERROR(_xlfn.XLOOKUP($A49&amp;BN$4,MEN_DES&amp;MEN_COD,MEN_GMS),0)*$Q49</f>
        <v>0</v>
      </c>
      <c r="BO49" s="168">
        <f t="shared" si="38"/>
        <v>0</v>
      </c>
    </row>
    <row r="50" spans="2:67" x14ac:dyDescent="0.15">
      <c r="B50"/>
      <c r="C50"/>
      <c r="R50" s="157" cm="1">
        <f t="array" ref="R50">IFERROR(_xlfn.XLOOKUP($A50&amp;R$4,MEN_DES&amp;MEN_COD,MEN_GMS),0)*$Q50</f>
        <v>0</v>
      </c>
      <c r="S50" s="157" cm="1">
        <f t="array" ref="S50">IFERROR(_xlfn.XLOOKUP($A50&amp;S$4,MEN_DES&amp;MEN_COD,MEN_GMS),0)*$Q50</f>
        <v>0</v>
      </c>
      <c r="T50" s="157" cm="1">
        <f t="array" ref="T50">IFERROR(_xlfn.XLOOKUP($A50&amp;T$4,MEN_DES&amp;MEN_COD,MEN_GMS),0)*$Q50</f>
        <v>0</v>
      </c>
      <c r="U50" s="157" cm="1">
        <f t="array" ref="U50">IFERROR(_xlfn.XLOOKUP($A50&amp;U$4,MEN_DES&amp;MEN_COD,MEN_GMS),0)*$Q50</f>
        <v>0</v>
      </c>
      <c r="V50" s="157" cm="1">
        <f t="array" ref="V50">IFERROR(_xlfn.XLOOKUP($A50&amp;V$4,MEN_DES&amp;MEN_COD,MEN_GMS),0)*$Q50</f>
        <v>0</v>
      </c>
      <c r="W50" s="157" cm="1">
        <f t="array" ref="W50">IFERROR(_xlfn.XLOOKUP($A50&amp;W$4,MEN_DES&amp;MEN_COD,MEN_GMS),0)*$Q50</f>
        <v>0</v>
      </c>
      <c r="X50" s="157" cm="1">
        <f t="array" ref="X50">IFERROR(_xlfn.XLOOKUP($A50&amp;X$4,MEN_DES&amp;MEN_COD,MEN_GMS),0)*$Q50</f>
        <v>0</v>
      </c>
      <c r="Y50" s="157" cm="1">
        <f t="array" ref="Y50">IFERROR(_xlfn.XLOOKUP($A50&amp;Y$4,MEN_DES&amp;MEN_COD,MEN_GMS),0)*$Q50</f>
        <v>0</v>
      </c>
      <c r="Z50" s="157" cm="1">
        <f t="array" ref="Z50">IFERROR(_xlfn.XLOOKUP($A50&amp;Z$4,MEN_DES&amp;MEN_COD,MEN_GMS),0)*$Q50</f>
        <v>0</v>
      </c>
      <c r="AA50" s="157" cm="1">
        <f t="array" ref="AA50">IFERROR(_xlfn.XLOOKUP($A50&amp;AA$4,MEN_DES&amp;MEN_COD,MEN_GMS),0)*$Q50</f>
        <v>0</v>
      </c>
      <c r="AB50" s="157" cm="1">
        <f t="array" ref="AB50">IFERROR(_xlfn.XLOOKUP($A50&amp;AB$4,MEN_DES&amp;MEN_COD,MEN_GMS),0)*$Q50</f>
        <v>0</v>
      </c>
      <c r="AC50" s="157" cm="1">
        <f t="array" ref="AC50">IFERROR(_xlfn.XLOOKUP($A50&amp;AC$4,MEN_DES&amp;MEN_COD,MEN_GMS),0)*$Q50</f>
        <v>0</v>
      </c>
      <c r="AD50" s="157" cm="1">
        <f t="array" ref="AD50">IFERROR(_xlfn.XLOOKUP($A50&amp;AD$4,MEN_DES&amp;MEN_COD,MEN_GMS),0)*$Q50</f>
        <v>0</v>
      </c>
      <c r="AE50" s="157" cm="1">
        <f t="array" ref="AE50">IFERROR(_xlfn.XLOOKUP($A50&amp;AE$4,MEN_DES&amp;MEN_COD,MEN_GMS),0)*$Q50</f>
        <v>0</v>
      </c>
      <c r="AF50" s="157"/>
      <c r="AG50" s="157" cm="1">
        <f t="array" ref="AG50">IFERROR(_xlfn.XLOOKUP($A50&amp;AG$4,MEN_DES&amp;MEN_COD,MEN_GMS),0)*$Q50</f>
        <v>0</v>
      </c>
      <c r="AH50" s="157" cm="1">
        <f t="array" ref="AH50">IFERROR(_xlfn.XLOOKUP($A50&amp;AH$4,MEN_DES&amp;MEN_COD,MEN_GMS),0)*$Q50</f>
        <v>0</v>
      </c>
      <c r="AI50" s="157" cm="1">
        <f t="array" ref="AI50">IFERROR(_xlfn.XLOOKUP($A50&amp;AI$4,MEN_DES&amp;MEN_COD,MEN_GMS),0)*$Q50</f>
        <v>0</v>
      </c>
      <c r="AJ50" s="157" cm="1">
        <f t="array" ref="AJ50">IFERROR(_xlfn.XLOOKUP($A50&amp;AJ$4,MEN_DES&amp;MEN_COD,MEN_GMS),0)*$Q50</f>
        <v>0</v>
      </c>
      <c r="AK50" s="157" cm="1">
        <f t="array" ref="AK50">IFERROR(_xlfn.XLOOKUP($A50&amp;AK$4,MEN_DES&amp;MEN_COD,MEN_GMS),0)*$Q50</f>
        <v>0</v>
      </c>
      <c r="AL50" s="157" cm="1">
        <f t="array" ref="AL50">IFERROR(_xlfn.XLOOKUP($A50&amp;AL$4,MEN_DES&amp;MEN_COD,MEN_GMS),0)*$Q50</f>
        <v>0</v>
      </c>
      <c r="AM50" s="157" cm="1">
        <f t="array" ref="AM50">IFERROR(_xlfn.XLOOKUP($A50&amp;AM$4,MEN_DES&amp;MEN_COD,MEN_GMS),0)*$Q50</f>
        <v>0</v>
      </c>
      <c r="AN50" s="157" cm="1">
        <f t="array" ref="AN50">IFERROR(_xlfn.XLOOKUP($A50&amp;AN$4,MEN_DES&amp;MEN_COD,MEN_GMS),0)*$Q50</f>
        <v>0</v>
      </c>
      <c r="AO50" s="157" cm="1">
        <f t="array" ref="AO50">IFERROR(_xlfn.XLOOKUP($A50&amp;AO$4,MEN_DES&amp;MEN_COD,MEN_GMS),0)*$Q50</f>
        <v>0</v>
      </c>
      <c r="AP50" s="157" cm="1">
        <f t="array" ref="AP50">IFERROR(_xlfn.XLOOKUP($A50&amp;AP$4,MEN_DES&amp;MEN_COD,MEN_GMS),0)*$Q50</f>
        <v>0</v>
      </c>
      <c r="AQ50" s="157" cm="1">
        <f t="array" ref="AQ50">IFERROR(_xlfn.XLOOKUP($A50&amp;AQ$4,MEN_DES&amp;MEN_COD,MEN_GMS),0)*$Q50</f>
        <v>0</v>
      </c>
      <c r="AR50" s="157" cm="1">
        <f t="array" ref="AR50">IFERROR(_xlfn.XLOOKUP($A50&amp;AR$4,MEN_DES&amp;MEN_COD,MEN_GMS),0)*$Q50</f>
        <v>0</v>
      </c>
      <c r="AS50" s="157" cm="1">
        <f t="array" ref="AS50">IFERROR(_xlfn.XLOOKUP($A50&amp;AS$4,MEN_DES&amp;MEN_COD,MEN_GMS),0)*$Q50</f>
        <v>0</v>
      </c>
      <c r="AT50" s="157" cm="1">
        <f t="array" ref="AT50">IFERROR(_xlfn.XLOOKUP($A50&amp;AT$4,MEN_DES&amp;MEN_COD,MEN_GMS),0)*$Q50</f>
        <v>0</v>
      </c>
      <c r="AU50" s="157" cm="1">
        <f t="array" ref="AU50">IFERROR(_xlfn.XLOOKUP($A50&amp;AU$4,MEN_DES&amp;MEN_COD,MEN_GMS),0)*$Q50</f>
        <v>0</v>
      </c>
      <c r="AV50" s="157" cm="1">
        <f t="array" ref="AV50">IFERROR(_xlfn.XLOOKUP($A50&amp;AV$4,MEN_DES&amp;MEN_COD,MEN_GMS),0)*$Q50</f>
        <v>0</v>
      </c>
      <c r="AW50" s="157" cm="1">
        <f t="array" ref="AW50">IFERROR(_xlfn.XLOOKUP($A50&amp;AW$4,MEN_DES&amp;MEN_COD,MEN_GMS),0)*$Q50</f>
        <v>0</v>
      </c>
      <c r="AX50" s="157" cm="1">
        <f t="array" ref="AX50">IFERROR(_xlfn.XLOOKUP($A50&amp;AX$4,MEN_DES&amp;MEN_COD,MEN_GMS),0)*$Q50</f>
        <v>0</v>
      </c>
      <c r="AY50" s="157" cm="1">
        <f t="array" ref="AY50">IFERROR(_xlfn.XLOOKUP($A50&amp;AY$4,MEN_DES&amp;MEN_COD,MEN_GMS),0)*$Q50</f>
        <v>0</v>
      </c>
      <c r="AZ50" s="157" cm="1">
        <f t="array" ref="AZ50">IFERROR(_xlfn.XLOOKUP($A50&amp;AZ$4,MEN_DES&amp;MEN_COD,MEN_GMS),0)*$Q50</f>
        <v>0</v>
      </c>
      <c r="BA50" s="157" cm="1">
        <f t="array" ref="BA50">IFERROR(_xlfn.XLOOKUP($A50&amp;BA$4,MEN_DES&amp;MEN_COD,MEN_GMS),0)*$Q50</f>
        <v>0</v>
      </c>
      <c r="BB50" s="157" cm="1">
        <f t="array" ref="BB50">IFERROR(_xlfn.XLOOKUP($A50&amp;BB$4,MEN_DES&amp;MEN_COD,MEN_GMS),0)*$Q50</f>
        <v>0</v>
      </c>
      <c r="BC50" s="157" cm="1">
        <f t="array" ref="BC50">IFERROR(_xlfn.XLOOKUP($A50&amp;BC$4,MEN_DES&amp;MEN_COD,MEN_GMS),0)*$Q50</f>
        <v>0</v>
      </c>
      <c r="BD50" s="157" cm="1">
        <f t="array" ref="BD50">IFERROR(_xlfn.XLOOKUP($A50&amp;BD$4,MEN_DES&amp;MEN_COD,MEN_GMS),0)*$Q50</f>
        <v>0</v>
      </c>
      <c r="BE50" s="157" cm="1">
        <f t="array" ref="BE50">IFERROR(_xlfn.XLOOKUP($A50&amp;BE$4,MEN_DES&amp;MEN_COD,MEN_GMS),0)*$Q50</f>
        <v>0</v>
      </c>
      <c r="BF50" s="157" cm="1">
        <f t="array" ref="BF50">IFERROR(_xlfn.XLOOKUP($A50&amp;BF$4,MEN_DES&amp;MEN_COD,MEN_GMS),0)*$Q50</f>
        <v>0</v>
      </c>
      <c r="BG50" s="157" cm="1">
        <f t="array" ref="BG50">IFERROR(_xlfn.XLOOKUP($A50&amp;BG$4,MEN_DES&amp;MEN_COD,MEN_GMS),0)*$Q50</f>
        <v>0</v>
      </c>
      <c r="BH50" s="157" cm="1">
        <f t="array" ref="BH50">IFERROR(_xlfn.XLOOKUP($A50&amp;BH$4,MEN_DES&amp;MEN_COD,MEN_GMS),0)*$Q50</f>
        <v>0</v>
      </c>
      <c r="BI50" s="157" cm="1">
        <f t="array" ref="BI50">IFERROR(_xlfn.XLOOKUP($A50&amp;BI$4,MEN_DES&amp;MEN_COD,MEN_GMS),0)*$Q50</f>
        <v>0</v>
      </c>
      <c r="BJ50" s="157" cm="1">
        <f t="array" ref="BJ50">IFERROR(_xlfn.XLOOKUP($A50&amp;BJ$4,MEN_DES&amp;MEN_COD,MEN_GMS),0)*$Q50</f>
        <v>0</v>
      </c>
      <c r="BK50" s="157" cm="1">
        <f t="array" ref="BK50">IFERROR(_xlfn.XLOOKUP($A50&amp;BK$4,MEN_DES&amp;MEN_COD,MEN_GMS),0)*$Q50</f>
        <v>0</v>
      </c>
      <c r="BL50" s="157" cm="1">
        <f t="array" ref="BL50">IFERROR(_xlfn.XLOOKUP($A50&amp;BL$4,MEN_DES&amp;MEN_COD,MEN_GMS),0)*$Q50</f>
        <v>0</v>
      </c>
      <c r="BM50" s="157" cm="1">
        <f t="array" ref="BM50">IFERROR(_xlfn.XLOOKUP($A50&amp;BM$4,MEN_DES&amp;MEN_COD,MEN_GMS),0)*$Q50</f>
        <v>0</v>
      </c>
      <c r="BN50" s="157" cm="1">
        <f t="array" ref="BN50">IFERROR(_xlfn.XLOOKUP($A50&amp;BN$4,MEN_DES&amp;MEN_COD,MEN_GMS),0)*$Q50</f>
        <v>0</v>
      </c>
      <c r="BO50" s="168">
        <f t="shared" si="38"/>
        <v>0</v>
      </c>
    </row>
    <row r="51" spans="2:67" x14ac:dyDescent="0.15">
      <c r="B51"/>
      <c r="C51"/>
      <c r="R51" s="157" cm="1">
        <f t="array" ref="R51">IFERROR(_xlfn.XLOOKUP($A51&amp;R$4,MEN_DES&amp;MEN_COD,MEN_GMS),0)*$Q51</f>
        <v>0</v>
      </c>
      <c r="S51" s="157" cm="1">
        <f t="array" ref="S51">IFERROR(_xlfn.XLOOKUP($A51&amp;S$4,MEN_DES&amp;MEN_COD,MEN_GMS),0)*$Q51</f>
        <v>0</v>
      </c>
      <c r="T51" s="157" cm="1">
        <f t="array" ref="T51">IFERROR(_xlfn.XLOOKUP($A51&amp;T$4,MEN_DES&amp;MEN_COD,MEN_GMS),0)*$Q51</f>
        <v>0</v>
      </c>
      <c r="U51" s="157" cm="1">
        <f t="array" ref="U51">IFERROR(_xlfn.XLOOKUP($A51&amp;U$4,MEN_DES&amp;MEN_COD,MEN_GMS),0)*$Q51</f>
        <v>0</v>
      </c>
      <c r="V51" s="157" cm="1">
        <f t="array" ref="V51">IFERROR(_xlfn.XLOOKUP($A51&amp;V$4,MEN_DES&amp;MEN_COD,MEN_GMS),0)*$Q51</f>
        <v>0</v>
      </c>
      <c r="W51" s="157" cm="1">
        <f t="array" ref="W51">IFERROR(_xlfn.XLOOKUP($A51&amp;W$4,MEN_DES&amp;MEN_COD,MEN_GMS),0)*$Q51</f>
        <v>0</v>
      </c>
      <c r="X51" s="157" cm="1">
        <f t="array" ref="X51">IFERROR(_xlfn.XLOOKUP($A51&amp;X$4,MEN_DES&amp;MEN_COD,MEN_GMS),0)*$Q51</f>
        <v>0</v>
      </c>
      <c r="Y51" s="157" cm="1">
        <f t="array" ref="Y51">IFERROR(_xlfn.XLOOKUP($A51&amp;Y$4,MEN_DES&amp;MEN_COD,MEN_GMS),0)*$Q51</f>
        <v>0</v>
      </c>
      <c r="Z51" s="157" cm="1">
        <f t="array" ref="Z51">IFERROR(_xlfn.XLOOKUP($A51&amp;Z$4,MEN_DES&amp;MEN_COD,MEN_GMS),0)*$Q51</f>
        <v>0</v>
      </c>
      <c r="AA51" s="157" cm="1">
        <f t="array" ref="AA51">IFERROR(_xlfn.XLOOKUP($A51&amp;AA$4,MEN_DES&amp;MEN_COD,MEN_GMS),0)*$Q51</f>
        <v>0</v>
      </c>
      <c r="AB51" s="157" cm="1">
        <f t="array" ref="AB51">IFERROR(_xlfn.XLOOKUP($A51&amp;AB$4,MEN_DES&amp;MEN_COD,MEN_GMS),0)*$Q51</f>
        <v>0</v>
      </c>
      <c r="AC51" s="157" cm="1">
        <f t="array" ref="AC51">IFERROR(_xlfn.XLOOKUP($A51&amp;AC$4,MEN_DES&amp;MEN_COD,MEN_GMS),0)*$Q51</f>
        <v>0</v>
      </c>
      <c r="AD51" s="157" cm="1">
        <f t="array" ref="AD51">IFERROR(_xlfn.XLOOKUP($A51&amp;AD$4,MEN_DES&amp;MEN_COD,MEN_GMS),0)*$Q51</f>
        <v>0</v>
      </c>
      <c r="AE51" s="157" cm="1">
        <f t="array" ref="AE51">IFERROR(_xlfn.XLOOKUP($A51&amp;AE$4,MEN_DES&amp;MEN_COD,MEN_GMS),0)*$Q51</f>
        <v>0</v>
      </c>
      <c r="AF51" s="157"/>
      <c r="AG51" s="157" cm="1">
        <f t="array" ref="AG51">IFERROR(_xlfn.XLOOKUP($A51&amp;AG$4,MEN_DES&amp;MEN_COD,MEN_GMS),0)*$Q51</f>
        <v>0</v>
      </c>
      <c r="AH51" s="157" cm="1">
        <f t="array" ref="AH51">IFERROR(_xlfn.XLOOKUP($A51&amp;AH$4,MEN_DES&amp;MEN_COD,MEN_GMS),0)*$Q51</f>
        <v>0</v>
      </c>
      <c r="AI51" s="157" cm="1">
        <f t="array" ref="AI51">IFERROR(_xlfn.XLOOKUP($A51&amp;AI$4,MEN_DES&amp;MEN_COD,MEN_GMS),0)*$Q51</f>
        <v>0</v>
      </c>
      <c r="AJ51" s="157" cm="1">
        <f t="array" ref="AJ51">IFERROR(_xlfn.XLOOKUP($A51&amp;AJ$4,MEN_DES&amp;MEN_COD,MEN_GMS),0)*$Q51</f>
        <v>0</v>
      </c>
      <c r="AK51" s="157" cm="1">
        <f t="array" ref="AK51">IFERROR(_xlfn.XLOOKUP($A51&amp;AK$4,MEN_DES&amp;MEN_COD,MEN_GMS),0)*$Q51</f>
        <v>0</v>
      </c>
      <c r="AL51" s="157" cm="1">
        <f t="array" ref="AL51">IFERROR(_xlfn.XLOOKUP($A51&amp;AL$4,MEN_DES&amp;MEN_COD,MEN_GMS),0)*$Q51</f>
        <v>0</v>
      </c>
      <c r="AM51" s="157" cm="1">
        <f t="array" ref="AM51">IFERROR(_xlfn.XLOOKUP($A51&amp;AM$4,MEN_DES&amp;MEN_COD,MEN_GMS),0)*$Q51</f>
        <v>0</v>
      </c>
      <c r="AN51" s="157" cm="1">
        <f t="array" ref="AN51">IFERROR(_xlfn.XLOOKUP($A51&amp;AN$4,MEN_DES&amp;MEN_COD,MEN_GMS),0)*$Q51</f>
        <v>0</v>
      </c>
      <c r="AO51" s="157" cm="1">
        <f t="array" ref="AO51">IFERROR(_xlfn.XLOOKUP($A51&amp;AO$4,MEN_DES&amp;MEN_COD,MEN_GMS),0)*$Q51</f>
        <v>0</v>
      </c>
      <c r="AP51" s="157" cm="1">
        <f t="array" ref="AP51">IFERROR(_xlfn.XLOOKUP($A51&amp;AP$4,MEN_DES&amp;MEN_COD,MEN_GMS),0)*$Q51</f>
        <v>0</v>
      </c>
      <c r="AQ51" s="157" cm="1">
        <f t="array" ref="AQ51">IFERROR(_xlfn.XLOOKUP($A51&amp;AQ$4,MEN_DES&amp;MEN_COD,MEN_GMS),0)*$Q51</f>
        <v>0</v>
      </c>
      <c r="AR51" s="157" cm="1">
        <f t="array" ref="AR51">IFERROR(_xlfn.XLOOKUP($A51&amp;AR$4,MEN_DES&amp;MEN_COD,MEN_GMS),0)*$Q51</f>
        <v>0</v>
      </c>
      <c r="AS51" s="157" cm="1">
        <f t="array" ref="AS51">IFERROR(_xlfn.XLOOKUP($A51&amp;AS$4,MEN_DES&amp;MEN_COD,MEN_GMS),0)*$Q51</f>
        <v>0</v>
      </c>
      <c r="AT51" s="157" cm="1">
        <f t="array" ref="AT51">IFERROR(_xlfn.XLOOKUP($A51&amp;AT$4,MEN_DES&amp;MEN_COD,MEN_GMS),0)*$Q51</f>
        <v>0</v>
      </c>
      <c r="AU51" s="157" cm="1">
        <f t="array" ref="AU51">IFERROR(_xlfn.XLOOKUP($A51&amp;AU$4,MEN_DES&amp;MEN_COD,MEN_GMS),0)*$Q51</f>
        <v>0</v>
      </c>
      <c r="AV51" s="157" cm="1">
        <f t="array" ref="AV51">IFERROR(_xlfn.XLOOKUP($A51&amp;AV$4,MEN_DES&amp;MEN_COD,MEN_GMS),0)*$Q51</f>
        <v>0</v>
      </c>
      <c r="AW51" s="157" cm="1">
        <f t="array" ref="AW51">IFERROR(_xlfn.XLOOKUP($A51&amp;AW$4,MEN_DES&amp;MEN_COD,MEN_GMS),0)*$Q51</f>
        <v>0</v>
      </c>
      <c r="AX51" s="157" cm="1">
        <f t="array" ref="AX51">IFERROR(_xlfn.XLOOKUP($A51&amp;AX$4,MEN_DES&amp;MEN_COD,MEN_GMS),0)*$Q51</f>
        <v>0</v>
      </c>
      <c r="AY51" s="157" cm="1">
        <f t="array" ref="AY51">IFERROR(_xlfn.XLOOKUP($A51&amp;AY$4,MEN_DES&amp;MEN_COD,MEN_GMS),0)*$Q51</f>
        <v>0</v>
      </c>
      <c r="AZ51" s="157" cm="1">
        <f t="array" ref="AZ51">IFERROR(_xlfn.XLOOKUP($A51&amp;AZ$4,MEN_DES&amp;MEN_COD,MEN_GMS),0)*$Q51</f>
        <v>0</v>
      </c>
      <c r="BA51" s="157" cm="1">
        <f t="array" ref="BA51">IFERROR(_xlfn.XLOOKUP($A51&amp;BA$4,MEN_DES&amp;MEN_COD,MEN_GMS),0)*$Q51</f>
        <v>0</v>
      </c>
      <c r="BB51" s="157" cm="1">
        <f t="array" ref="BB51">IFERROR(_xlfn.XLOOKUP($A51&amp;BB$4,MEN_DES&amp;MEN_COD,MEN_GMS),0)*$Q51</f>
        <v>0</v>
      </c>
      <c r="BC51" s="157" cm="1">
        <f t="array" ref="BC51">IFERROR(_xlfn.XLOOKUP($A51&amp;BC$4,MEN_DES&amp;MEN_COD,MEN_GMS),0)*$Q51</f>
        <v>0</v>
      </c>
      <c r="BD51" s="157" cm="1">
        <f t="array" ref="BD51">IFERROR(_xlfn.XLOOKUP($A51&amp;BD$4,MEN_DES&amp;MEN_COD,MEN_GMS),0)*$Q51</f>
        <v>0</v>
      </c>
      <c r="BE51" s="157" cm="1">
        <f t="array" ref="BE51">IFERROR(_xlfn.XLOOKUP($A51&amp;BE$4,MEN_DES&amp;MEN_COD,MEN_GMS),0)*$Q51</f>
        <v>0</v>
      </c>
      <c r="BF51" s="157" cm="1">
        <f t="array" ref="BF51">IFERROR(_xlfn.XLOOKUP($A51&amp;BF$4,MEN_DES&amp;MEN_COD,MEN_GMS),0)*$Q51</f>
        <v>0</v>
      </c>
      <c r="BG51" s="157" cm="1">
        <f t="array" ref="BG51">IFERROR(_xlfn.XLOOKUP($A51&amp;BG$4,MEN_DES&amp;MEN_COD,MEN_GMS),0)*$Q51</f>
        <v>0</v>
      </c>
      <c r="BH51" s="157" cm="1">
        <f t="array" ref="BH51">IFERROR(_xlfn.XLOOKUP($A51&amp;BH$4,MEN_DES&amp;MEN_COD,MEN_GMS),0)*$Q51</f>
        <v>0</v>
      </c>
      <c r="BI51" s="157" cm="1">
        <f t="array" ref="BI51">IFERROR(_xlfn.XLOOKUP($A51&amp;BI$4,MEN_DES&amp;MEN_COD,MEN_GMS),0)*$Q51</f>
        <v>0</v>
      </c>
      <c r="BJ51" s="157" cm="1">
        <f t="array" ref="BJ51">IFERROR(_xlfn.XLOOKUP($A51&amp;BJ$4,MEN_DES&amp;MEN_COD,MEN_GMS),0)*$Q51</f>
        <v>0</v>
      </c>
      <c r="BK51" s="157" cm="1">
        <f t="array" ref="BK51">IFERROR(_xlfn.XLOOKUP($A51&amp;BK$4,MEN_DES&amp;MEN_COD,MEN_GMS),0)*$Q51</f>
        <v>0</v>
      </c>
      <c r="BL51" s="157" cm="1">
        <f t="array" ref="BL51">IFERROR(_xlfn.XLOOKUP($A51&amp;BL$4,MEN_DES&amp;MEN_COD,MEN_GMS),0)*$Q51</f>
        <v>0</v>
      </c>
      <c r="BM51" s="157" cm="1">
        <f t="array" ref="BM51">IFERROR(_xlfn.XLOOKUP($A51&amp;BM$4,MEN_DES&amp;MEN_COD,MEN_GMS),0)*$Q51</f>
        <v>0</v>
      </c>
      <c r="BN51" s="157" cm="1">
        <f t="array" ref="BN51">IFERROR(_xlfn.XLOOKUP($A51&amp;BN$4,MEN_DES&amp;MEN_COD,MEN_GMS),0)*$Q51</f>
        <v>0</v>
      </c>
      <c r="BO51" s="168">
        <f t="shared" si="38"/>
        <v>0</v>
      </c>
    </row>
    <row r="52" spans="2:67" x14ac:dyDescent="0.15">
      <c r="B52"/>
      <c r="C52"/>
      <c r="R52" s="157" cm="1">
        <f t="array" ref="R52">IFERROR(_xlfn.XLOOKUP($A52&amp;R$4,MEN_DES&amp;MEN_COD,MEN_GMS),0)*$Q52</f>
        <v>0</v>
      </c>
      <c r="S52" s="157" cm="1">
        <f t="array" ref="S52">IFERROR(_xlfn.XLOOKUP($A52&amp;S$4,MEN_DES&amp;MEN_COD,MEN_GMS),0)*$Q52</f>
        <v>0</v>
      </c>
      <c r="T52" s="157" cm="1">
        <f t="array" ref="T52">IFERROR(_xlfn.XLOOKUP($A52&amp;T$4,MEN_DES&amp;MEN_COD,MEN_GMS),0)*$Q52</f>
        <v>0</v>
      </c>
      <c r="U52" s="157" cm="1">
        <f t="array" ref="U52">IFERROR(_xlfn.XLOOKUP($A52&amp;U$4,MEN_DES&amp;MEN_COD,MEN_GMS),0)*$Q52</f>
        <v>0</v>
      </c>
      <c r="V52" s="157" cm="1">
        <f t="array" ref="V52">IFERROR(_xlfn.XLOOKUP($A52&amp;V$4,MEN_DES&amp;MEN_COD,MEN_GMS),0)*$Q52</f>
        <v>0</v>
      </c>
      <c r="W52" s="157" cm="1">
        <f t="array" ref="W52">IFERROR(_xlfn.XLOOKUP($A52&amp;W$4,MEN_DES&amp;MEN_COD,MEN_GMS),0)*$Q52</f>
        <v>0</v>
      </c>
      <c r="X52" s="157" cm="1">
        <f t="array" ref="X52">IFERROR(_xlfn.XLOOKUP($A52&amp;X$4,MEN_DES&amp;MEN_COD,MEN_GMS),0)*$Q52</f>
        <v>0</v>
      </c>
      <c r="Y52" s="157" cm="1">
        <f t="array" ref="Y52">IFERROR(_xlfn.XLOOKUP($A52&amp;Y$4,MEN_DES&amp;MEN_COD,MEN_GMS),0)*$Q52</f>
        <v>0</v>
      </c>
      <c r="Z52" s="157" cm="1">
        <f t="array" ref="Z52">IFERROR(_xlfn.XLOOKUP($A52&amp;Z$4,MEN_DES&amp;MEN_COD,MEN_GMS),0)*$Q52</f>
        <v>0</v>
      </c>
      <c r="AA52" s="157" cm="1">
        <f t="array" ref="AA52">IFERROR(_xlfn.XLOOKUP($A52&amp;AA$4,MEN_DES&amp;MEN_COD,MEN_GMS),0)*$Q52</f>
        <v>0</v>
      </c>
      <c r="AB52" s="157" cm="1">
        <f t="array" ref="AB52">IFERROR(_xlfn.XLOOKUP($A52&amp;AB$4,MEN_DES&amp;MEN_COD,MEN_GMS),0)*$Q52</f>
        <v>0</v>
      </c>
      <c r="AC52" s="157" cm="1">
        <f t="array" ref="AC52">IFERROR(_xlfn.XLOOKUP($A52&amp;AC$4,MEN_DES&amp;MEN_COD,MEN_GMS),0)*$Q52</f>
        <v>0</v>
      </c>
      <c r="AD52" s="157" cm="1">
        <f t="array" ref="AD52">IFERROR(_xlfn.XLOOKUP($A52&amp;AD$4,MEN_DES&amp;MEN_COD,MEN_GMS),0)*$Q52</f>
        <v>0</v>
      </c>
      <c r="AE52" s="157" cm="1">
        <f t="array" ref="AE52">IFERROR(_xlfn.XLOOKUP($A52&amp;AE$4,MEN_DES&amp;MEN_COD,MEN_GMS),0)*$Q52</f>
        <v>0</v>
      </c>
      <c r="AF52" s="157"/>
      <c r="AG52" s="157" cm="1">
        <f t="array" ref="AG52">IFERROR(_xlfn.XLOOKUP($A52&amp;AG$4,MEN_DES&amp;MEN_COD,MEN_GMS),0)*$Q52</f>
        <v>0</v>
      </c>
      <c r="AH52" s="157" cm="1">
        <f t="array" ref="AH52">IFERROR(_xlfn.XLOOKUP($A52&amp;AH$4,MEN_DES&amp;MEN_COD,MEN_GMS),0)*$Q52</f>
        <v>0</v>
      </c>
      <c r="AI52" s="157" cm="1">
        <f t="array" ref="AI52">IFERROR(_xlfn.XLOOKUP($A52&amp;AI$4,MEN_DES&amp;MEN_COD,MEN_GMS),0)*$Q52</f>
        <v>0</v>
      </c>
      <c r="AJ52" s="157" cm="1">
        <f t="array" ref="AJ52">IFERROR(_xlfn.XLOOKUP($A52&amp;AJ$4,MEN_DES&amp;MEN_COD,MEN_GMS),0)*$Q52</f>
        <v>0</v>
      </c>
      <c r="AK52" s="157" cm="1">
        <f t="array" ref="AK52">IFERROR(_xlfn.XLOOKUP($A52&amp;AK$4,MEN_DES&amp;MEN_COD,MEN_GMS),0)*$Q52</f>
        <v>0</v>
      </c>
      <c r="AL52" s="157" cm="1">
        <f t="array" ref="AL52">IFERROR(_xlfn.XLOOKUP($A52&amp;AL$4,MEN_DES&amp;MEN_COD,MEN_GMS),0)*$Q52</f>
        <v>0</v>
      </c>
      <c r="AM52" s="157" cm="1">
        <f t="array" ref="AM52">IFERROR(_xlfn.XLOOKUP($A52&amp;AM$4,MEN_DES&amp;MEN_COD,MEN_GMS),0)*$Q52</f>
        <v>0</v>
      </c>
      <c r="AN52" s="157" cm="1">
        <f t="array" ref="AN52">IFERROR(_xlfn.XLOOKUP($A52&amp;AN$4,MEN_DES&amp;MEN_COD,MEN_GMS),0)*$Q52</f>
        <v>0</v>
      </c>
      <c r="AO52" s="157" cm="1">
        <f t="array" ref="AO52">IFERROR(_xlfn.XLOOKUP($A52&amp;AO$4,MEN_DES&amp;MEN_COD,MEN_GMS),0)*$Q52</f>
        <v>0</v>
      </c>
      <c r="AP52" s="157" cm="1">
        <f t="array" ref="AP52">IFERROR(_xlfn.XLOOKUP($A52&amp;AP$4,MEN_DES&amp;MEN_COD,MEN_GMS),0)*$Q52</f>
        <v>0</v>
      </c>
      <c r="AQ52" s="157" cm="1">
        <f t="array" ref="AQ52">IFERROR(_xlfn.XLOOKUP($A52&amp;AQ$4,MEN_DES&amp;MEN_COD,MEN_GMS),0)*$Q52</f>
        <v>0</v>
      </c>
      <c r="AR52" s="157" cm="1">
        <f t="array" ref="AR52">IFERROR(_xlfn.XLOOKUP($A52&amp;AR$4,MEN_DES&amp;MEN_COD,MEN_GMS),0)*$Q52</f>
        <v>0</v>
      </c>
      <c r="AS52" s="157" cm="1">
        <f t="array" ref="AS52">IFERROR(_xlfn.XLOOKUP($A52&amp;AS$4,MEN_DES&amp;MEN_COD,MEN_GMS),0)*$Q52</f>
        <v>0</v>
      </c>
      <c r="AT52" s="157" cm="1">
        <f t="array" ref="AT52">IFERROR(_xlfn.XLOOKUP($A52&amp;AT$4,MEN_DES&amp;MEN_COD,MEN_GMS),0)*$Q52</f>
        <v>0</v>
      </c>
      <c r="AU52" s="157" cm="1">
        <f t="array" ref="AU52">IFERROR(_xlfn.XLOOKUP($A52&amp;AU$4,MEN_DES&amp;MEN_COD,MEN_GMS),0)*$Q52</f>
        <v>0</v>
      </c>
      <c r="AV52" s="157" cm="1">
        <f t="array" ref="AV52">IFERROR(_xlfn.XLOOKUP($A52&amp;AV$4,MEN_DES&amp;MEN_COD,MEN_GMS),0)*$Q52</f>
        <v>0</v>
      </c>
      <c r="AW52" s="157" cm="1">
        <f t="array" ref="AW52">IFERROR(_xlfn.XLOOKUP($A52&amp;AW$4,MEN_DES&amp;MEN_COD,MEN_GMS),0)*$Q52</f>
        <v>0</v>
      </c>
      <c r="AX52" s="157" cm="1">
        <f t="array" ref="AX52">IFERROR(_xlfn.XLOOKUP($A52&amp;AX$4,MEN_DES&amp;MEN_COD,MEN_GMS),0)*$Q52</f>
        <v>0</v>
      </c>
      <c r="AY52" s="157" cm="1">
        <f t="array" ref="AY52">IFERROR(_xlfn.XLOOKUP($A52&amp;AY$4,MEN_DES&amp;MEN_COD,MEN_GMS),0)*$Q52</f>
        <v>0</v>
      </c>
      <c r="AZ52" s="157" cm="1">
        <f t="array" ref="AZ52">IFERROR(_xlfn.XLOOKUP($A52&amp;AZ$4,MEN_DES&amp;MEN_COD,MEN_GMS),0)*$Q52</f>
        <v>0</v>
      </c>
      <c r="BA52" s="157" cm="1">
        <f t="array" ref="BA52">IFERROR(_xlfn.XLOOKUP($A52&amp;BA$4,MEN_DES&amp;MEN_COD,MEN_GMS),0)*$Q52</f>
        <v>0</v>
      </c>
      <c r="BB52" s="157" cm="1">
        <f t="array" ref="BB52">IFERROR(_xlfn.XLOOKUP($A52&amp;BB$4,MEN_DES&amp;MEN_COD,MEN_GMS),0)*$Q52</f>
        <v>0</v>
      </c>
      <c r="BC52" s="157" cm="1">
        <f t="array" ref="BC52">IFERROR(_xlfn.XLOOKUP($A52&amp;BC$4,MEN_DES&amp;MEN_COD,MEN_GMS),0)*$Q52</f>
        <v>0</v>
      </c>
      <c r="BD52" s="157" cm="1">
        <f t="array" ref="BD52">IFERROR(_xlfn.XLOOKUP($A52&amp;BD$4,MEN_DES&amp;MEN_COD,MEN_GMS),0)*$Q52</f>
        <v>0</v>
      </c>
      <c r="BE52" s="157" cm="1">
        <f t="array" ref="BE52">IFERROR(_xlfn.XLOOKUP($A52&amp;BE$4,MEN_DES&amp;MEN_COD,MEN_GMS),0)*$Q52</f>
        <v>0</v>
      </c>
      <c r="BF52" s="157" cm="1">
        <f t="array" ref="BF52">IFERROR(_xlfn.XLOOKUP($A52&amp;BF$4,MEN_DES&amp;MEN_COD,MEN_GMS),0)*$Q52</f>
        <v>0</v>
      </c>
      <c r="BG52" s="157" cm="1">
        <f t="array" ref="BG52">IFERROR(_xlfn.XLOOKUP($A52&amp;BG$4,MEN_DES&amp;MEN_COD,MEN_GMS),0)*$Q52</f>
        <v>0</v>
      </c>
      <c r="BH52" s="157" cm="1">
        <f t="array" ref="BH52">IFERROR(_xlfn.XLOOKUP($A52&amp;BH$4,MEN_DES&amp;MEN_COD,MEN_GMS),0)*$Q52</f>
        <v>0</v>
      </c>
      <c r="BI52" s="157" cm="1">
        <f t="array" ref="BI52">IFERROR(_xlfn.XLOOKUP($A52&amp;BI$4,MEN_DES&amp;MEN_COD,MEN_GMS),0)*$Q52</f>
        <v>0</v>
      </c>
      <c r="BJ52" s="157" cm="1">
        <f t="array" ref="BJ52">IFERROR(_xlfn.XLOOKUP($A52&amp;BJ$4,MEN_DES&amp;MEN_COD,MEN_GMS),0)*$Q52</f>
        <v>0</v>
      </c>
      <c r="BK52" s="157" cm="1">
        <f t="array" ref="BK52">IFERROR(_xlfn.XLOOKUP($A52&amp;BK$4,MEN_DES&amp;MEN_COD,MEN_GMS),0)*$Q52</f>
        <v>0</v>
      </c>
      <c r="BL52" s="157" cm="1">
        <f t="array" ref="BL52">IFERROR(_xlfn.XLOOKUP($A52&amp;BL$4,MEN_DES&amp;MEN_COD,MEN_GMS),0)*$Q52</f>
        <v>0</v>
      </c>
      <c r="BM52" s="157" cm="1">
        <f t="array" ref="BM52">IFERROR(_xlfn.XLOOKUP($A52&amp;BM$4,MEN_DES&amp;MEN_COD,MEN_GMS),0)*$Q52</f>
        <v>0</v>
      </c>
      <c r="BN52" s="157" cm="1">
        <f t="array" ref="BN52">IFERROR(_xlfn.XLOOKUP($A52&amp;BN$4,MEN_DES&amp;MEN_COD,MEN_GMS),0)*$Q52</f>
        <v>0</v>
      </c>
      <c r="BO52" s="168">
        <f t="shared" si="38"/>
        <v>0</v>
      </c>
    </row>
    <row r="53" spans="2:67" x14ac:dyDescent="0.15">
      <c r="B53"/>
      <c r="C53"/>
      <c r="R53" s="157" cm="1">
        <f t="array" ref="R53">IFERROR(_xlfn.XLOOKUP($A53&amp;R$4,MEN_DES&amp;MEN_COD,MEN_GMS),0)*$Q53</f>
        <v>0</v>
      </c>
      <c r="S53" s="157" cm="1">
        <f t="array" ref="S53">IFERROR(_xlfn.XLOOKUP($A53&amp;S$4,MEN_DES&amp;MEN_COD,MEN_GMS),0)*$Q53</f>
        <v>0</v>
      </c>
      <c r="T53" s="157" cm="1">
        <f t="array" ref="T53">IFERROR(_xlfn.XLOOKUP($A53&amp;T$4,MEN_DES&amp;MEN_COD,MEN_GMS),0)*$Q53</f>
        <v>0</v>
      </c>
      <c r="U53" s="157" cm="1">
        <f t="array" ref="U53">IFERROR(_xlfn.XLOOKUP($A53&amp;U$4,MEN_DES&amp;MEN_COD,MEN_GMS),0)*$Q53</f>
        <v>0</v>
      </c>
      <c r="V53" s="157" cm="1">
        <f t="array" ref="V53">IFERROR(_xlfn.XLOOKUP($A53&amp;V$4,MEN_DES&amp;MEN_COD,MEN_GMS),0)*$Q53</f>
        <v>0</v>
      </c>
      <c r="W53" s="157" cm="1">
        <f t="array" ref="W53">IFERROR(_xlfn.XLOOKUP($A53&amp;W$4,MEN_DES&amp;MEN_COD,MEN_GMS),0)*$Q53</f>
        <v>0</v>
      </c>
      <c r="X53" s="157" cm="1">
        <f t="array" ref="X53">IFERROR(_xlfn.XLOOKUP($A53&amp;X$4,MEN_DES&amp;MEN_COD,MEN_GMS),0)*$Q53</f>
        <v>0</v>
      </c>
      <c r="Y53" s="157" cm="1">
        <f t="array" ref="Y53">IFERROR(_xlfn.XLOOKUP($A53&amp;Y$4,MEN_DES&amp;MEN_COD,MEN_GMS),0)*$Q53</f>
        <v>0</v>
      </c>
      <c r="Z53" s="157" cm="1">
        <f t="array" ref="Z53">IFERROR(_xlfn.XLOOKUP($A53&amp;Z$4,MEN_DES&amp;MEN_COD,MEN_GMS),0)*$Q53</f>
        <v>0</v>
      </c>
      <c r="AA53" s="157" cm="1">
        <f t="array" ref="AA53">IFERROR(_xlfn.XLOOKUP($A53&amp;AA$4,MEN_DES&amp;MEN_COD,MEN_GMS),0)*$Q53</f>
        <v>0</v>
      </c>
      <c r="AB53" s="157" cm="1">
        <f t="array" ref="AB53">IFERROR(_xlfn.XLOOKUP($A53&amp;AB$4,MEN_DES&amp;MEN_COD,MEN_GMS),0)*$Q53</f>
        <v>0</v>
      </c>
      <c r="AC53" s="157" cm="1">
        <f t="array" ref="AC53">IFERROR(_xlfn.XLOOKUP($A53&amp;AC$4,MEN_DES&amp;MEN_COD,MEN_GMS),0)*$Q53</f>
        <v>0</v>
      </c>
      <c r="AD53" s="157" cm="1">
        <f t="array" ref="AD53">IFERROR(_xlfn.XLOOKUP($A53&amp;AD$4,MEN_DES&amp;MEN_COD,MEN_GMS),0)*$Q53</f>
        <v>0</v>
      </c>
      <c r="AE53" s="157" cm="1">
        <f t="array" ref="AE53">IFERROR(_xlfn.XLOOKUP($A53&amp;AE$4,MEN_DES&amp;MEN_COD,MEN_GMS),0)*$Q53</f>
        <v>0</v>
      </c>
      <c r="AF53" s="157"/>
      <c r="AG53" s="157" cm="1">
        <f t="array" ref="AG53">IFERROR(_xlfn.XLOOKUP($A53&amp;AG$4,MEN_DES&amp;MEN_COD,MEN_GMS),0)*$Q53</f>
        <v>0</v>
      </c>
      <c r="AH53" s="157" cm="1">
        <f t="array" ref="AH53">IFERROR(_xlfn.XLOOKUP($A53&amp;AH$4,MEN_DES&amp;MEN_COD,MEN_GMS),0)*$Q53</f>
        <v>0</v>
      </c>
      <c r="AI53" s="157" cm="1">
        <f t="array" ref="AI53">IFERROR(_xlfn.XLOOKUP($A53&amp;AI$4,MEN_DES&amp;MEN_COD,MEN_GMS),0)*$Q53</f>
        <v>0</v>
      </c>
      <c r="AJ53" s="157" cm="1">
        <f t="array" ref="AJ53">IFERROR(_xlfn.XLOOKUP($A53&amp;AJ$4,MEN_DES&amp;MEN_COD,MEN_GMS),0)*$Q53</f>
        <v>0</v>
      </c>
      <c r="AK53" s="157" cm="1">
        <f t="array" ref="AK53">IFERROR(_xlfn.XLOOKUP($A53&amp;AK$4,MEN_DES&amp;MEN_COD,MEN_GMS),0)*$Q53</f>
        <v>0</v>
      </c>
      <c r="AL53" s="157" cm="1">
        <f t="array" ref="AL53">IFERROR(_xlfn.XLOOKUP($A53&amp;AL$4,MEN_DES&amp;MEN_COD,MEN_GMS),0)*$Q53</f>
        <v>0</v>
      </c>
      <c r="AM53" s="157" cm="1">
        <f t="array" ref="AM53">IFERROR(_xlfn.XLOOKUP($A53&amp;AM$4,MEN_DES&amp;MEN_COD,MEN_GMS),0)*$Q53</f>
        <v>0</v>
      </c>
      <c r="AN53" s="157" cm="1">
        <f t="array" ref="AN53">IFERROR(_xlfn.XLOOKUP($A53&amp;AN$4,MEN_DES&amp;MEN_COD,MEN_GMS),0)*$Q53</f>
        <v>0</v>
      </c>
      <c r="AO53" s="157" cm="1">
        <f t="array" ref="AO53">IFERROR(_xlfn.XLOOKUP($A53&amp;AO$4,MEN_DES&amp;MEN_COD,MEN_GMS),0)*$Q53</f>
        <v>0</v>
      </c>
      <c r="AP53" s="157" cm="1">
        <f t="array" ref="AP53">IFERROR(_xlfn.XLOOKUP($A53&amp;AP$4,MEN_DES&amp;MEN_COD,MEN_GMS),0)*$Q53</f>
        <v>0</v>
      </c>
      <c r="AQ53" s="157" cm="1">
        <f t="array" ref="AQ53">IFERROR(_xlfn.XLOOKUP($A53&amp;AQ$4,MEN_DES&amp;MEN_COD,MEN_GMS),0)*$Q53</f>
        <v>0</v>
      </c>
      <c r="AR53" s="157" cm="1">
        <f t="array" ref="AR53">IFERROR(_xlfn.XLOOKUP($A53&amp;AR$4,MEN_DES&amp;MEN_COD,MEN_GMS),0)*$Q53</f>
        <v>0</v>
      </c>
      <c r="AS53" s="157" cm="1">
        <f t="array" ref="AS53">IFERROR(_xlfn.XLOOKUP($A53&amp;AS$4,MEN_DES&amp;MEN_COD,MEN_GMS),0)*$Q53</f>
        <v>0</v>
      </c>
      <c r="AT53" s="157" cm="1">
        <f t="array" ref="AT53">IFERROR(_xlfn.XLOOKUP($A53&amp;AT$4,MEN_DES&amp;MEN_COD,MEN_GMS),0)*$Q53</f>
        <v>0</v>
      </c>
      <c r="AU53" s="157" cm="1">
        <f t="array" ref="AU53">IFERROR(_xlfn.XLOOKUP($A53&amp;AU$4,MEN_DES&amp;MEN_COD,MEN_GMS),0)*$Q53</f>
        <v>0</v>
      </c>
      <c r="AV53" s="157" cm="1">
        <f t="array" ref="AV53">IFERROR(_xlfn.XLOOKUP($A53&amp;AV$4,MEN_DES&amp;MEN_COD,MEN_GMS),0)*$Q53</f>
        <v>0</v>
      </c>
      <c r="AW53" s="157" cm="1">
        <f t="array" ref="AW53">IFERROR(_xlfn.XLOOKUP($A53&amp;AW$4,MEN_DES&amp;MEN_COD,MEN_GMS),0)*$Q53</f>
        <v>0</v>
      </c>
      <c r="AX53" s="157" cm="1">
        <f t="array" ref="AX53">IFERROR(_xlfn.XLOOKUP($A53&amp;AX$4,MEN_DES&amp;MEN_COD,MEN_GMS),0)*$Q53</f>
        <v>0</v>
      </c>
      <c r="AY53" s="157" cm="1">
        <f t="array" ref="AY53">IFERROR(_xlfn.XLOOKUP($A53&amp;AY$4,MEN_DES&amp;MEN_COD,MEN_GMS),0)*$Q53</f>
        <v>0</v>
      </c>
      <c r="AZ53" s="157" cm="1">
        <f t="array" ref="AZ53">IFERROR(_xlfn.XLOOKUP($A53&amp;AZ$4,MEN_DES&amp;MEN_COD,MEN_GMS),0)*$Q53</f>
        <v>0</v>
      </c>
      <c r="BA53" s="157" cm="1">
        <f t="array" ref="BA53">IFERROR(_xlfn.XLOOKUP($A53&amp;BA$4,MEN_DES&amp;MEN_COD,MEN_GMS),0)*$Q53</f>
        <v>0</v>
      </c>
      <c r="BB53" s="157" cm="1">
        <f t="array" ref="BB53">IFERROR(_xlfn.XLOOKUP($A53&amp;BB$4,MEN_DES&amp;MEN_COD,MEN_GMS),0)*$Q53</f>
        <v>0</v>
      </c>
      <c r="BC53" s="157" cm="1">
        <f t="array" ref="BC53">IFERROR(_xlfn.XLOOKUP($A53&amp;BC$4,MEN_DES&amp;MEN_COD,MEN_GMS),0)*$Q53</f>
        <v>0</v>
      </c>
      <c r="BD53" s="157" cm="1">
        <f t="array" ref="BD53">IFERROR(_xlfn.XLOOKUP($A53&amp;BD$4,MEN_DES&amp;MEN_COD,MEN_GMS),0)*$Q53</f>
        <v>0</v>
      </c>
      <c r="BE53" s="157" cm="1">
        <f t="array" ref="BE53">IFERROR(_xlfn.XLOOKUP($A53&amp;BE$4,MEN_DES&amp;MEN_COD,MEN_GMS),0)*$Q53</f>
        <v>0</v>
      </c>
      <c r="BF53" s="157" cm="1">
        <f t="array" ref="BF53">IFERROR(_xlfn.XLOOKUP($A53&amp;BF$4,MEN_DES&amp;MEN_COD,MEN_GMS),0)*$Q53</f>
        <v>0</v>
      </c>
      <c r="BG53" s="157" cm="1">
        <f t="array" ref="BG53">IFERROR(_xlfn.XLOOKUP($A53&amp;BG$4,MEN_DES&amp;MEN_COD,MEN_GMS),0)*$Q53</f>
        <v>0</v>
      </c>
      <c r="BH53" s="157" cm="1">
        <f t="array" ref="BH53">IFERROR(_xlfn.XLOOKUP($A53&amp;BH$4,MEN_DES&amp;MEN_COD,MEN_GMS),0)*$Q53</f>
        <v>0</v>
      </c>
      <c r="BI53" s="157" cm="1">
        <f t="array" ref="BI53">IFERROR(_xlfn.XLOOKUP($A53&amp;BI$4,MEN_DES&amp;MEN_COD,MEN_GMS),0)*$Q53</f>
        <v>0</v>
      </c>
      <c r="BJ53" s="157" cm="1">
        <f t="array" ref="BJ53">IFERROR(_xlfn.XLOOKUP($A53&amp;BJ$4,MEN_DES&amp;MEN_COD,MEN_GMS),0)*$Q53</f>
        <v>0</v>
      </c>
      <c r="BK53" s="157" cm="1">
        <f t="array" ref="BK53">IFERROR(_xlfn.XLOOKUP($A53&amp;BK$4,MEN_DES&amp;MEN_COD,MEN_GMS),0)*$Q53</f>
        <v>0</v>
      </c>
      <c r="BL53" s="157" cm="1">
        <f t="array" ref="BL53">IFERROR(_xlfn.XLOOKUP($A53&amp;BL$4,MEN_DES&amp;MEN_COD,MEN_GMS),0)*$Q53</f>
        <v>0</v>
      </c>
      <c r="BM53" s="157" cm="1">
        <f t="array" ref="BM53">IFERROR(_xlfn.XLOOKUP($A53&amp;BM$4,MEN_DES&amp;MEN_COD,MEN_GMS),0)*$Q53</f>
        <v>0</v>
      </c>
      <c r="BN53" s="157" cm="1">
        <f t="array" ref="BN53">IFERROR(_xlfn.XLOOKUP($A53&amp;BN$4,MEN_DES&amp;MEN_COD,MEN_GMS),0)*$Q53</f>
        <v>0</v>
      </c>
      <c r="BO53" s="168">
        <f t="shared" si="38"/>
        <v>0</v>
      </c>
    </row>
    <row r="54" spans="2:67" x14ac:dyDescent="0.15">
      <c r="B54"/>
      <c r="C54"/>
      <c r="R54" s="157" cm="1">
        <f t="array" ref="R54">IFERROR(_xlfn.XLOOKUP($A54&amp;R$4,MEN_DES&amp;MEN_COD,MEN_GMS),0)*$Q54</f>
        <v>0</v>
      </c>
      <c r="S54" s="157" cm="1">
        <f t="array" ref="S54">IFERROR(_xlfn.XLOOKUP($A54&amp;S$4,MEN_DES&amp;MEN_COD,MEN_GMS),0)*$Q54</f>
        <v>0</v>
      </c>
      <c r="T54" s="157" cm="1">
        <f t="array" ref="T54">IFERROR(_xlfn.XLOOKUP($A54&amp;T$4,MEN_DES&amp;MEN_COD,MEN_GMS),0)*$Q54</f>
        <v>0</v>
      </c>
      <c r="U54" s="157" cm="1">
        <f t="array" ref="U54">IFERROR(_xlfn.XLOOKUP($A54&amp;U$4,MEN_DES&amp;MEN_COD,MEN_GMS),0)*$Q54</f>
        <v>0</v>
      </c>
      <c r="V54" s="157" cm="1">
        <f t="array" ref="V54">IFERROR(_xlfn.XLOOKUP($A54&amp;V$4,MEN_DES&amp;MEN_COD,MEN_GMS),0)*$Q54</f>
        <v>0</v>
      </c>
      <c r="W54" s="157" cm="1">
        <f t="array" ref="W54">IFERROR(_xlfn.XLOOKUP($A54&amp;W$4,MEN_DES&amp;MEN_COD,MEN_GMS),0)*$Q54</f>
        <v>0</v>
      </c>
      <c r="X54" s="157" cm="1">
        <f t="array" ref="X54">IFERROR(_xlfn.XLOOKUP($A54&amp;X$4,MEN_DES&amp;MEN_COD,MEN_GMS),0)*$Q54</f>
        <v>0</v>
      </c>
      <c r="Y54" s="157" cm="1">
        <f t="array" ref="Y54">IFERROR(_xlfn.XLOOKUP($A54&amp;Y$4,MEN_DES&amp;MEN_COD,MEN_GMS),0)*$Q54</f>
        <v>0</v>
      </c>
      <c r="Z54" s="157" cm="1">
        <f t="array" ref="Z54">IFERROR(_xlfn.XLOOKUP($A54&amp;Z$4,MEN_DES&amp;MEN_COD,MEN_GMS),0)*$Q54</f>
        <v>0</v>
      </c>
      <c r="AA54" s="157" cm="1">
        <f t="array" ref="AA54">IFERROR(_xlfn.XLOOKUP($A54&amp;AA$4,MEN_DES&amp;MEN_COD,MEN_GMS),0)*$Q54</f>
        <v>0</v>
      </c>
      <c r="AB54" s="157" cm="1">
        <f t="array" ref="AB54">IFERROR(_xlfn.XLOOKUP($A54&amp;AB$4,MEN_DES&amp;MEN_COD,MEN_GMS),0)*$Q54</f>
        <v>0</v>
      </c>
      <c r="AC54" s="157" cm="1">
        <f t="array" ref="AC54">IFERROR(_xlfn.XLOOKUP($A54&amp;AC$4,MEN_DES&amp;MEN_COD,MEN_GMS),0)*$Q54</f>
        <v>0</v>
      </c>
      <c r="AD54" s="157" cm="1">
        <f t="array" ref="AD54">IFERROR(_xlfn.XLOOKUP($A54&amp;AD$4,MEN_DES&amp;MEN_COD,MEN_GMS),0)*$Q54</f>
        <v>0</v>
      </c>
      <c r="AE54" s="157" cm="1">
        <f t="array" ref="AE54">IFERROR(_xlfn.XLOOKUP($A54&amp;AE$4,MEN_DES&amp;MEN_COD,MEN_GMS),0)*$Q54</f>
        <v>0</v>
      </c>
      <c r="AF54" s="157"/>
      <c r="AG54" s="157" cm="1">
        <f t="array" ref="AG54">IFERROR(_xlfn.XLOOKUP($A54&amp;AG$4,MEN_DES&amp;MEN_COD,MEN_GMS),0)*$Q54</f>
        <v>0</v>
      </c>
      <c r="AH54" s="157" cm="1">
        <f t="array" ref="AH54">IFERROR(_xlfn.XLOOKUP($A54&amp;AH$4,MEN_DES&amp;MEN_COD,MEN_GMS),0)*$Q54</f>
        <v>0</v>
      </c>
      <c r="AI54" s="157" cm="1">
        <f t="array" ref="AI54">IFERROR(_xlfn.XLOOKUP($A54&amp;AI$4,MEN_DES&amp;MEN_COD,MEN_GMS),0)*$Q54</f>
        <v>0</v>
      </c>
      <c r="AJ54" s="157" cm="1">
        <f t="array" ref="AJ54">IFERROR(_xlfn.XLOOKUP($A54&amp;AJ$4,MEN_DES&amp;MEN_COD,MEN_GMS),0)*$Q54</f>
        <v>0</v>
      </c>
      <c r="AK54" s="157" cm="1">
        <f t="array" ref="AK54">IFERROR(_xlfn.XLOOKUP($A54&amp;AK$4,MEN_DES&amp;MEN_COD,MEN_GMS),0)*$Q54</f>
        <v>0</v>
      </c>
      <c r="AL54" s="157" cm="1">
        <f t="array" ref="AL54">IFERROR(_xlfn.XLOOKUP($A54&amp;AL$4,MEN_DES&amp;MEN_COD,MEN_GMS),0)*$Q54</f>
        <v>0</v>
      </c>
      <c r="AM54" s="157" cm="1">
        <f t="array" ref="AM54">IFERROR(_xlfn.XLOOKUP($A54&amp;AM$4,MEN_DES&amp;MEN_COD,MEN_GMS),0)*$Q54</f>
        <v>0</v>
      </c>
      <c r="AN54" s="157" cm="1">
        <f t="array" ref="AN54">IFERROR(_xlfn.XLOOKUP($A54&amp;AN$4,MEN_DES&amp;MEN_COD,MEN_GMS),0)*$Q54</f>
        <v>0</v>
      </c>
      <c r="AO54" s="157" cm="1">
        <f t="array" ref="AO54">IFERROR(_xlfn.XLOOKUP($A54&amp;AO$4,MEN_DES&amp;MEN_COD,MEN_GMS),0)*$Q54</f>
        <v>0</v>
      </c>
      <c r="AP54" s="157" cm="1">
        <f t="array" ref="AP54">IFERROR(_xlfn.XLOOKUP($A54&amp;AP$4,MEN_DES&amp;MEN_COD,MEN_GMS),0)*$Q54</f>
        <v>0</v>
      </c>
      <c r="AQ54" s="157" cm="1">
        <f t="array" ref="AQ54">IFERROR(_xlfn.XLOOKUP($A54&amp;AQ$4,MEN_DES&amp;MEN_COD,MEN_GMS),0)*$Q54</f>
        <v>0</v>
      </c>
      <c r="AR54" s="157" cm="1">
        <f t="array" ref="AR54">IFERROR(_xlfn.XLOOKUP($A54&amp;AR$4,MEN_DES&amp;MEN_COD,MEN_GMS),0)*$Q54</f>
        <v>0</v>
      </c>
      <c r="AS54" s="157" cm="1">
        <f t="array" ref="AS54">IFERROR(_xlfn.XLOOKUP($A54&amp;AS$4,MEN_DES&amp;MEN_COD,MEN_GMS),0)*$Q54</f>
        <v>0</v>
      </c>
      <c r="AT54" s="157" cm="1">
        <f t="array" ref="AT54">IFERROR(_xlfn.XLOOKUP($A54&amp;AT$4,MEN_DES&amp;MEN_COD,MEN_GMS),0)*$Q54</f>
        <v>0</v>
      </c>
      <c r="AU54" s="157" cm="1">
        <f t="array" ref="AU54">IFERROR(_xlfn.XLOOKUP($A54&amp;AU$4,MEN_DES&amp;MEN_COD,MEN_GMS),0)*$Q54</f>
        <v>0</v>
      </c>
      <c r="AV54" s="157" cm="1">
        <f t="array" ref="AV54">IFERROR(_xlfn.XLOOKUP($A54&amp;AV$4,MEN_DES&amp;MEN_COD,MEN_GMS),0)*$Q54</f>
        <v>0</v>
      </c>
      <c r="AW54" s="157" cm="1">
        <f t="array" ref="AW54">IFERROR(_xlfn.XLOOKUP($A54&amp;AW$4,MEN_DES&amp;MEN_COD,MEN_GMS),0)*$Q54</f>
        <v>0</v>
      </c>
      <c r="AX54" s="157" cm="1">
        <f t="array" ref="AX54">IFERROR(_xlfn.XLOOKUP($A54&amp;AX$4,MEN_DES&amp;MEN_COD,MEN_GMS),0)*$Q54</f>
        <v>0</v>
      </c>
      <c r="AY54" s="157" cm="1">
        <f t="array" ref="AY54">IFERROR(_xlfn.XLOOKUP($A54&amp;AY$4,MEN_DES&amp;MEN_COD,MEN_GMS),0)*$Q54</f>
        <v>0</v>
      </c>
      <c r="AZ54" s="157" cm="1">
        <f t="array" ref="AZ54">IFERROR(_xlfn.XLOOKUP($A54&amp;AZ$4,MEN_DES&amp;MEN_COD,MEN_GMS),0)*$Q54</f>
        <v>0</v>
      </c>
      <c r="BA54" s="157" cm="1">
        <f t="array" ref="BA54">IFERROR(_xlfn.XLOOKUP($A54&amp;BA$4,MEN_DES&amp;MEN_COD,MEN_GMS),0)*$Q54</f>
        <v>0</v>
      </c>
      <c r="BB54" s="157" cm="1">
        <f t="array" ref="BB54">IFERROR(_xlfn.XLOOKUP($A54&amp;BB$4,MEN_DES&amp;MEN_COD,MEN_GMS),0)*$Q54</f>
        <v>0</v>
      </c>
      <c r="BC54" s="157" cm="1">
        <f t="array" ref="BC54">IFERROR(_xlfn.XLOOKUP($A54&amp;BC$4,MEN_DES&amp;MEN_COD,MEN_GMS),0)*$Q54</f>
        <v>0</v>
      </c>
      <c r="BD54" s="157" cm="1">
        <f t="array" ref="BD54">IFERROR(_xlfn.XLOOKUP($A54&amp;BD$4,MEN_DES&amp;MEN_COD,MEN_GMS),0)*$Q54</f>
        <v>0</v>
      </c>
      <c r="BE54" s="157" cm="1">
        <f t="array" ref="BE54">IFERROR(_xlfn.XLOOKUP($A54&amp;BE$4,MEN_DES&amp;MEN_COD,MEN_GMS),0)*$Q54</f>
        <v>0</v>
      </c>
      <c r="BF54" s="157" cm="1">
        <f t="array" ref="BF54">IFERROR(_xlfn.XLOOKUP($A54&amp;BF$4,MEN_DES&amp;MEN_COD,MEN_GMS),0)*$Q54</f>
        <v>0</v>
      </c>
      <c r="BG54" s="157" cm="1">
        <f t="array" ref="BG54">IFERROR(_xlfn.XLOOKUP($A54&amp;BG$4,MEN_DES&amp;MEN_COD,MEN_GMS),0)*$Q54</f>
        <v>0</v>
      </c>
      <c r="BH54" s="157" cm="1">
        <f t="array" ref="BH54">IFERROR(_xlfn.XLOOKUP($A54&amp;BH$4,MEN_DES&amp;MEN_COD,MEN_GMS),0)*$Q54</f>
        <v>0</v>
      </c>
      <c r="BI54" s="157" cm="1">
        <f t="array" ref="BI54">IFERROR(_xlfn.XLOOKUP($A54&amp;BI$4,MEN_DES&amp;MEN_COD,MEN_GMS),0)*$Q54</f>
        <v>0</v>
      </c>
      <c r="BJ54" s="157" cm="1">
        <f t="array" ref="BJ54">IFERROR(_xlfn.XLOOKUP($A54&amp;BJ$4,MEN_DES&amp;MEN_COD,MEN_GMS),0)*$Q54</f>
        <v>0</v>
      </c>
      <c r="BK54" s="157" cm="1">
        <f t="array" ref="BK54">IFERROR(_xlfn.XLOOKUP($A54&amp;BK$4,MEN_DES&amp;MEN_COD,MEN_GMS),0)*$Q54</f>
        <v>0</v>
      </c>
      <c r="BL54" s="157" cm="1">
        <f t="array" ref="BL54">IFERROR(_xlfn.XLOOKUP($A54&amp;BL$4,MEN_DES&amp;MEN_COD,MEN_GMS),0)*$Q54</f>
        <v>0</v>
      </c>
      <c r="BM54" s="157" cm="1">
        <f t="array" ref="BM54">IFERROR(_xlfn.XLOOKUP($A54&amp;BM$4,MEN_DES&amp;MEN_COD,MEN_GMS),0)*$Q54</f>
        <v>0</v>
      </c>
      <c r="BN54" s="157" cm="1">
        <f t="array" ref="BN54">IFERROR(_xlfn.XLOOKUP($A54&amp;BN$4,MEN_DES&amp;MEN_COD,MEN_GMS),0)*$Q54</f>
        <v>0</v>
      </c>
      <c r="BO54" s="168">
        <f t="shared" si="38"/>
        <v>0</v>
      </c>
    </row>
    <row r="55" spans="2:67" x14ac:dyDescent="0.15">
      <c r="B55"/>
      <c r="C55"/>
      <c r="R55" s="157" cm="1">
        <f t="array" ref="R55">IFERROR(_xlfn.XLOOKUP($A55&amp;R$4,MEN_DES&amp;MEN_COD,MEN_GMS),0)*$Q55</f>
        <v>0</v>
      </c>
      <c r="S55" s="157" cm="1">
        <f t="array" ref="S55">IFERROR(_xlfn.XLOOKUP($A55&amp;S$4,MEN_DES&amp;MEN_COD,MEN_GMS),0)*$Q55</f>
        <v>0</v>
      </c>
      <c r="T55" s="157" cm="1">
        <f t="array" ref="T55">IFERROR(_xlfn.XLOOKUP($A55&amp;T$4,MEN_DES&amp;MEN_COD,MEN_GMS),0)*$Q55</f>
        <v>0</v>
      </c>
      <c r="U55" s="157" cm="1">
        <f t="array" ref="U55">IFERROR(_xlfn.XLOOKUP($A55&amp;U$4,MEN_DES&amp;MEN_COD,MEN_GMS),0)*$Q55</f>
        <v>0</v>
      </c>
      <c r="V55" s="157" cm="1">
        <f t="array" ref="V55">IFERROR(_xlfn.XLOOKUP($A55&amp;V$4,MEN_DES&amp;MEN_COD,MEN_GMS),0)*$Q55</f>
        <v>0</v>
      </c>
      <c r="W55" s="157" cm="1">
        <f t="array" ref="W55">IFERROR(_xlfn.XLOOKUP($A55&amp;W$4,MEN_DES&amp;MEN_COD,MEN_GMS),0)*$Q55</f>
        <v>0</v>
      </c>
      <c r="X55" s="157" cm="1">
        <f t="array" ref="X55">IFERROR(_xlfn.XLOOKUP($A55&amp;X$4,MEN_DES&amp;MEN_COD,MEN_GMS),0)*$Q55</f>
        <v>0</v>
      </c>
      <c r="Y55" s="157" cm="1">
        <f t="array" ref="Y55">IFERROR(_xlfn.XLOOKUP($A55&amp;Y$4,MEN_DES&amp;MEN_COD,MEN_GMS),0)*$Q55</f>
        <v>0</v>
      </c>
      <c r="Z55" s="157" cm="1">
        <f t="array" ref="Z55">IFERROR(_xlfn.XLOOKUP($A55&amp;Z$4,MEN_DES&amp;MEN_COD,MEN_GMS),0)*$Q55</f>
        <v>0</v>
      </c>
      <c r="AA55" s="157" cm="1">
        <f t="array" ref="AA55">IFERROR(_xlfn.XLOOKUP($A55&amp;AA$4,MEN_DES&amp;MEN_COD,MEN_GMS),0)*$Q55</f>
        <v>0</v>
      </c>
      <c r="AB55" s="157" cm="1">
        <f t="array" ref="AB55">IFERROR(_xlfn.XLOOKUP($A55&amp;AB$4,MEN_DES&amp;MEN_COD,MEN_GMS),0)*$Q55</f>
        <v>0</v>
      </c>
      <c r="AC55" s="157" cm="1">
        <f t="array" ref="AC55">IFERROR(_xlfn.XLOOKUP($A55&amp;AC$4,MEN_DES&amp;MEN_COD,MEN_GMS),0)*$Q55</f>
        <v>0</v>
      </c>
      <c r="AD55" s="157" cm="1">
        <f t="array" ref="AD55">IFERROR(_xlfn.XLOOKUP($A55&amp;AD$4,MEN_DES&amp;MEN_COD,MEN_GMS),0)*$Q55</f>
        <v>0</v>
      </c>
      <c r="AE55" s="157" cm="1">
        <f t="array" ref="AE55">IFERROR(_xlfn.XLOOKUP($A55&amp;AE$4,MEN_DES&amp;MEN_COD,MEN_GMS),0)*$Q55</f>
        <v>0</v>
      </c>
      <c r="AF55" s="157"/>
      <c r="AG55" s="157" cm="1">
        <f t="array" ref="AG55">IFERROR(_xlfn.XLOOKUP($A55&amp;AG$4,MEN_DES&amp;MEN_COD,MEN_GMS),0)*$Q55</f>
        <v>0</v>
      </c>
      <c r="AH55" s="157" cm="1">
        <f t="array" ref="AH55">IFERROR(_xlfn.XLOOKUP($A55&amp;AH$4,MEN_DES&amp;MEN_COD,MEN_GMS),0)*$Q55</f>
        <v>0</v>
      </c>
      <c r="AI55" s="157" cm="1">
        <f t="array" ref="AI55">IFERROR(_xlfn.XLOOKUP($A55&amp;AI$4,MEN_DES&amp;MEN_COD,MEN_GMS),0)*$Q55</f>
        <v>0</v>
      </c>
      <c r="AJ55" s="157" cm="1">
        <f t="array" ref="AJ55">IFERROR(_xlfn.XLOOKUP($A55&amp;AJ$4,MEN_DES&amp;MEN_COD,MEN_GMS),0)*$Q55</f>
        <v>0</v>
      </c>
      <c r="AK55" s="157" cm="1">
        <f t="array" ref="AK55">IFERROR(_xlfn.XLOOKUP($A55&amp;AK$4,MEN_DES&amp;MEN_COD,MEN_GMS),0)*$Q55</f>
        <v>0</v>
      </c>
      <c r="AL55" s="157" cm="1">
        <f t="array" ref="AL55">IFERROR(_xlfn.XLOOKUP($A55&amp;AL$4,MEN_DES&amp;MEN_COD,MEN_GMS),0)*$Q55</f>
        <v>0</v>
      </c>
      <c r="AM55" s="157" cm="1">
        <f t="array" ref="AM55">IFERROR(_xlfn.XLOOKUP($A55&amp;AM$4,MEN_DES&amp;MEN_COD,MEN_GMS),0)*$Q55</f>
        <v>0</v>
      </c>
      <c r="AN55" s="157" cm="1">
        <f t="array" ref="AN55">IFERROR(_xlfn.XLOOKUP($A55&amp;AN$4,MEN_DES&amp;MEN_COD,MEN_GMS),0)*$Q55</f>
        <v>0</v>
      </c>
      <c r="AO55" s="157" cm="1">
        <f t="array" ref="AO55">IFERROR(_xlfn.XLOOKUP($A55&amp;AO$4,MEN_DES&amp;MEN_COD,MEN_GMS),0)*$Q55</f>
        <v>0</v>
      </c>
      <c r="AP55" s="157" cm="1">
        <f t="array" ref="AP55">IFERROR(_xlfn.XLOOKUP($A55&amp;AP$4,MEN_DES&amp;MEN_COD,MEN_GMS),0)*$Q55</f>
        <v>0</v>
      </c>
      <c r="AQ55" s="157" cm="1">
        <f t="array" ref="AQ55">IFERROR(_xlfn.XLOOKUP($A55&amp;AQ$4,MEN_DES&amp;MEN_COD,MEN_GMS),0)*$Q55</f>
        <v>0</v>
      </c>
      <c r="AR55" s="157" cm="1">
        <f t="array" ref="AR55">IFERROR(_xlfn.XLOOKUP($A55&amp;AR$4,MEN_DES&amp;MEN_COD,MEN_GMS),0)*$Q55</f>
        <v>0</v>
      </c>
      <c r="AS55" s="157" cm="1">
        <f t="array" ref="AS55">IFERROR(_xlfn.XLOOKUP($A55&amp;AS$4,MEN_DES&amp;MEN_COD,MEN_GMS),0)*$Q55</f>
        <v>0</v>
      </c>
      <c r="AT55" s="157" cm="1">
        <f t="array" ref="AT55">IFERROR(_xlfn.XLOOKUP($A55&amp;AT$4,MEN_DES&amp;MEN_COD,MEN_GMS),0)*$Q55</f>
        <v>0</v>
      </c>
      <c r="AU55" s="157" cm="1">
        <f t="array" ref="AU55">IFERROR(_xlfn.XLOOKUP($A55&amp;AU$4,MEN_DES&amp;MEN_COD,MEN_GMS),0)*$Q55</f>
        <v>0</v>
      </c>
      <c r="AV55" s="157" cm="1">
        <f t="array" ref="AV55">IFERROR(_xlfn.XLOOKUP($A55&amp;AV$4,MEN_DES&amp;MEN_COD,MEN_GMS),0)*$Q55</f>
        <v>0</v>
      </c>
      <c r="AW55" s="157" cm="1">
        <f t="array" ref="AW55">IFERROR(_xlfn.XLOOKUP($A55&amp;AW$4,MEN_DES&amp;MEN_COD,MEN_GMS),0)*$Q55</f>
        <v>0</v>
      </c>
      <c r="AX55" s="157" cm="1">
        <f t="array" ref="AX55">IFERROR(_xlfn.XLOOKUP($A55&amp;AX$4,MEN_DES&amp;MEN_COD,MEN_GMS),0)*$Q55</f>
        <v>0</v>
      </c>
      <c r="AY55" s="157" cm="1">
        <f t="array" ref="AY55">IFERROR(_xlfn.XLOOKUP($A55&amp;AY$4,MEN_DES&amp;MEN_COD,MEN_GMS),0)*$Q55</f>
        <v>0</v>
      </c>
      <c r="AZ55" s="157" cm="1">
        <f t="array" ref="AZ55">IFERROR(_xlfn.XLOOKUP($A55&amp;AZ$4,MEN_DES&amp;MEN_COD,MEN_GMS),0)*$Q55</f>
        <v>0</v>
      </c>
      <c r="BA55" s="157" cm="1">
        <f t="array" ref="BA55">IFERROR(_xlfn.XLOOKUP($A55&amp;BA$4,MEN_DES&amp;MEN_COD,MEN_GMS),0)*$Q55</f>
        <v>0</v>
      </c>
      <c r="BB55" s="157" cm="1">
        <f t="array" ref="BB55">IFERROR(_xlfn.XLOOKUP($A55&amp;BB$4,MEN_DES&amp;MEN_COD,MEN_GMS),0)*$Q55</f>
        <v>0</v>
      </c>
      <c r="BC55" s="157" cm="1">
        <f t="array" ref="BC55">IFERROR(_xlfn.XLOOKUP($A55&amp;BC$4,MEN_DES&amp;MEN_COD,MEN_GMS),0)*$Q55</f>
        <v>0</v>
      </c>
      <c r="BD55" s="157" cm="1">
        <f t="array" ref="BD55">IFERROR(_xlfn.XLOOKUP($A55&amp;BD$4,MEN_DES&amp;MEN_COD,MEN_GMS),0)*$Q55</f>
        <v>0</v>
      </c>
      <c r="BE55" s="157" cm="1">
        <f t="array" ref="BE55">IFERROR(_xlfn.XLOOKUP($A55&amp;BE$4,MEN_DES&amp;MEN_COD,MEN_GMS),0)*$Q55</f>
        <v>0</v>
      </c>
      <c r="BF55" s="157" cm="1">
        <f t="array" ref="BF55">IFERROR(_xlfn.XLOOKUP($A55&amp;BF$4,MEN_DES&amp;MEN_COD,MEN_GMS),0)*$Q55</f>
        <v>0</v>
      </c>
      <c r="BG55" s="157" cm="1">
        <f t="array" ref="BG55">IFERROR(_xlfn.XLOOKUP($A55&amp;BG$4,MEN_DES&amp;MEN_COD,MEN_GMS),0)*$Q55</f>
        <v>0</v>
      </c>
      <c r="BH55" s="157" cm="1">
        <f t="array" ref="BH55">IFERROR(_xlfn.XLOOKUP($A55&amp;BH$4,MEN_DES&amp;MEN_COD,MEN_GMS),0)*$Q55</f>
        <v>0</v>
      </c>
      <c r="BI55" s="157" cm="1">
        <f t="array" ref="BI55">IFERROR(_xlfn.XLOOKUP($A55&amp;BI$4,MEN_DES&amp;MEN_COD,MEN_GMS),0)*$Q55</f>
        <v>0</v>
      </c>
      <c r="BJ55" s="157" cm="1">
        <f t="array" ref="BJ55">IFERROR(_xlfn.XLOOKUP($A55&amp;BJ$4,MEN_DES&amp;MEN_COD,MEN_GMS),0)*$Q55</f>
        <v>0</v>
      </c>
      <c r="BK55" s="157" cm="1">
        <f t="array" ref="BK55">IFERROR(_xlfn.XLOOKUP($A55&amp;BK$4,MEN_DES&amp;MEN_COD,MEN_GMS),0)*$Q55</f>
        <v>0</v>
      </c>
      <c r="BL55" s="157" cm="1">
        <f t="array" ref="BL55">IFERROR(_xlfn.XLOOKUP($A55&amp;BL$4,MEN_DES&amp;MEN_COD,MEN_GMS),0)*$Q55</f>
        <v>0</v>
      </c>
      <c r="BM55" s="157" cm="1">
        <f t="array" ref="BM55">IFERROR(_xlfn.XLOOKUP($A55&amp;BM$4,MEN_DES&amp;MEN_COD,MEN_GMS),0)*$Q55</f>
        <v>0</v>
      </c>
      <c r="BN55" s="157" cm="1">
        <f t="array" ref="BN55">IFERROR(_xlfn.XLOOKUP($A55&amp;BN$4,MEN_DES&amp;MEN_COD,MEN_GMS),0)*$Q55</f>
        <v>0</v>
      </c>
      <c r="BO55" s="168">
        <f t="shared" si="38"/>
        <v>0</v>
      </c>
    </row>
    <row r="56" spans="2:67" x14ac:dyDescent="0.15">
      <c r="B56"/>
      <c r="C56"/>
      <c r="R56" s="157" cm="1">
        <f t="array" ref="R56">IFERROR(_xlfn.XLOOKUP($A56&amp;R$4,MEN_DES&amp;MEN_COD,MEN_GMS),0)*$Q56</f>
        <v>0</v>
      </c>
      <c r="S56" s="157" cm="1">
        <f t="array" ref="S56">IFERROR(_xlfn.XLOOKUP($A56&amp;S$4,MEN_DES&amp;MEN_COD,MEN_GMS),0)*$Q56</f>
        <v>0</v>
      </c>
      <c r="T56" s="157" cm="1">
        <f t="array" ref="T56">IFERROR(_xlfn.XLOOKUP($A56&amp;T$4,MEN_DES&amp;MEN_COD,MEN_GMS),0)*$Q56</f>
        <v>0</v>
      </c>
      <c r="U56" s="157" cm="1">
        <f t="array" ref="U56">IFERROR(_xlfn.XLOOKUP($A56&amp;U$4,MEN_DES&amp;MEN_COD,MEN_GMS),0)*$Q56</f>
        <v>0</v>
      </c>
      <c r="V56" s="157" cm="1">
        <f t="array" ref="V56">IFERROR(_xlfn.XLOOKUP($A56&amp;V$4,MEN_DES&amp;MEN_COD,MEN_GMS),0)*$Q56</f>
        <v>0</v>
      </c>
      <c r="W56" s="157" cm="1">
        <f t="array" ref="W56">IFERROR(_xlfn.XLOOKUP($A56&amp;W$4,MEN_DES&amp;MEN_COD,MEN_GMS),0)*$Q56</f>
        <v>0</v>
      </c>
      <c r="X56" s="157" cm="1">
        <f t="array" ref="X56">IFERROR(_xlfn.XLOOKUP($A56&amp;X$4,MEN_DES&amp;MEN_COD,MEN_GMS),0)*$Q56</f>
        <v>0</v>
      </c>
      <c r="Y56" s="157" cm="1">
        <f t="array" ref="Y56">IFERROR(_xlfn.XLOOKUP($A56&amp;Y$4,MEN_DES&amp;MEN_COD,MEN_GMS),0)*$Q56</f>
        <v>0</v>
      </c>
      <c r="Z56" s="157" cm="1">
        <f t="array" ref="Z56">IFERROR(_xlfn.XLOOKUP($A56&amp;Z$4,MEN_DES&amp;MEN_COD,MEN_GMS),0)*$Q56</f>
        <v>0</v>
      </c>
      <c r="AA56" s="157" cm="1">
        <f t="array" ref="AA56">IFERROR(_xlfn.XLOOKUP($A56&amp;AA$4,MEN_DES&amp;MEN_COD,MEN_GMS),0)*$Q56</f>
        <v>0</v>
      </c>
      <c r="AB56" s="157" cm="1">
        <f t="array" ref="AB56">IFERROR(_xlfn.XLOOKUP($A56&amp;AB$4,MEN_DES&amp;MEN_COD,MEN_GMS),0)*$Q56</f>
        <v>0</v>
      </c>
      <c r="AC56" s="157" cm="1">
        <f t="array" ref="AC56">IFERROR(_xlfn.XLOOKUP($A56&amp;AC$4,MEN_DES&amp;MEN_COD,MEN_GMS),0)*$Q56</f>
        <v>0</v>
      </c>
      <c r="AD56" s="157" cm="1">
        <f t="array" ref="AD56">IFERROR(_xlfn.XLOOKUP($A56&amp;AD$4,MEN_DES&amp;MEN_COD,MEN_GMS),0)*$Q56</f>
        <v>0</v>
      </c>
      <c r="AE56" s="157" cm="1">
        <f t="array" ref="AE56">IFERROR(_xlfn.XLOOKUP($A56&amp;AE$4,MEN_DES&amp;MEN_COD,MEN_GMS),0)*$Q56</f>
        <v>0</v>
      </c>
      <c r="AF56" s="157"/>
      <c r="AG56" s="157" cm="1">
        <f t="array" ref="AG56">IFERROR(_xlfn.XLOOKUP($A56&amp;AG$4,MEN_DES&amp;MEN_COD,MEN_GMS),0)*$Q56</f>
        <v>0</v>
      </c>
      <c r="AH56" s="157" cm="1">
        <f t="array" ref="AH56">IFERROR(_xlfn.XLOOKUP($A56&amp;AH$4,MEN_DES&amp;MEN_COD,MEN_GMS),0)*$Q56</f>
        <v>0</v>
      </c>
      <c r="AI56" s="157" cm="1">
        <f t="array" ref="AI56">IFERROR(_xlfn.XLOOKUP($A56&amp;AI$4,MEN_DES&amp;MEN_COD,MEN_GMS),0)*$Q56</f>
        <v>0</v>
      </c>
      <c r="AJ56" s="157" cm="1">
        <f t="array" ref="AJ56">IFERROR(_xlfn.XLOOKUP($A56&amp;AJ$4,MEN_DES&amp;MEN_COD,MEN_GMS),0)*$Q56</f>
        <v>0</v>
      </c>
      <c r="AK56" s="157" cm="1">
        <f t="array" ref="AK56">IFERROR(_xlfn.XLOOKUP($A56&amp;AK$4,MEN_DES&amp;MEN_COD,MEN_GMS),0)*$Q56</f>
        <v>0</v>
      </c>
      <c r="AL56" s="157" cm="1">
        <f t="array" ref="AL56">IFERROR(_xlfn.XLOOKUP($A56&amp;AL$4,MEN_DES&amp;MEN_COD,MEN_GMS),0)*$Q56</f>
        <v>0</v>
      </c>
      <c r="AM56" s="157" cm="1">
        <f t="array" ref="AM56">IFERROR(_xlfn.XLOOKUP($A56&amp;AM$4,MEN_DES&amp;MEN_COD,MEN_GMS),0)*$Q56</f>
        <v>0</v>
      </c>
      <c r="AN56" s="157" cm="1">
        <f t="array" ref="AN56">IFERROR(_xlfn.XLOOKUP($A56&amp;AN$4,MEN_DES&amp;MEN_COD,MEN_GMS),0)*$Q56</f>
        <v>0</v>
      </c>
      <c r="AO56" s="157" cm="1">
        <f t="array" ref="AO56">IFERROR(_xlfn.XLOOKUP($A56&amp;AO$4,MEN_DES&amp;MEN_COD,MEN_GMS),0)*$Q56</f>
        <v>0</v>
      </c>
      <c r="AP56" s="157" cm="1">
        <f t="array" ref="AP56">IFERROR(_xlfn.XLOOKUP($A56&amp;AP$4,MEN_DES&amp;MEN_COD,MEN_GMS),0)*$Q56</f>
        <v>0</v>
      </c>
      <c r="AQ56" s="157" cm="1">
        <f t="array" ref="AQ56">IFERROR(_xlfn.XLOOKUP($A56&amp;AQ$4,MEN_DES&amp;MEN_COD,MEN_GMS),0)*$Q56</f>
        <v>0</v>
      </c>
      <c r="AR56" s="157" cm="1">
        <f t="array" ref="AR56">IFERROR(_xlfn.XLOOKUP($A56&amp;AR$4,MEN_DES&amp;MEN_COD,MEN_GMS),0)*$Q56</f>
        <v>0</v>
      </c>
      <c r="AS56" s="157" cm="1">
        <f t="array" ref="AS56">IFERROR(_xlfn.XLOOKUP($A56&amp;AS$4,MEN_DES&amp;MEN_COD,MEN_GMS),0)*$Q56</f>
        <v>0</v>
      </c>
      <c r="AT56" s="157" cm="1">
        <f t="array" ref="AT56">IFERROR(_xlfn.XLOOKUP($A56&amp;AT$4,MEN_DES&amp;MEN_COD,MEN_GMS),0)*$Q56</f>
        <v>0</v>
      </c>
      <c r="AU56" s="157" cm="1">
        <f t="array" ref="AU56">IFERROR(_xlfn.XLOOKUP($A56&amp;AU$4,MEN_DES&amp;MEN_COD,MEN_GMS),0)*$Q56</f>
        <v>0</v>
      </c>
      <c r="AV56" s="157" cm="1">
        <f t="array" ref="AV56">IFERROR(_xlfn.XLOOKUP($A56&amp;AV$4,MEN_DES&amp;MEN_COD,MEN_GMS),0)*$Q56</f>
        <v>0</v>
      </c>
      <c r="AW56" s="157" cm="1">
        <f t="array" ref="AW56">IFERROR(_xlfn.XLOOKUP($A56&amp;AW$4,MEN_DES&amp;MEN_COD,MEN_GMS),0)*$Q56</f>
        <v>0</v>
      </c>
      <c r="AX56" s="157" cm="1">
        <f t="array" ref="AX56">IFERROR(_xlfn.XLOOKUP($A56&amp;AX$4,MEN_DES&amp;MEN_COD,MEN_GMS),0)*$Q56</f>
        <v>0</v>
      </c>
      <c r="AY56" s="157" cm="1">
        <f t="array" ref="AY56">IFERROR(_xlfn.XLOOKUP($A56&amp;AY$4,MEN_DES&amp;MEN_COD,MEN_GMS),0)*$Q56</f>
        <v>0</v>
      </c>
      <c r="AZ56" s="157" cm="1">
        <f t="array" ref="AZ56">IFERROR(_xlfn.XLOOKUP($A56&amp;AZ$4,MEN_DES&amp;MEN_COD,MEN_GMS),0)*$Q56</f>
        <v>0</v>
      </c>
      <c r="BA56" s="157" cm="1">
        <f t="array" ref="BA56">IFERROR(_xlfn.XLOOKUP($A56&amp;BA$4,MEN_DES&amp;MEN_COD,MEN_GMS),0)*$Q56</f>
        <v>0</v>
      </c>
      <c r="BB56" s="157" cm="1">
        <f t="array" ref="BB56">IFERROR(_xlfn.XLOOKUP($A56&amp;BB$4,MEN_DES&amp;MEN_COD,MEN_GMS),0)*$Q56</f>
        <v>0</v>
      </c>
      <c r="BC56" s="157" cm="1">
        <f t="array" ref="BC56">IFERROR(_xlfn.XLOOKUP($A56&amp;BC$4,MEN_DES&amp;MEN_COD,MEN_GMS),0)*$Q56</f>
        <v>0</v>
      </c>
      <c r="BD56" s="157" cm="1">
        <f t="array" ref="BD56">IFERROR(_xlfn.XLOOKUP($A56&amp;BD$4,MEN_DES&amp;MEN_COD,MEN_GMS),0)*$Q56</f>
        <v>0</v>
      </c>
      <c r="BE56" s="157" cm="1">
        <f t="array" ref="BE56">IFERROR(_xlfn.XLOOKUP($A56&amp;BE$4,MEN_DES&amp;MEN_COD,MEN_GMS),0)*$Q56</f>
        <v>0</v>
      </c>
      <c r="BF56" s="157" cm="1">
        <f t="array" ref="BF56">IFERROR(_xlfn.XLOOKUP($A56&amp;BF$4,MEN_DES&amp;MEN_COD,MEN_GMS),0)*$Q56</f>
        <v>0</v>
      </c>
      <c r="BG56" s="157" cm="1">
        <f t="array" ref="BG56">IFERROR(_xlfn.XLOOKUP($A56&amp;BG$4,MEN_DES&amp;MEN_COD,MEN_GMS),0)*$Q56</f>
        <v>0</v>
      </c>
      <c r="BH56" s="157" cm="1">
        <f t="array" ref="BH56">IFERROR(_xlfn.XLOOKUP($A56&amp;BH$4,MEN_DES&amp;MEN_COD,MEN_GMS),0)*$Q56</f>
        <v>0</v>
      </c>
      <c r="BI56" s="157" cm="1">
        <f t="array" ref="BI56">IFERROR(_xlfn.XLOOKUP($A56&amp;BI$4,MEN_DES&amp;MEN_COD,MEN_GMS),0)*$Q56</f>
        <v>0</v>
      </c>
      <c r="BJ56" s="157" cm="1">
        <f t="array" ref="BJ56">IFERROR(_xlfn.XLOOKUP($A56&amp;BJ$4,MEN_DES&amp;MEN_COD,MEN_GMS),0)*$Q56</f>
        <v>0</v>
      </c>
      <c r="BK56" s="157" cm="1">
        <f t="array" ref="BK56">IFERROR(_xlfn.XLOOKUP($A56&amp;BK$4,MEN_DES&amp;MEN_COD,MEN_GMS),0)*$Q56</f>
        <v>0</v>
      </c>
      <c r="BL56" s="157" cm="1">
        <f t="array" ref="BL56">IFERROR(_xlfn.XLOOKUP($A56&amp;BL$4,MEN_DES&amp;MEN_COD,MEN_GMS),0)*$Q56</f>
        <v>0</v>
      </c>
      <c r="BM56" s="157" cm="1">
        <f t="array" ref="BM56">IFERROR(_xlfn.XLOOKUP($A56&amp;BM$4,MEN_DES&amp;MEN_COD,MEN_GMS),0)*$Q56</f>
        <v>0</v>
      </c>
      <c r="BN56" s="157" cm="1">
        <f t="array" ref="BN56">IFERROR(_xlfn.XLOOKUP($A56&amp;BN$4,MEN_DES&amp;MEN_COD,MEN_GMS),0)*$Q56</f>
        <v>0</v>
      </c>
      <c r="BO56" s="168">
        <f t="shared" si="38"/>
        <v>0</v>
      </c>
    </row>
    <row r="57" spans="2:67" x14ac:dyDescent="0.15">
      <c r="B57"/>
      <c r="C57"/>
      <c r="R57" s="157" cm="1">
        <f t="array" ref="R57">IFERROR(_xlfn.XLOOKUP($A57&amp;R$4,MEN_DES&amp;MEN_COD,MEN_GMS),0)*$Q57</f>
        <v>0</v>
      </c>
      <c r="S57" s="157" cm="1">
        <f t="array" ref="S57">IFERROR(_xlfn.XLOOKUP($A57&amp;S$4,MEN_DES&amp;MEN_COD,MEN_GMS),0)*$Q57</f>
        <v>0</v>
      </c>
      <c r="T57" s="157" cm="1">
        <f t="array" ref="T57">IFERROR(_xlfn.XLOOKUP($A57&amp;T$4,MEN_DES&amp;MEN_COD,MEN_GMS),0)*$Q57</f>
        <v>0</v>
      </c>
      <c r="U57" s="157" cm="1">
        <f t="array" ref="U57">IFERROR(_xlfn.XLOOKUP($A57&amp;U$4,MEN_DES&amp;MEN_COD,MEN_GMS),0)*$Q57</f>
        <v>0</v>
      </c>
      <c r="V57" s="157" cm="1">
        <f t="array" ref="V57">IFERROR(_xlfn.XLOOKUP($A57&amp;V$4,MEN_DES&amp;MEN_COD,MEN_GMS),0)*$Q57</f>
        <v>0</v>
      </c>
      <c r="W57" s="157" cm="1">
        <f t="array" ref="W57">IFERROR(_xlfn.XLOOKUP($A57&amp;W$4,MEN_DES&amp;MEN_COD,MEN_GMS),0)*$Q57</f>
        <v>0</v>
      </c>
      <c r="X57" s="157" cm="1">
        <f t="array" ref="X57">IFERROR(_xlfn.XLOOKUP($A57&amp;X$4,MEN_DES&amp;MEN_COD,MEN_GMS),0)*$Q57</f>
        <v>0</v>
      </c>
      <c r="Y57" s="157" cm="1">
        <f t="array" ref="Y57">IFERROR(_xlfn.XLOOKUP($A57&amp;Y$4,MEN_DES&amp;MEN_COD,MEN_GMS),0)*$Q57</f>
        <v>0</v>
      </c>
      <c r="Z57" s="157" cm="1">
        <f t="array" ref="Z57">IFERROR(_xlfn.XLOOKUP($A57&amp;Z$4,MEN_DES&amp;MEN_COD,MEN_GMS),0)*$Q57</f>
        <v>0</v>
      </c>
      <c r="AA57" s="157" cm="1">
        <f t="array" ref="AA57">IFERROR(_xlfn.XLOOKUP($A57&amp;AA$4,MEN_DES&amp;MEN_COD,MEN_GMS),0)*$Q57</f>
        <v>0</v>
      </c>
      <c r="AB57" s="157" cm="1">
        <f t="array" ref="AB57">IFERROR(_xlfn.XLOOKUP($A57&amp;AB$4,MEN_DES&amp;MEN_COD,MEN_GMS),0)*$Q57</f>
        <v>0</v>
      </c>
      <c r="AC57" s="157" cm="1">
        <f t="array" ref="AC57">IFERROR(_xlfn.XLOOKUP($A57&amp;AC$4,MEN_DES&amp;MEN_COD,MEN_GMS),0)*$Q57</f>
        <v>0</v>
      </c>
      <c r="AD57" s="157" cm="1">
        <f t="array" ref="AD57">IFERROR(_xlfn.XLOOKUP($A57&amp;AD$4,MEN_DES&amp;MEN_COD,MEN_GMS),0)*$Q57</f>
        <v>0</v>
      </c>
      <c r="AE57" s="157" cm="1">
        <f t="array" ref="AE57">IFERROR(_xlfn.XLOOKUP($A57&amp;AE$4,MEN_DES&amp;MEN_COD,MEN_GMS),0)*$Q57</f>
        <v>0</v>
      </c>
      <c r="AF57" s="157"/>
      <c r="AG57" s="157" cm="1">
        <f t="array" ref="AG57">IFERROR(_xlfn.XLOOKUP($A57&amp;AG$4,MEN_DES&amp;MEN_COD,MEN_GMS),0)*$Q57</f>
        <v>0</v>
      </c>
      <c r="AH57" s="157" cm="1">
        <f t="array" ref="AH57">IFERROR(_xlfn.XLOOKUP($A57&amp;AH$4,MEN_DES&amp;MEN_COD,MEN_GMS),0)*$Q57</f>
        <v>0</v>
      </c>
      <c r="AI57" s="157" cm="1">
        <f t="array" ref="AI57">IFERROR(_xlfn.XLOOKUP($A57&amp;AI$4,MEN_DES&amp;MEN_COD,MEN_GMS),0)*$Q57</f>
        <v>0</v>
      </c>
      <c r="AJ57" s="157" cm="1">
        <f t="array" ref="AJ57">IFERROR(_xlfn.XLOOKUP($A57&amp;AJ$4,MEN_DES&amp;MEN_COD,MEN_GMS),0)*$Q57</f>
        <v>0</v>
      </c>
      <c r="AK57" s="157" cm="1">
        <f t="array" ref="AK57">IFERROR(_xlfn.XLOOKUP($A57&amp;AK$4,MEN_DES&amp;MEN_COD,MEN_GMS),0)*$Q57</f>
        <v>0</v>
      </c>
      <c r="AL57" s="157" cm="1">
        <f t="array" ref="AL57">IFERROR(_xlfn.XLOOKUP($A57&amp;AL$4,MEN_DES&amp;MEN_COD,MEN_GMS),0)*$Q57</f>
        <v>0</v>
      </c>
      <c r="AM57" s="157" cm="1">
        <f t="array" ref="AM57">IFERROR(_xlfn.XLOOKUP($A57&amp;AM$4,MEN_DES&amp;MEN_COD,MEN_GMS),0)*$Q57</f>
        <v>0</v>
      </c>
      <c r="AN57" s="157" cm="1">
        <f t="array" ref="AN57">IFERROR(_xlfn.XLOOKUP($A57&amp;AN$4,MEN_DES&amp;MEN_COD,MEN_GMS),0)*$Q57</f>
        <v>0</v>
      </c>
      <c r="AO57" s="157" cm="1">
        <f t="array" ref="AO57">IFERROR(_xlfn.XLOOKUP($A57&amp;AO$4,MEN_DES&amp;MEN_COD,MEN_GMS),0)*$Q57</f>
        <v>0</v>
      </c>
      <c r="AP57" s="157" cm="1">
        <f t="array" ref="AP57">IFERROR(_xlfn.XLOOKUP($A57&amp;AP$4,MEN_DES&amp;MEN_COD,MEN_GMS),0)*$Q57</f>
        <v>0</v>
      </c>
      <c r="AQ57" s="157" cm="1">
        <f t="array" ref="AQ57">IFERROR(_xlfn.XLOOKUP($A57&amp;AQ$4,MEN_DES&amp;MEN_COD,MEN_GMS),0)*$Q57</f>
        <v>0</v>
      </c>
      <c r="AR57" s="157" cm="1">
        <f t="array" ref="AR57">IFERROR(_xlfn.XLOOKUP($A57&amp;AR$4,MEN_DES&amp;MEN_COD,MEN_GMS),0)*$Q57</f>
        <v>0</v>
      </c>
      <c r="AS57" s="157" cm="1">
        <f t="array" ref="AS57">IFERROR(_xlfn.XLOOKUP($A57&amp;AS$4,MEN_DES&amp;MEN_COD,MEN_GMS),0)*$Q57</f>
        <v>0</v>
      </c>
      <c r="AT57" s="157" cm="1">
        <f t="array" ref="AT57">IFERROR(_xlfn.XLOOKUP($A57&amp;AT$4,MEN_DES&amp;MEN_COD,MEN_GMS),0)*$Q57</f>
        <v>0</v>
      </c>
      <c r="AU57" s="157" cm="1">
        <f t="array" ref="AU57">IFERROR(_xlfn.XLOOKUP($A57&amp;AU$4,MEN_DES&amp;MEN_COD,MEN_GMS),0)*$Q57</f>
        <v>0</v>
      </c>
      <c r="AV57" s="157" cm="1">
        <f t="array" ref="AV57">IFERROR(_xlfn.XLOOKUP($A57&amp;AV$4,MEN_DES&amp;MEN_COD,MEN_GMS),0)*$Q57</f>
        <v>0</v>
      </c>
      <c r="AW57" s="157" cm="1">
        <f t="array" ref="AW57">IFERROR(_xlfn.XLOOKUP($A57&amp;AW$4,MEN_DES&amp;MEN_COD,MEN_GMS),0)*$Q57</f>
        <v>0</v>
      </c>
      <c r="AX57" s="157" cm="1">
        <f t="array" ref="AX57">IFERROR(_xlfn.XLOOKUP($A57&amp;AX$4,MEN_DES&amp;MEN_COD,MEN_GMS),0)*$Q57</f>
        <v>0</v>
      </c>
      <c r="AY57" s="157" cm="1">
        <f t="array" ref="AY57">IFERROR(_xlfn.XLOOKUP($A57&amp;AY$4,MEN_DES&amp;MEN_COD,MEN_GMS),0)*$Q57</f>
        <v>0</v>
      </c>
      <c r="AZ57" s="157" cm="1">
        <f t="array" ref="AZ57">IFERROR(_xlfn.XLOOKUP($A57&amp;AZ$4,MEN_DES&amp;MEN_COD,MEN_GMS),0)*$Q57</f>
        <v>0</v>
      </c>
      <c r="BA57" s="157" cm="1">
        <f t="array" ref="BA57">IFERROR(_xlfn.XLOOKUP($A57&amp;BA$4,MEN_DES&amp;MEN_COD,MEN_GMS),0)*$Q57</f>
        <v>0</v>
      </c>
      <c r="BB57" s="157" cm="1">
        <f t="array" ref="BB57">IFERROR(_xlfn.XLOOKUP($A57&amp;BB$4,MEN_DES&amp;MEN_COD,MEN_GMS),0)*$Q57</f>
        <v>0</v>
      </c>
      <c r="BC57" s="157" cm="1">
        <f t="array" ref="BC57">IFERROR(_xlfn.XLOOKUP($A57&amp;BC$4,MEN_DES&amp;MEN_COD,MEN_GMS),0)*$Q57</f>
        <v>0</v>
      </c>
      <c r="BD57" s="157" cm="1">
        <f t="array" ref="BD57">IFERROR(_xlfn.XLOOKUP($A57&amp;BD$4,MEN_DES&amp;MEN_COD,MEN_GMS),0)*$Q57</f>
        <v>0</v>
      </c>
      <c r="BE57" s="157" cm="1">
        <f t="array" ref="BE57">IFERROR(_xlfn.XLOOKUP($A57&amp;BE$4,MEN_DES&amp;MEN_COD,MEN_GMS),0)*$Q57</f>
        <v>0</v>
      </c>
      <c r="BF57" s="157" cm="1">
        <f t="array" ref="BF57">IFERROR(_xlfn.XLOOKUP($A57&amp;BF$4,MEN_DES&amp;MEN_COD,MEN_GMS),0)*$Q57</f>
        <v>0</v>
      </c>
      <c r="BG57" s="157" cm="1">
        <f t="array" ref="BG57">IFERROR(_xlfn.XLOOKUP($A57&amp;BG$4,MEN_DES&amp;MEN_COD,MEN_GMS),0)*$Q57</f>
        <v>0</v>
      </c>
      <c r="BH57" s="157" cm="1">
        <f t="array" ref="BH57">IFERROR(_xlfn.XLOOKUP($A57&amp;BH$4,MEN_DES&amp;MEN_COD,MEN_GMS),0)*$Q57</f>
        <v>0</v>
      </c>
      <c r="BI57" s="157" cm="1">
        <f t="array" ref="BI57">IFERROR(_xlfn.XLOOKUP($A57&amp;BI$4,MEN_DES&amp;MEN_COD,MEN_GMS),0)*$Q57</f>
        <v>0</v>
      </c>
      <c r="BJ57" s="157" cm="1">
        <f t="array" ref="BJ57">IFERROR(_xlfn.XLOOKUP($A57&amp;BJ$4,MEN_DES&amp;MEN_COD,MEN_GMS),0)*$Q57</f>
        <v>0</v>
      </c>
      <c r="BK57" s="157" cm="1">
        <f t="array" ref="BK57">IFERROR(_xlfn.XLOOKUP($A57&amp;BK$4,MEN_DES&amp;MEN_COD,MEN_GMS),0)*$Q57</f>
        <v>0</v>
      </c>
      <c r="BL57" s="157" cm="1">
        <f t="array" ref="BL57">IFERROR(_xlfn.XLOOKUP($A57&amp;BL$4,MEN_DES&amp;MEN_COD,MEN_GMS),0)*$Q57</f>
        <v>0</v>
      </c>
      <c r="BM57" s="157" cm="1">
        <f t="array" ref="BM57">IFERROR(_xlfn.XLOOKUP($A57&amp;BM$4,MEN_DES&amp;MEN_COD,MEN_GMS),0)*$Q57</f>
        <v>0</v>
      </c>
      <c r="BN57" s="157" cm="1">
        <f t="array" ref="BN57">IFERROR(_xlfn.XLOOKUP($A57&amp;BN$4,MEN_DES&amp;MEN_COD,MEN_GMS),0)*$Q57</f>
        <v>0</v>
      </c>
      <c r="BO57" s="168">
        <f t="shared" si="38"/>
        <v>0</v>
      </c>
    </row>
    <row r="58" spans="2:67" x14ac:dyDescent="0.15">
      <c r="B58"/>
      <c r="C58"/>
      <c r="R58" s="157" cm="1">
        <f t="array" ref="R58">IFERROR(_xlfn.XLOOKUP($A58&amp;R$4,MEN_DES&amp;MEN_COD,MEN_GMS),0)*$Q58</f>
        <v>0</v>
      </c>
      <c r="S58" s="157" cm="1">
        <f t="array" ref="S58">IFERROR(_xlfn.XLOOKUP($A58&amp;S$4,MEN_DES&amp;MEN_COD,MEN_GMS),0)*$Q58</f>
        <v>0</v>
      </c>
      <c r="T58" s="157" cm="1">
        <f t="array" ref="T58">IFERROR(_xlfn.XLOOKUP($A58&amp;T$4,MEN_DES&amp;MEN_COD,MEN_GMS),0)*$Q58</f>
        <v>0</v>
      </c>
      <c r="U58" s="157" cm="1">
        <f t="array" ref="U58">IFERROR(_xlfn.XLOOKUP($A58&amp;U$4,MEN_DES&amp;MEN_COD,MEN_GMS),0)*$Q58</f>
        <v>0</v>
      </c>
      <c r="V58" s="157" cm="1">
        <f t="array" ref="V58">IFERROR(_xlfn.XLOOKUP($A58&amp;V$4,MEN_DES&amp;MEN_COD,MEN_GMS),0)*$Q58</f>
        <v>0</v>
      </c>
      <c r="W58" s="157" cm="1">
        <f t="array" ref="W58">IFERROR(_xlfn.XLOOKUP($A58&amp;W$4,MEN_DES&amp;MEN_COD,MEN_GMS),0)*$Q58</f>
        <v>0</v>
      </c>
      <c r="X58" s="157" cm="1">
        <f t="array" ref="X58">IFERROR(_xlfn.XLOOKUP($A58&amp;X$4,MEN_DES&amp;MEN_COD,MEN_GMS),0)*$Q58</f>
        <v>0</v>
      </c>
      <c r="Y58" s="157" cm="1">
        <f t="array" ref="Y58">IFERROR(_xlfn.XLOOKUP($A58&amp;Y$4,MEN_DES&amp;MEN_COD,MEN_GMS),0)*$Q58</f>
        <v>0</v>
      </c>
      <c r="Z58" s="157" cm="1">
        <f t="array" ref="Z58">IFERROR(_xlfn.XLOOKUP($A58&amp;Z$4,MEN_DES&amp;MEN_COD,MEN_GMS),0)*$Q58</f>
        <v>0</v>
      </c>
      <c r="AA58" s="157" cm="1">
        <f t="array" ref="AA58">IFERROR(_xlfn.XLOOKUP($A58&amp;AA$4,MEN_DES&amp;MEN_COD,MEN_GMS),0)*$Q58</f>
        <v>0</v>
      </c>
      <c r="AB58" s="157" cm="1">
        <f t="array" ref="AB58">IFERROR(_xlfn.XLOOKUP($A58&amp;AB$4,MEN_DES&amp;MEN_COD,MEN_GMS),0)*$Q58</f>
        <v>0</v>
      </c>
      <c r="AC58" s="157" cm="1">
        <f t="array" ref="AC58">IFERROR(_xlfn.XLOOKUP($A58&amp;AC$4,MEN_DES&amp;MEN_COD,MEN_GMS),0)*$Q58</f>
        <v>0</v>
      </c>
      <c r="AD58" s="157" cm="1">
        <f t="array" ref="AD58">IFERROR(_xlfn.XLOOKUP($A58&amp;AD$4,MEN_DES&amp;MEN_COD,MEN_GMS),0)*$Q58</f>
        <v>0</v>
      </c>
      <c r="AE58" s="157" cm="1">
        <f t="array" ref="AE58">IFERROR(_xlfn.XLOOKUP($A58&amp;AE$4,MEN_DES&amp;MEN_COD,MEN_GMS),0)*$Q58</f>
        <v>0</v>
      </c>
      <c r="AF58" s="157"/>
      <c r="AG58" s="157" cm="1">
        <f t="array" ref="AG58">IFERROR(_xlfn.XLOOKUP($A58&amp;AG$4,MEN_DES&amp;MEN_COD,MEN_GMS),0)*$Q58</f>
        <v>0</v>
      </c>
      <c r="AH58" s="157" cm="1">
        <f t="array" ref="AH58">IFERROR(_xlfn.XLOOKUP($A58&amp;AH$4,MEN_DES&amp;MEN_COD,MEN_GMS),0)*$Q58</f>
        <v>0</v>
      </c>
      <c r="AI58" s="157" cm="1">
        <f t="array" ref="AI58">IFERROR(_xlfn.XLOOKUP($A58&amp;AI$4,MEN_DES&amp;MEN_COD,MEN_GMS),0)*$Q58</f>
        <v>0</v>
      </c>
      <c r="AJ58" s="157" cm="1">
        <f t="array" ref="AJ58">IFERROR(_xlfn.XLOOKUP($A58&amp;AJ$4,MEN_DES&amp;MEN_COD,MEN_GMS),0)*$Q58</f>
        <v>0</v>
      </c>
      <c r="AK58" s="157" cm="1">
        <f t="array" ref="AK58">IFERROR(_xlfn.XLOOKUP($A58&amp;AK$4,MEN_DES&amp;MEN_COD,MEN_GMS),0)*$Q58</f>
        <v>0</v>
      </c>
      <c r="AL58" s="157" cm="1">
        <f t="array" ref="AL58">IFERROR(_xlfn.XLOOKUP($A58&amp;AL$4,MEN_DES&amp;MEN_COD,MEN_GMS),0)*$Q58</f>
        <v>0</v>
      </c>
      <c r="AM58" s="157" cm="1">
        <f t="array" ref="AM58">IFERROR(_xlfn.XLOOKUP($A58&amp;AM$4,MEN_DES&amp;MEN_COD,MEN_GMS),0)*$Q58</f>
        <v>0</v>
      </c>
      <c r="AN58" s="157" cm="1">
        <f t="array" ref="AN58">IFERROR(_xlfn.XLOOKUP($A58&amp;AN$4,MEN_DES&amp;MEN_COD,MEN_GMS),0)*$Q58</f>
        <v>0</v>
      </c>
      <c r="AO58" s="157" cm="1">
        <f t="array" ref="AO58">IFERROR(_xlfn.XLOOKUP($A58&amp;AO$4,MEN_DES&amp;MEN_COD,MEN_GMS),0)*$Q58</f>
        <v>0</v>
      </c>
      <c r="AP58" s="157" cm="1">
        <f t="array" ref="AP58">IFERROR(_xlfn.XLOOKUP($A58&amp;AP$4,MEN_DES&amp;MEN_COD,MEN_GMS),0)*$Q58</f>
        <v>0</v>
      </c>
      <c r="AQ58" s="157" cm="1">
        <f t="array" ref="AQ58">IFERROR(_xlfn.XLOOKUP($A58&amp;AQ$4,MEN_DES&amp;MEN_COD,MEN_GMS),0)*$Q58</f>
        <v>0</v>
      </c>
      <c r="AR58" s="157" cm="1">
        <f t="array" ref="AR58">IFERROR(_xlfn.XLOOKUP($A58&amp;AR$4,MEN_DES&amp;MEN_COD,MEN_GMS),0)*$Q58</f>
        <v>0</v>
      </c>
      <c r="AS58" s="157" cm="1">
        <f t="array" ref="AS58">IFERROR(_xlfn.XLOOKUP($A58&amp;AS$4,MEN_DES&amp;MEN_COD,MEN_GMS),0)*$Q58</f>
        <v>0</v>
      </c>
      <c r="AT58" s="157" cm="1">
        <f t="array" ref="AT58">IFERROR(_xlfn.XLOOKUP($A58&amp;AT$4,MEN_DES&amp;MEN_COD,MEN_GMS),0)*$Q58</f>
        <v>0</v>
      </c>
      <c r="AU58" s="157" cm="1">
        <f t="array" ref="AU58">IFERROR(_xlfn.XLOOKUP($A58&amp;AU$4,MEN_DES&amp;MEN_COD,MEN_GMS),0)*$Q58</f>
        <v>0</v>
      </c>
      <c r="AV58" s="157" cm="1">
        <f t="array" ref="AV58">IFERROR(_xlfn.XLOOKUP($A58&amp;AV$4,MEN_DES&amp;MEN_COD,MEN_GMS),0)*$Q58</f>
        <v>0</v>
      </c>
      <c r="AW58" s="157" cm="1">
        <f t="array" ref="AW58">IFERROR(_xlfn.XLOOKUP($A58&amp;AW$4,MEN_DES&amp;MEN_COD,MEN_GMS),0)*$Q58</f>
        <v>0</v>
      </c>
      <c r="AX58" s="157" cm="1">
        <f t="array" ref="AX58">IFERROR(_xlfn.XLOOKUP($A58&amp;AX$4,MEN_DES&amp;MEN_COD,MEN_GMS),0)*$Q58</f>
        <v>0</v>
      </c>
      <c r="AY58" s="157" cm="1">
        <f t="array" ref="AY58">IFERROR(_xlfn.XLOOKUP($A58&amp;AY$4,MEN_DES&amp;MEN_COD,MEN_GMS),0)*$Q58</f>
        <v>0</v>
      </c>
      <c r="AZ58" s="157" cm="1">
        <f t="array" ref="AZ58">IFERROR(_xlfn.XLOOKUP($A58&amp;AZ$4,MEN_DES&amp;MEN_COD,MEN_GMS),0)*$Q58</f>
        <v>0</v>
      </c>
      <c r="BA58" s="157" cm="1">
        <f t="array" ref="BA58">IFERROR(_xlfn.XLOOKUP($A58&amp;BA$4,MEN_DES&amp;MEN_COD,MEN_GMS),0)*$Q58</f>
        <v>0</v>
      </c>
      <c r="BB58" s="157" cm="1">
        <f t="array" ref="BB58">IFERROR(_xlfn.XLOOKUP($A58&amp;BB$4,MEN_DES&amp;MEN_COD,MEN_GMS),0)*$Q58</f>
        <v>0</v>
      </c>
      <c r="BC58" s="157" cm="1">
        <f t="array" ref="BC58">IFERROR(_xlfn.XLOOKUP($A58&amp;BC$4,MEN_DES&amp;MEN_COD,MEN_GMS),0)*$Q58</f>
        <v>0</v>
      </c>
      <c r="BD58" s="157" cm="1">
        <f t="array" ref="BD58">IFERROR(_xlfn.XLOOKUP($A58&amp;BD$4,MEN_DES&amp;MEN_COD,MEN_GMS),0)*$Q58</f>
        <v>0</v>
      </c>
      <c r="BE58" s="157" cm="1">
        <f t="array" ref="BE58">IFERROR(_xlfn.XLOOKUP($A58&amp;BE$4,MEN_DES&amp;MEN_COD,MEN_GMS),0)*$Q58</f>
        <v>0</v>
      </c>
      <c r="BF58" s="157" cm="1">
        <f t="array" ref="BF58">IFERROR(_xlfn.XLOOKUP($A58&amp;BF$4,MEN_DES&amp;MEN_COD,MEN_GMS),0)*$Q58</f>
        <v>0</v>
      </c>
      <c r="BG58" s="157" cm="1">
        <f t="array" ref="BG58">IFERROR(_xlfn.XLOOKUP($A58&amp;BG$4,MEN_DES&amp;MEN_COD,MEN_GMS),0)*$Q58</f>
        <v>0</v>
      </c>
      <c r="BH58" s="157" cm="1">
        <f t="array" ref="BH58">IFERROR(_xlfn.XLOOKUP($A58&amp;BH$4,MEN_DES&amp;MEN_COD,MEN_GMS),0)*$Q58</f>
        <v>0</v>
      </c>
      <c r="BI58" s="157" cm="1">
        <f t="array" ref="BI58">IFERROR(_xlfn.XLOOKUP($A58&amp;BI$4,MEN_DES&amp;MEN_COD,MEN_GMS),0)*$Q58</f>
        <v>0</v>
      </c>
      <c r="BJ58" s="157" cm="1">
        <f t="array" ref="BJ58">IFERROR(_xlfn.XLOOKUP($A58&amp;BJ$4,MEN_DES&amp;MEN_COD,MEN_GMS),0)*$Q58</f>
        <v>0</v>
      </c>
      <c r="BK58" s="157" cm="1">
        <f t="array" ref="BK58">IFERROR(_xlfn.XLOOKUP($A58&amp;BK$4,MEN_DES&amp;MEN_COD,MEN_GMS),0)*$Q58</f>
        <v>0</v>
      </c>
      <c r="BL58" s="157" cm="1">
        <f t="array" ref="BL58">IFERROR(_xlfn.XLOOKUP($A58&amp;BL$4,MEN_DES&amp;MEN_COD,MEN_GMS),0)*$Q58</f>
        <v>0</v>
      </c>
      <c r="BM58" s="157" cm="1">
        <f t="array" ref="BM58">IFERROR(_xlfn.XLOOKUP($A58&amp;BM$4,MEN_DES&amp;MEN_COD,MEN_GMS),0)*$Q58</f>
        <v>0</v>
      </c>
      <c r="BN58" s="157" cm="1">
        <f t="array" ref="BN58">IFERROR(_xlfn.XLOOKUP($A58&amp;BN$4,MEN_DES&amp;MEN_COD,MEN_GMS),0)*$Q58</f>
        <v>0</v>
      </c>
      <c r="BO58" s="168">
        <f t="shared" si="38"/>
        <v>0</v>
      </c>
    </row>
    <row r="59" spans="2:67" x14ac:dyDescent="0.15">
      <c r="B59"/>
      <c r="C59"/>
      <c r="R59" s="157" cm="1">
        <f t="array" ref="R59">IFERROR(_xlfn.XLOOKUP($A59&amp;R$4,MEN_DES&amp;MEN_COD,MEN_GMS),0)*$Q59</f>
        <v>0</v>
      </c>
      <c r="S59" s="157" cm="1">
        <f t="array" ref="S59">IFERROR(_xlfn.XLOOKUP($A59&amp;S$4,MEN_DES&amp;MEN_COD,MEN_GMS),0)*$Q59</f>
        <v>0</v>
      </c>
      <c r="T59" s="157" cm="1">
        <f t="array" ref="T59">IFERROR(_xlfn.XLOOKUP($A59&amp;T$4,MEN_DES&amp;MEN_COD,MEN_GMS),0)*$Q59</f>
        <v>0</v>
      </c>
      <c r="U59" s="157" cm="1">
        <f t="array" ref="U59">IFERROR(_xlfn.XLOOKUP($A59&amp;U$4,MEN_DES&amp;MEN_COD,MEN_GMS),0)*$Q59</f>
        <v>0</v>
      </c>
      <c r="V59" s="157" cm="1">
        <f t="array" ref="V59">IFERROR(_xlfn.XLOOKUP($A59&amp;V$4,MEN_DES&amp;MEN_COD,MEN_GMS),0)*$Q59</f>
        <v>0</v>
      </c>
      <c r="W59" s="157" cm="1">
        <f t="array" ref="W59">IFERROR(_xlfn.XLOOKUP($A59&amp;W$4,MEN_DES&amp;MEN_COD,MEN_GMS),0)*$Q59</f>
        <v>0</v>
      </c>
      <c r="X59" s="157" cm="1">
        <f t="array" ref="X59">IFERROR(_xlfn.XLOOKUP($A59&amp;X$4,MEN_DES&amp;MEN_COD,MEN_GMS),0)*$Q59</f>
        <v>0</v>
      </c>
      <c r="Y59" s="157" cm="1">
        <f t="array" ref="Y59">IFERROR(_xlfn.XLOOKUP($A59&amp;Y$4,MEN_DES&amp;MEN_COD,MEN_GMS),0)*$Q59</f>
        <v>0</v>
      </c>
      <c r="Z59" s="157" cm="1">
        <f t="array" ref="Z59">IFERROR(_xlfn.XLOOKUP($A59&amp;Z$4,MEN_DES&amp;MEN_COD,MEN_GMS),0)*$Q59</f>
        <v>0</v>
      </c>
      <c r="AA59" s="157" cm="1">
        <f t="array" ref="AA59">IFERROR(_xlfn.XLOOKUP($A59&amp;AA$4,MEN_DES&amp;MEN_COD,MEN_GMS),0)*$Q59</f>
        <v>0</v>
      </c>
      <c r="AB59" s="157" cm="1">
        <f t="array" ref="AB59">IFERROR(_xlfn.XLOOKUP($A59&amp;AB$4,MEN_DES&amp;MEN_COD,MEN_GMS),0)*$Q59</f>
        <v>0</v>
      </c>
      <c r="AC59" s="157" cm="1">
        <f t="array" ref="AC59">IFERROR(_xlfn.XLOOKUP($A59&amp;AC$4,MEN_DES&amp;MEN_COD,MEN_GMS),0)*$Q59</f>
        <v>0</v>
      </c>
      <c r="AD59" s="157" cm="1">
        <f t="array" ref="AD59">IFERROR(_xlfn.XLOOKUP($A59&amp;AD$4,MEN_DES&amp;MEN_COD,MEN_GMS),0)*$Q59</f>
        <v>0</v>
      </c>
      <c r="AE59" s="157" cm="1">
        <f t="array" ref="AE59">IFERROR(_xlfn.XLOOKUP($A59&amp;AE$4,MEN_DES&amp;MEN_COD,MEN_GMS),0)*$Q59</f>
        <v>0</v>
      </c>
      <c r="AF59" s="157"/>
      <c r="AG59" s="157" cm="1">
        <f t="array" ref="AG59">IFERROR(_xlfn.XLOOKUP($A59&amp;AG$4,MEN_DES&amp;MEN_COD,MEN_GMS),0)*$Q59</f>
        <v>0</v>
      </c>
      <c r="AH59" s="157" cm="1">
        <f t="array" ref="AH59">IFERROR(_xlfn.XLOOKUP($A59&amp;AH$4,MEN_DES&amp;MEN_COD,MEN_GMS),0)*$Q59</f>
        <v>0</v>
      </c>
      <c r="AI59" s="157" cm="1">
        <f t="array" ref="AI59">IFERROR(_xlfn.XLOOKUP($A59&amp;AI$4,MEN_DES&amp;MEN_COD,MEN_GMS),0)*$Q59</f>
        <v>0</v>
      </c>
      <c r="AJ59" s="157" cm="1">
        <f t="array" ref="AJ59">IFERROR(_xlfn.XLOOKUP($A59&amp;AJ$4,MEN_DES&amp;MEN_COD,MEN_GMS),0)*$Q59</f>
        <v>0</v>
      </c>
      <c r="AK59" s="157" cm="1">
        <f t="array" ref="AK59">IFERROR(_xlfn.XLOOKUP($A59&amp;AK$4,MEN_DES&amp;MEN_COD,MEN_GMS),0)*$Q59</f>
        <v>0</v>
      </c>
      <c r="AL59" s="157" cm="1">
        <f t="array" ref="AL59">IFERROR(_xlfn.XLOOKUP($A59&amp;AL$4,MEN_DES&amp;MEN_COD,MEN_GMS),0)*$Q59</f>
        <v>0</v>
      </c>
      <c r="AM59" s="157" cm="1">
        <f t="array" ref="AM59">IFERROR(_xlfn.XLOOKUP($A59&amp;AM$4,MEN_DES&amp;MEN_COD,MEN_GMS),0)*$Q59</f>
        <v>0</v>
      </c>
      <c r="AN59" s="157" cm="1">
        <f t="array" ref="AN59">IFERROR(_xlfn.XLOOKUP($A59&amp;AN$4,MEN_DES&amp;MEN_COD,MEN_GMS),0)*$Q59</f>
        <v>0</v>
      </c>
      <c r="AO59" s="157" cm="1">
        <f t="array" ref="AO59">IFERROR(_xlfn.XLOOKUP($A59&amp;AO$4,MEN_DES&amp;MEN_COD,MEN_GMS),0)*$Q59</f>
        <v>0</v>
      </c>
      <c r="AP59" s="157" cm="1">
        <f t="array" ref="AP59">IFERROR(_xlfn.XLOOKUP($A59&amp;AP$4,MEN_DES&amp;MEN_COD,MEN_GMS),0)*$Q59</f>
        <v>0</v>
      </c>
      <c r="AQ59" s="157" cm="1">
        <f t="array" ref="AQ59">IFERROR(_xlfn.XLOOKUP($A59&amp;AQ$4,MEN_DES&amp;MEN_COD,MEN_GMS),0)*$Q59</f>
        <v>0</v>
      </c>
      <c r="AR59" s="157" cm="1">
        <f t="array" ref="AR59">IFERROR(_xlfn.XLOOKUP($A59&amp;AR$4,MEN_DES&amp;MEN_COD,MEN_GMS),0)*$Q59</f>
        <v>0</v>
      </c>
      <c r="AS59" s="157" cm="1">
        <f t="array" ref="AS59">IFERROR(_xlfn.XLOOKUP($A59&amp;AS$4,MEN_DES&amp;MEN_COD,MEN_GMS),0)*$Q59</f>
        <v>0</v>
      </c>
      <c r="AT59" s="157" cm="1">
        <f t="array" ref="AT59">IFERROR(_xlfn.XLOOKUP($A59&amp;AT$4,MEN_DES&amp;MEN_COD,MEN_GMS),0)*$Q59</f>
        <v>0</v>
      </c>
      <c r="AU59" s="157" cm="1">
        <f t="array" ref="AU59">IFERROR(_xlfn.XLOOKUP($A59&amp;AU$4,MEN_DES&amp;MEN_COD,MEN_GMS),0)*$Q59</f>
        <v>0</v>
      </c>
      <c r="AV59" s="157" cm="1">
        <f t="array" ref="AV59">IFERROR(_xlfn.XLOOKUP($A59&amp;AV$4,MEN_DES&amp;MEN_COD,MEN_GMS),0)*$Q59</f>
        <v>0</v>
      </c>
      <c r="AW59" s="157" cm="1">
        <f t="array" ref="AW59">IFERROR(_xlfn.XLOOKUP($A59&amp;AW$4,MEN_DES&amp;MEN_COD,MEN_GMS),0)*$Q59</f>
        <v>0</v>
      </c>
      <c r="AX59" s="157" cm="1">
        <f t="array" ref="AX59">IFERROR(_xlfn.XLOOKUP($A59&amp;AX$4,MEN_DES&amp;MEN_COD,MEN_GMS),0)*$Q59</f>
        <v>0</v>
      </c>
      <c r="AY59" s="157" cm="1">
        <f t="array" ref="AY59">IFERROR(_xlfn.XLOOKUP($A59&amp;AY$4,MEN_DES&amp;MEN_COD,MEN_GMS),0)*$Q59</f>
        <v>0</v>
      </c>
      <c r="AZ59" s="157" cm="1">
        <f t="array" ref="AZ59">IFERROR(_xlfn.XLOOKUP($A59&amp;AZ$4,MEN_DES&amp;MEN_COD,MEN_GMS),0)*$Q59</f>
        <v>0</v>
      </c>
      <c r="BA59" s="157" cm="1">
        <f t="array" ref="BA59">IFERROR(_xlfn.XLOOKUP($A59&amp;BA$4,MEN_DES&amp;MEN_COD,MEN_GMS),0)*$Q59</f>
        <v>0</v>
      </c>
      <c r="BB59" s="157" cm="1">
        <f t="array" ref="BB59">IFERROR(_xlfn.XLOOKUP($A59&amp;BB$4,MEN_DES&amp;MEN_COD,MEN_GMS),0)*$Q59</f>
        <v>0</v>
      </c>
      <c r="BC59" s="157" cm="1">
        <f t="array" ref="BC59">IFERROR(_xlfn.XLOOKUP($A59&amp;BC$4,MEN_DES&amp;MEN_COD,MEN_GMS),0)*$Q59</f>
        <v>0</v>
      </c>
      <c r="BD59" s="157" cm="1">
        <f t="array" ref="BD59">IFERROR(_xlfn.XLOOKUP($A59&amp;BD$4,MEN_DES&amp;MEN_COD,MEN_GMS),0)*$Q59</f>
        <v>0</v>
      </c>
      <c r="BE59" s="157" cm="1">
        <f t="array" ref="BE59">IFERROR(_xlfn.XLOOKUP($A59&amp;BE$4,MEN_DES&amp;MEN_COD,MEN_GMS),0)*$Q59</f>
        <v>0</v>
      </c>
      <c r="BF59" s="157" cm="1">
        <f t="array" ref="BF59">IFERROR(_xlfn.XLOOKUP($A59&amp;BF$4,MEN_DES&amp;MEN_COD,MEN_GMS),0)*$Q59</f>
        <v>0</v>
      </c>
      <c r="BG59" s="157" cm="1">
        <f t="array" ref="BG59">IFERROR(_xlfn.XLOOKUP($A59&amp;BG$4,MEN_DES&amp;MEN_COD,MEN_GMS),0)*$Q59</f>
        <v>0</v>
      </c>
      <c r="BH59" s="157" cm="1">
        <f t="array" ref="BH59">IFERROR(_xlfn.XLOOKUP($A59&amp;BH$4,MEN_DES&amp;MEN_COD,MEN_GMS),0)*$Q59</f>
        <v>0</v>
      </c>
      <c r="BI59" s="157" cm="1">
        <f t="array" ref="BI59">IFERROR(_xlfn.XLOOKUP($A59&amp;BI$4,MEN_DES&amp;MEN_COD,MEN_GMS),0)*$Q59</f>
        <v>0</v>
      </c>
      <c r="BJ59" s="157" cm="1">
        <f t="array" ref="BJ59">IFERROR(_xlfn.XLOOKUP($A59&amp;BJ$4,MEN_DES&amp;MEN_COD,MEN_GMS),0)*$Q59</f>
        <v>0</v>
      </c>
      <c r="BK59" s="157" cm="1">
        <f t="array" ref="BK59">IFERROR(_xlfn.XLOOKUP($A59&amp;BK$4,MEN_DES&amp;MEN_COD,MEN_GMS),0)*$Q59</f>
        <v>0</v>
      </c>
      <c r="BL59" s="157" cm="1">
        <f t="array" ref="BL59">IFERROR(_xlfn.XLOOKUP($A59&amp;BL$4,MEN_DES&amp;MEN_COD,MEN_GMS),0)*$Q59</f>
        <v>0</v>
      </c>
      <c r="BM59" s="157" cm="1">
        <f t="array" ref="BM59">IFERROR(_xlfn.XLOOKUP($A59&amp;BM$4,MEN_DES&amp;MEN_COD,MEN_GMS),0)*$Q59</f>
        <v>0</v>
      </c>
      <c r="BN59" s="157" cm="1">
        <f t="array" ref="BN59">IFERROR(_xlfn.XLOOKUP($A59&amp;BN$4,MEN_DES&amp;MEN_COD,MEN_GMS),0)*$Q59</f>
        <v>0</v>
      </c>
      <c r="BO59" s="168">
        <f t="shared" si="38"/>
        <v>0</v>
      </c>
    </row>
    <row r="60" spans="2:67" x14ac:dyDescent="0.15">
      <c r="B60"/>
      <c r="C60"/>
      <c r="R60" s="157" cm="1">
        <f t="array" ref="R60">IFERROR(_xlfn.XLOOKUP($A60&amp;R$4,MEN_DES&amp;MEN_COD,MEN_GMS),0)*$Q60</f>
        <v>0</v>
      </c>
      <c r="S60" s="157" cm="1">
        <f t="array" ref="S60">IFERROR(_xlfn.XLOOKUP($A60&amp;S$4,MEN_DES&amp;MEN_COD,MEN_GMS),0)*$Q60</f>
        <v>0</v>
      </c>
      <c r="T60" s="157" cm="1">
        <f t="array" ref="T60">IFERROR(_xlfn.XLOOKUP($A60&amp;T$4,MEN_DES&amp;MEN_COD,MEN_GMS),0)*$Q60</f>
        <v>0</v>
      </c>
      <c r="U60" s="157" cm="1">
        <f t="array" ref="U60">IFERROR(_xlfn.XLOOKUP($A60&amp;U$4,MEN_DES&amp;MEN_COD,MEN_GMS),0)*$Q60</f>
        <v>0</v>
      </c>
      <c r="V60" s="157" cm="1">
        <f t="array" ref="V60">IFERROR(_xlfn.XLOOKUP($A60&amp;V$4,MEN_DES&amp;MEN_COD,MEN_GMS),0)*$Q60</f>
        <v>0</v>
      </c>
      <c r="W60" s="157" cm="1">
        <f t="array" ref="W60">IFERROR(_xlfn.XLOOKUP($A60&amp;W$4,MEN_DES&amp;MEN_COD,MEN_GMS),0)*$Q60</f>
        <v>0</v>
      </c>
      <c r="X60" s="157" cm="1">
        <f t="array" ref="X60">IFERROR(_xlfn.XLOOKUP($A60&amp;X$4,MEN_DES&amp;MEN_COD,MEN_GMS),0)*$Q60</f>
        <v>0</v>
      </c>
      <c r="Y60" s="157" cm="1">
        <f t="array" ref="Y60">IFERROR(_xlfn.XLOOKUP($A60&amp;Y$4,MEN_DES&amp;MEN_COD,MEN_GMS),0)*$Q60</f>
        <v>0</v>
      </c>
      <c r="Z60" s="157" cm="1">
        <f t="array" ref="Z60">IFERROR(_xlfn.XLOOKUP($A60&amp;Z$4,MEN_DES&amp;MEN_COD,MEN_GMS),0)*$Q60</f>
        <v>0</v>
      </c>
      <c r="AA60" s="157" cm="1">
        <f t="array" ref="AA60">IFERROR(_xlfn.XLOOKUP($A60&amp;AA$4,MEN_DES&amp;MEN_COD,MEN_GMS),0)*$Q60</f>
        <v>0</v>
      </c>
      <c r="AB60" s="157" cm="1">
        <f t="array" ref="AB60">IFERROR(_xlfn.XLOOKUP($A60&amp;AB$4,MEN_DES&amp;MEN_COD,MEN_GMS),0)*$Q60</f>
        <v>0</v>
      </c>
      <c r="AC60" s="157" cm="1">
        <f t="array" ref="AC60">IFERROR(_xlfn.XLOOKUP($A60&amp;AC$4,MEN_DES&amp;MEN_COD,MEN_GMS),0)*$Q60</f>
        <v>0</v>
      </c>
      <c r="AD60" s="157" cm="1">
        <f t="array" ref="AD60">IFERROR(_xlfn.XLOOKUP($A60&amp;AD$4,MEN_DES&amp;MEN_COD,MEN_GMS),0)*$Q60</f>
        <v>0</v>
      </c>
      <c r="AE60" s="157" cm="1">
        <f t="array" ref="AE60">IFERROR(_xlfn.XLOOKUP($A60&amp;AE$4,MEN_DES&amp;MEN_COD,MEN_GMS),0)*$Q60</f>
        <v>0</v>
      </c>
      <c r="AF60" s="157"/>
      <c r="AG60" s="157" cm="1">
        <f t="array" ref="AG60">IFERROR(_xlfn.XLOOKUP($A60&amp;AG$4,MEN_DES&amp;MEN_COD,MEN_GMS),0)*$Q60</f>
        <v>0</v>
      </c>
      <c r="AH60" s="157" cm="1">
        <f t="array" ref="AH60">IFERROR(_xlfn.XLOOKUP($A60&amp;AH$4,MEN_DES&amp;MEN_COD,MEN_GMS),0)*$Q60</f>
        <v>0</v>
      </c>
      <c r="AI60" s="157" cm="1">
        <f t="array" ref="AI60">IFERROR(_xlfn.XLOOKUP($A60&amp;AI$4,MEN_DES&amp;MEN_COD,MEN_GMS),0)*$Q60</f>
        <v>0</v>
      </c>
      <c r="AJ60" s="157" cm="1">
        <f t="array" ref="AJ60">IFERROR(_xlfn.XLOOKUP($A60&amp;AJ$4,MEN_DES&amp;MEN_COD,MEN_GMS),0)*$Q60</f>
        <v>0</v>
      </c>
      <c r="AK60" s="157" cm="1">
        <f t="array" ref="AK60">IFERROR(_xlfn.XLOOKUP($A60&amp;AK$4,MEN_DES&amp;MEN_COD,MEN_GMS),0)*$Q60</f>
        <v>0</v>
      </c>
      <c r="AL60" s="157" cm="1">
        <f t="array" ref="AL60">IFERROR(_xlfn.XLOOKUP($A60&amp;AL$4,MEN_DES&amp;MEN_COD,MEN_GMS),0)*$Q60</f>
        <v>0</v>
      </c>
      <c r="AM60" s="157" cm="1">
        <f t="array" ref="AM60">IFERROR(_xlfn.XLOOKUP($A60&amp;AM$4,MEN_DES&amp;MEN_COD,MEN_GMS),0)*$Q60</f>
        <v>0</v>
      </c>
      <c r="AN60" s="157" cm="1">
        <f t="array" ref="AN60">IFERROR(_xlfn.XLOOKUP($A60&amp;AN$4,MEN_DES&amp;MEN_COD,MEN_GMS),0)*$Q60</f>
        <v>0</v>
      </c>
      <c r="AO60" s="157" cm="1">
        <f t="array" ref="AO60">IFERROR(_xlfn.XLOOKUP($A60&amp;AO$4,MEN_DES&amp;MEN_COD,MEN_GMS),0)*$Q60</f>
        <v>0</v>
      </c>
      <c r="AP60" s="157" cm="1">
        <f t="array" ref="AP60">IFERROR(_xlfn.XLOOKUP($A60&amp;AP$4,MEN_DES&amp;MEN_COD,MEN_GMS),0)*$Q60</f>
        <v>0</v>
      </c>
      <c r="AQ60" s="157" cm="1">
        <f t="array" ref="AQ60">IFERROR(_xlfn.XLOOKUP($A60&amp;AQ$4,MEN_DES&amp;MEN_COD,MEN_GMS),0)*$Q60</f>
        <v>0</v>
      </c>
      <c r="AR60" s="157" cm="1">
        <f t="array" ref="AR60">IFERROR(_xlfn.XLOOKUP($A60&amp;AR$4,MEN_DES&amp;MEN_COD,MEN_GMS),0)*$Q60</f>
        <v>0</v>
      </c>
      <c r="AS60" s="157" cm="1">
        <f t="array" ref="AS60">IFERROR(_xlfn.XLOOKUP($A60&amp;AS$4,MEN_DES&amp;MEN_COD,MEN_GMS),0)*$Q60</f>
        <v>0</v>
      </c>
      <c r="AT60" s="157" cm="1">
        <f t="array" ref="AT60">IFERROR(_xlfn.XLOOKUP($A60&amp;AT$4,MEN_DES&amp;MEN_COD,MEN_GMS),0)*$Q60</f>
        <v>0</v>
      </c>
      <c r="AU60" s="157" cm="1">
        <f t="array" ref="AU60">IFERROR(_xlfn.XLOOKUP($A60&amp;AU$4,MEN_DES&amp;MEN_COD,MEN_GMS),0)*$Q60</f>
        <v>0</v>
      </c>
      <c r="AV60" s="157" cm="1">
        <f t="array" ref="AV60">IFERROR(_xlfn.XLOOKUP($A60&amp;AV$4,MEN_DES&amp;MEN_COD,MEN_GMS),0)*$Q60</f>
        <v>0</v>
      </c>
      <c r="AW60" s="157" cm="1">
        <f t="array" ref="AW60">IFERROR(_xlfn.XLOOKUP($A60&amp;AW$4,MEN_DES&amp;MEN_COD,MEN_GMS),0)*$Q60</f>
        <v>0</v>
      </c>
      <c r="AX60" s="157" cm="1">
        <f t="array" ref="AX60">IFERROR(_xlfn.XLOOKUP($A60&amp;AX$4,MEN_DES&amp;MEN_COD,MEN_GMS),0)*$Q60</f>
        <v>0</v>
      </c>
      <c r="AY60" s="157" cm="1">
        <f t="array" ref="AY60">IFERROR(_xlfn.XLOOKUP($A60&amp;AY$4,MEN_DES&amp;MEN_COD,MEN_GMS),0)*$Q60</f>
        <v>0</v>
      </c>
      <c r="AZ60" s="157" cm="1">
        <f t="array" ref="AZ60">IFERROR(_xlfn.XLOOKUP($A60&amp;AZ$4,MEN_DES&amp;MEN_COD,MEN_GMS),0)*$Q60</f>
        <v>0</v>
      </c>
      <c r="BA60" s="157" cm="1">
        <f t="array" ref="BA60">IFERROR(_xlfn.XLOOKUP($A60&amp;BA$4,MEN_DES&amp;MEN_COD,MEN_GMS),0)*$Q60</f>
        <v>0</v>
      </c>
      <c r="BB60" s="157" cm="1">
        <f t="array" ref="BB60">IFERROR(_xlfn.XLOOKUP($A60&amp;BB$4,MEN_DES&amp;MEN_COD,MEN_GMS),0)*$Q60</f>
        <v>0</v>
      </c>
      <c r="BC60" s="157" cm="1">
        <f t="array" ref="BC60">IFERROR(_xlfn.XLOOKUP($A60&amp;BC$4,MEN_DES&amp;MEN_COD,MEN_GMS),0)*$Q60</f>
        <v>0</v>
      </c>
      <c r="BD60" s="157" cm="1">
        <f t="array" ref="BD60">IFERROR(_xlfn.XLOOKUP($A60&amp;BD$4,MEN_DES&amp;MEN_COD,MEN_GMS),0)*$Q60</f>
        <v>0</v>
      </c>
      <c r="BE60" s="157" cm="1">
        <f t="array" ref="BE60">IFERROR(_xlfn.XLOOKUP($A60&amp;BE$4,MEN_DES&amp;MEN_COD,MEN_GMS),0)*$Q60</f>
        <v>0</v>
      </c>
      <c r="BF60" s="157" cm="1">
        <f t="array" ref="BF60">IFERROR(_xlfn.XLOOKUP($A60&amp;BF$4,MEN_DES&amp;MEN_COD,MEN_GMS),0)*$Q60</f>
        <v>0</v>
      </c>
      <c r="BG60" s="157" cm="1">
        <f t="array" ref="BG60">IFERROR(_xlfn.XLOOKUP($A60&amp;BG$4,MEN_DES&amp;MEN_COD,MEN_GMS),0)*$Q60</f>
        <v>0</v>
      </c>
      <c r="BH60" s="157" cm="1">
        <f t="array" ref="BH60">IFERROR(_xlfn.XLOOKUP($A60&amp;BH$4,MEN_DES&amp;MEN_COD,MEN_GMS),0)*$Q60</f>
        <v>0</v>
      </c>
      <c r="BI60" s="157" cm="1">
        <f t="array" ref="BI60">IFERROR(_xlfn.XLOOKUP($A60&amp;BI$4,MEN_DES&amp;MEN_COD,MEN_GMS),0)*$Q60</f>
        <v>0</v>
      </c>
      <c r="BJ60" s="157" cm="1">
        <f t="array" ref="BJ60">IFERROR(_xlfn.XLOOKUP($A60&amp;BJ$4,MEN_DES&amp;MEN_COD,MEN_GMS),0)*$Q60</f>
        <v>0</v>
      </c>
      <c r="BK60" s="157" cm="1">
        <f t="array" ref="BK60">IFERROR(_xlfn.XLOOKUP($A60&amp;BK$4,MEN_DES&amp;MEN_COD,MEN_GMS),0)*$Q60</f>
        <v>0</v>
      </c>
      <c r="BL60" s="157" cm="1">
        <f t="array" ref="BL60">IFERROR(_xlfn.XLOOKUP($A60&amp;BL$4,MEN_DES&amp;MEN_COD,MEN_GMS),0)*$Q60</f>
        <v>0</v>
      </c>
      <c r="BM60" s="157" cm="1">
        <f t="array" ref="BM60">IFERROR(_xlfn.XLOOKUP($A60&amp;BM$4,MEN_DES&amp;MEN_COD,MEN_GMS),0)*$Q60</f>
        <v>0</v>
      </c>
      <c r="BN60" s="157" cm="1">
        <f t="array" ref="BN60">IFERROR(_xlfn.XLOOKUP($A60&amp;BN$4,MEN_DES&amp;MEN_COD,MEN_GMS),0)*$Q60</f>
        <v>0</v>
      </c>
      <c r="BO60" s="168">
        <f t="shared" si="38"/>
        <v>0</v>
      </c>
    </row>
    <row r="61" spans="2:67" x14ac:dyDescent="0.15">
      <c r="B61"/>
      <c r="C61"/>
      <c r="R61" s="157" cm="1">
        <f t="array" ref="R61">IFERROR(_xlfn.XLOOKUP($A61&amp;R$4,MEN_DES&amp;MEN_COD,MEN_GMS),0)*$Q61</f>
        <v>0</v>
      </c>
      <c r="S61" s="157" cm="1">
        <f t="array" ref="S61">IFERROR(_xlfn.XLOOKUP($A61&amp;S$4,MEN_DES&amp;MEN_COD,MEN_GMS),0)*$Q61</f>
        <v>0</v>
      </c>
      <c r="T61" s="157" cm="1">
        <f t="array" ref="T61">IFERROR(_xlfn.XLOOKUP($A61&amp;T$4,MEN_DES&amp;MEN_COD,MEN_GMS),0)*$Q61</f>
        <v>0</v>
      </c>
      <c r="U61" s="157" cm="1">
        <f t="array" ref="U61">IFERROR(_xlfn.XLOOKUP($A61&amp;U$4,MEN_DES&amp;MEN_COD,MEN_GMS),0)*$Q61</f>
        <v>0</v>
      </c>
      <c r="V61" s="157" cm="1">
        <f t="array" ref="V61">IFERROR(_xlfn.XLOOKUP($A61&amp;V$4,MEN_DES&amp;MEN_COD,MEN_GMS),0)*$Q61</f>
        <v>0</v>
      </c>
      <c r="W61" s="157" cm="1">
        <f t="array" ref="W61">IFERROR(_xlfn.XLOOKUP($A61&amp;W$4,MEN_DES&amp;MEN_COD,MEN_GMS),0)*$Q61</f>
        <v>0</v>
      </c>
      <c r="X61" s="157" cm="1">
        <f t="array" ref="X61">IFERROR(_xlfn.XLOOKUP($A61&amp;X$4,MEN_DES&amp;MEN_COD,MEN_GMS),0)*$Q61</f>
        <v>0</v>
      </c>
      <c r="Y61" s="157" cm="1">
        <f t="array" ref="Y61">IFERROR(_xlfn.XLOOKUP($A61&amp;Y$4,MEN_DES&amp;MEN_COD,MEN_GMS),0)*$Q61</f>
        <v>0</v>
      </c>
      <c r="Z61" s="157" cm="1">
        <f t="array" ref="Z61">IFERROR(_xlfn.XLOOKUP($A61&amp;Z$4,MEN_DES&amp;MEN_COD,MEN_GMS),0)*$Q61</f>
        <v>0</v>
      </c>
      <c r="AA61" s="157" cm="1">
        <f t="array" ref="AA61">IFERROR(_xlfn.XLOOKUP($A61&amp;AA$4,MEN_DES&amp;MEN_COD,MEN_GMS),0)*$Q61</f>
        <v>0</v>
      </c>
      <c r="AB61" s="157" cm="1">
        <f t="array" ref="AB61">IFERROR(_xlfn.XLOOKUP($A61&amp;AB$4,MEN_DES&amp;MEN_COD,MEN_GMS),0)*$Q61</f>
        <v>0</v>
      </c>
      <c r="AC61" s="157" cm="1">
        <f t="array" ref="AC61">IFERROR(_xlfn.XLOOKUP($A61&amp;AC$4,MEN_DES&amp;MEN_COD,MEN_GMS),0)*$Q61</f>
        <v>0</v>
      </c>
      <c r="AD61" s="157" cm="1">
        <f t="array" ref="AD61">IFERROR(_xlfn.XLOOKUP($A61&amp;AD$4,MEN_DES&amp;MEN_COD,MEN_GMS),0)*$Q61</f>
        <v>0</v>
      </c>
      <c r="AE61" s="157" cm="1">
        <f t="array" ref="AE61">IFERROR(_xlfn.XLOOKUP($A61&amp;AE$4,MEN_DES&amp;MEN_COD,MEN_GMS),0)*$Q61</f>
        <v>0</v>
      </c>
      <c r="AF61" s="157"/>
      <c r="AG61" s="157" cm="1">
        <f t="array" ref="AG61">IFERROR(_xlfn.XLOOKUP($A61&amp;AG$4,MEN_DES&amp;MEN_COD,MEN_GMS),0)*$Q61</f>
        <v>0</v>
      </c>
      <c r="AH61" s="157" cm="1">
        <f t="array" ref="AH61">IFERROR(_xlfn.XLOOKUP($A61&amp;AH$4,MEN_DES&amp;MEN_COD,MEN_GMS),0)*$Q61</f>
        <v>0</v>
      </c>
      <c r="AI61" s="157" cm="1">
        <f t="array" ref="AI61">IFERROR(_xlfn.XLOOKUP($A61&amp;AI$4,MEN_DES&amp;MEN_COD,MEN_GMS),0)*$Q61</f>
        <v>0</v>
      </c>
      <c r="AJ61" s="157" cm="1">
        <f t="array" ref="AJ61">IFERROR(_xlfn.XLOOKUP($A61&amp;AJ$4,MEN_DES&amp;MEN_COD,MEN_GMS),0)*$Q61</f>
        <v>0</v>
      </c>
      <c r="AK61" s="157" cm="1">
        <f t="array" ref="AK61">IFERROR(_xlfn.XLOOKUP($A61&amp;AK$4,MEN_DES&amp;MEN_COD,MEN_GMS),0)*$Q61</f>
        <v>0</v>
      </c>
      <c r="AL61" s="157" cm="1">
        <f t="array" ref="AL61">IFERROR(_xlfn.XLOOKUP($A61&amp;AL$4,MEN_DES&amp;MEN_COD,MEN_GMS),0)*$Q61</f>
        <v>0</v>
      </c>
      <c r="AM61" s="157" cm="1">
        <f t="array" ref="AM61">IFERROR(_xlfn.XLOOKUP($A61&amp;AM$4,MEN_DES&amp;MEN_COD,MEN_GMS),0)*$Q61</f>
        <v>0</v>
      </c>
      <c r="AN61" s="157" cm="1">
        <f t="array" ref="AN61">IFERROR(_xlfn.XLOOKUP($A61&amp;AN$4,MEN_DES&amp;MEN_COD,MEN_GMS),0)*$Q61</f>
        <v>0</v>
      </c>
      <c r="AO61" s="157" cm="1">
        <f t="array" ref="AO61">IFERROR(_xlfn.XLOOKUP($A61&amp;AO$4,MEN_DES&amp;MEN_COD,MEN_GMS),0)*$Q61</f>
        <v>0</v>
      </c>
      <c r="AP61" s="157" cm="1">
        <f t="array" ref="AP61">IFERROR(_xlfn.XLOOKUP($A61&amp;AP$4,MEN_DES&amp;MEN_COD,MEN_GMS),0)*$Q61</f>
        <v>0</v>
      </c>
      <c r="AQ61" s="157" cm="1">
        <f t="array" ref="AQ61">IFERROR(_xlfn.XLOOKUP($A61&amp;AQ$4,MEN_DES&amp;MEN_COD,MEN_GMS),0)*$Q61</f>
        <v>0</v>
      </c>
      <c r="AR61" s="157" cm="1">
        <f t="array" ref="AR61">IFERROR(_xlfn.XLOOKUP($A61&amp;AR$4,MEN_DES&amp;MEN_COD,MEN_GMS),0)*$Q61</f>
        <v>0</v>
      </c>
      <c r="AS61" s="157" cm="1">
        <f t="array" ref="AS61">IFERROR(_xlfn.XLOOKUP($A61&amp;AS$4,MEN_DES&amp;MEN_COD,MEN_GMS),0)*$Q61</f>
        <v>0</v>
      </c>
      <c r="AT61" s="157" cm="1">
        <f t="array" ref="AT61">IFERROR(_xlfn.XLOOKUP($A61&amp;AT$4,MEN_DES&amp;MEN_COD,MEN_GMS),0)*$Q61</f>
        <v>0</v>
      </c>
      <c r="AU61" s="157" cm="1">
        <f t="array" ref="AU61">IFERROR(_xlfn.XLOOKUP($A61&amp;AU$4,MEN_DES&amp;MEN_COD,MEN_GMS),0)*$Q61</f>
        <v>0</v>
      </c>
      <c r="AV61" s="157" cm="1">
        <f t="array" ref="AV61">IFERROR(_xlfn.XLOOKUP($A61&amp;AV$4,MEN_DES&amp;MEN_COD,MEN_GMS),0)*$Q61</f>
        <v>0</v>
      </c>
      <c r="AW61" s="157" cm="1">
        <f t="array" ref="AW61">IFERROR(_xlfn.XLOOKUP($A61&amp;AW$4,MEN_DES&amp;MEN_COD,MEN_GMS),0)*$Q61</f>
        <v>0</v>
      </c>
      <c r="AX61" s="157" cm="1">
        <f t="array" ref="AX61">IFERROR(_xlfn.XLOOKUP($A61&amp;AX$4,MEN_DES&amp;MEN_COD,MEN_GMS),0)*$Q61</f>
        <v>0</v>
      </c>
      <c r="AY61" s="157" cm="1">
        <f t="array" ref="AY61">IFERROR(_xlfn.XLOOKUP($A61&amp;AY$4,MEN_DES&amp;MEN_COD,MEN_GMS),0)*$Q61</f>
        <v>0</v>
      </c>
      <c r="AZ61" s="157" cm="1">
        <f t="array" ref="AZ61">IFERROR(_xlfn.XLOOKUP($A61&amp;AZ$4,MEN_DES&amp;MEN_COD,MEN_GMS),0)*$Q61</f>
        <v>0</v>
      </c>
      <c r="BA61" s="157" cm="1">
        <f t="array" ref="BA61">IFERROR(_xlfn.XLOOKUP($A61&amp;BA$4,MEN_DES&amp;MEN_COD,MEN_GMS),0)*$Q61</f>
        <v>0</v>
      </c>
      <c r="BB61" s="157" cm="1">
        <f t="array" ref="BB61">IFERROR(_xlfn.XLOOKUP($A61&amp;BB$4,MEN_DES&amp;MEN_COD,MEN_GMS),0)*$Q61</f>
        <v>0</v>
      </c>
      <c r="BC61" s="157" cm="1">
        <f t="array" ref="BC61">IFERROR(_xlfn.XLOOKUP($A61&amp;BC$4,MEN_DES&amp;MEN_COD,MEN_GMS),0)*$Q61</f>
        <v>0</v>
      </c>
      <c r="BD61" s="157" cm="1">
        <f t="array" ref="BD61">IFERROR(_xlfn.XLOOKUP($A61&amp;BD$4,MEN_DES&amp;MEN_COD,MEN_GMS),0)*$Q61</f>
        <v>0</v>
      </c>
      <c r="BE61" s="157" cm="1">
        <f t="array" ref="BE61">IFERROR(_xlfn.XLOOKUP($A61&amp;BE$4,MEN_DES&amp;MEN_COD,MEN_GMS),0)*$Q61</f>
        <v>0</v>
      </c>
      <c r="BF61" s="157" cm="1">
        <f t="array" ref="BF61">IFERROR(_xlfn.XLOOKUP($A61&amp;BF$4,MEN_DES&amp;MEN_COD,MEN_GMS),0)*$Q61</f>
        <v>0</v>
      </c>
      <c r="BG61" s="157" cm="1">
        <f t="array" ref="BG61">IFERROR(_xlfn.XLOOKUP($A61&amp;BG$4,MEN_DES&amp;MEN_COD,MEN_GMS),0)*$Q61</f>
        <v>0</v>
      </c>
      <c r="BH61" s="157" cm="1">
        <f t="array" ref="BH61">IFERROR(_xlfn.XLOOKUP($A61&amp;BH$4,MEN_DES&amp;MEN_COD,MEN_GMS),0)*$Q61</f>
        <v>0</v>
      </c>
      <c r="BI61" s="157" cm="1">
        <f t="array" ref="BI61">IFERROR(_xlfn.XLOOKUP($A61&amp;BI$4,MEN_DES&amp;MEN_COD,MEN_GMS),0)*$Q61</f>
        <v>0</v>
      </c>
      <c r="BJ61" s="157" cm="1">
        <f t="array" ref="BJ61">IFERROR(_xlfn.XLOOKUP($A61&amp;BJ$4,MEN_DES&amp;MEN_COD,MEN_GMS),0)*$Q61</f>
        <v>0</v>
      </c>
      <c r="BK61" s="157" cm="1">
        <f t="array" ref="BK61">IFERROR(_xlfn.XLOOKUP($A61&amp;BK$4,MEN_DES&amp;MEN_COD,MEN_GMS),0)*$Q61</f>
        <v>0</v>
      </c>
      <c r="BL61" s="157" cm="1">
        <f t="array" ref="BL61">IFERROR(_xlfn.XLOOKUP($A61&amp;BL$4,MEN_DES&amp;MEN_COD,MEN_GMS),0)*$Q61</f>
        <v>0</v>
      </c>
      <c r="BM61" s="157" cm="1">
        <f t="array" ref="BM61">IFERROR(_xlfn.XLOOKUP($A61&amp;BM$4,MEN_DES&amp;MEN_COD,MEN_GMS),0)*$Q61</f>
        <v>0</v>
      </c>
      <c r="BN61" s="157" cm="1">
        <f t="array" ref="BN61">IFERROR(_xlfn.XLOOKUP($A61&amp;BN$4,MEN_DES&amp;MEN_COD,MEN_GMS),0)*$Q61</f>
        <v>0</v>
      </c>
      <c r="BO61" s="168">
        <f t="shared" si="38"/>
        <v>0</v>
      </c>
    </row>
    <row r="62" spans="2:67" x14ac:dyDescent="0.15">
      <c r="B62"/>
      <c r="C62"/>
      <c r="R62" s="157" cm="1">
        <f t="array" ref="R62">IFERROR(_xlfn.XLOOKUP($A62&amp;R$4,MEN_DES&amp;MEN_COD,MEN_GMS),0)*$Q62</f>
        <v>0</v>
      </c>
      <c r="S62" s="157" cm="1">
        <f t="array" ref="S62">IFERROR(_xlfn.XLOOKUP($A62&amp;S$4,MEN_DES&amp;MEN_COD,MEN_GMS),0)*$Q62</f>
        <v>0</v>
      </c>
      <c r="T62" s="157" cm="1">
        <f t="array" ref="T62">IFERROR(_xlfn.XLOOKUP($A62&amp;T$4,MEN_DES&amp;MEN_COD,MEN_GMS),0)*$Q62</f>
        <v>0</v>
      </c>
      <c r="U62" s="157" cm="1">
        <f t="array" ref="U62">IFERROR(_xlfn.XLOOKUP($A62&amp;U$4,MEN_DES&amp;MEN_COD,MEN_GMS),0)*$Q62</f>
        <v>0</v>
      </c>
      <c r="V62" s="157" cm="1">
        <f t="array" ref="V62">IFERROR(_xlfn.XLOOKUP($A62&amp;V$4,MEN_DES&amp;MEN_COD,MEN_GMS),0)*$Q62</f>
        <v>0</v>
      </c>
      <c r="W62" s="157" cm="1">
        <f t="array" ref="W62">IFERROR(_xlfn.XLOOKUP($A62&amp;W$4,MEN_DES&amp;MEN_COD,MEN_GMS),0)*$Q62</f>
        <v>0</v>
      </c>
      <c r="X62" s="157" cm="1">
        <f t="array" ref="X62">IFERROR(_xlfn.XLOOKUP($A62&amp;X$4,MEN_DES&amp;MEN_COD,MEN_GMS),0)*$Q62</f>
        <v>0</v>
      </c>
      <c r="Y62" s="157" cm="1">
        <f t="array" ref="Y62">IFERROR(_xlfn.XLOOKUP($A62&amp;Y$4,MEN_DES&amp;MEN_COD,MEN_GMS),0)*$Q62</f>
        <v>0</v>
      </c>
      <c r="Z62" s="157" cm="1">
        <f t="array" ref="Z62">IFERROR(_xlfn.XLOOKUP($A62&amp;Z$4,MEN_DES&amp;MEN_COD,MEN_GMS),0)*$Q62</f>
        <v>0</v>
      </c>
      <c r="AA62" s="157" cm="1">
        <f t="array" ref="AA62">IFERROR(_xlfn.XLOOKUP($A62&amp;AA$4,MEN_DES&amp;MEN_COD,MEN_GMS),0)*$Q62</f>
        <v>0</v>
      </c>
      <c r="AB62" s="157" cm="1">
        <f t="array" ref="AB62">IFERROR(_xlfn.XLOOKUP($A62&amp;AB$4,MEN_DES&amp;MEN_COD,MEN_GMS),0)*$Q62</f>
        <v>0</v>
      </c>
      <c r="AC62" s="157" cm="1">
        <f t="array" ref="AC62">IFERROR(_xlfn.XLOOKUP($A62&amp;AC$4,MEN_DES&amp;MEN_COD,MEN_GMS),0)*$Q62</f>
        <v>0</v>
      </c>
      <c r="AD62" s="157" cm="1">
        <f t="array" ref="AD62">IFERROR(_xlfn.XLOOKUP($A62&amp;AD$4,MEN_DES&amp;MEN_COD,MEN_GMS),0)*$Q62</f>
        <v>0</v>
      </c>
      <c r="AE62" s="157" cm="1">
        <f t="array" ref="AE62">IFERROR(_xlfn.XLOOKUP($A62&amp;AE$4,MEN_DES&amp;MEN_COD,MEN_GMS),0)*$Q62</f>
        <v>0</v>
      </c>
      <c r="AF62" s="157"/>
      <c r="AG62" s="157" cm="1">
        <f t="array" ref="AG62">IFERROR(_xlfn.XLOOKUP($A62&amp;AG$4,MEN_DES&amp;MEN_COD,MEN_GMS),0)*$Q62</f>
        <v>0</v>
      </c>
      <c r="AH62" s="157" cm="1">
        <f t="array" ref="AH62">IFERROR(_xlfn.XLOOKUP($A62&amp;AH$4,MEN_DES&amp;MEN_COD,MEN_GMS),0)*$Q62</f>
        <v>0</v>
      </c>
      <c r="AI62" s="157" cm="1">
        <f t="array" ref="AI62">IFERROR(_xlfn.XLOOKUP($A62&amp;AI$4,MEN_DES&amp;MEN_COD,MEN_GMS),0)*$Q62</f>
        <v>0</v>
      </c>
      <c r="AJ62" s="157" cm="1">
        <f t="array" ref="AJ62">IFERROR(_xlfn.XLOOKUP($A62&amp;AJ$4,MEN_DES&amp;MEN_COD,MEN_GMS),0)*$Q62</f>
        <v>0</v>
      </c>
      <c r="AK62" s="157" cm="1">
        <f t="array" ref="AK62">IFERROR(_xlfn.XLOOKUP($A62&amp;AK$4,MEN_DES&amp;MEN_COD,MEN_GMS),0)*$Q62</f>
        <v>0</v>
      </c>
      <c r="AL62" s="157" cm="1">
        <f t="array" ref="AL62">IFERROR(_xlfn.XLOOKUP($A62&amp;AL$4,MEN_DES&amp;MEN_COD,MEN_GMS),0)*$Q62</f>
        <v>0</v>
      </c>
      <c r="AM62" s="157" cm="1">
        <f t="array" ref="AM62">IFERROR(_xlfn.XLOOKUP($A62&amp;AM$4,MEN_DES&amp;MEN_COD,MEN_GMS),0)*$Q62</f>
        <v>0</v>
      </c>
      <c r="AN62" s="157" cm="1">
        <f t="array" ref="AN62">IFERROR(_xlfn.XLOOKUP($A62&amp;AN$4,MEN_DES&amp;MEN_COD,MEN_GMS),0)*$Q62</f>
        <v>0</v>
      </c>
      <c r="AO62" s="157" cm="1">
        <f t="array" ref="AO62">IFERROR(_xlfn.XLOOKUP($A62&amp;AO$4,MEN_DES&amp;MEN_COD,MEN_GMS),0)*$Q62</f>
        <v>0</v>
      </c>
      <c r="AP62" s="157" cm="1">
        <f t="array" ref="AP62">IFERROR(_xlfn.XLOOKUP($A62&amp;AP$4,MEN_DES&amp;MEN_COD,MEN_GMS),0)*$Q62</f>
        <v>0</v>
      </c>
      <c r="AQ62" s="157" cm="1">
        <f t="array" ref="AQ62">IFERROR(_xlfn.XLOOKUP($A62&amp;AQ$4,MEN_DES&amp;MEN_COD,MEN_GMS),0)*$Q62</f>
        <v>0</v>
      </c>
      <c r="AR62" s="157" cm="1">
        <f t="array" ref="AR62">IFERROR(_xlfn.XLOOKUP($A62&amp;AR$4,MEN_DES&amp;MEN_COD,MEN_GMS),0)*$Q62</f>
        <v>0</v>
      </c>
      <c r="AS62" s="157" cm="1">
        <f t="array" ref="AS62">IFERROR(_xlfn.XLOOKUP($A62&amp;AS$4,MEN_DES&amp;MEN_COD,MEN_GMS),0)*$Q62</f>
        <v>0</v>
      </c>
      <c r="AT62" s="157" cm="1">
        <f t="array" ref="AT62">IFERROR(_xlfn.XLOOKUP($A62&amp;AT$4,MEN_DES&amp;MEN_COD,MEN_GMS),0)*$Q62</f>
        <v>0</v>
      </c>
      <c r="AU62" s="157" cm="1">
        <f t="array" ref="AU62">IFERROR(_xlfn.XLOOKUP($A62&amp;AU$4,MEN_DES&amp;MEN_COD,MEN_GMS),0)*$Q62</f>
        <v>0</v>
      </c>
      <c r="AV62" s="157" cm="1">
        <f t="array" ref="AV62">IFERROR(_xlfn.XLOOKUP($A62&amp;AV$4,MEN_DES&amp;MEN_COD,MEN_GMS),0)*$Q62</f>
        <v>0</v>
      </c>
      <c r="AW62" s="157" cm="1">
        <f t="array" ref="AW62">IFERROR(_xlfn.XLOOKUP($A62&amp;AW$4,MEN_DES&amp;MEN_COD,MEN_GMS),0)*$Q62</f>
        <v>0</v>
      </c>
      <c r="AX62" s="157" cm="1">
        <f t="array" ref="AX62">IFERROR(_xlfn.XLOOKUP($A62&amp;AX$4,MEN_DES&amp;MEN_COD,MEN_GMS),0)*$Q62</f>
        <v>0</v>
      </c>
      <c r="AY62" s="157" cm="1">
        <f t="array" ref="AY62">IFERROR(_xlfn.XLOOKUP($A62&amp;AY$4,MEN_DES&amp;MEN_COD,MEN_GMS),0)*$Q62</f>
        <v>0</v>
      </c>
      <c r="AZ62" s="157" cm="1">
        <f t="array" ref="AZ62">IFERROR(_xlfn.XLOOKUP($A62&amp;AZ$4,MEN_DES&amp;MEN_COD,MEN_GMS),0)*$Q62</f>
        <v>0</v>
      </c>
      <c r="BA62" s="157" cm="1">
        <f t="array" ref="BA62">IFERROR(_xlfn.XLOOKUP($A62&amp;BA$4,MEN_DES&amp;MEN_COD,MEN_GMS),0)*$Q62</f>
        <v>0</v>
      </c>
      <c r="BB62" s="157" cm="1">
        <f t="array" ref="BB62">IFERROR(_xlfn.XLOOKUP($A62&amp;BB$4,MEN_DES&amp;MEN_COD,MEN_GMS),0)*$Q62</f>
        <v>0</v>
      </c>
      <c r="BC62" s="157" cm="1">
        <f t="array" ref="BC62">IFERROR(_xlfn.XLOOKUP($A62&amp;BC$4,MEN_DES&amp;MEN_COD,MEN_GMS),0)*$Q62</f>
        <v>0</v>
      </c>
      <c r="BD62" s="157" cm="1">
        <f t="array" ref="BD62">IFERROR(_xlfn.XLOOKUP($A62&amp;BD$4,MEN_DES&amp;MEN_COD,MEN_GMS),0)*$Q62</f>
        <v>0</v>
      </c>
      <c r="BE62" s="157" cm="1">
        <f t="array" ref="BE62">IFERROR(_xlfn.XLOOKUP($A62&amp;BE$4,MEN_DES&amp;MEN_COD,MEN_GMS),0)*$Q62</f>
        <v>0</v>
      </c>
      <c r="BF62" s="157" cm="1">
        <f t="array" ref="BF62">IFERROR(_xlfn.XLOOKUP($A62&amp;BF$4,MEN_DES&amp;MEN_COD,MEN_GMS),0)*$Q62</f>
        <v>0</v>
      </c>
      <c r="BG62" s="157" cm="1">
        <f t="array" ref="BG62">IFERROR(_xlfn.XLOOKUP($A62&amp;BG$4,MEN_DES&amp;MEN_COD,MEN_GMS),0)*$Q62</f>
        <v>0</v>
      </c>
      <c r="BH62" s="157" cm="1">
        <f t="array" ref="BH62">IFERROR(_xlfn.XLOOKUP($A62&amp;BH$4,MEN_DES&amp;MEN_COD,MEN_GMS),0)*$Q62</f>
        <v>0</v>
      </c>
      <c r="BI62" s="157" cm="1">
        <f t="array" ref="BI62">IFERROR(_xlfn.XLOOKUP($A62&amp;BI$4,MEN_DES&amp;MEN_COD,MEN_GMS),0)*$Q62</f>
        <v>0</v>
      </c>
      <c r="BJ62" s="157" cm="1">
        <f t="array" ref="BJ62">IFERROR(_xlfn.XLOOKUP($A62&amp;BJ$4,MEN_DES&amp;MEN_COD,MEN_GMS),0)*$Q62</f>
        <v>0</v>
      </c>
      <c r="BK62" s="157" cm="1">
        <f t="array" ref="BK62">IFERROR(_xlfn.XLOOKUP($A62&amp;BK$4,MEN_DES&amp;MEN_COD,MEN_GMS),0)*$Q62</f>
        <v>0</v>
      </c>
      <c r="BL62" s="157" cm="1">
        <f t="array" ref="BL62">IFERROR(_xlfn.XLOOKUP($A62&amp;BL$4,MEN_DES&amp;MEN_COD,MEN_GMS),0)*$Q62</f>
        <v>0</v>
      </c>
      <c r="BM62" s="157" cm="1">
        <f t="array" ref="BM62">IFERROR(_xlfn.XLOOKUP($A62&amp;BM$4,MEN_DES&amp;MEN_COD,MEN_GMS),0)*$Q62</f>
        <v>0</v>
      </c>
      <c r="BN62" s="157" cm="1">
        <f t="array" ref="BN62">IFERROR(_xlfn.XLOOKUP($A62&amp;BN$4,MEN_DES&amp;MEN_COD,MEN_GMS),0)*$Q62</f>
        <v>0</v>
      </c>
      <c r="BO62" s="168">
        <f t="shared" si="38"/>
        <v>0</v>
      </c>
    </row>
    <row r="63" spans="2:67" x14ac:dyDescent="0.15">
      <c r="B63"/>
      <c r="C63"/>
      <c r="R63" s="157" cm="1">
        <f t="array" ref="R63">IFERROR(_xlfn.XLOOKUP($A63&amp;R$4,MEN_DES&amp;MEN_COD,MEN_GMS),0)*$Q63</f>
        <v>0</v>
      </c>
      <c r="S63" s="157" cm="1">
        <f t="array" ref="S63">IFERROR(_xlfn.XLOOKUP($A63&amp;S$4,MEN_DES&amp;MEN_COD,MEN_GMS),0)*$Q63</f>
        <v>0</v>
      </c>
      <c r="T63" s="157" cm="1">
        <f t="array" ref="T63">IFERROR(_xlfn.XLOOKUP($A63&amp;T$4,MEN_DES&amp;MEN_COD,MEN_GMS),0)*$Q63</f>
        <v>0</v>
      </c>
      <c r="U63" s="157" cm="1">
        <f t="array" ref="U63">IFERROR(_xlfn.XLOOKUP($A63&amp;U$4,MEN_DES&amp;MEN_COD,MEN_GMS),0)*$Q63</f>
        <v>0</v>
      </c>
      <c r="V63" s="157" cm="1">
        <f t="array" ref="V63">IFERROR(_xlfn.XLOOKUP($A63&amp;V$4,MEN_DES&amp;MEN_COD,MEN_GMS),0)*$Q63</f>
        <v>0</v>
      </c>
      <c r="W63" s="157" cm="1">
        <f t="array" ref="W63">IFERROR(_xlfn.XLOOKUP($A63&amp;W$4,MEN_DES&amp;MEN_COD,MEN_GMS),0)*$Q63</f>
        <v>0</v>
      </c>
      <c r="X63" s="157" cm="1">
        <f t="array" ref="X63">IFERROR(_xlfn.XLOOKUP($A63&amp;X$4,MEN_DES&amp;MEN_COD,MEN_GMS),0)*$Q63</f>
        <v>0</v>
      </c>
      <c r="Y63" s="157" cm="1">
        <f t="array" ref="Y63">IFERROR(_xlfn.XLOOKUP($A63&amp;Y$4,MEN_DES&amp;MEN_COD,MEN_GMS),0)*$Q63</f>
        <v>0</v>
      </c>
      <c r="Z63" s="157" cm="1">
        <f t="array" ref="Z63">IFERROR(_xlfn.XLOOKUP($A63&amp;Z$4,MEN_DES&amp;MEN_COD,MEN_GMS),0)*$Q63</f>
        <v>0</v>
      </c>
      <c r="AA63" s="157" cm="1">
        <f t="array" ref="AA63">IFERROR(_xlfn.XLOOKUP($A63&amp;AA$4,MEN_DES&amp;MEN_COD,MEN_GMS),0)*$Q63</f>
        <v>0</v>
      </c>
      <c r="AB63" s="157" cm="1">
        <f t="array" ref="AB63">IFERROR(_xlfn.XLOOKUP($A63&amp;AB$4,MEN_DES&amp;MEN_COD,MEN_GMS),0)*$Q63</f>
        <v>0</v>
      </c>
      <c r="AC63" s="157" cm="1">
        <f t="array" ref="AC63">IFERROR(_xlfn.XLOOKUP($A63&amp;AC$4,MEN_DES&amp;MEN_COD,MEN_GMS),0)*$Q63</f>
        <v>0</v>
      </c>
      <c r="AD63" s="157" cm="1">
        <f t="array" ref="AD63">IFERROR(_xlfn.XLOOKUP($A63&amp;AD$4,MEN_DES&amp;MEN_COD,MEN_GMS),0)*$Q63</f>
        <v>0</v>
      </c>
      <c r="AE63" s="157" cm="1">
        <f t="array" ref="AE63">IFERROR(_xlfn.XLOOKUP($A63&amp;AE$4,MEN_DES&amp;MEN_COD,MEN_GMS),0)*$Q63</f>
        <v>0</v>
      </c>
      <c r="AF63" s="157"/>
      <c r="AG63" s="157" cm="1">
        <f t="array" ref="AG63">IFERROR(_xlfn.XLOOKUP($A63&amp;AG$4,MEN_DES&amp;MEN_COD,MEN_GMS),0)*$Q63</f>
        <v>0</v>
      </c>
      <c r="AH63" s="157" cm="1">
        <f t="array" ref="AH63">IFERROR(_xlfn.XLOOKUP($A63&amp;AH$4,MEN_DES&amp;MEN_COD,MEN_GMS),0)*$Q63</f>
        <v>0</v>
      </c>
      <c r="AI63" s="157" cm="1">
        <f t="array" ref="AI63">IFERROR(_xlfn.XLOOKUP($A63&amp;AI$4,MEN_DES&amp;MEN_COD,MEN_GMS),0)*$Q63</f>
        <v>0</v>
      </c>
      <c r="AJ63" s="157" cm="1">
        <f t="array" ref="AJ63">IFERROR(_xlfn.XLOOKUP($A63&amp;AJ$4,MEN_DES&amp;MEN_COD,MEN_GMS),0)*$Q63</f>
        <v>0</v>
      </c>
      <c r="AK63" s="157" cm="1">
        <f t="array" ref="AK63">IFERROR(_xlfn.XLOOKUP($A63&amp;AK$4,MEN_DES&amp;MEN_COD,MEN_GMS),0)*$Q63</f>
        <v>0</v>
      </c>
      <c r="AL63" s="157" cm="1">
        <f t="array" ref="AL63">IFERROR(_xlfn.XLOOKUP($A63&amp;AL$4,MEN_DES&amp;MEN_COD,MEN_GMS),0)*$Q63</f>
        <v>0</v>
      </c>
      <c r="AM63" s="157" cm="1">
        <f t="array" ref="AM63">IFERROR(_xlfn.XLOOKUP($A63&amp;AM$4,MEN_DES&amp;MEN_COD,MEN_GMS),0)*$Q63</f>
        <v>0</v>
      </c>
      <c r="AN63" s="157" cm="1">
        <f t="array" ref="AN63">IFERROR(_xlfn.XLOOKUP($A63&amp;AN$4,MEN_DES&amp;MEN_COD,MEN_GMS),0)*$Q63</f>
        <v>0</v>
      </c>
      <c r="AO63" s="157" cm="1">
        <f t="array" ref="AO63">IFERROR(_xlfn.XLOOKUP($A63&amp;AO$4,MEN_DES&amp;MEN_COD,MEN_GMS),0)*$Q63</f>
        <v>0</v>
      </c>
      <c r="AP63" s="157" cm="1">
        <f t="array" ref="AP63">IFERROR(_xlfn.XLOOKUP($A63&amp;AP$4,MEN_DES&amp;MEN_COD,MEN_GMS),0)*$Q63</f>
        <v>0</v>
      </c>
      <c r="AQ63" s="157" cm="1">
        <f t="array" ref="AQ63">IFERROR(_xlfn.XLOOKUP($A63&amp;AQ$4,MEN_DES&amp;MEN_COD,MEN_GMS),0)*$Q63</f>
        <v>0</v>
      </c>
      <c r="AR63" s="157" cm="1">
        <f t="array" ref="AR63">IFERROR(_xlfn.XLOOKUP($A63&amp;AR$4,MEN_DES&amp;MEN_COD,MEN_GMS),0)*$Q63</f>
        <v>0</v>
      </c>
      <c r="AS63" s="157" cm="1">
        <f t="array" ref="AS63">IFERROR(_xlfn.XLOOKUP($A63&amp;AS$4,MEN_DES&amp;MEN_COD,MEN_GMS),0)*$Q63</f>
        <v>0</v>
      </c>
      <c r="AT63" s="157" cm="1">
        <f t="array" ref="AT63">IFERROR(_xlfn.XLOOKUP($A63&amp;AT$4,MEN_DES&amp;MEN_COD,MEN_GMS),0)*$Q63</f>
        <v>0</v>
      </c>
      <c r="AU63" s="157" cm="1">
        <f t="array" ref="AU63">IFERROR(_xlfn.XLOOKUP($A63&amp;AU$4,MEN_DES&amp;MEN_COD,MEN_GMS),0)*$Q63</f>
        <v>0</v>
      </c>
      <c r="AV63" s="157" cm="1">
        <f t="array" ref="AV63">IFERROR(_xlfn.XLOOKUP($A63&amp;AV$4,MEN_DES&amp;MEN_COD,MEN_GMS),0)*$Q63</f>
        <v>0</v>
      </c>
      <c r="AW63" s="157" cm="1">
        <f t="array" ref="AW63">IFERROR(_xlfn.XLOOKUP($A63&amp;AW$4,MEN_DES&amp;MEN_COD,MEN_GMS),0)*$Q63</f>
        <v>0</v>
      </c>
      <c r="AX63" s="157" cm="1">
        <f t="array" ref="AX63">IFERROR(_xlfn.XLOOKUP($A63&amp;AX$4,MEN_DES&amp;MEN_COD,MEN_GMS),0)*$Q63</f>
        <v>0</v>
      </c>
      <c r="AY63" s="157" cm="1">
        <f t="array" ref="AY63">IFERROR(_xlfn.XLOOKUP($A63&amp;AY$4,MEN_DES&amp;MEN_COD,MEN_GMS),0)*$Q63</f>
        <v>0</v>
      </c>
      <c r="AZ63" s="157" cm="1">
        <f t="array" ref="AZ63">IFERROR(_xlfn.XLOOKUP($A63&amp;AZ$4,MEN_DES&amp;MEN_COD,MEN_GMS),0)*$Q63</f>
        <v>0</v>
      </c>
      <c r="BA63" s="157" cm="1">
        <f t="array" ref="BA63">IFERROR(_xlfn.XLOOKUP($A63&amp;BA$4,MEN_DES&amp;MEN_COD,MEN_GMS),0)*$Q63</f>
        <v>0</v>
      </c>
      <c r="BB63" s="157" cm="1">
        <f t="array" ref="BB63">IFERROR(_xlfn.XLOOKUP($A63&amp;BB$4,MEN_DES&amp;MEN_COD,MEN_GMS),0)*$Q63</f>
        <v>0</v>
      </c>
      <c r="BC63" s="157" cm="1">
        <f t="array" ref="BC63">IFERROR(_xlfn.XLOOKUP($A63&amp;BC$4,MEN_DES&amp;MEN_COD,MEN_GMS),0)*$Q63</f>
        <v>0</v>
      </c>
      <c r="BD63" s="157" cm="1">
        <f t="array" ref="BD63">IFERROR(_xlfn.XLOOKUP($A63&amp;BD$4,MEN_DES&amp;MEN_COD,MEN_GMS),0)*$Q63</f>
        <v>0</v>
      </c>
      <c r="BE63" s="157" cm="1">
        <f t="array" ref="BE63">IFERROR(_xlfn.XLOOKUP($A63&amp;BE$4,MEN_DES&amp;MEN_COD,MEN_GMS),0)*$Q63</f>
        <v>0</v>
      </c>
      <c r="BF63" s="157" cm="1">
        <f t="array" ref="BF63">IFERROR(_xlfn.XLOOKUP($A63&amp;BF$4,MEN_DES&amp;MEN_COD,MEN_GMS),0)*$Q63</f>
        <v>0</v>
      </c>
      <c r="BG63" s="157" cm="1">
        <f t="array" ref="BG63">IFERROR(_xlfn.XLOOKUP($A63&amp;BG$4,MEN_DES&amp;MEN_COD,MEN_GMS),0)*$Q63</f>
        <v>0</v>
      </c>
      <c r="BH63" s="157" cm="1">
        <f t="array" ref="BH63">IFERROR(_xlfn.XLOOKUP($A63&amp;BH$4,MEN_DES&amp;MEN_COD,MEN_GMS),0)*$Q63</f>
        <v>0</v>
      </c>
      <c r="BI63" s="157" cm="1">
        <f t="array" ref="BI63">IFERROR(_xlfn.XLOOKUP($A63&amp;BI$4,MEN_DES&amp;MEN_COD,MEN_GMS),0)*$Q63</f>
        <v>0</v>
      </c>
      <c r="BJ63" s="157" cm="1">
        <f t="array" ref="BJ63">IFERROR(_xlfn.XLOOKUP($A63&amp;BJ$4,MEN_DES&amp;MEN_COD,MEN_GMS),0)*$Q63</f>
        <v>0</v>
      </c>
      <c r="BK63" s="157" cm="1">
        <f t="array" ref="BK63">IFERROR(_xlfn.XLOOKUP($A63&amp;BK$4,MEN_DES&amp;MEN_COD,MEN_GMS),0)*$Q63</f>
        <v>0</v>
      </c>
      <c r="BL63" s="157" cm="1">
        <f t="array" ref="BL63">IFERROR(_xlfn.XLOOKUP($A63&amp;BL$4,MEN_DES&amp;MEN_COD,MEN_GMS),0)*$Q63</f>
        <v>0</v>
      </c>
      <c r="BM63" s="157" cm="1">
        <f t="array" ref="BM63">IFERROR(_xlfn.XLOOKUP($A63&amp;BM$4,MEN_DES&amp;MEN_COD,MEN_GMS),0)*$Q63</f>
        <v>0</v>
      </c>
      <c r="BN63" s="157" cm="1">
        <f t="array" ref="BN63">IFERROR(_xlfn.XLOOKUP($A63&amp;BN$4,MEN_DES&amp;MEN_COD,MEN_GMS),0)*$Q63</f>
        <v>0</v>
      </c>
      <c r="BO63" s="168">
        <f t="shared" si="38"/>
        <v>0</v>
      </c>
    </row>
    <row r="64" spans="2:67" x14ac:dyDescent="0.15">
      <c r="B64"/>
      <c r="C64"/>
      <c r="R64" s="157" cm="1">
        <f t="array" ref="R64">IFERROR(_xlfn.XLOOKUP($A64&amp;R$4,MEN_DES&amp;MEN_COD,MEN_GMS),0)*$Q64</f>
        <v>0</v>
      </c>
      <c r="S64" s="157" cm="1">
        <f t="array" ref="S64">IFERROR(_xlfn.XLOOKUP($A64&amp;S$4,MEN_DES&amp;MEN_COD,MEN_GMS),0)*$Q64</f>
        <v>0</v>
      </c>
      <c r="T64" s="157" cm="1">
        <f t="array" ref="T64">IFERROR(_xlfn.XLOOKUP($A64&amp;T$4,MEN_DES&amp;MEN_COD,MEN_GMS),0)*$Q64</f>
        <v>0</v>
      </c>
      <c r="U64" s="157" cm="1">
        <f t="array" ref="U64">IFERROR(_xlfn.XLOOKUP($A64&amp;U$4,MEN_DES&amp;MEN_COD,MEN_GMS),0)*$Q64</f>
        <v>0</v>
      </c>
      <c r="V64" s="157" cm="1">
        <f t="array" ref="V64">IFERROR(_xlfn.XLOOKUP($A64&amp;V$4,MEN_DES&amp;MEN_COD,MEN_GMS),0)*$Q64</f>
        <v>0</v>
      </c>
      <c r="W64" s="157" cm="1">
        <f t="array" ref="W64">IFERROR(_xlfn.XLOOKUP($A64&amp;W$4,MEN_DES&amp;MEN_COD,MEN_GMS),0)*$Q64</f>
        <v>0</v>
      </c>
      <c r="X64" s="157" cm="1">
        <f t="array" ref="X64">IFERROR(_xlfn.XLOOKUP($A64&amp;X$4,MEN_DES&amp;MEN_COD,MEN_GMS),0)*$Q64</f>
        <v>0</v>
      </c>
      <c r="Y64" s="157" cm="1">
        <f t="array" ref="Y64">IFERROR(_xlfn.XLOOKUP($A64&amp;Y$4,MEN_DES&amp;MEN_COD,MEN_GMS),0)*$Q64</f>
        <v>0</v>
      </c>
      <c r="Z64" s="157" cm="1">
        <f t="array" ref="Z64">IFERROR(_xlfn.XLOOKUP($A64&amp;Z$4,MEN_DES&amp;MEN_COD,MEN_GMS),0)*$Q64</f>
        <v>0</v>
      </c>
      <c r="AA64" s="157" cm="1">
        <f t="array" ref="AA64">IFERROR(_xlfn.XLOOKUP($A64&amp;AA$4,MEN_DES&amp;MEN_COD,MEN_GMS),0)*$Q64</f>
        <v>0</v>
      </c>
      <c r="AB64" s="157" cm="1">
        <f t="array" ref="AB64">IFERROR(_xlfn.XLOOKUP($A64&amp;AB$4,MEN_DES&amp;MEN_COD,MEN_GMS),0)*$Q64</f>
        <v>0</v>
      </c>
      <c r="AC64" s="157" cm="1">
        <f t="array" ref="AC64">IFERROR(_xlfn.XLOOKUP($A64&amp;AC$4,MEN_DES&amp;MEN_COD,MEN_GMS),0)*$Q64</f>
        <v>0</v>
      </c>
      <c r="AD64" s="157" cm="1">
        <f t="array" ref="AD64">IFERROR(_xlfn.XLOOKUP($A64&amp;AD$4,MEN_DES&amp;MEN_COD,MEN_GMS),0)*$Q64</f>
        <v>0</v>
      </c>
      <c r="AE64" s="157" cm="1">
        <f t="array" ref="AE64">IFERROR(_xlfn.XLOOKUP($A64&amp;AE$4,MEN_DES&amp;MEN_COD,MEN_GMS),0)*$Q64</f>
        <v>0</v>
      </c>
      <c r="AF64" s="157"/>
      <c r="AG64" s="157" cm="1">
        <f t="array" ref="AG64">IFERROR(_xlfn.XLOOKUP($A64&amp;AG$4,MEN_DES&amp;MEN_COD,MEN_GMS),0)*$Q64</f>
        <v>0</v>
      </c>
      <c r="AH64" s="157" cm="1">
        <f t="array" ref="AH64">IFERROR(_xlfn.XLOOKUP($A64&amp;AH$4,MEN_DES&amp;MEN_COD,MEN_GMS),0)*$Q64</f>
        <v>0</v>
      </c>
      <c r="AI64" s="157" cm="1">
        <f t="array" ref="AI64">IFERROR(_xlfn.XLOOKUP($A64&amp;AI$4,MEN_DES&amp;MEN_COD,MEN_GMS),0)*$Q64</f>
        <v>0</v>
      </c>
      <c r="AJ64" s="157" cm="1">
        <f t="array" ref="AJ64">IFERROR(_xlfn.XLOOKUP($A64&amp;AJ$4,MEN_DES&amp;MEN_COD,MEN_GMS),0)*$Q64</f>
        <v>0</v>
      </c>
      <c r="AK64" s="157" cm="1">
        <f t="array" ref="AK64">IFERROR(_xlfn.XLOOKUP($A64&amp;AK$4,MEN_DES&amp;MEN_COD,MEN_GMS),0)*$Q64</f>
        <v>0</v>
      </c>
      <c r="AL64" s="157" cm="1">
        <f t="array" ref="AL64">IFERROR(_xlfn.XLOOKUP($A64&amp;AL$4,MEN_DES&amp;MEN_COD,MEN_GMS),0)*$Q64</f>
        <v>0</v>
      </c>
      <c r="AM64" s="157" cm="1">
        <f t="array" ref="AM64">IFERROR(_xlfn.XLOOKUP($A64&amp;AM$4,MEN_DES&amp;MEN_COD,MEN_GMS),0)*$Q64</f>
        <v>0</v>
      </c>
      <c r="AN64" s="157" cm="1">
        <f t="array" ref="AN64">IFERROR(_xlfn.XLOOKUP($A64&amp;AN$4,MEN_DES&amp;MEN_COD,MEN_GMS),0)*$Q64</f>
        <v>0</v>
      </c>
      <c r="AO64" s="157" cm="1">
        <f t="array" ref="AO64">IFERROR(_xlfn.XLOOKUP($A64&amp;AO$4,MEN_DES&amp;MEN_COD,MEN_GMS),0)*$Q64</f>
        <v>0</v>
      </c>
      <c r="AP64" s="157" cm="1">
        <f t="array" ref="AP64">IFERROR(_xlfn.XLOOKUP($A64&amp;AP$4,MEN_DES&amp;MEN_COD,MEN_GMS),0)*$Q64</f>
        <v>0</v>
      </c>
      <c r="AQ64" s="157" cm="1">
        <f t="array" ref="AQ64">IFERROR(_xlfn.XLOOKUP($A64&amp;AQ$4,MEN_DES&amp;MEN_COD,MEN_GMS),0)*$Q64</f>
        <v>0</v>
      </c>
      <c r="AR64" s="157" cm="1">
        <f t="array" ref="AR64">IFERROR(_xlfn.XLOOKUP($A64&amp;AR$4,MEN_DES&amp;MEN_COD,MEN_GMS),0)*$Q64</f>
        <v>0</v>
      </c>
      <c r="AS64" s="157" cm="1">
        <f t="array" ref="AS64">IFERROR(_xlfn.XLOOKUP($A64&amp;AS$4,MEN_DES&amp;MEN_COD,MEN_GMS),0)*$Q64</f>
        <v>0</v>
      </c>
      <c r="AT64" s="157" cm="1">
        <f t="array" ref="AT64">IFERROR(_xlfn.XLOOKUP($A64&amp;AT$4,MEN_DES&amp;MEN_COD,MEN_GMS),0)*$Q64</f>
        <v>0</v>
      </c>
      <c r="AU64" s="157" cm="1">
        <f t="array" ref="AU64">IFERROR(_xlfn.XLOOKUP($A64&amp;AU$4,MEN_DES&amp;MEN_COD,MEN_GMS),0)*$Q64</f>
        <v>0</v>
      </c>
      <c r="AV64" s="157" cm="1">
        <f t="array" ref="AV64">IFERROR(_xlfn.XLOOKUP($A64&amp;AV$4,MEN_DES&amp;MEN_COD,MEN_GMS),0)*$Q64</f>
        <v>0</v>
      </c>
      <c r="AW64" s="157" cm="1">
        <f t="array" ref="AW64">IFERROR(_xlfn.XLOOKUP($A64&amp;AW$4,MEN_DES&amp;MEN_COD,MEN_GMS),0)*$Q64</f>
        <v>0</v>
      </c>
      <c r="AX64" s="157" cm="1">
        <f t="array" ref="AX64">IFERROR(_xlfn.XLOOKUP($A64&amp;AX$4,MEN_DES&amp;MEN_COD,MEN_GMS),0)*$Q64</f>
        <v>0</v>
      </c>
      <c r="AY64" s="157" cm="1">
        <f t="array" ref="AY64">IFERROR(_xlfn.XLOOKUP($A64&amp;AY$4,MEN_DES&amp;MEN_COD,MEN_GMS),0)*$Q64</f>
        <v>0</v>
      </c>
      <c r="AZ64" s="157" cm="1">
        <f t="array" ref="AZ64">IFERROR(_xlfn.XLOOKUP($A64&amp;AZ$4,MEN_DES&amp;MEN_COD,MEN_GMS),0)*$Q64</f>
        <v>0</v>
      </c>
      <c r="BA64" s="157" cm="1">
        <f t="array" ref="BA64">IFERROR(_xlfn.XLOOKUP($A64&amp;BA$4,MEN_DES&amp;MEN_COD,MEN_GMS),0)*$Q64</f>
        <v>0</v>
      </c>
      <c r="BB64" s="157" cm="1">
        <f t="array" ref="BB64">IFERROR(_xlfn.XLOOKUP($A64&amp;BB$4,MEN_DES&amp;MEN_COD,MEN_GMS),0)*$Q64</f>
        <v>0</v>
      </c>
      <c r="BC64" s="157" cm="1">
        <f t="array" ref="BC64">IFERROR(_xlfn.XLOOKUP($A64&amp;BC$4,MEN_DES&amp;MEN_COD,MEN_GMS),0)*$Q64</f>
        <v>0</v>
      </c>
      <c r="BD64" s="157" cm="1">
        <f t="array" ref="BD64">IFERROR(_xlfn.XLOOKUP($A64&amp;BD$4,MEN_DES&amp;MEN_COD,MEN_GMS),0)*$Q64</f>
        <v>0</v>
      </c>
      <c r="BE64" s="157" cm="1">
        <f t="array" ref="BE64">IFERROR(_xlfn.XLOOKUP($A64&amp;BE$4,MEN_DES&amp;MEN_COD,MEN_GMS),0)*$Q64</f>
        <v>0</v>
      </c>
      <c r="BF64" s="157" cm="1">
        <f t="array" ref="BF64">IFERROR(_xlfn.XLOOKUP($A64&amp;BF$4,MEN_DES&amp;MEN_COD,MEN_GMS),0)*$Q64</f>
        <v>0</v>
      </c>
      <c r="BG64" s="157" cm="1">
        <f t="array" ref="BG64">IFERROR(_xlfn.XLOOKUP($A64&amp;BG$4,MEN_DES&amp;MEN_COD,MEN_GMS),0)*$Q64</f>
        <v>0</v>
      </c>
      <c r="BH64" s="157" cm="1">
        <f t="array" ref="BH64">IFERROR(_xlfn.XLOOKUP($A64&amp;BH$4,MEN_DES&amp;MEN_COD,MEN_GMS),0)*$Q64</f>
        <v>0</v>
      </c>
      <c r="BI64" s="157" cm="1">
        <f t="array" ref="BI64">IFERROR(_xlfn.XLOOKUP($A64&amp;BI$4,MEN_DES&amp;MEN_COD,MEN_GMS),0)*$Q64</f>
        <v>0</v>
      </c>
      <c r="BJ64" s="157" cm="1">
        <f t="array" ref="BJ64">IFERROR(_xlfn.XLOOKUP($A64&amp;BJ$4,MEN_DES&amp;MEN_COD,MEN_GMS),0)*$Q64</f>
        <v>0</v>
      </c>
      <c r="BK64" s="157" cm="1">
        <f t="array" ref="BK64">IFERROR(_xlfn.XLOOKUP($A64&amp;BK$4,MEN_DES&amp;MEN_COD,MEN_GMS),0)*$Q64</f>
        <v>0</v>
      </c>
      <c r="BL64" s="157" cm="1">
        <f t="array" ref="BL64">IFERROR(_xlfn.XLOOKUP($A64&amp;BL$4,MEN_DES&amp;MEN_COD,MEN_GMS),0)*$Q64</f>
        <v>0</v>
      </c>
      <c r="BM64" s="157" cm="1">
        <f t="array" ref="BM64">IFERROR(_xlfn.XLOOKUP($A64&amp;BM$4,MEN_DES&amp;MEN_COD,MEN_GMS),0)*$Q64</f>
        <v>0</v>
      </c>
      <c r="BN64" s="157" cm="1">
        <f t="array" ref="BN64">IFERROR(_xlfn.XLOOKUP($A64&amp;BN$4,MEN_DES&amp;MEN_COD,MEN_GMS),0)*$Q64</f>
        <v>0</v>
      </c>
      <c r="BO64" s="168">
        <f t="shared" si="38"/>
        <v>0</v>
      </c>
    </row>
    <row r="65" spans="2:67" x14ac:dyDescent="0.15">
      <c r="B65"/>
      <c r="C65"/>
      <c r="R65" s="157" cm="1">
        <f t="array" ref="R65">IFERROR(_xlfn.XLOOKUP($A65&amp;R$4,MEN_DES&amp;MEN_COD,MEN_GMS),0)*$Q65</f>
        <v>0</v>
      </c>
      <c r="S65" s="157" cm="1">
        <f t="array" ref="S65">IFERROR(_xlfn.XLOOKUP($A65&amp;S$4,MEN_DES&amp;MEN_COD,MEN_GMS),0)*$Q65</f>
        <v>0</v>
      </c>
      <c r="T65" s="157" cm="1">
        <f t="array" ref="T65">IFERROR(_xlfn.XLOOKUP($A65&amp;T$4,MEN_DES&amp;MEN_COD,MEN_GMS),0)*$Q65</f>
        <v>0</v>
      </c>
      <c r="U65" s="157" cm="1">
        <f t="array" ref="U65">IFERROR(_xlfn.XLOOKUP($A65&amp;U$4,MEN_DES&amp;MEN_COD,MEN_GMS),0)*$Q65</f>
        <v>0</v>
      </c>
      <c r="V65" s="157" cm="1">
        <f t="array" ref="V65">IFERROR(_xlfn.XLOOKUP($A65&amp;V$4,MEN_DES&amp;MEN_COD,MEN_GMS),0)*$Q65</f>
        <v>0</v>
      </c>
      <c r="W65" s="157" cm="1">
        <f t="array" ref="W65">IFERROR(_xlfn.XLOOKUP($A65&amp;W$4,MEN_DES&amp;MEN_COD,MEN_GMS),0)*$Q65</f>
        <v>0</v>
      </c>
      <c r="X65" s="157" cm="1">
        <f t="array" ref="X65">IFERROR(_xlfn.XLOOKUP($A65&amp;X$4,MEN_DES&amp;MEN_COD,MEN_GMS),0)*$Q65</f>
        <v>0</v>
      </c>
      <c r="Y65" s="157" cm="1">
        <f t="array" ref="Y65">IFERROR(_xlfn.XLOOKUP($A65&amp;Y$4,MEN_DES&amp;MEN_COD,MEN_GMS),0)*$Q65</f>
        <v>0</v>
      </c>
      <c r="Z65" s="157" cm="1">
        <f t="array" ref="Z65">IFERROR(_xlfn.XLOOKUP($A65&amp;Z$4,MEN_DES&amp;MEN_COD,MEN_GMS),0)*$Q65</f>
        <v>0</v>
      </c>
      <c r="AA65" s="157" cm="1">
        <f t="array" ref="AA65">IFERROR(_xlfn.XLOOKUP($A65&amp;AA$4,MEN_DES&amp;MEN_COD,MEN_GMS),0)*$Q65</f>
        <v>0</v>
      </c>
      <c r="AB65" s="157" cm="1">
        <f t="array" ref="AB65">IFERROR(_xlfn.XLOOKUP($A65&amp;AB$4,MEN_DES&amp;MEN_COD,MEN_GMS),0)*$Q65</f>
        <v>0</v>
      </c>
      <c r="AC65" s="157" cm="1">
        <f t="array" ref="AC65">IFERROR(_xlfn.XLOOKUP($A65&amp;AC$4,MEN_DES&amp;MEN_COD,MEN_GMS),0)*$Q65</f>
        <v>0</v>
      </c>
      <c r="AD65" s="157" cm="1">
        <f t="array" ref="AD65">IFERROR(_xlfn.XLOOKUP($A65&amp;AD$4,MEN_DES&amp;MEN_COD,MEN_GMS),0)*$Q65</f>
        <v>0</v>
      </c>
      <c r="AE65" s="157" cm="1">
        <f t="array" ref="AE65">IFERROR(_xlfn.XLOOKUP($A65&amp;AE$4,MEN_DES&amp;MEN_COD,MEN_GMS),0)*$Q65</f>
        <v>0</v>
      </c>
      <c r="AF65" s="157"/>
      <c r="AG65" s="157" cm="1">
        <f t="array" ref="AG65">IFERROR(_xlfn.XLOOKUP($A65&amp;AG$4,MEN_DES&amp;MEN_COD,MEN_GMS),0)*$Q65</f>
        <v>0</v>
      </c>
      <c r="AH65" s="157" cm="1">
        <f t="array" ref="AH65">IFERROR(_xlfn.XLOOKUP($A65&amp;AH$4,MEN_DES&amp;MEN_COD,MEN_GMS),0)*$Q65</f>
        <v>0</v>
      </c>
      <c r="AI65" s="157" cm="1">
        <f t="array" ref="AI65">IFERROR(_xlfn.XLOOKUP($A65&amp;AI$4,MEN_DES&amp;MEN_COD,MEN_GMS),0)*$Q65</f>
        <v>0</v>
      </c>
      <c r="AJ65" s="157" cm="1">
        <f t="array" ref="AJ65">IFERROR(_xlfn.XLOOKUP($A65&amp;AJ$4,MEN_DES&amp;MEN_COD,MEN_GMS),0)*$Q65</f>
        <v>0</v>
      </c>
      <c r="AK65" s="157" cm="1">
        <f t="array" ref="AK65">IFERROR(_xlfn.XLOOKUP($A65&amp;AK$4,MEN_DES&amp;MEN_COD,MEN_GMS),0)*$Q65</f>
        <v>0</v>
      </c>
      <c r="AL65" s="157" cm="1">
        <f t="array" ref="AL65">IFERROR(_xlfn.XLOOKUP($A65&amp;AL$4,MEN_DES&amp;MEN_COD,MEN_GMS),0)*$Q65</f>
        <v>0</v>
      </c>
      <c r="AM65" s="157" cm="1">
        <f t="array" ref="AM65">IFERROR(_xlfn.XLOOKUP($A65&amp;AM$4,MEN_DES&amp;MEN_COD,MEN_GMS),0)*$Q65</f>
        <v>0</v>
      </c>
      <c r="AN65" s="157" cm="1">
        <f t="array" ref="AN65">IFERROR(_xlfn.XLOOKUP($A65&amp;AN$4,MEN_DES&amp;MEN_COD,MEN_GMS),0)*$Q65</f>
        <v>0</v>
      </c>
      <c r="AO65" s="157" cm="1">
        <f t="array" ref="AO65">IFERROR(_xlfn.XLOOKUP($A65&amp;AO$4,MEN_DES&amp;MEN_COD,MEN_GMS),0)*$Q65</f>
        <v>0</v>
      </c>
      <c r="AP65" s="157" cm="1">
        <f t="array" ref="AP65">IFERROR(_xlfn.XLOOKUP($A65&amp;AP$4,MEN_DES&amp;MEN_COD,MEN_GMS),0)*$Q65</f>
        <v>0</v>
      </c>
      <c r="AQ65" s="157" cm="1">
        <f t="array" ref="AQ65">IFERROR(_xlfn.XLOOKUP($A65&amp;AQ$4,MEN_DES&amp;MEN_COD,MEN_GMS),0)*$Q65</f>
        <v>0</v>
      </c>
      <c r="AR65" s="157" cm="1">
        <f t="array" ref="AR65">IFERROR(_xlfn.XLOOKUP($A65&amp;AR$4,MEN_DES&amp;MEN_COD,MEN_GMS),0)*$Q65</f>
        <v>0</v>
      </c>
      <c r="AS65" s="157" cm="1">
        <f t="array" ref="AS65">IFERROR(_xlfn.XLOOKUP($A65&amp;AS$4,MEN_DES&amp;MEN_COD,MEN_GMS),0)*$Q65</f>
        <v>0</v>
      </c>
      <c r="AT65" s="157" cm="1">
        <f t="array" ref="AT65">IFERROR(_xlfn.XLOOKUP($A65&amp;AT$4,MEN_DES&amp;MEN_COD,MEN_GMS),0)*$Q65</f>
        <v>0</v>
      </c>
      <c r="AU65" s="157" cm="1">
        <f t="array" ref="AU65">IFERROR(_xlfn.XLOOKUP($A65&amp;AU$4,MEN_DES&amp;MEN_COD,MEN_GMS),0)*$Q65</f>
        <v>0</v>
      </c>
      <c r="AV65" s="157" cm="1">
        <f t="array" ref="AV65">IFERROR(_xlfn.XLOOKUP($A65&amp;AV$4,MEN_DES&amp;MEN_COD,MEN_GMS),0)*$Q65</f>
        <v>0</v>
      </c>
      <c r="AW65" s="157" cm="1">
        <f t="array" ref="AW65">IFERROR(_xlfn.XLOOKUP($A65&amp;AW$4,MEN_DES&amp;MEN_COD,MEN_GMS),0)*$Q65</f>
        <v>0</v>
      </c>
      <c r="AX65" s="157" cm="1">
        <f t="array" ref="AX65">IFERROR(_xlfn.XLOOKUP($A65&amp;AX$4,MEN_DES&amp;MEN_COD,MEN_GMS),0)*$Q65</f>
        <v>0</v>
      </c>
      <c r="AY65" s="157" cm="1">
        <f t="array" ref="AY65">IFERROR(_xlfn.XLOOKUP($A65&amp;AY$4,MEN_DES&amp;MEN_COD,MEN_GMS),0)*$Q65</f>
        <v>0</v>
      </c>
      <c r="AZ65" s="157" cm="1">
        <f t="array" ref="AZ65">IFERROR(_xlfn.XLOOKUP($A65&amp;AZ$4,MEN_DES&amp;MEN_COD,MEN_GMS),0)*$Q65</f>
        <v>0</v>
      </c>
      <c r="BA65" s="157" cm="1">
        <f t="array" ref="BA65">IFERROR(_xlfn.XLOOKUP($A65&amp;BA$4,MEN_DES&amp;MEN_COD,MEN_GMS),0)*$Q65</f>
        <v>0</v>
      </c>
      <c r="BB65" s="157" cm="1">
        <f t="array" ref="BB65">IFERROR(_xlfn.XLOOKUP($A65&amp;BB$4,MEN_DES&amp;MEN_COD,MEN_GMS),0)*$Q65</f>
        <v>0</v>
      </c>
      <c r="BC65" s="157" cm="1">
        <f t="array" ref="BC65">IFERROR(_xlfn.XLOOKUP($A65&amp;BC$4,MEN_DES&amp;MEN_COD,MEN_GMS),0)*$Q65</f>
        <v>0</v>
      </c>
      <c r="BD65" s="157" cm="1">
        <f t="array" ref="BD65">IFERROR(_xlfn.XLOOKUP($A65&amp;BD$4,MEN_DES&amp;MEN_COD,MEN_GMS),0)*$Q65</f>
        <v>0</v>
      </c>
      <c r="BE65" s="157" cm="1">
        <f t="array" ref="BE65">IFERROR(_xlfn.XLOOKUP($A65&amp;BE$4,MEN_DES&amp;MEN_COD,MEN_GMS),0)*$Q65</f>
        <v>0</v>
      </c>
      <c r="BF65" s="157" cm="1">
        <f t="array" ref="BF65">IFERROR(_xlfn.XLOOKUP($A65&amp;BF$4,MEN_DES&amp;MEN_COD,MEN_GMS),0)*$Q65</f>
        <v>0</v>
      </c>
      <c r="BG65" s="157" cm="1">
        <f t="array" ref="BG65">IFERROR(_xlfn.XLOOKUP($A65&amp;BG$4,MEN_DES&amp;MEN_COD,MEN_GMS),0)*$Q65</f>
        <v>0</v>
      </c>
      <c r="BH65" s="157" cm="1">
        <f t="array" ref="BH65">IFERROR(_xlfn.XLOOKUP($A65&amp;BH$4,MEN_DES&amp;MEN_COD,MEN_GMS),0)*$Q65</f>
        <v>0</v>
      </c>
      <c r="BI65" s="157" cm="1">
        <f t="array" ref="BI65">IFERROR(_xlfn.XLOOKUP($A65&amp;BI$4,MEN_DES&amp;MEN_COD,MEN_GMS),0)*$Q65</f>
        <v>0</v>
      </c>
      <c r="BJ65" s="157" cm="1">
        <f t="array" ref="BJ65">IFERROR(_xlfn.XLOOKUP($A65&amp;BJ$4,MEN_DES&amp;MEN_COD,MEN_GMS),0)*$Q65</f>
        <v>0</v>
      </c>
      <c r="BK65" s="157" cm="1">
        <f t="array" ref="BK65">IFERROR(_xlfn.XLOOKUP($A65&amp;BK$4,MEN_DES&amp;MEN_COD,MEN_GMS),0)*$Q65</f>
        <v>0</v>
      </c>
      <c r="BL65" s="157" cm="1">
        <f t="array" ref="BL65">IFERROR(_xlfn.XLOOKUP($A65&amp;BL$4,MEN_DES&amp;MEN_COD,MEN_GMS),0)*$Q65</f>
        <v>0</v>
      </c>
      <c r="BM65" s="157" cm="1">
        <f t="array" ref="BM65">IFERROR(_xlfn.XLOOKUP($A65&amp;BM$4,MEN_DES&amp;MEN_COD,MEN_GMS),0)*$Q65</f>
        <v>0</v>
      </c>
      <c r="BN65" s="157" cm="1">
        <f t="array" ref="BN65">IFERROR(_xlfn.XLOOKUP($A65&amp;BN$4,MEN_DES&amp;MEN_COD,MEN_GMS),0)*$Q65</f>
        <v>0</v>
      </c>
      <c r="BO65" s="168">
        <f t="shared" si="38"/>
        <v>0</v>
      </c>
    </row>
    <row r="66" spans="2:67" x14ac:dyDescent="0.15">
      <c r="B66"/>
      <c r="C66"/>
      <c r="R66" s="157" cm="1">
        <f t="array" ref="R66">IFERROR(_xlfn.XLOOKUP($A66&amp;R$4,MEN_DES&amp;MEN_COD,MEN_GMS),0)*$Q66</f>
        <v>0</v>
      </c>
      <c r="S66" s="157" cm="1">
        <f t="array" ref="S66">IFERROR(_xlfn.XLOOKUP($A66&amp;S$4,MEN_DES&amp;MEN_COD,MEN_GMS),0)*$Q66</f>
        <v>0</v>
      </c>
      <c r="T66" s="157" cm="1">
        <f t="array" ref="T66">IFERROR(_xlfn.XLOOKUP($A66&amp;T$4,MEN_DES&amp;MEN_COD,MEN_GMS),0)*$Q66</f>
        <v>0</v>
      </c>
      <c r="U66" s="157" cm="1">
        <f t="array" ref="U66">IFERROR(_xlfn.XLOOKUP($A66&amp;U$4,MEN_DES&amp;MEN_COD,MEN_GMS),0)*$Q66</f>
        <v>0</v>
      </c>
      <c r="V66" s="157" cm="1">
        <f t="array" ref="V66">IFERROR(_xlfn.XLOOKUP($A66&amp;V$4,MEN_DES&amp;MEN_COD,MEN_GMS),0)*$Q66</f>
        <v>0</v>
      </c>
      <c r="W66" s="157" cm="1">
        <f t="array" ref="W66">IFERROR(_xlfn.XLOOKUP($A66&amp;W$4,MEN_DES&amp;MEN_COD,MEN_GMS),0)*$Q66</f>
        <v>0</v>
      </c>
      <c r="X66" s="157" cm="1">
        <f t="array" ref="X66">IFERROR(_xlfn.XLOOKUP($A66&amp;X$4,MEN_DES&amp;MEN_COD,MEN_GMS),0)*$Q66</f>
        <v>0</v>
      </c>
      <c r="Y66" s="157" cm="1">
        <f t="array" ref="Y66">IFERROR(_xlfn.XLOOKUP($A66&amp;Y$4,MEN_DES&amp;MEN_COD,MEN_GMS),0)*$Q66</f>
        <v>0</v>
      </c>
      <c r="Z66" s="157" cm="1">
        <f t="array" ref="Z66">IFERROR(_xlfn.XLOOKUP($A66&amp;Z$4,MEN_DES&amp;MEN_COD,MEN_GMS),0)*$Q66</f>
        <v>0</v>
      </c>
      <c r="AA66" s="157" cm="1">
        <f t="array" ref="AA66">IFERROR(_xlfn.XLOOKUP($A66&amp;AA$4,MEN_DES&amp;MEN_COD,MEN_GMS),0)*$Q66</f>
        <v>0</v>
      </c>
      <c r="AB66" s="157" cm="1">
        <f t="array" ref="AB66">IFERROR(_xlfn.XLOOKUP($A66&amp;AB$4,MEN_DES&amp;MEN_COD,MEN_GMS),0)*$Q66</f>
        <v>0</v>
      </c>
      <c r="AC66" s="157" cm="1">
        <f t="array" ref="AC66">IFERROR(_xlfn.XLOOKUP($A66&amp;AC$4,MEN_DES&amp;MEN_COD,MEN_GMS),0)*$Q66</f>
        <v>0</v>
      </c>
      <c r="AD66" s="157" cm="1">
        <f t="array" ref="AD66">IFERROR(_xlfn.XLOOKUP($A66&amp;AD$4,MEN_DES&amp;MEN_COD,MEN_GMS),0)*$Q66</f>
        <v>0</v>
      </c>
      <c r="AE66" s="157" cm="1">
        <f t="array" ref="AE66">IFERROR(_xlfn.XLOOKUP($A66&amp;AE$4,MEN_DES&amp;MEN_COD,MEN_GMS),0)*$Q66</f>
        <v>0</v>
      </c>
      <c r="AF66" s="157"/>
      <c r="AG66" s="157" cm="1">
        <f t="array" ref="AG66">IFERROR(_xlfn.XLOOKUP($A66&amp;AG$4,MEN_DES&amp;MEN_COD,MEN_GMS),0)*$Q66</f>
        <v>0</v>
      </c>
      <c r="AH66" s="157" cm="1">
        <f t="array" ref="AH66">IFERROR(_xlfn.XLOOKUP($A66&amp;AH$4,MEN_DES&amp;MEN_COD,MEN_GMS),0)*$Q66</f>
        <v>0</v>
      </c>
      <c r="AI66" s="157" cm="1">
        <f t="array" ref="AI66">IFERROR(_xlfn.XLOOKUP($A66&amp;AI$4,MEN_DES&amp;MEN_COD,MEN_GMS),0)*$Q66</f>
        <v>0</v>
      </c>
      <c r="AJ66" s="157" cm="1">
        <f t="array" ref="AJ66">IFERROR(_xlfn.XLOOKUP($A66&amp;AJ$4,MEN_DES&amp;MEN_COD,MEN_GMS),0)*$Q66</f>
        <v>0</v>
      </c>
      <c r="AK66" s="157" cm="1">
        <f t="array" ref="AK66">IFERROR(_xlfn.XLOOKUP($A66&amp;AK$4,MEN_DES&amp;MEN_COD,MEN_GMS),0)*$Q66</f>
        <v>0</v>
      </c>
      <c r="AL66" s="157" cm="1">
        <f t="array" ref="AL66">IFERROR(_xlfn.XLOOKUP($A66&amp;AL$4,MEN_DES&amp;MEN_COD,MEN_GMS),0)*$Q66</f>
        <v>0</v>
      </c>
      <c r="AM66" s="157" cm="1">
        <f t="array" ref="AM66">IFERROR(_xlfn.XLOOKUP($A66&amp;AM$4,MEN_DES&amp;MEN_COD,MEN_GMS),0)*$Q66</f>
        <v>0</v>
      </c>
      <c r="AN66" s="157" cm="1">
        <f t="array" ref="AN66">IFERROR(_xlfn.XLOOKUP($A66&amp;AN$4,MEN_DES&amp;MEN_COD,MEN_GMS),0)*$Q66</f>
        <v>0</v>
      </c>
      <c r="AO66" s="157" cm="1">
        <f t="array" ref="AO66">IFERROR(_xlfn.XLOOKUP($A66&amp;AO$4,MEN_DES&amp;MEN_COD,MEN_GMS),0)*$Q66</f>
        <v>0</v>
      </c>
      <c r="AP66" s="157" cm="1">
        <f t="array" ref="AP66">IFERROR(_xlfn.XLOOKUP($A66&amp;AP$4,MEN_DES&amp;MEN_COD,MEN_GMS),0)*$Q66</f>
        <v>0</v>
      </c>
      <c r="AQ66" s="157" cm="1">
        <f t="array" ref="AQ66">IFERROR(_xlfn.XLOOKUP($A66&amp;AQ$4,MEN_DES&amp;MEN_COD,MEN_GMS),0)*$Q66</f>
        <v>0</v>
      </c>
      <c r="AR66" s="157" cm="1">
        <f t="array" ref="AR66">IFERROR(_xlfn.XLOOKUP($A66&amp;AR$4,MEN_DES&amp;MEN_COD,MEN_GMS),0)*$Q66</f>
        <v>0</v>
      </c>
      <c r="AS66" s="157" cm="1">
        <f t="array" ref="AS66">IFERROR(_xlfn.XLOOKUP($A66&amp;AS$4,MEN_DES&amp;MEN_COD,MEN_GMS),0)*$Q66</f>
        <v>0</v>
      </c>
      <c r="AT66" s="157" cm="1">
        <f t="array" ref="AT66">IFERROR(_xlfn.XLOOKUP($A66&amp;AT$4,MEN_DES&amp;MEN_COD,MEN_GMS),0)*$Q66</f>
        <v>0</v>
      </c>
      <c r="AU66" s="157" cm="1">
        <f t="array" ref="AU66">IFERROR(_xlfn.XLOOKUP($A66&amp;AU$4,MEN_DES&amp;MEN_COD,MEN_GMS),0)*$Q66</f>
        <v>0</v>
      </c>
      <c r="AV66" s="157" cm="1">
        <f t="array" ref="AV66">IFERROR(_xlfn.XLOOKUP($A66&amp;AV$4,MEN_DES&amp;MEN_COD,MEN_GMS),0)*$Q66</f>
        <v>0</v>
      </c>
      <c r="AW66" s="157" cm="1">
        <f t="array" ref="AW66">IFERROR(_xlfn.XLOOKUP($A66&amp;AW$4,MEN_DES&amp;MEN_COD,MEN_GMS),0)*$Q66</f>
        <v>0</v>
      </c>
      <c r="AX66" s="157" cm="1">
        <f t="array" ref="AX66">IFERROR(_xlfn.XLOOKUP($A66&amp;AX$4,MEN_DES&amp;MEN_COD,MEN_GMS),0)*$Q66</f>
        <v>0</v>
      </c>
      <c r="AY66" s="157" cm="1">
        <f t="array" ref="AY66">IFERROR(_xlfn.XLOOKUP($A66&amp;AY$4,MEN_DES&amp;MEN_COD,MEN_GMS),0)*$Q66</f>
        <v>0</v>
      </c>
      <c r="AZ66" s="157" cm="1">
        <f t="array" ref="AZ66">IFERROR(_xlfn.XLOOKUP($A66&amp;AZ$4,MEN_DES&amp;MEN_COD,MEN_GMS),0)*$Q66</f>
        <v>0</v>
      </c>
      <c r="BA66" s="157" cm="1">
        <f t="array" ref="BA66">IFERROR(_xlfn.XLOOKUP($A66&amp;BA$4,MEN_DES&amp;MEN_COD,MEN_GMS),0)*$Q66</f>
        <v>0</v>
      </c>
      <c r="BB66" s="157" cm="1">
        <f t="array" ref="BB66">IFERROR(_xlfn.XLOOKUP($A66&amp;BB$4,MEN_DES&amp;MEN_COD,MEN_GMS),0)*$Q66</f>
        <v>0</v>
      </c>
      <c r="BC66" s="157" cm="1">
        <f t="array" ref="BC66">IFERROR(_xlfn.XLOOKUP($A66&amp;BC$4,MEN_DES&amp;MEN_COD,MEN_GMS),0)*$Q66</f>
        <v>0</v>
      </c>
      <c r="BD66" s="157" cm="1">
        <f t="array" ref="BD66">IFERROR(_xlfn.XLOOKUP($A66&amp;BD$4,MEN_DES&amp;MEN_COD,MEN_GMS),0)*$Q66</f>
        <v>0</v>
      </c>
      <c r="BE66" s="157" cm="1">
        <f t="array" ref="BE66">IFERROR(_xlfn.XLOOKUP($A66&amp;BE$4,MEN_DES&amp;MEN_COD,MEN_GMS),0)*$Q66</f>
        <v>0</v>
      </c>
      <c r="BF66" s="157" cm="1">
        <f t="array" ref="BF66">IFERROR(_xlfn.XLOOKUP($A66&amp;BF$4,MEN_DES&amp;MEN_COD,MEN_GMS),0)*$Q66</f>
        <v>0</v>
      </c>
      <c r="BG66" s="157" cm="1">
        <f t="array" ref="BG66">IFERROR(_xlfn.XLOOKUP($A66&amp;BG$4,MEN_DES&amp;MEN_COD,MEN_GMS),0)*$Q66</f>
        <v>0</v>
      </c>
      <c r="BH66" s="157" cm="1">
        <f t="array" ref="BH66">IFERROR(_xlfn.XLOOKUP($A66&amp;BH$4,MEN_DES&amp;MEN_COD,MEN_GMS),0)*$Q66</f>
        <v>0</v>
      </c>
      <c r="BI66" s="157" cm="1">
        <f t="array" ref="BI66">IFERROR(_xlfn.XLOOKUP($A66&amp;BI$4,MEN_DES&amp;MEN_COD,MEN_GMS),0)*$Q66</f>
        <v>0</v>
      </c>
      <c r="BJ66" s="157" cm="1">
        <f t="array" ref="BJ66">IFERROR(_xlfn.XLOOKUP($A66&amp;BJ$4,MEN_DES&amp;MEN_COD,MEN_GMS),0)*$Q66</f>
        <v>0</v>
      </c>
      <c r="BK66" s="157" cm="1">
        <f t="array" ref="BK66">IFERROR(_xlfn.XLOOKUP($A66&amp;BK$4,MEN_DES&amp;MEN_COD,MEN_GMS),0)*$Q66</f>
        <v>0</v>
      </c>
      <c r="BL66" s="157" cm="1">
        <f t="array" ref="BL66">IFERROR(_xlfn.XLOOKUP($A66&amp;BL$4,MEN_DES&amp;MEN_COD,MEN_GMS),0)*$Q66</f>
        <v>0</v>
      </c>
      <c r="BM66" s="157" cm="1">
        <f t="array" ref="BM66">IFERROR(_xlfn.XLOOKUP($A66&amp;BM$4,MEN_DES&amp;MEN_COD,MEN_GMS),0)*$Q66</f>
        <v>0</v>
      </c>
      <c r="BN66" s="157" cm="1">
        <f t="array" ref="BN66">IFERROR(_xlfn.XLOOKUP($A66&amp;BN$4,MEN_DES&amp;MEN_COD,MEN_GMS),0)*$Q66</f>
        <v>0</v>
      </c>
      <c r="BO66" s="168">
        <f t="shared" si="38"/>
        <v>0</v>
      </c>
    </row>
    <row r="67" spans="2:67" x14ac:dyDescent="0.15">
      <c r="B67"/>
      <c r="C67"/>
      <c r="R67" s="157" cm="1">
        <f t="array" ref="R67">IFERROR(_xlfn.XLOOKUP($A67&amp;R$4,MEN_DES&amp;MEN_COD,MEN_GMS),0)*$Q67</f>
        <v>0</v>
      </c>
      <c r="S67" s="157" cm="1">
        <f t="array" ref="S67">IFERROR(_xlfn.XLOOKUP($A67&amp;S$4,MEN_DES&amp;MEN_COD,MEN_GMS),0)*$Q67</f>
        <v>0</v>
      </c>
      <c r="T67" s="157" cm="1">
        <f t="array" ref="T67">IFERROR(_xlfn.XLOOKUP($A67&amp;T$4,MEN_DES&amp;MEN_COD,MEN_GMS),0)*$Q67</f>
        <v>0</v>
      </c>
      <c r="U67" s="157" cm="1">
        <f t="array" ref="U67">IFERROR(_xlfn.XLOOKUP($A67&amp;U$4,MEN_DES&amp;MEN_COD,MEN_GMS),0)*$Q67</f>
        <v>0</v>
      </c>
      <c r="V67" s="157" cm="1">
        <f t="array" ref="V67">IFERROR(_xlfn.XLOOKUP($A67&amp;V$4,MEN_DES&amp;MEN_COD,MEN_GMS),0)*$Q67</f>
        <v>0</v>
      </c>
      <c r="W67" s="157" cm="1">
        <f t="array" ref="W67">IFERROR(_xlfn.XLOOKUP($A67&amp;W$4,MEN_DES&amp;MEN_COD,MEN_GMS),0)*$Q67</f>
        <v>0</v>
      </c>
      <c r="X67" s="157" cm="1">
        <f t="array" ref="X67">IFERROR(_xlfn.XLOOKUP($A67&amp;X$4,MEN_DES&amp;MEN_COD,MEN_GMS),0)*$Q67</f>
        <v>0</v>
      </c>
      <c r="Y67" s="157" cm="1">
        <f t="array" ref="Y67">IFERROR(_xlfn.XLOOKUP($A67&amp;Y$4,MEN_DES&amp;MEN_COD,MEN_GMS),0)*$Q67</f>
        <v>0</v>
      </c>
      <c r="Z67" s="157" cm="1">
        <f t="array" ref="Z67">IFERROR(_xlfn.XLOOKUP($A67&amp;Z$4,MEN_DES&amp;MEN_COD,MEN_GMS),0)*$Q67</f>
        <v>0</v>
      </c>
      <c r="AA67" s="157" cm="1">
        <f t="array" ref="AA67">IFERROR(_xlfn.XLOOKUP($A67&amp;AA$4,MEN_DES&amp;MEN_COD,MEN_GMS),0)*$Q67</f>
        <v>0</v>
      </c>
      <c r="AB67" s="157" cm="1">
        <f t="array" ref="AB67">IFERROR(_xlfn.XLOOKUP($A67&amp;AB$4,MEN_DES&amp;MEN_COD,MEN_GMS),0)*$Q67</f>
        <v>0</v>
      </c>
      <c r="AC67" s="157" cm="1">
        <f t="array" ref="AC67">IFERROR(_xlfn.XLOOKUP($A67&amp;AC$4,MEN_DES&amp;MEN_COD,MEN_GMS),0)*$Q67</f>
        <v>0</v>
      </c>
      <c r="AD67" s="157" cm="1">
        <f t="array" ref="AD67">IFERROR(_xlfn.XLOOKUP($A67&amp;AD$4,MEN_DES&amp;MEN_COD,MEN_GMS),0)*$Q67</f>
        <v>0</v>
      </c>
      <c r="AE67" s="157" cm="1">
        <f t="array" ref="AE67">IFERROR(_xlfn.XLOOKUP($A67&amp;AE$4,MEN_DES&amp;MEN_COD,MEN_GMS),0)*$Q67</f>
        <v>0</v>
      </c>
      <c r="AF67" s="157"/>
      <c r="AG67" s="157" cm="1">
        <f t="array" ref="AG67">IFERROR(_xlfn.XLOOKUP($A67&amp;AG$4,MEN_DES&amp;MEN_COD,MEN_GMS),0)*$Q67</f>
        <v>0</v>
      </c>
      <c r="AH67" s="157" cm="1">
        <f t="array" ref="AH67">IFERROR(_xlfn.XLOOKUP($A67&amp;AH$4,MEN_DES&amp;MEN_COD,MEN_GMS),0)*$Q67</f>
        <v>0</v>
      </c>
      <c r="AI67" s="157" cm="1">
        <f t="array" ref="AI67">IFERROR(_xlfn.XLOOKUP($A67&amp;AI$4,MEN_DES&amp;MEN_COD,MEN_GMS),0)*$Q67</f>
        <v>0</v>
      </c>
      <c r="AJ67" s="157" cm="1">
        <f t="array" ref="AJ67">IFERROR(_xlfn.XLOOKUP($A67&amp;AJ$4,MEN_DES&amp;MEN_COD,MEN_GMS),0)*$Q67</f>
        <v>0</v>
      </c>
      <c r="AK67" s="157" cm="1">
        <f t="array" ref="AK67">IFERROR(_xlfn.XLOOKUP($A67&amp;AK$4,MEN_DES&amp;MEN_COD,MEN_GMS),0)*$Q67</f>
        <v>0</v>
      </c>
      <c r="AL67" s="157" cm="1">
        <f t="array" ref="AL67">IFERROR(_xlfn.XLOOKUP($A67&amp;AL$4,MEN_DES&amp;MEN_COD,MEN_GMS),0)*$Q67</f>
        <v>0</v>
      </c>
      <c r="AM67" s="157" cm="1">
        <f t="array" ref="AM67">IFERROR(_xlfn.XLOOKUP($A67&amp;AM$4,MEN_DES&amp;MEN_COD,MEN_GMS),0)*$Q67</f>
        <v>0</v>
      </c>
      <c r="AN67" s="157" cm="1">
        <f t="array" ref="AN67">IFERROR(_xlfn.XLOOKUP($A67&amp;AN$4,MEN_DES&amp;MEN_COD,MEN_GMS),0)*$Q67</f>
        <v>0</v>
      </c>
      <c r="AO67" s="157" cm="1">
        <f t="array" ref="AO67">IFERROR(_xlfn.XLOOKUP($A67&amp;AO$4,MEN_DES&amp;MEN_COD,MEN_GMS),0)*$Q67</f>
        <v>0</v>
      </c>
      <c r="AP67" s="157" cm="1">
        <f t="array" ref="AP67">IFERROR(_xlfn.XLOOKUP($A67&amp;AP$4,MEN_DES&amp;MEN_COD,MEN_GMS),0)*$Q67</f>
        <v>0</v>
      </c>
      <c r="AQ67" s="157" cm="1">
        <f t="array" ref="AQ67">IFERROR(_xlfn.XLOOKUP($A67&amp;AQ$4,MEN_DES&amp;MEN_COD,MEN_GMS),0)*$Q67</f>
        <v>0</v>
      </c>
      <c r="AR67" s="157" cm="1">
        <f t="array" ref="AR67">IFERROR(_xlfn.XLOOKUP($A67&amp;AR$4,MEN_DES&amp;MEN_COD,MEN_GMS),0)*$Q67</f>
        <v>0</v>
      </c>
      <c r="AS67" s="157" cm="1">
        <f t="array" ref="AS67">IFERROR(_xlfn.XLOOKUP($A67&amp;AS$4,MEN_DES&amp;MEN_COD,MEN_GMS),0)*$Q67</f>
        <v>0</v>
      </c>
      <c r="AT67" s="157" cm="1">
        <f t="array" ref="AT67">IFERROR(_xlfn.XLOOKUP($A67&amp;AT$4,MEN_DES&amp;MEN_COD,MEN_GMS),0)*$Q67</f>
        <v>0</v>
      </c>
      <c r="AU67" s="157" cm="1">
        <f t="array" ref="AU67">IFERROR(_xlfn.XLOOKUP($A67&amp;AU$4,MEN_DES&amp;MEN_COD,MEN_GMS),0)*$Q67</f>
        <v>0</v>
      </c>
      <c r="AV67" s="157" cm="1">
        <f t="array" ref="AV67">IFERROR(_xlfn.XLOOKUP($A67&amp;AV$4,MEN_DES&amp;MEN_COD,MEN_GMS),0)*$Q67</f>
        <v>0</v>
      </c>
      <c r="AW67" s="157" cm="1">
        <f t="array" ref="AW67">IFERROR(_xlfn.XLOOKUP($A67&amp;AW$4,MEN_DES&amp;MEN_COD,MEN_GMS),0)*$Q67</f>
        <v>0</v>
      </c>
      <c r="AX67" s="157" cm="1">
        <f t="array" ref="AX67">IFERROR(_xlfn.XLOOKUP($A67&amp;AX$4,MEN_DES&amp;MEN_COD,MEN_GMS),0)*$Q67</f>
        <v>0</v>
      </c>
      <c r="AY67" s="157" cm="1">
        <f t="array" ref="AY67">IFERROR(_xlfn.XLOOKUP($A67&amp;AY$4,MEN_DES&amp;MEN_COD,MEN_GMS),0)*$Q67</f>
        <v>0</v>
      </c>
      <c r="AZ67" s="157" cm="1">
        <f t="array" ref="AZ67">IFERROR(_xlfn.XLOOKUP($A67&amp;AZ$4,MEN_DES&amp;MEN_COD,MEN_GMS),0)*$Q67</f>
        <v>0</v>
      </c>
      <c r="BA67" s="157" cm="1">
        <f t="array" ref="BA67">IFERROR(_xlfn.XLOOKUP($A67&amp;BA$4,MEN_DES&amp;MEN_COD,MEN_GMS),0)*$Q67</f>
        <v>0</v>
      </c>
      <c r="BB67" s="157" cm="1">
        <f t="array" ref="BB67">IFERROR(_xlfn.XLOOKUP($A67&amp;BB$4,MEN_DES&amp;MEN_COD,MEN_GMS),0)*$Q67</f>
        <v>0</v>
      </c>
      <c r="BC67" s="157" cm="1">
        <f t="array" ref="BC67">IFERROR(_xlfn.XLOOKUP($A67&amp;BC$4,MEN_DES&amp;MEN_COD,MEN_GMS),0)*$Q67</f>
        <v>0</v>
      </c>
      <c r="BD67" s="157" cm="1">
        <f t="array" ref="BD67">IFERROR(_xlfn.XLOOKUP($A67&amp;BD$4,MEN_DES&amp;MEN_COD,MEN_GMS),0)*$Q67</f>
        <v>0</v>
      </c>
      <c r="BE67" s="157" cm="1">
        <f t="array" ref="BE67">IFERROR(_xlfn.XLOOKUP($A67&amp;BE$4,MEN_DES&amp;MEN_COD,MEN_GMS),0)*$Q67</f>
        <v>0</v>
      </c>
      <c r="BF67" s="157" cm="1">
        <f t="array" ref="BF67">IFERROR(_xlfn.XLOOKUP($A67&amp;BF$4,MEN_DES&amp;MEN_COD,MEN_GMS),0)*$Q67</f>
        <v>0</v>
      </c>
      <c r="BG67" s="157" cm="1">
        <f t="array" ref="BG67">IFERROR(_xlfn.XLOOKUP($A67&amp;BG$4,MEN_DES&amp;MEN_COD,MEN_GMS),0)*$Q67</f>
        <v>0</v>
      </c>
      <c r="BH67" s="157" cm="1">
        <f t="array" ref="BH67">IFERROR(_xlfn.XLOOKUP($A67&amp;BH$4,MEN_DES&amp;MEN_COD,MEN_GMS),0)*$Q67</f>
        <v>0</v>
      </c>
      <c r="BI67" s="157" cm="1">
        <f t="array" ref="BI67">IFERROR(_xlfn.XLOOKUP($A67&amp;BI$4,MEN_DES&amp;MEN_COD,MEN_GMS),0)*$Q67</f>
        <v>0</v>
      </c>
      <c r="BJ67" s="157" cm="1">
        <f t="array" ref="BJ67">IFERROR(_xlfn.XLOOKUP($A67&amp;BJ$4,MEN_DES&amp;MEN_COD,MEN_GMS),0)*$Q67</f>
        <v>0</v>
      </c>
      <c r="BK67" s="157" cm="1">
        <f t="array" ref="BK67">IFERROR(_xlfn.XLOOKUP($A67&amp;BK$4,MEN_DES&amp;MEN_COD,MEN_GMS),0)*$Q67</f>
        <v>0</v>
      </c>
      <c r="BL67" s="157" cm="1">
        <f t="array" ref="BL67">IFERROR(_xlfn.XLOOKUP($A67&amp;BL$4,MEN_DES&amp;MEN_COD,MEN_GMS),0)*$Q67</f>
        <v>0</v>
      </c>
      <c r="BM67" s="157" cm="1">
        <f t="array" ref="BM67">IFERROR(_xlfn.XLOOKUP($A67&amp;BM$4,MEN_DES&amp;MEN_COD,MEN_GMS),0)*$Q67</f>
        <v>0</v>
      </c>
      <c r="BN67" s="157" cm="1">
        <f t="array" ref="BN67">IFERROR(_xlfn.XLOOKUP($A67&amp;BN$4,MEN_DES&amp;MEN_COD,MEN_GMS),0)*$Q67</f>
        <v>0</v>
      </c>
      <c r="BO67" s="168">
        <f t="shared" si="38"/>
        <v>0</v>
      </c>
    </row>
    <row r="68" spans="2:67" x14ac:dyDescent="0.15">
      <c r="B68"/>
      <c r="C68"/>
      <c r="R68" s="157" cm="1">
        <f t="array" ref="R68">IFERROR(_xlfn.XLOOKUP($A68&amp;R$4,MEN_DES&amp;MEN_COD,MEN_GMS),0)*$Q68</f>
        <v>0</v>
      </c>
      <c r="S68" s="157" cm="1">
        <f t="array" ref="S68">IFERROR(_xlfn.XLOOKUP($A68&amp;S$4,MEN_DES&amp;MEN_COD,MEN_GMS),0)*$Q68</f>
        <v>0</v>
      </c>
      <c r="T68" s="157" cm="1">
        <f t="array" ref="T68">IFERROR(_xlfn.XLOOKUP($A68&amp;T$4,MEN_DES&amp;MEN_COD,MEN_GMS),0)*$Q68</f>
        <v>0</v>
      </c>
      <c r="U68" s="157" cm="1">
        <f t="array" ref="U68">IFERROR(_xlfn.XLOOKUP($A68&amp;U$4,MEN_DES&amp;MEN_COD,MEN_GMS),0)*$Q68</f>
        <v>0</v>
      </c>
      <c r="V68" s="157" cm="1">
        <f t="array" ref="V68">IFERROR(_xlfn.XLOOKUP($A68&amp;V$4,MEN_DES&amp;MEN_COD,MEN_GMS),0)*$Q68</f>
        <v>0</v>
      </c>
      <c r="W68" s="157" cm="1">
        <f t="array" ref="W68">IFERROR(_xlfn.XLOOKUP($A68&amp;W$4,MEN_DES&amp;MEN_COD,MEN_GMS),0)*$Q68</f>
        <v>0</v>
      </c>
      <c r="X68" s="157" cm="1">
        <f t="array" ref="X68">IFERROR(_xlfn.XLOOKUP($A68&amp;X$4,MEN_DES&amp;MEN_COD,MEN_GMS),0)*$Q68</f>
        <v>0</v>
      </c>
      <c r="Y68" s="157" cm="1">
        <f t="array" ref="Y68">IFERROR(_xlfn.XLOOKUP($A68&amp;Y$4,MEN_DES&amp;MEN_COD,MEN_GMS),0)*$Q68</f>
        <v>0</v>
      </c>
      <c r="Z68" s="157" cm="1">
        <f t="array" ref="Z68">IFERROR(_xlfn.XLOOKUP($A68&amp;Z$4,MEN_DES&amp;MEN_COD,MEN_GMS),0)*$Q68</f>
        <v>0</v>
      </c>
      <c r="AA68" s="157" cm="1">
        <f t="array" ref="AA68">IFERROR(_xlfn.XLOOKUP($A68&amp;AA$4,MEN_DES&amp;MEN_COD,MEN_GMS),0)*$Q68</f>
        <v>0</v>
      </c>
      <c r="AB68" s="157" cm="1">
        <f t="array" ref="AB68">IFERROR(_xlfn.XLOOKUP($A68&amp;AB$4,MEN_DES&amp;MEN_COD,MEN_GMS),0)*$Q68</f>
        <v>0</v>
      </c>
      <c r="AC68" s="157" cm="1">
        <f t="array" ref="AC68">IFERROR(_xlfn.XLOOKUP($A68&amp;AC$4,MEN_DES&amp;MEN_COD,MEN_GMS),0)*$Q68</f>
        <v>0</v>
      </c>
      <c r="AD68" s="157" cm="1">
        <f t="array" ref="AD68">IFERROR(_xlfn.XLOOKUP($A68&amp;AD$4,MEN_DES&amp;MEN_COD,MEN_GMS),0)*$Q68</f>
        <v>0</v>
      </c>
      <c r="AE68" s="157" cm="1">
        <f t="array" ref="AE68">IFERROR(_xlfn.XLOOKUP($A68&amp;AE$4,MEN_DES&amp;MEN_COD,MEN_GMS),0)*$Q68</f>
        <v>0</v>
      </c>
      <c r="AF68" s="157"/>
      <c r="AG68" s="157" cm="1">
        <f t="array" ref="AG68">IFERROR(_xlfn.XLOOKUP($A68&amp;AG$4,MEN_DES&amp;MEN_COD,MEN_GMS),0)*$Q68</f>
        <v>0</v>
      </c>
      <c r="AH68" s="157" cm="1">
        <f t="array" ref="AH68">IFERROR(_xlfn.XLOOKUP($A68&amp;AH$4,MEN_DES&amp;MEN_COD,MEN_GMS),0)*$Q68</f>
        <v>0</v>
      </c>
      <c r="AI68" s="157" cm="1">
        <f t="array" ref="AI68">IFERROR(_xlfn.XLOOKUP($A68&amp;AI$4,MEN_DES&amp;MEN_COD,MEN_GMS),0)*$Q68</f>
        <v>0</v>
      </c>
      <c r="AJ68" s="157" cm="1">
        <f t="array" ref="AJ68">IFERROR(_xlfn.XLOOKUP($A68&amp;AJ$4,MEN_DES&amp;MEN_COD,MEN_GMS),0)*$Q68</f>
        <v>0</v>
      </c>
      <c r="AK68" s="157" cm="1">
        <f t="array" ref="AK68">IFERROR(_xlfn.XLOOKUP($A68&amp;AK$4,MEN_DES&amp;MEN_COD,MEN_GMS),0)*$Q68</f>
        <v>0</v>
      </c>
      <c r="AL68" s="157" cm="1">
        <f t="array" ref="AL68">IFERROR(_xlfn.XLOOKUP($A68&amp;AL$4,MEN_DES&amp;MEN_COD,MEN_GMS),0)*$Q68</f>
        <v>0</v>
      </c>
      <c r="AM68" s="157" cm="1">
        <f t="array" ref="AM68">IFERROR(_xlfn.XLOOKUP($A68&amp;AM$4,MEN_DES&amp;MEN_COD,MEN_GMS),0)*$Q68</f>
        <v>0</v>
      </c>
      <c r="AN68" s="157" cm="1">
        <f t="array" ref="AN68">IFERROR(_xlfn.XLOOKUP($A68&amp;AN$4,MEN_DES&amp;MEN_COD,MEN_GMS),0)*$Q68</f>
        <v>0</v>
      </c>
      <c r="AO68" s="157" cm="1">
        <f t="array" ref="AO68">IFERROR(_xlfn.XLOOKUP($A68&amp;AO$4,MEN_DES&amp;MEN_COD,MEN_GMS),0)*$Q68</f>
        <v>0</v>
      </c>
      <c r="AP68" s="157" cm="1">
        <f t="array" ref="AP68">IFERROR(_xlfn.XLOOKUP($A68&amp;AP$4,MEN_DES&amp;MEN_COD,MEN_GMS),0)*$Q68</f>
        <v>0</v>
      </c>
      <c r="AQ68" s="157" cm="1">
        <f t="array" ref="AQ68">IFERROR(_xlfn.XLOOKUP($A68&amp;AQ$4,MEN_DES&amp;MEN_COD,MEN_GMS),0)*$Q68</f>
        <v>0</v>
      </c>
      <c r="AR68" s="157" cm="1">
        <f t="array" ref="AR68">IFERROR(_xlfn.XLOOKUP($A68&amp;AR$4,MEN_DES&amp;MEN_COD,MEN_GMS),0)*$Q68</f>
        <v>0</v>
      </c>
      <c r="AS68" s="157" cm="1">
        <f t="array" ref="AS68">IFERROR(_xlfn.XLOOKUP($A68&amp;AS$4,MEN_DES&amp;MEN_COD,MEN_GMS),0)*$Q68</f>
        <v>0</v>
      </c>
      <c r="AT68" s="157" cm="1">
        <f t="array" ref="AT68">IFERROR(_xlfn.XLOOKUP($A68&amp;AT$4,MEN_DES&amp;MEN_COD,MEN_GMS),0)*$Q68</f>
        <v>0</v>
      </c>
      <c r="AU68" s="157" cm="1">
        <f t="array" ref="AU68">IFERROR(_xlfn.XLOOKUP($A68&amp;AU$4,MEN_DES&amp;MEN_COD,MEN_GMS),0)*$Q68</f>
        <v>0</v>
      </c>
      <c r="AV68" s="157" cm="1">
        <f t="array" ref="AV68">IFERROR(_xlfn.XLOOKUP($A68&amp;AV$4,MEN_DES&amp;MEN_COD,MEN_GMS),0)*$Q68</f>
        <v>0</v>
      </c>
      <c r="AW68" s="157" cm="1">
        <f t="array" ref="AW68">IFERROR(_xlfn.XLOOKUP($A68&amp;AW$4,MEN_DES&amp;MEN_COD,MEN_GMS),0)*$Q68</f>
        <v>0</v>
      </c>
      <c r="AX68" s="157" cm="1">
        <f t="array" ref="AX68">IFERROR(_xlfn.XLOOKUP($A68&amp;AX$4,MEN_DES&amp;MEN_COD,MEN_GMS),0)*$Q68</f>
        <v>0</v>
      </c>
      <c r="AY68" s="157" cm="1">
        <f t="array" ref="AY68">IFERROR(_xlfn.XLOOKUP($A68&amp;AY$4,MEN_DES&amp;MEN_COD,MEN_GMS),0)*$Q68</f>
        <v>0</v>
      </c>
      <c r="AZ68" s="157" cm="1">
        <f t="array" ref="AZ68">IFERROR(_xlfn.XLOOKUP($A68&amp;AZ$4,MEN_DES&amp;MEN_COD,MEN_GMS),0)*$Q68</f>
        <v>0</v>
      </c>
      <c r="BA68" s="157" cm="1">
        <f t="array" ref="BA68">IFERROR(_xlfn.XLOOKUP($A68&amp;BA$4,MEN_DES&amp;MEN_COD,MEN_GMS),0)*$Q68</f>
        <v>0</v>
      </c>
      <c r="BB68" s="157" cm="1">
        <f t="array" ref="BB68">IFERROR(_xlfn.XLOOKUP($A68&amp;BB$4,MEN_DES&amp;MEN_COD,MEN_GMS),0)*$Q68</f>
        <v>0</v>
      </c>
      <c r="BC68" s="157" cm="1">
        <f t="array" ref="BC68">IFERROR(_xlfn.XLOOKUP($A68&amp;BC$4,MEN_DES&amp;MEN_COD,MEN_GMS),0)*$Q68</f>
        <v>0</v>
      </c>
      <c r="BD68" s="157" cm="1">
        <f t="array" ref="BD68">IFERROR(_xlfn.XLOOKUP($A68&amp;BD$4,MEN_DES&amp;MEN_COD,MEN_GMS),0)*$Q68</f>
        <v>0</v>
      </c>
      <c r="BE68" s="157" cm="1">
        <f t="array" ref="BE68">IFERROR(_xlfn.XLOOKUP($A68&amp;BE$4,MEN_DES&amp;MEN_COD,MEN_GMS),0)*$Q68</f>
        <v>0</v>
      </c>
      <c r="BF68" s="157" cm="1">
        <f t="array" ref="BF68">IFERROR(_xlfn.XLOOKUP($A68&amp;BF$4,MEN_DES&amp;MEN_COD,MEN_GMS),0)*$Q68</f>
        <v>0</v>
      </c>
      <c r="BG68" s="157" cm="1">
        <f t="array" ref="BG68">IFERROR(_xlfn.XLOOKUP($A68&amp;BG$4,MEN_DES&amp;MEN_COD,MEN_GMS),0)*$Q68</f>
        <v>0</v>
      </c>
      <c r="BH68" s="157" cm="1">
        <f t="array" ref="BH68">IFERROR(_xlfn.XLOOKUP($A68&amp;BH$4,MEN_DES&amp;MEN_COD,MEN_GMS),0)*$Q68</f>
        <v>0</v>
      </c>
      <c r="BI68" s="157" cm="1">
        <f t="array" ref="BI68">IFERROR(_xlfn.XLOOKUP($A68&amp;BI$4,MEN_DES&amp;MEN_COD,MEN_GMS),0)*$Q68</f>
        <v>0</v>
      </c>
      <c r="BJ68" s="157" cm="1">
        <f t="array" ref="BJ68">IFERROR(_xlfn.XLOOKUP($A68&amp;BJ$4,MEN_DES&amp;MEN_COD,MEN_GMS),0)*$Q68</f>
        <v>0</v>
      </c>
      <c r="BK68" s="157" cm="1">
        <f t="array" ref="BK68">IFERROR(_xlfn.XLOOKUP($A68&amp;BK$4,MEN_DES&amp;MEN_COD,MEN_GMS),0)*$Q68</f>
        <v>0</v>
      </c>
      <c r="BL68" s="157" cm="1">
        <f t="array" ref="BL68">IFERROR(_xlfn.XLOOKUP($A68&amp;BL$4,MEN_DES&amp;MEN_COD,MEN_GMS),0)*$Q68</f>
        <v>0</v>
      </c>
      <c r="BM68" s="157" cm="1">
        <f t="array" ref="BM68">IFERROR(_xlfn.XLOOKUP($A68&amp;BM$4,MEN_DES&amp;MEN_COD,MEN_GMS),0)*$Q68</f>
        <v>0</v>
      </c>
      <c r="BN68" s="157" cm="1">
        <f t="array" ref="BN68">IFERROR(_xlfn.XLOOKUP($A68&amp;BN$4,MEN_DES&amp;MEN_COD,MEN_GMS),0)*$Q68</f>
        <v>0</v>
      </c>
      <c r="BO68" s="168">
        <f t="shared" si="38"/>
        <v>0</v>
      </c>
    </row>
    <row r="69" spans="2:67" x14ac:dyDescent="0.15">
      <c r="B69"/>
      <c r="C69"/>
      <c r="R69" s="157" cm="1">
        <f t="array" ref="R69">IFERROR(_xlfn.XLOOKUP($A69&amp;R$4,MEN_DES&amp;MEN_COD,MEN_GMS),0)*$Q69</f>
        <v>0</v>
      </c>
      <c r="S69" s="157" cm="1">
        <f t="array" ref="S69">IFERROR(_xlfn.XLOOKUP($A69&amp;S$4,MEN_DES&amp;MEN_COD,MEN_GMS),0)*$Q69</f>
        <v>0</v>
      </c>
      <c r="T69" s="157" cm="1">
        <f t="array" ref="T69">IFERROR(_xlfn.XLOOKUP($A69&amp;T$4,MEN_DES&amp;MEN_COD,MEN_GMS),0)*$Q69</f>
        <v>0</v>
      </c>
      <c r="U69" s="157" cm="1">
        <f t="array" ref="U69">IFERROR(_xlfn.XLOOKUP($A69&amp;U$4,MEN_DES&amp;MEN_COD,MEN_GMS),0)*$Q69</f>
        <v>0</v>
      </c>
      <c r="V69" s="157" cm="1">
        <f t="array" ref="V69">IFERROR(_xlfn.XLOOKUP($A69&amp;V$4,MEN_DES&amp;MEN_COD,MEN_GMS),0)*$Q69</f>
        <v>0</v>
      </c>
      <c r="W69" s="157" cm="1">
        <f t="array" ref="W69">IFERROR(_xlfn.XLOOKUP($A69&amp;W$4,MEN_DES&amp;MEN_COD,MEN_GMS),0)*$Q69</f>
        <v>0</v>
      </c>
      <c r="X69" s="157" cm="1">
        <f t="array" ref="X69">IFERROR(_xlfn.XLOOKUP($A69&amp;X$4,MEN_DES&amp;MEN_COD,MEN_GMS),0)*$Q69</f>
        <v>0</v>
      </c>
      <c r="Y69" s="157" cm="1">
        <f t="array" ref="Y69">IFERROR(_xlfn.XLOOKUP($A69&amp;Y$4,MEN_DES&amp;MEN_COD,MEN_GMS),0)*$Q69</f>
        <v>0</v>
      </c>
      <c r="Z69" s="157" cm="1">
        <f t="array" ref="Z69">IFERROR(_xlfn.XLOOKUP($A69&amp;Z$4,MEN_DES&amp;MEN_COD,MEN_GMS),0)*$Q69</f>
        <v>0</v>
      </c>
      <c r="AA69" s="157" cm="1">
        <f t="array" ref="AA69">IFERROR(_xlfn.XLOOKUP($A69&amp;AA$4,MEN_DES&amp;MEN_COD,MEN_GMS),0)*$Q69</f>
        <v>0</v>
      </c>
      <c r="AB69" s="157" cm="1">
        <f t="array" ref="AB69">IFERROR(_xlfn.XLOOKUP($A69&amp;AB$4,MEN_DES&amp;MEN_COD,MEN_GMS),0)*$Q69</f>
        <v>0</v>
      </c>
      <c r="AC69" s="157" cm="1">
        <f t="array" ref="AC69">IFERROR(_xlfn.XLOOKUP($A69&amp;AC$4,MEN_DES&amp;MEN_COD,MEN_GMS),0)*$Q69</f>
        <v>0</v>
      </c>
      <c r="AD69" s="157" cm="1">
        <f t="array" ref="AD69">IFERROR(_xlfn.XLOOKUP($A69&amp;AD$4,MEN_DES&amp;MEN_COD,MEN_GMS),0)*$Q69</f>
        <v>0</v>
      </c>
      <c r="AE69" s="157" cm="1">
        <f t="array" ref="AE69">IFERROR(_xlfn.XLOOKUP($A69&amp;AE$4,MEN_DES&amp;MEN_COD,MEN_GMS),0)*$Q69</f>
        <v>0</v>
      </c>
      <c r="AF69" s="157"/>
      <c r="AG69" s="157" cm="1">
        <f t="array" ref="AG69">IFERROR(_xlfn.XLOOKUP($A69&amp;AG$4,MEN_DES&amp;MEN_COD,MEN_GMS),0)*$Q69</f>
        <v>0</v>
      </c>
      <c r="AH69" s="157" cm="1">
        <f t="array" ref="AH69">IFERROR(_xlfn.XLOOKUP($A69&amp;AH$4,MEN_DES&amp;MEN_COD,MEN_GMS),0)*$Q69</f>
        <v>0</v>
      </c>
      <c r="AI69" s="157" cm="1">
        <f t="array" ref="AI69">IFERROR(_xlfn.XLOOKUP($A69&amp;AI$4,MEN_DES&amp;MEN_COD,MEN_GMS),0)*$Q69</f>
        <v>0</v>
      </c>
      <c r="AJ69" s="157" cm="1">
        <f t="array" ref="AJ69">IFERROR(_xlfn.XLOOKUP($A69&amp;AJ$4,MEN_DES&amp;MEN_COD,MEN_GMS),0)*$Q69</f>
        <v>0</v>
      </c>
      <c r="AK69" s="157" cm="1">
        <f t="array" ref="AK69">IFERROR(_xlfn.XLOOKUP($A69&amp;AK$4,MEN_DES&amp;MEN_COD,MEN_GMS),0)*$Q69</f>
        <v>0</v>
      </c>
      <c r="AL69" s="157" cm="1">
        <f t="array" ref="AL69">IFERROR(_xlfn.XLOOKUP($A69&amp;AL$4,MEN_DES&amp;MEN_COD,MEN_GMS),0)*$Q69</f>
        <v>0</v>
      </c>
      <c r="AM69" s="157" cm="1">
        <f t="array" ref="AM69">IFERROR(_xlfn.XLOOKUP($A69&amp;AM$4,MEN_DES&amp;MEN_COD,MEN_GMS),0)*$Q69</f>
        <v>0</v>
      </c>
      <c r="AN69" s="157" cm="1">
        <f t="array" ref="AN69">IFERROR(_xlfn.XLOOKUP($A69&amp;AN$4,MEN_DES&amp;MEN_COD,MEN_GMS),0)*$Q69</f>
        <v>0</v>
      </c>
      <c r="AO69" s="157" cm="1">
        <f t="array" ref="AO69">IFERROR(_xlfn.XLOOKUP($A69&amp;AO$4,MEN_DES&amp;MEN_COD,MEN_GMS),0)*$Q69</f>
        <v>0</v>
      </c>
      <c r="AP69" s="157" cm="1">
        <f t="array" ref="AP69">IFERROR(_xlfn.XLOOKUP($A69&amp;AP$4,MEN_DES&amp;MEN_COD,MEN_GMS),0)*$Q69</f>
        <v>0</v>
      </c>
      <c r="AQ69" s="157" cm="1">
        <f t="array" ref="AQ69">IFERROR(_xlfn.XLOOKUP($A69&amp;AQ$4,MEN_DES&amp;MEN_COD,MEN_GMS),0)*$Q69</f>
        <v>0</v>
      </c>
      <c r="AR69" s="157" cm="1">
        <f t="array" ref="AR69">IFERROR(_xlfn.XLOOKUP($A69&amp;AR$4,MEN_DES&amp;MEN_COD,MEN_GMS),0)*$Q69</f>
        <v>0</v>
      </c>
      <c r="AS69" s="157" cm="1">
        <f t="array" ref="AS69">IFERROR(_xlfn.XLOOKUP($A69&amp;AS$4,MEN_DES&amp;MEN_COD,MEN_GMS),0)*$Q69</f>
        <v>0</v>
      </c>
      <c r="AT69" s="157" cm="1">
        <f t="array" ref="AT69">IFERROR(_xlfn.XLOOKUP($A69&amp;AT$4,MEN_DES&amp;MEN_COD,MEN_GMS),0)*$Q69</f>
        <v>0</v>
      </c>
      <c r="AU69" s="157" cm="1">
        <f t="array" ref="AU69">IFERROR(_xlfn.XLOOKUP($A69&amp;AU$4,MEN_DES&amp;MEN_COD,MEN_GMS),0)*$Q69</f>
        <v>0</v>
      </c>
      <c r="AV69" s="157" cm="1">
        <f t="array" ref="AV69">IFERROR(_xlfn.XLOOKUP($A69&amp;AV$4,MEN_DES&amp;MEN_COD,MEN_GMS),0)*$Q69</f>
        <v>0</v>
      </c>
      <c r="AW69" s="157" cm="1">
        <f t="array" ref="AW69">IFERROR(_xlfn.XLOOKUP($A69&amp;AW$4,MEN_DES&amp;MEN_COD,MEN_GMS),0)*$Q69</f>
        <v>0</v>
      </c>
      <c r="AX69" s="157" cm="1">
        <f t="array" ref="AX69">IFERROR(_xlfn.XLOOKUP($A69&amp;AX$4,MEN_DES&amp;MEN_COD,MEN_GMS),0)*$Q69</f>
        <v>0</v>
      </c>
      <c r="AY69" s="157" cm="1">
        <f t="array" ref="AY69">IFERROR(_xlfn.XLOOKUP($A69&amp;AY$4,MEN_DES&amp;MEN_COD,MEN_GMS),0)*$Q69</f>
        <v>0</v>
      </c>
      <c r="AZ69" s="157" cm="1">
        <f t="array" ref="AZ69">IFERROR(_xlfn.XLOOKUP($A69&amp;AZ$4,MEN_DES&amp;MEN_COD,MEN_GMS),0)*$Q69</f>
        <v>0</v>
      </c>
      <c r="BA69" s="157" cm="1">
        <f t="array" ref="BA69">IFERROR(_xlfn.XLOOKUP($A69&amp;BA$4,MEN_DES&amp;MEN_COD,MEN_GMS),0)*$Q69</f>
        <v>0</v>
      </c>
      <c r="BB69" s="157" cm="1">
        <f t="array" ref="BB69">IFERROR(_xlfn.XLOOKUP($A69&amp;BB$4,MEN_DES&amp;MEN_COD,MEN_GMS),0)*$Q69</f>
        <v>0</v>
      </c>
      <c r="BC69" s="157" cm="1">
        <f t="array" ref="BC69">IFERROR(_xlfn.XLOOKUP($A69&amp;BC$4,MEN_DES&amp;MEN_COD,MEN_GMS),0)*$Q69</f>
        <v>0</v>
      </c>
      <c r="BD69" s="157" cm="1">
        <f t="array" ref="BD69">IFERROR(_xlfn.XLOOKUP($A69&amp;BD$4,MEN_DES&amp;MEN_COD,MEN_GMS),0)*$Q69</f>
        <v>0</v>
      </c>
      <c r="BE69" s="157" cm="1">
        <f t="array" ref="BE69">IFERROR(_xlfn.XLOOKUP($A69&amp;BE$4,MEN_DES&amp;MEN_COD,MEN_GMS),0)*$Q69</f>
        <v>0</v>
      </c>
      <c r="BF69" s="157" cm="1">
        <f t="array" ref="BF69">IFERROR(_xlfn.XLOOKUP($A69&amp;BF$4,MEN_DES&amp;MEN_COD,MEN_GMS),0)*$Q69</f>
        <v>0</v>
      </c>
      <c r="BG69" s="157" cm="1">
        <f t="array" ref="BG69">IFERROR(_xlfn.XLOOKUP($A69&amp;BG$4,MEN_DES&amp;MEN_COD,MEN_GMS),0)*$Q69</f>
        <v>0</v>
      </c>
      <c r="BH69" s="157" cm="1">
        <f t="array" ref="BH69">IFERROR(_xlfn.XLOOKUP($A69&amp;BH$4,MEN_DES&amp;MEN_COD,MEN_GMS),0)*$Q69</f>
        <v>0</v>
      </c>
      <c r="BI69" s="157" cm="1">
        <f t="array" ref="BI69">IFERROR(_xlfn.XLOOKUP($A69&amp;BI$4,MEN_DES&amp;MEN_COD,MEN_GMS),0)*$Q69</f>
        <v>0</v>
      </c>
      <c r="BJ69" s="157" cm="1">
        <f t="array" ref="BJ69">IFERROR(_xlfn.XLOOKUP($A69&amp;BJ$4,MEN_DES&amp;MEN_COD,MEN_GMS),0)*$Q69</f>
        <v>0</v>
      </c>
      <c r="BK69" s="157" cm="1">
        <f t="array" ref="BK69">IFERROR(_xlfn.XLOOKUP($A69&amp;BK$4,MEN_DES&amp;MEN_COD,MEN_GMS),0)*$Q69</f>
        <v>0</v>
      </c>
      <c r="BL69" s="157" cm="1">
        <f t="array" ref="BL69">IFERROR(_xlfn.XLOOKUP($A69&amp;BL$4,MEN_DES&amp;MEN_COD,MEN_GMS),0)*$Q69</f>
        <v>0</v>
      </c>
      <c r="BM69" s="157" cm="1">
        <f t="array" ref="BM69">IFERROR(_xlfn.XLOOKUP($A69&amp;BM$4,MEN_DES&amp;MEN_COD,MEN_GMS),0)*$Q69</f>
        <v>0</v>
      </c>
      <c r="BN69" s="157" cm="1">
        <f t="array" ref="BN69">IFERROR(_xlfn.XLOOKUP($A69&amp;BN$4,MEN_DES&amp;MEN_COD,MEN_GMS),0)*$Q69</f>
        <v>0</v>
      </c>
      <c r="BO69" s="168">
        <f t="shared" si="38"/>
        <v>0</v>
      </c>
    </row>
    <row r="70" spans="2:67" x14ac:dyDescent="0.15">
      <c r="B70"/>
      <c r="C70"/>
      <c r="R70" s="157" cm="1">
        <f t="array" ref="R70">IFERROR(_xlfn.XLOOKUP($A70&amp;R$4,MEN_DES&amp;MEN_COD,MEN_GMS),0)*$Q70</f>
        <v>0</v>
      </c>
      <c r="S70" s="157" cm="1">
        <f t="array" ref="S70">IFERROR(_xlfn.XLOOKUP($A70&amp;S$4,MEN_DES&amp;MEN_COD,MEN_GMS),0)*$Q70</f>
        <v>0</v>
      </c>
      <c r="T70" s="157" cm="1">
        <f t="array" ref="T70">IFERROR(_xlfn.XLOOKUP($A70&amp;T$4,MEN_DES&amp;MEN_COD,MEN_GMS),0)*$Q70</f>
        <v>0</v>
      </c>
      <c r="U70" s="157" cm="1">
        <f t="array" ref="U70">IFERROR(_xlfn.XLOOKUP($A70&amp;U$4,MEN_DES&amp;MEN_COD,MEN_GMS),0)*$Q70</f>
        <v>0</v>
      </c>
      <c r="V70" s="157" cm="1">
        <f t="array" ref="V70">IFERROR(_xlfn.XLOOKUP($A70&amp;V$4,MEN_DES&amp;MEN_COD,MEN_GMS),0)*$Q70</f>
        <v>0</v>
      </c>
      <c r="W70" s="157" cm="1">
        <f t="array" ref="W70">IFERROR(_xlfn.XLOOKUP($A70&amp;W$4,MEN_DES&amp;MEN_COD,MEN_GMS),0)*$Q70</f>
        <v>0</v>
      </c>
      <c r="X70" s="157" cm="1">
        <f t="array" ref="X70">IFERROR(_xlfn.XLOOKUP($A70&amp;X$4,MEN_DES&amp;MEN_COD,MEN_GMS),0)*$Q70</f>
        <v>0</v>
      </c>
      <c r="Y70" s="157" cm="1">
        <f t="array" ref="Y70">IFERROR(_xlfn.XLOOKUP($A70&amp;Y$4,MEN_DES&amp;MEN_COD,MEN_GMS),0)*$Q70</f>
        <v>0</v>
      </c>
      <c r="Z70" s="157" cm="1">
        <f t="array" ref="Z70">IFERROR(_xlfn.XLOOKUP($A70&amp;Z$4,MEN_DES&amp;MEN_COD,MEN_GMS),0)*$Q70</f>
        <v>0</v>
      </c>
      <c r="AA70" s="157" cm="1">
        <f t="array" ref="AA70">IFERROR(_xlfn.XLOOKUP($A70&amp;AA$4,MEN_DES&amp;MEN_COD,MEN_GMS),0)*$Q70</f>
        <v>0</v>
      </c>
      <c r="AB70" s="157" cm="1">
        <f t="array" ref="AB70">IFERROR(_xlfn.XLOOKUP($A70&amp;AB$4,MEN_DES&amp;MEN_COD,MEN_GMS),0)*$Q70</f>
        <v>0</v>
      </c>
      <c r="AC70" s="157" cm="1">
        <f t="array" ref="AC70">IFERROR(_xlfn.XLOOKUP($A70&amp;AC$4,MEN_DES&amp;MEN_COD,MEN_GMS),0)*$Q70</f>
        <v>0</v>
      </c>
      <c r="AD70" s="157" cm="1">
        <f t="array" ref="AD70">IFERROR(_xlfn.XLOOKUP($A70&amp;AD$4,MEN_DES&amp;MEN_COD,MEN_GMS),0)*$Q70</f>
        <v>0</v>
      </c>
      <c r="AE70" s="157" cm="1">
        <f t="array" ref="AE70">IFERROR(_xlfn.XLOOKUP($A70&amp;AE$4,MEN_DES&amp;MEN_COD,MEN_GMS),0)*$Q70</f>
        <v>0</v>
      </c>
      <c r="AF70" s="157"/>
      <c r="AG70" s="157" cm="1">
        <f t="array" ref="AG70">IFERROR(_xlfn.XLOOKUP($A70&amp;AG$4,MEN_DES&amp;MEN_COD,MEN_GMS),0)*$Q70</f>
        <v>0</v>
      </c>
      <c r="AH70" s="157" cm="1">
        <f t="array" ref="AH70">IFERROR(_xlfn.XLOOKUP($A70&amp;AH$4,MEN_DES&amp;MEN_COD,MEN_GMS),0)*$Q70</f>
        <v>0</v>
      </c>
      <c r="AI70" s="157" cm="1">
        <f t="array" ref="AI70">IFERROR(_xlfn.XLOOKUP($A70&amp;AI$4,MEN_DES&amp;MEN_COD,MEN_GMS),0)*$Q70</f>
        <v>0</v>
      </c>
      <c r="AJ70" s="157" cm="1">
        <f t="array" ref="AJ70">IFERROR(_xlfn.XLOOKUP($A70&amp;AJ$4,MEN_DES&amp;MEN_COD,MEN_GMS),0)*$Q70</f>
        <v>0</v>
      </c>
      <c r="AK70" s="157" cm="1">
        <f t="array" ref="AK70">IFERROR(_xlfn.XLOOKUP($A70&amp;AK$4,MEN_DES&amp;MEN_COD,MEN_GMS),0)*$Q70</f>
        <v>0</v>
      </c>
      <c r="AL70" s="157" cm="1">
        <f t="array" ref="AL70">IFERROR(_xlfn.XLOOKUP($A70&amp;AL$4,MEN_DES&amp;MEN_COD,MEN_GMS),0)*$Q70</f>
        <v>0</v>
      </c>
      <c r="AM70" s="157" cm="1">
        <f t="array" ref="AM70">IFERROR(_xlfn.XLOOKUP($A70&amp;AM$4,MEN_DES&amp;MEN_COD,MEN_GMS),0)*$Q70</f>
        <v>0</v>
      </c>
      <c r="AN70" s="157" cm="1">
        <f t="array" ref="AN70">IFERROR(_xlfn.XLOOKUP($A70&amp;AN$4,MEN_DES&amp;MEN_COD,MEN_GMS),0)*$Q70</f>
        <v>0</v>
      </c>
      <c r="AO70" s="157" cm="1">
        <f t="array" ref="AO70">IFERROR(_xlfn.XLOOKUP($A70&amp;AO$4,MEN_DES&amp;MEN_COD,MEN_GMS),0)*$Q70</f>
        <v>0</v>
      </c>
      <c r="AP70" s="157" cm="1">
        <f t="array" ref="AP70">IFERROR(_xlfn.XLOOKUP($A70&amp;AP$4,MEN_DES&amp;MEN_COD,MEN_GMS),0)*$Q70</f>
        <v>0</v>
      </c>
      <c r="AQ70" s="157" cm="1">
        <f t="array" ref="AQ70">IFERROR(_xlfn.XLOOKUP($A70&amp;AQ$4,MEN_DES&amp;MEN_COD,MEN_GMS),0)*$Q70</f>
        <v>0</v>
      </c>
      <c r="AR70" s="157" cm="1">
        <f t="array" ref="AR70">IFERROR(_xlfn.XLOOKUP($A70&amp;AR$4,MEN_DES&amp;MEN_COD,MEN_GMS),0)*$Q70</f>
        <v>0</v>
      </c>
      <c r="AS70" s="157" cm="1">
        <f t="array" ref="AS70">IFERROR(_xlfn.XLOOKUP($A70&amp;AS$4,MEN_DES&amp;MEN_COD,MEN_GMS),0)*$Q70</f>
        <v>0</v>
      </c>
      <c r="AT70" s="157" cm="1">
        <f t="array" ref="AT70">IFERROR(_xlfn.XLOOKUP($A70&amp;AT$4,MEN_DES&amp;MEN_COD,MEN_GMS),0)*$Q70</f>
        <v>0</v>
      </c>
      <c r="AU70" s="157" cm="1">
        <f t="array" ref="AU70">IFERROR(_xlfn.XLOOKUP($A70&amp;AU$4,MEN_DES&amp;MEN_COD,MEN_GMS),0)*$Q70</f>
        <v>0</v>
      </c>
      <c r="AV70" s="157" cm="1">
        <f t="array" ref="AV70">IFERROR(_xlfn.XLOOKUP($A70&amp;AV$4,MEN_DES&amp;MEN_COD,MEN_GMS),0)*$Q70</f>
        <v>0</v>
      </c>
      <c r="AW70" s="157" cm="1">
        <f t="array" ref="AW70">IFERROR(_xlfn.XLOOKUP($A70&amp;AW$4,MEN_DES&amp;MEN_COD,MEN_GMS),0)*$Q70</f>
        <v>0</v>
      </c>
      <c r="AX70" s="157" cm="1">
        <f t="array" ref="AX70">IFERROR(_xlfn.XLOOKUP($A70&amp;AX$4,MEN_DES&amp;MEN_COD,MEN_GMS),0)*$Q70</f>
        <v>0</v>
      </c>
      <c r="AY70" s="157" cm="1">
        <f t="array" ref="AY70">IFERROR(_xlfn.XLOOKUP($A70&amp;AY$4,MEN_DES&amp;MEN_COD,MEN_GMS),0)*$Q70</f>
        <v>0</v>
      </c>
      <c r="AZ70" s="157" cm="1">
        <f t="array" ref="AZ70">IFERROR(_xlfn.XLOOKUP($A70&amp;AZ$4,MEN_DES&amp;MEN_COD,MEN_GMS),0)*$Q70</f>
        <v>0</v>
      </c>
      <c r="BA70" s="157" cm="1">
        <f t="array" ref="BA70">IFERROR(_xlfn.XLOOKUP($A70&amp;BA$4,MEN_DES&amp;MEN_COD,MEN_GMS),0)*$Q70</f>
        <v>0</v>
      </c>
      <c r="BB70" s="157" cm="1">
        <f t="array" ref="BB70">IFERROR(_xlfn.XLOOKUP($A70&amp;BB$4,MEN_DES&amp;MEN_COD,MEN_GMS),0)*$Q70</f>
        <v>0</v>
      </c>
      <c r="BC70" s="157" cm="1">
        <f t="array" ref="BC70">IFERROR(_xlfn.XLOOKUP($A70&amp;BC$4,MEN_DES&amp;MEN_COD,MEN_GMS),0)*$Q70</f>
        <v>0</v>
      </c>
      <c r="BD70" s="157" cm="1">
        <f t="array" ref="BD70">IFERROR(_xlfn.XLOOKUP($A70&amp;BD$4,MEN_DES&amp;MEN_COD,MEN_GMS),0)*$Q70</f>
        <v>0</v>
      </c>
      <c r="BE70" s="157" cm="1">
        <f t="array" ref="BE70">IFERROR(_xlfn.XLOOKUP($A70&amp;BE$4,MEN_DES&amp;MEN_COD,MEN_GMS),0)*$Q70</f>
        <v>0</v>
      </c>
      <c r="BF70" s="157" cm="1">
        <f t="array" ref="BF70">IFERROR(_xlfn.XLOOKUP($A70&amp;BF$4,MEN_DES&amp;MEN_COD,MEN_GMS),0)*$Q70</f>
        <v>0</v>
      </c>
      <c r="BG70" s="157" cm="1">
        <f t="array" ref="BG70">IFERROR(_xlfn.XLOOKUP($A70&amp;BG$4,MEN_DES&amp;MEN_COD,MEN_GMS),0)*$Q70</f>
        <v>0</v>
      </c>
      <c r="BH70" s="157" cm="1">
        <f t="array" ref="BH70">IFERROR(_xlfn.XLOOKUP($A70&amp;BH$4,MEN_DES&amp;MEN_COD,MEN_GMS),0)*$Q70</f>
        <v>0</v>
      </c>
      <c r="BI70" s="157" cm="1">
        <f t="array" ref="BI70">IFERROR(_xlfn.XLOOKUP($A70&amp;BI$4,MEN_DES&amp;MEN_COD,MEN_GMS),0)*$Q70</f>
        <v>0</v>
      </c>
      <c r="BJ70" s="157" cm="1">
        <f t="array" ref="BJ70">IFERROR(_xlfn.XLOOKUP($A70&amp;BJ$4,MEN_DES&amp;MEN_COD,MEN_GMS),0)*$Q70</f>
        <v>0</v>
      </c>
      <c r="BK70" s="157" cm="1">
        <f t="array" ref="BK70">IFERROR(_xlfn.XLOOKUP($A70&amp;BK$4,MEN_DES&amp;MEN_COD,MEN_GMS),0)*$Q70</f>
        <v>0</v>
      </c>
      <c r="BL70" s="157" cm="1">
        <f t="array" ref="BL70">IFERROR(_xlfn.XLOOKUP($A70&amp;BL$4,MEN_DES&amp;MEN_COD,MEN_GMS),0)*$Q70</f>
        <v>0</v>
      </c>
      <c r="BM70" s="157" cm="1">
        <f t="array" ref="BM70">IFERROR(_xlfn.XLOOKUP($A70&amp;BM$4,MEN_DES&amp;MEN_COD,MEN_GMS),0)*$Q70</f>
        <v>0</v>
      </c>
      <c r="BN70" s="157" cm="1">
        <f t="array" ref="BN70">IFERROR(_xlfn.XLOOKUP($A70&amp;BN$4,MEN_DES&amp;MEN_COD,MEN_GMS),0)*$Q70</f>
        <v>0</v>
      </c>
      <c r="BO70" s="168">
        <f t="shared" si="38"/>
        <v>0</v>
      </c>
    </row>
    <row r="71" spans="2:67" x14ac:dyDescent="0.15">
      <c r="B71"/>
      <c r="C71"/>
      <c r="R71" s="157" cm="1">
        <f t="array" ref="R71">IFERROR(_xlfn.XLOOKUP($A71&amp;R$4,MEN_DES&amp;MEN_COD,MEN_GMS),0)*$Q71</f>
        <v>0</v>
      </c>
      <c r="S71" s="157" cm="1">
        <f t="array" ref="S71">IFERROR(_xlfn.XLOOKUP($A71&amp;S$4,MEN_DES&amp;MEN_COD,MEN_GMS),0)*$Q71</f>
        <v>0</v>
      </c>
      <c r="T71" s="157" cm="1">
        <f t="array" ref="T71">IFERROR(_xlfn.XLOOKUP($A71&amp;T$4,MEN_DES&amp;MEN_COD,MEN_GMS),0)*$Q71</f>
        <v>0</v>
      </c>
      <c r="U71" s="157" cm="1">
        <f t="array" ref="U71">IFERROR(_xlfn.XLOOKUP($A71&amp;U$4,MEN_DES&amp;MEN_COD,MEN_GMS),0)*$Q71</f>
        <v>0</v>
      </c>
      <c r="V71" s="157" cm="1">
        <f t="array" ref="V71">IFERROR(_xlfn.XLOOKUP($A71&amp;V$4,MEN_DES&amp;MEN_COD,MEN_GMS),0)*$Q71</f>
        <v>0</v>
      </c>
      <c r="W71" s="157" cm="1">
        <f t="array" ref="W71">IFERROR(_xlfn.XLOOKUP($A71&amp;W$4,MEN_DES&amp;MEN_COD,MEN_GMS),0)*$Q71</f>
        <v>0</v>
      </c>
      <c r="X71" s="157" cm="1">
        <f t="array" ref="X71">IFERROR(_xlfn.XLOOKUP($A71&amp;X$4,MEN_DES&amp;MEN_COD,MEN_GMS),0)*$Q71</f>
        <v>0</v>
      </c>
      <c r="Y71" s="157" cm="1">
        <f t="array" ref="Y71">IFERROR(_xlfn.XLOOKUP($A71&amp;Y$4,MEN_DES&amp;MEN_COD,MEN_GMS),0)*$Q71</f>
        <v>0</v>
      </c>
      <c r="Z71" s="157" cm="1">
        <f t="array" ref="Z71">IFERROR(_xlfn.XLOOKUP($A71&amp;Z$4,MEN_DES&amp;MEN_COD,MEN_GMS),0)*$Q71</f>
        <v>0</v>
      </c>
      <c r="AA71" s="157" cm="1">
        <f t="array" ref="AA71">IFERROR(_xlfn.XLOOKUP($A71&amp;AA$4,MEN_DES&amp;MEN_COD,MEN_GMS),0)*$Q71</f>
        <v>0</v>
      </c>
      <c r="AB71" s="157" cm="1">
        <f t="array" ref="AB71">IFERROR(_xlfn.XLOOKUP($A71&amp;AB$4,MEN_DES&amp;MEN_COD,MEN_GMS),0)*$Q71</f>
        <v>0</v>
      </c>
      <c r="AC71" s="157" cm="1">
        <f t="array" ref="AC71">IFERROR(_xlfn.XLOOKUP($A71&amp;AC$4,MEN_DES&amp;MEN_COD,MEN_GMS),0)*$Q71</f>
        <v>0</v>
      </c>
      <c r="AD71" s="157" cm="1">
        <f t="array" ref="AD71">IFERROR(_xlfn.XLOOKUP($A71&amp;AD$4,MEN_DES&amp;MEN_COD,MEN_GMS),0)*$Q71</f>
        <v>0</v>
      </c>
      <c r="AE71" s="157" cm="1">
        <f t="array" ref="AE71">IFERROR(_xlfn.XLOOKUP($A71&amp;AE$4,MEN_DES&amp;MEN_COD,MEN_GMS),0)*$Q71</f>
        <v>0</v>
      </c>
      <c r="AF71" s="157"/>
      <c r="AG71" s="157" cm="1">
        <f t="array" ref="AG71">IFERROR(_xlfn.XLOOKUP($A71&amp;AG$4,MEN_DES&amp;MEN_COD,MEN_GMS),0)*$Q71</f>
        <v>0</v>
      </c>
      <c r="AH71" s="157" cm="1">
        <f t="array" ref="AH71">IFERROR(_xlfn.XLOOKUP($A71&amp;AH$4,MEN_DES&amp;MEN_COD,MEN_GMS),0)*$Q71</f>
        <v>0</v>
      </c>
      <c r="AI71" s="157" cm="1">
        <f t="array" ref="AI71">IFERROR(_xlfn.XLOOKUP($A71&amp;AI$4,MEN_DES&amp;MEN_COD,MEN_GMS),0)*$Q71</f>
        <v>0</v>
      </c>
      <c r="AJ71" s="157" cm="1">
        <f t="array" ref="AJ71">IFERROR(_xlfn.XLOOKUP($A71&amp;AJ$4,MEN_DES&amp;MEN_COD,MEN_GMS),0)*$Q71</f>
        <v>0</v>
      </c>
      <c r="AK71" s="157" cm="1">
        <f t="array" ref="AK71">IFERROR(_xlfn.XLOOKUP($A71&amp;AK$4,MEN_DES&amp;MEN_COD,MEN_GMS),0)*$Q71</f>
        <v>0</v>
      </c>
      <c r="AL71" s="157" cm="1">
        <f t="array" ref="AL71">IFERROR(_xlfn.XLOOKUP($A71&amp;AL$4,MEN_DES&amp;MEN_COD,MEN_GMS),0)*$Q71</f>
        <v>0</v>
      </c>
      <c r="AM71" s="157" cm="1">
        <f t="array" ref="AM71">IFERROR(_xlfn.XLOOKUP($A71&amp;AM$4,MEN_DES&amp;MEN_COD,MEN_GMS),0)*$Q71</f>
        <v>0</v>
      </c>
      <c r="AN71" s="157" cm="1">
        <f t="array" ref="AN71">IFERROR(_xlfn.XLOOKUP($A71&amp;AN$4,MEN_DES&amp;MEN_COD,MEN_GMS),0)*$Q71</f>
        <v>0</v>
      </c>
      <c r="AO71" s="157" cm="1">
        <f t="array" ref="AO71">IFERROR(_xlfn.XLOOKUP($A71&amp;AO$4,MEN_DES&amp;MEN_COD,MEN_GMS),0)*$Q71</f>
        <v>0</v>
      </c>
      <c r="AP71" s="157" cm="1">
        <f t="array" ref="AP71">IFERROR(_xlfn.XLOOKUP($A71&amp;AP$4,MEN_DES&amp;MEN_COD,MEN_GMS),0)*$Q71</f>
        <v>0</v>
      </c>
      <c r="AQ71" s="157" cm="1">
        <f t="array" ref="AQ71">IFERROR(_xlfn.XLOOKUP($A71&amp;AQ$4,MEN_DES&amp;MEN_COD,MEN_GMS),0)*$Q71</f>
        <v>0</v>
      </c>
      <c r="AR71" s="157" cm="1">
        <f t="array" ref="AR71">IFERROR(_xlfn.XLOOKUP($A71&amp;AR$4,MEN_DES&amp;MEN_COD,MEN_GMS),0)*$Q71</f>
        <v>0</v>
      </c>
      <c r="AS71" s="157" cm="1">
        <f t="array" ref="AS71">IFERROR(_xlfn.XLOOKUP($A71&amp;AS$4,MEN_DES&amp;MEN_COD,MEN_GMS),0)*$Q71</f>
        <v>0</v>
      </c>
      <c r="AT71" s="157" cm="1">
        <f t="array" ref="AT71">IFERROR(_xlfn.XLOOKUP($A71&amp;AT$4,MEN_DES&amp;MEN_COD,MEN_GMS),0)*$Q71</f>
        <v>0</v>
      </c>
      <c r="AU71" s="157" cm="1">
        <f t="array" ref="AU71">IFERROR(_xlfn.XLOOKUP($A71&amp;AU$4,MEN_DES&amp;MEN_COD,MEN_GMS),0)*$Q71</f>
        <v>0</v>
      </c>
      <c r="AV71" s="157" cm="1">
        <f t="array" ref="AV71">IFERROR(_xlfn.XLOOKUP($A71&amp;AV$4,MEN_DES&amp;MEN_COD,MEN_GMS),0)*$Q71</f>
        <v>0</v>
      </c>
      <c r="AW71" s="157" cm="1">
        <f t="array" ref="AW71">IFERROR(_xlfn.XLOOKUP($A71&amp;AW$4,MEN_DES&amp;MEN_COD,MEN_GMS),0)*$Q71</f>
        <v>0</v>
      </c>
      <c r="AX71" s="157" cm="1">
        <f t="array" ref="AX71">IFERROR(_xlfn.XLOOKUP($A71&amp;AX$4,MEN_DES&amp;MEN_COD,MEN_GMS),0)*$Q71</f>
        <v>0</v>
      </c>
      <c r="AY71" s="157" cm="1">
        <f t="array" ref="AY71">IFERROR(_xlfn.XLOOKUP($A71&amp;AY$4,MEN_DES&amp;MEN_COD,MEN_GMS),0)*$Q71</f>
        <v>0</v>
      </c>
      <c r="AZ71" s="157" cm="1">
        <f t="array" ref="AZ71">IFERROR(_xlfn.XLOOKUP($A71&amp;AZ$4,MEN_DES&amp;MEN_COD,MEN_GMS),0)*$Q71</f>
        <v>0</v>
      </c>
      <c r="BA71" s="157" cm="1">
        <f t="array" ref="BA71">IFERROR(_xlfn.XLOOKUP($A71&amp;BA$4,MEN_DES&amp;MEN_COD,MEN_GMS),0)*$Q71</f>
        <v>0</v>
      </c>
      <c r="BB71" s="157" cm="1">
        <f t="array" ref="BB71">IFERROR(_xlfn.XLOOKUP($A71&amp;BB$4,MEN_DES&amp;MEN_COD,MEN_GMS),0)*$Q71</f>
        <v>0</v>
      </c>
      <c r="BC71" s="157" cm="1">
        <f t="array" ref="BC71">IFERROR(_xlfn.XLOOKUP($A71&amp;BC$4,MEN_DES&amp;MEN_COD,MEN_GMS),0)*$Q71</f>
        <v>0</v>
      </c>
      <c r="BD71" s="157" cm="1">
        <f t="array" ref="BD71">IFERROR(_xlfn.XLOOKUP($A71&amp;BD$4,MEN_DES&amp;MEN_COD,MEN_GMS),0)*$Q71</f>
        <v>0</v>
      </c>
      <c r="BE71" s="157" cm="1">
        <f t="array" ref="BE71">IFERROR(_xlfn.XLOOKUP($A71&amp;BE$4,MEN_DES&amp;MEN_COD,MEN_GMS),0)*$Q71</f>
        <v>0</v>
      </c>
      <c r="BF71" s="157" cm="1">
        <f t="array" ref="BF71">IFERROR(_xlfn.XLOOKUP($A71&amp;BF$4,MEN_DES&amp;MEN_COD,MEN_GMS),0)*$Q71</f>
        <v>0</v>
      </c>
      <c r="BG71" s="157" cm="1">
        <f t="array" ref="BG71">IFERROR(_xlfn.XLOOKUP($A71&amp;BG$4,MEN_DES&amp;MEN_COD,MEN_GMS),0)*$Q71</f>
        <v>0</v>
      </c>
      <c r="BH71" s="157" cm="1">
        <f t="array" ref="BH71">IFERROR(_xlfn.XLOOKUP($A71&amp;BH$4,MEN_DES&amp;MEN_COD,MEN_GMS),0)*$Q71</f>
        <v>0</v>
      </c>
      <c r="BI71" s="157" cm="1">
        <f t="array" ref="BI71">IFERROR(_xlfn.XLOOKUP($A71&amp;BI$4,MEN_DES&amp;MEN_COD,MEN_GMS),0)*$Q71</f>
        <v>0</v>
      </c>
      <c r="BJ71" s="157" cm="1">
        <f t="array" ref="BJ71">IFERROR(_xlfn.XLOOKUP($A71&amp;BJ$4,MEN_DES&amp;MEN_COD,MEN_GMS),0)*$Q71</f>
        <v>0</v>
      </c>
      <c r="BK71" s="157" cm="1">
        <f t="array" ref="BK71">IFERROR(_xlfn.XLOOKUP($A71&amp;BK$4,MEN_DES&amp;MEN_COD,MEN_GMS),0)*$Q71</f>
        <v>0</v>
      </c>
      <c r="BL71" s="157" cm="1">
        <f t="array" ref="BL71">IFERROR(_xlfn.XLOOKUP($A71&amp;BL$4,MEN_DES&amp;MEN_COD,MEN_GMS),0)*$Q71</f>
        <v>0</v>
      </c>
      <c r="BM71" s="157" cm="1">
        <f t="array" ref="BM71">IFERROR(_xlfn.XLOOKUP($A71&amp;BM$4,MEN_DES&amp;MEN_COD,MEN_GMS),0)*$Q71</f>
        <v>0</v>
      </c>
      <c r="BN71" s="157" cm="1">
        <f t="array" ref="BN71">IFERROR(_xlfn.XLOOKUP($A71&amp;BN$4,MEN_DES&amp;MEN_COD,MEN_GMS),0)*$Q71</f>
        <v>0</v>
      </c>
      <c r="BO71" s="168">
        <f t="shared" si="38"/>
        <v>0</v>
      </c>
    </row>
    <row r="72" spans="2:67" x14ac:dyDescent="0.15">
      <c r="B72"/>
      <c r="C72"/>
      <c r="R72" s="157" cm="1">
        <f t="array" ref="R72">IFERROR(_xlfn.XLOOKUP($A72&amp;R$4,MEN_DES&amp;MEN_COD,MEN_GMS),0)*$Q72</f>
        <v>0</v>
      </c>
      <c r="S72" s="157" cm="1">
        <f t="array" ref="S72">IFERROR(_xlfn.XLOOKUP($A72&amp;S$4,MEN_DES&amp;MEN_COD,MEN_GMS),0)*$Q72</f>
        <v>0</v>
      </c>
      <c r="T72" s="157" cm="1">
        <f t="array" ref="T72">IFERROR(_xlfn.XLOOKUP($A72&amp;T$4,MEN_DES&amp;MEN_COD,MEN_GMS),0)*$Q72</f>
        <v>0</v>
      </c>
      <c r="U72" s="157" cm="1">
        <f t="array" ref="U72">IFERROR(_xlfn.XLOOKUP($A72&amp;U$4,MEN_DES&amp;MEN_COD,MEN_GMS),0)*$Q72</f>
        <v>0</v>
      </c>
      <c r="V72" s="157" cm="1">
        <f t="array" ref="V72">IFERROR(_xlfn.XLOOKUP($A72&amp;V$4,MEN_DES&amp;MEN_COD,MEN_GMS),0)*$Q72</f>
        <v>0</v>
      </c>
      <c r="W72" s="157" cm="1">
        <f t="array" ref="W72">IFERROR(_xlfn.XLOOKUP($A72&amp;W$4,MEN_DES&amp;MEN_COD,MEN_GMS),0)*$Q72</f>
        <v>0</v>
      </c>
      <c r="X72" s="157" cm="1">
        <f t="array" ref="X72">IFERROR(_xlfn.XLOOKUP($A72&amp;X$4,MEN_DES&amp;MEN_COD,MEN_GMS),0)*$Q72</f>
        <v>0</v>
      </c>
      <c r="Y72" s="157" cm="1">
        <f t="array" ref="Y72">IFERROR(_xlfn.XLOOKUP($A72&amp;Y$4,MEN_DES&amp;MEN_COD,MEN_GMS),0)*$Q72</f>
        <v>0</v>
      </c>
      <c r="Z72" s="157" cm="1">
        <f t="array" ref="Z72">IFERROR(_xlfn.XLOOKUP($A72&amp;Z$4,MEN_DES&amp;MEN_COD,MEN_GMS),0)*$Q72</f>
        <v>0</v>
      </c>
      <c r="AA72" s="157" cm="1">
        <f t="array" ref="AA72">IFERROR(_xlfn.XLOOKUP($A72&amp;AA$4,MEN_DES&amp;MEN_COD,MEN_GMS),0)*$Q72</f>
        <v>0</v>
      </c>
      <c r="AB72" s="157" cm="1">
        <f t="array" ref="AB72">IFERROR(_xlfn.XLOOKUP($A72&amp;AB$4,MEN_DES&amp;MEN_COD,MEN_GMS),0)*$Q72</f>
        <v>0</v>
      </c>
      <c r="AC72" s="157" cm="1">
        <f t="array" ref="AC72">IFERROR(_xlfn.XLOOKUP($A72&amp;AC$4,MEN_DES&amp;MEN_COD,MEN_GMS),0)*$Q72</f>
        <v>0</v>
      </c>
      <c r="AD72" s="157" cm="1">
        <f t="array" ref="AD72">IFERROR(_xlfn.XLOOKUP($A72&amp;AD$4,MEN_DES&amp;MEN_COD,MEN_GMS),0)*$Q72</f>
        <v>0</v>
      </c>
      <c r="AE72" s="157" cm="1">
        <f t="array" ref="AE72">IFERROR(_xlfn.XLOOKUP($A72&amp;AE$4,MEN_DES&amp;MEN_COD,MEN_GMS),0)*$Q72</f>
        <v>0</v>
      </c>
      <c r="AF72" s="157"/>
      <c r="AG72" s="157" cm="1">
        <f t="array" ref="AG72">IFERROR(_xlfn.XLOOKUP($A72&amp;AG$4,MEN_DES&amp;MEN_COD,MEN_GMS),0)*$Q72</f>
        <v>0</v>
      </c>
      <c r="AH72" s="157" cm="1">
        <f t="array" ref="AH72">IFERROR(_xlfn.XLOOKUP($A72&amp;AH$4,MEN_DES&amp;MEN_COD,MEN_GMS),0)*$Q72</f>
        <v>0</v>
      </c>
      <c r="AI72" s="157" cm="1">
        <f t="array" ref="AI72">IFERROR(_xlfn.XLOOKUP($A72&amp;AI$4,MEN_DES&amp;MEN_COD,MEN_GMS),0)*$Q72</f>
        <v>0</v>
      </c>
      <c r="AJ72" s="157" cm="1">
        <f t="array" ref="AJ72">IFERROR(_xlfn.XLOOKUP($A72&amp;AJ$4,MEN_DES&amp;MEN_COD,MEN_GMS),0)*$Q72</f>
        <v>0</v>
      </c>
      <c r="AK72" s="157" cm="1">
        <f t="array" ref="AK72">IFERROR(_xlfn.XLOOKUP($A72&amp;AK$4,MEN_DES&amp;MEN_COD,MEN_GMS),0)*$Q72</f>
        <v>0</v>
      </c>
      <c r="AL72" s="157" cm="1">
        <f t="array" ref="AL72">IFERROR(_xlfn.XLOOKUP($A72&amp;AL$4,MEN_DES&amp;MEN_COD,MEN_GMS),0)*$Q72</f>
        <v>0</v>
      </c>
      <c r="AM72" s="157" cm="1">
        <f t="array" ref="AM72">IFERROR(_xlfn.XLOOKUP($A72&amp;AM$4,MEN_DES&amp;MEN_COD,MEN_GMS),0)*$Q72</f>
        <v>0</v>
      </c>
      <c r="AN72" s="157" cm="1">
        <f t="array" ref="AN72">IFERROR(_xlfn.XLOOKUP($A72&amp;AN$4,MEN_DES&amp;MEN_COD,MEN_GMS),0)*$Q72</f>
        <v>0</v>
      </c>
      <c r="AO72" s="157" cm="1">
        <f t="array" ref="AO72">IFERROR(_xlfn.XLOOKUP($A72&amp;AO$4,MEN_DES&amp;MEN_COD,MEN_GMS),0)*$Q72</f>
        <v>0</v>
      </c>
      <c r="AP72" s="157" cm="1">
        <f t="array" ref="AP72">IFERROR(_xlfn.XLOOKUP($A72&amp;AP$4,MEN_DES&amp;MEN_COD,MEN_GMS),0)*$Q72</f>
        <v>0</v>
      </c>
      <c r="AQ72" s="157" cm="1">
        <f t="array" ref="AQ72">IFERROR(_xlfn.XLOOKUP($A72&amp;AQ$4,MEN_DES&amp;MEN_COD,MEN_GMS),0)*$Q72</f>
        <v>0</v>
      </c>
      <c r="AR72" s="157" cm="1">
        <f t="array" ref="AR72">IFERROR(_xlfn.XLOOKUP($A72&amp;AR$4,MEN_DES&amp;MEN_COD,MEN_GMS),0)*$Q72</f>
        <v>0</v>
      </c>
      <c r="AS72" s="157" cm="1">
        <f t="array" ref="AS72">IFERROR(_xlfn.XLOOKUP($A72&amp;AS$4,MEN_DES&amp;MEN_COD,MEN_GMS),0)*$Q72</f>
        <v>0</v>
      </c>
      <c r="AT72" s="157" cm="1">
        <f t="array" ref="AT72">IFERROR(_xlfn.XLOOKUP($A72&amp;AT$4,MEN_DES&amp;MEN_COD,MEN_GMS),0)*$Q72</f>
        <v>0</v>
      </c>
      <c r="AU72" s="157" cm="1">
        <f t="array" ref="AU72">IFERROR(_xlfn.XLOOKUP($A72&amp;AU$4,MEN_DES&amp;MEN_COD,MEN_GMS),0)*$Q72</f>
        <v>0</v>
      </c>
      <c r="AV72" s="157" cm="1">
        <f t="array" ref="AV72">IFERROR(_xlfn.XLOOKUP($A72&amp;AV$4,MEN_DES&amp;MEN_COD,MEN_GMS),0)*$Q72</f>
        <v>0</v>
      </c>
      <c r="AW72" s="157" cm="1">
        <f t="array" ref="AW72">IFERROR(_xlfn.XLOOKUP($A72&amp;AW$4,MEN_DES&amp;MEN_COD,MEN_GMS),0)*$Q72</f>
        <v>0</v>
      </c>
      <c r="AX72" s="157" cm="1">
        <f t="array" ref="AX72">IFERROR(_xlfn.XLOOKUP($A72&amp;AX$4,MEN_DES&amp;MEN_COD,MEN_GMS),0)*$Q72</f>
        <v>0</v>
      </c>
      <c r="AY72" s="157" cm="1">
        <f t="array" ref="AY72">IFERROR(_xlfn.XLOOKUP($A72&amp;AY$4,MEN_DES&amp;MEN_COD,MEN_GMS),0)*$Q72</f>
        <v>0</v>
      </c>
      <c r="AZ72" s="157" cm="1">
        <f t="array" ref="AZ72">IFERROR(_xlfn.XLOOKUP($A72&amp;AZ$4,MEN_DES&amp;MEN_COD,MEN_GMS),0)*$Q72</f>
        <v>0</v>
      </c>
      <c r="BA72" s="157" cm="1">
        <f t="array" ref="BA72">IFERROR(_xlfn.XLOOKUP($A72&amp;BA$4,MEN_DES&amp;MEN_COD,MEN_GMS),0)*$Q72</f>
        <v>0</v>
      </c>
      <c r="BB72" s="157" cm="1">
        <f t="array" ref="BB72">IFERROR(_xlfn.XLOOKUP($A72&amp;BB$4,MEN_DES&amp;MEN_COD,MEN_GMS),0)*$Q72</f>
        <v>0</v>
      </c>
      <c r="BC72" s="157" cm="1">
        <f t="array" ref="BC72">IFERROR(_xlfn.XLOOKUP($A72&amp;BC$4,MEN_DES&amp;MEN_COD,MEN_GMS),0)*$Q72</f>
        <v>0</v>
      </c>
      <c r="BD72" s="157" cm="1">
        <f t="array" ref="BD72">IFERROR(_xlfn.XLOOKUP($A72&amp;BD$4,MEN_DES&amp;MEN_COD,MEN_GMS),0)*$Q72</f>
        <v>0</v>
      </c>
      <c r="BE72" s="157" cm="1">
        <f t="array" ref="BE72">IFERROR(_xlfn.XLOOKUP($A72&amp;BE$4,MEN_DES&amp;MEN_COD,MEN_GMS),0)*$Q72</f>
        <v>0</v>
      </c>
      <c r="BF72" s="157" cm="1">
        <f t="array" ref="BF72">IFERROR(_xlfn.XLOOKUP($A72&amp;BF$4,MEN_DES&amp;MEN_COD,MEN_GMS),0)*$Q72</f>
        <v>0</v>
      </c>
      <c r="BG72" s="157" cm="1">
        <f t="array" ref="BG72">IFERROR(_xlfn.XLOOKUP($A72&amp;BG$4,MEN_DES&amp;MEN_COD,MEN_GMS),0)*$Q72</f>
        <v>0</v>
      </c>
      <c r="BH72" s="157" cm="1">
        <f t="array" ref="BH72">IFERROR(_xlfn.XLOOKUP($A72&amp;BH$4,MEN_DES&amp;MEN_COD,MEN_GMS),0)*$Q72</f>
        <v>0</v>
      </c>
      <c r="BI72" s="157" cm="1">
        <f t="array" ref="BI72">IFERROR(_xlfn.XLOOKUP($A72&amp;BI$4,MEN_DES&amp;MEN_COD,MEN_GMS),0)*$Q72</f>
        <v>0</v>
      </c>
      <c r="BJ72" s="157" cm="1">
        <f t="array" ref="BJ72">IFERROR(_xlfn.XLOOKUP($A72&amp;BJ$4,MEN_DES&amp;MEN_COD,MEN_GMS),0)*$Q72</f>
        <v>0</v>
      </c>
      <c r="BK72" s="157" cm="1">
        <f t="array" ref="BK72">IFERROR(_xlfn.XLOOKUP($A72&amp;BK$4,MEN_DES&amp;MEN_COD,MEN_GMS),0)*$Q72</f>
        <v>0</v>
      </c>
      <c r="BL72" s="157" cm="1">
        <f t="array" ref="BL72">IFERROR(_xlfn.XLOOKUP($A72&amp;BL$4,MEN_DES&amp;MEN_COD,MEN_GMS),0)*$Q72</f>
        <v>0</v>
      </c>
      <c r="BM72" s="157" cm="1">
        <f t="array" ref="BM72">IFERROR(_xlfn.XLOOKUP($A72&amp;BM$4,MEN_DES&amp;MEN_COD,MEN_GMS),0)*$Q72</f>
        <v>0</v>
      </c>
      <c r="BN72" s="157" cm="1">
        <f t="array" ref="BN72">IFERROR(_xlfn.XLOOKUP($A72&amp;BN$4,MEN_DES&amp;MEN_COD,MEN_GMS),0)*$Q72</f>
        <v>0</v>
      </c>
      <c r="BO72" s="168">
        <f t="shared" si="38"/>
        <v>0</v>
      </c>
    </row>
    <row r="73" spans="2:67" x14ac:dyDescent="0.15">
      <c r="B73"/>
      <c r="C73"/>
      <c r="R73" s="157" cm="1">
        <f t="array" ref="R73">IFERROR(_xlfn.XLOOKUP($A73&amp;R$4,MEN_DES&amp;MEN_COD,MEN_GMS),0)*$Q73</f>
        <v>0</v>
      </c>
      <c r="S73" s="157" cm="1">
        <f t="array" ref="S73">IFERROR(_xlfn.XLOOKUP($A73&amp;S$4,MEN_DES&amp;MEN_COD,MEN_GMS),0)*$Q73</f>
        <v>0</v>
      </c>
      <c r="T73" s="157" cm="1">
        <f t="array" ref="T73">IFERROR(_xlfn.XLOOKUP($A73&amp;T$4,MEN_DES&amp;MEN_COD,MEN_GMS),0)*$Q73</f>
        <v>0</v>
      </c>
      <c r="U73" s="157" cm="1">
        <f t="array" ref="U73">IFERROR(_xlfn.XLOOKUP($A73&amp;U$4,MEN_DES&amp;MEN_COD,MEN_GMS),0)*$Q73</f>
        <v>0</v>
      </c>
      <c r="V73" s="157" cm="1">
        <f t="array" ref="V73">IFERROR(_xlfn.XLOOKUP($A73&amp;V$4,MEN_DES&amp;MEN_COD,MEN_GMS),0)*$Q73</f>
        <v>0</v>
      </c>
      <c r="W73" s="157" cm="1">
        <f t="array" ref="W73">IFERROR(_xlfn.XLOOKUP($A73&amp;W$4,MEN_DES&amp;MEN_COD,MEN_GMS),0)*$Q73</f>
        <v>0</v>
      </c>
      <c r="X73" s="157" cm="1">
        <f t="array" ref="X73">IFERROR(_xlfn.XLOOKUP($A73&amp;X$4,MEN_DES&amp;MEN_COD,MEN_GMS),0)*$Q73</f>
        <v>0</v>
      </c>
      <c r="Y73" s="157" cm="1">
        <f t="array" ref="Y73">IFERROR(_xlfn.XLOOKUP($A73&amp;Y$4,MEN_DES&amp;MEN_COD,MEN_GMS),0)*$Q73</f>
        <v>0</v>
      </c>
      <c r="Z73" s="157" cm="1">
        <f t="array" ref="Z73">IFERROR(_xlfn.XLOOKUP($A73&amp;Z$4,MEN_DES&amp;MEN_COD,MEN_GMS),0)*$Q73</f>
        <v>0</v>
      </c>
      <c r="AA73" s="157" cm="1">
        <f t="array" ref="AA73">IFERROR(_xlfn.XLOOKUP($A73&amp;AA$4,MEN_DES&amp;MEN_COD,MEN_GMS),0)*$Q73</f>
        <v>0</v>
      </c>
      <c r="AB73" s="157" cm="1">
        <f t="array" ref="AB73">IFERROR(_xlfn.XLOOKUP($A73&amp;AB$4,MEN_DES&amp;MEN_COD,MEN_GMS),0)*$Q73</f>
        <v>0</v>
      </c>
      <c r="AC73" s="157" cm="1">
        <f t="array" ref="AC73">IFERROR(_xlfn.XLOOKUP($A73&amp;AC$4,MEN_DES&amp;MEN_COD,MEN_GMS),0)*$Q73</f>
        <v>0</v>
      </c>
      <c r="AD73" s="157" cm="1">
        <f t="array" ref="AD73">IFERROR(_xlfn.XLOOKUP($A73&amp;AD$4,MEN_DES&amp;MEN_COD,MEN_GMS),0)*$Q73</f>
        <v>0</v>
      </c>
      <c r="AE73" s="157" cm="1">
        <f t="array" ref="AE73">IFERROR(_xlfn.XLOOKUP($A73&amp;AE$4,MEN_DES&amp;MEN_COD,MEN_GMS),0)*$Q73</f>
        <v>0</v>
      </c>
      <c r="AF73" s="157"/>
      <c r="AG73" s="157" cm="1">
        <f t="array" ref="AG73">IFERROR(_xlfn.XLOOKUP($A73&amp;AG$4,MEN_DES&amp;MEN_COD,MEN_GMS),0)*$Q73</f>
        <v>0</v>
      </c>
      <c r="AH73" s="157" cm="1">
        <f t="array" ref="AH73">IFERROR(_xlfn.XLOOKUP($A73&amp;AH$4,MEN_DES&amp;MEN_COD,MEN_GMS),0)*$Q73</f>
        <v>0</v>
      </c>
      <c r="AI73" s="157" cm="1">
        <f t="array" ref="AI73">IFERROR(_xlfn.XLOOKUP($A73&amp;AI$4,MEN_DES&amp;MEN_COD,MEN_GMS),0)*$Q73</f>
        <v>0</v>
      </c>
      <c r="AJ73" s="157" cm="1">
        <f t="array" ref="AJ73">IFERROR(_xlfn.XLOOKUP($A73&amp;AJ$4,MEN_DES&amp;MEN_COD,MEN_GMS),0)*$Q73</f>
        <v>0</v>
      </c>
      <c r="AK73" s="157" cm="1">
        <f t="array" ref="AK73">IFERROR(_xlfn.XLOOKUP($A73&amp;AK$4,MEN_DES&amp;MEN_COD,MEN_GMS),0)*$Q73</f>
        <v>0</v>
      </c>
      <c r="AL73" s="157" cm="1">
        <f t="array" ref="AL73">IFERROR(_xlfn.XLOOKUP($A73&amp;AL$4,MEN_DES&amp;MEN_COD,MEN_GMS),0)*$Q73</f>
        <v>0</v>
      </c>
      <c r="AM73" s="157" cm="1">
        <f t="array" ref="AM73">IFERROR(_xlfn.XLOOKUP($A73&amp;AM$4,MEN_DES&amp;MEN_COD,MEN_GMS),0)*$Q73</f>
        <v>0</v>
      </c>
      <c r="AN73" s="157" cm="1">
        <f t="array" ref="AN73">IFERROR(_xlfn.XLOOKUP($A73&amp;AN$4,MEN_DES&amp;MEN_COD,MEN_GMS),0)*$Q73</f>
        <v>0</v>
      </c>
      <c r="AO73" s="157" cm="1">
        <f t="array" ref="AO73">IFERROR(_xlfn.XLOOKUP($A73&amp;AO$4,MEN_DES&amp;MEN_COD,MEN_GMS),0)*$Q73</f>
        <v>0</v>
      </c>
      <c r="AP73" s="157" cm="1">
        <f t="array" ref="AP73">IFERROR(_xlfn.XLOOKUP($A73&amp;AP$4,MEN_DES&amp;MEN_COD,MEN_GMS),0)*$Q73</f>
        <v>0</v>
      </c>
      <c r="AQ73" s="157" cm="1">
        <f t="array" ref="AQ73">IFERROR(_xlfn.XLOOKUP($A73&amp;AQ$4,MEN_DES&amp;MEN_COD,MEN_GMS),0)*$Q73</f>
        <v>0</v>
      </c>
      <c r="AR73" s="157" cm="1">
        <f t="array" ref="AR73">IFERROR(_xlfn.XLOOKUP($A73&amp;AR$4,MEN_DES&amp;MEN_COD,MEN_GMS),0)*$Q73</f>
        <v>0</v>
      </c>
      <c r="AS73" s="157" cm="1">
        <f t="array" ref="AS73">IFERROR(_xlfn.XLOOKUP($A73&amp;AS$4,MEN_DES&amp;MEN_COD,MEN_GMS),0)*$Q73</f>
        <v>0</v>
      </c>
      <c r="AT73" s="157" cm="1">
        <f t="array" ref="AT73">IFERROR(_xlfn.XLOOKUP($A73&amp;AT$4,MEN_DES&amp;MEN_COD,MEN_GMS),0)*$Q73</f>
        <v>0</v>
      </c>
      <c r="AU73" s="157" cm="1">
        <f t="array" ref="AU73">IFERROR(_xlfn.XLOOKUP($A73&amp;AU$4,MEN_DES&amp;MEN_COD,MEN_GMS),0)*$Q73</f>
        <v>0</v>
      </c>
      <c r="AV73" s="157" cm="1">
        <f t="array" ref="AV73">IFERROR(_xlfn.XLOOKUP($A73&amp;AV$4,MEN_DES&amp;MEN_COD,MEN_GMS),0)*$Q73</f>
        <v>0</v>
      </c>
      <c r="AW73" s="157" cm="1">
        <f t="array" ref="AW73">IFERROR(_xlfn.XLOOKUP($A73&amp;AW$4,MEN_DES&amp;MEN_COD,MEN_GMS),0)*$Q73</f>
        <v>0</v>
      </c>
      <c r="AX73" s="157" cm="1">
        <f t="array" ref="AX73">IFERROR(_xlfn.XLOOKUP($A73&amp;AX$4,MEN_DES&amp;MEN_COD,MEN_GMS),0)*$Q73</f>
        <v>0</v>
      </c>
      <c r="AY73" s="157" cm="1">
        <f t="array" ref="AY73">IFERROR(_xlfn.XLOOKUP($A73&amp;AY$4,MEN_DES&amp;MEN_COD,MEN_GMS),0)*$Q73</f>
        <v>0</v>
      </c>
      <c r="AZ73" s="157" cm="1">
        <f t="array" ref="AZ73">IFERROR(_xlfn.XLOOKUP($A73&amp;AZ$4,MEN_DES&amp;MEN_COD,MEN_GMS),0)*$Q73</f>
        <v>0</v>
      </c>
      <c r="BA73" s="157" cm="1">
        <f t="array" ref="BA73">IFERROR(_xlfn.XLOOKUP($A73&amp;BA$4,MEN_DES&amp;MEN_COD,MEN_GMS),0)*$Q73</f>
        <v>0</v>
      </c>
      <c r="BB73" s="157" cm="1">
        <f t="array" ref="BB73">IFERROR(_xlfn.XLOOKUP($A73&amp;BB$4,MEN_DES&amp;MEN_COD,MEN_GMS),0)*$Q73</f>
        <v>0</v>
      </c>
      <c r="BC73" s="157" cm="1">
        <f t="array" ref="BC73">IFERROR(_xlfn.XLOOKUP($A73&amp;BC$4,MEN_DES&amp;MEN_COD,MEN_GMS),0)*$Q73</f>
        <v>0</v>
      </c>
      <c r="BD73" s="157" cm="1">
        <f t="array" ref="BD73">IFERROR(_xlfn.XLOOKUP($A73&amp;BD$4,MEN_DES&amp;MEN_COD,MEN_GMS),0)*$Q73</f>
        <v>0</v>
      </c>
      <c r="BE73" s="157" cm="1">
        <f t="array" ref="BE73">IFERROR(_xlfn.XLOOKUP($A73&amp;BE$4,MEN_DES&amp;MEN_COD,MEN_GMS),0)*$Q73</f>
        <v>0</v>
      </c>
      <c r="BF73" s="157" cm="1">
        <f t="array" ref="BF73">IFERROR(_xlfn.XLOOKUP($A73&amp;BF$4,MEN_DES&amp;MEN_COD,MEN_GMS),0)*$Q73</f>
        <v>0</v>
      </c>
      <c r="BG73" s="157" cm="1">
        <f t="array" ref="BG73">IFERROR(_xlfn.XLOOKUP($A73&amp;BG$4,MEN_DES&amp;MEN_COD,MEN_GMS),0)*$Q73</f>
        <v>0</v>
      </c>
      <c r="BH73" s="157" cm="1">
        <f t="array" ref="BH73">IFERROR(_xlfn.XLOOKUP($A73&amp;BH$4,MEN_DES&amp;MEN_COD,MEN_GMS),0)*$Q73</f>
        <v>0</v>
      </c>
      <c r="BI73" s="157" cm="1">
        <f t="array" ref="BI73">IFERROR(_xlfn.XLOOKUP($A73&amp;BI$4,MEN_DES&amp;MEN_COD,MEN_GMS),0)*$Q73</f>
        <v>0</v>
      </c>
      <c r="BJ73" s="157" cm="1">
        <f t="array" ref="BJ73">IFERROR(_xlfn.XLOOKUP($A73&amp;BJ$4,MEN_DES&amp;MEN_COD,MEN_GMS),0)*$Q73</f>
        <v>0</v>
      </c>
      <c r="BK73" s="157" cm="1">
        <f t="array" ref="BK73">IFERROR(_xlfn.XLOOKUP($A73&amp;BK$4,MEN_DES&amp;MEN_COD,MEN_GMS),0)*$Q73</f>
        <v>0</v>
      </c>
      <c r="BL73" s="157" cm="1">
        <f t="array" ref="BL73">IFERROR(_xlfn.XLOOKUP($A73&amp;BL$4,MEN_DES&amp;MEN_COD,MEN_GMS),0)*$Q73</f>
        <v>0</v>
      </c>
      <c r="BM73" s="157" cm="1">
        <f t="array" ref="BM73">IFERROR(_xlfn.XLOOKUP($A73&amp;BM$4,MEN_DES&amp;MEN_COD,MEN_GMS),0)*$Q73</f>
        <v>0</v>
      </c>
      <c r="BN73" s="157" cm="1">
        <f t="array" ref="BN73">IFERROR(_xlfn.XLOOKUP($A73&amp;BN$4,MEN_DES&amp;MEN_COD,MEN_GMS),0)*$Q73</f>
        <v>0</v>
      </c>
      <c r="BO73" s="168">
        <f t="shared" si="38"/>
        <v>0</v>
      </c>
    </row>
    <row r="74" spans="2:67" x14ac:dyDescent="0.15">
      <c r="B74"/>
      <c r="C74"/>
      <c r="R74" s="157" cm="1">
        <f t="array" ref="R74">IFERROR(_xlfn.XLOOKUP($A74&amp;R$4,MEN_DES&amp;MEN_COD,MEN_GMS),0)*$Q74</f>
        <v>0</v>
      </c>
      <c r="S74" s="157" cm="1">
        <f t="array" ref="S74">IFERROR(_xlfn.XLOOKUP($A74&amp;S$4,MEN_DES&amp;MEN_COD,MEN_GMS),0)*$Q74</f>
        <v>0</v>
      </c>
      <c r="T74" s="157" cm="1">
        <f t="array" ref="T74">IFERROR(_xlfn.XLOOKUP($A74&amp;T$4,MEN_DES&amp;MEN_COD,MEN_GMS),0)*$Q74</f>
        <v>0</v>
      </c>
      <c r="U74" s="157" cm="1">
        <f t="array" ref="U74">IFERROR(_xlfn.XLOOKUP($A74&amp;U$4,MEN_DES&amp;MEN_COD,MEN_GMS),0)*$Q74</f>
        <v>0</v>
      </c>
      <c r="V74" s="157" cm="1">
        <f t="array" ref="V74">IFERROR(_xlfn.XLOOKUP($A74&amp;V$4,MEN_DES&amp;MEN_COD,MEN_GMS),0)*$Q74</f>
        <v>0</v>
      </c>
      <c r="W74" s="157" cm="1">
        <f t="array" ref="W74">IFERROR(_xlfn.XLOOKUP($A74&amp;W$4,MEN_DES&amp;MEN_COD,MEN_GMS),0)*$Q74</f>
        <v>0</v>
      </c>
      <c r="X74" s="157" cm="1">
        <f t="array" ref="X74">IFERROR(_xlfn.XLOOKUP($A74&amp;X$4,MEN_DES&amp;MEN_COD,MEN_GMS),0)*$Q74</f>
        <v>0</v>
      </c>
      <c r="Y74" s="157" cm="1">
        <f t="array" ref="Y74">IFERROR(_xlfn.XLOOKUP($A74&amp;Y$4,MEN_DES&amp;MEN_COD,MEN_GMS),0)*$Q74</f>
        <v>0</v>
      </c>
      <c r="Z74" s="157" cm="1">
        <f t="array" ref="Z74">IFERROR(_xlfn.XLOOKUP($A74&amp;Z$4,MEN_DES&amp;MEN_COD,MEN_GMS),0)*$Q74</f>
        <v>0</v>
      </c>
      <c r="AA74" s="157" cm="1">
        <f t="array" ref="AA74">IFERROR(_xlfn.XLOOKUP($A74&amp;AA$4,MEN_DES&amp;MEN_COD,MEN_GMS),0)*$Q74</f>
        <v>0</v>
      </c>
      <c r="AB74" s="157" cm="1">
        <f t="array" ref="AB74">IFERROR(_xlfn.XLOOKUP($A74&amp;AB$4,MEN_DES&amp;MEN_COD,MEN_GMS),0)*$Q74</f>
        <v>0</v>
      </c>
      <c r="AC74" s="157" cm="1">
        <f t="array" ref="AC74">IFERROR(_xlfn.XLOOKUP($A74&amp;AC$4,MEN_DES&amp;MEN_COD,MEN_GMS),0)*$Q74</f>
        <v>0</v>
      </c>
      <c r="AD74" s="157" cm="1">
        <f t="array" ref="AD74">IFERROR(_xlfn.XLOOKUP($A74&amp;AD$4,MEN_DES&amp;MEN_COD,MEN_GMS),0)*$Q74</f>
        <v>0</v>
      </c>
      <c r="AE74" s="157" cm="1">
        <f t="array" ref="AE74">IFERROR(_xlfn.XLOOKUP($A74&amp;AE$4,MEN_DES&amp;MEN_COD,MEN_GMS),0)*$Q74</f>
        <v>0</v>
      </c>
      <c r="AF74" s="157"/>
      <c r="AG74" s="157" cm="1">
        <f t="array" ref="AG74">IFERROR(_xlfn.XLOOKUP($A74&amp;AG$4,MEN_DES&amp;MEN_COD,MEN_GMS),0)*$Q74</f>
        <v>0</v>
      </c>
      <c r="AH74" s="157" cm="1">
        <f t="array" ref="AH74">IFERROR(_xlfn.XLOOKUP($A74&amp;AH$4,MEN_DES&amp;MEN_COD,MEN_GMS),0)*$Q74</f>
        <v>0</v>
      </c>
      <c r="AI74" s="157" cm="1">
        <f t="array" ref="AI74">IFERROR(_xlfn.XLOOKUP($A74&amp;AI$4,MEN_DES&amp;MEN_COD,MEN_GMS),0)*$Q74</f>
        <v>0</v>
      </c>
      <c r="AJ74" s="157" cm="1">
        <f t="array" ref="AJ74">IFERROR(_xlfn.XLOOKUP($A74&amp;AJ$4,MEN_DES&amp;MEN_COD,MEN_GMS),0)*$Q74</f>
        <v>0</v>
      </c>
      <c r="AK74" s="157" cm="1">
        <f t="array" ref="AK74">IFERROR(_xlfn.XLOOKUP($A74&amp;AK$4,MEN_DES&amp;MEN_COD,MEN_GMS),0)*$Q74</f>
        <v>0</v>
      </c>
      <c r="AL74" s="157" cm="1">
        <f t="array" ref="AL74">IFERROR(_xlfn.XLOOKUP($A74&amp;AL$4,MEN_DES&amp;MEN_COD,MEN_GMS),0)*$Q74</f>
        <v>0</v>
      </c>
      <c r="AM74" s="157" cm="1">
        <f t="array" ref="AM74">IFERROR(_xlfn.XLOOKUP($A74&amp;AM$4,MEN_DES&amp;MEN_COD,MEN_GMS),0)*$Q74</f>
        <v>0</v>
      </c>
      <c r="AN74" s="157" cm="1">
        <f t="array" ref="AN74">IFERROR(_xlfn.XLOOKUP($A74&amp;AN$4,MEN_DES&amp;MEN_COD,MEN_GMS),0)*$Q74</f>
        <v>0</v>
      </c>
      <c r="AO74" s="157" cm="1">
        <f t="array" ref="AO74">IFERROR(_xlfn.XLOOKUP($A74&amp;AO$4,MEN_DES&amp;MEN_COD,MEN_GMS),0)*$Q74</f>
        <v>0</v>
      </c>
      <c r="AP74" s="157" cm="1">
        <f t="array" ref="AP74">IFERROR(_xlfn.XLOOKUP($A74&amp;AP$4,MEN_DES&amp;MEN_COD,MEN_GMS),0)*$Q74</f>
        <v>0</v>
      </c>
      <c r="AQ74" s="157" cm="1">
        <f t="array" ref="AQ74">IFERROR(_xlfn.XLOOKUP($A74&amp;AQ$4,MEN_DES&amp;MEN_COD,MEN_GMS),0)*$Q74</f>
        <v>0</v>
      </c>
      <c r="AR74" s="157" cm="1">
        <f t="array" ref="AR74">IFERROR(_xlfn.XLOOKUP($A74&amp;AR$4,MEN_DES&amp;MEN_COD,MEN_GMS),0)*$Q74</f>
        <v>0</v>
      </c>
      <c r="AS74" s="157" cm="1">
        <f t="array" ref="AS74">IFERROR(_xlfn.XLOOKUP($A74&amp;AS$4,MEN_DES&amp;MEN_COD,MEN_GMS),0)*$Q74</f>
        <v>0</v>
      </c>
      <c r="AT74" s="157" cm="1">
        <f t="array" ref="AT74">IFERROR(_xlfn.XLOOKUP($A74&amp;AT$4,MEN_DES&amp;MEN_COD,MEN_GMS),0)*$Q74</f>
        <v>0</v>
      </c>
      <c r="AU74" s="157" cm="1">
        <f t="array" ref="AU74">IFERROR(_xlfn.XLOOKUP($A74&amp;AU$4,MEN_DES&amp;MEN_COD,MEN_GMS),0)*$Q74</f>
        <v>0</v>
      </c>
      <c r="AV74" s="157" cm="1">
        <f t="array" ref="AV74">IFERROR(_xlfn.XLOOKUP($A74&amp;AV$4,MEN_DES&amp;MEN_COD,MEN_GMS),0)*$Q74</f>
        <v>0</v>
      </c>
      <c r="AW74" s="157" cm="1">
        <f t="array" ref="AW74">IFERROR(_xlfn.XLOOKUP($A74&amp;AW$4,MEN_DES&amp;MEN_COD,MEN_GMS),0)*$Q74</f>
        <v>0</v>
      </c>
      <c r="AX74" s="157" cm="1">
        <f t="array" ref="AX74">IFERROR(_xlfn.XLOOKUP($A74&amp;AX$4,MEN_DES&amp;MEN_COD,MEN_GMS),0)*$Q74</f>
        <v>0</v>
      </c>
      <c r="AY74" s="157" cm="1">
        <f t="array" ref="AY74">IFERROR(_xlfn.XLOOKUP($A74&amp;AY$4,MEN_DES&amp;MEN_COD,MEN_GMS),0)*$Q74</f>
        <v>0</v>
      </c>
      <c r="AZ74" s="157" cm="1">
        <f t="array" ref="AZ74">IFERROR(_xlfn.XLOOKUP($A74&amp;AZ$4,MEN_DES&amp;MEN_COD,MEN_GMS),0)*$Q74</f>
        <v>0</v>
      </c>
      <c r="BA74" s="157" cm="1">
        <f t="array" ref="BA74">IFERROR(_xlfn.XLOOKUP($A74&amp;BA$4,MEN_DES&amp;MEN_COD,MEN_GMS),0)*$Q74</f>
        <v>0</v>
      </c>
      <c r="BB74" s="157" cm="1">
        <f t="array" ref="BB74">IFERROR(_xlfn.XLOOKUP($A74&amp;BB$4,MEN_DES&amp;MEN_COD,MEN_GMS),0)*$Q74</f>
        <v>0</v>
      </c>
      <c r="BC74" s="157" cm="1">
        <f t="array" ref="BC74">IFERROR(_xlfn.XLOOKUP($A74&amp;BC$4,MEN_DES&amp;MEN_COD,MEN_GMS),0)*$Q74</f>
        <v>0</v>
      </c>
      <c r="BD74" s="157" cm="1">
        <f t="array" ref="BD74">IFERROR(_xlfn.XLOOKUP($A74&amp;BD$4,MEN_DES&amp;MEN_COD,MEN_GMS),0)*$Q74</f>
        <v>0</v>
      </c>
      <c r="BE74" s="157" cm="1">
        <f t="array" ref="BE74">IFERROR(_xlfn.XLOOKUP($A74&amp;BE$4,MEN_DES&amp;MEN_COD,MEN_GMS),0)*$Q74</f>
        <v>0</v>
      </c>
      <c r="BF74" s="157" cm="1">
        <f t="array" ref="BF74">IFERROR(_xlfn.XLOOKUP($A74&amp;BF$4,MEN_DES&amp;MEN_COD,MEN_GMS),0)*$Q74</f>
        <v>0</v>
      </c>
      <c r="BG74" s="157" cm="1">
        <f t="array" ref="BG74">IFERROR(_xlfn.XLOOKUP($A74&amp;BG$4,MEN_DES&amp;MEN_COD,MEN_GMS),0)*$Q74</f>
        <v>0</v>
      </c>
      <c r="BH74" s="157" cm="1">
        <f t="array" ref="BH74">IFERROR(_xlfn.XLOOKUP($A74&amp;BH$4,MEN_DES&amp;MEN_COD,MEN_GMS),0)*$Q74</f>
        <v>0</v>
      </c>
      <c r="BI74" s="157" cm="1">
        <f t="array" ref="BI74">IFERROR(_xlfn.XLOOKUP($A74&amp;BI$4,MEN_DES&amp;MEN_COD,MEN_GMS),0)*$Q74</f>
        <v>0</v>
      </c>
      <c r="BJ74" s="157" cm="1">
        <f t="array" ref="BJ74">IFERROR(_xlfn.XLOOKUP($A74&amp;BJ$4,MEN_DES&amp;MEN_COD,MEN_GMS),0)*$Q74</f>
        <v>0</v>
      </c>
      <c r="BK74" s="157" cm="1">
        <f t="array" ref="BK74">IFERROR(_xlfn.XLOOKUP($A74&amp;BK$4,MEN_DES&amp;MEN_COD,MEN_GMS),0)*$Q74</f>
        <v>0</v>
      </c>
      <c r="BL74" s="157" cm="1">
        <f t="array" ref="BL74">IFERROR(_xlfn.XLOOKUP($A74&amp;BL$4,MEN_DES&amp;MEN_COD,MEN_GMS),0)*$Q74</f>
        <v>0</v>
      </c>
      <c r="BM74" s="157" cm="1">
        <f t="array" ref="BM74">IFERROR(_xlfn.XLOOKUP($A74&amp;BM$4,MEN_DES&amp;MEN_COD,MEN_GMS),0)*$Q74</f>
        <v>0</v>
      </c>
      <c r="BN74" s="157" cm="1">
        <f t="array" ref="BN74">IFERROR(_xlfn.XLOOKUP($A74&amp;BN$4,MEN_DES&amp;MEN_COD,MEN_GMS),0)*$Q74</f>
        <v>0</v>
      </c>
      <c r="BO74" s="168">
        <f t="shared" si="38"/>
        <v>0</v>
      </c>
    </row>
    <row r="75" spans="2:67" x14ac:dyDescent="0.15">
      <c r="B75"/>
      <c r="C75"/>
      <c r="R75" s="157" cm="1">
        <f t="array" ref="R75">IFERROR(_xlfn.XLOOKUP($A75&amp;R$4,MEN_DES&amp;MEN_COD,MEN_GMS),0)*$Q75</f>
        <v>0</v>
      </c>
      <c r="S75" s="157" cm="1">
        <f t="array" ref="S75">IFERROR(_xlfn.XLOOKUP($A75&amp;S$4,MEN_DES&amp;MEN_COD,MEN_GMS),0)*$Q75</f>
        <v>0</v>
      </c>
      <c r="T75" s="157" cm="1">
        <f t="array" ref="T75">IFERROR(_xlfn.XLOOKUP($A75&amp;T$4,MEN_DES&amp;MEN_COD,MEN_GMS),0)*$Q75</f>
        <v>0</v>
      </c>
      <c r="U75" s="157" cm="1">
        <f t="array" ref="U75">IFERROR(_xlfn.XLOOKUP($A75&amp;U$4,MEN_DES&amp;MEN_COD,MEN_GMS),0)*$Q75</f>
        <v>0</v>
      </c>
      <c r="V75" s="157" cm="1">
        <f t="array" ref="V75">IFERROR(_xlfn.XLOOKUP($A75&amp;V$4,MEN_DES&amp;MEN_COD,MEN_GMS),0)*$Q75</f>
        <v>0</v>
      </c>
      <c r="W75" s="157" cm="1">
        <f t="array" ref="W75">IFERROR(_xlfn.XLOOKUP($A75&amp;W$4,MEN_DES&amp;MEN_COD,MEN_GMS),0)*$Q75</f>
        <v>0</v>
      </c>
      <c r="X75" s="157" cm="1">
        <f t="array" ref="X75">IFERROR(_xlfn.XLOOKUP($A75&amp;X$4,MEN_DES&amp;MEN_COD,MEN_GMS),0)*$Q75</f>
        <v>0</v>
      </c>
      <c r="Y75" s="157" cm="1">
        <f t="array" ref="Y75">IFERROR(_xlfn.XLOOKUP($A75&amp;Y$4,MEN_DES&amp;MEN_COD,MEN_GMS),0)*$Q75</f>
        <v>0</v>
      </c>
      <c r="Z75" s="157" cm="1">
        <f t="array" ref="Z75">IFERROR(_xlfn.XLOOKUP($A75&amp;Z$4,MEN_DES&amp;MEN_COD,MEN_GMS),0)*$Q75</f>
        <v>0</v>
      </c>
      <c r="AA75" s="157" cm="1">
        <f t="array" ref="AA75">IFERROR(_xlfn.XLOOKUP($A75&amp;AA$4,MEN_DES&amp;MEN_COD,MEN_GMS),0)*$Q75</f>
        <v>0</v>
      </c>
      <c r="AB75" s="157" cm="1">
        <f t="array" ref="AB75">IFERROR(_xlfn.XLOOKUP($A75&amp;AB$4,MEN_DES&amp;MEN_COD,MEN_GMS),0)*$Q75</f>
        <v>0</v>
      </c>
      <c r="AC75" s="157" cm="1">
        <f t="array" ref="AC75">IFERROR(_xlfn.XLOOKUP($A75&amp;AC$4,MEN_DES&amp;MEN_COD,MEN_GMS),0)*$Q75</f>
        <v>0</v>
      </c>
      <c r="AD75" s="157" cm="1">
        <f t="array" ref="AD75">IFERROR(_xlfn.XLOOKUP($A75&amp;AD$4,MEN_DES&amp;MEN_COD,MEN_GMS),0)*$Q75</f>
        <v>0</v>
      </c>
      <c r="AE75" s="157" cm="1">
        <f t="array" ref="AE75">IFERROR(_xlfn.XLOOKUP($A75&amp;AE$4,MEN_DES&amp;MEN_COD,MEN_GMS),0)*$Q75</f>
        <v>0</v>
      </c>
      <c r="AF75" s="157"/>
      <c r="AG75" s="157" cm="1">
        <f t="array" ref="AG75">IFERROR(_xlfn.XLOOKUP($A75&amp;AG$4,MEN_DES&amp;MEN_COD,MEN_GMS),0)*$Q75</f>
        <v>0</v>
      </c>
      <c r="AH75" s="157" cm="1">
        <f t="array" ref="AH75">IFERROR(_xlfn.XLOOKUP($A75&amp;AH$4,MEN_DES&amp;MEN_COD,MEN_GMS),0)*$Q75</f>
        <v>0</v>
      </c>
      <c r="AI75" s="157" cm="1">
        <f t="array" ref="AI75">IFERROR(_xlfn.XLOOKUP($A75&amp;AI$4,MEN_DES&amp;MEN_COD,MEN_GMS),0)*$Q75</f>
        <v>0</v>
      </c>
      <c r="AJ75" s="157" cm="1">
        <f t="array" ref="AJ75">IFERROR(_xlfn.XLOOKUP($A75&amp;AJ$4,MEN_DES&amp;MEN_COD,MEN_GMS),0)*$Q75</f>
        <v>0</v>
      </c>
      <c r="AK75" s="157" cm="1">
        <f t="array" ref="AK75">IFERROR(_xlfn.XLOOKUP($A75&amp;AK$4,MEN_DES&amp;MEN_COD,MEN_GMS),0)*$Q75</f>
        <v>0</v>
      </c>
      <c r="AL75" s="157" cm="1">
        <f t="array" ref="AL75">IFERROR(_xlfn.XLOOKUP($A75&amp;AL$4,MEN_DES&amp;MEN_COD,MEN_GMS),0)*$Q75</f>
        <v>0</v>
      </c>
      <c r="AM75" s="157" cm="1">
        <f t="array" ref="AM75">IFERROR(_xlfn.XLOOKUP($A75&amp;AM$4,MEN_DES&amp;MEN_COD,MEN_GMS),0)*$Q75</f>
        <v>0</v>
      </c>
      <c r="AN75" s="157" cm="1">
        <f t="array" ref="AN75">IFERROR(_xlfn.XLOOKUP($A75&amp;AN$4,MEN_DES&amp;MEN_COD,MEN_GMS),0)*$Q75</f>
        <v>0</v>
      </c>
      <c r="AO75" s="157" cm="1">
        <f t="array" ref="AO75">IFERROR(_xlfn.XLOOKUP($A75&amp;AO$4,MEN_DES&amp;MEN_COD,MEN_GMS),0)*$Q75</f>
        <v>0</v>
      </c>
      <c r="AP75" s="157" cm="1">
        <f t="array" ref="AP75">IFERROR(_xlfn.XLOOKUP($A75&amp;AP$4,MEN_DES&amp;MEN_COD,MEN_GMS),0)*$Q75</f>
        <v>0</v>
      </c>
      <c r="AQ75" s="157" cm="1">
        <f t="array" ref="AQ75">IFERROR(_xlfn.XLOOKUP($A75&amp;AQ$4,MEN_DES&amp;MEN_COD,MEN_GMS),0)*$Q75</f>
        <v>0</v>
      </c>
      <c r="AR75" s="157" cm="1">
        <f t="array" ref="AR75">IFERROR(_xlfn.XLOOKUP($A75&amp;AR$4,MEN_DES&amp;MEN_COD,MEN_GMS),0)*$Q75</f>
        <v>0</v>
      </c>
      <c r="AS75" s="157" cm="1">
        <f t="array" ref="AS75">IFERROR(_xlfn.XLOOKUP($A75&amp;AS$4,MEN_DES&amp;MEN_COD,MEN_GMS),0)*$Q75</f>
        <v>0</v>
      </c>
      <c r="AT75" s="157" cm="1">
        <f t="array" ref="AT75">IFERROR(_xlfn.XLOOKUP($A75&amp;AT$4,MEN_DES&amp;MEN_COD,MEN_GMS),0)*$Q75</f>
        <v>0</v>
      </c>
      <c r="AU75" s="157" cm="1">
        <f t="array" ref="AU75">IFERROR(_xlfn.XLOOKUP($A75&amp;AU$4,MEN_DES&amp;MEN_COD,MEN_GMS),0)*$Q75</f>
        <v>0</v>
      </c>
      <c r="AV75" s="157" cm="1">
        <f t="array" ref="AV75">IFERROR(_xlfn.XLOOKUP($A75&amp;AV$4,MEN_DES&amp;MEN_COD,MEN_GMS),0)*$Q75</f>
        <v>0</v>
      </c>
      <c r="AW75" s="157" cm="1">
        <f t="array" ref="AW75">IFERROR(_xlfn.XLOOKUP($A75&amp;AW$4,MEN_DES&amp;MEN_COD,MEN_GMS),0)*$Q75</f>
        <v>0</v>
      </c>
      <c r="AX75" s="157" cm="1">
        <f t="array" ref="AX75">IFERROR(_xlfn.XLOOKUP($A75&amp;AX$4,MEN_DES&amp;MEN_COD,MEN_GMS),0)*$Q75</f>
        <v>0</v>
      </c>
      <c r="AY75" s="157" cm="1">
        <f t="array" ref="AY75">IFERROR(_xlfn.XLOOKUP($A75&amp;AY$4,MEN_DES&amp;MEN_COD,MEN_GMS),0)*$Q75</f>
        <v>0</v>
      </c>
      <c r="AZ75" s="157" cm="1">
        <f t="array" ref="AZ75">IFERROR(_xlfn.XLOOKUP($A75&amp;AZ$4,MEN_DES&amp;MEN_COD,MEN_GMS),0)*$Q75</f>
        <v>0</v>
      </c>
      <c r="BA75" s="157" cm="1">
        <f t="array" ref="BA75">IFERROR(_xlfn.XLOOKUP($A75&amp;BA$4,MEN_DES&amp;MEN_COD,MEN_GMS),0)*$Q75</f>
        <v>0</v>
      </c>
      <c r="BB75" s="157" cm="1">
        <f t="array" ref="BB75">IFERROR(_xlfn.XLOOKUP($A75&amp;BB$4,MEN_DES&amp;MEN_COD,MEN_GMS),0)*$Q75</f>
        <v>0</v>
      </c>
      <c r="BC75" s="157" cm="1">
        <f t="array" ref="BC75">IFERROR(_xlfn.XLOOKUP($A75&amp;BC$4,MEN_DES&amp;MEN_COD,MEN_GMS),0)*$Q75</f>
        <v>0</v>
      </c>
      <c r="BD75" s="157" cm="1">
        <f t="array" ref="BD75">IFERROR(_xlfn.XLOOKUP($A75&amp;BD$4,MEN_DES&amp;MEN_COD,MEN_GMS),0)*$Q75</f>
        <v>0</v>
      </c>
      <c r="BE75" s="157" cm="1">
        <f t="array" ref="BE75">IFERROR(_xlfn.XLOOKUP($A75&amp;BE$4,MEN_DES&amp;MEN_COD,MEN_GMS),0)*$Q75</f>
        <v>0</v>
      </c>
      <c r="BF75" s="157" cm="1">
        <f t="array" ref="BF75">IFERROR(_xlfn.XLOOKUP($A75&amp;BF$4,MEN_DES&amp;MEN_COD,MEN_GMS),0)*$Q75</f>
        <v>0</v>
      </c>
      <c r="BG75" s="157" cm="1">
        <f t="array" ref="BG75">IFERROR(_xlfn.XLOOKUP($A75&amp;BG$4,MEN_DES&amp;MEN_COD,MEN_GMS),0)*$Q75</f>
        <v>0</v>
      </c>
      <c r="BH75" s="157" cm="1">
        <f t="array" ref="BH75">IFERROR(_xlfn.XLOOKUP($A75&amp;BH$4,MEN_DES&amp;MEN_COD,MEN_GMS),0)*$Q75</f>
        <v>0</v>
      </c>
      <c r="BI75" s="157" cm="1">
        <f t="array" ref="BI75">IFERROR(_xlfn.XLOOKUP($A75&amp;BI$4,MEN_DES&amp;MEN_COD,MEN_GMS),0)*$Q75</f>
        <v>0</v>
      </c>
      <c r="BJ75" s="157" cm="1">
        <f t="array" ref="BJ75">IFERROR(_xlfn.XLOOKUP($A75&amp;BJ$4,MEN_DES&amp;MEN_COD,MEN_GMS),0)*$Q75</f>
        <v>0</v>
      </c>
      <c r="BK75" s="157" cm="1">
        <f t="array" ref="BK75">IFERROR(_xlfn.XLOOKUP($A75&amp;BK$4,MEN_DES&amp;MEN_COD,MEN_GMS),0)*$Q75</f>
        <v>0</v>
      </c>
      <c r="BL75" s="157" cm="1">
        <f t="array" ref="BL75">IFERROR(_xlfn.XLOOKUP($A75&amp;BL$4,MEN_DES&amp;MEN_COD,MEN_GMS),0)*$Q75</f>
        <v>0</v>
      </c>
      <c r="BM75" s="157" cm="1">
        <f t="array" ref="BM75">IFERROR(_xlfn.XLOOKUP($A75&amp;BM$4,MEN_DES&amp;MEN_COD,MEN_GMS),0)*$Q75</f>
        <v>0</v>
      </c>
      <c r="BN75" s="157" cm="1">
        <f t="array" ref="BN75">IFERROR(_xlfn.XLOOKUP($A75&amp;BN$4,MEN_DES&amp;MEN_COD,MEN_GMS),0)*$Q75</f>
        <v>0</v>
      </c>
      <c r="BO75" s="168">
        <f t="shared" si="38"/>
        <v>0</v>
      </c>
    </row>
    <row r="76" spans="2:67" x14ac:dyDescent="0.15">
      <c r="B76"/>
      <c r="C76"/>
      <c r="R76" s="157" cm="1">
        <f t="array" ref="R76">IFERROR(_xlfn.XLOOKUP($A76&amp;R$4,MEN_DES&amp;MEN_COD,MEN_GMS),0)*$Q76</f>
        <v>0</v>
      </c>
      <c r="S76" s="157" cm="1">
        <f t="array" ref="S76">IFERROR(_xlfn.XLOOKUP($A76&amp;S$4,MEN_DES&amp;MEN_COD,MEN_GMS),0)*$Q76</f>
        <v>0</v>
      </c>
      <c r="T76" s="157" cm="1">
        <f t="array" ref="T76">IFERROR(_xlfn.XLOOKUP($A76&amp;T$4,MEN_DES&amp;MEN_COD,MEN_GMS),0)*$Q76</f>
        <v>0</v>
      </c>
      <c r="U76" s="157" cm="1">
        <f t="array" ref="U76">IFERROR(_xlfn.XLOOKUP($A76&amp;U$4,MEN_DES&amp;MEN_COD,MEN_GMS),0)*$Q76</f>
        <v>0</v>
      </c>
      <c r="V76" s="157" cm="1">
        <f t="array" ref="V76">IFERROR(_xlfn.XLOOKUP($A76&amp;V$4,MEN_DES&amp;MEN_COD,MEN_GMS),0)*$Q76</f>
        <v>0</v>
      </c>
      <c r="W76" s="157" cm="1">
        <f t="array" ref="W76">IFERROR(_xlfn.XLOOKUP($A76&amp;W$4,MEN_DES&amp;MEN_COD,MEN_GMS),0)*$Q76</f>
        <v>0</v>
      </c>
      <c r="X76" s="157" cm="1">
        <f t="array" ref="X76">IFERROR(_xlfn.XLOOKUP($A76&amp;X$4,MEN_DES&amp;MEN_COD,MEN_GMS),0)*$Q76</f>
        <v>0</v>
      </c>
      <c r="Y76" s="157" cm="1">
        <f t="array" ref="Y76">IFERROR(_xlfn.XLOOKUP($A76&amp;Y$4,MEN_DES&amp;MEN_COD,MEN_GMS),0)*$Q76</f>
        <v>0</v>
      </c>
      <c r="Z76" s="157" cm="1">
        <f t="array" ref="Z76">IFERROR(_xlfn.XLOOKUP($A76&amp;Z$4,MEN_DES&amp;MEN_COD,MEN_GMS),0)*$Q76</f>
        <v>0</v>
      </c>
      <c r="AA76" s="157" cm="1">
        <f t="array" ref="AA76">IFERROR(_xlfn.XLOOKUP($A76&amp;AA$4,MEN_DES&amp;MEN_COD,MEN_GMS),0)*$Q76</f>
        <v>0</v>
      </c>
      <c r="AB76" s="157" cm="1">
        <f t="array" ref="AB76">IFERROR(_xlfn.XLOOKUP($A76&amp;AB$4,MEN_DES&amp;MEN_COD,MEN_GMS),0)*$Q76</f>
        <v>0</v>
      </c>
      <c r="AC76" s="157" cm="1">
        <f t="array" ref="AC76">IFERROR(_xlfn.XLOOKUP($A76&amp;AC$4,MEN_DES&amp;MEN_COD,MEN_GMS),0)*$Q76</f>
        <v>0</v>
      </c>
      <c r="AD76" s="157" cm="1">
        <f t="array" ref="AD76">IFERROR(_xlfn.XLOOKUP($A76&amp;AD$4,MEN_DES&amp;MEN_COD,MEN_GMS),0)*$Q76</f>
        <v>0</v>
      </c>
      <c r="AE76" s="157" cm="1">
        <f t="array" ref="AE76">IFERROR(_xlfn.XLOOKUP($A76&amp;AE$4,MEN_DES&amp;MEN_COD,MEN_GMS),0)*$Q76</f>
        <v>0</v>
      </c>
      <c r="AF76" s="157"/>
      <c r="AG76" s="157" cm="1">
        <f t="array" ref="AG76">IFERROR(_xlfn.XLOOKUP($A76&amp;AG$4,MEN_DES&amp;MEN_COD,MEN_GMS),0)*$Q76</f>
        <v>0</v>
      </c>
      <c r="AH76" s="157" cm="1">
        <f t="array" ref="AH76">IFERROR(_xlfn.XLOOKUP($A76&amp;AH$4,MEN_DES&amp;MEN_COD,MEN_GMS),0)*$Q76</f>
        <v>0</v>
      </c>
      <c r="AI76" s="157" cm="1">
        <f t="array" ref="AI76">IFERROR(_xlfn.XLOOKUP($A76&amp;AI$4,MEN_DES&amp;MEN_COD,MEN_GMS),0)*$Q76</f>
        <v>0</v>
      </c>
      <c r="AJ76" s="157" cm="1">
        <f t="array" ref="AJ76">IFERROR(_xlfn.XLOOKUP($A76&amp;AJ$4,MEN_DES&amp;MEN_COD,MEN_GMS),0)*$Q76</f>
        <v>0</v>
      </c>
      <c r="AK76" s="157" cm="1">
        <f t="array" ref="AK76">IFERROR(_xlfn.XLOOKUP($A76&amp;AK$4,MEN_DES&amp;MEN_COD,MEN_GMS),0)*$Q76</f>
        <v>0</v>
      </c>
      <c r="AL76" s="157" cm="1">
        <f t="array" ref="AL76">IFERROR(_xlfn.XLOOKUP($A76&amp;AL$4,MEN_DES&amp;MEN_COD,MEN_GMS),0)*$Q76</f>
        <v>0</v>
      </c>
      <c r="AM76" s="157" cm="1">
        <f t="array" ref="AM76">IFERROR(_xlfn.XLOOKUP($A76&amp;AM$4,MEN_DES&amp;MEN_COD,MEN_GMS),0)*$Q76</f>
        <v>0</v>
      </c>
      <c r="AN76" s="157" cm="1">
        <f t="array" ref="AN76">IFERROR(_xlfn.XLOOKUP($A76&amp;AN$4,MEN_DES&amp;MEN_COD,MEN_GMS),0)*$Q76</f>
        <v>0</v>
      </c>
      <c r="AO76" s="157" cm="1">
        <f t="array" ref="AO76">IFERROR(_xlfn.XLOOKUP($A76&amp;AO$4,MEN_DES&amp;MEN_COD,MEN_GMS),0)*$Q76</f>
        <v>0</v>
      </c>
      <c r="AP76" s="157" cm="1">
        <f t="array" ref="AP76">IFERROR(_xlfn.XLOOKUP($A76&amp;AP$4,MEN_DES&amp;MEN_COD,MEN_GMS),0)*$Q76</f>
        <v>0</v>
      </c>
      <c r="AQ76" s="157" cm="1">
        <f t="array" ref="AQ76">IFERROR(_xlfn.XLOOKUP($A76&amp;AQ$4,MEN_DES&amp;MEN_COD,MEN_GMS),0)*$Q76</f>
        <v>0</v>
      </c>
      <c r="AR76" s="157" cm="1">
        <f t="array" ref="AR76">IFERROR(_xlfn.XLOOKUP($A76&amp;AR$4,MEN_DES&amp;MEN_COD,MEN_GMS),0)*$Q76</f>
        <v>0</v>
      </c>
      <c r="AS76" s="157" cm="1">
        <f t="array" ref="AS76">IFERROR(_xlfn.XLOOKUP($A76&amp;AS$4,MEN_DES&amp;MEN_COD,MEN_GMS),0)*$Q76</f>
        <v>0</v>
      </c>
      <c r="AT76" s="157" cm="1">
        <f t="array" ref="AT76">IFERROR(_xlfn.XLOOKUP($A76&amp;AT$4,MEN_DES&amp;MEN_COD,MEN_GMS),0)*$Q76</f>
        <v>0</v>
      </c>
      <c r="AU76" s="157" cm="1">
        <f t="array" ref="AU76">IFERROR(_xlfn.XLOOKUP($A76&amp;AU$4,MEN_DES&amp;MEN_COD,MEN_GMS),0)*$Q76</f>
        <v>0</v>
      </c>
      <c r="AV76" s="157" cm="1">
        <f t="array" ref="AV76">IFERROR(_xlfn.XLOOKUP($A76&amp;AV$4,MEN_DES&amp;MEN_COD,MEN_GMS),0)*$Q76</f>
        <v>0</v>
      </c>
      <c r="AW76" s="157" cm="1">
        <f t="array" ref="AW76">IFERROR(_xlfn.XLOOKUP($A76&amp;AW$4,MEN_DES&amp;MEN_COD,MEN_GMS),0)*$Q76</f>
        <v>0</v>
      </c>
      <c r="AX76" s="157" cm="1">
        <f t="array" ref="AX76">IFERROR(_xlfn.XLOOKUP($A76&amp;AX$4,MEN_DES&amp;MEN_COD,MEN_GMS),0)*$Q76</f>
        <v>0</v>
      </c>
      <c r="AY76" s="157" cm="1">
        <f t="array" ref="AY76">IFERROR(_xlfn.XLOOKUP($A76&amp;AY$4,MEN_DES&amp;MEN_COD,MEN_GMS),0)*$Q76</f>
        <v>0</v>
      </c>
      <c r="AZ76" s="157" cm="1">
        <f t="array" ref="AZ76">IFERROR(_xlfn.XLOOKUP($A76&amp;AZ$4,MEN_DES&amp;MEN_COD,MEN_GMS),0)*$Q76</f>
        <v>0</v>
      </c>
      <c r="BA76" s="157" cm="1">
        <f t="array" ref="BA76">IFERROR(_xlfn.XLOOKUP($A76&amp;BA$4,MEN_DES&amp;MEN_COD,MEN_GMS),0)*$Q76</f>
        <v>0</v>
      </c>
      <c r="BB76" s="157" cm="1">
        <f t="array" ref="BB76">IFERROR(_xlfn.XLOOKUP($A76&amp;BB$4,MEN_DES&amp;MEN_COD,MEN_GMS),0)*$Q76</f>
        <v>0</v>
      </c>
      <c r="BC76" s="157" cm="1">
        <f t="array" ref="BC76">IFERROR(_xlfn.XLOOKUP($A76&amp;BC$4,MEN_DES&amp;MEN_COD,MEN_GMS),0)*$Q76</f>
        <v>0</v>
      </c>
      <c r="BD76" s="157" cm="1">
        <f t="array" ref="BD76">IFERROR(_xlfn.XLOOKUP($A76&amp;BD$4,MEN_DES&amp;MEN_COD,MEN_GMS),0)*$Q76</f>
        <v>0</v>
      </c>
      <c r="BE76" s="157" cm="1">
        <f t="array" ref="BE76">IFERROR(_xlfn.XLOOKUP($A76&amp;BE$4,MEN_DES&amp;MEN_COD,MEN_GMS),0)*$Q76</f>
        <v>0</v>
      </c>
      <c r="BF76" s="157" cm="1">
        <f t="array" ref="BF76">IFERROR(_xlfn.XLOOKUP($A76&amp;BF$4,MEN_DES&amp;MEN_COD,MEN_GMS),0)*$Q76</f>
        <v>0</v>
      </c>
      <c r="BG76" s="157" cm="1">
        <f t="array" ref="BG76">IFERROR(_xlfn.XLOOKUP($A76&amp;BG$4,MEN_DES&amp;MEN_COD,MEN_GMS),0)*$Q76</f>
        <v>0</v>
      </c>
      <c r="BH76" s="157" cm="1">
        <f t="array" ref="BH76">IFERROR(_xlfn.XLOOKUP($A76&amp;BH$4,MEN_DES&amp;MEN_COD,MEN_GMS),0)*$Q76</f>
        <v>0</v>
      </c>
      <c r="BI76" s="157" cm="1">
        <f t="array" ref="BI76">IFERROR(_xlfn.XLOOKUP($A76&amp;BI$4,MEN_DES&amp;MEN_COD,MEN_GMS),0)*$Q76</f>
        <v>0</v>
      </c>
      <c r="BJ76" s="157" cm="1">
        <f t="array" ref="BJ76">IFERROR(_xlfn.XLOOKUP($A76&amp;BJ$4,MEN_DES&amp;MEN_COD,MEN_GMS),0)*$Q76</f>
        <v>0</v>
      </c>
      <c r="BK76" s="157" cm="1">
        <f t="array" ref="BK76">IFERROR(_xlfn.XLOOKUP($A76&amp;BK$4,MEN_DES&amp;MEN_COD,MEN_GMS),0)*$Q76</f>
        <v>0</v>
      </c>
      <c r="BL76" s="157" cm="1">
        <f t="array" ref="BL76">IFERROR(_xlfn.XLOOKUP($A76&amp;BL$4,MEN_DES&amp;MEN_COD,MEN_GMS),0)*$Q76</f>
        <v>0</v>
      </c>
      <c r="BM76" s="157" cm="1">
        <f t="array" ref="BM76">IFERROR(_xlfn.XLOOKUP($A76&amp;BM$4,MEN_DES&amp;MEN_COD,MEN_GMS),0)*$Q76</f>
        <v>0</v>
      </c>
      <c r="BN76" s="157" cm="1">
        <f t="array" ref="BN76">IFERROR(_xlfn.XLOOKUP($A76&amp;BN$4,MEN_DES&amp;MEN_COD,MEN_GMS),0)*$Q76</f>
        <v>0</v>
      </c>
      <c r="BO76" s="168">
        <f t="shared" si="38"/>
        <v>0</v>
      </c>
    </row>
    <row r="77" spans="2:67" x14ac:dyDescent="0.15">
      <c r="B77"/>
      <c r="C77"/>
      <c r="R77" s="157" cm="1">
        <f t="array" ref="R77">IFERROR(_xlfn.XLOOKUP($A77&amp;R$4,MEN_DES&amp;MEN_COD,MEN_GMS),0)*$Q77</f>
        <v>0</v>
      </c>
      <c r="S77" s="157" cm="1">
        <f t="array" ref="S77">IFERROR(_xlfn.XLOOKUP($A77&amp;S$4,MEN_DES&amp;MEN_COD,MEN_GMS),0)*$Q77</f>
        <v>0</v>
      </c>
      <c r="T77" s="157" cm="1">
        <f t="array" ref="T77">IFERROR(_xlfn.XLOOKUP($A77&amp;T$4,MEN_DES&amp;MEN_COD,MEN_GMS),0)*$Q77</f>
        <v>0</v>
      </c>
      <c r="U77" s="157" cm="1">
        <f t="array" ref="U77">IFERROR(_xlfn.XLOOKUP($A77&amp;U$4,MEN_DES&amp;MEN_COD,MEN_GMS),0)*$Q77</f>
        <v>0</v>
      </c>
      <c r="V77" s="157" cm="1">
        <f t="array" ref="V77">IFERROR(_xlfn.XLOOKUP($A77&amp;V$4,MEN_DES&amp;MEN_COD,MEN_GMS),0)*$Q77</f>
        <v>0</v>
      </c>
      <c r="W77" s="157" cm="1">
        <f t="array" ref="W77">IFERROR(_xlfn.XLOOKUP($A77&amp;W$4,MEN_DES&amp;MEN_COD,MEN_GMS),0)*$Q77</f>
        <v>0</v>
      </c>
      <c r="X77" s="157" cm="1">
        <f t="array" ref="X77">IFERROR(_xlfn.XLOOKUP($A77&amp;X$4,MEN_DES&amp;MEN_COD,MEN_GMS),0)*$Q77</f>
        <v>0</v>
      </c>
      <c r="Y77" s="157" cm="1">
        <f t="array" ref="Y77">IFERROR(_xlfn.XLOOKUP($A77&amp;Y$4,MEN_DES&amp;MEN_COD,MEN_GMS),0)*$Q77</f>
        <v>0</v>
      </c>
      <c r="Z77" s="157" cm="1">
        <f t="array" ref="Z77">IFERROR(_xlfn.XLOOKUP($A77&amp;Z$4,MEN_DES&amp;MEN_COD,MEN_GMS),0)*$Q77</f>
        <v>0</v>
      </c>
      <c r="AA77" s="157" cm="1">
        <f t="array" ref="AA77">IFERROR(_xlfn.XLOOKUP($A77&amp;AA$4,MEN_DES&amp;MEN_COD,MEN_GMS),0)*$Q77</f>
        <v>0</v>
      </c>
      <c r="AB77" s="157" cm="1">
        <f t="array" ref="AB77">IFERROR(_xlfn.XLOOKUP($A77&amp;AB$4,MEN_DES&amp;MEN_COD,MEN_GMS),0)*$Q77</f>
        <v>0</v>
      </c>
      <c r="AC77" s="157" cm="1">
        <f t="array" ref="AC77">IFERROR(_xlfn.XLOOKUP($A77&amp;AC$4,MEN_DES&amp;MEN_COD,MEN_GMS),0)*$Q77</f>
        <v>0</v>
      </c>
      <c r="AD77" s="157" cm="1">
        <f t="array" ref="AD77">IFERROR(_xlfn.XLOOKUP($A77&amp;AD$4,MEN_DES&amp;MEN_COD,MEN_GMS),0)*$Q77</f>
        <v>0</v>
      </c>
      <c r="AE77" s="157" cm="1">
        <f t="array" ref="AE77">IFERROR(_xlfn.XLOOKUP($A77&amp;AE$4,MEN_DES&amp;MEN_COD,MEN_GMS),0)*$Q77</f>
        <v>0</v>
      </c>
      <c r="AF77" s="157"/>
      <c r="AG77" s="157" cm="1">
        <f t="array" ref="AG77">IFERROR(_xlfn.XLOOKUP($A77&amp;AG$4,MEN_DES&amp;MEN_COD,MEN_GMS),0)*$Q77</f>
        <v>0</v>
      </c>
      <c r="AH77" s="157" cm="1">
        <f t="array" ref="AH77">IFERROR(_xlfn.XLOOKUP($A77&amp;AH$4,MEN_DES&amp;MEN_COD,MEN_GMS),0)*$Q77</f>
        <v>0</v>
      </c>
      <c r="AI77" s="157" cm="1">
        <f t="array" ref="AI77">IFERROR(_xlfn.XLOOKUP($A77&amp;AI$4,MEN_DES&amp;MEN_COD,MEN_GMS),0)*$Q77</f>
        <v>0</v>
      </c>
      <c r="AJ77" s="157" cm="1">
        <f t="array" ref="AJ77">IFERROR(_xlfn.XLOOKUP($A77&amp;AJ$4,MEN_DES&amp;MEN_COD,MEN_GMS),0)*$Q77</f>
        <v>0</v>
      </c>
      <c r="AK77" s="157" cm="1">
        <f t="array" ref="AK77">IFERROR(_xlfn.XLOOKUP($A77&amp;AK$4,MEN_DES&amp;MEN_COD,MEN_GMS),0)*$Q77</f>
        <v>0</v>
      </c>
      <c r="AL77" s="157" cm="1">
        <f t="array" ref="AL77">IFERROR(_xlfn.XLOOKUP($A77&amp;AL$4,MEN_DES&amp;MEN_COD,MEN_GMS),0)*$Q77</f>
        <v>0</v>
      </c>
      <c r="AM77" s="157" cm="1">
        <f t="array" ref="AM77">IFERROR(_xlfn.XLOOKUP($A77&amp;AM$4,MEN_DES&amp;MEN_COD,MEN_GMS),0)*$Q77</f>
        <v>0</v>
      </c>
      <c r="AN77" s="157" cm="1">
        <f t="array" ref="AN77">IFERROR(_xlfn.XLOOKUP($A77&amp;AN$4,MEN_DES&amp;MEN_COD,MEN_GMS),0)*$Q77</f>
        <v>0</v>
      </c>
      <c r="AO77" s="157" cm="1">
        <f t="array" ref="AO77">IFERROR(_xlfn.XLOOKUP($A77&amp;AO$4,MEN_DES&amp;MEN_COD,MEN_GMS),0)*$Q77</f>
        <v>0</v>
      </c>
      <c r="AP77" s="157" cm="1">
        <f t="array" ref="AP77">IFERROR(_xlfn.XLOOKUP($A77&amp;AP$4,MEN_DES&amp;MEN_COD,MEN_GMS),0)*$Q77</f>
        <v>0</v>
      </c>
      <c r="AQ77" s="157" cm="1">
        <f t="array" ref="AQ77">IFERROR(_xlfn.XLOOKUP($A77&amp;AQ$4,MEN_DES&amp;MEN_COD,MEN_GMS),0)*$Q77</f>
        <v>0</v>
      </c>
      <c r="AR77" s="157" cm="1">
        <f t="array" ref="AR77">IFERROR(_xlfn.XLOOKUP($A77&amp;AR$4,MEN_DES&amp;MEN_COD,MEN_GMS),0)*$Q77</f>
        <v>0</v>
      </c>
      <c r="AS77" s="157" cm="1">
        <f t="array" ref="AS77">IFERROR(_xlfn.XLOOKUP($A77&amp;AS$4,MEN_DES&amp;MEN_COD,MEN_GMS),0)*$Q77</f>
        <v>0</v>
      </c>
      <c r="AT77" s="157" cm="1">
        <f t="array" ref="AT77">IFERROR(_xlfn.XLOOKUP($A77&amp;AT$4,MEN_DES&amp;MEN_COD,MEN_GMS),0)*$Q77</f>
        <v>0</v>
      </c>
      <c r="AU77" s="157" cm="1">
        <f t="array" ref="AU77">IFERROR(_xlfn.XLOOKUP($A77&amp;AU$4,MEN_DES&amp;MEN_COD,MEN_GMS),0)*$Q77</f>
        <v>0</v>
      </c>
      <c r="AV77" s="157" cm="1">
        <f t="array" ref="AV77">IFERROR(_xlfn.XLOOKUP($A77&amp;AV$4,MEN_DES&amp;MEN_COD,MEN_GMS),0)*$Q77</f>
        <v>0</v>
      </c>
      <c r="AW77" s="157" cm="1">
        <f t="array" ref="AW77">IFERROR(_xlfn.XLOOKUP($A77&amp;AW$4,MEN_DES&amp;MEN_COD,MEN_GMS),0)*$Q77</f>
        <v>0</v>
      </c>
      <c r="AX77" s="157" cm="1">
        <f t="array" ref="AX77">IFERROR(_xlfn.XLOOKUP($A77&amp;AX$4,MEN_DES&amp;MEN_COD,MEN_GMS),0)*$Q77</f>
        <v>0</v>
      </c>
      <c r="AY77" s="157" cm="1">
        <f t="array" ref="AY77">IFERROR(_xlfn.XLOOKUP($A77&amp;AY$4,MEN_DES&amp;MEN_COD,MEN_GMS),0)*$Q77</f>
        <v>0</v>
      </c>
      <c r="AZ77" s="157" cm="1">
        <f t="array" ref="AZ77">IFERROR(_xlfn.XLOOKUP($A77&amp;AZ$4,MEN_DES&amp;MEN_COD,MEN_GMS),0)*$Q77</f>
        <v>0</v>
      </c>
      <c r="BA77" s="157" cm="1">
        <f t="array" ref="BA77">IFERROR(_xlfn.XLOOKUP($A77&amp;BA$4,MEN_DES&amp;MEN_COD,MEN_GMS),0)*$Q77</f>
        <v>0</v>
      </c>
      <c r="BB77" s="157" cm="1">
        <f t="array" ref="BB77">IFERROR(_xlfn.XLOOKUP($A77&amp;BB$4,MEN_DES&amp;MEN_COD,MEN_GMS),0)*$Q77</f>
        <v>0</v>
      </c>
      <c r="BC77" s="157" cm="1">
        <f t="array" ref="BC77">IFERROR(_xlfn.XLOOKUP($A77&amp;BC$4,MEN_DES&amp;MEN_COD,MEN_GMS),0)*$Q77</f>
        <v>0</v>
      </c>
      <c r="BD77" s="157" cm="1">
        <f t="array" ref="BD77">IFERROR(_xlfn.XLOOKUP($A77&amp;BD$4,MEN_DES&amp;MEN_COD,MEN_GMS),0)*$Q77</f>
        <v>0</v>
      </c>
      <c r="BE77" s="157" cm="1">
        <f t="array" ref="BE77">IFERROR(_xlfn.XLOOKUP($A77&amp;BE$4,MEN_DES&amp;MEN_COD,MEN_GMS),0)*$Q77</f>
        <v>0</v>
      </c>
      <c r="BF77" s="157" cm="1">
        <f t="array" ref="BF77">IFERROR(_xlfn.XLOOKUP($A77&amp;BF$4,MEN_DES&amp;MEN_COD,MEN_GMS),0)*$Q77</f>
        <v>0</v>
      </c>
      <c r="BG77" s="157" cm="1">
        <f t="array" ref="BG77">IFERROR(_xlfn.XLOOKUP($A77&amp;BG$4,MEN_DES&amp;MEN_COD,MEN_GMS),0)*$Q77</f>
        <v>0</v>
      </c>
      <c r="BH77" s="157" cm="1">
        <f t="array" ref="BH77">IFERROR(_xlfn.XLOOKUP($A77&amp;BH$4,MEN_DES&amp;MEN_COD,MEN_GMS),0)*$Q77</f>
        <v>0</v>
      </c>
      <c r="BI77" s="157" cm="1">
        <f t="array" ref="BI77">IFERROR(_xlfn.XLOOKUP($A77&amp;BI$4,MEN_DES&amp;MEN_COD,MEN_GMS),0)*$Q77</f>
        <v>0</v>
      </c>
      <c r="BJ77" s="157" cm="1">
        <f t="array" ref="BJ77">IFERROR(_xlfn.XLOOKUP($A77&amp;BJ$4,MEN_DES&amp;MEN_COD,MEN_GMS),0)*$Q77</f>
        <v>0</v>
      </c>
      <c r="BK77" s="157" cm="1">
        <f t="array" ref="BK77">IFERROR(_xlfn.XLOOKUP($A77&amp;BK$4,MEN_DES&amp;MEN_COD,MEN_GMS),0)*$Q77</f>
        <v>0</v>
      </c>
      <c r="BL77" s="157" cm="1">
        <f t="array" ref="BL77">IFERROR(_xlfn.XLOOKUP($A77&amp;BL$4,MEN_DES&amp;MEN_COD,MEN_GMS),0)*$Q77</f>
        <v>0</v>
      </c>
      <c r="BM77" s="157" cm="1">
        <f t="array" ref="BM77">IFERROR(_xlfn.XLOOKUP($A77&amp;BM$4,MEN_DES&amp;MEN_COD,MEN_GMS),0)*$Q77</f>
        <v>0</v>
      </c>
      <c r="BN77" s="157" cm="1">
        <f t="array" ref="BN77">IFERROR(_xlfn.XLOOKUP($A77&amp;BN$4,MEN_DES&amp;MEN_COD,MEN_GMS),0)*$Q77</f>
        <v>0</v>
      </c>
      <c r="BO77" s="168">
        <f t="shared" si="38"/>
        <v>0</v>
      </c>
    </row>
    <row r="78" spans="2:67" x14ac:dyDescent="0.15">
      <c r="B78"/>
      <c r="C78"/>
      <c r="R78" s="157" cm="1">
        <f t="array" ref="R78">IFERROR(_xlfn.XLOOKUP($A78&amp;R$4,MEN_DES&amp;MEN_COD,MEN_GMS),0)*$Q78</f>
        <v>0</v>
      </c>
      <c r="S78" s="157" cm="1">
        <f t="array" ref="S78">IFERROR(_xlfn.XLOOKUP($A78&amp;S$4,MEN_DES&amp;MEN_COD,MEN_GMS),0)*$Q78</f>
        <v>0</v>
      </c>
      <c r="T78" s="157" cm="1">
        <f t="array" ref="T78">IFERROR(_xlfn.XLOOKUP($A78&amp;T$4,MEN_DES&amp;MEN_COD,MEN_GMS),0)*$Q78</f>
        <v>0</v>
      </c>
      <c r="U78" s="157" cm="1">
        <f t="array" ref="U78">IFERROR(_xlfn.XLOOKUP($A78&amp;U$4,MEN_DES&amp;MEN_COD,MEN_GMS),0)*$Q78</f>
        <v>0</v>
      </c>
      <c r="V78" s="157" cm="1">
        <f t="array" ref="V78">IFERROR(_xlfn.XLOOKUP($A78&amp;V$4,MEN_DES&amp;MEN_COD,MEN_GMS),0)*$Q78</f>
        <v>0</v>
      </c>
      <c r="W78" s="157" cm="1">
        <f t="array" ref="W78">IFERROR(_xlfn.XLOOKUP($A78&amp;W$4,MEN_DES&amp;MEN_COD,MEN_GMS),0)*$Q78</f>
        <v>0</v>
      </c>
      <c r="X78" s="157" cm="1">
        <f t="array" ref="X78">IFERROR(_xlfn.XLOOKUP($A78&amp;X$4,MEN_DES&amp;MEN_COD,MEN_GMS),0)*$Q78</f>
        <v>0</v>
      </c>
      <c r="Y78" s="157" cm="1">
        <f t="array" ref="Y78">IFERROR(_xlfn.XLOOKUP($A78&amp;Y$4,MEN_DES&amp;MEN_COD,MEN_GMS),0)*$Q78</f>
        <v>0</v>
      </c>
      <c r="Z78" s="157" cm="1">
        <f t="array" ref="Z78">IFERROR(_xlfn.XLOOKUP($A78&amp;Z$4,MEN_DES&amp;MEN_COD,MEN_GMS),0)*$Q78</f>
        <v>0</v>
      </c>
      <c r="AA78" s="157" cm="1">
        <f t="array" ref="AA78">IFERROR(_xlfn.XLOOKUP($A78&amp;AA$4,MEN_DES&amp;MEN_COD,MEN_GMS),0)*$Q78</f>
        <v>0</v>
      </c>
      <c r="AB78" s="157" cm="1">
        <f t="array" ref="AB78">IFERROR(_xlfn.XLOOKUP($A78&amp;AB$4,MEN_DES&amp;MEN_COD,MEN_GMS),0)*$Q78</f>
        <v>0</v>
      </c>
      <c r="AC78" s="157" cm="1">
        <f t="array" ref="AC78">IFERROR(_xlfn.XLOOKUP($A78&amp;AC$4,MEN_DES&amp;MEN_COD,MEN_GMS),0)*$Q78</f>
        <v>0</v>
      </c>
      <c r="AD78" s="157" cm="1">
        <f t="array" ref="AD78">IFERROR(_xlfn.XLOOKUP($A78&amp;AD$4,MEN_DES&amp;MEN_COD,MEN_GMS),0)*$Q78</f>
        <v>0</v>
      </c>
      <c r="AE78" s="157" cm="1">
        <f t="array" ref="AE78">IFERROR(_xlfn.XLOOKUP($A78&amp;AE$4,MEN_DES&amp;MEN_COD,MEN_GMS),0)*$Q78</f>
        <v>0</v>
      </c>
      <c r="AF78" s="157"/>
      <c r="AG78" s="157" cm="1">
        <f t="array" ref="AG78">IFERROR(_xlfn.XLOOKUP($A78&amp;AG$4,MEN_DES&amp;MEN_COD,MEN_GMS),0)*$Q78</f>
        <v>0</v>
      </c>
      <c r="AH78" s="157" cm="1">
        <f t="array" ref="AH78">IFERROR(_xlfn.XLOOKUP($A78&amp;AH$4,MEN_DES&amp;MEN_COD,MEN_GMS),0)*$Q78</f>
        <v>0</v>
      </c>
      <c r="AI78" s="157" cm="1">
        <f t="array" ref="AI78">IFERROR(_xlfn.XLOOKUP($A78&amp;AI$4,MEN_DES&amp;MEN_COD,MEN_GMS),0)*$Q78</f>
        <v>0</v>
      </c>
      <c r="AJ78" s="157" cm="1">
        <f t="array" ref="AJ78">IFERROR(_xlfn.XLOOKUP($A78&amp;AJ$4,MEN_DES&amp;MEN_COD,MEN_GMS),0)*$Q78</f>
        <v>0</v>
      </c>
      <c r="AK78" s="157" cm="1">
        <f t="array" ref="AK78">IFERROR(_xlfn.XLOOKUP($A78&amp;AK$4,MEN_DES&amp;MEN_COD,MEN_GMS),0)*$Q78</f>
        <v>0</v>
      </c>
      <c r="AL78" s="157" cm="1">
        <f t="array" ref="AL78">IFERROR(_xlfn.XLOOKUP($A78&amp;AL$4,MEN_DES&amp;MEN_COD,MEN_GMS),0)*$Q78</f>
        <v>0</v>
      </c>
      <c r="AM78" s="157" cm="1">
        <f t="array" ref="AM78">IFERROR(_xlfn.XLOOKUP($A78&amp;AM$4,MEN_DES&amp;MEN_COD,MEN_GMS),0)*$Q78</f>
        <v>0</v>
      </c>
      <c r="AN78" s="157" cm="1">
        <f t="array" ref="AN78">IFERROR(_xlfn.XLOOKUP($A78&amp;AN$4,MEN_DES&amp;MEN_COD,MEN_GMS),0)*$Q78</f>
        <v>0</v>
      </c>
      <c r="AO78" s="157" cm="1">
        <f t="array" ref="AO78">IFERROR(_xlfn.XLOOKUP($A78&amp;AO$4,MEN_DES&amp;MEN_COD,MEN_GMS),0)*$Q78</f>
        <v>0</v>
      </c>
      <c r="AP78" s="157" cm="1">
        <f t="array" ref="AP78">IFERROR(_xlfn.XLOOKUP($A78&amp;AP$4,MEN_DES&amp;MEN_COD,MEN_GMS),0)*$Q78</f>
        <v>0</v>
      </c>
      <c r="AQ78" s="157" cm="1">
        <f t="array" ref="AQ78">IFERROR(_xlfn.XLOOKUP($A78&amp;AQ$4,MEN_DES&amp;MEN_COD,MEN_GMS),0)*$Q78</f>
        <v>0</v>
      </c>
      <c r="AR78" s="157" cm="1">
        <f t="array" ref="AR78">IFERROR(_xlfn.XLOOKUP($A78&amp;AR$4,MEN_DES&amp;MEN_COD,MEN_GMS),0)*$Q78</f>
        <v>0</v>
      </c>
      <c r="AS78" s="157" cm="1">
        <f t="array" ref="AS78">IFERROR(_xlfn.XLOOKUP($A78&amp;AS$4,MEN_DES&amp;MEN_COD,MEN_GMS),0)*$Q78</f>
        <v>0</v>
      </c>
      <c r="AT78" s="157" cm="1">
        <f t="array" ref="AT78">IFERROR(_xlfn.XLOOKUP($A78&amp;AT$4,MEN_DES&amp;MEN_COD,MEN_GMS),0)*$Q78</f>
        <v>0</v>
      </c>
      <c r="AU78" s="157" cm="1">
        <f t="array" ref="AU78">IFERROR(_xlfn.XLOOKUP($A78&amp;AU$4,MEN_DES&amp;MEN_COD,MEN_GMS),0)*$Q78</f>
        <v>0</v>
      </c>
      <c r="AV78" s="157" cm="1">
        <f t="array" ref="AV78">IFERROR(_xlfn.XLOOKUP($A78&amp;AV$4,MEN_DES&amp;MEN_COD,MEN_GMS),0)*$Q78</f>
        <v>0</v>
      </c>
      <c r="AW78" s="157" cm="1">
        <f t="array" ref="AW78">IFERROR(_xlfn.XLOOKUP($A78&amp;AW$4,MEN_DES&amp;MEN_COD,MEN_GMS),0)*$Q78</f>
        <v>0</v>
      </c>
      <c r="AX78" s="157" cm="1">
        <f t="array" ref="AX78">IFERROR(_xlfn.XLOOKUP($A78&amp;AX$4,MEN_DES&amp;MEN_COD,MEN_GMS),0)*$Q78</f>
        <v>0</v>
      </c>
      <c r="AY78" s="157" cm="1">
        <f t="array" ref="AY78">IFERROR(_xlfn.XLOOKUP($A78&amp;AY$4,MEN_DES&amp;MEN_COD,MEN_GMS),0)*$Q78</f>
        <v>0</v>
      </c>
      <c r="AZ78" s="157" cm="1">
        <f t="array" ref="AZ78">IFERROR(_xlfn.XLOOKUP($A78&amp;AZ$4,MEN_DES&amp;MEN_COD,MEN_GMS),0)*$Q78</f>
        <v>0</v>
      </c>
      <c r="BA78" s="157" cm="1">
        <f t="array" ref="BA78">IFERROR(_xlfn.XLOOKUP($A78&amp;BA$4,MEN_DES&amp;MEN_COD,MEN_GMS),0)*$Q78</f>
        <v>0</v>
      </c>
      <c r="BB78" s="157" cm="1">
        <f t="array" ref="BB78">IFERROR(_xlfn.XLOOKUP($A78&amp;BB$4,MEN_DES&amp;MEN_COD,MEN_GMS),0)*$Q78</f>
        <v>0</v>
      </c>
      <c r="BC78" s="157" cm="1">
        <f t="array" ref="BC78">IFERROR(_xlfn.XLOOKUP($A78&amp;BC$4,MEN_DES&amp;MEN_COD,MEN_GMS),0)*$Q78</f>
        <v>0</v>
      </c>
      <c r="BD78" s="157" cm="1">
        <f t="array" ref="BD78">IFERROR(_xlfn.XLOOKUP($A78&amp;BD$4,MEN_DES&amp;MEN_COD,MEN_GMS),0)*$Q78</f>
        <v>0</v>
      </c>
      <c r="BE78" s="157" cm="1">
        <f t="array" ref="BE78">IFERROR(_xlfn.XLOOKUP($A78&amp;BE$4,MEN_DES&amp;MEN_COD,MEN_GMS),0)*$Q78</f>
        <v>0</v>
      </c>
      <c r="BF78" s="157" cm="1">
        <f t="array" ref="BF78">IFERROR(_xlfn.XLOOKUP($A78&amp;BF$4,MEN_DES&amp;MEN_COD,MEN_GMS),0)*$Q78</f>
        <v>0</v>
      </c>
      <c r="BG78" s="157" cm="1">
        <f t="array" ref="BG78">IFERROR(_xlfn.XLOOKUP($A78&amp;BG$4,MEN_DES&amp;MEN_COD,MEN_GMS),0)*$Q78</f>
        <v>0</v>
      </c>
      <c r="BH78" s="157" cm="1">
        <f t="array" ref="BH78">IFERROR(_xlfn.XLOOKUP($A78&amp;BH$4,MEN_DES&amp;MEN_COD,MEN_GMS),0)*$Q78</f>
        <v>0</v>
      </c>
      <c r="BI78" s="157" cm="1">
        <f t="array" ref="BI78">IFERROR(_xlfn.XLOOKUP($A78&amp;BI$4,MEN_DES&amp;MEN_COD,MEN_GMS),0)*$Q78</f>
        <v>0</v>
      </c>
      <c r="BJ78" s="157" cm="1">
        <f t="array" ref="BJ78">IFERROR(_xlfn.XLOOKUP($A78&amp;BJ$4,MEN_DES&amp;MEN_COD,MEN_GMS),0)*$Q78</f>
        <v>0</v>
      </c>
      <c r="BK78" s="157" cm="1">
        <f t="array" ref="BK78">IFERROR(_xlfn.XLOOKUP($A78&amp;BK$4,MEN_DES&amp;MEN_COD,MEN_GMS),0)*$Q78</f>
        <v>0</v>
      </c>
      <c r="BL78" s="157" cm="1">
        <f t="array" ref="BL78">IFERROR(_xlfn.XLOOKUP($A78&amp;BL$4,MEN_DES&amp;MEN_COD,MEN_GMS),0)*$Q78</f>
        <v>0</v>
      </c>
      <c r="BM78" s="157" cm="1">
        <f t="array" ref="BM78">IFERROR(_xlfn.XLOOKUP($A78&amp;BM$4,MEN_DES&amp;MEN_COD,MEN_GMS),0)*$Q78</f>
        <v>0</v>
      </c>
      <c r="BN78" s="157" cm="1">
        <f t="array" ref="BN78">IFERROR(_xlfn.XLOOKUP($A78&amp;BN$4,MEN_DES&amp;MEN_COD,MEN_GMS),0)*$Q78</f>
        <v>0</v>
      </c>
      <c r="BO78" s="168">
        <f t="shared" si="38"/>
        <v>0</v>
      </c>
    </row>
    <row r="79" spans="2:67" x14ac:dyDescent="0.15">
      <c r="B79"/>
      <c r="C79"/>
      <c r="R79" s="157" cm="1">
        <f t="array" ref="R79">IFERROR(_xlfn.XLOOKUP($A79&amp;R$4,MEN_DES&amp;MEN_COD,MEN_GMS),0)*$Q79</f>
        <v>0</v>
      </c>
      <c r="S79" s="157" cm="1">
        <f t="array" ref="S79">IFERROR(_xlfn.XLOOKUP($A79&amp;S$4,MEN_DES&amp;MEN_COD,MEN_GMS),0)*$Q79</f>
        <v>0</v>
      </c>
      <c r="T79" s="157" cm="1">
        <f t="array" ref="T79">IFERROR(_xlfn.XLOOKUP($A79&amp;T$4,MEN_DES&amp;MEN_COD,MEN_GMS),0)*$Q79</f>
        <v>0</v>
      </c>
      <c r="U79" s="157" cm="1">
        <f t="array" ref="U79">IFERROR(_xlfn.XLOOKUP($A79&amp;U$4,MEN_DES&amp;MEN_COD,MEN_GMS),0)*$Q79</f>
        <v>0</v>
      </c>
      <c r="V79" s="157" cm="1">
        <f t="array" ref="V79">IFERROR(_xlfn.XLOOKUP($A79&amp;V$4,MEN_DES&amp;MEN_COD,MEN_GMS),0)*$Q79</f>
        <v>0</v>
      </c>
      <c r="W79" s="157" cm="1">
        <f t="array" ref="W79">IFERROR(_xlfn.XLOOKUP($A79&amp;W$4,MEN_DES&amp;MEN_COD,MEN_GMS),0)*$Q79</f>
        <v>0</v>
      </c>
      <c r="X79" s="157" cm="1">
        <f t="array" ref="X79">IFERROR(_xlfn.XLOOKUP($A79&amp;X$4,MEN_DES&amp;MEN_COD,MEN_GMS),0)*$Q79</f>
        <v>0</v>
      </c>
      <c r="Y79" s="157" cm="1">
        <f t="array" ref="Y79">IFERROR(_xlfn.XLOOKUP($A79&amp;Y$4,MEN_DES&amp;MEN_COD,MEN_GMS),0)*$Q79</f>
        <v>0</v>
      </c>
      <c r="Z79" s="157" cm="1">
        <f t="array" ref="Z79">IFERROR(_xlfn.XLOOKUP($A79&amp;Z$4,MEN_DES&amp;MEN_COD,MEN_GMS),0)*$Q79</f>
        <v>0</v>
      </c>
      <c r="AA79" s="157" cm="1">
        <f t="array" ref="AA79">IFERROR(_xlfn.XLOOKUP($A79&amp;AA$4,MEN_DES&amp;MEN_COD,MEN_GMS),0)*$Q79</f>
        <v>0</v>
      </c>
      <c r="AB79" s="157" cm="1">
        <f t="array" ref="AB79">IFERROR(_xlfn.XLOOKUP($A79&amp;AB$4,MEN_DES&amp;MEN_COD,MEN_GMS),0)*$Q79</f>
        <v>0</v>
      </c>
      <c r="AC79" s="157" cm="1">
        <f t="array" ref="AC79">IFERROR(_xlfn.XLOOKUP($A79&amp;AC$4,MEN_DES&amp;MEN_COD,MEN_GMS),0)*$Q79</f>
        <v>0</v>
      </c>
      <c r="AD79" s="157" cm="1">
        <f t="array" ref="AD79">IFERROR(_xlfn.XLOOKUP($A79&amp;AD$4,MEN_DES&amp;MEN_COD,MEN_GMS),0)*$Q79</f>
        <v>0</v>
      </c>
      <c r="AE79" s="157" cm="1">
        <f t="array" ref="AE79">IFERROR(_xlfn.XLOOKUP($A79&amp;AE$4,MEN_DES&amp;MEN_COD,MEN_GMS),0)*$Q79</f>
        <v>0</v>
      </c>
      <c r="AF79" s="157"/>
      <c r="AG79" s="157" cm="1">
        <f t="array" ref="AG79">IFERROR(_xlfn.XLOOKUP($A79&amp;AG$4,MEN_DES&amp;MEN_COD,MEN_GMS),0)*$Q79</f>
        <v>0</v>
      </c>
      <c r="AH79" s="157" cm="1">
        <f t="array" ref="AH79">IFERROR(_xlfn.XLOOKUP($A79&amp;AH$4,MEN_DES&amp;MEN_COD,MEN_GMS),0)*$Q79</f>
        <v>0</v>
      </c>
      <c r="AI79" s="157" cm="1">
        <f t="array" ref="AI79">IFERROR(_xlfn.XLOOKUP($A79&amp;AI$4,MEN_DES&amp;MEN_COD,MEN_GMS),0)*$Q79</f>
        <v>0</v>
      </c>
      <c r="AJ79" s="157" cm="1">
        <f t="array" ref="AJ79">IFERROR(_xlfn.XLOOKUP($A79&amp;AJ$4,MEN_DES&amp;MEN_COD,MEN_GMS),0)*$Q79</f>
        <v>0</v>
      </c>
      <c r="AK79" s="157" cm="1">
        <f t="array" ref="AK79">IFERROR(_xlfn.XLOOKUP($A79&amp;AK$4,MEN_DES&amp;MEN_COD,MEN_GMS),0)*$Q79</f>
        <v>0</v>
      </c>
      <c r="AL79" s="157" cm="1">
        <f t="array" ref="AL79">IFERROR(_xlfn.XLOOKUP($A79&amp;AL$4,MEN_DES&amp;MEN_COD,MEN_GMS),0)*$Q79</f>
        <v>0</v>
      </c>
      <c r="AM79" s="157" cm="1">
        <f t="array" ref="AM79">IFERROR(_xlfn.XLOOKUP($A79&amp;AM$4,MEN_DES&amp;MEN_COD,MEN_GMS),0)*$Q79</f>
        <v>0</v>
      </c>
      <c r="AN79" s="157" cm="1">
        <f t="array" ref="AN79">IFERROR(_xlfn.XLOOKUP($A79&amp;AN$4,MEN_DES&amp;MEN_COD,MEN_GMS),0)*$Q79</f>
        <v>0</v>
      </c>
      <c r="AO79" s="157" cm="1">
        <f t="array" ref="AO79">IFERROR(_xlfn.XLOOKUP($A79&amp;AO$4,MEN_DES&amp;MEN_COD,MEN_GMS),0)*$Q79</f>
        <v>0</v>
      </c>
      <c r="AP79" s="157" cm="1">
        <f t="array" ref="AP79">IFERROR(_xlfn.XLOOKUP($A79&amp;AP$4,MEN_DES&amp;MEN_COD,MEN_GMS),0)*$Q79</f>
        <v>0</v>
      </c>
      <c r="AQ79" s="157" cm="1">
        <f t="array" ref="AQ79">IFERROR(_xlfn.XLOOKUP($A79&amp;AQ$4,MEN_DES&amp;MEN_COD,MEN_GMS),0)*$Q79</f>
        <v>0</v>
      </c>
      <c r="AR79" s="157" cm="1">
        <f t="array" ref="AR79">IFERROR(_xlfn.XLOOKUP($A79&amp;AR$4,MEN_DES&amp;MEN_COD,MEN_GMS),0)*$Q79</f>
        <v>0</v>
      </c>
      <c r="AS79" s="157" cm="1">
        <f t="array" ref="AS79">IFERROR(_xlfn.XLOOKUP($A79&amp;AS$4,MEN_DES&amp;MEN_COD,MEN_GMS),0)*$Q79</f>
        <v>0</v>
      </c>
      <c r="AT79" s="157" cm="1">
        <f t="array" ref="AT79">IFERROR(_xlfn.XLOOKUP($A79&amp;AT$4,MEN_DES&amp;MEN_COD,MEN_GMS),0)*$Q79</f>
        <v>0</v>
      </c>
      <c r="AU79" s="157" cm="1">
        <f t="array" ref="AU79">IFERROR(_xlfn.XLOOKUP($A79&amp;AU$4,MEN_DES&amp;MEN_COD,MEN_GMS),0)*$Q79</f>
        <v>0</v>
      </c>
      <c r="AV79" s="157" cm="1">
        <f t="array" ref="AV79">IFERROR(_xlfn.XLOOKUP($A79&amp;AV$4,MEN_DES&amp;MEN_COD,MEN_GMS),0)*$Q79</f>
        <v>0</v>
      </c>
      <c r="AW79" s="157" cm="1">
        <f t="array" ref="AW79">IFERROR(_xlfn.XLOOKUP($A79&amp;AW$4,MEN_DES&amp;MEN_COD,MEN_GMS),0)*$Q79</f>
        <v>0</v>
      </c>
      <c r="AX79" s="157" cm="1">
        <f t="array" ref="AX79">IFERROR(_xlfn.XLOOKUP($A79&amp;AX$4,MEN_DES&amp;MEN_COD,MEN_GMS),0)*$Q79</f>
        <v>0</v>
      </c>
      <c r="AY79" s="157" cm="1">
        <f t="array" ref="AY79">IFERROR(_xlfn.XLOOKUP($A79&amp;AY$4,MEN_DES&amp;MEN_COD,MEN_GMS),0)*$Q79</f>
        <v>0</v>
      </c>
      <c r="AZ79" s="157" cm="1">
        <f t="array" ref="AZ79">IFERROR(_xlfn.XLOOKUP($A79&amp;AZ$4,MEN_DES&amp;MEN_COD,MEN_GMS),0)*$Q79</f>
        <v>0</v>
      </c>
      <c r="BA79" s="157" cm="1">
        <f t="array" ref="BA79">IFERROR(_xlfn.XLOOKUP($A79&amp;BA$4,MEN_DES&amp;MEN_COD,MEN_GMS),0)*$Q79</f>
        <v>0</v>
      </c>
      <c r="BB79" s="157" cm="1">
        <f t="array" ref="BB79">IFERROR(_xlfn.XLOOKUP($A79&amp;BB$4,MEN_DES&amp;MEN_COD,MEN_GMS),0)*$Q79</f>
        <v>0</v>
      </c>
      <c r="BC79" s="157" cm="1">
        <f t="array" ref="BC79">IFERROR(_xlfn.XLOOKUP($A79&amp;BC$4,MEN_DES&amp;MEN_COD,MEN_GMS),0)*$Q79</f>
        <v>0</v>
      </c>
      <c r="BD79" s="157" cm="1">
        <f t="array" ref="BD79">IFERROR(_xlfn.XLOOKUP($A79&amp;BD$4,MEN_DES&amp;MEN_COD,MEN_GMS),0)*$Q79</f>
        <v>0</v>
      </c>
      <c r="BE79" s="157" cm="1">
        <f t="array" ref="BE79">IFERROR(_xlfn.XLOOKUP($A79&amp;BE$4,MEN_DES&amp;MEN_COD,MEN_GMS),0)*$Q79</f>
        <v>0</v>
      </c>
      <c r="BF79" s="157" cm="1">
        <f t="array" ref="BF79">IFERROR(_xlfn.XLOOKUP($A79&amp;BF$4,MEN_DES&amp;MEN_COD,MEN_GMS),0)*$Q79</f>
        <v>0</v>
      </c>
      <c r="BG79" s="157" cm="1">
        <f t="array" ref="BG79">IFERROR(_xlfn.XLOOKUP($A79&amp;BG$4,MEN_DES&amp;MEN_COD,MEN_GMS),0)*$Q79</f>
        <v>0</v>
      </c>
      <c r="BH79" s="157" cm="1">
        <f t="array" ref="BH79">IFERROR(_xlfn.XLOOKUP($A79&amp;BH$4,MEN_DES&amp;MEN_COD,MEN_GMS),0)*$Q79</f>
        <v>0</v>
      </c>
      <c r="BI79" s="157" cm="1">
        <f t="array" ref="BI79">IFERROR(_xlfn.XLOOKUP($A79&amp;BI$4,MEN_DES&amp;MEN_COD,MEN_GMS),0)*$Q79</f>
        <v>0</v>
      </c>
      <c r="BJ79" s="157" cm="1">
        <f t="array" ref="BJ79">IFERROR(_xlfn.XLOOKUP($A79&amp;BJ$4,MEN_DES&amp;MEN_COD,MEN_GMS),0)*$Q79</f>
        <v>0</v>
      </c>
      <c r="BK79" s="157" cm="1">
        <f t="array" ref="BK79">IFERROR(_xlfn.XLOOKUP($A79&amp;BK$4,MEN_DES&amp;MEN_COD,MEN_GMS),0)*$Q79</f>
        <v>0</v>
      </c>
      <c r="BL79" s="157" cm="1">
        <f t="array" ref="BL79">IFERROR(_xlfn.XLOOKUP($A79&amp;BL$4,MEN_DES&amp;MEN_COD,MEN_GMS),0)*$Q79</f>
        <v>0</v>
      </c>
      <c r="BM79" s="157" cm="1">
        <f t="array" ref="BM79">IFERROR(_xlfn.XLOOKUP($A79&amp;BM$4,MEN_DES&amp;MEN_COD,MEN_GMS),0)*$Q79</f>
        <v>0</v>
      </c>
      <c r="BN79" s="157" cm="1">
        <f t="array" ref="BN79">IFERROR(_xlfn.XLOOKUP($A79&amp;BN$4,MEN_DES&amp;MEN_COD,MEN_GMS),0)*$Q79</f>
        <v>0</v>
      </c>
      <c r="BO79" s="168">
        <f t="shared" si="38"/>
        <v>0</v>
      </c>
    </row>
    <row r="80" spans="2:67" x14ac:dyDescent="0.15">
      <c r="B80"/>
      <c r="C80"/>
      <c r="R80" s="157" cm="1">
        <f t="array" ref="R80">IFERROR(_xlfn.XLOOKUP($A80&amp;R$4,MEN_DES&amp;MEN_COD,MEN_GMS),0)*$Q80</f>
        <v>0</v>
      </c>
      <c r="S80" s="157" cm="1">
        <f t="array" ref="S80">IFERROR(_xlfn.XLOOKUP($A80&amp;S$4,MEN_DES&amp;MEN_COD,MEN_GMS),0)*$Q80</f>
        <v>0</v>
      </c>
      <c r="T80" s="157" cm="1">
        <f t="array" ref="T80">IFERROR(_xlfn.XLOOKUP($A80&amp;T$4,MEN_DES&amp;MEN_COD,MEN_GMS),0)*$Q80</f>
        <v>0</v>
      </c>
      <c r="U80" s="157" cm="1">
        <f t="array" ref="U80">IFERROR(_xlfn.XLOOKUP($A80&amp;U$4,MEN_DES&amp;MEN_COD,MEN_GMS),0)*$Q80</f>
        <v>0</v>
      </c>
      <c r="V80" s="157" cm="1">
        <f t="array" ref="V80">IFERROR(_xlfn.XLOOKUP($A80&amp;V$4,MEN_DES&amp;MEN_COD,MEN_GMS),0)*$Q80</f>
        <v>0</v>
      </c>
      <c r="W80" s="157" cm="1">
        <f t="array" ref="W80">IFERROR(_xlfn.XLOOKUP($A80&amp;W$4,MEN_DES&amp;MEN_COD,MEN_GMS),0)*$Q80</f>
        <v>0</v>
      </c>
      <c r="X80" s="157" cm="1">
        <f t="array" ref="X80">IFERROR(_xlfn.XLOOKUP($A80&amp;X$4,MEN_DES&amp;MEN_COD,MEN_GMS),0)*$Q80</f>
        <v>0</v>
      </c>
      <c r="Y80" s="157" cm="1">
        <f t="array" ref="Y80">IFERROR(_xlfn.XLOOKUP($A80&amp;Y$4,MEN_DES&amp;MEN_COD,MEN_GMS),0)*$Q80</f>
        <v>0</v>
      </c>
      <c r="Z80" s="157" cm="1">
        <f t="array" ref="Z80">IFERROR(_xlfn.XLOOKUP($A80&amp;Z$4,MEN_DES&amp;MEN_COD,MEN_GMS),0)*$Q80</f>
        <v>0</v>
      </c>
      <c r="AA80" s="157" cm="1">
        <f t="array" ref="AA80">IFERROR(_xlfn.XLOOKUP($A80&amp;AA$4,MEN_DES&amp;MEN_COD,MEN_GMS),0)*$Q80</f>
        <v>0</v>
      </c>
      <c r="AB80" s="157" cm="1">
        <f t="array" ref="AB80">IFERROR(_xlfn.XLOOKUP($A80&amp;AB$4,MEN_DES&amp;MEN_COD,MEN_GMS),0)*$Q80</f>
        <v>0</v>
      </c>
      <c r="AC80" s="157" cm="1">
        <f t="array" ref="AC80">IFERROR(_xlfn.XLOOKUP($A80&amp;AC$4,MEN_DES&amp;MEN_COD,MEN_GMS),0)*$Q80</f>
        <v>0</v>
      </c>
      <c r="AD80" s="157" cm="1">
        <f t="array" ref="AD80">IFERROR(_xlfn.XLOOKUP($A80&amp;AD$4,MEN_DES&amp;MEN_COD,MEN_GMS),0)*$Q80</f>
        <v>0</v>
      </c>
      <c r="AE80" s="157" cm="1">
        <f t="array" ref="AE80">IFERROR(_xlfn.XLOOKUP($A80&amp;AE$4,MEN_DES&amp;MEN_COD,MEN_GMS),0)*$Q80</f>
        <v>0</v>
      </c>
      <c r="AF80" s="157"/>
      <c r="AG80" s="157" cm="1">
        <f t="array" ref="AG80">IFERROR(_xlfn.XLOOKUP($A80&amp;AG$4,MEN_DES&amp;MEN_COD,MEN_GMS),0)*$Q80</f>
        <v>0</v>
      </c>
      <c r="AH80" s="157" cm="1">
        <f t="array" ref="AH80">IFERROR(_xlfn.XLOOKUP($A80&amp;AH$4,MEN_DES&amp;MEN_COD,MEN_GMS),0)*$Q80</f>
        <v>0</v>
      </c>
      <c r="AI80" s="157" cm="1">
        <f t="array" ref="AI80">IFERROR(_xlfn.XLOOKUP($A80&amp;AI$4,MEN_DES&amp;MEN_COD,MEN_GMS),0)*$Q80</f>
        <v>0</v>
      </c>
      <c r="AJ80" s="157" cm="1">
        <f t="array" ref="AJ80">IFERROR(_xlfn.XLOOKUP($A80&amp;AJ$4,MEN_DES&amp;MEN_COD,MEN_GMS),0)*$Q80</f>
        <v>0</v>
      </c>
      <c r="AK80" s="157" cm="1">
        <f t="array" ref="AK80">IFERROR(_xlfn.XLOOKUP($A80&amp;AK$4,MEN_DES&amp;MEN_COD,MEN_GMS),0)*$Q80</f>
        <v>0</v>
      </c>
      <c r="AL80" s="157" cm="1">
        <f t="array" ref="AL80">IFERROR(_xlfn.XLOOKUP($A80&amp;AL$4,MEN_DES&amp;MEN_COD,MEN_GMS),0)*$Q80</f>
        <v>0</v>
      </c>
      <c r="AM80" s="157" cm="1">
        <f t="array" ref="AM80">IFERROR(_xlfn.XLOOKUP($A80&amp;AM$4,MEN_DES&amp;MEN_COD,MEN_GMS),0)*$Q80</f>
        <v>0</v>
      </c>
      <c r="AN80" s="157" cm="1">
        <f t="array" ref="AN80">IFERROR(_xlfn.XLOOKUP($A80&amp;AN$4,MEN_DES&amp;MEN_COD,MEN_GMS),0)*$Q80</f>
        <v>0</v>
      </c>
      <c r="AO80" s="157" cm="1">
        <f t="array" ref="AO80">IFERROR(_xlfn.XLOOKUP($A80&amp;AO$4,MEN_DES&amp;MEN_COD,MEN_GMS),0)*$Q80</f>
        <v>0</v>
      </c>
      <c r="AP80" s="157" cm="1">
        <f t="array" ref="AP80">IFERROR(_xlfn.XLOOKUP($A80&amp;AP$4,MEN_DES&amp;MEN_COD,MEN_GMS),0)*$Q80</f>
        <v>0</v>
      </c>
      <c r="AQ80" s="157" cm="1">
        <f t="array" ref="AQ80">IFERROR(_xlfn.XLOOKUP($A80&amp;AQ$4,MEN_DES&amp;MEN_COD,MEN_GMS),0)*$Q80</f>
        <v>0</v>
      </c>
      <c r="AR80" s="157" cm="1">
        <f t="array" ref="AR80">IFERROR(_xlfn.XLOOKUP($A80&amp;AR$4,MEN_DES&amp;MEN_COD,MEN_GMS),0)*$Q80</f>
        <v>0</v>
      </c>
      <c r="AS80" s="157" cm="1">
        <f t="array" ref="AS80">IFERROR(_xlfn.XLOOKUP($A80&amp;AS$4,MEN_DES&amp;MEN_COD,MEN_GMS),0)*$Q80</f>
        <v>0</v>
      </c>
      <c r="AT80" s="157" cm="1">
        <f t="array" ref="AT80">IFERROR(_xlfn.XLOOKUP($A80&amp;AT$4,MEN_DES&amp;MEN_COD,MEN_GMS),0)*$Q80</f>
        <v>0</v>
      </c>
      <c r="AU80" s="157" cm="1">
        <f t="array" ref="AU80">IFERROR(_xlfn.XLOOKUP($A80&amp;AU$4,MEN_DES&amp;MEN_COD,MEN_GMS),0)*$Q80</f>
        <v>0</v>
      </c>
      <c r="AV80" s="157" cm="1">
        <f t="array" ref="AV80">IFERROR(_xlfn.XLOOKUP($A80&amp;AV$4,MEN_DES&amp;MEN_COD,MEN_GMS),0)*$Q80</f>
        <v>0</v>
      </c>
      <c r="AW80" s="157" cm="1">
        <f t="array" ref="AW80">IFERROR(_xlfn.XLOOKUP($A80&amp;AW$4,MEN_DES&amp;MEN_COD,MEN_GMS),0)*$Q80</f>
        <v>0</v>
      </c>
      <c r="AX80" s="157" cm="1">
        <f t="array" ref="AX80">IFERROR(_xlfn.XLOOKUP($A80&amp;AX$4,MEN_DES&amp;MEN_COD,MEN_GMS),0)*$Q80</f>
        <v>0</v>
      </c>
      <c r="AY80" s="157" cm="1">
        <f t="array" ref="AY80">IFERROR(_xlfn.XLOOKUP($A80&amp;AY$4,MEN_DES&amp;MEN_COD,MEN_GMS),0)*$Q80</f>
        <v>0</v>
      </c>
      <c r="AZ80" s="157" cm="1">
        <f t="array" ref="AZ80">IFERROR(_xlfn.XLOOKUP($A80&amp;AZ$4,MEN_DES&amp;MEN_COD,MEN_GMS),0)*$Q80</f>
        <v>0</v>
      </c>
      <c r="BA80" s="157" cm="1">
        <f t="array" ref="BA80">IFERROR(_xlfn.XLOOKUP($A80&amp;BA$4,MEN_DES&amp;MEN_COD,MEN_GMS),0)*$Q80</f>
        <v>0</v>
      </c>
      <c r="BB80" s="157" cm="1">
        <f t="array" ref="BB80">IFERROR(_xlfn.XLOOKUP($A80&amp;BB$4,MEN_DES&amp;MEN_COD,MEN_GMS),0)*$Q80</f>
        <v>0</v>
      </c>
      <c r="BC80" s="157" cm="1">
        <f t="array" ref="BC80">IFERROR(_xlfn.XLOOKUP($A80&amp;BC$4,MEN_DES&amp;MEN_COD,MEN_GMS),0)*$Q80</f>
        <v>0</v>
      </c>
      <c r="BD80" s="157" cm="1">
        <f t="array" ref="BD80">IFERROR(_xlfn.XLOOKUP($A80&amp;BD$4,MEN_DES&amp;MEN_COD,MEN_GMS),0)*$Q80</f>
        <v>0</v>
      </c>
      <c r="BE80" s="157" cm="1">
        <f t="array" ref="BE80">IFERROR(_xlfn.XLOOKUP($A80&amp;BE$4,MEN_DES&amp;MEN_COD,MEN_GMS),0)*$Q80</f>
        <v>0</v>
      </c>
      <c r="BF80" s="157" cm="1">
        <f t="array" ref="BF80">IFERROR(_xlfn.XLOOKUP($A80&amp;BF$4,MEN_DES&amp;MEN_COD,MEN_GMS),0)*$Q80</f>
        <v>0</v>
      </c>
      <c r="BG80" s="157" cm="1">
        <f t="array" ref="BG80">IFERROR(_xlfn.XLOOKUP($A80&amp;BG$4,MEN_DES&amp;MEN_COD,MEN_GMS),0)*$Q80</f>
        <v>0</v>
      </c>
      <c r="BH80" s="157" cm="1">
        <f t="array" ref="BH80">IFERROR(_xlfn.XLOOKUP($A80&amp;BH$4,MEN_DES&amp;MEN_COD,MEN_GMS),0)*$Q80</f>
        <v>0</v>
      </c>
      <c r="BI80" s="157" cm="1">
        <f t="array" ref="BI80">IFERROR(_xlfn.XLOOKUP($A80&amp;BI$4,MEN_DES&amp;MEN_COD,MEN_GMS),0)*$Q80</f>
        <v>0</v>
      </c>
      <c r="BJ80" s="157" cm="1">
        <f t="array" ref="BJ80">IFERROR(_xlfn.XLOOKUP($A80&amp;BJ$4,MEN_DES&amp;MEN_COD,MEN_GMS),0)*$Q80</f>
        <v>0</v>
      </c>
      <c r="BK80" s="157" cm="1">
        <f t="array" ref="BK80">IFERROR(_xlfn.XLOOKUP($A80&amp;BK$4,MEN_DES&amp;MEN_COD,MEN_GMS),0)*$Q80</f>
        <v>0</v>
      </c>
      <c r="BL80" s="157" cm="1">
        <f t="array" ref="BL80">IFERROR(_xlfn.XLOOKUP($A80&amp;BL$4,MEN_DES&amp;MEN_COD,MEN_GMS),0)*$Q80</f>
        <v>0</v>
      </c>
      <c r="BM80" s="157" cm="1">
        <f t="array" ref="BM80">IFERROR(_xlfn.XLOOKUP($A80&amp;BM$4,MEN_DES&amp;MEN_COD,MEN_GMS),0)*$Q80</f>
        <v>0</v>
      </c>
      <c r="BN80" s="157" cm="1">
        <f t="array" ref="BN80">IFERROR(_xlfn.XLOOKUP($A80&amp;BN$4,MEN_DES&amp;MEN_COD,MEN_GMS),0)*$Q80</f>
        <v>0</v>
      </c>
      <c r="BO80" s="168">
        <f t="shared" si="38"/>
        <v>0</v>
      </c>
    </row>
    <row r="81" spans="2:67" x14ac:dyDescent="0.15">
      <c r="B81"/>
      <c r="C81"/>
      <c r="R81" s="157" cm="1">
        <f t="array" ref="R81">IFERROR(_xlfn.XLOOKUP($A81&amp;R$4,MEN_DES&amp;MEN_COD,MEN_GMS),0)*$Q81</f>
        <v>0</v>
      </c>
      <c r="S81" s="157" cm="1">
        <f t="array" ref="S81">IFERROR(_xlfn.XLOOKUP($A81&amp;S$4,MEN_DES&amp;MEN_COD,MEN_GMS),0)*$Q81</f>
        <v>0</v>
      </c>
      <c r="T81" s="157" cm="1">
        <f t="array" ref="T81">IFERROR(_xlfn.XLOOKUP($A81&amp;T$4,MEN_DES&amp;MEN_COD,MEN_GMS),0)*$Q81</f>
        <v>0</v>
      </c>
      <c r="U81" s="157" cm="1">
        <f t="array" ref="U81">IFERROR(_xlfn.XLOOKUP($A81&amp;U$4,MEN_DES&amp;MEN_COD,MEN_GMS),0)*$Q81</f>
        <v>0</v>
      </c>
      <c r="V81" s="157" cm="1">
        <f t="array" ref="V81">IFERROR(_xlfn.XLOOKUP($A81&amp;V$4,MEN_DES&amp;MEN_COD,MEN_GMS),0)*$Q81</f>
        <v>0</v>
      </c>
      <c r="W81" s="157" cm="1">
        <f t="array" ref="W81">IFERROR(_xlfn.XLOOKUP($A81&amp;W$4,MEN_DES&amp;MEN_COD,MEN_GMS),0)*$Q81</f>
        <v>0</v>
      </c>
      <c r="X81" s="157" cm="1">
        <f t="array" ref="X81">IFERROR(_xlfn.XLOOKUP($A81&amp;X$4,MEN_DES&amp;MEN_COD,MEN_GMS),0)*$Q81</f>
        <v>0</v>
      </c>
      <c r="Y81" s="157" cm="1">
        <f t="array" ref="Y81">IFERROR(_xlfn.XLOOKUP($A81&amp;Y$4,MEN_DES&amp;MEN_COD,MEN_GMS),0)*$Q81</f>
        <v>0</v>
      </c>
      <c r="Z81" s="157" cm="1">
        <f t="array" ref="Z81">IFERROR(_xlfn.XLOOKUP($A81&amp;Z$4,MEN_DES&amp;MEN_COD,MEN_GMS),0)*$Q81</f>
        <v>0</v>
      </c>
      <c r="AA81" s="157" cm="1">
        <f t="array" ref="AA81">IFERROR(_xlfn.XLOOKUP($A81&amp;AA$4,MEN_DES&amp;MEN_COD,MEN_GMS),0)*$Q81</f>
        <v>0</v>
      </c>
      <c r="AB81" s="157" cm="1">
        <f t="array" ref="AB81">IFERROR(_xlfn.XLOOKUP($A81&amp;AB$4,MEN_DES&amp;MEN_COD,MEN_GMS),0)*$Q81</f>
        <v>0</v>
      </c>
      <c r="AC81" s="157" cm="1">
        <f t="array" ref="AC81">IFERROR(_xlfn.XLOOKUP($A81&amp;AC$4,MEN_DES&amp;MEN_COD,MEN_GMS),0)*$Q81</f>
        <v>0</v>
      </c>
      <c r="AD81" s="157" cm="1">
        <f t="array" ref="AD81">IFERROR(_xlfn.XLOOKUP($A81&amp;AD$4,MEN_DES&amp;MEN_COD,MEN_GMS),0)*$Q81</f>
        <v>0</v>
      </c>
      <c r="AE81" s="157" cm="1">
        <f t="array" ref="AE81">IFERROR(_xlfn.XLOOKUP($A81&amp;AE$4,MEN_DES&amp;MEN_COD,MEN_GMS),0)*$Q81</f>
        <v>0</v>
      </c>
      <c r="AF81" s="157"/>
      <c r="AG81" s="157" cm="1">
        <f t="array" ref="AG81">IFERROR(_xlfn.XLOOKUP($A81&amp;AG$4,MEN_DES&amp;MEN_COD,MEN_GMS),0)*$Q81</f>
        <v>0</v>
      </c>
      <c r="AH81" s="157" cm="1">
        <f t="array" ref="AH81">IFERROR(_xlfn.XLOOKUP($A81&amp;AH$4,MEN_DES&amp;MEN_COD,MEN_GMS),0)*$Q81</f>
        <v>0</v>
      </c>
      <c r="AI81" s="157" cm="1">
        <f t="array" ref="AI81">IFERROR(_xlfn.XLOOKUP($A81&amp;AI$4,MEN_DES&amp;MEN_COD,MEN_GMS),0)*$Q81</f>
        <v>0</v>
      </c>
      <c r="AJ81" s="157" cm="1">
        <f t="array" ref="AJ81">IFERROR(_xlfn.XLOOKUP($A81&amp;AJ$4,MEN_DES&amp;MEN_COD,MEN_GMS),0)*$Q81</f>
        <v>0</v>
      </c>
      <c r="AK81" s="157" cm="1">
        <f t="array" ref="AK81">IFERROR(_xlfn.XLOOKUP($A81&amp;AK$4,MEN_DES&amp;MEN_COD,MEN_GMS),0)*$Q81</f>
        <v>0</v>
      </c>
      <c r="AL81" s="157" cm="1">
        <f t="array" ref="AL81">IFERROR(_xlfn.XLOOKUP($A81&amp;AL$4,MEN_DES&amp;MEN_COD,MEN_GMS),0)*$Q81</f>
        <v>0</v>
      </c>
      <c r="AM81" s="157" cm="1">
        <f t="array" ref="AM81">IFERROR(_xlfn.XLOOKUP($A81&amp;AM$4,MEN_DES&amp;MEN_COD,MEN_GMS),0)*$Q81</f>
        <v>0</v>
      </c>
      <c r="AN81" s="157" cm="1">
        <f t="array" ref="AN81">IFERROR(_xlfn.XLOOKUP($A81&amp;AN$4,MEN_DES&amp;MEN_COD,MEN_GMS),0)*$Q81</f>
        <v>0</v>
      </c>
      <c r="AO81" s="157" cm="1">
        <f t="array" ref="AO81">IFERROR(_xlfn.XLOOKUP($A81&amp;AO$4,MEN_DES&amp;MEN_COD,MEN_GMS),0)*$Q81</f>
        <v>0</v>
      </c>
      <c r="AP81" s="157" cm="1">
        <f t="array" ref="AP81">IFERROR(_xlfn.XLOOKUP($A81&amp;AP$4,MEN_DES&amp;MEN_COD,MEN_GMS),0)*$Q81</f>
        <v>0</v>
      </c>
      <c r="AQ81" s="157" cm="1">
        <f t="array" ref="AQ81">IFERROR(_xlfn.XLOOKUP($A81&amp;AQ$4,MEN_DES&amp;MEN_COD,MEN_GMS),0)*$Q81</f>
        <v>0</v>
      </c>
      <c r="AR81" s="157" cm="1">
        <f t="array" ref="AR81">IFERROR(_xlfn.XLOOKUP($A81&amp;AR$4,MEN_DES&amp;MEN_COD,MEN_GMS),0)*$Q81</f>
        <v>0</v>
      </c>
      <c r="AS81" s="157" cm="1">
        <f t="array" ref="AS81">IFERROR(_xlfn.XLOOKUP($A81&amp;AS$4,MEN_DES&amp;MEN_COD,MEN_GMS),0)*$Q81</f>
        <v>0</v>
      </c>
      <c r="AT81" s="157" cm="1">
        <f t="array" ref="AT81">IFERROR(_xlfn.XLOOKUP($A81&amp;AT$4,MEN_DES&amp;MEN_COD,MEN_GMS),0)*$Q81</f>
        <v>0</v>
      </c>
      <c r="AU81" s="157" cm="1">
        <f t="array" ref="AU81">IFERROR(_xlfn.XLOOKUP($A81&amp;AU$4,MEN_DES&amp;MEN_COD,MEN_GMS),0)*$Q81</f>
        <v>0</v>
      </c>
      <c r="AV81" s="157" cm="1">
        <f t="array" ref="AV81">IFERROR(_xlfn.XLOOKUP($A81&amp;AV$4,MEN_DES&amp;MEN_COD,MEN_GMS),0)*$Q81</f>
        <v>0</v>
      </c>
      <c r="AW81" s="157" cm="1">
        <f t="array" ref="AW81">IFERROR(_xlfn.XLOOKUP($A81&amp;AW$4,MEN_DES&amp;MEN_COD,MEN_GMS),0)*$Q81</f>
        <v>0</v>
      </c>
      <c r="AX81" s="157" cm="1">
        <f t="array" ref="AX81">IFERROR(_xlfn.XLOOKUP($A81&amp;AX$4,MEN_DES&amp;MEN_COD,MEN_GMS),0)*$Q81</f>
        <v>0</v>
      </c>
      <c r="AY81" s="157" cm="1">
        <f t="array" ref="AY81">IFERROR(_xlfn.XLOOKUP($A81&amp;AY$4,MEN_DES&amp;MEN_COD,MEN_GMS),0)*$Q81</f>
        <v>0</v>
      </c>
      <c r="AZ81" s="157" cm="1">
        <f t="array" ref="AZ81">IFERROR(_xlfn.XLOOKUP($A81&amp;AZ$4,MEN_DES&amp;MEN_COD,MEN_GMS),0)*$Q81</f>
        <v>0</v>
      </c>
      <c r="BA81" s="157" cm="1">
        <f t="array" ref="BA81">IFERROR(_xlfn.XLOOKUP($A81&amp;BA$4,MEN_DES&amp;MEN_COD,MEN_GMS),0)*$Q81</f>
        <v>0</v>
      </c>
      <c r="BB81" s="157" cm="1">
        <f t="array" ref="BB81">IFERROR(_xlfn.XLOOKUP($A81&amp;BB$4,MEN_DES&amp;MEN_COD,MEN_GMS),0)*$Q81</f>
        <v>0</v>
      </c>
      <c r="BC81" s="157" cm="1">
        <f t="array" ref="BC81">IFERROR(_xlfn.XLOOKUP($A81&amp;BC$4,MEN_DES&amp;MEN_COD,MEN_GMS),0)*$Q81</f>
        <v>0</v>
      </c>
      <c r="BD81" s="157" cm="1">
        <f t="array" ref="BD81">IFERROR(_xlfn.XLOOKUP($A81&amp;BD$4,MEN_DES&amp;MEN_COD,MEN_GMS),0)*$Q81</f>
        <v>0</v>
      </c>
      <c r="BE81" s="157" cm="1">
        <f t="array" ref="BE81">IFERROR(_xlfn.XLOOKUP($A81&amp;BE$4,MEN_DES&amp;MEN_COD,MEN_GMS),0)*$Q81</f>
        <v>0</v>
      </c>
      <c r="BF81" s="157" cm="1">
        <f t="array" ref="BF81">IFERROR(_xlfn.XLOOKUP($A81&amp;BF$4,MEN_DES&amp;MEN_COD,MEN_GMS),0)*$Q81</f>
        <v>0</v>
      </c>
      <c r="BG81" s="157" cm="1">
        <f t="array" ref="BG81">IFERROR(_xlfn.XLOOKUP($A81&amp;BG$4,MEN_DES&amp;MEN_COD,MEN_GMS),0)*$Q81</f>
        <v>0</v>
      </c>
      <c r="BH81" s="157" cm="1">
        <f t="array" ref="BH81">IFERROR(_xlfn.XLOOKUP($A81&amp;BH$4,MEN_DES&amp;MEN_COD,MEN_GMS),0)*$Q81</f>
        <v>0</v>
      </c>
      <c r="BI81" s="157" cm="1">
        <f t="array" ref="BI81">IFERROR(_xlfn.XLOOKUP($A81&amp;BI$4,MEN_DES&amp;MEN_COD,MEN_GMS),0)*$Q81</f>
        <v>0</v>
      </c>
      <c r="BJ81" s="157" cm="1">
        <f t="array" ref="BJ81">IFERROR(_xlfn.XLOOKUP($A81&amp;BJ$4,MEN_DES&amp;MEN_COD,MEN_GMS),0)*$Q81</f>
        <v>0</v>
      </c>
      <c r="BK81" s="157" cm="1">
        <f t="array" ref="BK81">IFERROR(_xlfn.XLOOKUP($A81&amp;BK$4,MEN_DES&amp;MEN_COD,MEN_GMS),0)*$Q81</f>
        <v>0</v>
      </c>
      <c r="BL81" s="157" cm="1">
        <f t="array" ref="BL81">IFERROR(_xlfn.XLOOKUP($A81&amp;BL$4,MEN_DES&amp;MEN_COD,MEN_GMS),0)*$Q81</f>
        <v>0</v>
      </c>
      <c r="BM81" s="157" cm="1">
        <f t="array" ref="BM81">IFERROR(_xlfn.XLOOKUP($A81&amp;BM$4,MEN_DES&amp;MEN_COD,MEN_GMS),0)*$Q81</f>
        <v>0</v>
      </c>
      <c r="BN81" s="157" cm="1">
        <f t="array" ref="BN81">IFERROR(_xlfn.XLOOKUP($A81&amp;BN$4,MEN_DES&amp;MEN_COD,MEN_GMS),0)*$Q81</f>
        <v>0</v>
      </c>
      <c r="BO81" s="168">
        <f t="shared" si="38"/>
        <v>0</v>
      </c>
    </row>
    <row r="82" spans="2:67" x14ac:dyDescent="0.15">
      <c r="B82"/>
      <c r="C82"/>
      <c r="R82" s="157" cm="1">
        <f t="array" ref="R82">IFERROR(_xlfn.XLOOKUP($A82&amp;R$4,MEN_DES&amp;MEN_COD,MEN_GMS),0)*$Q82</f>
        <v>0</v>
      </c>
      <c r="S82" s="157" cm="1">
        <f t="array" ref="S82">IFERROR(_xlfn.XLOOKUP($A82&amp;S$4,MEN_DES&amp;MEN_COD,MEN_GMS),0)*$Q82</f>
        <v>0</v>
      </c>
      <c r="T82" s="157" cm="1">
        <f t="array" ref="T82">IFERROR(_xlfn.XLOOKUP($A82&amp;T$4,MEN_DES&amp;MEN_COD,MEN_GMS),0)*$Q82</f>
        <v>0</v>
      </c>
      <c r="U82" s="157" cm="1">
        <f t="array" ref="U82">IFERROR(_xlfn.XLOOKUP($A82&amp;U$4,MEN_DES&amp;MEN_COD,MEN_GMS),0)*$Q82</f>
        <v>0</v>
      </c>
      <c r="V82" s="157" cm="1">
        <f t="array" ref="V82">IFERROR(_xlfn.XLOOKUP($A82&amp;V$4,MEN_DES&amp;MEN_COD,MEN_GMS),0)*$Q82</f>
        <v>0</v>
      </c>
      <c r="W82" s="157" cm="1">
        <f t="array" ref="W82">IFERROR(_xlfn.XLOOKUP($A82&amp;W$4,MEN_DES&amp;MEN_COD,MEN_GMS),0)*$Q82</f>
        <v>0</v>
      </c>
      <c r="X82" s="157" cm="1">
        <f t="array" ref="X82">IFERROR(_xlfn.XLOOKUP($A82&amp;X$4,MEN_DES&amp;MEN_COD,MEN_GMS),0)*$Q82</f>
        <v>0</v>
      </c>
      <c r="Y82" s="157" cm="1">
        <f t="array" ref="Y82">IFERROR(_xlfn.XLOOKUP($A82&amp;Y$4,MEN_DES&amp;MEN_COD,MEN_GMS),0)*$Q82</f>
        <v>0</v>
      </c>
      <c r="Z82" s="157" cm="1">
        <f t="array" ref="Z82">IFERROR(_xlfn.XLOOKUP($A82&amp;Z$4,MEN_DES&amp;MEN_COD,MEN_GMS),0)*$Q82</f>
        <v>0</v>
      </c>
      <c r="AA82" s="157" cm="1">
        <f t="array" ref="AA82">IFERROR(_xlfn.XLOOKUP($A82&amp;AA$4,MEN_DES&amp;MEN_COD,MEN_GMS),0)*$Q82</f>
        <v>0</v>
      </c>
      <c r="AB82" s="157" cm="1">
        <f t="array" ref="AB82">IFERROR(_xlfn.XLOOKUP($A82&amp;AB$4,MEN_DES&amp;MEN_COD,MEN_GMS),0)*$Q82</f>
        <v>0</v>
      </c>
      <c r="AC82" s="157" cm="1">
        <f t="array" ref="AC82">IFERROR(_xlfn.XLOOKUP($A82&amp;AC$4,MEN_DES&amp;MEN_COD,MEN_GMS),0)*$Q82</f>
        <v>0</v>
      </c>
      <c r="AD82" s="157" cm="1">
        <f t="array" ref="AD82">IFERROR(_xlfn.XLOOKUP($A82&amp;AD$4,MEN_DES&amp;MEN_COD,MEN_GMS),0)*$Q82</f>
        <v>0</v>
      </c>
      <c r="AE82" s="157" cm="1">
        <f t="array" ref="AE82">IFERROR(_xlfn.XLOOKUP($A82&amp;AE$4,MEN_DES&amp;MEN_COD,MEN_GMS),0)*$Q82</f>
        <v>0</v>
      </c>
      <c r="AF82" s="157"/>
      <c r="AG82" s="157" cm="1">
        <f t="array" ref="AG82">IFERROR(_xlfn.XLOOKUP($A82&amp;AG$4,MEN_DES&amp;MEN_COD,MEN_GMS),0)*$Q82</f>
        <v>0</v>
      </c>
      <c r="AH82" s="157" cm="1">
        <f t="array" ref="AH82">IFERROR(_xlfn.XLOOKUP($A82&amp;AH$4,MEN_DES&amp;MEN_COD,MEN_GMS),0)*$Q82</f>
        <v>0</v>
      </c>
      <c r="AI82" s="157" cm="1">
        <f t="array" ref="AI82">IFERROR(_xlfn.XLOOKUP($A82&amp;AI$4,MEN_DES&amp;MEN_COD,MEN_GMS),0)*$Q82</f>
        <v>0</v>
      </c>
      <c r="AJ82" s="157" cm="1">
        <f t="array" ref="AJ82">IFERROR(_xlfn.XLOOKUP($A82&amp;AJ$4,MEN_DES&amp;MEN_COD,MEN_GMS),0)*$Q82</f>
        <v>0</v>
      </c>
      <c r="AK82" s="157" cm="1">
        <f t="array" ref="AK82">IFERROR(_xlfn.XLOOKUP($A82&amp;AK$4,MEN_DES&amp;MEN_COD,MEN_GMS),0)*$Q82</f>
        <v>0</v>
      </c>
      <c r="AL82" s="157" cm="1">
        <f t="array" ref="AL82">IFERROR(_xlfn.XLOOKUP($A82&amp;AL$4,MEN_DES&amp;MEN_COD,MEN_GMS),0)*$Q82</f>
        <v>0</v>
      </c>
      <c r="AM82" s="157" cm="1">
        <f t="array" ref="AM82">IFERROR(_xlfn.XLOOKUP($A82&amp;AM$4,MEN_DES&amp;MEN_COD,MEN_GMS),0)*$Q82</f>
        <v>0</v>
      </c>
      <c r="AN82" s="157" cm="1">
        <f t="array" ref="AN82">IFERROR(_xlfn.XLOOKUP($A82&amp;AN$4,MEN_DES&amp;MEN_COD,MEN_GMS),0)*$Q82</f>
        <v>0</v>
      </c>
      <c r="AO82" s="157" cm="1">
        <f t="array" ref="AO82">IFERROR(_xlfn.XLOOKUP($A82&amp;AO$4,MEN_DES&amp;MEN_COD,MEN_GMS),0)*$Q82</f>
        <v>0</v>
      </c>
      <c r="AP82" s="157" cm="1">
        <f t="array" ref="AP82">IFERROR(_xlfn.XLOOKUP($A82&amp;AP$4,MEN_DES&amp;MEN_COD,MEN_GMS),0)*$Q82</f>
        <v>0</v>
      </c>
      <c r="AQ82" s="157" cm="1">
        <f t="array" ref="AQ82">IFERROR(_xlfn.XLOOKUP($A82&amp;AQ$4,MEN_DES&amp;MEN_COD,MEN_GMS),0)*$Q82</f>
        <v>0</v>
      </c>
      <c r="AR82" s="157" cm="1">
        <f t="array" ref="AR82">IFERROR(_xlfn.XLOOKUP($A82&amp;AR$4,MEN_DES&amp;MEN_COD,MEN_GMS),0)*$Q82</f>
        <v>0</v>
      </c>
      <c r="AS82" s="157" cm="1">
        <f t="array" ref="AS82">IFERROR(_xlfn.XLOOKUP($A82&amp;AS$4,MEN_DES&amp;MEN_COD,MEN_GMS),0)*$Q82</f>
        <v>0</v>
      </c>
      <c r="AT82" s="157" cm="1">
        <f t="array" ref="AT82">IFERROR(_xlfn.XLOOKUP($A82&amp;AT$4,MEN_DES&amp;MEN_COD,MEN_GMS),0)*$Q82</f>
        <v>0</v>
      </c>
      <c r="AU82" s="157" cm="1">
        <f t="array" ref="AU82">IFERROR(_xlfn.XLOOKUP($A82&amp;AU$4,MEN_DES&amp;MEN_COD,MEN_GMS),0)*$Q82</f>
        <v>0</v>
      </c>
      <c r="AV82" s="157" cm="1">
        <f t="array" ref="AV82">IFERROR(_xlfn.XLOOKUP($A82&amp;AV$4,MEN_DES&amp;MEN_COD,MEN_GMS),0)*$Q82</f>
        <v>0</v>
      </c>
      <c r="AW82" s="157" cm="1">
        <f t="array" ref="AW82">IFERROR(_xlfn.XLOOKUP($A82&amp;AW$4,MEN_DES&amp;MEN_COD,MEN_GMS),0)*$Q82</f>
        <v>0</v>
      </c>
      <c r="AX82" s="157" cm="1">
        <f t="array" ref="AX82">IFERROR(_xlfn.XLOOKUP($A82&amp;AX$4,MEN_DES&amp;MEN_COD,MEN_GMS),0)*$Q82</f>
        <v>0</v>
      </c>
      <c r="AY82" s="157" cm="1">
        <f t="array" ref="AY82">IFERROR(_xlfn.XLOOKUP($A82&amp;AY$4,MEN_DES&amp;MEN_COD,MEN_GMS),0)*$Q82</f>
        <v>0</v>
      </c>
      <c r="AZ82" s="157" cm="1">
        <f t="array" ref="AZ82">IFERROR(_xlfn.XLOOKUP($A82&amp;AZ$4,MEN_DES&amp;MEN_COD,MEN_GMS),0)*$Q82</f>
        <v>0</v>
      </c>
      <c r="BA82" s="157" cm="1">
        <f t="array" ref="BA82">IFERROR(_xlfn.XLOOKUP($A82&amp;BA$4,MEN_DES&amp;MEN_COD,MEN_GMS),0)*$Q82</f>
        <v>0</v>
      </c>
      <c r="BB82" s="157" cm="1">
        <f t="array" ref="BB82">IFERROR(_xlfn.XLOOKUP($A82&amp;BB$4,MEN_DES&amp;MEN_COD,MEN_GMS),0)*$Q82</f>
        <v>0</v>
      </c>
      <c r="BC82" s="157" cm="1">
        <f t="array" ref="BC82">IFERROR(_xlfn.XLOOKUP($A82&amp;BC$4,MEN_DES&amp;MEN_COD,MEN_GMS),0)*$Q82</f>
        <v>0</v>
      </c>
      <c r="BD82" s="157" cm="1">
        <f t="array" ref="BD82">IFERROR(_xlfn.XLOOKUP($A82&amp;BD$4,MEN_DES&amp;MEN_COD,MEN_GMS),0)*$Q82</f>
        <v>0</v>
      </c>
      <c r="BE82" s="157" cm="1">
        <f t="array" ref="BE82">IFERROR(_xlfn.XLOOKUP($A82&amp;BE$4,MEN_DES&amp;MEN_COD,MEN_GMS),0)*$Q82</f>
        <v>0</v>
      </c>
      <c r="BF82" s="157" cm="1">
        <f t="array" ref="BF82">IFERROR(_xlfn.XLOOKUP($A82&amp;BF$4,MEN_DES&amp;MEN_COD,MEN_GMS),0)*$Q82</f>
        <v>0</v>
      </c>
      <c r="BG82" s="157" cm="1">
        <f t="array" ref="BG82">IFERROR(_xlfn.XLOOKUP($A82&amp;BG$4,MEN_DES&amp;MEN_COD,MEN_GMS),0)*$Q82</f>
        <v>0</v>
      </c>
      <c r="BH82" s="157" cm="1">
        <f t="array" ref="BH82">IFERROR(_xlfn.XLOOKUP($A82&amp;BH$4,MEN_DES&amp;MEN_COD,MEN_GMS),0)*$Q82</f>
        <v>0</v>
      </c>
      <c r="BI82" s="157" cm="1">
        <f t="array" ref="BI82">IFERROR(_xlfn.XLOOKUP($A82&amp;BI$4,MEN_DES&amp;MEN_COD,MEN_GMS),0)*$Q82</f>
        <v>0</v>
      </c>
      <c r="BJ82" s="157" cm="1">
        <f t="array" ref="BJ82">IFERROR(_xlfn.XLOOKUP($A82&amp;BJ$4,MEN_DES&amp;MEN_COD,MEN_GMS),0)*$Q82</f>
        <v>0</v>
      </c>
      <c r="BK82" s="157" cm="1">
        <f t="array" ref="BK82">IFERROR(_xlfn.XLOOKUP($A82&amp;BK$4,MEN_DES&amp;MEN_COD,MEN_GMS),0)*$Q82</f>
        <v>0</v>
      </c>
      <c r="BL82" s="157" cm="1">
        <f t="array" ref="BL82">IFERROR(_xlfn.XLOOKUP($A82&amp;BL$4,MEN_DES&amp;MEN_COD,MEN_GMS),0)*$Q82</f>
        <v>0</v>
      </c>
      <c r="BM82" s="157" cm="1">
        <f t="array" ref="BM82">IFERROR(_xlfn.XLOOKUP($A82&amp;BM$4,MEN_DES&amp;MEN_COD,MEN_GMS),0)*$Q82</f>
        <v>0</v>
      </c>
      <c r="BN82" s="157" cm="1">
        <f t="array" ref="BN82">IFERROR(_xlfn.XLOOKUP($A82&amp;BN$4,MEN_DES&amp;MEN_COD,MEN_GMS),0)*$Q82</f>
        <v>0</v>
      </c>
      <c r="BO82" s="168">
        <f t="shared" si="38"/>
        <v>0</v>
      </c>
    </row>
    <row r="83" spans="2:67" x14ac:dyDescent="0.15">
      <c r="B83"/>
      <c r="C83"/>
      <c r="R83" s="157" cm="1">
        <f t="array" ref="R83">IFERROR(_xlfn.XLOOKUP($A83&amp;R$4,MEN_DES&amp;MEN_COD,MEN_GMS),0)*$Q83</f>
        <v>0</v>
      </c>
      <c r="S83" s="157" cm="1">
        <f t="array" ref="S83">IFERROR(_xlfn.XLOOKUP($A83&amp;S$4,MEN_DES&amp;MEN_COD,MEN_GMS),0)*$Q83</f>
        <v>0</v>
      </c>
      <c r="T83" s="157" cm="1">
        <f t="array" ref="T83">IFERROR(_xlfn.XLOOKUP($A83&amp;T$4,MEN_DES&amp;MEN_COD,MEN_GMS),0)*$Q83</f>
        <v>0</v>
      </c>
      <c r="U83" s="157" cm="1">
        <f t="array" ref="U83">IFERROR(_xlfn.XLOOKUP($A83&amp;U$4,MEN_DES&amp;MEN_COD,MEN_GMS),0)*$Q83</f>
        <v>0</v>
      </c>
      <c r="V83" s="157" cm="1">
        <f t="array" ref="V83">IFERROR(_xlfn.XLOOKUP($A83&amp;V$4,MEN_DES&amp;MEN_COD,MEN_GMS),0)*$Q83</f>
        <v>0</v>
      </c>
      <c r="W83" s="157" cm="1">
        <f t="array" ref="W83">IFERROR(_xlfn.XLOOKUP($A83&amp;W$4,MEN_DES&amp;MEN_COD,MEN_GMS),0)*$Q83</f>
        <v>0</v>
      </c>
      <c r="X83" s="157" cm="1">
        <f t="array" ref="X83">IFERROR(_xlfn.XLOOKUP($A83&amp;X$4,MEN_DES&amp;MEN_COD,MEN_GMS),0)*$Q83</f>
        <v>0</v>
      </c>
      <c r="Y83" s="157" cm="1">
        <f t="array" ref="Y83">IFERROR(_xlfn.XLOOKUP($A83&amp;Y$4,MEN_DES&amp;MEN_COD,MEN_GMS),0)*$Q83</f>
        <v>0</v>
      </c>
      <c r="Z83" s="157" cm="1">
        <f t="array" ref="Z83">IFERROR(_xlfn.XLOOKUP($A83&amp;Z$4,MEN_DES&amp;MEN_COD,MEN_GMS),0)*$Q83</f>
        <v>0</v>
      </c>
      <c r="AA83" s="157" cm="1">
        <f t="array" ref="AA83">IFERROR(_xlfn.XLOOKUP($A83&amp;AA$4,MEN_DES&amp;MEN_COD,MEN_GMS),0)*$Q83</f>
        <v>0</v>
      </c>
      <c r="AB83" s="157" cm="1">
        <f t="array" ref="AB83">IFERROR(_xlfn.XLOOKUP($A83&amp;AB$4,MEN_DES&amp;MEN_COD,MEN_GMS),0)*$Q83</f>
        <v>0</v>
      </c>
      <c r="AC83" s="157" cm="1">
        <f t="array" ref="AC83">IFERROR(_xlfn.XLOOKUP($A83&amp;AC$4,MEN_DES&amp;MEN_COD,MEN_GMS),0)*$Q83</f>
        <v>0</v>
      </c>
      <c r="AD83" s="157" cm="1">
        <f t="array" ref="AD83">IFERROR(_xlfn.XLOOKUP($A83&amp;AD$4,MEN_DES&amp;MEN_COD,MEN_GMS),0)*$Q83</f>
        <v>0</v>
      </c>
      <c r="AE83" s="157" cm="1">
        <f t="array" ref="AE83">IFERROR(_xlfn.XLOOKUP($A83&amp;AE$4,MEN_DES&amp;MEN_COD,MEN_GMS),0)*$Q83</f>
        <v>0</v>
      </c>
      <c r="AF83" s="157"/>
      <c r="AG83" s="157" cm="1">
        <f t="array" ref="AG83">IFERROR(_xlfn.XLOOKUP($A83&amp;AG$4,MEN_DES&amp;MEN_COD,MEN_GMS),0)*$Q83</f>
        <v>0</v>
      </c>
      <c r="AH83" s="157" cm="1">
        <f t="array" ref="AH83">IFERROR(_xlfn.XLOOKUP($A83&amp;AH$4,MEN_DES&amp;MEN_COD,MEN_GMS),0)*$Q83</f>
        <v>0</v>
      </c>
      <c r="AI83" s="157" cm="1">
        <f t="array" ref="AI83">IFERROR(_xlfn.XLOOKUP($A83&amp;AI$4,MEN_DES&amp;MEN_COD,MEN_GMS),0)*$Q83</f>
        <v>0</v>
      </c>
      <c r="AJ83" s="157" cm="1">
        <f t="array" ref="AJ83">IFERROR(_xlfn.XLOOKUP($A83&amp;AJ$4,MEN_DES&amp;MEN_COD,MEN_GMS),0)*$Q83</f>
        <v>0</v>
      </c>
      <c r="AK83" s="157" cm="1">
        <f t="array" ref="AK83">IFERROR(_xlfn.XLOOKUP($A83&amp;AK$4,MEN_DES&amp;MEN_COD,MEN_GMS),0)*$Q83</f>
        <v>0</v>
      </c>
      <c r="AL83" s="157" cm="1">
        <f t="array" ref="AL83">IFERROR(_xlfn.XLOOKUP($A83&amp;AL$4,MEN_DES&amp;MEN_COD,MEN_GMS),0)*$Q83</f>
        <v>0</v>
      </c>
      <c r="AM83" s="157" cm="1">
        <f t="array" ref="AM83">IFERROR(_xlfn.XLOOKUP($A83&amp;AM$4,MEN_DES&amp;MEN_COD,MEN_GMS),0)*$Q83</f>
        <v>0</v>
      </c>
      <c r="AN83" s="157" cm="1">
        <f t="array" ref="AN83">IFERROR(_xlfn.XLOOKUP($A83&amp;AN$4,MEN_DES&amp;MEN_COD,MEN_GMS),0)*$Q83</f>
        <v>0</v>
      </c>
      <c r="AO83" s="157" cm="1">
        <f t="array" ref="AO83">IFERROR(_xlfn.XLOOKUP($A83&amp;AO$4,MEN_DES&amp;MEN_COD,MEN_GMS),0)*$Q83</f>
        <v>0</v>
      </c>
      <c r="AP83" s="157" cm="1">
        <f t="array" ref="AP83">IFERROR(_xlfn.XLOOKUP($A83&amp;AP$4,MEN_DES&amp;MEN_COD,MEN_GMS),0)*$Q83</f>
        <v>0</v>
      </c>
      <c r="AQ83" s="157" cm="1">
        <f t="array" ref="AQ83">IFERROR(_xlfn.XLOOKUP($A83&amp;AQ$4,MEN_DES&amp;MEN_COD,MEN_GMS),0)*$Q83</f>
        <v>0</v>
      </c>
      <c r="AR83" s="157" cm="1">
        <f t="array" ref="AR83">IFERROR(_xlfn.XLOOKUP($A83&amp;AR$4,MEN_DES&amp;MEN_COD,MEN_GMS),0)*$Q83</f>
        <v>0</v>
      </c>
      <c r="AS83" s="157" cm="1">
        <f t="array" ref="AS83">IFERROR(_xlfn.XLOOKUP($A83&amp;AS$4,MEN_DES&amp;MEN_COD,MEN_GMS),0)*$Q83</f>
        <v>0</v>
      </c>
      <c r="AT83" s="157" cm="1">
        <f t="array" ref="AT83">IFERROR(_xlfn.XLOOKUP($A83&amp;AT$4,MEN_DES&amp;MEN_COD,MEN_GMS),0)*$Q83</f>
        <v>0</v>
      </c>
      <c r="AU83" s="157" cm="1">
        <f t="array" ref="AU83">IFERROR(_xlfn.XLOOKUP($A83&amp;AU$4,MEN_DES&amp;MEN_COD,MEN_GMS),0)*$Q83</f>
        <v>0</v>
      </c>
      <c r="AV83" s="157" cm="1">
        <f t="array" ref="AV83">IFERROR(_xlfn.XLOOKUP($A83&amp;AV$4,MEN_DES&amp;MEN_COD,MEN_GMS),0)*$Q83</f>
        <v>0</v>
      </c>
      <c r="AW83" s="157" cm="1">
        <f t="array" ref="AW83">IFERROR(_xlfn.XLOOKUP($A83&amp;AW$4,MEN_DES&amp;MEN_COD,MEN_GMS),0)*$Q83</f>
        <v>0</v>
      </c>
      <c r="AX83" s="157" cm="1">
        <f t="array" ref="AX83">IFERROR(_xlfn.XLOOKUP($A83&amp;AX$4,MEN_DES&amp;MEN_COD,MEN_GMS),0)*$Q83</f>
        <v>0</v>
      </c>
      <c r="AY83" s="157" cm="1">
        <f t="array" ref="AY83">IFERROR(_xlfn.XLOOKUP($A83&amp;AY$4,MEN_DES&amp;MEN_COD,MEN_GMS),0)*$Q83</f>
        <v>0</v>
      </c>
      <c r="AZ83" s="157" cm="1">
        <f t="array" ref="AZ83">IFERROR(_xlfn.XLOOKUP($A83&amp;AZ$4,MEN_DES&amp;MEN_COD,MEN_GMS),0)*$Q83</f>
        <v>0</v>
      </c>
      <c r="BA83" s="157" cm="1">
        <f t="array" ref="BA83">IFERROR(_xlfn.XLOOKUP($A83&amp;BA$4,MEN_DES&amp;MEN_COD,MEN_GMS),0)*$Q83</f>
        <v>0</v>
      </c>
      <c r="BB83" s="157" cm="1">
        <f t="array" ref="BB83">IFERROR(_xlfn.XLOOKUP($A83&amp;BB$4,MEN_DES&amp;MEN_COD,MEN_GMS),0)*$Q83</f>
        <v>0</v>
      </c>
      <c r="BC83" s="157" cm="1">
        <f t="array" ref="BC83">IFERROR(_xlfn.XLOOKUP($A83&amp;BC$4,MEN_DES&amp;MEN_COD,MEN_GMS),0)*$Q83</f>
        <v>0</v>
      </c>
      <c r="BD83" s="157" cm="1">
        <f t="array" ref="BD83">IFERROR(_xlfn.XLOOKUP($A83&amp;BD$4,MEN_DES&amp;MEN_COD,MEN_GMS),0)*$Q83</f>
        <v>0</v>
      </c>
      <c r="BE83" s="157" cm="1">
        <f t="array" ref="BE83">IFERROR(_xlfn.XLOOKUP($A83&amp;BE$4,MEN_DES&amp;MEN_COD,MEN_GMS),0)*$Q83</f>
        <v>0</v>
      </c>
      <c r="BF83" s="157" cm="1">
        <f t="array" ref="BF83">IFERROR(_xlfn.XLOOKUP($A83&amp;BF$4,MEN_DES&amp;MEN_COD,MEN_GMS),0)*$Q83</f>
        <v>0</v>
      </c>
      <c r="BG83" s="157" cm="1">
        <f t="array" ref="BG83">IFERROR(_xlfn.XLOOKUP($A83&amp;BG$4,MEN_DES&amp;MEN_COD,MEN_GMS),0)*$Q83</f>
        <v>0</v>
      </c>
      <c r="BH83" s="157" cm="1">
        <f t="array" ref="BH83">IFERROR(_xlfn.XLOOKUP($A83&amp;BH$4,MEN_DES&amp;MEN_COD,MEN_GMS),0)*$Q83</f>
        <v>0</v>
      </c>
      <c r="BI83" s="157" cm="1">
        <f t="array" ref="BI83">IFERROR(_xlfn.XLOOKUP($A83&amp;BI$4,MEN_DES&amp;MEN_COD,MEN_GMS),0)*$Q83</f>
        <v>0</v>
      </c>
      <c r="BJ83" s="157" cm="1">
        <f t="array" ref="BJ83">IFERROR(_xlfn.XLOOKUP($A83&amp;BJ$4,MEN_DES&amp;MEN_COD,MEN_GMS),0)*$Q83</f>
        <v>0</v>
      </c>
      <c r="BK83" s="157" cm="1">
        <f t="array" ref="BK83">IFERROR(_xlfn.XLOOKUP($A83&amp;BK$4,MEN_DES&amp;MEN_COD,MEN_GMS),0)*$Q83</f>
        <v>0</v>
      </c>
      <c r="BL83" s="157" cm="1">
        <f t="array" ref="BL83">IFERROR(_xlfn.XLOOKUP($A83&amp;BL$4,MEN_DES&amp;MEN_COD,MEN_GMS),0)*$Q83</f>
        <v>0</v>
      </c>
      <c r="BM83" s="157" cm="1">
        <f t="array" ref="BM83">IFERROR(_xlfn.XLOOKUP($A83&amp;BM$4,MEN_DES&amp;MEN_COD,MEN_GMS),0)*$Q83</f>
        <v>0</v>
      </c>
      <c r="BN83" s="157" cm="1">
        <f t="array" ref="BN83">IFERROR(_xlfn.XLOOKUP($A83&amp;BN$4,MEN_DES&amp;MEN_COD,MEN_GMS),0)*$Q83</f>
        <v>0</v>
      </c>
      <c r="BO83" s="168">
        <f t="shared" ref="BO83:BO85" si="39">SUM(R83:BN83)</f>
        <v>0</v>
      </c>
    </row>
    <row r="84" spans="2:67" x14ac:dyDescent="0.15">
      <c r="B84"/>
      <c r="C84"/>
      <c r="R84" s="157" cm="1">
        <f t="array" ref="R84">IFERROR(_xlfn.XLOOKUP($A84&amp;R$4,MEN_DES&amp;MEN_COD,MEN_GMS),0)*$Q84</f>
        <v>0</v>
      </c>
      <c r="S84" s="157" cm="1">
        <f t="array" ref="S84">IFERROR(_xlfn.XLOOKUP($A84&amp;S$4,MEN_DES&amp;MEN_COD,MEN_GMS),0)*$Q84</f>
        <v>0</v>
      </c>
      <c r="T84" s="157" cm="1">
        <f t="array" ref="T84">IFERROR(_xlfn.XLOOKUP($A84&amp;T$4,MEN_DES&amp;MEN_COD,MEN_GMS),0)*$Q84</f>
        <v>0</v>
      </c>
      <c r="U84" s="157" cm="1">
        <f t="array" ref="U84">IFERROR(_xlfn.XLOOKUP($A84&amp;U$4,MEN_DES&amp;MEN_COD,MEN_GMS),0)*$Q84</f>
        <v>0</v>
      </c>
      <c r="V84" s="157" cm="1">
        <f t="array" ref="V84">IFERROR(_xlfn.XLOOKUP($A84&amp;V$4,MEN_DES&amp;MEN_COD,MEN_GMS),0)*$Q84</f>
        <v>0</v>
      </c>
      <c r="W84" s="157" cm="1">
        <f t="array" ref="W84">IFERROR(_xlfn.XLOOKUP($A84&amp;W$4,MEN_DES&amp;MEN_COD,MEN_GMS),0)*$Q84</f>
        <v>0</v>
      </c>
      <c r="X84" s="157" cm="1">
        <f t="array" ref="X84">IFERROR(_xlfn.XLOOKUP($A84&amp;X$4,MEN_DES&amp;MEN_COD,MEN_GMS),0)*$Q84</f>
        <v>0</v>
      </c>
      <c r="Y84" s="157" cm="1">
        <f t="array" ref="Y84">IFERROR(_xlfn.XLOOKUP($A84&amp;Y$4,MEN_DES&amp;MEN_COD,MEN_GMS),0)*$Q84</f>
        <v>0</v>
      </c>
      <c r="Z84" s="157" cm="1">
        <f t="array" ref="Z84">IFERROR(_xlfn.XLOOKUP($A84&amp;Z$4,MEN_DES&amp;MEN_COD,MEN_GMS),0)*$Q84</f>
        <v>0</v>
      </c>
      <c r="AA84" s="157" cm="1">
        <f t="array" ref="AA84">IFERROR(_xlfn.XLOOKUP($A84&amp;AA$4,MEN_DES&amp;MEN_COD,MEN_GMS),0)*$Q84</f>
        <v>0</v>
      </c>
      <c r="AB84" s="157" cm="1">
        <f t="array" ref="AB84">IFERROR(_xlfn.XLOOKUP($A84&amp;AB$4,MEN_DES&amp;MEN_COD,MEN_GMS),0)*$Q84</f>
        <v>0</v>
      </c>
      <c r="AC84" s="157" cm="1">
        <f t="array" ref="AC84">IFERROR(_xlfn.XLOOKUP($A84&amp;AC$4,MEN_DES&amp;MEN_COD,MEN_GMS),0)*$Q84</f>
        <v>0</v>
      </c>
      <c r="AD84" s="157" cm="1">
        <f t="array" ref="AD84">IFERROR(_xlfn.XLOOKUP($A84&amp;AD$4,MEN_DES&amp;MEN_COD,MEN_GMS),0)*$Q84</f>
        <v>0</v>
      </c>
      <c r="AE84" s="157" cm="1">
        <f t="array" ref="AE84">IFERROR(_xlfn.XLOOKUP($A84&amp;AE$4,MEN_DES&amp;MEN_COD,MEN_GMS),0)*$Q84</f>
        <v>0</v>
      </c>
      <c r="AF84" s="157"/>
      <c r="AG84" s="157" cm="1">
        <f t="array" ref="AG84">IFERROR(_xlfn.XLOOKUP($A84&amp;AG$4,MEN_DES&amp;MEN_COD,MEN_GMS),0)*$Q84</f>
        <v>0</v>
      </c>
      <c r="AH84" s="157" cm="1">
        <f t="array" ref="AH84">IFERROR(_xlfn.XLOOKUP($A84&amp;AH$4,MEN_DES&amp;MEN_COD,MEN_GMS),0)*$Q84</f>
        <v>0</v>
      </c>
      <c r="AI84" s="157" cm="1">
        <f t="array" ref="AI84">IFERROR(_xlfn.XLOOKUP($A84&amp;AI$4,MEN_DES&amp;MEN_COD,MEN_GMS),0)*$Q84</f>
        <v>0</v>
      </c>
      <c r="AJ84" s="157" cm="1">
        <f t="array" ref="AJ84">IFERROR(_xlfn.XLOOKUP($A84&amp;AJ$4,MEN_DES&amp;MEN_COD,MEN_GMS),0)*$Q84</f>
        <v>0</v>
      </c>
      <c r="AK84" s="157" cm="1">
        <f t="array" ref="AK84">IFERROR(_xlfn.XLOOKUP($A84&amp;AK$4,MEN_DES&amp;MEN_COD,MEN_GMS),0)*$Q84</f>
        <v>0</v>
      </c>
      <c r="AL84" s="157" cm="1">
        <f t="array" ref="AL84">IFERROR(_xlfn.XLOOKUP($A84&amp;AL$4,MEN_DES&amp;MEN_COD,MEN_GMS),0)*$Q84</f>
        <v>0</v>
      </c>
      <c r="AM84" s="157" cm="1">
        <f t="array" ref="AM84">IFERROR(_xlfn.XLOOKUP($A84&amp;AM$4,MEN_DES&amp;MEN_COD,MEN_GMS),0)*$Q84</f>
        <v>0</v>
      </c>
      <c r="AN84" s="157" cm="1">
        <f t="array" ref="AN84">IFERROR(_xlfn.XLOOKUP($A84&amp;AN$4,MEN_DES&amp;MEN_COD,MEN_GMS),0)*$Q84</f>
        <v>0</v>
      </c>
      <c r="AO84" s="157" cm="1">
        <f t="array" ref="AO84">IFERROR(_xlfn.XLOOKUP($A84&amp;AO$4,MEN_DES&amp;MEN_COD,MEN_GMS),0)*$Q84</f>
        <v>0</v>
      </c>
      <c r="AP84" s="157" cm="1">
        <f t="array" ref="AP84">IFERROR(_xlfn.XLOOKUP($A84&amp;AP$4,MEN_DES&amp;MEN_COD,MEN_GMS),0)*$Q84</f>
        <v>0</v>
      </c>
      <c r="AQ84" s="157" cm="1">
        <f t="array" ref="AQ84">IFERROR(_xlfn.XLOOKUP($A84&amp;AQ$4,MEN_DES&amp;MEN_COD,MEN_GMS),0)*$Q84</f>
        <v>0</v>
      </c>
      <c r="AR84" s="157" cm="1">
        <f t="array" ref="AR84">IFERROR(_xlfn.XLOOKUP($A84&amp;AR$4,MEN_DES&amp;MEN_COD,MEN_GMS),0)*$Q84</f>
        <v>0</v>
      </c>
      <c r="AS84" s="157" cm="1">
        <f t="array" ref="AS84">IFERROR(_xlfn.XLOOKUP($A84&amp;AS$4,MEN_DES&amp;MEN_COD,MEN_GMS),0)*$Q84</f>
        <v>0</v>
      </c>
      <c r="AT84" s="157" cm="1">
        <f t="array" ref="AT84">IFERROR(_xlfn.XLOOKUP($A84&amp;AT$4,MEN_DES&amp;MEN_COD,MEN_GMS),0)*$Q84</f>
        <v>0</v>
      </c>
      <c r="AU84" s="157" cm="1">
        <f t="array" ref="AU84">IFERROR(_xlfn.XLOOKUP($A84&amp;AU$4,MEN_DES&amp;MEN_COD,MEN_GMS),0)*$Q84</f>
        <v>0</v>
      </c>
      <c r="AV84" s="157" cm="1">
        <f t="array" ref="AV84">IFERROR(_xlfn.XLOOKUP($A84&amp;AV$4,MEN_DES&amp;MEN_COD,MEN_GMS),0)*$Q84</f>
        <v>0</v>
      </c>
      <c r="AW84" s="157" cm="1">
        <f t="array" ref="AW84">IFERROR(_xlfn.XLOOKUP($A84&amp;AW$4,MEN_DES&amp;MEN_COD,MEN_GMS),0)*$Q84</f>
        <v>0</v>
      </c>
      <c r="AX84" s="157" cm="1">
        <f t="array" ref="AX84">IFERROR(_xlfn.XLOOKUP($A84&amp;AX$4,MEN_DES&amp;MEN_COD,MEN_GMS),0)*$Q84</f>
        <v>0</v>
      </c>
      <c r="AY84" s="157" cm="1">
        <f t="array" ref="AY84">IFERROR(_xlfn.XLOOKUP($A84&amp;AY$4,MEN_DES&amp;MEN_COD,MEN_GMS),0)*$Q84</f>
        <v>0</v>
      </c>
      <c r="AZ84" s="157" cm="1">
        <f t="array" ref="AZ84">IFERROR(_xlfn.XLOOKUP($A84&amp;AZ$4,MEN_DES&amp;MEN_COD,MEN_GMS),0)*$Q84</f>
        <v>0</v>
      </c>
      <c r="BA84" s="157" cm="1">
        <f t="array" ref="BA84">IFERROR(_xlfn.XLOOKUP($A84&amp;BA$4,MEN_DES&amp;MEN_COD,MEN_GMS),0)*$Q84</f>
        <v>0</v>
      </c>
      <c r="BB84" s="157" cm="1">
        <f t="array" ref="BB84">IFERROR(_xlfn.XLOOKUP($A84&amp;BB$4,MEN_DES&amp;MEN_COD,MEN_GMS),0)*$Q84</f>
        <v>0</v>
      </c>
      <c r="BC84" s="157" cm="1">
        <f t="array" ref="BC84">IFERROR(_xlfn.XLOOKUP($A84&amp;BC$4,MEN_DES&amp;MEN_COD,MEN_GMS),0)*$Q84</f>
        <v>0</v>
      </c>
      <c r="BD84" s="157" cm="1">
        <f t="array" ref="BD84">IFERROR(_xlfn.XLOOKUP($A84&amp;BD$4,MEN_DES&amp;MEN_COD,MEN_GMS),0)*$Q84</f>
        <v>0</v>
      </c>
      <c r="BE84" s="157" cm="1">
        <f t="array" ref="BE84">IFERROR(_xlfn.XLOOKUP($A84&amp;BE$4,MEN_DES&amp;MEN_COD,MEN_GMS),0)*$Q84</f>
        <v>0</v>
      </c>
      <c r="BF84" s="157" cm="1">
        <f t="array" ref="BF84">IFERROR(_xlfn.XLOOKUP($A84&amp;BF$4,MEN_DES&amp;MEN_COD,MEN_GMS),0)*$Q84</f>
        <v>0</v>
      </c>
      <c r="BG84" s="157" cm="1">
        <f t="array" ref="BG84">IFERROR(_xlfn.XLOOKUP($A84&amp;BG$4,MEN_DES&amp;MEN_COD,MEN_GMS),0)*$Q84</f>
        <v>0</v>
      </c>
      <c r="BH84" s="157" cm="1">
        <f t="array" ref="BH84">IFERROR(_xlfn.XLOOKUP($A84&amp;BH$4,MEN_DES&amp;MEN_COD,MEN_GMS),0)*$Q84</f>
        <v>0</v>
      </c>
      <c r="BI84" s="157" cm="1">
        <f t="array" ref="BI84">IFERROR(_xlfn.XLOOKUP($A84&amp;BI$4,MEN_DES&amp;MEN_COD,MEN_GMS),0)*$Q84</f>
        <v>0</v>
      </c>
      <c r="BJ84" s="157" cm="1">
        <f t="array" ref="BJ84">IFERROR(_xlfn.XLOOKUP($A84&amp;BJ$4,MEN_DES&amp;MEN_COD,MEN_GMS),0)*$Q84</f>
        <v>0</v>
      </c>
      <c r="BK84" s="157" cm="1">
        <f t="array" ref="BK84">IFERROR(_xlfn.XLOOKUP($A84&amp;BK$4,MEN_DES&amp;MEN_COD,MEN_GMS),0)*$Q84</f>
        <v>0</v>
      </c>
      <c r="BL84" s="157" cm="1">
        <f t="array" ref="BL84">IFERROR(_xlfn.XLOOKUP($A84&amp;BL$4,MEN_DES&amp;MEN_COD,MEN_GMS),0)*$Q84</f>
        <v>0</v>
      </c>
      <c r="BM84" s="157" cm="1">
        <f t="array" ref="BM84">IFERROR(_xlfn.XLOOKUP($A84&amp;BM$4,MEN_DES&amp;MEN_COD,MEN_GMS),0)*$Q84</f>
        <v>0</v>
      </c>
      <c r="BN84" s="157" cm="1">
        <f t="array" ref="BN84">IFERROR(_xlfn.XLOOKUP($A84&amp;BN$4,MEN_DES&amp;MEN_COD,MEN_GMS),0)*$Q84</f>
        <v>0</v>
      </c>
      <c r="BO84" s="168">
        <f t="shared" si="39"/>
        <v>0</v>
      </c>
    </row>
    <row r="85" spans="2:67" x14ac:dyDescent="0.15">
      <c r="B85"/>
      <c r="C85"/>
      <c r="R85" s="157" cm="1">
        <f t="array" ref="R85">IFERROR(_xlfn.XLOOKUP($A85&amp;R$4,MEN_DES&amp;MEN_COD,MEN_GMS),0)*$Q85</f>
        <v>0</v>
      </c>
      <c r="S85" s="157" cm="1">
        <f t="array" ref="S85">IFERROR(_xlfn.XLOOKUP($A85&amp;S$4,MEN_DES&amp;MEN_COD,MEN_GMS),0)*$Q85</f>
        <v>0</v>
      </c>
      <c r="T85" s="157" cm="1">
        <f t="array" ref="T85">IFERROR(_xlfn.XLOOKUP($A85&amp;T$4,MEN_DES&amp;MEN_COD,MEN_GMS),0)*$Q85</f>
        <v>0</v>
      </c>
      <c r="U85" s="157" cm="1">
        <f t="array" ref="U85">IFERROR(_xlfn.XLOOKUP($A85&amp;U$4,MEN_DES&amp;MEN_COD,MEN_GMS),0)*$Q85</f>
        <v>0</v>
      </c>
      <c r="V85" s="157" cm="1">
        <f t="array" ref="V85">IFERROR(_xlfn.XLOOKUP($A85&amp;V$4,MEN_DES&amp;MEN_COD,MEN_GMS),0)*$Q85</f>
        <v>0</v>
      </c>
      <c r="W85" s="157" cm="1">
        <f t="array" ref="W85">IFERROR(_xlfn.XLOOKUP($A85&amp;W$4,MEN_DES&amp;MEN_COD,MEN_GMS),0)*$Q85</f>
        <v>0</v>
      </c>
      <c r="X85" s="157" cm="1">
        <f t="array" ref="X85">IFERROR(_xlfn.XLOOKUP($A85&amp;X$4,MEN_DES&amp;MEN_COD,MEN_GMS),0)*$Q85</f>
        <v>0</v>
      </c>
      <c r="Y85" s="157" cm="1">
        <f t="array" ref="Y85">IFERROR(_xlfn.XLOOKUP($A85&amp;Y$4,MEN_DES&amp;MEN_COD,MEN_GMS),0)*$Q85</f>
        <v>0</v>
      </c>
      <c r="Z85" s="157" cm="1">
        <f t="array" ref="Z85">IFERROR(_xlfn.XLOOKUP($A85&amp;Z$4,MEN_DES&amp;MEN_COD,MEN_GMS),0)*$Q85</f>
        <v>0</v>
      </c>
      <c r="AA85" s="157" cm="1">
        <f t="array" ref="AA85">IFERROR(_xlfn.XLOOKUP($A85&amp;AA$4,MEN_DES&amp;MEN_COD,MEN_GMS),0)*$Q85</f>
        <v>0</v>
      </c>
      <c r="AB85" s="157" cm="1">
        <f t="array" ref="AB85">IFERROR(_xlfn.XLOOKUP($A85&amp;AB$4,MEN_DES&amp;MEN_COD,MEN_GMS),0)*$Q85</f>
        <v>0</v>
      </c>
      <c r="AC85" s="157" cm="1">
        <f t="array" ref="AC85">IFERROR(_xlfn.XLOOKUP($A85&amp;AC$4,MEN_DES&amp;MEN_COD,MEN_GMS),0)*$Q85</f>
        <v>0</v>
      </c>
      <c r="AD85" s="157" cm="1">
        <f t="array" ref="AD85">IFERROR(_xlfn.XLOOKUP($A85&amp;AD$4,MEN_DES&amp;MEN_COD,MEN_GMS),0)*$Q85</f>
        <v>0</v>
      </c>
      <c r="AE85" s="157" cm="1">
        <f t="array" ref="AE85">IFERROR(_xlfn.XLOOKUP($A85&amp;AE$4,MEN_DES&amp;MEN_COD,MEN_GMS),0)*$Q85</f>
        <v>0</v>
      </c>
      <c r="AF85" s="157"/>
      <c r="AG85" s="157" cm="1">
        <f t="array" ref="AG85">IFERROR(_xlfn.XLOOKUP($A85&amp;AG$4,MEN_DES&amp;MEN_COD,MEN_GMS),0)*$Q85</f>
        <v>0</v>
      </c>
      <c r="AH85" s="157" cm="1">
        <f t="array" ref="AH85">IFERROR(_xlfn.XLOOKUP($A85&amp;AH$4,MEN_DES&amp;MEN_COD,MEN_GMS),0)*$Q85</f>
        <v>0</v>
      </c>
      <c r="AI85" s="157" cm="1">
        <f t="array" ref="AI85">IFERROR(_xlfn.XLOOKUP($A85&amp;AI$4,MEN_DES&amp;MEN_COD,MEN_GMS),0)*$Q85</f>
        <v>0</v>
      </c>
      <c r="AJ85" s="157" cm="1">
        <f t="array" ref="AJ85">IFERROR(_xlfn.XLOOKUP($A85&amp;AJ$4,MEN_DES&amp;MEN_COD,MEN_GMS),0)*$Q85</f>
        <v>0</v>
      </c>
      <c r="AK85" s="157" cm="1">
        <f t="array" ref="AK85">IFERROR(_xlfn.XLOOKUP($A85&amp;AK$4,MEN_DES&amp;MEN_COD,MEN_GMS),0)*$Q85</f>
        <v>0</v>
      </c>
      <c r="AL85" s="157" cm="1">
        <f t="array" ref="AL85">IFERROR(_xlfn.XLOOKUP($A85&amp;AL$4,MEN_DES&amp;MEN_COD,MEN_GMS),0)*$Q85</f>
        <v>0</v>
      </c>
      <c r="AM85" s="157" cm="1">
        <f t="array" ref="AM85">IFERROR(_xlfn.XLOOKUP($A85&amp;AM$4,MEN_DES&amp;MEN_COD,MEN_GMS),0)*$Q85</f>
        <v>0</v>
      </c>
      <c r="AN85" s="157" cm="1">
        <f t="array" ref="AN85">IFERROR(_xlfn.XLOOKUP($A85&amp;AN$4,MEN_DES&amp;MEN_COD,MEN_GMS),0)*$Q85</f>
        <v>0</v>
      </c>
      <c r="AO85" s="157" cm="1">
        <f t="array" ref="AO85">IFERROR(_xlfn.XLOOKUP($A85&amp;AO$4,MEN_DES&amp;MEN_COD,MEN_GMS),0)*$Q85</f>
        <v>0</v>
      </c>
      <c r="AP85" s="157" cm="1">
        <f t="array" ref="AP85">IFERROR(_xlfn.XLOOKUP($A85&amp;AP$4,MEN_DES&amp;MEN_COD,MEN_GMS),0)*$Q85</f>
        <v>0</v>
      </c>
      <c r="AQ85" s="157" cm="1">
        <f t="array" ref="AQ85">IFERROR(_xlfn.XLOOKUP($A85&amp;AQ$4,MEN_DES&amp;MEN_COD,MEN_GMS),0)*$Q85</f>
        <v>0</v>
      </c>
      <c r="AR85" s="157" cm="1">
        <f t="array" ref="AR85">IFERROR(_xlfn.XLOOKUP($A85&amp;AR$4,MEN_DES&amp;MEN_COD,MEN_GMS),0)*$Q85</f>
        <v>0</v>
      </c>
      <c r="AS85" s="157" cm="1">
        <f t="array" ref="AS85">IFERROR(_xlfn.XLOOKUP($A85&amp;AS$4,MEN_DES&amp;MEN_COD,MEN_GMS),0)*$Q85</f>
        <v>0</v>
      </c>
      <c r="AT85" s="157" cm="1">
        <f t="array" ref="AT85">IFERROR(_xlfn.XLOOKUP($A85&amp;AT$4,MEN_DES&amp;MEN_COD,MEN_GMS),0)*$Q85</f>
        <v>0</v>
      </c>
      <c r="AU85" s="157" cm="1">
        <f t="array" ref="AU85">IFERROR(_xlfn.XLOOKUP($A85&amp;AU$4,MEN_DES&amp;MEN_COD,MEN_GMS),0)*$Q85</f>
        <v>0</v>
      </c>
      <c r="AV85" s="157" cm="1">
        <f t="array" ref="AV85">IFERROR(_xlfn.XLOOKUP($A85&amp;AV$4,MEN_DES&amp;MEN_COD,MEN_GMS),0)*$Q85</f>
        <v>0</v>
      </c>
      <c r="AW85" s="157" cm="1">
        <f t="array" ref="AW85">IFERROR(_xlfn.XLOOKUP($A85&amp;AW$4,MEN_DES&amp;MEN_COD,MEN_GMS),0)*$Q85</f>
        <v>0</v>
      </c>
      <c r="AX85" s="157" cm="1">
        <f t="array" ref="AX85">IFERROR(_xlfn.XLOOKUP($A85&amp;AX$4,MEN_DES&amp;MEN_COD,MEN_GMS),0)*$Q85</f>
        <v>0</v>
      </c>
      <c r="AY85" s="157" cm="1">
        <f t="array" ref="AY85">IFERROR(_xlfn.XLOOKUP($A85&amp;AY$4,MEN_DES&amp;MEN_COD,MEN_GMS),0)*$Q85</f>
        <v>0</v>
      </c>
      <c r="AZ85" s="157" cm="1">
        <f t="array" ref="AZ85">IFERROR(_xlfn.XLOOKUP($A85&amp;AZ$4,MEN_DES&amp;MEN_COD,MEN_GMS),0)*$Q85</f>
        <v>0</v>
      </c>
      <c r="BA85" s="157" cm="1">
        <f t="array" ref="BA85">IFERROR(_xlfn.XLOOKUP($A85&amp;BA$4,MEN_DES&amp;MEN_COD,MEN_GMS),0)*$Q85</f>
        <v>0</v>
      </c>
      <c r="BB85" s="157" cm="1">
        <f t="array" ref="BB85">IFERROR(_xlfn.XLOOKUP($A85&amp;BB$4,MEN_DES&amp;MEN_COD,MEN_GMS),0)*$Q85</f>
        <v>0</v>
      </c>
      <c r="BC85" s="157" cm="1">
        <f t="array" ref="BC85">IFERROR(_xlfn.XLOOKUP($A85&amp;BC$4,MEN_DES&amp;MEN_COD,MEN_GMS),0)*$Q85</f>
        <v>0</v>
      </c>
      <c r="BD85" s="157" cm="1">
        <f t="array" ref="BD85">IFERROR(_xlfn.XLOOKUP($A85&amp;BD$4,MEN_DES&amp;MEN_COD,MEN_GMS),0)*$Q85</f>
        <v>0</v>
      </c>
      <c r="BE85" s="157" cm="1">
        <f t="array" ref="BE85">IFERROR(_xlfn.XLOOKUP($A85&amp;BE$4,MEN_DES&amp;MEN_COD,MEN_GMS),0)*$Q85</f>
        <v>0</v>
      </c>
      <c r="BF85" s="157" cm="1">
        <f t="array" ref="BF85">IFERROR(_xlfn.XLOOKUP($A85&amp;BF$4,MEN_DES&amp;MEN_COD,MEN_GMS),0)*$Q85</f>
        <v>0</v>
      </c>
      <c r="BG85" s="157" cm="1">
        <f t="array" ref="BG85">IFERROR(_xlfn.XLOOKUP($A85&amp;BG$4,MEN_DES&amp;MEN_COD,MEN_GMS),0)*$Q85</f>
        <v>0</v>
      </c>
      <c r="BH85" s="157" cm="1">
        <f t="array" ref="BH85">IFERROR(_xlfn.XLOOKUP($A85&amp;BH$4,MEN_DES&amp;MEN_COD,MEN_GMS),0)*$Q85</f>
        <v>0</v>
      </c>
      <c r="BI85" s="157" cm="1">
        <f t="array" ref="BI85">IFERROR(_xlfn.XLOOKUP($A85&amp;BI$4,MEN_DES&amp;MEN_COD,MEN_GMS),0)*$Q85</f>
        <v>0</v>
      </c>
      <c r="BJ85" s="157" cm="1">
        <f t="array" ref="BJ85">IFERROR(_xlfn.XLOOKUP($A85&amp;BJ$4,MEN_DES&amp;MEN_COD,MEN_GMS),0)*$Q85</f>
        <v>0</v>
      </c>
      <c r="BK85" s="157" cm="1">
        <f t="array" ref="BK85">IFERROR(_xlfn.XLOOKUP($A85&amp;BK$4,MEN_DES&amp;MEN_COD,MEN_GMS),0)*$Q85</f>
        <v>0</v>
      </c>
      <c r="BL85" s="157" cm="1">
        <f t="array" ref="BL85">IFERROR(_xlfn.XLOOKUP($A85&amp;BL$4,MEN_DES&amp;MEN_COD,MEN_GMS),0)*$Q85</f>
        <v>0</v>
      </c>
      <c r="BM85" s="157" cm="1">
        <f t="array" ref="BM85">IFERROR(_xlfn.XLOOKUP($A85&amp;BM$4,MEN_DES&amp;MEN_COD,MEN_GMS),0)*$Q85</f>
        <v>0</v>
      </c>
      <c r="BN85" s="157" cm="1">
        <f t="array" ref="BN85">IFERROR(_xlfn.XLOOKUP($A85&amp;BN$4,MEN_DES&amp;MEN_COD,MEN_GMS),0)*$Q85</f>
        <v>0</v>
      </c>
      <c r="BO85" s="168">
        <f t="shared" si="39"/>
        <v>0</v>
      </c>
    </row>
    <row r="86" spans="2:67" x14ac:dyDescent="0.15">
      <c r="B86"/>
      <c r="C86"/>
      <c r="R86" s="157" cm="1">
        <f t="array" ref="R86">IFERROR(_xlfn.XLOOKUP($A86&amp;R$4,MEN_DES&amp;MEN_COD,MEN_GMS),0)*$Q86</f>
        <v>0</v>
      </c>
      <c r="S86" s="157" cm="1">
        <f t="array" ref="S86">IFERROR(_xlfn.XLOOKUP($A86&amp;S$4,MEN_DES&amp;MEN_COD,MEN_GMS),0)*$Q86</f>
        <v>0</v>
      </c>
      <c r="T86" s="157" cm="1">
        <f t="array" ref="T86">IFERROR(_xlfn.XLOOKUP($A86&amp;T$4,MEN_DES&amp;MEN_COD,MEN_GMS),0)*$Q86</f>
        <v>0</v>
      </c>
      <c r="U86" s="157" cm="1">
        <f t="array" ref="U86">IFERROR(_xlfn.XLOOKUP($A86&amp;U$4,MEN_DES&amp;MEN_COD,MEN_GMS),0)*$Q86</f>
        <v>0</v>
      </c>
      <c r="V86" s="157" cm="1">
        <f t="array" ref="V86">IFERROR(_xlfn.XLOOKUP($A86&amp;V$4,MEN_DES&amp;MEN_COD,MEN_GMS),0)*$Q86</f>
        <v>0</v>
      </c>
      <c r="W86" s="157" cm="1">
        <f t="array" ref="W86">IFERROR(_xlfn.XLOOKUP($A86&amp;W$4,MEN_DES&amp;MEN_COD,MEN_GMS),0)*$Q86</f>
        <v>0</v>
      </c>
      <c r="X86" s="157" cm="1">
        <f t="array" ref="X86">IFERROR(_xlfn.XLOOKUP($A86&amp;X$4,MEN_DES&amp;MEN_COD,MEN_GMS),0)*$Q86</f>
        <v>0</v>
      </c>
      <c r="Y86" s="157" cm="1">
        <f t="array" ref="Y86">IFERROR(_xlfn.XLOOKUP($A86&amp;Y$4,MEN_DES&amp;MEN_COD,MEN_GMS),0)*$Q86</f>
        <v>0</v>
      </c>
      <c r="Z86" s="157" cm="1">
        <f t="array" ref="Z86">IFERROR(_xlfn.XLOOKUP($A86&amp;Z$4,MEN_DES&amp;MEN_COD,MEN_GMS),0)*$Q86</f>
        <v>0</v>
      </c>
      <c r="AA86" s="157" cm="1">
        <f t="array" ref="AA86">IFERROR(_xlfn.XLOOKUP($A86&amp;AA$4,MEN_DES&amp;MEN_COD,MEN_GMS),0)*$Q86</f>
        <v>0</v>
      </c>
      <c r="AB86" s="157" cm="1">
        <f t="array" ref="AB86">IFERROR(_xlfn.XLOOKUP($A86&amp;AB$4,MEN_DES&amp;MEN_COD,MEN_GMS),0)*$Q86</f>
        <v>0</v>
      </c>
      <c r="AC86" s="157" cm="1">
        <f t="array" ref="AC86">IFERROR(_xlfn.XLOOKUP($A86&amp;AC$4,MEN_DES&amp;MEN_COD,MEN_GMS),0)*$Q86</f>
        <v>0</v>
      </c>
      <c r="AD86" s="157" cm="1">
        <f t="array" ref="AD86">IFERROR(_xlfn.XLOOKUP($A86&amp;AD$4,MEN_DES&amp;MEN_COD,MEN_GMS),0)*$Q86</f>
        <v>0</v>
      </c>
      <c r="AE86" s="157" cm="1">
        <f t="array" ref="AE86">IFERROR(_xlfn.XLOOKUP($A86&amp;AE$4,MEN_DES&amp;MEN_COD,MEN_GMS),0)*$Q86</f>
        <v>0</v>
      </c>
      <c r="AF86" s="157"/>
      <c r="AG86" s="157" cm="1">
        <f t="array" ref="AG86">IFERROR(_xlfn.XLOOKUP($A86&amp;AG$4,MEN_DES&amp;MEN_COD,MEN_GMS),0)*$Q86</f>
        <v>0</v>
      </c>
      <c r="AH86" s="157" cm="1">
        <f t="array" ref="AH86">IFERROR(_xlfn.XLOOKUP($A86&amp;AH$4,MEN_DES&amp;MEN_COD,MEN_GMS),0)*$Q86</f>
        <v>0</v>
      </c>
      <c r="AI86" s="157" cm="1">
        <f t="array" ref="AI86">IFERROR(_xlfn.XLOOKUP($A86&amp;AI$4,MEN_DES&amp;MEN_COD,MEN_GMS),0)*$Q86</f>
        <v>0</v>
      </c>
      <c r="AJ86" s="157" cm="1">
        <f t="array" ref="AJ86">IFERROR(_xlfn.XLOOKUP($A86&amp;AJ$4,MEN_DES&amp;MEN_COD,MEN_GMS),0)*$Q86</f>
        <v>0</v>
      </c>
      <c r="AK86" s="157" cm="1">
        <f t="array" ref="AK86">IFERROR(_xlfn.XLOOKUP($A86&amp;AK$4,MEN_DES&amp;MEN_COD,MEN_GMS),0)*$Q86</f>
        <v>0</v>
      </c>
      <c r="AL86" s="157" cm="1">
        <f t="array" ref="AL86">IFERROR(_xlfn.XLOOKUP($A86&amp;AL$4,MEN_DES&amp;MEN_COD,MEN_GMS),0)*$Q86</f>
        <v>0</v>
      </c>
      <c r="AM86" s="157" cm="1">
        <f t="array" ref="AM86">IFERROR(_xlfn.XLOOKUP($A86&amp;AM$4,MEN_DES&amp;MEN_COD,MEN_GMS),0)*$Q86</f>
        <v>0</v>
      </c>
      <c r="AN86" s="157" cm="1">
        <f t="array" ref="AN86">IFERROR(_xlfn.XLOOKUP($A86&amp;AN$4,MEN_DES&amp;MEN_COD,MEN_GMS),0)*$Q86</f>
        <v>0</v>
      </c>
      <c r="AO86" s="157" cm="1">
        <f t="array" ref="AO86">IFERROR(_xlfn.XLOOKUP($A86&amp;AO$4,MEN_DES&amp;MEN_COD,MEN_GMS),0)*$Q86</f>
        <v>0</v>
      </c>
      <c r="AP86" s="157" cm="1">
        <f t="array" ref="AP86">IFERROR(_xlfn.XLOOKUP($A86&amp;AP$4,MEN_DES&amp;MEN_COD,MEN_GMS),0)*$Q86</f>
        <v>0</v>
      </c>
      <c r="AQ86" s="157" cm="1">
        <f t="array" ref="AQ86">IFERROR(_xlfn.XLOOKUP($A86&amp;AQ$4,MEN_DES&amp;MEN_COD,MEN_GMS),0)*$Q86</f>
        <v>0</v>
      </c>
      <c r="AR86" s="157" cm="1">
        <f t="array" ref="AR86">IFERROR(_xlfn.XLOOKUP($A86&amp;AR$4,MEN_DES&amp;MEN_COD,MEN_GMS),0)*$Q86</f>
        <v>0</v>
      </c>
      <c r="AS86" s="157" cm="1">
        <f t="array" ref="AS86">IFERROR(_xlfn.XLOOKUP($A86&amp;AS$4,MEN_DES&amp;MEN_COD,MEN_GMS),0)*$Q86</f>
        <v>0</v>
      </c>
      <c r="AT86" s="157" cm="1">
        <f t="array" ref="AT86">IFERROR(_xlfn.XLOOKUP($A86&amp;AT$4,MEN_DES&amp;MEN_COD,MEN_GMS),0)*$Q86</f>
        <v>0</v>
      </c>
      <c r="AU86" s="157" cm="1">
        <f t="array" ref="AU86">IFERROR(_xlfn.XLOOKUP($A86&amp;AU$4,MEN_DES&amp;MEN_COD,MEN_GMS),0)*$Q86</f>
        <v>0</v>
      </c>
      <c r="AV86" s="157" cm="1">
        <f t="array" ref="AV86">IFERROR(_xlfn.XLOOKUP($A86&amp;AV$4,MEN_DES&amp;MEN_COD,MEN_GMS),0)*$Q86</f>
        <v>0</v>
      </c>
      <c r="AW86" s="157" cm="1">
        <f t="array" ref="AW86">IFERROR(_xlfn.XLOOKUP($A86&amp;AW$4,MEN_DES&amp;MEN_COD,MEN_GMS),0)*$Q86</f>
        <v>0</v>
      </c>
      <c r="AX86" s="157" cm="1">
        <f t="array" ref="AX86">IFERROR(_xlfn.XLOOKUP($A86&amp;AX$4,MEN_DES&amp;MEN_COD,MEN_GMS),0)*$Q86</f>
        <v>0</v>
      </c>
      <c r="AY86" s="157" cm="1">
        <f t="array" ref="AY86">IFERROR(_xlfn.XLOOKUP($A86&amp;AY$4,MEN_DES&amp;MEN_COD,MEN_GMS),0)*$Q86</f>
        <v>0</v>
      </c>
      <c r="AZ86" s="157" cm="1">
        <f t="array" ref="AZ86">IFERROR(_xlfn.XLOOKUP($A86&amp;AZ$4,MEN_DES&amp;MEN_COD,MEN_GMS),0)*$Q86</f>
        <v>0</v>
      </c>
      <c r="BA86" s="157" cm="1">
        <f t="array" ref="BA86">IFERROR(_xlfn.XLOOKUP($A86&amp;BA$4,MEN_DES&amp;MEN_COD,MEN_GMS),0)*$Q86</f>
        <v>0</v>
      </c>
      <c r="BB86" s="157" cm="1">
        <f t="array" ref="BB86">IFERROR(_xlfn.XLOOKUP($A86&amp;BB$4,MEN_DES&amp;MEN_COD,MEN_GMS),0)*$Q86</f>
        <v>0</v>
      </c>
      <c r="BC86" s="157" cm="1">
        <f t="array" ref="BC86">IFERROR(_xlfn.XLOOKUP($A86&amp;BC$4,MEN_DES&amp;MEN_COD,MEN_GMS),0)*$Q86</f>
        <v>0</v>
      </c>
      <c r="BD86" s="157" cm="1">
        <f t="array" ref="BD86">IFERROR(_xlfn.XLOOKUP($A86&amp;BD$4,MEN_DES&amp;MEN_COD,MEN_GMS),0)*$Q86</f>
        <v>0</v>
      </c>
      <c r="BE86" s="157" cm="1">
        <f t="array" ref="BE86">IFERROR(_xlfn.XLOOKUP($A86&amp;BE$4,MEN_DES&amp;MEN_COD,MEN_GMS),0)*$Q86</f>
        <v>0</v>
      </c>
      <c r="BF86" s="157" cm="1">
        <f t="array" ref="BF86">IFERROR(_xlfn.XLOOKUP($A86&amp;BF$4,MEN_DES&amp;MEN_COD,MEN_GMS),0)*$Q86</f>
        <v>0</v>
      </c>
      <c r="BG86" s="157" cm="1">
        <f t="array" ref="BG86">IFERROR(_xlfn.XLOOKUP($A86&amp;BG$4,MEN_DES&amp;MEN_COD,MEN_GMS),0)*$Q86</f>
        <v>0</v>
      </c>
      <c r="BH86" s="157" cm="1">
        <f t="array" ref="BH86">IFERROR(_xlfn.XLOOKUP($A86&amp;BH$4,MEN_DES&amp;MEN_COD,MEN_GMS),0)*$Q86</f>
        <v>0</v>
      </c>
      <c r="BI86" s="157" cm="1">
        <f t="array" ref="BI86">IFERROR(_xlfn.XLOOKUP($A86&amp;BI$4,MEN_DES&amp;MEN_COD,MEN_GMS),0)*$Q86</f>
        <v>0</v>
      </c>
      <c r="BJ86" s="157" cm="1">
        <f t="array" ref="BJ86">IFERROR(_xlfn.XLOOKUP($A86&amp;BJ$4,MEN_DES&amp;MEN_COD,MEN_GMS),0)*$Q86</f>
        <v>0</v>
      </c>
      <c r="BK86" s="157" cm="1">
        <f t="array" ref="BK86">IFERROR(_xlfn.XLOOKUP($A86&amp;BK$4,MEN_DES&amp;MEN_COD,MEN_GMS),0)*$Q86</f>
        <v>0</v>
      </c>
      <c r="BL86" s="157" cm="1">
        <f t="array" ref="BL86">IFERROR(_xlfn.XLOOKUP($A86&amp;BL$4,MEN_DES&amp;MEN_COD,MEN_GMS),0)*$Q86</f>
        <v>0</v>
      </c>
      <c r="BM86" s="157" cm="1">
        <f t="array" ref="BM86">IFERROR(_xlfn.XLOOKUP($A86&amp;BM$4,MEN_DES&amp;MEN_COD,MEN_GMS),0)*$Q86</f>
        <v>0</v>
      </c>
      <c r="BN86" s="157" cm="1">
        <f t="array" ref="BN86">IFERROR(_xlfn.XLOOKUP($A86&amp;BN$4,MEN_DES&amp;MEN_COD,MEN_GMS),0)*$Q86</f>
        <v>0</v>
      </c>
      <c r="BO86" s="168">
        <f t="shared" ref="BO86:BO127" si="40">SUM(R86:BN86)</f>
        <v>0</v>
      </c>
    </row>
    <row r="87" spans="2:67" x14ac:dyDescent="0.15">
      <c r="B87"/>
      <c r="C87"/>
      <c r="R87" s="157" cm="1">
        <f t="array" ref="R87">IFERROR(_xlfn.XLOOKUP($A87&amp;R$4,MEN_DES&amp;MEN_COD,MEN_GMS),0)*$Q87</f>
        <v>0</v>
      </c>
      <c r="S87" s="157" cm="1">
        <f t="array" ref="S87">IFERROR(_xlfn.XLOOKUP($A87&amp;S$4,MEN_DES&amp;MEN_COD,MEN_GMS),0)*$Q87</f>
        <v>0</v>
      </c>
      <c r="T87" s="157" cm="1">
        <f t="array" ref="T87">IFERROR(_xlfn.XLOOKUP($A87&amp;T$4,MEN_DES&amp;MEN_COD,MEN_GMS),0)*$Q87</f>
        <v>0</v>
      </c>
      <c r="U87" s="157" cm="1">
        <f t="array" ref="U87">IFERROR(_xlfn.XLOOKUP($A87&amp;U$4,MEN_DES&amp;MEN_COD,MEN_GMS),0)*$Q87</f>
        <v>0</v>
      </c>
      <c r="V87" s="157" cm="1">
        <f t="array" ref="V87">IFERROR(_xlfn.XLOOKUP($A87&amp;V$4,MEN_DES&amp;MEN_COD,MEN_GMS),0)*$Q87</f>
        <v>0</v>
      </c>
      <c r="W87" s="157" cm="1">
        <f t="array" ref="W87">IFERROR(_xlfn.XLOOKUP($A87&amp;W$4,MEN_DES&amp;MEN_COD,MEN_GMS),0)*$Q87</f>
        <v>0</v>
      </c>
      <c r="X87" s="157" cm="1">
        <f t="array" ref="X87">IFERROR(_xlfn.XLOOKUP($A87&amp;X$4,MEN_DES&amp;MEN_COD,MEN_GMS),0)*$Q87</f>
        <v>0</v>
      </c>
      <c r="Y87" s="157" cm="1">
        <f t="array" ref="Y87">IFERROR(_xlfn.XLOOKUP($A87&amp;Y$4,MEN_DES&amp;MEN_COD,MEN_GMS),0)*$Q87</f>
        <v>0</v>
      </c>
      <c r="Z87" s="157" cm="1">
        <f t="array" ref="Z87">IFERROR(_xlfn.XLOOKUP($A87&amp;Z$4,MEN_DES&amp;MEN_COD,MEN_GMS),0)*$Q87</f>
        <v>0</v>
      </c>
      <c r="AA87" s="157" cm="1">
        <f t="array" ref="AA87">IFERROR(_xlfn.XLOOKUP($A87&amp;AA$4,MEN_DES&amp;MEN_COD,MEN_GMS),0)*$Q87</f>
        <v>0</v>
      </c>
      <c r="AB87" s="157" cm="1">
        <f t="array" ref="AB87">IFERROR(_xlfn.XLOOKUP($A87&amp;AB$4,MEN_DES&amp;MEN_COD,MEN_GMS),0)*$Q87</f>
        <v>0</v>
      </c>
      <c r="AC87" s="157" cm="1">
        <f t="array" ref="AC87">IFERROR(_xlfn.XLOOKUP($A87&amp;AC$4,MEN_DES&amp;MEN_COD,MEN_GMS),0)*$Q87</f>
        <v>0</v>
      </c>
      <c r="AD87" s="157" cm="1">
        <f t="array" ref="AD87">IFERROR(_xlfn.XLOOKUP($A87&amp;AD$4,MEN_DES&amp;MEN_COD,MEN_GMS),0)*$Q87</f>
        <v>0</v>
      </c>
      <c r="AE87" s="157" cm="1">
        <f t="array" ref="AE87">IFERROR(_xlfn.XLOOKUP($A87&amp;AE$4,MEN_DES&amp;MEN_COD,MEN_GMS),0)*$Q87</f>
        <v>0</v>
      </c>
      <c r="AF87" s="157"/>
      <c r="AG87" s="157" cm="1">
        <f t="array" ref="AG87">IFERROR(_xlfn.XLOOKUP($A87&amp;AG$4,MEN_DES&amp;MEN_COD,MEN_GMS),0)*$Q87</f>
        <v>0</v>
      </c>
      <c r="AH87" s="157" cm="1">
        <f t="array" ref="AH87">IFERROR(_xlfn.XLOOKUP($A87&amp;AH$4,MEN_DES&amp;MEN_COD,MEN_GMS),0)*$Q87</f>
        <v>0</v>
      </c>
      <c r="AI87" s="157" cm="1">
        <f t="array" ref="AI87">IFERROR(_xlfn.XLOOKUP($A87&amp;AI$4,MEN_DES&amp;MEN_COD,MEN_GMS),0)*$Q87</f>
        <v>0</v>
      </c>
      <c r="AJ87" s="157" cm="1">
        <f t="array" ref="AJ87">IFERROR(_xlfn.XLOOKUP($A87&amp;AJ$4,MEN_DES&amp;MEN_COD,MEN_GMS),0)*$Q87</f>
        <v>0</v>
      </c>
      <c r="AK87" s="157" cm="1">
        <f t="array" ref="AK87">IFERROR(_xlfn.XLOOKUP($A87&amp;AK$4,MEN_DES&amp;MEN_COD,MEN_GMS),0)*$Q87</f>
        <v>0</v>
      </c>
      <c r="AL87" s="157" cm="1">
        <f t="array" ref="AL87">IFERROR(_xlfn.XLOOKUP($A87&amp;AL$4,MEN_DES&amp;MEN_COD,MEN_GMS),0)*$Q87</f>
        <v>0</v>
      </c>
      <c r="AM87" s="157" cm="1">
        <f t="array" ref="AM87">IFERROR(_xlfn.XLOOKUP($A87&amp;AM$4,MEN_DES&amp;MEN_COD,MEN_GMS),0)*$Q87</f>
        <v>0</v>
      </c>
      <c r="AN87" s="157" cm="1">
        <f t="array" ref="AN87">IFERROR(_xlfn.XLOOKUP($A87&amp;AN$4,MEN_DES&amp;MEN_COD,MEN_GMS),0)*$Q87</f>
        <v>0</v>
      </c>
      <c r="AO87" s="157" cm="1">
        <f t="array" ref="AO87">IFERROR(_xlfn.XLOOKUP($A87&amp;AO$4,MEN_DES&amp;MEN_COD,MEN_GMS),0)*$Q87</f>
        <v>0</v>
      </c>
      <c r="AP87" s="157" cm="1">
        <f t="array" ref="AP87">IFERROR(_xlfn.XLOOKUP($A87&amp;AP$4,MEN_DES&amp;MEN_COD,MEN_GMS),0)*$Q87</f>
        <v>0</v>
      </c>
      <c r="AQ87" s="157" cm="1">
        <f t="array" ref="AQ87">IFERROR(_xlfn.XLOOKUP($A87&amp;AQ$4,MEN_DES&amp;MEN_COD,MEN_GMS),0)*$Q87</f>
        <v>0</v>
      </c>
      <c r="AR87" s="157" cm="1">
        <f t="array" ref="AR87">IFERROR(_xlfn.XLOOKUP($A87&amp;AR$4,MEN_DES&amp;MEN_COD,MEN_GMS),0)*$Q87</f>
        <v>0</v>
      </c>
      <c r="AS87" s="157" cm="1">
        <f t="array" ref="AS87">IFERROR(_xlfn.XLOOKUP($A87&amp;AS$4,MEN_DES&amp;MEN_COD,MEN_GMS),0)*$Q87</f>
        <v>0</v>
      </c>
      <c r="AT87" s="157" cm="1">
        <f t="array" ref="AT87">IFERROR(_xlfn.XLOOKUP($A87&amp;AT$4,MEN_DES&amp;MEN_COD,MEN_GMS),0)*$Q87</f>
        <v>0</v>
      </c>
      <c r="AU87" s="157" cm="1">
        <f t="array" ref="AU87">IFERROR(_xlfn.XLOOKUP($A87&amp;AU$4,MEN_DES&amp;MEN_COD,MEN_GMS),0)*$Q87</f>
        <v>0</v>
      </c>
      <c r="AV87" s="157" cm="1">
        <f t="array" ref="AV87">IFERROR(_xlfn.XLOOKUP($A87&amp;AV$4,MEN_DES&amp;MEN_COD,MEN_GMS),0)*$Q87</f>
        <v>0</v>
      </c>
      <c r="AW87" s="157" cm="1">
        <f t="array" ref="AW87">IFERROR(_xlfn.XLOOKUP($A87&amp;AW$4,MEN_DES&amp;MEN_COD,MEN_GMS),0)*$Q87</f>
        <v>0</v>
      </c>
      <c r="AX87" s="157" cm="1">
        <f t="array" ref="AX87">IFERROR(_xlfn.XLOOKUP($A87&amp;AX$4,MEN_DES&amp;MEN_COD,MEN_GMS),0)*$Q87</f>
        <v>0</v>
      </c>
      <c r="AY87" s="157" cm="1">
        <f t="array" ref="AY87">IFERROR(_xlfn.XLOOKUP($A87&amp;AY$4,MEN_DES&amp;MEN_COD,MEN_GMS),0)*$Q87</f>
        <v>0</v>
      </c>
      <c r="AZ87" s="157" cm="1">
        <f t="array" ref="AZ87">IFERROR(_xlfn.XLOOKUP($A87&amp;AZ$4,MEN_DES&amp;MEN_COD,MEN_GMS),0)*$Q87</f>
        <v>0</v>
      </c>
      <c r="BA87" s="157" cm="1">
        <f t="array" ref="BA87">IFERROR(_xlfn.XLOOKUP($A87&amp;BA$4,MEN_DES&amp;MEN_COD,MEN_GMS),0)*$Q87</f>
        <v>0</v>
      </c>
      <c r="BB87" s="157" cm="1">
        <f t="array" ref="BB87">IFERROR(_xlfn.XLOOKUP($A87&amp;BB$4,MEN_DES&amp;MEN_COD,MEN_GMS),0)*$Q87</f>
        <v>0</v>
      </c>
      <c r="BC87" s="157" cm="1">
        <f t="array" ref="BC87">IFERROR(_xlfn.XLOOKUP($A87&amp;BC$4,MEN_DES&amp;MEN_COD,MEN_GMS),0)*$Q87</f>
        <v>0</v>
      </c>
      <c r="BD87" s="157" cm="1">
        <f t="array" ref="BD87">IFERROR(_xlfn.XLOOKUP($A87&amp;BD$4,MEN_DES&amp;MEN_COD,MEN_GMS),0)*$Q87</f>
        <v>0</v>
      </c>
      <c r="BE87" s="157" cm="1">
        <f t="array" ref="BE87">IFERROR(_xlfn.XLOOKUP($A87&amp;BE$4,MEN_DES&amp;MEN_COD,MEN_GMS),0)*$Q87</f>
        <v>0</v>
      </c>
      <c r="BF87" s="157" cm="1">
        <f t="array" ref="BF87">IFERROR(_xlfn.XLOOKUP($A87&amp;BF$4,MEN_DES&amp;MEN_COD,MEN_GMS),0)*$Q87</f>
        <v>0</v>
      </c>
      <c r="BG87" s="157" cm="1">
        <f t="array" ref="BG87">IFERROR(_xlfn.XLOOKUP($A87&amp;BG$4,MEN_DES&amp;MEN_COD,MEN_GMS),0)*$Q87</f>
        <v>0</v>
      </c>
      <c r="BH87" s="157" cm="1">
        <f t="array" ref="BH87">IFERROR(_xlfn.XLOOKUP($A87&amp;BH$4,MEN_DES&amp;MEN_COD,MEN_GMS),0)*$Q87</f>
        <v>0</v>
      </c>
      <c r="BI87" s="157" cm="1">
        <f t="array" ref="BI87">IFERROR(_xlfn.XLOOKUP($A87&amp;BI$4,MEN_DES&amp;MEN_COD,MEN_GMS),0)*$Q87</f>
        <v>0</v>
      </c>
      <c r="BJ87" s="157" cm="1">
        <f t="array" ref="BJ87">IFERROR(_xlfn.XLOOKUP($A87&amp;BJ$4,MEN_DES&amp;MEN_COD,MEN_GMS),0)*$Q87</f>
        <v>0</v>
      </c>
      <c r="BK87" s="157" cm="1">
        <f t="array" ref="BK87">IFERROR(_xlfn.XLOOKUP($A87&amp;BK$4,MEN_DES&amp;MEN_COD,MEN_GMS),0)*$Q87</f>
        <v>0</v>
      </c>
      <c r="BL87" s="157" cm="1">
        <f t="array" ref="BL87">IFERROR(_xlfn.XLOOKUP($A87&amp;BL$4,MEN_DES&amp;MEN_COD,MEN_GMS),0)*$Q87</f>
        <v>0</v>
      </c>
      <c r="BM87" s="157" cm="1">
        <f t="array" ref="BM87">IFERROR(_xlfn.XLOOKUP($A87&amp;BM$4,MEN_DES&amp;MEN_COD,MEN_GMS),0)*$Q87</f>
        <v>0</v>
      </c>
      <c r="BN87" s="157" cm="1">
        <f t="array" ref="BN87">IFERROR(_xlfn.XLOOKUP($A87&amp;BN$4,MEN_DES&amp;MEN_COD,MEN_GMS),0)*$Q87</f>
        <v>0</v>
      </c>
      <c r="BO87" s="168">
        <f t="shared" si="40"/>
        <v>0</v>
      </c>
    </row>
    <row r="88" spans="2:67" x14ac:dyDescent="0.15">
      <c r="B88"/>
      <c r="C88"/>
      <c r="R88" s="157" cm="1">
        <f t="array" ref="R88">IFERROR(_xlfn.XLOOKUP($A88&amp;R$4,MEN_DES&amp;MEN_COD,MEN_GMS),0)*$Q88</f>
        <v>0</v>
      </c>
      <c r="S88" s="157" cm="1">
        <f t="array" ref="S88">IFERROR(_xlfn.XLOOKUP($A88&amp;S$4,MEN_DES&amp;MEN_COD,MEN_GMS),0)*$Q88</f>
        <v>0</v>
      </c>
      <c r="T88" s="157" cm="1">
        <f t="array" ref="T88">IFERROR(_xlfn.XLOOKUP($A88&amp;T$4,MEN_DES&amp;MEN_COD,MEN_GMS),0)*$Q88</f>
        <v>0</v>
      </c>
      <c r="U88" s="157" cm="1">
        <f t="array" ref="U88">IFERROR(_xlfn.XLOOKUP($A88&amp;U$4,MEN_DES&amp;MEN_COD,MEN_GMS),0)*$Q88</f>
        <v>0</v>
      </c>
      <c r="V88" s="157" cm="1">
        <f t="array" ref="V88">IFERROR(_xlfn.XLOOKUP($A88&amp;V$4,MEN_DES&amp;MEN_COD,MEN_GMS),0)*$Q88</f>
        <v>0</v>
      </c>
      <c r="W88" s="157" cm="1">
        <f t="array" ref="W88">IFERROR(_xlfn.XLOOKUP($A88&amp;W$4,MEN_DES&amp;MEN_COD,MEN_GMS),0)*$Q88</f>
        <v>0</v>
      </c>
      <c r="X88" s="157" cm="1">
        <f t="array" ref="X88">IFERROR(_xlfn.XLOOKUP($A88&amp;X$4,MEN_DES&amp;MEN_COD,MEN_GMS),0)*$Q88</f>
        <v>0</v>
      </c>
      <c r="Y88" s="157" cm="1">
        <f t="array" ref="Y88">IFERROR(_xlfn.XLOOKUP($A88&amp;Y$4,MEN_DES&amp;MEN_COD,MEN_GMS),0)*$Q88</f>
        <v>0</v>
      </c>
      <c r="Z88" s="157" cm="1">
        <f t="array" ref="Z88">IFERROR(_xlfn.XLOOKUP($A88&amp;Z$4,MEN_DES&amp;MEN_COD,MEN_GMS),0)*$Q88</f>
        <v>0</v>
      </c>
      <c r="AA88" s="157" cm="1">
        <f t="array" ref="AA88">IFERROR(_xlfn.XLOOKUP($A88&amp;AA$4,MEN_DES&amp;MEN_COD,MEN_GMS),0)*$Q88</f>
        <v>0</v>
      </c>
      <c r="AB88" s="157" cm="1">
        <f t="array" ref="AB88">IFERROR(_xlfn.XLOOKUP($A88&amp;AB$4,MEN_DES&amp;MEN_COD,MEN_GMS),0)*$Q88</f>
        <v>0</v>
      </c>
      <c r="AC88" s="157" cm="1">
        <f t="array" ref="AC88">IFERROR(_xlfn.XLOOKUP($A88&amp;AC$4,MEN_DES&amp;MEN_COD,MEN_GMS),0)*$Q88</f>
        <v>0</v>
      </c>
      <c r="AD88" s="157" cm="1">
        <f t="array" ref="AD88">IFERROR(_xlfn.XLOOKUP($A88&amp;AD$4,MEN_DES&amp;MEN_COD,MEN_GMS),0)*$Q88</f>
        <v>0</v>
      </c>
      <c r="AE88" s="157" cm="1">
        <f t="array" ref="AE88">IFERROR(_xlfn.XLOOKUP($A88&amp;AE$4,MEN_DES&amp;MEN_COD,MEN_GMS),0)*$Q88</f>
        <v>0</v>
      </c>
      <c r="AF88" s="157"/>
      <c r="AG88" s="157" cm="1">
        <f t="array" ref="AG88">IFERROR(_xlfn.XLOOKUP($A88&amp;AG$4,MEN_DES&amp;MEN_COD,MEN_GMS),0)*$Q88</f>
        <v>0</v>
      </c>
      <c r="AH88" s="157" cm="1">
        <f t="array" ref="AH88">IFERROR(_xlfn.XLOOKUP($A88&amp;AH$4,MEN_DES&amp;MEN_COD,MEN_GMS),0)*$Q88</f>
        <v>0</v>
      </c>
      <c r="AI88" s="157" cm="1">
        <f t="array" ref="AI88">IFERROR(_xlfn.XLOOKUP($A88&amp;AI$4,MEN_DES&amp;MEN_COD,MEN_GMS),0)*$Q88</f>
        <v>0</v>
      </c>
      <c r="AJ88" s="157" cm="1">
        <f t="array" ref="AJ88">IFERROR(_xlfn.XLOOKUP($A88&amp;AJ$4,MEN_DES&amp;MEN_COD,MEN_GMS),0)*$Q88</f>
        <v>0</v>
      </c>
      <c r="AK88" s="157" cm="1">
        <f t="array" ref="AK88">IFERROR(_xlfn.XLOOKUP($A88&amp;AK$4,MEN_DES&amp;MEN_COD,MEN_GMS),0)*$Q88</f>
        <v>0</v>
      </c>
      <c r="AL88" s="157" cm="1">
        <f t="array" ref="AL88">IFERROR(_xlfn.XLOOKUP($A88&amp;AL$4,MEN_DES&amp;MEN_COD,MEN_GMS),0)*$Q88</f>
        <v>0</v>
      </c>
      <c r="AM88" s="157" cm="1">
        <f t="array" ref="AM88">IFERROR(_xlfn.XLOOKUP($A88&amp;AM$4,MEN_DES&amp;MEN_COD,MEN_GMS),0)*$Q88</f>
        <v>0</v>
      </c>
      <c r="AN88" s="157" cm="1">
        <f t="array" ref="AN88">IFERROR(_xlfn.XLOOKUP($A88&amp;AN$4,MEN_DES&amp;MEN_COD,MEN_GMS),0)*$Q88</f>
        <v>0</v>
      </c>
      <c r="AO88" s="157" cm="1">
        <f t="array" ref="AO88">IFERROR(_xlfn.XLOOKUP($A88&amp;AO$4,MEN_DES&amp;MEN_COD,MEN_GMS),0)*$Q88</f>
        <v>0</v>
      </c>
      <c r="AP88" s="157" cm="1">
        <f t="array" ref="AP88">IFERROR(_xlfn.XLOOKUP($A88&amp;AP$4,MEN_DES&amp;MEN_COD,MEN_GMS),0)*$Q88</f>
        <v>0</v>
      </c>
      <c r="AQ88" s="157" cm="1">
        <f t="array" ref="AQ88">IFERROR(_xlfn.XLOOKUP($A88&amp;AQ$4,MEN_DES&amp;MEN_COD,MEN_GMS),0)*$Q88</f>
        <v>0</v>
      </c>
      <c r="AR88" s="157" cm="1">
        <f t="array" ref="AR88">IFERROR(_xlfn.XLOOKUP($A88&amp;AR$4,MEN_DES&amp;MEN_COD,MEN_GMS),0)*$Q88</f>
        <v>0</v>
      </c>
      <c r="AS88" s="157" cm="1">
        <f t="array" ref="AS88">IFERROR(_xlfn.XLOOKUP($A88&amp;AS$4,MEN_DES&amp;MEN_COD,MEN_GMS),0)*$Q88</f>
        <v>0</v>
      </c>
      <c r="AT88" s="157" cm="1">
        <f t="array" ref="AT88">IFERROR(_xlfn.XLOOKUP($A88&amp;AT$4,MEN_DES&amp;MEN_COD,MEN_GMS),0)*$Q88</f>
        <v>0</v>
      </c>
      <c r="AU88" s="157" cm="1">
        <f t="array" ref="AU88">IFERROR(_xlfn.XLOOKUP($A88&amp;AU$4,MEN_DES&amp;MEN_COD,MEN_GMS),0)*$Q88</f>
        <v>0</v>
      </c>
      <c r="AV88" s="157" cm="1">
        <f t="array" ref="AV88">IFERROR(_xlfn.XLOOKUP($A88&amp;AV$4,MEN_DES&amp;MEN_COD,MEN_GMS),0)*$Q88</f>
        <v>0</v>
      </c>
      <c r="AW88" s="157" cm="1">
        <f t="array" ref="AW88">IFERROR(_xlfn.XLOOKUP($A88&amp;AW$4,MEN_DES&amp;MEN_COD,MEN_GMS),0)*$Q88</f>
        <v>0</v>
      </c>
      <c r="AX88" s="157" cm="1">
        <f t="array" ref="AX88">IFERROR(_xlfn.XLOOKUP($A88&amp;AX$4,MEN_DES&amp;MEN_COD,MEN_GMS),0)*$Q88</f>
        <v>0</v>
      </c>
      <c r="AY88" s="157" cm="1">
        <f t="array" ref="AY88">IFERROR(_xlfn.XLOOKUP($A88&amp;AY$4,MEN_DES&amp;MEN_COD,MEN_GMS),0)*$Q88</f>
        <v>0</v>
      </c>
      <c r="AZ88" s="157" cm="1">
        <f t="array" ref="AZ88">IFERROR(_xlfn.XLOOKUP($A88&amp;AZ$4,MEN_DES&amp;MEN_COD,MEN_GMS),0)*$Q88</f>
        <v>0</v>
      </c>
      <c r="BA88" s="157" cm="1">
        <f t="array" ref="BA88">IFERROR(_xlfn.XLOOKUP($A88&amp;BA$4,MEN_DES&amp;MEN_COD,MEN_GMS),0)*$Q88</f>
        <v>0</v>
      </c>
      <c r="BB88" s="157" cm="1">
        <f t="array" ref="BB88">IFERROR(_xlfn.XLOOKUP($A88&amp;BB$4,MEN_DES&amp;MEN_COD,MEN_GMS),0)*$Q88</f>
        <v>0</v>
      </c>
      <c r="BC88" s="157" cm="1">
        <f t="array" ref="BC88">IFERROR(_xlfn.XLOOKUP($A88&amp;BC$4,MEN_DES&amp;MEN_COD,MEN_GMS),0)*$Q88</f>
        <v>0</v>
      </c>
      <c r="BD88" s="157" cm="1">
        <f t="array" ref="BD88">IFERROR(_xlfn.XLOOKUP($A88&amp;BD$4,MEN_DES&amp;MEN_COD,MEN_GMS),0)*$Q88</f>
        <v>0</v>
      </c>
      <c r="BE88" s="157" cm="1">
        <f t="array" ref="BE88">IFERROR(_xlfn.XLOOKUP($A88&amp;BE$4,MEN_DES&amp;MEN_COD,MEN_GMS),0)*$Q88</f>
        <v>0</v>
      </c>
      <c r="BF88" s="157" cm="1">
        <f t="array" ref="BF88">IFERROR(_xlfn.XLOOKUP($A88&amp;BF$4,MEN_DES&amp;MEN_COD,MEN_GMS),0)*$Q88</f>
        <v>0</v>
      </c>
      <c r="BG88" s="157" cm="1">
        <f t="array" ref="BG88">IFERROR(_xlfn.XLOOKUP($A88&amp;BG$4,MEN_DES&amp;MEN_COD,MEN_GMS),0)*$Q88</f>
        <v>0</v>
      </c>
      <c r="BH88" s="157" cm="1">
        <f t="array" ref="BH88">IFERROR(_xlfn.XLOOKUP($A88&amp;BH$4,MEN_DES&amp;MEN_COD,MEN_GMS),0)*$Q88</f>
        <v>0</v>
      </c>
      <c r="BI88" s="157" cm="1">
        <f t="array" ref="BI88">IFERROR(_xlfn.XLOOKUP($A88&amp;BI$4,MEN_DES&amp;MEN_COD,MEN_GMS),0)*$Q88</f>
        <v>0</v>
      </c>
      <c r="BJ88" s="157" cm="1">
        <f t="array" ref="BJ88">IFERROR(_xlfn.XLOOKUP($A88&amp;BJ$4,MEN_DES&amp;MEN_COD,MEN_GMS),0)*$Q88</f>
        <v>0</v>
      </c>
      <c r="BK88" s="157" cm="1">
        <f t="array" ref="BK88">IFERROR(_xlfn.XLOOKUP($A88&amp;BK$4,MEN_DES&amp;MEN_COD,MEN_GMS),0)*$Q88</f>
        <v>0</v>
      </c>
      <c r="BL88" s="157" cm="1">
        <f t="array" ref="BL88">IFERROR(_xlfn.XLOOKUP($A88&amp;BL$4,MEN_DES&amp;MEN_COD,MEN_GMS),0)*$Q88</f>
        <v>0</v>
      </c>
      <c r="BM88" s="157" cm="1">
        <f t="array" ref="BM88">IFERROR(_xlfn.XLOOKUP($A88&amp;BM$4,MEN_DES&amp;MEN_COD,MEN_GMS),0)*$Q88</f>
        <v>0</v>
      </c>
      <c r="BN88" s="157" cm="1">
        <f t="array" ref="BN88">IFERROR(_xlfn.XLOOKUP($A88&amp;BN$4,MEN_DES&amp;MEN_COD,MEN_GMS),0)*$Q88</f>
        <v>0</v>
      </c>
      <c r="BO88" s="168">
        <f t="shared" si="40"/>
        <v>0</v>
      </c>
    </row>
    <row r="89" spans="2:67" x14ac:dyDescent="0.15">
      <c r="B89"/>
      <c r="C89"/>
      <c r="R89" s="157" cm="1">
        <f t="array" ref="R89">IFERROR(_xlfn.XLOOKUP($A89&amp;R$4,MEN_DES&amp;MEN_COD,MEN_GMS),0)*$Q89</f>
        <v>0</v>
      </c>
      <c r="S89" s="157" cm="1">
        <f t="array" ref="S89">IFERROR(_xlfn.XLOOKUP($A89&amp;S$4,MEN_DES&amp;MEN_COD,MEN_GMS),0)*$Q89</f>
        <v>0</v>
      </c>
      <c r="T89" s="157" cm="1">
        <f t="array" ref="T89">IFERROR(_xlfn.XLOOKUP($A89&amp;T$4,MEN_DES&amp;MEN_COD,MEN_GMS),0)*$Q89</f>
        <v>0</v>
      </c>
      <c r="U89" s="157" cm="1">
        <f t="array" ref="U89">IFERROR(_xlfn.XLOOKUP($A89&amp;U$4,MEN_DES&amp;MEN_COD,MEN_GMS),0)*$Q89</f>
        <v>0</v>
      </c>
      <c r="V89" s="157" cm="1">
        <f t="array" ref="V89">IFERROR(_xlfn.XLOOKUP($A89&amp;V$4,MEN_DES&amp;MEN_COD,MEN_GMS),0)*$Q89</f>
        <v>0</v>
      </c>
      <c r="W89" s="157" cm="1">
        <f t="array" ref="W89">IFERROR(_xlfn.XLOOKUP($A89&amp;W$4,MEN_DES&amp;MEN_COD,MEN_GMS),0)*$Q89</f>
        <v>0</v>
      </c>
      <c r="X89" s="157" cm="1">
        <f t="array" ref="X89">IFERROR(_xlfn.XLOOKUP($A89&amp;X$4,MEN_DES&amp;MEN_COD,MEN_GMS),0)*$Q89</f>
        <v>0</v>
      </c>
      <c r="Y89" s="157" cm="1">
        <f t="array" ref="Y89">IFERROR(_xlfn.XLOOKUP($A89&amp;Y$4,MEN_DES&amp;MEN_COD,MEN_GMS),0)*$Q89</f>
        <v>0</v>
      </c>
      <c r="Z89" s="157" cm="1">
        <f t="array" ref="Z89">IFERROR(_xlfn.XLOOKUP($A89&amp;Z$4,MEN_DES&amp;MEN_COD,MEN_GMS),0)*$Q89</f>
        <v>0</v>
      </c>
      <c r="AA89" s="157" cm="1">
        <f t="array" ref="AA89">IFERROR(_xlfn.XLOOKUP($A89&amp;AA$4,MEN_DES&amp;MEN_COD,MEN_GMS),0)*$Q89</f>
        <v>0</v>
      </c>
      <c r="AB89" s="157" cm="1">
        <f t="array" ref="AB89">IFERROR(_xlfn.XLOOKUP($A89&amp;AB$4,MEN_DES&amp;MEN_COD,MEN_GMS),0)*$Q89</f>
        <v>0</v>
      </c>
      <c r="AC89" s="157" cm="1">
        <f t="array" ref="AC89">IFERROR(_xlfn.XLOOKUP($A89&amp;AC$4,MEN_DES&amp;MEN_COD,MEN_GMS),0)*$Q89</f>
        <v>0</v>
      </c>
      <c r="AD89" s="157" cm="1">
        <f t="array" ref="AD89">IFERROR(_xlfn.XLOOKUP($A89&amp;AD$4,MEN_DES&amp;MEN_COD,MEN_GMS),0)*$Q89</f>
        <v>0</v>
      </c>
      <c r="AE89" s="157" cm="1">
        <f t="array" ref="AE89">IFERROR(_xlfn.XLOOKUP($A89&amp;AE$4,MEN_DES&amp;MEN_COD,MEN_GMS),0)*$Q89</f>
        <v>0</v>
      </c>
      <c r="AF89" s="157"/>
      <c r="AG89" s="157" cm="1">
        <f t="array" ref="AG89">IFERROR(_xlfn.XLOOKUP($A89&amp;AG$4,MEN_DES&amp;MEN_COD,MEN_GMS),0)*$Q89</f>
        <v>0</v>
      </c>
      <c r="AH89" s="157" cm="1">
        <f t="array" ref="AH89">IFERROR(_xlfn.XLOOKUP($A89&amp;AH$4,MEN_DES&amp;MEN_COD,MEN_GMS),0)*$Q89</f>
        <v>0</v>
      </c>
      <c r="AI89" s="157" cm="1">
        <f t="array" ref="AI89">IFERROR(_xlfn.XLOOKUP($A89&amp;AI$4,MEN_DES&amp;MEN_COD,MEN_GMS),0)*$Q89</f>
        <v>0</v>
      </c>
      <c r="AJ89" s="157" cm="1">
        <f t="array" ref="AJ89">IFERROR(_xlfn.XLOOKUP($A89&amp;AJ$4,MEN_DES&amp;MEN_COD,MEN_GMS),0)*$Q89</f>
        <v>0</v>
      </c>
      <c r="AK89" s="157" cm="1">
        <f t="array" ref="AK89">IFERROR(_xlfn.XLOOKUP($A89&amp;AK$4,MEN_DES&amp;MEN_COD,MEN_GMS),0)*$Q89</f>
        <v>0</v>
      </c>
      <c r="AL89" s="157" cm="1">
        <f t="array" ref="AL89">IFERROR(_xlfn.XLOOKUP($A89&amp;AL$4,MEN_DES&amp;MEN_COD,MEN_GMS),0)*$Q89</f>
        <v>0</v>
      </c>
      <c r="AM89" s="157" cm="1">
        <f t="array" ref="AM89">IFERROR(_xlfn.XLOOKUP($A89&amp;AM$4,MEN_DES&amp;MEN_COD,MEN_GMS),0)*$Q89</f>
        <v>0</v>
      </c>
      <c r="AN89" s="157" cm="1">
        <f t="array" ref="AN89">IFERROR(_xlfn.XLOOKUP($A89&amp;AN$4,MEN_DES&amp;MEN_COD,MEN_GMS),0)*$Q89</f>
        <v>0</v>
      </c>
      <c r="AO89" s="157" cm="1">
        <f t="array" ref="AO89">IFERROR(_xlfn.XLOOKUP($A89&amp;AO$4,MEN_DES&amp;MEN_COD,MEN_GMS),0)*$Q89</f>
        <v>0</v>
      </c>
      <c r="AP89" s="157" cm="1">
        <f t="array" ref="AP89">IFERROR(_xlfn.XLOOKUP($A89&amp;AP$4,MEN_DES&amp;MEN_COD,MEN_GMS),0)*$Q89</f>
        <v>0</v>
      </c>
      <c r="AQ89" s="157" cm="1">
        <f t="array" ref="AQ89">IFERROR(_xlfn.XLOOKUP($A89&amp;AQ$4,MEN_DES&amp;MEN_COD,MEN_GMS),0)*$Q89</f>
        <v>0</v>
      </c>
      <c r="AR89" s="157" cm="1">
        <f t="array" ref="AR89">IFERROR(_xlfn.XLOOKUP($A89&amp;AR$4,MEN_DES&amp;MEN_COD,MEN_GMS),0)*$Q89</f>
        <v>0</v>
      </c>
      <c r="AS89" s="157" cm="1">
        <f t="array" ref="AS89">IFERROR(_xlfn.XLOOKUP($A89&amp;AS$4,MEN_DES&amp;MEN_COD,MEN_GMS),0)*$Q89</f>
        <v>0</v>
      </c>
      <c r="AT89" s="157" cm="1">
        <f t="array" ref="AT89">IFERROR(_xlfn.XLOOKUP($A89&amp;AT$4,MEN_DES&amp;MEN_COD,MEN_GMS),0)*$Q89</f>
        <v>0</v>
      </c>
      <c r="AU89" s="157" cm="1">
        <f t="array" ref="AU89">IFERROR(_xlfn.XLOOKUP($A89&amp;AU$4,MEN_DES&amp;MEN_COD,MEN_GMS),0)*$Q89</f>
        <v>0</v>
      </c>
      <c r="AV89" s="157" cm="1">
        <f t="array" ref="AV89">IFERROR(_xlfn.XLOOKUP($A89&amp;AV$4,MEN_DES&amp;MEN_COD,MEN_GMS),0)*$Q89</f>
        <v>0</v>
      </c>
      <c r="AW89" s="157" cm="1">
        <f t="array" ref="AW89">IFERROR(_xlfn.XLOOKUP($A89&amp;AW$4,MEN_DES&amp;MEN_COD,MEN_GMS),0)*$Q89</f>
        <v>0</v>
      </c>
      <c r="AX89" s="157" cm="1">
        <f t="array" ref="AX89">IFERROR(_xlfn.XLOOKUP($A89&amp;AX$4,MEN_DES&amp;MEN_COD,MEN_GMS),0)*$Q89</f>
        <v>0</v>
      </c>
      <c r="AY89" s="157" cm="1">
        <f t="array" ref="AY89">IFERROR(_xlfn.XLOOKUP($A89&amp;AY$4,MEN_DES&amp;MEN_COD,MEN_GMS),0)*$Q89</f>
        <v>0</v>
      </c>
      <c r="AZ89" s="157" cm="1">
        <f t="array" ref="AZ89">IFERROR(_xlfn.XLOOKUP($A89&amp;AZ$4,MEN_DES&amp;MEN_COD,MEN_GMS),0)*$Q89</f>
        <v>0</v>
      </c>
      <c r="BA89" s="157" cm="1">
        <f t="array" ref="BA89">IFERROR(_xlfn.XLOOKUP($A89&amp;BA$4,MEN_DES&amp;MEN_COD,MEN_GMS),0)*$Q89</f>
        <v>0</v>
      </c>
      <c r="BB89" s="157" cm="1">
        <f t="array" ref="BB89">IFERROR(_xlfn.XLOOKUP($A89&amp;BB$4,MEN_DES&amp;MEN_COD,MEN_GMS),0)*$Q89</f>
        <v>0</v>
      </c>
      <c r="BC89" s="157" cm="1">
        <f t="array" ref="BC89">IFERROR(_xlfn.XLOOKUP($A89&amp;BC$4,MEN_DES&amp;MEN_COD,MEN_GMS),0)*$Q89</f>
        <v>0</v>
      </c>
      <c r="BD89" s="157" cm="1">
        <f t="array" ref="BD89">IFERROR(_xlfn.XLOOKUP($A89&amp;BD$4,MEN_DES&amp;MEN_COD,MEN_GMS),0)*$Q89</f>
        <v>0</v>
      </c>
      <c r="BE89" s="157" cm="1">
        <f t="array" ref="BE89">IFERROR(_xlfn.XLOOKUP($A89&amp;BE$4,MEN_DES&amp;MEN_COD,MEN_GMS),0)*$Q89</f>
        <v>0</v>
      </c>
      <c r="BF89" s="157" cm="1">
        <f t="array" ref="BF89">IFERROR(_xlfn.XLOOKUP($A89&amp;BF$4,MEN_DES&amp;MEN_COD,MEN_GMS),0)*$Q89</f>
        <v>0</v>
      </c>
      <c r="BG89" s="157" cm="1">
        <f t="array" ref="BG89">IFERROR(_xlfn.XLOOKUP($A89&amp;BG$4,MEN_DES&amp;MEN_COD,MEN_GMS),0)*$Q89</f>
        <v>0</v>
      </c>
      <c r="BH89" s="157" cm="1">
        <f t="array" ref="BH89">IFERROR(_xlfn.XLOOKUP($A89&amp;BH$4,MEN_DES&amp;MEN_COD,MEN_GMS),0)*$Q89</f>
        <v>0</v>
      </c>
      <c r="BI89" s="157" cm="1">
        <f t="array" ref="BI89">IFERROR(_xlfn.XLOOKUP($A89&amp;BI$4,MEN_DES&amp;MEN_COD,MEN_GMS),0)*$Q89</f>
        <v>0</v>
      </c>
      <c r="BJ89" s="157" cm="1">
        <f t="array" ref="BJ89">IFERROR(_xlfn.XLOOKUP($A89&amp;BJ$4,MEN_DES&amp;MEN_COD,MEN_GMS),0)*$Q89</f>
        <v>0</v>
      </c>
      <c r="BK89" s="157" cm="1">
        <f t="array" ref="BK89">IFERROR(_xlfn.XLOOKUP($A89&amp;BK$4,MEN_DES&amp;MEN_COD,MEN_GMS),0)*$Q89</f>
        <v>0</v>
      </c>
      <c r="BL89" s="157" cm="1">
        <f t="array" ref="BL89">IFERROR(_xlfn.XLOOKUP($A89&amp;BL$4,MEN_DES&amp;MEN_COD,MEN_GMS),0)*$Q89</f>
        <v>0</v>
      </c>
      <c r="BM89" s="157" cm="1">
        <f t="array" ref="BM89">IFERROR(_xlfn.XLOOKUP($A89&amp;BM$4,MEN_DES&amp;MEN_COD,MEN_GMS),0)*$Q89</f>
        <v>0</v>
      </c>
      <c r="BN89" s="157" cm="1">
        <f t="array" ref="BN89">IFERROR(_xlfn.XLOOKUP($A89&amp;BN$4,MEN_DES&amp;MEN_COD,MEN_GMS),0)*$Q89</f>
        <v>0</v>
      </c>
      <c r="BO89" s="168">
        <f t="shared" si="40"/>
        <v>0</v>
      </c>
    </row>
    <row r="90" spans="2:67" x14ac:dyDescent="0.15">
      <c r="B90"/>
      <c r="C90"/>
      <c r="R90" s="157" cm="1">
        <f t="array" ref="R90">IFERROR(_xlfn.XLOOKUP($A90&amp;R$4,MEN_DES&amp;MEN_COD,MEN_GMS),0)*$Q90</f>
        <v>0</v>
      </c>
      <c r="S90" s="157" cm="1">
        <f t="array" ref="S90">IFERROR(_xlfn.XLOOKUP($A90&amp;S$4,MEN_DES&amp;MEN_COD,MEN_GMS),0)*$Q90</f>
        <v>0</v>
      </c>
      <c r="T90" s="157" cm="1">
        <f t="array" ref="T90">IFERROR(_xlfn.XLOOKUP($A90&amp;T$4,MEN_DES&amp;MEN_COD,MEN_GMS),0)*$Q90</f>
        <v>0</v>
      </c>
      <c r="U90" s="157" cm="1">
        <f t="array" ref="U90">IFERROR(_xlfn.XLOOKUP($A90&amp;U$4,MEN_DES&amp;MEN_COD,MEN_GMS),0)*$Q90</f>
        <v>0</v>
      </c>
      <c r="V90" s="157" cm="1">
        <f t="array" ref="V90">IFERROR(_xlfn.XLOOKUP($A90&amp;V$4,MEN_DES&amp;MEN_COD,MEN_GMS),0)*$Q90</f>
        <v>0</v>
      </c>
      <c r="W90" s="157" cm="1">
        <f t="array" ref="W90">IFERROR(_xlfn.XLOOKUP($A90&amp;W$4,MEN_DES&amp;MEN_COD,MEN_GMS),0)*$Q90</f>
        <v>0</v>
      </c>
      <c r="X90" s="157" cm="1">
        <f t="array" ref="X90">IFERROR(_xlfn.XLOOKUP($A90&amp;X$4,MEN_DES&amp;MEN_COD,MEN_GMS),0)*$Q90</f>
        <v>0</v>
      </c>
      <c r="Y90" s="157" cm="1">
        <f t="array" ref="Y90">IFERROR(_xlfn.XLOOKUP($A90&amp;Y$4,MEN_DES&amp;MEN_COD,MEN_GMS),0)*$Q90</f>
        <v>0</v>
      </c>
      <c r="Z90" s="157" cm="1">
        <f t="array" ref="Z90">IFERROR(_xlfn.XLOOKUP($A90&amp;Z$4,MEN_DES&amp;MEN_COD,MEN_GMS),0)*$Q90</f>
        <v>0</v>
      </c>
      <c r="AA90" s="157" cm="1">
        <f t="array" ref="AA90">IFERROR(_xlfn.XLOOKUP($A90&amp;AA$4,MEN_DES&amp;MEN_COD,MEN_GMS),0)*$Q90</f>
        <v>0</v>
      </c>
      <c r="AB90" s="157" cm="1">
        <f t="array" ref="AB90">IFERROR(_xlfn.XLOOKUP($A90&amp;AB$4,MEN_DES&amp;MEN_COD,MEN_GMS),0)*$Q90</f>
        <v>0</v>
      </c>
      <c r="AC90" s="157" cm="1">
        <f t="array" ref="AC90">IFERROR(_xlfn.XLOOKUP($A90&amp;AC$4,MEN_DES&amp;MEN_COD,MEN_GMS),0)*$Q90</f>
        <v>0</v>
      </c>
      <c r="AD90" s="157" cm="1">
        <f t="array" ref="AD90">IFERROR(_xlfn.XLOOKUP($A90&amp;AD$4,MEN_DES&amp;MEN_COD,MEN_GMS),0)*$Q90</f>
        <v>0</v>
      </c>
      <c r="AE90" s="157" cm="1">
        <f t="array" ref="AE90">IFERROR(_xlfn.XLOOKUP($A90&amp;AE$4,MEN_DES&amp;MEN_COD,MEN_GMS),0)*$Q90</f>
        <v>0</v>
      </c>
      <c r="AF90" s="157"/>
      <c r="AG90" s="157" cm="1">
        <f t="array" ref="AG90">IFERROR(_xlfn.XLOOKUP($A90&amp;AG$4,MEN_DES&amp;MEN_COD,MEN_GMS),0)*$Q90</f>
        <v>0</v>
      </c>
      <c r="AH90" s="157" cm="1">
        <f t="array" ref="AH90">IFERROR(_xlfn.XLOOKUP($A90&amp;AH$4,MEN_DES&amp;MEN_COD,MEN_GMS),0)*$Q90</f>
        <v>0</v>
      </c>
      <c r="AI90" s="157" cm="1">
        <f t="array" ref="AI90">IFERROR(_xlfn.XLOOKUP($A90&amp;AI$4,MEN_DES&amp;MEN_COD,MEN_GMS),0)*$Q90</f>
        <v>0</v>
      </c>
      <c r="AJ90" s="157" cm="1">
        <f t="array" ref="AJ90">IFERROR(_xlfn.XLOOKUP($A90&amp;AJ$4,MEN_DES&amp;MEN_COD,MEN_GMS),0)*$Q90</f>
        <v>0</v>
      </c>
      <c r="AK90" s="157" cm="1">
        <f t="array" ref="AK90">IFERROR(_xlfn.XLOOKUP($A90&amp;AK$4,MEN_DES&amp;MEN_COD,MEN_GMS),0)*$Q90</f>
        <v>0</v>
      </c>
      <c r="AL90" s="157" cm="1">
        <f t="array" ref="AL90">IFERROR(_xlfn.XLOOKUP($A90&amp;AL$4,MEN_DES&amp;MEN_COD,MEN_GMS),0)*$Q90</f>
        <v>0</v>
      </c>
      <c r="AM90" s="157" cm="1">
        <f t="array" ref="AM90">IFERROR(_xlfn.XLOOKUP($A90&amp;AM$4,MEN_DES&amp;MEN_COD,MEN_GMS),0)*$Q90</f>
        <v>0</v>
      </c>
      <c r="AN90" s="157" cm="1">
        <f t="array" ref="AN90">IFERROR(_xlfn.XLOOKUP($A90&amp;AN$4,MEN_DES&amp;MEN_COD,MEN_GMS),0)*$Q90</f>
        <v>0</v>
      </c>
      <c r="AO90" s="157" cm="1">
        <f t="array" ref="AO90">IFERROR(_xlfn.XLOOKUP($A90&amp;AO$4,MEN_DES&amp;MEN_COD,MEN_GMS),0)*$Q90</f>
        <v>0</v>
      </c>
      <c r="AP90" s="157" cm="1">
        <f t="array" ref="AP90">IFERROR(_xlfn.XLOOKUP($A90&amp;AP$4,MEN_DES&amp;MEN_COD,MEN_GMS),0)*$Q90</f>
        <v>0</v>
      </c>
      <c r="AQ90" s="157" cm="1">
        <f t="array" ref="AQ90">IFERROR(_xlfn.XLOOKUP($A90&amp;AQ$4,MEN_DES&amp;MEN_COD,MEN_GMS),0)*$Q90</f>
        <v>0</v>
      </c>
      <c r="AR90" s="157" cm="1">
        <f t="array" ref="AR90">IFERROR(_xlfn.XLOOKUP($A90&amp;AR$4,MEN_DES&amp;MEN_COD,MEN_GMS),0)*$Q90</f>
        <v>0</v>
      </c>
      <c r="AS90" s="157" cm="1">
        <f t="array" ref="AS90">IFERROR(_xlfn.XLOOKUP($A90&amp;AS$4,MEN_DES&amp;MEN_COD,MEN_GMS),0)*$Q90</f>
        <v>0</v>
      </c>
      <c r="AT90" s="157" cm="1">
        <f t="array" ref="AT90">IFERROR(_xlfn.XLOOKUP($A90&amp;AT$4,MEN_DES&amp;MEN_COD,MEN_GMS),0)*$Q90</f>
        <v>0</v>
      </c>
      <c r="AU90" s="157" cm="1">
        <f t="array" ref="AU90">IFERROR(_xlfn.XLOOKUP($A90&amp;AU$4,MEN_DES&amp;MEN_COD,MEN_GMS),0)*$Q90</f>
        <v>0</v>
      </c>
      <c r="AV90" s="157" cm="1">
        <f t="array" ref="AV90">IFERROR(_xlfn.XLOOKUP($A90&amp;AV$4,MEN_DES&amp;MEN_COD,MEN_GMS),0)*$Q90</f>
        <v>0</v>
      </c>
      <c r="AW90" s="157" cm="1">
        <f t="array" ref="AW90">IFERROR(_xlfn.XLOOKUP($A90&amp;AW$4,MEN_DES&amp;MEN_COD,MEN_GMS),0)*$Q90</f>
        <v>0</v>
      </c>
      <c r="AX90" s="157" cm="1">
        <f t="array" ref="AX90">IFERROR(_xlfn.XLOOKUP($A90&amp;AX$4,MEN_DES&amp;MEN_COD,MEN_GMS),0)*$Q90</f>
        <v>0</v>
      </c>
      <c r="AY90" s="157" cm="1">
        <f t="array" ref="AY90">IFERROR(_xlfn.XLOOKUP($A90&amp;AY$4,MEN_DES&amp;MEN_COD,MEN_GMS),0)*$Q90</f>
        <v>0</v>
      </c>
      <c r="AZ90" s="157" cm="1">
        <f t="array" ref="AZ90">IFERROR(_xlfn.XLOOKUP($A90&amp;AZ$4,MEN_DES&amp;MEN_COD,MEN_GMS),0)*$Q90</f>
        <v>0</v>
      </c>
      <c r="BA90" s="157" cm="1">
        <f t="array" ref="BA90">IFERROR(_xlfn.XLOOKUP($A90&amp;BA$4,MEN_DES&amp;MEN_COD,MEN_GMS),0)*$Q90</f>
        <v>0</v>
      </c>
      <c r="BB90" s="157" cm="1">
        <f t="array" ref="BB90">IFERROR(_xlfn.XLOOKUP($A90&amp;BB$4,MEN_DES&amp;MEN_COD,MEN_GMS),0)*$Q90</f>
        <v>0</v>
      </c>
      <c r="BC90" s="157" cm="1">
        <f t="array" ref="BC90">IFERROR(_xlfn.XLOOKUP($A90&amp;BC$4,MEN_DES&amp;MEN_COD,MEN_GMS),0)*$Q90</f>
        <v>0</v>
      </c>
      <c r="BD90" s="157" cm="1">
        <f t="array" ref="BD90">IFERROR(_xlfn.XLOOKUP($A90&amp;BD$4,MEN_DES&amp;MEN_COD,MEN_GMS),0)*$Q90</f>
        <v>0</v>
      </c>
      <c r="BE90" s="157" cm="1">
        <f t="array" ref="BE90">IFERROR(_xlfn.XLOOKUP($A90&amp;BE$4,MEN_DES&amp;MEN_COD,MEN_GMS),0)*$Q90</f>
        <v>0</v>
      </c>
      <c r="BF90" s="157" cm="1">
        <f t="array" ref="BF90">IFERROR(_xlfn.XLOOKUP($A90&amp;BF$4,MEN_DES&amp;MEN_COD,MEN_GMS),0)*$Q90</f>
        <v>0</v>
      </c>
      <c r="BG90" s="157" cm="1">
        <f t="array" ref="BG90">IFERROR(_xlfn.XLOOKUP($A90&amp;BG$4,MEN_DES&amp;MEN_COD,MEN_GMS),0)*$Q90</f>
        <v>0</v>
      </c>
      <c r="BH90" s="157" cm="1">
        <f t="array" ref="BH90">IFERROR(_xlfn.XLOOKUP($A90&amp;BH$4,MEN_DES&amp;MEN_COD,MEN_GMS),0)*$Q90</f>
        <v>0</v>
      </c>
      <c r="BI90" s="157" cm="1">
        <f t="array" ref="BI90">IFERROR(_xlfn.XLOOKUP($A90&amp;BI$4,MEN_DES&amp;MEN_COD,MEN_GMS),0)*$Q90</f>
        <v>0</v>
      </c>
      <c r="BJ90" s="157" cm="1">
        <f t="array" ref="BJ90">IFERROR(_xlfn.XLOOKUP($A90&amp;BJ$4,MEN_DES&amp;MEN_COD,MEN_GMS),0)*$Q90</f>
        <v>0</v>
      </c>
      <c r="BK90" s="157" cm="1">
        <f t="array" ref="BK90">IFERROR(_xlfn.XLOOKUP($A90&amp;BK$4,MEN_DES&amp;MEN_COD,MEN_GMS),0)*$Q90</f>
        <v>0</v>
      </c>
      <c r="BL90" s="157" cm="1">
        <f t="array" ref="BL90">IFERROR(_xlfn.XLOOKUP($A90&amp;BL$4,MEN_DES&amp;MEN_COD,MEN_GMS),0)*$Q90</f>
        <v>0</v>
      </c>
      <c r="BM90" s="157" cm="1">
        <f t="array" ref="BM90">IFERROR(_xlfn.XLOOKUP($A90&amp;BM$4,MEN_DES&amp;MEN_COD,MEN_GMS),0)*$Q90</f>
        <v>0</v>
      </c>
      <c r="BN90" s="157" cm="1">
        <f t="array" ref="BN90">IFERROR(_xlfn.XLOOKUP($A90&amp;BN$4,MEN_DES&amp;MEN_COD,MEN_GMS),0)*$Q90</f>
        <v>0</v>
      </c>
      <c r="BO90" s="168">
        <f t="shared" si="40"/>
        <v>0</v>
      </c>
    </row>
    <row r="91" spans="2:67" x14ac:dyDescent="0.15">
      <c r="B91"/>
      <c r="C91"/>
      <c r="R91" s="157" cm="1">
        <f t="array" ref="R91">IFERROR(_xlfn.XLOOKUP($A91&amp;R$4,MEN_DES&amp;MEN_COD,MEN_GMS),0)*$Q91</f>
        <v>0</v>
      </c>
      <c r="S91" s="157" cm="1">
        <f t="array" ref="S91">IFERROR(_xlfn.XLOOKUP($A91&amp;S$4,MEN_DES&amp;MEN_COD,MEN_GMS),0)*$Q91</f>
        <v>0</v>
      </c>
      <c r="T91" s="157" cm="1">
        <f t="array" ref="T91">IFERROR(_xlfn.XLOOKUP($A91&amp;T$4,MEN_DES&amp;MEN_COD,MEN_GMS),0)*$Q91</f>
        <v>0</v>
      </c>
      <c r="U91" s="157" cm="1">
        <f t="array" ref="U91">IFERROR(_xlfn.XLOOKUP($A91&amp;U$4,MEN_DES&amp;MEN_COD,MEN_GMS),0)*$Q91</f>
        <v>0</v>
      </c>
      <c r="V91" s="157" cm="1">
        <f t="array" ref="V91">IFERROR(_xlfn.XLOOKUP($A91&amp;V$4,MEN_DES&amp;MEN_COD,MEN_GMS),0)*$Q91</f>
        <v>0</v>
      </c>
      <c r="W91" s="157" cm="1">
        <f t="array" ref="W91">IFERROR(_xlfn.XLOOKUP($A91&amp;W$4,MEN_DES&amp;MEN_COD,MEN_GMS),0)*$Q91</f>
        <v>0</v>
      </c>
      <c r="X91" s="157" cm="1">
        <f t="array" ref="X91">IFERROR(_xlfn.XLOOKUP($A91&amp;X$4,MEN_DES&amp;MEN_COD,MEN_GMS),0)*$Q91</f>
        <v>0</v>
      </c>
      <c r="Y91" s="157" cm="1">
        <f t="array" ref="Y91">IFERROR(_xlfn.XLOOKUP($A91&amp;Y$4,MEN_DES&amp;MEN_COD,MEN_GMS),0)*$Q91</f>
        <v>0</v>
      </c>
      <c r="Z91" s="157" cm="1">
        <f t="array" ref="Z91">IFERROR(_xlfn.XLOOKUP($A91&amp;Z$4,MEN_DES&amp;MEN_COD,MEN_GMS),0)*$Q91</f>
        <v>0</v>
      </c>
      <c r="AA91" s="157" cm="1">
        <f t="array" ref="AA91">IFERROR(_xlfn.XLOOKUP($A91&amp;AA$4,MEN_DES&amp;MEN_COD,MEN_GMS),0)*$Q91</f>
        <v>0</v>
      </c>
      <c r="AB91" s="157" cm="1">
        <f t="array" ref="AB91">IFERROR(_xlfn.XLOOKUP($A91&amp;AB$4,MEN_DES&amp;MEN_COD,MEN_GMS),0)*$Q91</f>
        <v>0</v>
      </c>
      <c r="AC91" s="157" cm="1">
        <f t="array" ref="AC91">IFERROR(_xlfn.XLOOKUP($A91&amp;AC$4,MEN_DES&amp;MEN_COD,MEN_GMS),0)*$Q91</f>
        <v>0</v>
      </c>
      <c r="AD91" s="157" cm="1">
        <f t="array" ref="AD91">IFERROR(_xlfn.XLOOKUP($A91&amp;AD$4,MEN_DES&amp;MEN_COD,MEN_GMS),0)*$Q91</f>
        <v>0</v>
      </c>
      <c r="AE91" s="157" cm="1">
        <f t="array" ref="AE91">IFERROR(_xlfn.XLOOKUP($A91&amp;AE$4,MEN_DES&amp;MEN_COD,MEN_GMS),0)*$Q91</f>
        <v>0</v>
      </c>
      <c r="AF91" s="157"/>
      <c r="AG91" s="157" cm="1">
        <f t="array" ref="AG91">IFERROR(_xlfn.XLOOKUP($A91&amp;AG$4,MEN_DES&amp;MEN_COD,MEN_GMS),0)*$Q91</f>
        <v>0</v>
      </c>
      <c r="AH91" s="157" cm="1">
        <f t="array" ref="AH91">IFERROR(_xlfn.XLOOKUP($A91&amp;AH$4,MEN_DES&amp;MEN_COD,MEN_GMS),0)*$Q91</f>
        <v>0</v>
      </c>
      <c r="AI91" s="157" cm="1">
        <f t="array" ref="AI91">IFERROR(_xlfn.XLOOKUP($A91&amp;AI$4,MEN_DES&amp;MEN_COD,MEN_GMS),0)*$Q91</f>
        <v>0</v>
      </c>
      <c r="AJ91" s="157" cm="1">
        <f t="array" ref="AJ91">IFERROR(_xlfn.XLOOKUP($A91&amp;AJ$4,MEN_DES&amp;MEN_COD,MEN_GMS),0)*$Q91</f>
        <v>0</v>
      </c>
      <c r="AK91" s="157" cm="1">
        <f t="array" ref="AK91">IFERROR(_xlfn.XLOOKUP($A91&amp;AK$4,MEN_DES&amp;MEN_COD,MEN_GMS),0)*$Q91</f>
        <v>0</v>
      </c>
      <c r="AL91" s="157" cm="1">
        <f t="array" ref="AL91">IFERROR(_xlfn.XLOOKUP($A91&amp;AL$4,MEN_DES&amp;MEN_COD,MEN_GMS),0)*$Q91</f>
        <v>0</v>
      </c>
      <c r="AM91" s="157" cm="1">
        <f t="array" ref="AM91">IFERROR(_xlfn.XLOOKUP($A91&amp;AM$4,MEN_DES&amp;MEN_COD,MEN_GMS),0)*$Q91</f>
        <v>0</v>
      </c>
      <c r="AN91" s="157" cm="1">
        <f t="array" ref="AN91">IFERROR(_xlfn.XLOOKUP($A91&amp;AN$4,MEN_DES&amp;MEN_COD,MEN_GMS),0)*$Q91</f>
        <v>0</v>
      </c>
      <c r="AO91" s="157" cm="1">
        <f t="array" ref="AO91">IFERROR(_xlfn.XLOOKUP($A91&amp;AO$4,MEN_DES&amp;MEN_COD,MEN_GMS),0)*$Q91</f>
        <v>0</v>
      </c>
      <c r="AP91" s="157" cm="1">
        <f t="array" ref="AP91">IFERROR(_xlfn.XLOOKUP($A91&amp;AP$4,MEN_DES&amp;MEN_COD,MEN_GMS),0)*$Q91</f>
        <v>0</v>
      </c>
      <c r="AQ91" s="157" cm="1">
        <f t="array" ref="AQ91">IFERROR(_xlfn.XLOOKUP($A91&amp;AQ$4,MEN_DES&amp;MEN_COD,MEN_GMS),0)*$Q91</f>
        <v>0</v>
      </c>
      <c r="AR91" s="157" cm="1">
        <f t="array" ref="AR91">IFERROR(_xlfn.XLOOKUP($A91&amp;AR$4,MEN_DES&amp;MEN_COD,MEN_GMS),0)*$Q91</f>
        <v>0</v>
      </c>
      <c r="AS91" s="157" cm="1">
        <f t="array" ref="AS91">IFERROR(_xlfn.XLOOKUP($A91&amp;AS$4,MEN_DES&amp;MEN_COD,MEN_GMS),0)*$Q91</f>
        <v>0</v>
      </c>
      <c r="AT91" s="157" cm="1">
        <f t="array" ref="AT91">IFERROR(_xlfn.XLOOKUP($A91&amp;AT$4,MEN_DES&amp;MEN_COD,MEN_GMS),0)*$Q91</f>
        <v>0</v>
      </c>
      <c r="AU91" s="157" cm="1">
        <f t="array" ref="AU91">IFERROR(_xlfn.XLOOKUP($A91&amp;AU$4,MEN_DES&amp;MEN_COD,MEN_GMS),0)*$Q91</f>
        <v>0</v>
      </c>
      <c r="AV91" s="157" cm="1">
        <f t="array" ref="AV91">IFERROR(_xlfn.XLOOKUP($A91&amp;AV$4,MEN_DES&amp;MEN_COD,MEN_GMS),0)*$Q91</f>
        <v>0</v>
      </c>
      <c r="AW91" s="157" cm="1">
        <f t="array" ref="AW91">IFERROR(_xlfn.XLOOKUP($A91&amp;AW$4,MEN_DES&amp;MEN_COD,MEN_GMS),0)*$Q91</f>
        <v>0</v>
      </c>
      <c r="AX91" s="157" cm="1">
        <f t="array" ref="AX91">IFERROR(_xlfn.XLOOKUP($A91&amp;AX$4,MEN_DES&amp;MEN_COD,MEN_GMS),0)*$Q91</f>
        <v>0</v>
      </c>
      <c r="AY91" s="157" cm="1">
        <f t="array" ref="AY91">IFERROR(_xlfn.XLOOKUP($A91&amp;AY$4,MEN_DES&amp;MEN_COD,MEN_GMS),0)*$Q91</f>
        <v>0</v>
      </c>
      <c r="AZ91" s="157" cm="1">
        <f t="array" ref="AZ91">IFERROR(_xlfn.XLOOKUP($A91&amp;AZ$4,MEN_DES&amp;MEN_COD,MEN_GMS),0)*$Q91</f>
        <v>0</v>
      </c>
      <c r="BA91" s="157" cm="1">
        <f t="array" ref="BA91">IFERROR(_xlfn.XLOOKUP($A91&amp;BA$4,MEN_DES&amp;MEN_COD,MEN_GMS),0)*$Q91</f>
        <v>0</v>
      </c>
      <c r="BB91" s="157" cm="1">
        <f t="array" ref="BB91">IFERROR(_xlfn.XLOOKUP($A91&amp;BB$4,MEN_DES&amp;MEN_COD,MEN_GMS),0)*$Q91</f>
        <v>0</v>
      </c>
      <c r="BC91" s="157" cm="1">
        <f t="array" ref="BC91">IFERROR(_xlfn.XLOOKUP($A91&amp;BC$4,MEN_DES&amp;MEN_COD,MEN_GMS),0)*$Q91</f>
        <v>0</v>
      </c>
      <c r="BD91" s="157" cm="1">
        <f t="array" ref="BD91">IFERROR(_xlfn.XLOOKUP($A91&amp;BD$4,MEN_DES&amp;MEN_COD,MEN_GMS),0)*$Q91</f>
        <v>0</v>
      </c>
      <c r="BE91" s="157" cm="1">
        <f t="array" ref="BE91">IFERROR(_xlfn.XLOOKUP($A91&amp;BE$4,MEN_DES&amp;MEN_COD,MEN_GMS),0)*$Q91</f>
        <v>0</v>
      </c>
      <c r="BF91" s="157" cm="1">
        <f t="array" ref="BF91">IFERROR(_xlfn.XLOOKUP($A91&amp;BF$4,MEN_DES&amp;MEN_COD,MEN_GMS),0)*$Q91</f>
        <v>0</v>
      </c>
      <c r="BG91" s="157" cm="1">
        <f t="array" ref="BG91">IFERROR(_xlfn.XLOOKUP($A91&amp;BG$4,MEN_DES&amp;MEN_COD,MEN_GMS),0)*$Q91</f>
        <v>0</v>
      </c>
      <c r="BH91" s="157" cm="1">
        <f t="array" ref="BH91">IFERROR(_xlfn.XLOOKUP($A91&amp;BH$4,MEN_DES&amp;MEN_COD,MEN_GMS),0)*$Q91</f>
        <v>0</v>
      </c>
      <c r="BI91" s="157" cm="1">
        <f t="array" ref="BI91">IFERROR(_xlfn.XLOOKUP($A91&amp;BI$4,MEN_DES&amp;MEN_COD,MEN_GMS),0)*$Q91</f>
        <v>0</v>
      </c>
      <c r="BJ91" s="157" cm="1">
        <f t="array" ref="BJ91">IFERROR(_xlfn.XLOOKUP($A91&amp;BJ$4,MEN_DES&amp;MEN_COD,MEN_GMS),0)*$Q91</f>
        <v>0</v>
      </c>
      <c r="BK91" s="157" cm="1">
        <f t="array" ref="BK91">IFERROR(_xlfn.XLOOKUP($A91&amp;BK$4,MEN_DES&amp;MEN_COD,MEN_GMS),0)*$Q91</f>
        <v>0</v>
      </c>
      <c r="BL91" s="157" cm="1">
        <f t="array" ref="BL91">IFERROR(_xlfn.XLOOKUP($A91&amp;BL$4,MEN_DES&amp;MEN_COD,MEN_GMS),0)*$Q91</f>
        <v>0</v>
      </c>
      <c r="BM91" s="157" cm="1">
        <f t="array" ref="BM91">IFERROR(_xlfn.XLOOKUP($A91&amp;BM$4,MEN_DES&amp;MEN_COD,MEN_GMS),0)*$Q91</f>
        <v>0</v>
      </c>
      <c r="BN91" s="157" cm="1">
        <f t="array" ref="BN91">IFERROR(_xlfn.XLOOKUP($A91&amp;BN$4,MEN_DES&amp;MEN_COD,MEN_GMS),0)*$Q91</f>
        <v>0</v>
      </c>
      <c r="BO91" s="168">
        <f t="shared" si="40"/>
        <v>0</v>
      </c>
    </row>
    <row r="92" spans="2:67" x14ac:dyDescent="0.15">
      <c r="B92"/>
      <c r="C92"/>
      <c r="R92" s="157" cm="1">
        <f t="array" ref="R92">IFERROR(_xlfn.XLOOKUP($A92&amp;R$4,MEN_DES&amp;MEN_COD,MEN_GMS),0)*$Q92</f>
        <v>0</v>
      </c>
      <c r="S92" s="157" cm="1">
        <f t="array" ref="S92">IFERROR(_xlfn.XLOOKUP($A92&amp;S$4,MEN_DES&amp;MEN_COD,MEN_GMS),0)*$Q92</f>
        <v>0</v>
      </c>
      <c r="T92" s="157" cm="1">
        <f t="array" ref="T92">IFERROR(_xlfn.XLOOKUP($A92&amp;T$4,MEN_DES&amp;MEN_COD,MEN_GMS),0)*$Q92</f>
        <v>0</v>
      </c>
      <c r="U92" s="157" cm="1">
        <f t="array" ref="U92">IFERROR(_xlfn.XLOOKUP($A92&amp;U$4,MEN_DES&amp;MEN_COD,MEN_GMS),0)*$Q92</f>
        <v>0</v>
      </c>
      <c r="V92" s="157" cm="1">
        <f t="array" ref="V92">IFERROR(_xlfn.XLOOKUP($A92&amp;V$4,MEN_DES&amp;MEN_COD,MEN_GMS),0)*$Q92</f>
        <v>0</v>
      </c>
      <c r="W92" s="157" cm="1">
        <f t="array" ref="W92">IFERROR(_xlfn.XLOOKUP($A92&amp;W$4,MEN_DES&amp;MEN_COD,MEN_GMS),0)*$Q92</f>
        <v>0</v>
      </c>
      <c r="X92" s="157" cm="1">
        <f t="array" ref="X92">IFERROR(_xlfn.XLOOKUP($A92&amp;X$4,MEN_DES&amp;MEN_COD,MEN_GMS),0)*$Q92</f>
        <v>0</v>
      </c>
      <c r="Y92" s="157" cm="1">
        <f t="array" ref="Y92">IFERROR(_xlfn.XLOOKUP($A92&amp;Y$4,MEN_DES&amp;MEN_COD,MEN_GMS),0)*$Q92</f>
        <v>0</v>
      </c>
      <c r="Z92" s="157" cm="1">
        <f t="array" ref="Z92">IFERROR(_xlfn.XLOOKUP($A92&amp;Z$4,MEN_DES&amp;MEN_COD,MEN_GMS),0)*$Q92</f>
        <v>0</v>
      </c>
      <c r="AA92" s="157" cm="1">
        <f t="array" ref="AA92">IFERROR(_xlfn.XLOOKUP($A92&amp;AA$4,MEN_DES&amp;MEN_COD,MEN_GMS),0)*$Q92</f>
        <v>0</v>
      </c>
      <c r="AB92" s="157" cm="1">
        <f t="array" ref="AB92">IFERROR(_xlfn.XLOOKUP($A92&amp;AB$4,MEN_DES&amp;MEN_COD,MEN_GMS),0)*$Q92</f>
        <v>0</v>
      </c>
      <c r="AC92" s="157" cm="1">
        <f t="array" ref="AC92">IFERROR(_xlfn.XLOOKUP($A92&amp;AC$4,MEN_DES&amp;MEN_COD,MEN_GMS),0)*$Q92</f>
        <v>0</v>
      </c>
      <c r="AD92" s="157" cm="1">
        <f t="array" ref="AD92">IFERROR(_xlfn.XLOOKUP($A92&amp;AD$4,MEN_DES&amp;MEN_COD,MEN_GMS),0)*$Q92</f>
        <v>0</v>
      </c>
      <c r="AE92" s="157" cm="1">
        <f t="array" ref="AE92">IFERROR(_xlfn.XLOOKUP($A92&amp;AE$4,MEN_DES&amp;MEN_COD,MEN_GMS),0)*$Q92</f>
        <v>0</v>
      </c>
      <c r="AF92" s="157"/>
      <c r="AG92" s="157" cm="1">
        <f t="array" ref="AG92">IFERROR(_xlfn.XLOOKUP($A92&amp;AG$4,MEN_DES&amp;MEN_COD,MEN_GMS),0)*$Q92</f>
        <v>0</v>
      </c>
      <c r="AH92" s="157" cm="1">
        <f t="array" ref="AH92">IFERROR(_xlfn.XLOOKUP($A92&amp;AH$4,MEN_DES&amp;MEN_COD,MEN_GMS),0)*$Q92</f>
        <v>0</v>
      </c>
      <c r="AI92" s="157" cm="1">
        <f t="array" ref="AI92">IFERROR(_xlfn.XLOOKUP($A92&amp;AI$4,MEN_DES&amp;MEN_COD,MEN_GMS),0)*$Q92</f>
        <v>0</v>
      </c>
      <c r="AJ92" s="157" cm="1">
        <f t="array" ref="AJ92">IFERROR(_xlfn.XLOOKUP($A92&amp;AJ$4,MEN_DES&amp;MEN_COD,MEN_GMS),0)*$Q92</f>
        <v>0</v>
      </c>
      <c r="AK92" s="157" cm="1">
        <f t="array" ref="AK92">IFERROR(_xlfn.XLOOKUP($A92&amp;AK$4,MEN_DES&amp;MEN_COD,MEN_GMS),0)*$Q92</f>
        <v>0</v>
      </c>
      <c r="AL92" s="157" cm="1">
        <f t="array" ref="AL92">IFERROR(_xlfn.XLOOKUP($A92&amp;AL$4,MEN_DES&amp;MEN_COD,MEN_GMS),0)*$Q92</f>
        <v>0</v>
      </c>
      <c r="AM92" s="157" cm="1">
        <f t="array" ref="AM92">IFERROR(_xlfn.XLOOKUP($A92&amp;AM$4,MEN_DES&amp;MEN_COD,MEN_GMS),0)*$Q92</f>
        <v>0</v>
      </c>
      <c r="AN92" s="157" cm="1">
        <f t="array" ref="AN92">IFERROR(_xlfn.XLOOKUP($A92&amp;AN$4,MEN_DES&amp;MEN_COD,MEN_GMS),0)*$Q92</f>
        <v>0</v>
      </c>
      <c r="AO92" s="157" cm="1">
        <f t="array" ref="AO92">IFERROR(_xlfn.XLOOKUP($A92&amp;AO$4,MEN_DES&amp;MEN_COD,MEN_GMS),0)*$Q92</f>
        <v>0</v>
      </c>
      <c r="AP92" s="157" cm="1">
        <f t="array" ref="AP92">IFERROR(_xlfn.XLOOKUP($A92&amp;AP$4,MEN_DES&amp;MEN_COD,MEN_GMS),0)*$Q92</f>
        <v>0</v>
      </c>
      <c r="AQ92" s="157" cm="1">
        <f t="array" ref="AQ92">IFERROR(_xlfn.XLOOKUP($A92&amp;AQ$4,MEN_DES&amp;MEN_COD,MEN_GMS),0)*$Q92</f>
        <v>0</v>
      </c>
      <c r="AR92" s="157" cm="1">
        <f t="array" ref="AR92">IFERROR(_xlfn.XLOOKUP($A92&amp;AR$4,MEN_DES&amp;MEN_COD,MEN_GMS),0)*$Q92</f>
        <v>0</v>
      </c>
      <c r="AS92" s="157" cm="1">
        <f t="array" ref="AS92">IFERROR(_xlfn.XLOOKUP($A92&amp;AS$4,MEN_DES&amp;MEN_COD,MEN_GMS),0)*$Q92</f>
        <v>0</v>
      </c>
      <c r="AT92" s="157" cm="1">
        <f t="array" ref="AT92">IFERROR(_xlfn.XLOOKUP($A92&amp;AT$4,MEN_DES&amp;MEN_COD,MEN_GMS),0)*$Q92</f>
        <v>0</v>
      </c>
      <c r="AU92" s="157" cm="1">
        <f t="array" ref="AU92">IFERROR(_xlfn.XLOOKUP($A92&amp;AU$4,MEN_DES&amp;MEN_COD,MEN_GMS),0)*$Q92</f>
        <v>0</v>
      </c>
      <c r="AV92" s="157" cm="1">
        <f t="array" ref="AV92">IFERROR(_xlfn.XLOOKUP($A92&amp;AV$4,MEN_DES&amp;MEN_COD,MEN_GMS),0)*$Q92</f>
        <v>0</v>
      </c>
      <c r="AW92" s="157" cm="1">
        <f t="array" ref="AW92">IFERROR(_xlfn.XLOOKUP($A92&amp;AW$4,MEN_DES&amp;MEN_COD,MEN_GMS),0)*$Q92</f>
        <v>0</v>
      </c>
      <c r="AX92" s="157" cm="1">
        <f t="array" ref="AX92">IFERROR(_xlfn.XLOOKUP($A92&amp;AX$4,MEN_DES&amp;MEN_COD,MEN_GMS),0)*$Q92</f>
        <v>0</v>
      </c>
      <c r="AY92" s="157" cm="1">
        <f t="array" ref="AY92">IFERROR(_xlfn.XLOOKUP($A92&amp;AY$4,MEN_DES&amp;MEN_COD,MEN_GMS),0)*$Q92</f>
        <v>0</v>
      </c>
      <c r="AZ92" s="157" cm="1">
        <f t="array" ref="AZ92">IFERROR(_xlfn.XLOOKUP($A92&amp;AZ$4,MEN_DES&amp;MEN_COD,MEN_GMS),0)*$Q92</f>
        <v>0</v>
      </c>
      <c r="BA92" s="157" cm="1">
        <f t="array" ref="BA92">IFERROR(_xlfn.XLOOKUP($A92&amp;BA$4,MEN_DES&amp;MEN_COD,MEN_GMS),0)*$Q92</f>
        <v>0</v>
      </c>
      <c r="BB92" s="157" cm="1">
        <f t="array" ref="BB92">IFERROR(_xlfn.XLOOKUP($A92&amp;BB$4,MEN_DES&amp;MEN_COD,MEN_GMS),0)*$Q92</f>
        <v>0</v>
      </c>
      <c r="BC92" s="157" cm="1">
        <f t="array" ref="BC92">IFERROR(_xlfn.XLOOKUP($A92&amp;BC$4,MEN_DES&amp;MEN_COD,MEN_GMS),0)*$Q92</f>
        <v>0</v>
      </c>
      <c r="BD92" s="157" cm="1">
        <f t="array" ref="BD92">IFERROR(_xlfn.XLOOKUP($A92&amp;BD$4,MEN_DES&amp;MEN_COD,MEN_GMS),0)*$Q92</f>
        <v>0</v>
      </c>
      <c r="BE92" s="157" cm="1">
        <f t="array" ref="BE92">IFERROR(_xlfn.XLOOKUP($A92&amp;BE$4,MEN_DES&amp;MEN_COD,MEN_GMS),0)*$Q92</f>
        <v>0</v>
      </c>
      <c r="BF92" s="157" cm="1">
        <f t="array" ref="BF92">IFERROR(_xlfn.XLOOKUP($A92&amp;BF$4,MEN_DES&amp;MEN_COD,MEN_GMS),0)*$Q92</f>
        <v>0</v>
      </c>
      <c r="BG92" s="157" cm="1">
        <f t="array" ref="BG92">IFERROR(_xlfn.XLOOKUP($A92&amp;BG$4,MEN_DES&amp;MEN_COD,MEN_GMS),0)*$Q92</f>
        <v>0</v>
      </c>
      <c r="BH92" s="157" cm="1">
        <f t="array" ref="BH92">IFERROR(_xlfn.XLOOKUP($A92&amp;BH$4,MEN_DES&amp;MEN_COD,MEN_GMS),0)*$Q92</f>
        <v>0</v>
      </c>
      <c r="BI92" s="157" cm="1">
        <f t="array" ref="BI92">IFERROR(_xlfn.XLOOKUP($A92&amp;BI$4,MEN_DES&amp;MEN_COD,MEN_GMS),0)*$Q92</f>
        <v>0</v>
      </c>
      <c r="BJ92" s="157" cm="1">
        <f t="array" ref="BJ92">IFERROR(_xlfn.XLOOKUP($A92&amp;BJ$4,MEN_DES&amp;MEN_COD,MEN_GMS),0)*$Q92</f>
        <v>0</v>
      </c>
      <c r="BK92" s="157" cm="1">
        <f t="array" ref="BK92">IFERROR(_xlfn.XLOOKUP($A92&amp;BK$4,MEN_DES&amp;MEN_COD,MEN_GMS),0)*$Q92</f>
        <v>0</v>
      </c>
      <c r="BL92" s="157" cm="1">
        <f t="array" ref="BL92">IFERROR(_xlfn.XLOOKUP($A92&amp;BL$4,MEN_DES&amp;MEN_COD,MEN_GMS),0)*$Q92</f>
        <v>0</v>
      </c>
      <c r="BM92" s="157" cm="1">
        <f t="array" ref="BM92">IFERROR(_xlfn.XLOOKUP($A92&amp;BM$4,MEN_DES&amp;MEN_COD,MEN_GMS),0)*$Q92</f>
        <v>0</v>
      </c>
      <c r="BN92" s="157" cm="1">
        <f t="array" ref="BN92">IFERROR(_xlfn.XLOOKUP($A92&amp;BN$4,MEN_DES&amp;MEN_COD,MEN_GMS),0)*$Q92</f>
        <v>0</v>
      </c>
      <c r="BO92" s="168">
        <f t="shared" si="40"/>
        <v>0</v>
      </c>
    </row>
    <row r="93" spans="2:67" x14ac:dyDescent="0.15">
      <c r="B93"/>
      <c r="C93"/>
      <c r="R93" s="157" cm="1">
        <f t="array" ref="R93">IFERROR(_xlfn.XLOOKUP($A93&amp;R$4,MEN_DES&amp;MEN_COD,MEN_GMS),0)*$Q93</f>
        <v>0</v>
      </c>
      <c r="S93" s="157" cm="1">
        <f t="array" ref="S93">IFERROR(_xlfn.XLOOKUP($A93&amp;S$4,MEN_DES&amp;MEN_COD,MEN_GMS),0)*$Q93</f>
        <v>0</v>
      </c>
      <c r="T93" s="157" cm="1">
        <f t="array" ref="T93">IFERROR(_xlfn.XLOOKUP($A93&amp;T$4,MEN_DES&amp;MEN_COD,MEN_GMS),0)*$Q93</f>
        <v>0</v>
      </c>
      <c r="U93" s="157" cm="1">
        <f t="array" ref="U93">IFERROR(_xlfn.XLOOKUP($A93&amp;U$4,MEN_DES&amp;MEN_COD,MEN_GMS),0)*$Q93</f>
        <v>0</v>
      </c>
      <c r="V93" s="157" cm="1">
        <f t="array" ref="V93">IFERROR(_xlfn.XLOOKUP($A93&amp;V$4,MEN_DES&amp;MEN_COD,MEN_GMS),0)*$Q93</f>
        <v>0</v>
      </c>
      <c r="W93" s="157" cm="1">
        <f t="array" ref="W93">IFERROR(_xlfn.XLOOKUP($A93&amp;W$4,MEN_DES&amp;MEN_COD,MEN_GMS),0)*$Q93</f>
        <v>0</v>
      </c>
      <c r="X93" s="157" cm="1">
        <f t="array" ref="X93">IFERROR(_xlfn.XLOOKUP($A93&amp;X$4,MEN_DES&amp;MEN_COD,MEN_GMS),0)*$Q93</f>
        <v>0</v>
      </c>
      <c r="Y93" s="157" cm="1">
        <f t="array" ref="Y93">IFERROR(_xlfn.XLOOKUP($A93&amp;Y$4,MEN_DES&amp;MEN_COD,MEN_GMS),0)*$Q93</f>
        <v>0</v>
      </c>
      <c r="Z93" s="157" cm="1">
        <f t="array" ref="Z93">IFERROR(_xlfn.XLOOKUP($A93&amp;Z$4,MEN_DES&amp;MEN_COD,MEN_GMS),0)*$Q93</f>
        <v>0</v>
      </c>
      <c r="AA93" s="157" cm="1">
        <f t="array" ref="AA93">IFERROR(_xlfn.XLOOKUP($A93&amp;AA$4,MEN_DES&amp;MEN_COD,MEN_GMS),0)*$Q93</f>
        <v>0</v>
      </c>
      <c r="AB93" s="157" cm="1">
        <f t="array" ref="AB93">IFERROR(_xlfn.XLOOKUP($A93&amp;AB$4,MEN_DES&amp;MEN_COD,MEN_GMS),0)*$Q93</f>
        <v>0</v>
      </c>
      <c r="AC93" s="157" cm="1">
        <f t="array" ref="AC93">IFERROR(_xlfn.XLOOKUP($A93&amp;AC$4,MEN_DES&amp;MEN_COD,MEN_GMS),0)*$Q93</f>
        <v>0</v>
      </c>
      <c r="AD93" s="157" cm="1">
        <f t="array" ref="AD93">IFERROR(_xlfn.XLOOKUP($A93&amp;AD$4,MEN_DES&amp;MEN_COD,MEN_GMS),0)*$Q93</f>
        <v>0</v>
      </c>
      <c r="AE93" s="157" cm="1">
        <f t="array" ref="AE93">IFERROR(_xlfn.XLOOKUP($A93&amp;AE$4,MEN_DES&amp;MEN_COD,MEN_GMS),0)*$Q93</f>
        <v>0</v>
      </c>
      <c r="AF93" s="157"/>
      <c r="AG93" s="157" cm="1">
        <f t="array" ref="AG93">IFERROR(_xlfn.XLOOKUP($A93&amp;AG$4,MEN_DES&amp;MEN_COD,MEN_GMS),0)*$Q93</f>
        <v>0</v>
      </c>
      <c r="AH93" s="157" cm="1">
        <f t="array" ref="AH93">IFERROR(_xlfn.XLOOKUP($A93&amp;AH$4,MEN_DES&amp;MEN_COD,MEN_GMS),0)*$Q93</f>
        <v>0</v>
      </c>
      <c r="AI93" s="157" cm="1">
        <f t="array" ref="AI93">IFERROR(_xlfn.XLOOKUP($A93&amp;AI$4,MEN_DES&amp;MEN_COD,MEN_GMS),0)*$Q93</f>
        <v>0</v>
      </c>
      <c r="AJ93" s="157" cm="1">
        <f t="array" ref="AJ93">IFERROR(_xlfn.XLOOKUP($A93&amp;AJ$4,MEN_DES&amp;MEN_COD,MEN_GMS),0)*$Q93</f>
        <v>0</v>
      </c>
      <c r="AK93" s="157" cm="1">
        <f t="array" ref="AK93">IFERROR(_xlfn.XLOOKUP($A93&amp;AK$4,MEN_DES&amp;MEN_COD,MEN_GMS),0)*$Q93</f>
        <v>0</v>
      </c>
      <c r="AL93" s="157" cm="1">
        <f t="array" ref="AL93">IFERROR(_xlfn.XLOOKUP($A93&amp;AL$4,MEN_DES&amp;MEN_COD,MEN_GMS),0)*$Q93</f>
        <v>0</v>
      </c>
      <c r="AM93" s="157" cm="1">
        <f t="array" ref="AM93">IFERROR(_xlfn.XLOOKUP($A93&amp;AM$4,MEN_DES&amp;MEN_COD,MEN_GMS),0)*$Q93</f>
        <v>0</v>
      </c>
      <c r="AN93" s="157" cm="1">
        <f t="array" ref="AN93">IFERROR(_xlfn.XLOOKUP($A93&amp;AN$4,MEN_DES&amp;MEN_COD,MEN_GMS),0)*$Q93</f>
        <v>0</v>
      </c>
      <c r="AO93" s="157" cm="1">
        <f t="array" ref="AO93">IFERROR(_xlfn.XLOOKUP($A93&amp;AO$4,MEN_DES&amp;MEN_COD,MEN_GMS),0)*$Q93</f>
        <v>0</v>
      </c>
      <c r="AP93" s="157" cm="1">
        <f t="array" ref="AP93">IFERROR(_xlfn.XLOOKUP($A93&amp;AP$4,MEN_DES&amp;MEN_COD,MEN_GMS),0)*$Q93</f>
        <v>0</v>
      </c>
      <c r="AQ93" s="157" cm="1">
        <f t="array" ref="AQ93">IFERROR(_xlfn.XLOOKUP($A93&amp;AQ$4,MEN_DES&amp;MEN_COD,MEN_GMS),0)*$Q93</f>
        <v>0</v>
      </c>
      <c r="AR93" s="157" cm="1">
        <f t="array" ref="AR93">IFERROR(_xlfn.XLOOKUP($A93&amp;AR$4,MEN_DES&amp;MEN_COD,MEN_GMS),0)*$Q93</f>
        <v>0</v>
      </c>
      <c r="AS93" s="157" cm="1">
        <f t="array" ref="AS93">IFERROR(_xlfn.XLOOKUP($A93&amp;AS$4,MEN_DES&amp;MEN_COD,MEN_GMS),0)*$Q93</f>
        <v>0</v>
      </c>
      <c r="AT93" s="157" cm="1">
        <f t="array" ref="AT93">IFERROR(_xlfn.XLOOKUP($A93&amp;AT$4,MEN_DES&amp;MEN_COD,MEN_GMS),0)*$Q93</f>
        <v>0</v>
      </c>
      <c r="AU93" s="157" cm="1">
        <f t="array" ref="AU93">IFERROR(_xlfn.XLOOKUP($A93&amp;AU$4,MEN_DES&amp;MEN_COD,MEN_GMS),0)*$Q93</f>
        <v>0</v>
      </c>
      <c r="AV93" s="157" cm="1">
        <f t="array" ref="AV93">IFERROR(_xlfn.XLOOKUP($A93&amp;AV$4,MEN_DES&amp;MEN_COD,MEN_GMS),0)*$Q93</f>
        <v>0</v>
      </c>
      <c r="AW93" s="157" cm="1">
        <f t="array" ref="AW93">IFERROR(_xlfn.XLOOKUP($A93&amp;AW$4,MEN_DES&amp;MEN_COD,MEN_GMS),0)*$Q93</f>
        <v>0</v>
      </c>
      <c r="AX93" s="157" cm="1">
        <f t="array" ref="AX93">IFERROR(_xlfn.XLOOKUP($A93&amp;AX$4,MEN_DES&amp;MEN_COD,MEN_GMS),0)*$Q93</f>
        <v>0</v>
      </c>
      <c r="AY93" s="157" cm="1">
        <f t="array" ref="AY93">IFERROR(_xlfn.XLOOKUP($A93&amp;AY$4,MEN_DES&amp;MEN_COD,MEN_GMS),0)*$Q93</f>
        <v>0</v>
      </c>
      <c r="AZ93" s="157" cm="1">
        <f t="array" ref="AZ93">IFERROR(_xlfn.XLOOKUP($A93&amp;AZ$4,MEN_DES&amp;MEN_COD,MEN_GMS),0)*$Q93</f>
        <v>0</v>
      </c>
      <c r="BA93" s="157" cm="1">
        <f t="array" ref="BA93">IFERROR(_xlfn.XLOOKUP($A93&amp;BA$4,MEN_DES&amp;MEN_COD,MEN_GMS),0)*$Q93</f>
        <v>0</v>
      </c>
      <c r="BB93" s="157" cm="1">
        <f t="array" ref="BB93">IFERROR(_xlfn.XLOOKUP($A93&amp;BB$4,MEN_DES&amp;MEN_COD,MEN_GMS),0)*$Q93</f>
        <v>0</v>
      </c>
      <c r="BC93" s="157" cm="1">
        <f t="array" ref="BC93">IFERROR(_xlfn.XLOOKUP($A93&amp;BC$4,MEN_DES&amp;MEN_COD,MEN_GMS),0)*$Q93</f>
        <v>0</v>
      </c>
      <c r="BD93" s="157" cm="1">
        <f t="array" ref="BD93">IFERROR(_xlfn.XLOOKUP($A93&amp;BD$4,MEN_DES&amp;MEN_COD,MEN_GMS),0)*$Q93</f>
        <v>0</v>
      </c>
      <c r="BE93" s="157" cm="1">
        <f t="array" ref="BE93">IFERROR(_xlfn.XLOOKUP($A93&amp;BE$4,MEN_DES&amp;MEN_COD,MEN_GMS),0)*$Q93</f>
        <v>0</v>
      </c>
      <c r="BF93" s="157" cm="1">
        <f t="array" ref="BF93">IFERROR(_xlfn.XLOOKUP($A93&amp;BF$4,MEN_DES&amp;MEN_COD,MEN_GMS),0)*$Q93</f>
        <v>0</v>
      </c>
      <c r="BG93" s="157" cm="1">
        <f t="array" ref="BG93">IFERROR(_xlfn.XLOOKUP($A93&amp;BG$4,MEN_DES&amp;MEN_COD,MEN_GMS),0)*$Q93</f>
        <v>0</v>
      </c>
      <c r="BH93" s="157" cm="1">
        <f t="array" ref="BH93">IFERROR(_xlfn.XLOOKUP($A93&amp;BH$4,MEN_DES&amp;MEN_COD,MEN_GMS),0)*$Q93</f>
        <v>0</v>
      </c>
      <c r="BI93" s="157" cm="1">
        <f t="array" ref="BI93">IFERROR(_xlfn.XLOOKUP($A93&amp;BI$4,MEN_DES&amp;MEN_COD,MEN_GMS),0)*$Q93</f>
        <v>0</v>
      </c>
      <c r="BJ93" s="157" cm="1">
        <f t="array" ref="BJ93">IFERROR(_xlfn.XLOOKUP($A93&amp;BJ$4,MEN_DES&amp;MEN_COD,MEN_GMS),0)*$Q93</f>
        <v>0</v>
      </c>
      <c r="BK93" s="157" cm="1">
        <f t="array" ref="BK93">IFERROR(_xlfn.XLOOKUP($A93&amp;BK$4,MEN_DES&amp;MEN_COD,MEN_GMS),0)*$Q93</f>
        <v>0</v>
      </c>
      <c r="BL93" s="157" cm="1">
        <f t="array" ref="BL93">IFERROR(_xlfn.XLOOKUP($A93&amp;BL$4,MEN_DES&amp;MEN_COD,MEN_GMS),0)*$Q93</f>
        <v>0</v>
      </c>
      <c r="BM93" s="157" cm="1">
        <f t="array" ref="BM93">IFERROR(_xlfn.XLOOKUP($A93&amp;BM$4,MEN_DES&amp;MEN_COD,MEN_GMS),0)*$Q93</f>
        <v>0</v>
      </c>
      <c r="BN93" s="157" cm="1">
        <f t="array" ref="BN93">IFERROR(_xlfn.XLOOKUP($A93&amp;BN$4,MEN_DES&amp;MEN_COD,MEN_GMS),0)*$Q93</f>
        <v>0</v>
      </c>
      <c r="BO93" s="168">
        <f t="shared" si="40"/>
        <v>0</v>
      </c>
    </row>
    <row r="94" spans="2:67" x14ac:dyDescent="0.15">
      <c r="B94"/>
      <c r="C94"/>
      <c r="R94" s="157" cm="1">
        <f t="array" ref="R94">IFERROR(_xlfn.XLOOKUP($A94&amp;R$4,MEN_DES&amp;MEN_COD,MEN_GMS),0)*$Q94</f>
        <v>0</v>
      </c>
      <c r="S94" s="157" cm="1">
        <f t="array" ref="S94">IFERROR(_xlfn.XLOOKUP($A94&amp;S$4,MEN_DES&amp;MEN_COD,MEN_GMS),0)*$Q94</f>
        <v>0</v>
      </c>
      <c r="T94" s="157" cm="1">
        <f t="array" ref="T94">IFERROR(_xlfn.XLOOKUP($A94&amp;T$4,MEN_DES&amp;MEN_COD,MEN_GMS),0)*$Q94</f>
        <v>0</v>
      </c>
      <c r="U94" s="157" cm="1">
        <f t="array" ref="U94">IFERROR(_xlfn.XLOOKUP($A94&amp;U$4,MEN_DES&amp;MEN_COD,MEN_GMS),0)*$Q94</f>
        <v>0</v>
      </c>
      <c r="V94" s="157" cm="1">
        <f t="array" ref="V94">IFERROR(_xlfn.XLOOKUP($A94&amp;V$4,MEN_DES&amp;MEN_COD,MEN_GMS),0)*$Q94</f>
        <v>0</v>
      </c>
      <c r="W94" s="157" cm="1">
        <f t="array" ref="W94">IFERROR(_xlfn.XLOOKUP($A94&amp;W$4,MEN_DES&amp;MEN_COD,MEN_GMS),0)*$Q94</f>
        <v>0</v>
      </c>
      <c r="X94" s="157" cm="1">
        <f t="array" ref="X94">IFERROR(_xlfn.XLOOKUP($A94&amp;X$4,MEN_DES&amp;MEN_COD,MEN_GMS),0)*$Q94</f>
        <v>0</v>
      </c>
      <c r="Y94" s="157" cm="1">
        <f t="array" ref="Y94">IFERROR(_xlfn.XLOOKUP($A94&amp;Y$4,MEN_DES&amp;MEN_COD,MEN_GMS),0)*$Q94</f>
        <v>0</v>
      </c>
      <c r="Z94" s="157" cm="1">
        <f t="array" ref="Z94">IFERROR(_xlfn.XLOOKUP($A94&amp;Z$4,MEN_DES&amp;MEN_COD,MEN_GMS),0)*$Q94</f>
        <v>0</v>
      </c>
      <c r="AA94" s="157" cm="1">
        <f t="array" ref="AA94">IFERROR(_xlfn.XLOOKUP($A94&amp;AA$4,MEN_DES&amp;MEN_COD,MEN_GMS),0)*$Q94</f>
        <v>0</v>
      </c>
      <c r="AB94" s="157" cm="1">
        <f t="array" ref="AB94">IFERROR(_xlfn.XLOOKUP($A94&amp;AB$4,MEN_DES&amp;MEN_COD,MEN_GMS),0)*$Q94</f>
        <v>0</v>
      </c>
      <c r="AC94" s="157" cm="1">
        <f t="array" ref="AC94">IFERROR(_xlfn.XLOOKUP($A94&amp;AC$4,MEN_DES&amp;MEN_COD,MEN_GMS),0)*$Q94</f>
        <v>0</v>
      </c>
      <c r="AD94" s="157" cm="1">
        <f t="array" ref="AD94">IFERROR(_xlfn.XLOOKUP($A94&amp;AD$4,MEN_DES&amp;MEN_COD,MEN_GMS),0)*$Q94</f>
        <v>0</v>
      </c>
      <c r="AE94" s="157" cm="1">
        <f t="array" ref="AE94">IFERROR(_xlfn.XLOOKUP($A94&amp;AE$4,MEN_DES&amp;MEN_COD,MEN_GMS),0)*$Q94</f>
        <v>0</v>
      </c>
      <c r="AF94" s="157"/>
      <c r="AG94" s="157" cm="1">
        <f t="array" ref="AG94">IFERROR(_xlfn.XLOOKUP($A94&amp;AG$4,MEN_DES&amp;MEN_COD,MEN_GMS),0)*$Q94</f>
        <v>0</v>
      </c>
      <c r="AH94" s="157" cm="1">
        <f t="array" ref="AH94">IFERROR(_xlfn.XLOOKUP($A94&amp;AH$4,MEN_DES&amp;MEN_COD,MEN_GMS),0)*$Q94</f>
        <v>0</v>
      </c>
      <c r="AI94" s="157" cm="1">
        <f t="array" ref="AI94">IFERROR(_xlfn.XLOOKUP($A94&amp;AI$4,MEN_DES&amp;MEN_COD,MEN_GMS),0)*$Q94</f>
        <v>0</v>
      </c>
      <c r="AJ94" s="157" cm="1">
        <f t="array" ref="AJ94">IFERROR(_xlfn.XLOOKUP($A94&amp;AJ$4,MEN_DES&amp;MEN_COD,MEN_GMS),0)*$Q94</f>
        <v>0</v>
      </c>
      <c r="AK94" s="157" cm="1">
        <f t="array" ref="AK94">IFERROR(_xlfn.XLOOKUP($A94&amp;AK$4,MEN_DES&amp;MEN_COD,MEN_GMS),0)*$Q94</f>
        <v>0</v>
      </c>
      <c r="AL94" s="157" cm="1">
        <f t="array" ref="AL94">IFERROR(_xlfn.XLOOKUP($A94&amp;AL$4,MEN_DES&amp;MEN_COD,MEN_GMS),0)*$Q94</f>
        <v>0</v>
      </c>
      <c r="AM94" s="157" cm="1">
        <f t="array" ref="AM94">IFERROR(_xlfn.XLOOKUP($A94&amp;AM$4,MEN_DES&amp;MEN_COD,MEN_GMS),0)*$Q94</f>
        <v>0</v>
      </c>
      <c r="AN94" s="157" cm="1">
        <f t="array" ref="AN94">IFERROR(_xlfn.XLOOKUP($A94&amp;AN$4,MEN_DES&amp;MEN_COD,MEN_GMS),0)*$Q94</f>
        <v>0</v>
      </c>
      <c r="AO94" s="157" cm="1">
        <f t="array" ref="AO94">IFERROR(_xlfn.XLOOKUP($A94&amp;AO$4,MEN_DES&amp;MEN_COD,MEN_GMS),0)*$Q94</f>
        <v>0</v>
      </c>
      <c r="AP94" s="157" cm="1">
        <f t="array" ref="AP94">IFERROR(_xlfn.XLOOKUP($A94&amp;AP$4,MEN_DES&amp;MEN_COD,MEN_GMS),0)*$Q94</f>
        <v>0</v>
      </c>
      <c r="AQ94" s="157" cm="1">
        <f t="array" ref="AQ94">IFERROR(_xlfn.XLOOKUP($A94&amp;AQ$4,MEN_DES&amp;MEN_COD,MEN_GMS),0)*$Q94</f>
        <v>0</v>
      </c>
      <c r="AR94" s="157" cm="1">
        <f t="array" ref="AR94">IFERROR(_xlfn.XLOOKUP($A94&amp;AR$4,MEN_DES&amp;MEN_COD,MEN_GMS),0)*$Q94</f>
        <v>0</v>
      </c>
      <c r="AS94" s="157" cm="1">
        <f t="array" ref="AS94">IFERROR(_xlfn.XLOOKUP($A94&amp;AS$4,MEN_DES&amp;MEN_COD,MEN_GMS),0)*$Q94</f>
        <v>0</v>
      </c>
      <c r="AT94" s="157" cm="1">
        <f t="array" ref="AT94">IFERROR(_xlfn.XLOOKUP($A94&amp;AT$4,MEN_DES&amp;MEN_COD,MEN_GMS),0)*$Q94</f>
        <v>0</v>
      </c>
      <c r="AU94" s="157" cm="1">
        <f t="array" ref="AU94">IFERROR(_xlfn.XLOOKUP($A94&amp;AU$4,MEN_DES&amp;MEN_COD,MEN_GMS),0)*$Q94</f>
        <v>0</v>
      </c>
      <c r="AV94" s="157" cm="1">
        <f t="array" ref="AV94">IFERROR(_xlfn.XLOOKUP($A94&amp;AV$4,MEN_DES&amp;MEN_COD,MEN_GMS),0)*$Q94</f>
        <v>0</v>
      </c>
      <c r="AW94" s="157" cm="1">
        <f t="array" ref="AW94">IFERROR(_xlfn.XLOOKUP($A94&amp;AW$4,MEN_DES&amp;MEN_COD,MEN_GMS),0)*$Q94</f>
        <v>0</v>
      </c>
      <c r="AX94" s="157" cm="1">
        <f t="array" ref="AX94">IFERROR(_xlfn.XLOOKUP($A94&amp;AX$4,MEN_DES&amp;MEN_COD,MEN_GMS),0)*$Q94</f>
        <v>0</v>
      </c>
      <c r="AY94" s="157" cm="1">
        <f t="array" ref="AY94">IFERROR(_xlfn.XLOOKUP($A94&amp;AY$4,MEN_DES&amp;MEN_COD,MEN_GMS),0)*$Q94</f>
        <v>0</v>
      </c>
      <c r="AZ94" s="157" cm="1">
        <f t="array" ref="AZ94">IFERROR(_xlfn.XLOOKUP($A94&amp;AZ$4,MEN_DES&amp;MEN_COD,MEN_GMS),0)*$Q94</f>
        <v>0</v>
      </c>
      <c r="BA94" s="157" cm="1">
        <f t="array" ref="BA94">IFERROR(_xlfn.XLOOKUP($A94&amp;BA$4,MEN_DES&amp;MEN_COD,MEN_GMS),0)*$Q94</f>
        <v>0</v>
      </c>
      <c r="BB94" s="157" cm="1">
        <f t="array" ref="BB94">IFERROR(_xlfn.XLOOKUP($A94&amp;BB$4,MEN_DES&amp;MEN_COD,MEN_GMS),0)*$Q94</f>
        <v>0</v>
      </c>
      <c r="BC94" s="157" cm="1">
        <f t="array" ref="BC94">IFERROR(_xlfn.XLOOKUP($A94&amp;BC$4,MEN_DES&amp;MEN_COD,MEN_GMS),0)*$Q94</f>
        <v>0</v>
      </c>
      <c r="BD94" s="157" cm="1">
        <f t="array" ref="BD94">IFERROR(_xlfn.XLOOKUP($A94&amp;BD$4,MEN_DES&amp;MEN_COD,MEN_GMS),0)*$Q94</f>
        <v>0</v>
      </c>
      <c r="BE94" s="157" cm="1">
        <f t="array" ref="BE94">IFERROR(_xlfn.XLOOKUP($A94&amp;BE$4,MEN_DES&amp;MEN_COD,MEN_GMS),0)*$Q94</f>
        <v>0</v>
      </c>
      <c r="BF94" s="157" cm="1">
        <f t="array" ref="BF94">IFERROR(_xlfn.XLOOKUP($A94&amp;BF$4,MEN_DES&amp;MEN_COD,MEN_GMS),0)*$Q94</f>
        <v>0</v>
      </c>
      <c r="BG94" s="157" cm="1">
        <f t="array" ref="BG94">IFERROR(_xlfn.XLOOKUP($A94&amp;BG$4,MEN_DES&amp;MEN_COD,MEN_GMS),0)*$Q94</f>
        <v>0</v>
      </c>
      <c r="BH94" s="157" cm="1">
        <f t="array" ref="BH94">IFERROR(_xlfn.XLOOKUP($A94&amp;BH$4,MEN_DES&amp;MEN_COD,MEN_GMS),0)*$Q94</f>
        <v>0</v>
      </c>
      <c r="BI94" s="157" cm="1">
        <f t="array" ref="BI94">IFERROR(_xlfn.XLOOKUP($A94&amp;BI$4,MEN_DES&amp;MEN_COD,MEN_GMS),0)*$Q94</f>
        <v>0</v>
      </c>
      <c r="BJ94" s="157" cm="1">
        <f t="array" ref="BJ94">IFERROR(_xlfn.XLOOKUP($A94&amp;BJ$4,MEN_DES&amp;MEN_COD,MEN_GMS),0)*$Q94</f>
        <v>0</v>
      </c>
      <c r="BK94" s="157" cm="1">
        <f t="array" ref="BK94">IFERROR(_xlfn.XLOOKUP($A94&amp;BK$4,MEN_DES&amp;MEN_COD,MEN_GMS),0)*$Q94</f>
        <v>0</v>
      </c>
      <c r="BL94" s="157" cm="1">
        <f t="array" ref="BL94">IFERROR(_xlfn.XLOOKUP($A94&amp;BL$4,MEN_DES&amp;MEN_COD,MEN_GMS),0)*$Q94</f>
        <v>0</v>
      </c>
      <c r="BM94" s="157" cm="1">
        <f t="array" ref="BM94">IFERROR(_xlfn.XLOOKUP($A94&amp;BM$4,MEN_DES&amp;MEN_COD,MEN_GMS),0)*$Q94</f>
        <v>0</v>
      </c>
      <c r="BN94" s="157" cm="1">
        <f t="array" ref="BN94">IFERROR(_xlfn.XLOOKUP($A94&amp;BN$4,MEN_DES&amp;MEN_COD,MEN_GMS),0)*$Q94</f>
        <v>0</v>
      </c>
      <c r="BO94" s="168">
        <f t="shared" si="40"/>
        <v>0</v>
      </c>
    </row>
    <row r="95" spans="2:67" x14ac:dyDescent="0.15">
      <c r="B95"/>
      <c r="C95"/>
      <c r="R95" s="157" cm="1">
        <f t="array" ref="R95">IFERROR(_xlfn.XLOOKUP($A95&amp;R$4,MEN_DES&amp;MEN_COD,MEN_GMS),0)*$Q95</f>
        <v>0</v>
      </c>
      <c r="S95" s="157" cm="1">
        <f t="array" ref="S95">IFERROR(_xlfn.XLOOKUP($A95&amp;S$4,MEN_DES&amp;MEN_COD,MEN_GMS),0)*$Q95</f>
        <v>0</v>
      </c>
      <c r="T95" s="157" cm="1">
        <f t="array" ref="T95">IFERROR(_xlfn.XLOOKUP($A95&amp;T$4,MEN_DES&amp;MEN_COD,MEN_GMS),0)*$Q95</f>
        <v>0</v>
      </c>
      <c r="U95" s="157" cm="1">
        <f t="array" ref="U95">IFERROR(_xlfn.XLOOKUP($A95&amp;U$4,MEN_DES&amp;MEN_COD,MEN_GMS),0)*$Q95</f>
        <v>0</v>
      </c>
      <c r="V95" s="157" cm="1">
        <f t="array" ref="V95">IFERROR(_xlfn.XLOOKUP($A95&amp;V$4,MEN_DES&amp;MEN_COD,MEN_GMS),0)*$Q95</f>
        <v>0</v>
      </c>
      <c r="W95" s="157" cm="1">
        <f t="array" ref="W95">IFERROR(_xlfn.XLOOKUP($A95&amp;W$4,MEN_DES&amp;MEN_COD,MEN_GMS),0)*$Q95</f>
        <v>0</v>
      </c>
      <c r="X95" s="157" cm="1">
        <f t="array" ref="X95">IFERROR(_xlfn.XLOOKUP($A95&amp;X$4,MEN_DES&amp;MEN_COD,MEN_GMS),0)*$Q95</f>
        <v>0</v>
      </c>
      <c r="Y95" s="157" cm="1">
        <f t="array" ref="Y95">IFERROR(_xlfn.XLOOKUP($A95&amp;Y$4,MEN_DES&amp;MEN_COD,MEN_GMS),0)*$Q95</f>
        <v>0</v>
      </c>
      <c r="Z95" s="157" cm="1">
        <f t="array" ref="Z95">IFERROR(_xlfn.XLOOKUP($A95&amp;Z$4,MEN_DES&amp;MEN_COD,MEN_GMS),0)*$Q95</f>
        <v>0</v>
      </c>
      <c r="AA95" s="157" cm="1">
        <f t="array" ref="AA95">IFERROR(_xlfn.XLOOKUP($A95&amp;AA$4,MEN_DES&amp;MEN_COD,MEN_GMS),0)*$Q95</f>
        <v>0</v>
      </c>
      <c r="AB95" s="157" cm="1">
        <f t="array" ref="AB95">IFERROR(_xlfn.XLOOKUP($A95&amp;AB$4,MEN_DES&amp;MEN_COD,MEN_GMS),0)*$Q95</f>
        <v>0</v>
      </c>
      <c r="AC95" s="157" cm="1">
        <f t="array" ref="AC95">IFERROR(_xlfn.XLOOKUP($A95&amp;AC$4,MEN_DES&amp;MEN_COD,MEN_GMS),0)*$Q95</f>
        <v>0</v>
      </c>
      <c r="AD95" s="157" cm="1">
        <f t="array" ref="AD95">IFERROR(_xlfn.XLOOKUP($A95&amp;AD$4,MEN_DES&amp;MEN_COD,MEN_GMS),0)*$Q95</f>
        <v>0</v>
      </c>
      <c r="AE95" s="157" cm="1">
        <f t="array" ref="AE95">IFERROR(_xlfn.XLOOKUP($A95&amp;AE$4,MEN_DES&amp;MEN_COD,MEN_GMS),0)*$Q95</f>
        <v>0</v>
      </c>
      <c r="AF95" s="157"/>
      <c r="AG95" s="157" cm="1">
        <f t="array" ref="AG95">IFERROR(_xlfn.XLOOKUP($A95&amp;AG$4,MEN_DES&amp;MEN_COD,MEN_GMS),0)*$Q95</f>
        <v>0</v>
      </c>
      <c r="AH95" s="157" cm="1">
        <f t="array" ref="AH95">IFERROR(_xlfn.XLOOKUP($A95&amp;AH$4,MEN_DES&amp;MEN_COD,MEN_GMS),0)*$Q95</f>
        <v>0</v>
      </c>
      <c r="AI95" s="157" cm="1">
        <f t="array" ref="AI95">IFERROR(_xlfn.XLOOKUP($A95&amp;AI$4,MEN_DES&amp;MEN_COD,MEN_GMS),0)*$Q95</f>
        <v>0</v>
      </c>
      <c r="AJ95" s="157" cm="1">
        <f t="array" ref="AJ95">IFERROR(_xlfn.XLOOKUP($A95&amp;AJ$4,MEN_DES&amp;MEN_COD,MEN_GMS),0)*$Q95</f>
        <v>0</v>
      </c>
      <c r="AK95" s="157" cm="1">
        <f t="array" ref="AK95">IFERROR(_xlfn.XLOOKUP($A95&amp;AK$4,MEN_DES&amp;MEN_COD,MEN_GMS),0)*$Q95</f>
        <v>0</v>
      </c>
      <c r="AL95" s="157" cm="1">
        <f t="array" ref="AL95">IFERROR(_xlfn.XLOOKUP($A95&amp;AL$4,MEN_DES&amp;MEN_COD,MEN_GMS),0)*$Q95</f>
        <v>0</v>
      </c>
      <c r="AM95" s="157" cm="1">
        <f t="array" ref="AM95">IFERROR(_xlfn.XLOOKUP($A95&amp;AM$4,MEN_DES&amp;MEN_COD,MEN_GMS),0)*$Q95</f>
        <v>0</v>
      </c>
      <c r="AN95" s="157" cm="1">
        <f t="array" ref="AN95">IFERROR(_xlfn.XLOOKUP($A95&amp;AN$4,MEN_DES&amp;MEN_COD,MEN_GMS),0)*$Q95</f>
        <v>0</v>
      </c>
      <c r="AO95" s="157" cm="1">
        <f t="array" ref="AO95">IFERROR(_xlfn.XLOOKUP($A95&amp;AO$4,MEN_DES&amp;MEN_COD,MEN_GMS),0)*$Q95</f>
        <v>0</v>
      </c>
      <c r="AP95" s="157" cm="1">
        <f t="array" ref="AP95">IFERROR(_xlfn.XLOOKUP($A95&amp;AP$4,MEN_DES&amp;MEN_COD,MEN_GMS),0)*$Q95</f>
        <v>0</v>
      </c>
      <c r="AQ95" s="157" cm="1">
        <f t="array" ref="AQ95">IFERROR(_xlfn.XLOOKUP($A95&amp;AQ$4,MEN_DES&amp;MEN_COD,MEN_GMS),0)*$Q95</f>
        <v>0</v>
      </c>
      <c r="AR95" s="157" cm="1">
        <f t="array" ref="AR95">IFERROR(_xlfn.XLOOKUP($A95&amp;AR$4,MEN_DES&amp;MEN_COD,MEN_GMS),0)*$Q95</f>
        <v>0</v>
      </c>
      <c r="AS95" s="157" cm="1">
        <f t="array" ref="AS95">IFERROR(_xlfn.XLOOKUP($A95&amp;AS$4,MEN_DES&amp;MEN_COD,MEN_GMS),0)*$Q95</f>
        <v>0</v>
      </c>
      <c r="AT95" s="157" cm="1">
        <f t="array" ref="AT95">IFERROR(_xlfn.XLOOKUP($A95&amp;AT$4,MEN_DES&amp;MEN_COD,MEN_GMS),0)*$Q95</f>
        <v>0</v>
      </c>
      <c r="AU95" s="157" cm="1">
        <f t="array" ref="AU95">IFERROR(_xlfn.XLOOKUP($A95&amp;AU$4,MEN_DES&amp;MEN_COD,MEN_GMS),0)*$Q95</f>
        <v>0</v>
      </c>
      <c r="AV95" s="157" cm="1">
        <f t="array" ref="AV95">IFERROR(_xlfn.XLOOKUP($A95&amp;AV$4,MEN_DES&amp;MEN_COD,MEN_GMS),0)*$Q95</f>
        <v>0</v>
      </c>
      <c r="AW95" s="157" cm="1">
        <f t="array" ref="AW95">IFERROR(_xlfn.XLOOKUP($A95&amp;AW$4,MEN_DES&amp;MEN_COD,MEN_GMS),0)*$Q95</f>
        <v>0</v>
      </c>
      <c r="AX95" s="157" cm="1">
        <f t="array" ref="AX95">IFERROR(_xlfn.XLOOKUP($A95&amp;AX$4,MEN_DES&amp;MEN_COD,MEN_GMS),0)*$Q95</f>
        <v>0</v>
      </c>
      <c r="AY95" s="157" cm="1">
        <f t="array" ref="AY95">IFERROR(_xlfn.XLOOKUP($A95&amp;AY$4,MEN_DES&amp;MEN_COD,MEN_GMS),0)*$Q95</f>
        <v>0</v>
      </c>
      <c r="AZ95" s="157" cm="1">
        <f t="array" ref="AZ95">IFERROR(_xlfn.XLOOKUP($A95&amp;AZ$4,MEN_DES&amp;MEN_COD,MEN_GMS),0)*$Q95</f>
        <v>0</v>
      </c>
      <c r="BA95" s="157" cm="1">
        <f t="array" ref="BA95">IFERROR(_xlfn.XLOOKUP($A95&amp;BA$4,MEN_DES&amp;MEN_COD,MEN_GMS),0)*$Q95</f>
        <v>0</v>
      </c>
      <c r="BB95" s="157" cm="1">
        <f t="array" ref="BB95">IFERROR(_xlfn.XLOOKUP($A95&amp;BB$4,MEN_DES&amp;MEN_COD,MEN_GMS),0)*$Q95</f>
        <v>0</v>
      </c>
      <c r="BC95" s="157" cm="1">
        <f t="array" ref="BC95">IFERROR(_xlfn.XLOOKUP($A95&amp;BC$4,MEN_DES&amp;MEN_COD,MEN_GMS),0)*$Q95</f>
        <v>0</v>
      </c>
      <c r="BD95" s="157" cm="1">
        <f t="array" ref="BD95">IFERROR(_xlfn.XLOOKUP($A95&amp;BD$4,MEN_DES&amp;MEN_COD,MEN_GMS),0)*$Q95</f>
        <v>0</v>
      </c>
      <c r="BE95" s="157" cm="1">
        <f t="array" ref="BE95">IFERROR(_xlfn.XLOOKUP($A95&amp;BE$4,MEN_DES&amp;MEN_COD,MEN_GMS),0)*$Q95</f>
        <v>0</v>
      </c>
      <c r="BF95" s="157" cm="1">
        <f t="array" ref="BF95">IFERROR(_xlfn.XLOOKUP($A95&amp;BF$4,MEN_DES&amp;MEN_COD,MEN_GMS),0)*$Q95</f>
        <v>0</v>
      </c>
      <c r="BG95" s="157" cm="1">
        <f t="array" ref="BG95">IFERROR(_xlfn.XLOOKUP($A95&amp;BG$4,MEN_DES&amp;MEN_COD,MEN_GMS),0)*$Q95</f>
        <v>0</v>
      </c>
      <c r="BH95" s="157" cm="1">
        <f t="array" ref="BH95">IFERROR(_xlfn.XLOOKUP($A95&amp;BH$4,MEN_DES&amp;MEN_COD,MEN_GMS),0)*$Q95</f>
        <v>0</v>
      </c>
      <c r="BI95" s="157" cm="1">
        <f t="array" ref="BI95">IFERROR(_xlfn.XLOOKUP($A95&amp;BI$4,MEN_DES&amp;MEN_COD,MEN_GMS),0)*$Q95</f>
        <v>0</v>
      </c>
      <c r="BJ95" s="157" cm="1">
        <f t="array" ref="BJ95">IFERROR(_xlfn.XLOOKUP($A95&amp;BJ$4,MEN_DES&amp;MEN_COD,MEN_GMS),0)*$Q95</f>
        <v>0</v>
      </c>
      <c r="BK95" s="157" cm="1">
        <f t="array" ref="BK95">IFERROR(_xlfn.XLOOKUP($A95&amp;BK$4,MEN_DES&amp;MEN_COD,MEN_GMS),0)*$Q95</f>
        <v>0</v>
      </c>
      <c r="BL95" s="157" cm="1">
        <f t="array" ref="BL95">IFERROR(_xlfn.XLOOKUP($A95&amp;BL$4,MEN_DES&amp;MEN_COD,MEN_GMS),0)*$Q95</f>
        <v>0</v>
      </c>
      <c r="BM95" s="157" cm="1">
        <f t="array" ref="BM95">IFERROR(_xlfn.XLOOKUP($A95&amp;BM$4,MEN_DES&amp;MEN_COD,MEN_GMS),0)*$Q95</f>
        <v>0</v>
      </c>
      <c r="BN95" s="157" cm="1">
        <f t="array" ref="BN95">IFERROR(_xlfn.XLOOKUP($A95&amp;BN$4,MEN_DES&amp;MEN_COD,MEN_GMS),0)*$Q95</f>
        <v>0</v>
      </c>
      <c r="BO95" s="168">
        <f t="shared" si="40"/>
        <v>0</v>
      </c>
    </row>
    <row r="96" spans="2:67" x14ac:dyDescent="0.15">
      <c r="B96"/>
      <c r="C96"/>
      <c r="R96" s="157" cm="1">
        <f t="array" ref="R96">IFERROR(_xlfn.XLOOKUP($A96&amp;R$4,MEN_DES&amp;MEN_COD,MEN_GMS),0)*$Q96</f>
        <v>0</v>
      </c>
      <c r="S96" s="157" cm="1">
        <f t="array" ref="S96">IFERROR(_xlfn.XLOOKUP($A96&amp;S$4,MEN_DES&amp;MEN_COD,MEN_GMS),0)*$Q96</f>
        <v>0</v>
      </c>
      <c r="T96" s="157" cm="1">
        <f t="array" ref="T96">IFERROR(_xlfn.XLOOKUP($A96&amp;T$4,MEN_DES&amp;MEN_COD,MEN_GMS),0)*$Q96</f>
        <v>0</v>
      </c>
      <c r="U96" s="157" cm="1">
        <f t="array" ref="U96">IFERROR(_xlfn.XLOOKUP($A96&amp;U$4,MEN_DES&amp;MEN_COD,MEN_GMS),0)*$Q96</f>
        <v>0</v>
      </c>
      <c r="V96" s="157" cm="1">
        <f t="array" ref="V96">IFERROR(_xlfn.XLOOKUP($A96&amp;V$4,MEN_DES&amp;MEN_COD,MEN_GMS),0)*$Q96</f>
        <v>0</v>
      </c>
      <c r="W96" s="157" cm="1">
        <f t="array" ref="W96">IFERROR(_xlfn.XLOOKUP($A96&amp;W$4,MEN_DES&amp;MEN_COD,MEN_GMS),0)*$Q96</f>
        <v>0</v>
      </c>
      <c r="X96" s="157" cm="1">
        <f t="array" ref="X96">IFERROR(_xlfn.XLOOKUP($A96&amp;X$4,MEN_DES&amp;MEN_COD,MEN_GMS),0)*$Q96</f>
        <v>0</v>
      </c>
      <c r="Y96" s="157" cm="1">
        <f t="array" ref="Y96">IFERROR(_xlfn.XLOOKUP($A96&amp;Y$4,MEN_DES&amp;MEN_COD,MEN_GMS),0)*$Q96</f>
        <v>0</v>
      </c>
      <c r="Z96" s="157" cm="1">
        <f t="array" ref="Z96">IFERROR(_xlfn.XLOOKUP($A96&amp;Z$4,MEN_DES&amp;MEN_COD,MEN_GMS),0)*$Q96</f>
        <v>0</v>
      </c>
      <c r="AA96" s="157" cm="1">
        <f t="array" ref="AA96">IFERROR(_xlfn.XLOOKUP($A96&amp;AA$4,MEN_DES&amp;MEN_COD,MEN_GMS),0)*$Q96</f>
        <v>0</v>
      </c>
      <c r="AB96" s="157" cm="1">
        <f t="array" ref="AB96">IFERROR(_xlfn.XLOOKUP($A96&amp;AB$4,MEN_DES&amp;MEN_COD,MEN_GMS),0)*$Q96</f>
        <v>0</v>
      </c>
      <c r="AC96" s="157" cm="1">
        <f t="array" ref="AC96">IFERROR(_xlfn.XLOOKUP($A96&amp;AC$4,MEN_DES&amp;MEN_COD,MEN_GMS),0)*$Q96</f>
        <v>0</v>
      </c>
      <c r="AD96" s="157" cm="1">
        <f t="array" ref="AD96">IFERROR(_xlfn.XLOOKUP($A96&amp;AD$4,MEN_DES&amp;MEN_COD,MEN_GMS),0)*$Q96</f>
        <v>0</v>
      </c>
      <c r="AE96" s="157" cm="1">
        <f t="array" ref="AE96">IFERROR(_xlfn.XLOOKUP($A96&amp;AE$4,MEN_DES&amp;MEN_COD,MEN_GMS),0)*$Q96</f>
        <v>0</v>
      </c>
      <c r="AF96" s="157"/>
      <c r="AG96" s="157" cm="1">
        <f t="array" ref="AG96">IFERROR(_xlfn.XLOOKUP($A96&amp;AG$4,MEN_DES&amp;MEN_COD,MEN_GMS),0)*$Q96</f>
        <v>0</v>
      </c>
      <c r="AH96" s="157" cm="1">
        <f t="array" ref="AH96">IFERROR(_xlfn.XLOOKUP($A96&amp;AH$4,MEN_DES&amp;MEN_COD,MEN_GMS),0)*$Q96</f>
        <v>0</v>
      </c>
      <c r="AI96" s="157" cm="1">
        <f t="array" ref="AI96">IFERROR(_xlfn.XLOOKUP($A96&amp;AI$4,MEN_DES&amp;MEN_COD,MEN_GMS),0)*$Q96</f>
        <v>0</v>
      </c>
      <c r="AJ96" s="157" cm="1">
        <f t="array" ref="AJ96">IFERROR(_xlfn.XLOOKUP($A96&amp;AJ$4,MEN_DES&amp;MEN_COD,MEN_GMS),0)*$Q96</f>
        <v>0</v>
      </c>
      <c r="AK96" s="157" cm="1">
        <f t="array" ref="AK96">IFERROR(_xlfn.XLOOKUP($A96&amp;AK$4,MEN_DES&amp;MEN_COD,MEN_GMS),0)*$Q96</f>
        <v>0</v>
      </c>
      <c r="AL96" s="157" cm="1">
        <f t="array" ref="AL96">IFERROR(_xlfn.XLOOKUP($A96&amp;AL$4,MEN_DES&amp;MEN_COD,MEN_GMS),0)*$Q96</f>
        <v>0</v>
      </c>
      <c r="AM96" s="157" cm="1">
        <f t="array" ref="AM96">IFERROR(_xlfn.XLOOKUP($A96&amp;AM$4,MEN_DES&amp;MEN_COD,MEN_GMS),0)*$Q96</f>
        <v>0</v>
      </c>
      <c r="AN96" s="157" cm="1">
        <f t="array" ref="AN96">IFERROR(_xlfn.XLOOKUP($A96&amp;AN$4,MEN_DES&amp;MEN_COD,MEN_GMS),0)*$Q96</f>
        <v>0</v>
      </c>
      <c r="AO96" s="157" cm="1">
        <f t="array" ref="AO96">IFERROR(_xlfn.XLOOKUP($A96&amp;AO$4,MEN_DES&amp;MEN_COD,MEN_GMS),0)*$Q96</f>
        <v>0</v>
      </c>
      <c r="AP96" s="157" cm="1">
        <f t="array" ref="AP96">IFERROR(_xlfn.XLOOKUP($A96&amp;AP$4,MEN_DES&amp;MEN_COD,MEN_GMS),0)*$Q96</f>
        <v>0</v>
      </c>
      <c r="AQ96" s="157" cm="1">
        <f t="array" ref="AQ96">IFERROR(_xlfn.XLOOKUP($A96&amp;AQ$4,MEN_DES&amp;MEN_COD,MEN_GMS),0)*$Q96</f>
        <v>0</v>
      </c>
      <c r="AR96" s="157" cm="1">
        <f t="array" ref="AR96">IFERROR(_xlfn.XLOOKUP($A96&amp;AR$4,MEN_DES&amp;MEN_COD,MEN_GMS),0)*$Q96</f>
        <v>0</v>
      </c>
      <c r="AS96" s="157" cm="1">
        <f t="array" ref="AS96">IFERROR(_xlfn.XLOOKUP($A96&amp;AS$4,MEN_DES&amp;MEN_COD,MEN_GMS),0)*$Q96</f>
        <v>0</v>
      </c>
      <c r="AT96" s="157" cm="1">
        <f t="array" ref="AT96">IFERROR(_xlfn.XLOOKUP($A96&amp;AT$4,MEN_DES&amp;MEN_COD,MEN_GMS),0)*$Q96</f>
        <v>0</v>
      </c>
      <c r="AU96" s="157" cm="1">
        <f t="array" ref="AU96">IFERROR(_xlfn.XLOOKUP($A96&amp;AU$4,MEN_DES&amp;MEN_COD,MEN_GMS),0)*$Q96</f>
        <v>0</v>
      </c>
      <c r="AV96" s="157" cm="1">
        <f t="array" ref="AV96">IFERROR(_xlfn.XLOOKUP($A96&amp;AV$4,MEN_DES&amp;MEN_COD,MEN_GMS),0)*$Q96</f>
        <v>0</v>
      </c>
      <c r="AW96" s="157" cm="1">
        <f t="array" ref="AW96">IFERROR(_xlfn.XLOOKUP($A96&amp;AW$4,MEN_DES&amp;MEN_COD,MEN_GMS),0)*$Q96</f>
        <v>0</v>
      </c>
      <c r="AX96" s="157" cm="1">
        <f t="array" ref="AX96">IFERROR(_xlfn.XLOOKUP($A96&amp;AX$4,MEN_DES&amp;MEN_COD,MEN_GMS),0)*$Q96</f>
        <v>0</v>
      </c>
      <c r="AY96" s="157" cm="1">
        <f t="array" ref="AY96">IFERROR(_xlfn.XLOOKUP($A96&amp;AY$4,MEN_DES&amp;MEN_COD,MEN_GMS),0)*$Q96</f>
        <v>0</v>
      </c>
      <c r="AZ96" s="157" cm="1">
        <f t="array" ref="AZ96">IFERROR(_xlfn.XLOOKUP($A96&amp;AZ$4,MEN_DES&amp;MEN_COD,MEN_GMS),0)*$Q96</f>
        <v>0</v>
      </c>
      <c r="BA96" s="157" cm="1">
        <f t="array" ref="BA96">IFERROR(_xlfn.XLOOKUP($A96&amp;BA$4,MEN_DES&amp;MEN_COD,MEN_GMS),0)*$Q96</f>
        <v>0</v>
      </c>
      <c r="BB96" s="157" cm="1">
        <f t="array" ref="BB96">IFERROR(_xlfn.XLOOKUP($A96&amp;BB$4,MEN_DES&amp;MEN_COD,MEN_GMS),0)*$Q96</f>
        <v>0</v>
      </c>
      <c r="BC96" s="157" cm="1">
        <f t="array" ref="BC96">IFERROR(_xlfn.XLOOKUP($A96&amp;BC$4,MEN_DES&amp;MEN_COD,MEN_GMS),0)*$Q96</f>
        <v>0</v>
      </c>
      <c r="BD96" s="157" cm="1">
        <f t="array" ref="BD96">IFERROR(_xlfn.XLOOKUP($A96&amp;BD$4,MEN_DES&amp;MEN_COD,MEN_GMS),0)*$Q96</f>
        <v>0</v>
      </c>
      <c r="BE96" s="157" cm="1">
        <f t="array" ref="BE96">IFERROR(_xlfn.XLOOKUP($A96&amp;BE$4,MEN_DES&amp;MEN_COD,MEN_GMS),0)*$Q96</f>
        <v>0</v>
      </c>
      <c r="BF96" s="157" cm="1">
        <f t="array" ref="BF96">IFERROR(_xlfn.XLOOKUP($A96&amp;BF$4,MEN_DES&amp;MEN_COD,MEN_GMS),0)*$Q96</f>
        <v>0</v>
      </c>
      <c r="BG96" s="157" cm="1">
        <f t="array" ref="BG96">IFERROR(_xlfn.XLOOKUP($A96&amp;BG$4,MEN_DES&amp;MEN_COD,MEN_GMS),0)*$Q96</f>
        <v>0</v>
      </c>
      <c r="BH96" s="157" cm="1">
        <f t="array" ref="BH96">IFERROR(_xlfn.XLOOKUP($A96&amp;BH$4,MEN_DES&amp;MEN_COD,MEN_GMS),0)*$Q96</f>
        <v>0</v>
      </c>
      <c r="BI96" s="157" cm="1">
        <f t="array" ref="BI96">IFERROR(_xlfn.XLOOKUP($A96&amp;BI$4,MEN_DES&amp;MEN_COD,MEN_GMS),0)*$Q96</f>
        <v>0</v>
      </c>
      <c r="BJ96" s="157" cm="1">
        <f t="array" ref="BJ96">IFERROR(_xlfn.XLOOKUP($A96&amp;BJ$4,MEN_DES&amp;MEN_COD,MEN_GMS),0)*$Q96</f>
        <v>0</v>
      </c>
      <c r="BK96" s="157" cm="1">
        <f t="array" ref="BK96">IFERROR(_xlfn.XLOOKUP($A96&amp;BK$4,MEN_DES&amp;MEN_COD,MEN_GMS),0)*$Q96</f>
        <v>0</v>
      </c>
      <c r="BL96" s="157" cm="1">
        <f t="array" ref="BL96">IFERROR(_xlfn.XLOOKUP($A96&amp;BL$4,MEN_DES&amp;MEN_COD,MEN_GMS),0)*$Q96</f>
        <v>0</v>
      </c>
      <c r="BM96" s="157" cm="1">
        <f t="array" ref="BM96">IFERROR(_xlfn.XLOOKUP($A96&amp;BM$4,MEN_DES&amp;MEN_COD,MEN_GMS),0)*$Q96</f>
        <v>0</v>
      </c>
      <c r="BN96" s="157" cm="1">
        <f t="array" ref="BN96">IFERROR(_xlfn.XLOOKUP($A96&amp;BN$4,MEN_DES&amp;MEN_COD,MEN_GMS),0)*$Q96</f>
        <v>0</v>
      </c>
      <c r="BO96" s="168">
        <f t="shared" si="40"/>
        <v>0</v>
      </c>
    </row>
    <row r="97" spans="2:67" x14ac:dyDescent="0.15">
      <c r="B97"/>
      <c r="C97"/>
      <c r="R97" s="157" cm="1">
        <f t="array" ref="R97">IFERROR(_xlfn.XLOOKUP($A97&amp;R$4,MEN_DES&amp;MEN_COD,MEN_GMS),0)*$Q97</f>
        <v>0</v>
      </c>
      <c r="S97" s="157" cm="1">
        <f t="array" ref="S97">IFERROR(_xlfn.XLOOKUP($A97&amp;S$4,MEN_DES&amp;MEN_COD,MEN_GMS),0)*$Q97</f>
        <v>0</v>
      </c>
      <c r="T97" s="157" cm="1">
        <f t="array" ref="T97">IFERROR(_xlfn.XLOOKUP($A97&amp;T$4,MEN_DES&amp;MEN_COD,MEN_GMS),0)*$Q97</f>
        <v>0</v>
      </c>
      <c r="U97" s="157" cm="1">
        <f t="array" ref="U97">IFERROR(_xlfn.XLOOKUP($A97&amp;U$4,MEN_DES&amp;MEN_COD,MEN_GMS),0)*$Q97</f>
        <v>0</v>
      </c>
      <c r="V97" s="157" cm="1">
        <f t="array" ref="V97">IFERROR(_xlfn.XLOOKUP($A97&amp;V$4,MEN_DES&amp;MEN_COD,MEN_GMS),0)*$Q97</f>
        <v>0</v>
      </c>
      <c r="W97" s="157" cm="1">
        <f t="array" ref="W97">IFERROR(_xlfn.XLOOKUP($A97&amp;W$4,MEN_DES&amp;MEN_COD,MEN_GMS),0)*$Q97</f>
        <v>0</v>
      </c>
      <c r="X97" s="157" cm="1">
        <f t="array" ref="X97">IFERROR(_xlfn.XLOOKUP($A97&amp;X$4,MEN_DES&amp;MEN_COD,MEN_GMS),0)*$Q97</f>
        <v>0</v>
      </c>
      <c r="Y97" s="157" cm="1">
        <f t="array" ref="Y97">IFERROR(_xlfn.XLOOKUP($A97&amp;Y$4,MEN_DES&amp;MEN_COD,MEN_GMS),0)*$Q97</f>
        <v>0</v>
      </c>
      <c r="Z97" s="157" cm="1">
        <f t="array" ref="Z97">IFERROR(_xlfn.XLOOKUP($A97&amp;Z$4,MEN_DES&amp;MEN_COD,MEN_GMS),0)*$Q97</f>
        <v>0</v>
      </c>
      <c r="AA97" s="157" cm="1">
        <f t="array" ref="AA97">IFERROR(_xlfn.XLOOKUP($A97&amp;AA$4,MEN_DES&amp;MEN_COD,MEN_GMS),0)*$Q97</f>
        <v>0</v>
      </c>
      <c r="AB97" s="157" cm="1">
        <f t="array" ref="AB97">IFERROR(_xlfn.XLOOKUP($A97&amp;AB$4,MEN_DES&amp;MEN_COD,MEN_GMS),0)*$Q97</f>
        <v>0</v>
      </c>
      <c r="AC97" s="157" cm="1">
        <f t="array" ref="AC97">IFERROR(_xlfn.XLOOKUP($A97&amp;AC$4,MEN_DES&amp;MEN_COD,MEN_GMS),0)*$Q97</f>
        <v>0</v>
      </c>
      <c r="AD97" s="157" cm="1">
        <f t="array" ref="AD97">IFERROR(_xlfn.XLOOKUP($A97&amp;AD$4,MEN_DES&amp;MEN_COD,MEN_GMS),0)*$Q97</f>
        <v>0</v>
      </c>
      <c r="AE97" s="157" cm="1">
        <f t="array" ref="AE97">IFERROR(_xlfn.XLOOKUP($A97&amp;AE$4,MEN_DES&amp;MEN_COD,MEN_GMS),0)*$Q97</f>
        <v>0</v>
      </c>
      <c r="AF97" s="157"/>
      <c r="AG97" s="157" cm="1">
        <f t="array" ref="AG97">IFERROR(_xlfn.XLOOKUP($A97&amp;AG$4,MEN_DES&amp;MEN_COD,MEN_GMS),0)*$Q97</f>
        <v>0</v>
      </c>
      <c r="AH97" s="157" cm="1">
        <f t="array" ref="AH97">IFERROR(_xlfn.XLOOKUP($A97&amp;AH$4,MEN_DES&amp;MEN_COD,MEN_GMS),0)*$Q97</f>
        <v>0</v>
      </c>
      <c r="AI97" s="157" cm="1">
        <f t="array" ref="AI97">IFERROR(_xlfn.XLOOKUP($A97&amp;AI$4,MEN_DES&amp;MEN_COD,MEN_GMS),0)*$Q97</f>
        <v>0</v>
      </c>
      <c r="AJ97" s="157" cm="1">
        <f t="array" ref="AJ97">IFERROR(_xlfn.XLOOKUP($A97&amp;AJ$4,MEN_DES&amp;MEN_COD,MEN_GMS),0)*$Q97</f>
        <v>0</v>
      </c>
      <c r="AK97" s="157" cm="1">
        <f t="array" ref="AK97">IFERROR(_xlfn.XLOOKUP($A97&amp;AK$4,MEN_DES&amp;MEN_COD,MEN_GMS),0)*$Q97</f>
        <v>0</v>
      </c>
      <c r="AL97" s="157" cm="1">
        <f t="array" ref="AL97">IFERROR(_xlfn.XLOOKUP($A97&amp;AL$4,MEN_DES&amp;MEN_COD,MEN_GMS),0)*$Q97</f>
        <v>0</v>
      </c>
      <c r="AM97" s="157" cm="1">
        <f t="array" ref="AM97">IFERROR(_xlfn.XLOOKUP($A97&amp;AM$4,MEN_DES&amp;MEN_COD,MEN_GMS),0)*$Q97</f>
        <v>0</v>
      </c>
      <c r="AN97" s="157" cm="1">
        <f t="array" ref="AN97">IFERROR(_xlfn.XLOOKUP($A97&amp;AN$4,MEN_DES&amp;MEN_COD,MEN_GMS),0)*$Q97</f>
        <v>0</v>
      </c>
      <c r="AO97" s="157" cm="1">
        <f t="array" ref="AO97">IFERROR(_xlfn.XLOOKUP($A97&amp;AO$4,MEN_DES&amp;MEN_COD,MEN_GMS),0)*$Q97</f>
        <v>0</v>
      </c>
      <c r="AP97" s="157" cm="1">
        <f t="array" ref="AP97">IFERROR(_xlfn.XLOOKUP($A97&amp;AP$4,MEN_DES&amp;MEN_COD,MEN_GMS),0)*$Q97</f>
        <v>0</v>
      </c>
      <c r="AQ97" s="157" cm="1">
        <f t="array" ref="AQ97">IFERROR(_xlfn.XLOOKUP($A97&amp;AQ$4,MEN_DES&amp;MEN_COD,MEN_GMS),0)*$Q97</f>
        <v>0</v>
      </c>
      <c r="AR97" s="157" cm="1">
        <f t="array" ref="AR97">IFERROR(_xlfn.XLOOKUP($A97&amp;AR$4,MEN_DES&amp;MEN_COD,MEN_GMS),0)*$Q97</f>
        <v>0</v>
      </c>
      <c r="AS97" s="157" cm="1">
        <f t="array" ref="AS97">IFERROR(_xlfn.XLOOKUP($A97&amp;AS$4,MEN_DES&amp;MEN_COD,MEN_GMS),0)*$Q97</f>
        <v>0</v>
      </c>
      <c r="AT97" s="157" cm="1">
        <f t="array" ref="AT97">IFERROR(_xlfn.XLOOKUP($A97&amp;AT$4,MEN_DES&amp;MEN_COD,MEN_GMS),0)*$Q97</f>
        <v>0</v>
      </c>
      <c r="AU97" s="157" cm="1">
        <f t="array" ref="AU97">IFERROR(_xlfn.XLOOKUP($A97&amp;AU$4,MEN_DES&amp;MEN_COD,MEN_GMS),0)*$Q97</f>
        <v>0</v>
      </c>
      <c r="AV97" s="157" cm="1">
        <f t="array" ref="AV97">IFERROR(_xlfn.XLOOKUP($A97&amp;AV$4,MEN_DES&amp;MEN_COD,MEN_GMS),0)*$Q97</f>
        <v>0</v>
      </c>
      <c r="AW97" s="157" cm="1">
        <f t="array" ref="AW97">IFERROR(_xlfn.XLOOKUP($A97&amp;AW$4,MEN_DES&amp;MEN_COD,MEN_GMS),0)*$Q97</f>
        <v>0</v>
      </c>
      <c r="AX97" s="157" cm="1">
        <f t="array" ref="AX97">IFERROR(_xlfn.XLOOKUP($A97&amp;AX$4,MEN_DES&amp;MEN_COD,MEN_GMS),0)*$Q97</f>
        <v>0</v>
      </c>
      <c r="AY97" s="157" cm="1">
        <f t="array" ref="AY97">IFERROR(_xlfn.XLOOKUP($A97&amp;AY$4,MEN_DES&amp;MEN_COD,MEN_GMS),0)*$Q97</f>
        <v>0</v>
      </c>
      <c r="AZ97" s="157" cm="1">
        <f t="array" ref="AZ97">IFERROR(_xlfn.XLOOKUP($A97&amp;AZ$4,MEN_DES&amp;MEN_COD,MEN_GMS),0)*$Q97</f>
        <v>0</v>
      </c>
      <c r="BA97" s="157" cm="1">
        <f t="array" ref="BA97">IFERROR(_xlfn.XLOOKUP($A97&amp;BA$4,MEN_DES&amp;MEN_COD,MEN_GMS),0)*$Q97</f>
        <v>0</v>
      </c>
      <c r="BB97" s="157" cm="1">
        <f t="array" ref="BB97">IFERROR(_xlfn.XLOOKUP($A97&amp;BB$4,MEN_DES&amp;MEN_COD,MEN_GMS),0)*$Q97</f>
        <v>0</v>
      </c>
      <c r="BC97" s="157" cm="1">
        <f t="array" ref="BC97">IFERROR(_xlfn.XLOOKUP($A97&amp;BC$4,MEN_DES&amp;MEN_COD,MEN_GMS),0)*$Q97</f>
        <v>0</v>
      </c>
      <c r="BD97" s="157" cm="1">
        <f t="array" ref="BD97">IFERROR(_xlfn.XLOOKUP($A97&amp;BD$4,MEN_DES&amp;MEN_COD,MEN_GMS),0)*$Q97</f>
        <v>0</v>
      </c>
      <c r="BE97" s="157" cm="1">
        <f t="array" ref="BE97">IFERROR(_xlfn.XLOOKUP($A97&amp;BE$4,MEN_DES&amp;MEN_COD,MEN_GMS),0)*$Q97</f>
        <v>0</v>
      </c>
      <c r="BF97" s="157" cm="1">
        <f t="array" ref="BF97">IFERROR(_xlfn.XLOOKUP($A97&amp;BF$4,MEN_DES&amp;MEN_COD,MEN_GMS),0)*$Q97</f>
        <v>0</v>
      </c>
      <c r="BG97" s="157" cm="1">
        <f t="array" ref="BG97">IFERROR(_xlfn.XLOOKUP($A97&amp;BG$4,MEN_DES&amp;MEN_COD,MEN_GMS),0)*$Q97</f>
        <v>0</v>
      </c>
      <c r="BH97" s="157" cm="1">
        <f t="array" ref="BH97">IFERROR(_xlfn.XLOOKUP($A97&amp;BH$4,MEN_DES&amp;MEN_COD,MEN_GMS),0)*$Q97</f>
        <v>0</v>
      </c>
      <c r="BI97" s="157" cm="1">
        <f t="array" ref="BI97">IFERROR(_xlfn.XLOOKUP($A97&amp;BI$4,MEN_DES&amp;MEN_COD,MEN_GMS),0)*$Q97</f>
        <v>0</v>
      </c>
      <c r="BJ97" s="157" cm="1">
        <f t="array" ref="BJ97">IFERROR(_xlfn.XLOOKUP($A97&amp;BJ$4,MEN_DES&amp;MEN_COD,MEN_GMS),0)*$Q97</f>
        <v>0</v>
      </c>
      <c r="BK97" s="157" cm="1">
        <f t="array" ref="BK97">IFERROR(_xlfn.XLOOKUP($A97&amp;BK$4,MEN_DES&amp;MEN_COD,MEN_GMS),0)*$Q97</f>
        <v>0</v>
      </c>
      <c r="BL97" s="157" cm="1">
        <f t="array" ref="BL97">IFERROR(_xlfn.XLOOKUP($A97&amp;BL$4,MEN_DES&amp;MEN_COD,MEN_GMS),0)*$Q97</f>
        <v>0</v>
      </c>
      <c r="BM97" s="157" cm="1">
        <f t="array" ref="BM97">IFERROR(_xlfn.XLOOKUP($A97&amp;BM$4,MEN_DES&amp;MEN_COD,MEN_GMS),0)*$Q97</f>
        <v>0</v>
      </c>
      <c r="BN97" s="157" cm="1">
        <f t="array" ref="BN97">IFERROR(_xlfn.XLOOKUP($A97&amp;BN$4,MEN_DES&amp;MEN_COD,MEN_GMS),0)*$Q97</f>
        <v>0</v>
      </c>
      <c r="BO97" s="168">
        <f t="shared" si="40"/>
        <v>0</v>
      </c>
    </row>
    <row r="98" spans="2:67" x14ac:dyDescent="0.15">
      <c r="B98"/>
      <c r="C98"/>
      <c r="R98" s="157" cm="1">
        <f t="array" ref="R98">IFERROR(_xlfn.XLOOKUP($A98&amp;R$4,MEN_DES&amp;MEN_COD,MEN_GMS),0)*$Q98</f>
        <v>0</v>
      </c>
      <c r="S98" s="157" cm="1">
        <f t="array" ref="S98">IFERROR(_xlfn.XLOOKUP($A98&amp;S$4,MEN_DES&amp;MEN_COD,MEN_GMS),0)*$Q98</f>
        <v>0</v>
      </c>
      <c r="T98" s="157" cm="1">
        <f t="array" ref="T98">IFERROR(_xlfn.XLOOKUP($A98&amp;T$4,MEN_DES&amp;MEN_COD,MEN_GMS),0)*$Q98</f>
        <v>0</v>
      </c>
      <c r="U98" s="157" cm="1">
        <f t="array" ref="U98">IFERROR(_xlfn.XLOOKUP($A98&amp;U$4,MEN_DES&amp;MEN_COD,MEN_GMS),0)*$Q98</f>
        <v>0</v>
      </c>
      <c r="V98" s="157" cm="1">
        <f t="array" ref="V98">IFERROR(_xlfn.XLOOKUP($A98&amp;V$4,MEN_DES&amp;MEN_COD,MEN_GMS),0)*$Q98</f>
        <v>0</v>
      </c>
      <c r="W98" s="157" cm="1">
        <f t="array" ref="W98">IFERROR(_xlfn.XLOOKUP($A98&amp;W$4,MEN_DES&amp;MEN_COD,MEN_GMS),0)*$Q98</f>
        <v>0</v>
      </c>
      <c r="X98" s="157" cm="1">
        <f t="array" ref="X98">IFERROR(_xlfn.XLOOKUP($A98&amp;X$4,MEN_DES&amp;MEN_COD,MEN_GMS),0)*$Q98</f>
        <v>0</v>
      </c>
      <c r="Y98" s="157" cm="1">
        <f t="array" ref="Y98">IFERROR(_xlfn.XLOOKUP($A98&amp;Y$4,MEN_DES&amp;MEN_COD,MEN_GMS),0)*$Q98</f>
        <v>0</v>
      </c>
      <c r="Z98" s="157" cm="1">
        <f t="array" ref="Z98">IFERROR(_xlfn.XLOOKUP($A98&amp;Z$4,MEN_DES&amp;MEN_COD,MEN_GMS),0)*$Q98</f>
        <v>0</v>
      </c>
      <c r="AA98" s="157" cm="1">
        <f t="array" ref="AA98">IFERROR(_xlfn.XLOOKUP($A98&amp;AA$4,MEN_DES&amp;MEN_COD,MEN_GMS),0)*$Q98</f>
        <v>0</v>
      </c>
      <c r="AB98" s="157" cm="1">
        <f t="array" ref="AB98">IFERROR(_xlfn.XLOOKUP($A98&amp;AB$4,MEN_DES&amp;MEN_COD,MEN_GMS),0)*$Q98</f>
        <v>0</v>
      </c>
      <c r="AC98" s="157" cm="1">
        <f t="array" ref="AC98">IFERROR(_xlfn.XLOOKUP($A98&amp;AC$4,MEN_DES&amp;MEN_COD,MEN_GMS),0)*$Q98</f>
        <v>0</v>
      </c>
      <c r="AD98" s="157" cm="1">
        <f t="array" ref="AD98">IFERROR(_xlfn.XLOOKUP($A98&amp;AD$4,MEN_DES&amp;MEN_COD,MEN_GMS),0)*$Q98</f>
        <v>0</v>
      </c>
      <c r="AE98" s="157" cm="1">
        <f t="array" ref="AE98">IFERROR(_xlfn.XLOOKUP($A98&amp;AE$4,MEN_DES&amp;MEN_COD,MEN_GMS),0)*$Q98</f>
        <v>0</v>
      </c>
      <c r="AF98" s="157"/>
      <c r="AG98" s="157" cm="1">
        <f t="array" ref="AG98">IFERROR(_xlfn.XLOOKUP($A98&amp;AG$4,MEN_DES&amp;MEN_COD,MEN_GMS),0)*$Q98</f>
        <v>0</v>
      </c>
      <c r="AH98" s="157" cm="1">
        <f t="array" ref="AH98">IFERROR(_xlfn.XLOOKUP($A98&amp;AH$4,MEN_DES&amp;MEN_COD,MEN_GMS),0)*$Q98</f>
        <v>0</v>
      </c>
      <c r="AI98" s="157" cm="1">
        <f t="array" ref="AI98">IFERROR(_xlfn.XLOOKUP($A98&amp;AI$4,MEN_DES&amp;MEN_COD,MEN_GMS),0)*$Q98</f>
        <v>0</v>
      </c>
      <c r="AJ98" s="157" cm="1">
        <f t="array" ref="AJ98">IFERROR(_xlfn.XLOOKUP($A98&amp;AJ$4,MEN_DES&amp;MEN_COD,MEN_GMS),0)*$Q98</f>
        <v>0</v>
      </c>
      <c r="AK98" s="157" cm="1">
        <f t="array" ref="AK98">IFERROR(_xlfn.XLOOKUP($A98&amp;AK$4,MEN_DES&amp;MEN_COD,MEN_GMS),0)*$Q98</f>
        <v>0</v>
      </c>
      <c r="AL98" s="157" cm="1">
        <f t="array" ref="AL98">IFERROR(_xlfn.XLOOKUP($A98&amp;AL$4,MEN_DES&amp;MEN_COD,MEN_GMS),0)*$Q98</f>
        <v>0</v>
      </c>
      <c r="AM98" s="157" cm="1">
        <f t="array" ref="AM98">IFERROR(_xlfn.XLOOKUP($A98&amp;AM$4,MEN_DES&amp;MEN_COD,MEN_GMS),0)*$Q98</f>
        <v>0</v>
      </c>
      <c r="AN98" s="157" cm="1">
        <f t="array" ref="AN98">IFERROR(_xlfn.XLOOKUP($A98&amp;AN$4,MEN_DES&amp;MEN_COD,MEN_GMS),0)*$Q98</f>
        <v>0</v>
      </c>
      <c r="AO98" s="157" cm="1">
        <f t="array" ref="AO98">IFERROR(_xlfn.XLOOKUP($A98&amp;AO$4,MEN_DES&amp;MEN_COD,MEN_GMS),0)*$Q98</f>
        <v>0</v>
      </c>
      <c r="AP98" s="157" cm="1">
        <f t="array" ref="AP98">IFERROR(_xlfn.XLOOKUP($A98&amp;AP$4,MEN_DES&amp;MEN_COD,MEN_GMS),0)*$Q98</f>
        <v>0</v>
      </c>
      <c r="AQ98" s="157" cm="1">
        <f t="array" ref="AQ98">IFERROR(_xlfn.XLOOKUP($A98&amp;AQ$4,MEN_DES&amp;MEN_COD,MEN_GMS),0)*$Q98</f>
        <v>0</v>
      </c>
      <c r="AR98" s="157" cm="1">
        <f t="array" ref="AR98">IFERROR(_xlfn.XLOOKUP($A98&amp;AR$4,MEN_DES&amp;MEN_COD,MEN_GMS),0)*$Q98</f>
        <v>0</v>
      </c>
      <c r="AS98" s="157" cm="1">
        <f t="array" ref="AS98">IFERROR(_xlfn.XLOOKUP($A98&amp;AS$4,MEN_DES&amp;MEN_COD,MEN_GMS),0)*$Q98</f>
        <v>0</v>
      </c>
      <c r="AT98" s="157" cm="1">
        <f t="array" ref="AT98">IFERROR(_xlfn.XLOOKUP($A98&amp;AT$4,MEN_DES&amp;MEN_COD,MEN_GMS),0)*$Q98</f>
        <v>0</v>
      </c>
      <c r="AU98" s="157" cm="1">
        <f t="array" ref="AU98">IFERROR(_xlfn.XLOOKUP($A98&amp;AU$4,MEN_DES&amp;MEN_COD,MEN_GMS),0)*$Q98</f>
        <v>0</v>
      </c>
      <c r="AV98" s="157" cm="1">
        <f t="array" ref="AV98">IFERROR(_xlfn.XLOOKUP($A98&amp;AV$4,MEN_DES&amp;MEN_COD,MEN_GMS),0)*$Q98</f>
        <v>0</v>
      </c>
      <c r="AW98" s="157" cm="1">
        <f t="array" ref="AW98">IFERROR(_xlfn.XLOOKUP($A98&amp;AW$4,MEN_DES&amp;MEN_COD,MEN_GMS),0)*$Q98</f>
        <v>0</v>
      </c>
      <c r="AX98" s="157" cm="1">
        <f t="array" ref="AX98">IFERROR(_xlfn.XLOOKUP($A98&amp;AX$4,MEN_DES&amp;MEN_COD,MEN_GMS),0)*$Q98</f>
        <v>0</v>
      </c>
      <c r="AY98" s="157" cm="1">
        <f t="array" ref="AY98">IFERROR(_xlfn.XLOOKUP($A98&amp;AY$4,MEN_DES&amp;MEN_COD,MEN_GMS),0)*$Q98</f>
        <v>0</v>
      </c>
      <c r="AZ98" s="157" cm="1">
        <f t="array" ref="AZ98">IFERROR(_xlfn.XLOOKUP($A98&amp;AZ$4,MEN_DES&amp;MEN_COD,MEN_GMS),0)*$Q98</f>
        <v>0</v>
      </c>
      <c r="BA98" s="157" cm="1">
        <f t="array" ref="BA98">IFERROR(_xlfn.XLOOKUP($A98&amp;BA$4,MEN_DES&amp;MEN_COD,MEN_GMS),0)*$Q98</f>
        <v>0</v>
      </c>
      <c r="BB98" s="157" cm="1">
        <f t="array" ref="BB98">IFERROR(_xlfn.XLOOKUP($A98&amp;BB$4,MEN_DES&amp;MEN_COD,MEN_GMS),0)*$Q98</f>
        <v>0</v>
      </c>
      <c r="BC98" s="157" cm="1">
        <f t="array" ref="BC98">IFERROR(_xlfn.XLOOKUP($A98&amp;BC$4,MEN_DES&amp;MEN_COD,MEN_GMS),0)*$Q98</f>
        <v>0</v>
      </c>
      <c r="BD98" s="157" cm="1">
        <f t="array" ref="BD98">IFERROR(_xlfn.XLOOKUP($A98&amp;BD$4,MEN_DES&amp;MEN_COD,MEN_GMS),0)*$Q98</f>
        <v>0</v>
      </c>
      <c r="BE98" s="157" cm="1">
        <f t="array" ref="BE98">IFERROR(_xlfn.XLOOKUP($A98&amp;BE$4,MEN_DES&amp;MEN_COD,MEN_GMS),0)*$Q98</f>
        <v>0</v>
      </c>
      <c r="BF98" s="157" cm="1">
        <f t="array" ref="BF98">IFERROR(_xlfn.XLOOKUP($A98&amp;BF$4,MEN_DES&amp;MEN_COD,MEN_GMS),0)*$Q98</f>
        <v>0</v>
      </c>
      <c r="BG98" s="157" cm="1">
        <f t="array" ref="BG98">IFERROR(_xlfn.XLOOKUP($A98&amp;BG$4,MEN_DES&amp;MEN_COD,MEN_GMS),0)*$Q98</f>
        <v>0</v>
      </c>
      <c r="BH98" s="157" cm="1">
        <f t="array" ref="BH98">IFERROR(_xlfn.XLOOKUP($A98&amp;BH$4,MEN_DES&amp;MEN_COD,MEN_GMS),0)*$Q98</f>
        <v>0</v>
      </c>
      <c r="BI98" s="157" cm="1">
        <f t="array" ref="BI98">IFERROR(_xlfn.XLOOKUP($A98&amp;BI$4,MEN_DES&amp;MEN_COD,MEN_GMS),0)*$Q98</f>
        <v>0</v>
      </c>
      <c r="BJ98" s="157" cm="1">
        <f t="array" ref="BJ98">IFERROR(_xlfn.XLOOKUP($A98&amp;BJ$4,MEN_DES&amp;MEN_COD,MEN_GMS),0)*$Q98</f>
        <v>0</v>
      </c>
      <c r="BK98" s="157" cm="1">
        <f t="array" ref="BK98">IFERROR(_xlfn.XLOOKUP($A98&amp;BK$4,MEN_DES&amp;MEN_COD,MEN_GMS),0)*$Q98</f>
        <v>0</v>
      </c>
      <c r="BL98" s="157" cm="1">
        <f t="array" ref="BL98">IFERROR(_xlfn.XLOOKUP($A98&amp;BL$4,MEN_DES&amp;MEN_COD,MEN_GMS),0)*$Q98</f>
        <v>0</v>
      </c>
      <c r="BM98" s="157" cm="1">
        <f t="array" ref="BM98">IFERROR(_xlfn.XLOOKUP($A98&amp;BM$4,MEN_DES&amp;MEN_COD,MEN_GMS),0)*$Q98</f>
        <v>0</v>
      </c>
      <c r="BN98" s="157" cm="1">
        <f t="array" ref="BN98">IFERROR(_xlfn.XLOOKUP($A98&amp;BN$4,MEN_DES&amp;MEN_COD,MEN_GMS),0)*$Q98</f>
        <v>0</v>
      </c>
      <c r="BO98" s="168">
        <f t="shared" si="40"/>
        <v>0</v>
      </c>
    </row>
    <row r="99" spans="2:67" x14ac:dyDescent="0.15">
      <c r="B99"/>
      <c r="C99"/>
      <c r="R99" s="157" cm="1">
        <f t="array" ref="R99">IFERROR(_xlfn.XLOOKUP($A99&amp;R$4,MEN_DES&amp;MEN_COD,MEN_GMS),0)*$Q99</f>
        <v>0</v>
      </c>
      <c r="S99" s="157" cm="1">
        <f t="array" ref="S99">IFERROR(_xlfn.XLOOKUP($A99&amp;S$4,MEN_DES&amp;MEN_COD,MEN_GMS),0)*$Q99</f>
        <v>0</v>
      </c>
      <c r="T99" s="157" cm="1">
        <f t="array" ref="T99">IFERROR(_xlfn.XLOOKUP($A99&amp;T$4,MEN_DES&amp;MEN_COD,MEN_GMS),0)*$Q99</f>
        <v>0</v>
      </c>
      <c r="U99" s="157" cm="1">
        <f t="array" ref="U99">IFERROR(_xlfn.XLOOKUP($A99&amp;U$4,MEN_DES&amp;MEN_COD,MEN_GMS),0)*$Q99</f>
        <v>0</v>
      </c>
      <c r="V99" s="157" cm="1">
        <f t="array" ref="V99">IFERROR(_xlfn.XLOOKUP($A99&amp;V$4,MEN_DES&amp;MEN_COD,MEN_GMS),0)*$Q99</f>
        <v>0</v>
      </c>
      <c r="W99" s="157" cm="1">
        <f t="array" ref="W99">IFERROR(_xlfn.XLOOKUP($A99&amp;W$4,MEN_DES&amp;MEN_COD,MEN_GMS),0)*$Q99</f>
        <v>0</v>
      </c>
      <c r="X99" s="157" cm="1">
        <f t="array" ref="X99">IFERROR(_xlfn.XLOOKUP($A99&amp;X$4,MEN_DES&amp;MEN_COD,MEN_GMS),0)*$Q99</f>
        <v>0</v>
      </c>
      <c r="Y99" s="157" cm="1">
        <f t="array" ref="Y99">IFERROR(_xlfn.XLOOKUP($A99&amp;Y$4,MEN_DES&amp;MEN_COD,MEN_GMS),0)*$Q99</f>
        <v>0</v>
      </c>
      <c r="Z99" s="157" cm="1">
        <f t="array" ref="Z99">IFERROR(_xlfn.XLOOKUP($A99&amp;Z$4,MEN_DES&amp;MEN_COD,MEN_GMS),0)*$Q99</f>
        <v>0</v>
      </c>
      <c r="AA99" s="157" cm="1">
        <f t="array" ref="AA99">IFERROR(_xlfn.XLOOKUP($A99&amp;AA$4,MEN_DES&amp;MEN_COD,MEN_GMS),0)*$Q99</f>
        <v>0</v>
      </c>
      <c r="AB99" s="157" cm="1">
        <f t="array" ref="AB99">IFERROR(_xlfn.XLOOKUP($A99&amp;AB$4,MEN_DES&amp;MEN_COD,MEN_GMS),0)*$Q99</f>
        <v>0</v>
      </c>
      <c r="AC99" s="157" cm="1">
        <f t="array" ref="AC99">IFERROR(_xlfn.XLOOKUP($A99&amp;AC$4,MEN_DES&amp;MEN_COD,MEN_GMS),0)*$Q99</f>
        <v>0</v>
      </c>
      <c r="AD99" s="157" cm="1">
        <f t="array" ref="AD99">IFERROR(_xlfn.XLOOKUP($A99&amp;AD$4,MEN_DES&amp;MEN_COD,MEN_GMS),0)*$Q99</f>
        <v>0</v>
      </c>
      <c r="AE99" s="157" cm="1">
        <f t="array" ref="AE99">IFERROR(_xlfn.XLOOKUP($A99&amp;AE$4,MEN_DES&amp;MEN_COD,MEN_GMS),0)*$Q99</f>
        <v>0</v>
      </c>
      <c r="AF99" s="157"/>
      <c r="AG99" s="157" cm="1">
        <f t="array" ref="AG99">IFERROR(_xlfn.XLOOKUP($A99&amp;AG$4,MEN_DES&amp;MEN_COD,MEN_GMS),0)*$Q99</f>
        <v>0</v>
      </c>
      <c r="AH99" s="157" cm="1">
        <f t="array" ref="AH99">IFERROR(_xlfn.XLOOKUP($A99&amp;AH$4,MEN_DES&amp;MEN_COD,MEN_GMS),0)*$Q99</f>
        <v>0</v>
      </c>
      <c r="AI99" s="157" cm="1">
        <f t="array" ref="AI99">IFERROR(_xlfn.XLOOKUP($A99&amp;AI$4,MEN_DES&amp;MEN_COD,MEN_GMS),0)*$Q99</f>
        <v>0</v>
      </c>
      <c r="AJ99" s="157" cm="1">
        <f t="array" ref="AJ99">IFERROR(_xlfn.XLOOKUP($A99&amp;AJ$4,MEN_DES&amp;MEN_COD,MEN_GMS),0)*$Q99</f>
        <v>0</v>
      </c>
      <c r="AK99" s="157" cm="1">
        <f t="array" ref="AK99">IFERROR(_xlfn.XLOOKUP($A99&amp;AK$4,MEN_DES&amp;MEN_COD,MEN_GMS),0)*$Q99</f>
        <v>0</v>
      </c>
      <c r="AL99" s="157" cm="1">
        <f t="array" ref="AL99">IFERROR(_xlfn.XLOOKUP($A99&amp;AL$4,MEN_DES&amp;MEN_COD,MEN_GMS),0)*$Q99</f>
        <v>0</v>
      </c>
      <c r="AM99" s="157" cm="1">
        <f t="array" ref="AM99">IFERROR(_xlfn.XLOOKUP($A99&amp;AM$4,MEN_DES&amp;MEN_COD,MEN_GMS),0)*$Q99</f>
        <v>0</v>
      </c>
      <c r="AN99" s="157" cm="1">
        <f t="array" ref="AN99">IFERROR(_xlfn.XLOOKUP($A99&amp;AN$4,MEN_DES&amp;MEN_COD,MEN_GMS),0)*$Q99</f>
        <v>0</v>
      </c>
      <c r="AO99" s="157" cm="1">
        <f t="array" ref="AO99">IFERROR(_xlfn.XLOOKUP($A99&amp;AO$4,MEN_DES&amp;MEN_COD,MEN_GMS),0)*$Q99</f>
        <v>0</v>
      </c>
      <c r="AP99" s="157" cm="1">
        <f t="array" ref="AP99">IFERROR(_xlfn.XLOOKUP($A99&amp;AP$4,MEN_DES&amp;MEN_COD,MEN_GMS),0)*$Q99</f>
        <v>0</v>
      </c>
      <c r="AQ99" s="157" cm="1">
        <f t="array" ref="AQ99">IFERROR(_xlfn.XLOOKUP($A99&amp;AQ$4,MEN_DES&amp;MEN_COD,MEN_GMS),0)*$Q99</f>
        <v>0</v>
      </c>
      <c r="AR99" s="157" cm="1">
        <f t="array" ref="AR99">IFERROR(_xlfn.XLOOKUP($A99&amp;AR$4,MEN_DES&amp;MEN_COD,MEN_GMS),0)*$Q99</f>
        <v>0</v>
      </c>
      <c r="AS99" s="157" cm="1">
        <f t="array" ref="AS99">IFERROR(_xlfn.XLOOKUP($A99&amp;AS$4,MEN_DES&amp;MEN_COD,MEN_GMS),0)*$Q99</f>
        <v>0</v>
      </c>
      <c r="AT99" s="157" cm="1">
        <f t="array" ref="AT99">IFERROR(_xlfn.XLOOKUP($A99&amp;AT$4,MEN_DES&amp;MEN_COD,MEN_GMS),0)*$Q99</f>
        <v>0</v>
      </c>
      <c r="AU99" s="157" cm="1">
        <f t="array" ref="AU99">IFERROR(_xlfn.XLOOKUP($A99&amp;AU$4,MEN_DES&amp;MEN_COD,MEN_GMS),0)*$Q99</f>
        <v>0</v>
      </c>
      <c r="AV99" s="157" cm="1">
        <f t="array" ref="AV99">IFERROR(_xlfn.XLOOKUP($A99&amp;AV$4,MEN_DES&amp;MEN_COD,MEN_GMS),0)*$Q99</f>
        <v>0</v>
      </c>
      <c r="AW99" s="157" cm="1">
        <f t="array" ref="AW99">IFERROR(_xlfn.XLOOKUP($A99&amp;AW$4,MEN_DES&amp;MEN_COD,MEN_GMS),0)*$Q99</f>
        <v>0</v>
      </c>
      <c r="AX99" s="157" cm="1">
        <f t="array" ref="AX99">IFERROR(_xlfn.XLOOKUP($A99&amp;AX$4,MEN_DES&amp;MEN_COD,MEN_GMS),0)*$Q99</f>
        <v>0</v>
      </c>
      <c r="AY99" s="157" cm="1">
        <f t="array" ref="AY99">IFERROR(_xlfn.XLOOKUP($A99&amp;AY$4,MEN_DES&amp;MEN_COD,MEN_GMS),0)*$Q99</f>
        <v>0</v>
      </c>
      <c r="AZ99" s="157" cm="1">
        <f t="array" ref="AZ99">IFERROR(_xlfn.XLOOKUP($A99&amp;AZ$4,MEN_DES&amp;MEN_COD,MEN_GMS),0)*$Q99</f>
        <v>0</v>
      </c>
      <c r="BA99" s="157" cm="1">
        <f t="array" ref="BA99">IFERROR(_xlfn.XLOOKUP($A99&amp;BA$4,MEN_DES&amp;MEN_COD,MEN_GMS),0)*$Q99</f>
        <v>0</v>
      </c>
      <c r="BB99" s="157" cm="1">
        <f t="array" ref="BB99">IFERROR(_xlfn.XLOOKUP($A99&amp;BB$4,MEN_DES&amp;MEN_COD,MEN_GMS),0)*$Q99</f>
        <v>0</v>
      </c>
      <c r="BC99" s="157" cm="1">
        <f t="array" ref="BC99">IFERROR(_xlfn.XLOOKUP($A99&amp;BC$4,MEN_DES&amp;MEN_COD,MEN_GMS),0)*$Q99</f>
        <v>0</v>
      </c>
      <c r="BD99" s="157" cm="1">
        <f t="array" ref="BD99">IFERROR(_xlfn.XLOOKUP($A99&amp;BD$4,MEN_DES&amp;MEN_COD,MEN_GMS),0)*$Q99</f>
        <v>0</v>
      </c>
      <c r="BE99" s="157" cm="1">
        <f t="array" ref="BE99">IFERROR(_xlfn.XLOOKUP($A99&amp;BE$4,MEN_DES&amp;MEN_COD,MEN_GMS),0)*$Q99</f>
        <v>0</v>
      </c>
      <c r="BF99" s="157" cm="1">
        <f t="array" ref="BF99">IFERROR(_xlfn.XLOOKUP($A99&amp;BF$4,MEN_DES&amp;MEN_COD,MEN_GMS),0)*$Q99</f>
        <v>0</v>
      </c>
      <c r="BG99" s="157" cm="1">
        <f t="array" ref="BG99">IFERROR(_xlfn.XLOOKUP($A99&amp;BG$4,MEN_DES&amp;MEN_COD,MEN_GMS),0)*$Q99</f>
        <v>0</v>
      </c>
      <c r="BH99" s="157" cm="1">
        <f t="array" ref="BH99">IFERROR(_xlfn.XLOOKUP($A99&amp;BH$4,MEN_DES&amp;MEN_COD,MEN_GMS),0)*$Q99</f>
        <v>0</v>
      </c>
      <c r="BI99" s="157" cm="1">
        <f t="array" ref="BI99">IFERROR(_xlfn.XLOOKUP($A99&amp;BI$4,MEN_DES&amp;MEN_COD,MEN_GMS),0)*$Q99</f>
        <v>0</v>
      </c>
      <c r="BJ99" s="157" cm="1">
        <f t="array" ref="BJ99">IFERROR(_xlfn.XLOOKUP($A99&amp;BJ$4,MEN_DES&amp;MEN_COD,MEN_GMS),0)*$Q99</f>
        <v>0</v>
      </c>
      <c r="BK99" s="157" cm="1">
        <f t="array" ref="BK99">IFERROR(_xlfn.XLOOKUP($A99&amp;BK$4,MEN_DES&amp;MEN_COD,MEN_GMS),0)*$Q99</f>
        <v>0</v>
      </c>
      <c r="BL99" s="157" cm="1">
        <f t="array" ref="BL99">IFERROR(_xlfn.XLOOKUP($A99&amp;BL$4,MEN_DES&amp;MEN_COD,MEN_GMS),0)*$Q99</f>
        <v>0</v>
      </c>
      <c r="BM99" s="157" cm="1">
        <f t="array" ref="BM99">IFERROR(_xlfn.XLOOKUP($A99&amp;BM$4,MEN_DES&amp;MEN_COD,MEN_GMS),0)*$Q99</f>
        <v>0</v>
      </c>
      <c r="BN99" s="157" cm="1">
        <f t="array" ref="BN99">IFERROR(_xlfn.XLOOKUP($A99&amp;BN$4,MEN_DES&amp;MEN_COD,MEN_GMS),0)*$Q99</f>
        <v>0</v>
      </c>
      <c r="BO99" s="168">
        <f t="shared" si="40"/>
        <v>0</v>
      </c>
    </row>
    <row r="100" spans="2:67" x14ac:dyDescent="0.15">
      <c r="B100"/>
      <c r="C100"/>
      <c r="R100" s="157" cm="1">
        <f t="array" ref="R100">IFERROR(_xlfn.XLOOKUP($A100&amp;R$4,MEN_DES&amp;MEN_COD,MEN_GMS),0)*$Q100</f>
        <v>0</v>
      </c>
      <c r="S100" s="157" cm="1">
        <f t="array" ref="S100">IFERROR(_xlfn.XLOOKUP($A100&amp;S$4,MEN_DES&amp;MEN_COD,MEN_GMS),0)*$Q100</f>
        <v>0</v>
      </c>
      <c r="T100" s="157" cm="1">
        <f t="array" ref="T100">IFERROR(_xlfn.XLOOKUP($A100&amp;T$4,MEN_DES&amp;MEN_COD,MEN_GMS),0)*$Q100</f>
        <v>0</v>
      </c>
      <c r="U100" s="157" cm="1">
        <f t="array" ref="U100">IFERROR(_xlfn.XLOOKUP($A100&amp;U$4,MEN_DES&amp;MEN_COD,MEN_GMS),0)*$Q100</f>
        <v>0</v>
      </c>
      <c r="V100" s="157" cm="1">
        <f t="array" ref="V100">IFERROR(_xlfn.XLOOKUP($A100&amp;V$4,MEN_DES&amp;MEN_COD,MEN_GMS),0)*$Q100</f>
        <v>0</v>
      </c>
      <c r="W100" s="157" cm="1">
        <f t="array" ref="W100">IFERROR(_xlfn.XLOOKUP($A100&amp;W$4,MEN_DES&amp;MEN_COD,MEN_GMS),0)*$Q100</f>
        <v>0</v>
      </c>
      <c r="X100" s="157" cm="1">
        <f t="array" ref="X100">IFERROR(_xlfn.XLOOKUP($A100&amp;X$4,MEN_DES&amp;MEN_COD,MEN_GMS),0)*$Q100</f>
        <v>0</v>
      </c>
      <c r="Y100" s="157" cm="1">
        <f t="array" ref="Y100">IFERROR(_xlfn.XLOOKUP($A100&amp;Y$4,MEN_DES&amp;MEN_COD,MEN_GMS),0)*$Q100</f>
        <v>0</v>
      </c>
      <c r="Z100" s="157" cm="1">
        <f t="array" ref="Z100">IFERROR(_xlfn.XLOOKUP($A100&amp;Z$4,MEN_DES&amp;MEN_COD,MEN_GMS),0)*$Q100</f>
        <v>0</v>
      </c>
      <c r="AA100" s="157" cm="1">
        <f t="array" ref="AA100">IFERROR(_xlfn.XLOOKUP($A100&amp;AA$4,MEN_DES&amp;MEN_COD,MEN_GMS),0)*$Q100</f>
        <v>0</v>
      </c>
      <c r="AB100" s="157" cm="1">
        <f t="array" ref="AB100">IFERROR(_xlfn.XLOOKUP($A100&amp;AB$4,MEN_DES&amp;MEN_COD,MEN_GMS),0)*$Q100</f>
        <v>0</v>
      </c>
      <c r="AC100" s="157" cm="1">
        <f t="array" ref="AC100">IFERROR(_xlfn.XLOOKUP($A100&amp;AC$4,MEN_DES&amp;MEN_COD,MEN_GMS),0)*$Q100</f>
        <v>0</v>
      </c>
      <c r="AD100" s="157" cm="1">
        <f t="array" ref="AD100">IFERROR(_xlfn.XLOOKUP($A100&amp;AD$4,MEN_DES&amp;MEN_COD,MEN_GMS),0)*$Q100</f>
        <v>0</v>
      </c>
      <c r="AE100" s="157" cm="1">
        <f t="array" ref="AE100">IFERROR(_xlfn.XLOOKUP($A100&amp;AE$4,MEN_DES&amp;MEN_COD,MEN_GMS),0)*$Q100</f>
        <v>0</v>
      </c>
      <c r="AF100" s="157"/>
      <c r="AG100" s="157" cm="1">
        <f t="array" ref="AG100">IFERROR(_xlfn.XLOOKUP($A100&amp;AG$4,MEN_DES&amp;MEN_COD,MEN_GMS),0)*$Q100</f>
        <v>0</v>
      </c>
      <c r="AH100" s="157" cm="1">
        <f t="array" ref="AH100">IFERROR(_xlfn.XLOOKUP($A100&amp;AH$4,MEN_DES&amp;MEN_COD,MEN_GMS),0)*$Q100</f>
        <v>0</v>
      </c>
      <c r="AI100" s="157" cm="1">
        <f t="array" ref="AI100">IFERROR(_xlfn.XLOOKUP($A100&amp;AI$4,MEN_DES&amp;MEN_COD,MEN_GMS),0)*$Q100</f>
        <v>0</v>
      </c>
      <c r="AJ100" s="157" cm="1">
        <f t="array" ref="AJ100">IFERROR(_xlfn.XLOOKUP($A100&amp;AJ$4,MEN_DES&amp;MEN_COD,MEN_GMS),0)*$Q100</f>
        <v>0</v>
      </c>
      <c r="AK100" s="157" cm="1">
        <f t="array" ref="AK100">IFERROR(_xlfn.XLOOKUP($A100&amp;AK$4,MEN_DES&amp;MEN_COD,MEN_GMS),0)*$Q100</f>
        <v>0</v>
      </c>
      <c r="AL100" s="157" cm="1">
        <f t="array" ref="AL100">IFERROR(_xlfn.XLOOKUP($A100&amp;AL$4,MEN_DES&amp;MEN_COD,MEN_GMS),0)*$Q100</f>
        <v>0</v>
      </c>
      <c r="AM100" s="157" cm="1">
        <f t="array" ref="AM100">IFERROR(_xlfn.XLOOKUP($A100&amp;AM$4,MEN_DES&amp;MEN_COD,MEN_GMS),0)*$Q100</f>
        <v>0</v>
      </c>
      <c r="AN100" s="157" cm="1">
        <f t="array" ref="AN100">IFERROR(_xlfn.XLOOKUP($A100&amp;AN$4,MEN_DES&amp;MEN_COD,MEN_GMS),0)*$Q100</f>
        <v>0</v>
      </c>
      <c r="AO100" s="157" cm="1">
        <f t="array" ref="AO100">IFERROR(_xlfn.XLOOKUP($A100&amp;AO$4,MEN_DES&amp;MEN_COD,MEN_GMS),0)*$Q100</f>
        <v>0</v>
      </c>
      <c r="AP100" s="157" cm="1">
        <f t="array" ref="AP100">IFERROR(_xlfn.XLOOKUP($A100&amp;AP$4,MEN_DES&amp;MEN_COD,MEN_GMS),0)*$Q100</f>
        <v>0</v>
      </c>
      <c r="AQ100" s="157" cm="1">
        <f t="array" ref="AQ100">IFERROR(_xlfn.XLOOKUP($A100&amp;AQ$4,MEN_DES&amp;MEN_COD,MEN_GMS),0)*$Q100</f>
        <v>0</v>
      </c>
      <c r="AR100" s="157" cm="1">
        <f t="array" ref="AR100">IFERROR(_xlfn.XLOOKUP($A100&amp;AR$4,MEN_DES&amp;MEN_COD,MEN_GMS),0)*$Q100</f>
        <v>0</v>
      </c>
      <c r="AS100" s="157" cm="1">
        <f t="array" ref="AS100">IFERROR(_xlfn.XLOOKUP($A100&amp;AS$4,MEN_DES&amp;MEN_COD,MEN_GMS),0)*$Q100</f>
        <v>0</v>
      </c>
      <c r="AT100" s="157" cm="1">
        <f t="array" ref="AT100">IFERROR(_xlfn.XLOOKUP($A100&amp;AT$4,MEN_DES&amp;MEN_COD,MEN_GMS),0)*$Q100</f>
        <v>0</v>
      </c>
      <c r="AU100" s="157" cm="1">
        <f t="array" ref="AU100">IFERROR(_xlfn.XLOOKUP($A100&amp;AU$4,MEN_DES&amp;MEN_COD,MEN_GMS),0)*$Q100</f>
        <v>0</v>
      </c>
      <c r="AV100" s="157" cm="1">
        <f t="array" ref="AV100">IFERROR(_xlfn.XLOOKUP($A100&amp;AV$4,MEN_DES&amp;MEN_COD,MEN_GMS),0)*$Q100</f>
        <v>0</v>
      </c>
      <c r="AW100" s="157" cm="1">
        <f t="array" ref="AW100">IFERROR(_xlfn.XLOOKUP($A100&amp;AW$4,MEN_DES&amp;MEN_COD,MEN_GMS),0)*$Q100</f>
        <v>0</v>
      </c>
      <c r="AX100" s="157" cm="1">
        <f t="array" ref="AX100">IFERROR(_xlfn.XLOOKUP($A100&amp;AX$4,MEN_DES&amp;MEN_COD,MEN_GMS),0)*$Q100</f>
        <v>0</v>
      </c>
      <c r="AY100" s="157" cm="1">
        <f t="array" ref="AY100">IFERROR(_xlfn.XLOOKUP($A100&amp;AY$4,MEN_DES&amp;MEN_COD,MEN_GMS),0)*$Q100</f>
        <v>0</v>
      </c>
      <c r="AZ100" s="157" cm="1">
        <f t="array" ref="AZ100">IFERROR(_xlfn.XLOOKUP($A100&amp;AZ$4,MEN_DES&amp;MEN_COD,MEN_GMS),0)*$Q100</f>
        <v>0</v>
      </c>
      <c r="BA100" s="157" cm="1">
        <f t="array" ref="BA100">IFERROR(_xlfn.XLOOKUP($A100&amp;BA$4,MEN_DES&amp;MEN_COD,MEN_GMS),0)*$Q100</f>
        <v>0</v>
      </c>
      <c r="BB100" s="157" cm="1">
        <f t="array" ref="BB100">IFERROR(_xlfn.XLOOKUP($A100&amp;BB$4,MEN_DES&amp;MEN_COD,MEN_GMS),0)*$Q100</f>
        <v>0</v>
      </c>
      <c r="BC100" s="157" cm="1">
        <f t="array" ref="BC100">IFERROR(_xlfn.XLOOKUP($A100&amp;BC$4,MEN_DES&amp;MEN_COD,MEN_GMS),0)*$Q100</f>
        <v>0</v>
      </c>
      <c r="BD100" s="157" cm="1">
        <f t="array" ref="BD100">IFERROR(_xlfn.XLOOKUP($A100&amp;BD$4,MEN_DES&amp;MEN_COD,MEN_GMS),0)*$Q100</f>
        <v>0</v>
      </c>
      <c r="BE100" s="157" cm="1">
        <f t="array" ref="BE100">IFERROR(_xlfn.XLOOKUP($A100&amp;BE$4,MEN_DES&amp;MEN_COD,MEN_GMS),0)*$Q100</f>
        <v>0</v>
      </c>
      <c r="BF100" s="157" cm="1">
        <f t="array" ref="BF100">IFERROR(_xlfn.XLOOKUP($A100&amp;BF$4,MEN_DES&amp;MEN_COD,MEN_GMS),0)*$Q100</f>
        <v>0</v>
      </c>
      <c r="BG100" s="157" cm="1">
        <f t="array" ref="BG100">IFERROR(_xlfn.XLOOKUP($A100&amp;BG$4,MEN_DES&amp;MEN_COD,MEN_GMS),0)*$Q100</f>
        <v>0</v>
      </c>
      <c r="BH100" s="157" cm="1">
        <f t="array" ref="BH100">IFERROR(_xlfn.XLOOKUP($A100&amp;BH$4,MEN_DES&amp;MEN_COD,MEN_GMS),0)*$Q100</f>
        <v>0</v>
      </c>
      <c r="BI100" s="157" cm="1">
        <f t="array" ref="BI100">IFERROR(_xlfn.XLOOKUP($A100&amp;BI$4,MEN_DES&amp;MEN_COD,MEN_GMS),0)*$Q100</f>
        <v>0</v>
      </c>
      <c r="BJ100" s="157" cm="1">
        <f t="array" ref="BJ100">IFERROR(_xlfn.XLOOKUP($A100&amp;BJ$4,MEN_DES&amp;MEN_COD,MEN_GMS),0)*$Q100</f>
        <v>0</v>
      </c>
      <c r="BK100" s="157" cm="1">
        <f t="array" ref="BK100">IFERROR(_xlfn.XLOOKUP($A100&amp;BK$4,MEN_DES&amp;MEN_COD,MEN_GMS),0)*$Q100</f>
        <v>0</v>
      </c>
      <c r="BL100" s="157" cm="1">
        <f t="array" ref="BL100">IFERROR(_xlfn.XLOOKUP($A100&amp;BL$4,MEN_DES&amp;MEN_COD,MEN_GMS),0)*$Q100</f>
        <v>0</v>
      </c>
      <c r="BM100" s="157" cm="1">
        <f t="array" ref="BM100">IFERROR(_xlfn.XLOOKUP($A100&amp;BM$4,MEN_DES&amp;MEN_COD,MEN_GMS),0)*$Q100</f>
        <v>0</v>
      </c>
      <c r="BN100" s="157" cm="1">
        <f t="array" ref="BN100">IFERROR(_xlfn.XLOOKUP($A100&amp;BN$4,MEN_DES&amp;MEN_COD,MEN_GMS),0)*$Q100</f>
        <v>0</v>
      </c>
      <c r="BO100" s="168">
        <f t="shared" si="40"/>
        <v>0</v>
      </c>
    </row>
    <row r="101" spans="2:67" x14ac:dyDescent="0.15">
      <c r="B101"/>
      <c r="C101"/>
      <c r="R101" s="157" cm="1">
        <f t="array" ref="R101">IFERROR(_xlfn.XLOOKUP($A101&amp;R$4,MEN_DES&amp;MEN_COD,MEN_GMS),0)*$Q101</f>
        <v>0</v>
      </c>
      <c r="S101" s="157" cm="1">
        <f t="array" ref="S101">IFERROR(_xlfn.XLOOKUP($A101&amp;S$4,MEN_DES&amp;MEN_COD,MEN_GMS),0)*$Q101</f>
        <v>0</v>
      </c>
      <c r="T101" s="157" cm="1">
        <f t="array" ref="T101">IFERROR(_xlfn.XLOOKUP($A101&amp;T$4,MEN_DES&amp;MEN_COD,MEN_GMS),0)*$Q101</f>
        <v>0</v>
      </c>
      <c r="U101" s="157" cm="1">
        <f t="array" ref="U101">IFERROR(_xlfn.XLOOKUP($A101&amp;U$4,MEN_DES&amp;MEN_COD,MEN_GMS),0)*$Q101</f>
        <v>0</v>
      </c>
      <c r="V101" s="157" cm="1">
        <f t="array" ref="V101">IFERROR(_xlfn.XLOOKUP($A101&amp;V$4,MEN_DES&amp;MEN_COD,MEN_GMS),0)*$Q101</f>
        <v>0</v>
      </c>
      <c r="W101" s="157" cm="1">
        <f t="array" ref="W101">IFERROR(_xlfn.XLOOKUP($A101&amp;W$4,MEN_DES&amp;MEN_COD,MEN_GMS),0)*$Q101</f>
        <v>0</v>
      </c>
      <c r="X101" s="157" cm="1">
        <f t="array" ref="X101">IFERROR(_xlfn.XLOOKUP($A101&amp;X$4,MEN_DES&amp;MEN_COD,MEN_GMS),0)*$Q101</f>
        <v>0</v>
      </c>
      <c r="Y101" s="157" cm="1">
        <f t="array" ref="Y101">IFERROR(_xlfn.XLOOKUP($A101&amp;Y$4,MEN_DES&amp;MEN_COD,MEN_GMS),0)*$Q101</f>
        <v>0</v>
      </c>
      <c r="Z101" s="157" cm="1">
        <f t="array" ref="Z101">IFERROR(_xlfn.XLOOKUP($A101&amp;Z$4,MEN_DES&amp;MEN_COD,MEN_GMS),0)*$Q101</f>
        <v>0</v>
      </c>
      <c r="AA101" s="157" cm="1">
        <f t="array" ref="AA101">IFERROR(_xlfn.XLOOKUP($A101&amp;AA$4,MEN_DES&amp;MEN_COD,MEN_GMS),0)*$Q101</f>
        <v>0</v>
      </c>
      <c r="AB101" s="157" cm="1">
        <f t="array" ref="AB101">IFERROR(_xlfn.XLOOKUP($A101&amp;AB$4,MEN_DES&amp;MEN_COD,MEN_GMS),0)*$Q101</f>
        <v>0</v>
      </c>
      <c r="AC101" s="157" cm="1">
        <f t="array" ref="AC101">IFERROR(_xlfn.XLOOKUP($A101&amp;AC$4,MEN_DES&amp;MEN_COD,MEN_GMS),0)*$Q101</f>
        <v>0</v>
      </c>
      <c r="AD101" s="157" cm="1">
        <f t="array" ref="AD101">IFERROR(_xlfn.XLOOKUP($A101&amp;AD$4,MEN_DES&amp;MEN_COD,MEN_GMS),0)*$Q101</f>
        <v>0</v>
      </c>
      <c r="AE101" s="157" cm="1">
        <f t="array" ref="AE101">IFERROR(_xlfn.XLOOKUP($A101&amp;AE$4,MEN_DES&amp;MEN_COD,MEN_GMS),0)*$Q101</f>
        <v>0</v>
      </c>
      <c r="AF101" s="157"/>
      <c r="AG101" s="157" cm="1">
        <f t="array" ref="AG101">IFERROR(_xlfn.XLOOKUP($A101&amp;AG$4,MEN_DES&amp;MEN_COD,MEN_GMS),0)*$Q101</f>
        <v>0</v>
      </c>
      <c r="AH101" s="157" cm="1">
        <f t="array" ref="AH101">IFERROR(_xlfn.XLOOKUP($A101&amp;AH$4,MEN_DES&amp;MEN_COD,MEN_GMS),0)*$Q101</f>
        <v>0</v>
      </c>
      <c r="AI101" s="157" cm="1">
        <f t="array" ref="AI101">IFERROR(_xlfn.XLOOKUP($A101&amp;AI$4,MEN_DES&amp;MEN_COD,MEN_GMS),0)*$Q101</f>
        <v>0</v>
      </c>
      <c r="AJ101" s="157" cm="1">
        <f t="array" ref="AJ101">IFERROR(_xlfn.XLOOKUP($A101&amp;AJ$4,MEN_DES&amp;MEN_COD,MEN_GMS),0)*$Q101</f>
        <v>0</v>
      </c>
      <c r="AK101" s="157" cm="1">
        <f t="array" ref="AK101">IFERROR(_xlfn.XLOOKUP($A101&amp;AK$4,MEN_DES&amp;MEN_COD,MEN_GMS),0)*$Q101</f>
        <v>0</v>
      </c>
      <c r="AL101" s="157" cm="1">
        <f t="array" ref="AL101">IFERROR(_xlfn.XLOOKUP($A101&amp;AL$4,MEN_DES&amp;MEN_COD,MEN_GMS),0)*$Q101</f>
        <v>0</v>
      </c>
      <c r="AM101" s="157" cm="1">
        <f t="array" ref="AM101">IFERROR(_xlfn.XLOOKUP($A101&amp;AM$4,MEN_DES&amp;MEN_COD,MEN_GMS),0)*$Q101</f>
        <v>0</v>
      </c>
      <c r="AN101" s="157" cm="1">
        <f t="array" ref="AN101">IFERROR(_xlfn.XLOOKUP($A101&amp;AN$4,MEN_DES&amp;MEN_COD,MEN_GMS),0)*$Q101</f>
        <v>0</v>
      </c>
      <c r="AO101" s="157" cm="1">
        <f t="array" ref="AO101">IFERROR(_xlfn.XLOOKUP($A101&amp;AO$4,MEN_DES&amp;MEN_COD,MEN_GMS),0)*$Q101</f>
        <v>0</v>
      </c>
      <c r="AP101" s="157" cm="1">
        <f t="array" ref="AP101">IFERROR(_xlfn.XLOOKUP($A101&amp;AP$4,MEN_DES&amp;MEN_COD,MEN_GMS),0)*$Q101</f>
        <v>0</v>
      </c>
      <c r="AQ101" s="157" cm="1">
        <f t="array" ref="AQ101">IFERROR(_xlfn.XLOOKUP($A101&amp;AQ$4,MEN_DES&amp;MEN_COD,MEN_GMS),0)*$Q101</f>
        <v>0</v>
      </c>
      <c r="AR101" s="157" cm="1">
        <f t="array" ref="AR101">IFERROR(_xlfn.XLOOKUP($A101&amp;AR$4,MEN_DES&amp;MEN_COD,MEN_GMS),0)*$Q101</f>
        <v>0</v>
      </c>
      <c r="AS101" s="157" cm="1">
        <f t="array" ref="AS101">IFERROR(_xlfn.XLOOKUP($A101&amp;AS$4,MEN_DES&amp;MEN_COD,MEN_GMS),0)*$Q101</f>
        <v>0</v>
      </c>
      <c r="AT101" s="157" cm="1">
        <f t="array" ref="AT101">IFERROR(_xlfn.XLOOKUP($A101&amp;AT$4,MEN_DES&amp;MEN_COD,MEN_GMS),0)*$Q101</f>
        <v>0</v>
      </c>
      <c r="AU101" s="157" cm="1">
        <f t="array" ref="AU101">IFERROR(_xlfn.XLOOKUP($A101&amp;AU$4,MEN_DES&amp;MEN_COD,MEN_GMS),0)*$Q101</f>
        <v>0</v>
      </c>
      <c r="AV101" s="157" cm="1">
        <f t="array" ref="AV101">IFERROR(_xlfn.XLOOKUP($A101&amp;AV$4,MEN_DES&amp;MEN_COD,MEN_GMS),0)*$Q101</f>
        <v>0</v>
      </c>
      <c r="AW101" s="157" cm="1">
        <f t="array" ref="AW101">IFERROR(_xlfn.XLOOKUP($A101&amp;AW$4,MEN_DES&amp;MEN_COD,MEN_GMS),0)*$Q101</f>
        <v>0</v>
      </c>
      <c r="AX101" s="157" cm="1">
        <f t="array" ref="AX101">IFERROR(_xlfn.XLOOKUP($A101&amp;AX$4,MEN_DES&amp;MEN_COD,MEN_GMS),0)*$Q101</f>
        <v>0</v>
      </c>
      <c r="AY101" s="157" cm="1">
        <f t="array" ref="AY101">IFERROR(_xlfn.XLOOKUP($A101&amp;AY$4,MEN_DES&amp;MEN_COD,MEN_GMS),0)*$Q101</f>
        <v>0</v>
      </c>
      <c r="AZ101" s="157" cm="1">
        <f t="array" ref="AZ101">IFERROR(_xlfn.XLOOKUP($A101&amp;AZ$4,MEN_DES&amp;MEN_COD,MEN_GMS),0)*$Q101</f>
        <v>0</v>
      </c>
      <c r="BA101" s="157" cm="1">
        <f t="array" ref="BA101">IFERROR(_xlfn.XLOOKUP($A101&amp;BA$4,MEN_DES&amp;MEN_COD,MEN_GMS),0)*$Q101</f>
        <v>0</v>
      </c>
      <c r="BB101" s="157" cm="1">
        <f t="array" ref="BB101">IFERROR(_xlfn.XLOOKUP($A101&amp;BB$4,MEN_DES&amp;MEN_COD,MEN_GMS),0)*$Q101</f>
        <v>0</v>
      </c>
      <c r="BC101" s="157" cm="1">
        <f t="array" ref="BC101">IFERROR(_xlfn.XLOOKUP($A101&amp;BC$4,MEN_DES&amp;MEN_COD,MEN_GMS),0)*$Q101</f>
        <v>0</v>
      </c>
      <c r="BD101" s="157" cm="1">
        <f t="array" ref="BD101">IFERROR(_xlfn.XLOOKUP($A101&amp;BD$4,MEN_DES&amp;MEN_COD,MEN_GMS),0)*$Q101</f>
        <v>0</v>
      </c>
      <c r="BE101" s="157" cm="1">
        <f t="array" ref="BE101">IFERROR(_xlfn.XLOOKUP($A101&amp;BE$4,MEN_DES&amp;MEN_COD,MEN_GMS),0)*$Q101</f>
        <v>0</v>
      </c>
      <c r="BF101" s="157" cm="1">
        <f t="array" ref="BF101">IFERROR(_xlfn.XLOOKUP($A101&amp;BF$4,MEN_DES&amp;MEN_COD,MEN_GMS),0)*$Q101</f>
        <v>0</v>
      </c>
      <c r="BG101" s="157" cm="1">
        <f t="array" ref="BG101">IFERROR(_xlfn.XLOOKUP($A101&amp;BG$4,MEN_DES&amp;MEN_COD,MEN_GMS),0)*$Q101</f>
        <v>0</v>
      </c>
      <c r="BH101" s="157" cm="1">
        <f t="array" ref="BH101">IFERROR(_xlfn.XLOOKUP($A101&amp;BH$4,MEN_DES&amp;MEN_COD,MEN_GMS),0)*$Q101</f>
        <v>0</v>
      </c>
      <c r="BI101" s="157" cm="1">
        <f t="array" ref="BI101">IFERROR(_xlfn.XLOOKUP($A101&amp;BI$4,MEN_DES&amp;MEN_COD,MEN_GMS),0)*$Q101</f>
        <v>0</v>
      </c>
      <c r="BJ101" s="157" cm="1">
        <f t="array" ref="BJ101">IFERROR(_xlfn.XLOOKUP($A101&amp;BJ$4,MEN_DES&amp;MEN_COD,MEN_GMS),0)*$Q101</f>
        <v>0</v>
      </c>
      <c r="BK101" s="157" cm="1">
        <f t="array" ref="BK101">IFERROR(_xlfn.XLOOKUP($A101&amp;BK$4,MEN_DES&amp;MEN_COD,MEN_GMS),0)*$Q101</f>
        <v>0</v>
      </c>
      <c r="BL101" s="157" cm="1">
        <f t="array" ref="BL101">IFERROR(_xlfn.XLOOKUP($A101&amp;BL$4,MEN_DES&amp;MEN_COD,MEN_GMS),0)*$Q101</f>
        <v>0</v>
      </c>
      <c r="BM101" s="157" cm="1">
        <f t="array" ref="BM101">IFERROR(_xlfn.XLOOKUP($A101&amp;BM$4,MEN_DES&amp;MEN_COD,MEN_GMS),0)*$Q101</f>
        <v>0</v>
      </c>
      <c r="BN101" s="157" cm="1">
        <f t="array" ref="BN101">IFERROR(_xlfn.XLOOKUP($A101&amp;BN$4,MEN_DES&amp;MEN_COD,MEN_GMS),0)*$Q101</f>
        <v>0</v>
      </c>
      <c r="BO101" s="168">
        <f t="shared" si="40"/>
        <v>0</v>
      </c>
    </row>
    <row r="102" spans="2:67" x14ac:dyDescent="0.15">
      <c r="B102"/>
      <c r="C102"/>
      <c r="R102" s="157" cm="1">
        <f t="array" ref="R102">IFERROR(_xlfn.XLOOKUP($A102&amp;R$4,MEN_DES&amp;MEN_COD,MEN_GMS),0)*$Q102</f>
        <v>0</v>
      </c>
      <c r="S102" s="157" cm="1">
        <f t="array" ref="S102">IFERROR(_xlfn.XLOOKUP($A102&amp;S$4,MEN_DES&amp;MEN_COD,MEN_GMS),0)*$Q102</f>
        <v>0</v>
      </c>
      <c r="T102" s="157" cm="1">
        <f t="array" ref="T102">IFERROR(_xlfn.XLOOKUP($A102&amp;T$4,MEN_DES&amp;MEN_COD,MEN_GMS),0)*$Q102</f>
        <v>0</v>
      </c>
      <c r="U102" s="157" cm="1">
        <f t="array" ref="U102">IFERROR(_xlfn.XLOOKUP($A102&amp;U$4,MEN_DES&amp;MEN_COD,MEN_GMS),0)*$Q102</f>
        <v>0</v>
      </c>
      <c r="V102" s="157" cm="1">
        <f t="array" ref="V102">IFERROR(_xlfn.XLOOKUP($A102&amp;V$4,MEN_DES&amp;MEN_COD,MEN_GMS),0)*$Q102</f>
        <v>0</v>
      </c>
      <c r="W102" s="157" cm="1">
        <f t="array" ref="W102">IFERROR(_xlfn.XLOOKUP($A102&amp;W$4,MEN_DES&amp;MEN_COD,MEN_GMS),0)*$Q102</f>
        <v>0</v>
      </c>
      <c r="X102" s="157" cm="1">
        <f t="array" ref="X102">IFERROR(_xlfn.XLOOKUP($A102&amp;X$4,MEN_DES&amp;MEN_COD,MEN_GMS),0)*$Q102</f>
        <v>0</v>
      </c>
      <c r="Y102" s="157" cm="1">
        <f t="array" ref="Y102">IFERROR(_xlfn.XLOOKUP($A102&amp;Y$4,MEN_DES&amp;MEN_COD,MEN_GMS),0)*$Q102</f>
        <v>0</v>
      </c>
      <c r="Z102" s="157" cm="1">
        <f t="array" ref="Z102">IFERROR(_xlfn.XLOOKUP($A102&amp;Z$4,MEN_DES&amp;MEN_COD,MEN_GMS),0)*$Q102</f>
        <v>0</v>
      </c>
      <c r="AA102" s="157" cm="1">
        <f t="array" ref="AA102">IFERROR(_xlfn.XLOOKUP($A102&amp;AA$4,MEN_DES&amp;MEN_COD,MEN_GMS),0)*$Q102</f>
        <v>0</v>
      </c>
      <c r="AB102" s="157" cm="1">
        <f t="array" ref="AB102">IFERROR(_xlfn.XLOOKUP($A102&amp;AB$4,MEN_DES&amp;MEN_COD,MEN_GMS),0)*$Q102</f>
        <v>0</v>
      </c>
      <c r="AC102" s="157" cm="1">
        <f t="array" ref="AC102">IFERROR(_xlfn.XLOOKUP($A102&amp;AC$4,MEN_DES&amp;MEN_COD,MEN_GMS),0)*$Q102</f>
        <v>0</v>
      </c>
      <c r="AD102" s="157" cm="1">
        <f t="array" ref="AD102">IFERROR(_xlfn.XLOOKUP($A102&amp;AD$4,MEN_DES&amp;MEN_COD,MEN_GMS),0)*$Q102</f>
        <v>0</v>
      </c>
      <c r="AE102" s="157" cm="1">
        <f t="array" ref="AE102">IFERROR(_xlfn.XLOOKUP($A102&amp;AE$4,MEN_DES&amp;MEN_COD,MEN_GMS),0)*$Q102</f>
        <v>0</v>
      </c>
      <c r="AF102" s="157"/>
      <c r="AG102" s="157" cm="1">
        <f t="array" ref="AG102">IFERROR(_xlfn.XLOOKUP($A102&amp;AG$4,MEN_DES&amp;MEN_COD,MEN_GMS),0)*$Q102</f>
        <v>0</v>
      </c>
      <c r="AH102" s="157" cm="1">
        <f t="array" ref="AH102">IFERROR(_xlfn.XLOOKUP($A102&amp;AH$4,MEN_DES&amp;MEN_COD,MEN_GMS),0)*$Q102</f>
        <v>0</v>
      </c>
      <c r="AI102" s="157" cm="1">
        <f t="array" ref="AI102">IFERROR(_xlfn.XLOOKUP($A102&amp;AI$4,MEN_DES&amp;MEN_COD,MEN_GMS),0)*$Q102</f>
        <v>0</v>
      </c>
      <c r="AJ102" s="157" cm="1">
        <f t="array" ref="AJ102">IFERROR(_xlfn.XLOOKUP($A102&amp;AJ$4,MEN_DES&amp;MEN_COD,MEN_GMS),0)*$Q102</f>
        <v>0</v>
      </c>
      <c r="AK102" s="157" cm="1">
        <f t="array" ref="AK102">IFERROR(_xlfn.XLOOKUP($A102&amp;AK$4,MEN_DES&amp;MEN_COD,MEN_GMS),0)*$Q102</f>
        <v>0</v>
      </c>
      <c r="AL102" s="157" cm="1">
        <f t="array" ref="AL102">IFERROR(_xlfn.XLOOKUP($A102&amp;AL$4,MEN_DES&amp;MEN_COD,MEN_GMS),0)*$Q102</f>
        <v>0</v>
      </c>
      <c r="AM102" s="157" cm="1">
        <f t="array" ref="AM102">IFERROR(_xlfn.XLOOKUP($A102&amp;AM$4,MEN_DES&amp;MEN_COD,MEN_GMS),0)*$Q102</f>
        <v>0</v>
      </c>
      <c r="AN102" s="157" cm="1">
        <f t="array" ref="AN102">IFERROR(_xlfn.XLOOKUP($A102&amp;AN$4,MEN_DES&amp;MEN_COD,MEN_GMS),0)*$Q102</f>
        <v>0</v>
      </c>
      <c r="AO102" s="157" cm="1">
        <f t="array" ref="AO102">IFERROR(_xlfn.XLOOKUP($A102&amp;AO$4,MEN_DES&amp;MEN_COD,MEN_GMS),0)*$Q102</f>
        <v>0</v>
      </c>
      <c r="AP102" s="157" cm="1">
        <f t="array" ref="AP102">IFERROR(_xlfn.XLOOKUP($A102&amp;AP$4,MEN_DES&amp;MEN_COD,MEN_GMS),0)*$Q102</f>
        <v>0</v>
      </c>
      <c r="AQ102" s="157" cm="1">
        <f t="array" ref="AQ102">IFERROR(_xlfn.XLOOKUP($A102&amp;AQ$4,MEN_DES&amp;MEN_COD,MEN_GMS),0)*$Q102</f>
        <v>0</v>
      </c>
      <c r="AR102" s="157" cm="1">
        <f t="array" ref="AR102">IFERROR(_xlfn.XLOOKUP($A102&amp;AR$4,MEN_DES&amp;MEN_COD,MEN_GMS),0)*$Q102</f>
        <v>0</v>
      </c>
      <c r="AS102" s="157" cm="1">
        <f t="array" ref="AS102">IFERROR(_xlfn.XLOOKUP($A102&amp;AS$4,MEN_DES&amp;MEN_COD,MEN_GMS),0)*$Q102</f>
        <v>0</v>
      </c>
      <c r="AT102" s="157" cm="1">
        <f t="array" ref="AT102">IFERROR(_xlfn.XLOOKUP($A102&amp;AT$4,MEN_DES&amp;MEN_COD,MEN_GMS),0)*$Q102</f>
        <v>0</v>
      </c>
      <c r="AU102" s="157" cm="1">
        <f t="array" ref="AU102">IFERROR(_xlfn.XLOOKUP($A102&amp;AU$4,MEN_DES&amp;MEN_COD,MEN_GMS),0)*$Q102</f>
        <v>0</v>
      </c>
      <c r="AV102" s="157" cm="1">
        <f t="array" ref="AV102">IFERROR(_xlfn.XLOOKUP($A102&amp;AV$4,MEN_DES&amp;MEN_COD,MEN_GMS),0)*$Q102</f>
        <v>0</v>
      </c>
      <c r="AW102" s="157" cm="1">
        <f t="array" ref="AW102">IFERROR(_xlfn.XLOOKUP($A102&amp;AW$4,MEN_DES&amp;MEN_COD,MEN_GMS),0)*$Q102</f>
        <v>0</v>
      </c>
      <c r="AX102" s="157" cm="1">
        <f t="array" ref="AX102">IFERROR(_xlfn.XLOOKUP($A102&amp;AX$4,MEN_DES&amp;MEN_COD,MEN_GMS),0)*$Q102</f>
        <v>0</v>
      </c>
      <c r="AY102" s="157" cm="1">
        <f t="array" ref="AY102">IFERROR(_xlfn.XLOOKUP($A102&amp;AY$4,MEN_DES&amp;MEN_COD,MEN_GMS),0)*$Q102</f>
        <v>0</v>
      </c>
      <c r="AZ102" s="157" cm="1">
        <f t="array" ref="AZ102">IFERROR(_xlfn.XLOOKUP($A102&amp;AZ$4,MEN_DES&amp;MEN_COD,MEN_GMS),0)*$Q102</f>
        <v>0</v>
      </c>
      <c r="BA102" s="157" cm="1">
        <f t="array" ref="BA102">IFERROR(_xlfn.XLOOKUP($A102&amp;BA$4,MEN_DES&amp;MEN_COD,MEN_GMS),0)*$Q102</f>
        <v>0</v>
      </c>
      <c r="BB102" s="157" cm="1">
        <f t="array" ref="BB102">IFERROR(_xlfn.XLOOKUP($A102&amp;BB$4,MEN_DES&amp;MEN_COD,MEN_GMS),0)*$Q102</f>
        <v>0</v>
      </c>
      <c r="BC102" s="157" cm="1">
        <f t="array" ref="BC102">IFERROR(_xlfn.XLOOKUP($A102&amp;BC$4,MEN_DES&amp;MEN_COD,MEN_GMS),0)*$Q102</f>
        <v>0</v>
      </c>
      <c r="BD102" s="157" cm="1">
        <f t="array" ref="BD102">IFERROR(_xlfn.XLOOKUP($A102&amp;BD$4,MEN_DES&amp;MEN_COD,MEN_GMS),0)*$Q102</f>
        <v>0</v>
      </c>
      <c r="BE102" s="157" cm="1">
        <f t="array" ref="BE102">IFERROR(_xlfn.XLOOKUP($A102&amp;BE$4,MEN_DES&amp;MEN_COD,MEN_GMS),0)*$Q102</f>
        <v>0</v>
      </c>
      <c r="BF102" s="157" cm="1">
        <f t="array" ref="BF102">IFERROR(_xlfn.XLOOKUP($A102&amp;BF$4,MEN_DES&amp;MEN_COD,MEN_GMS),0)*$Q102</f>
        <v>0</v>
      </c>
      <c r="BG102" s="157" cm="1">
        <f t="array" ref="BG102">IFERROR(_xlfn.XLOOKUP($A102&amp;BG$4,MEN_DES&amp;MEN_COD,MEN_GMS),0)*$Q102</f>
        <v>0</v>
      </c>
      <c r="BH102" s="157" cm="1">
        <f t="array" ref="BH102">IFERROR(_xlfn.XLOOKUP($A102&amp;BH$4,MEN_DES&amp;MEN_COD,MEN_GMS),0)*$Q102</f>
        <v>0</v>
      </c>
      <c r="BI102" s="157" cm="1">
        <f t="array" ref="BI102">IFERROR(_xlfn.XLOOKUP($A102&amp;BI$4,MEN_DES&amp;MEN_COD,MEN_GMS),0)*$Q102</f>
        <v>0</v>
      </c>
      <c r="BJ102" s="157" cm="1">
        <f t="array" ref="BJ102">IFERROR(_xlfn.XLOOKUP($A102&amp;BJ$4,MEN_DES&amp;MEN_COD,MEN_GMS),0)*$Q102</f>
        <v>0</v>
      </c>
      <c r="BK102" s="157" cm="1">
        <f t="array" ref="BK102">IFERROR(_xlfn.XLOOKUP($A102&amp;BK$4,MEN_DES&amp;MEN_COD,MEN_GMS),0)*$Q102</f>
        <v>0</v>
      </c>
      <c r="BL102" s="157" cm="1">
        <f t="array" ref="BL102">IFERROR(_xlfn.XLOOKUP($A102&amp;BL$4,MEN_DES&amp;MEN_COD,MEN_GMS),0)*$Q102</f>
        <v>0</v>
      </c>
      <c r="BM102" s="157" cm="1">
        <f t="array" ref="BM102">IFERROR(_xlfn.XLOOKUP($A102&amp;BM$4,MEN_DES&amp;MEN_COD,MEN_GMS),0)*$Q102</f>
        <v>0</v>
      </c>
      <c r="BN102" s="157" cm="1">
        <f t="array" ref="BN102">IFERROR(_xlfn.XLOOKUP($A102&amp;BN$4,MEN_DES&amp;MEN_COD,MEN_GMS),0)*$Q102</f>
        <v>0</v>
      </c>
      <c r="BO102" s="168">
        <f t="shared" si="40"/>
        <v>0</v>
      </c>
    </row>
    <row r="103" spans="2:67" x14ac:dyDescent="0.15">
      <c r="B103"/>
      <c r="C103"/>
      <c r="R103" s="157" cm="1">
        <f t="array" ref="R103">IFERROR(_xlfn.XLOOKUP($A103&amp;R$4,MEN_DES&amp;MEN_COD,MEN_GMS),0)*$Q103</f>
        <v>0</v>
      </c>
      <c r="S103" s="157" cm="1">
        <f t="array" ref="S103">IFERROR(_xlfn.XLOOKUP($A103&amp;S$4,MEN_DES&amp;MEN_COD,MEN_GMS),0)*$Q103</f>
        <v>0</v>
      </c>
      <c r="T103" s="157" cm="1">
        <f t="array" ref="T103">IFERROR(_xlfn.XLOOKUP($A103&amp;T$4,MEN_DES&amp;MEN_COD,MEN_GMS),0)*$Q103</f>
        <v>0</v>
      </c>
      <c r="U103" s="157" cm="1">
        <f t="array" ref="U103">IFERROR(_xlfn.XLOOKUP($A103&amp;U$4,MEN_DES&amp;MEN_COD,MEN_GMS),0)*$Q103</f>
        <v>0</v>
      </c>
      <c r="V103" s="157" cm="1">
        <f t="array" ref="V103">IFERROR(_xlfn.XLOOKUP($A103&amp;V$4,MEN_DES&amp;MEN_COD,MEN_GMS),0)*$Q103</f>
        <v>0</v>
      </c>
      <c r="W103" s="157" cm="1">
        <f t="array" ref="W103">IFERROR(_xlfn.XLOOKUP($A103&amp;W$4,MEN_DES&amp;MEN_COD,MEN_GMS),0)*$Q103</f>
        <v>0</v>
      </c>
      <c r="X103" s="157" cm="1">
        <f t="array" ref="X103">IFERROR(_xlfn.XLOOKUP($A103&amp;X$4,MEN_DES&amp;MEN_COD,MEN_GMS),0)*$Q103</f>
        <v>0</v>
      </c>
      <c r="Y103" s="157" cm="1">
        <f t="array" ref="Y103">IFERROR(_xlfn.XLOOKUP($A103&amp;Y$4,MEN_DES&amp;MEN_COD,MEN_GMS),0)*$Q103</f>
        <v>0</v>
      </c>
      <c r="Z103" s="157" cm="1">
        <f t="array" ref="Z103">IFERROR(_xlfn.XLOOKUP($A103&amp;Z$4,MEN_DES&amp;MEN_COD,MEN_GMS),0)*$Q103</f>
        <v>0</v>
      </c>
      <c r="AA103" s="157" cm="1">
        <f t="array" ref="AA103">IFERROR(_xlfn.XLOOKUP($A103&amp;AA$4,MEN_DES&amp;MEN_COD,MEN_GMS),0)*$Q103</f>
        <v>0</v>
      </c>
      <c r="AB103" s="157" cm="1">
        <f t="array" ref="AB103">IFERROR(_xlfn.XLOOKUP($A103&amp;AB$4,MEN_DES&amp;MEN_COD,MEN_GMS),0)*$Q103</f>
        <v>0</v>
      </c>
      <c r="AC103" s="157" cm="1">
        <f t="array" ref="AC103">IFERROR(_xlfn.XLOOKUP($A103&amp;AC$4,MEN_DES&amp;MEN_COD,MEN_GMS),0)*$Q103</f>
        <v>0</v>
      </c>
      <c r="AD103" s="157" cm="1">
        <f t="array" ref="AD103">IFERROR(_xlfn.XLOOKUP($A103&amp;AD$4,MEN_DES&amp;MEN_COD,MEN_GMS),0)*$Q103</f>
        <v>0</v>
      </c>
      <c r="AE103" s="157" cm="1">
        <f t="array" ref="AE103">IFERROR(_xlfn.XLOOKUP($A103&amp;AE$4,MEN_DES&amp;MEN_COD,MEN_GMS),0)*$Q103</f>
        <v>0</v>
      </c>
      <c r="AF103" s="157"/>
      <c r="AG103" s="157" cm="1">
        <f t="array" ref="AG103">IFERROR(_xlfn.XLOOKUP($A103&amp;AG$4,MEN_DES&amp;MEN_COD,MEN_GMS),0)*$Q103</f>
        <v>0</v>
      </c>
      <c r="AH103" s="157" cm="1">
        <f t="array" ref="AH103">IFERROR(_xlfn.XLOOKUP($A103&amp;AH$4,MEN_DES&amp;MEN_COD,MEN_GMS),0)*$Q103</f>
        <v>0</v>
      </c>
      <c r="AI103" s="157" cm="1">
        <f t="array" ref="AI103">IFERROR(_xlfn.XLOOKUP($A103&amp;AI$4,MEN_DES&amp;MEN_COD,MEN_GMS),0)*$Q103</f>
        <v>0</v>
      </c>
      <c r="AJ103" s="157" cm="1">
        <f t="array" ref="AJ103">IFERROR(_xlfn.XLOOKUP($A103&amp;AJ$4,MEN_DES&amp;MEN_COD,MEN_GMS),0)*$Q103</f>
        <v>0</v>
      </c>
      <c r="AK103" s="157" cm="1">
        <f t="array" ref="AK103">IFERROR(_xlfn.XLOOKUP($A103&amp;AK$4,MEN_DES&amp;MEN_COD,MEN_GMS),0)*$Q103</f>
        <v>0</v>
      </c>
      <c r="AL103" s="157" cm="1">
        <f t="array" ref="AL103">IFERROR(_xlfn.XLOOKUP($A103&amp;AL$4,MEN_DES&amp;MEN_COD,MEN_GMS),0)*$Q103</f>
        <v>0</v>
      </c>
      <c r="AM103" s="157" cm="1">
        <f t="array" ref="AM103">IFERROR(_xlfn.XLOOKUP($A103&amp;AM$4,MEN_DES&amp;MEN_COD,MEN_GMS),0)*$Q103</f>
        <v>0</v>
      </c>
      <c r="AN103" s="157" cm="1">
        <f t="array" ref="AN103">IFERROR(_xlfn.XLOOKUP($A103&amp;AN$4,MEN_DES&amp;MEN_COD,MEN_GMS),0)*$Q103</f>
        <v>0</v>
      </c>
      <c r="AO103" s="157" cm="1">
        <f t="array" ref="AO103">IFERROR(_xlfn.XLOOKUP($A103&amp;AO$4,MEN_DES&amp;MEN_COD,MEN_GMS),0)*$Q103</f>
        <v>0</v>
      </c>
      <c r="AP103" s="157" cm="1">
        <f t="array" ref="AP103">IFERROR(_xlfn.XLOOKUP($A103&amp;AP$4,MEN_DES&amp;MEN_COD,MEN_GMS),0)*$Q103</f>
        <v>0</v>
      </c>
      <c r="AQ103" s="157" cm="1">
        <f t="array" ref="AQ103">IFERROR(_xlfn.XLOOKUP($A103&amp;AQ$4,MEN_DES&amp;MEN_COD,MEN_GMS),0)*$Q103</f>
        <v>0</v>
      </c>
      <c r="AR103" s="157" cm="1">
        <f t="array" ref="AR103">IFERROR(_xlfn.XLOOKUP($A103&amp;AR$4,MEN_DES&amp;MEN_COD,MEN_GMS),0)*$Q103</f>
        <v>0</v>
      </c>
      <c r="AS103" s="157" cm="1">
        <f t="array" ref="AS103">IFERROR(_xlfn.XLOOKUP($A103&amp;AS$4,MEN_DES&amp;MEN_COD,MEN_GMS),0)*$Q103</f>
        <v>0</v>
      </c>
      <c r="AT103" s="157" cm="1">
        <f t="array" ref="AT103">IFERROR(_xlfn.XLOOKUP($A103&amp;AT$4,MEN_DES&amp;MEN_COD,MEN_GMS),0)*$Q103</f>
        <v>0</v>
      </c>
      <c r="AU103" s="157" cm="1">
        <f t="array" ref="AU103">IFERROR(_xlfn.XLOOKUP($A103&amp;AU$4,MEN_DES&amp;MEN_COD,MEN_GMS),0)*$Q103</f>
        <v>0</v>
      </c>
      <c r="AV103" s="157" cm="1">
        <f t="array" ref="AV103">IFERROR(_xlfn.XLOOKUP($A103&amp;AV$4,MEN_DES&amp;MEN_COD,MEN_GMS),0)*$Q103</f>
        <v>0</v>
      </c>
      <c r="AW103" s="157" cm="1">
        <f t="array" ref="AW103">IFERROR(_xlfn.XLOOKUP($A103&amp;AW$4,MEN_DES&amp;MEN_COD,MEN_GMS),0)*$Q103</f>
        <v>0</v>
      </c>
      <c r="AX103" s="157" cm="1">
        <f t="array" ref="AX103">IFERROR(_xlfn.XLOOKUP($A103&amp;AX$4,MEN_DES&amp;MEN_COD,MEN_GMS),0)*$Q103</f>
        <v>0</v>
      </c>
      <c r="AY103" s="157" cm="1">
        <f t="array" ref="AY103">IFERROR(_xlfn.XLOOKUP($A103&amp;AY$4,MEN_DES&amp;MEN_COD,MEN_GMS),0)*$Q103</f>
        <v>0</v>
      </c>
      <c r="AZ103" s="157" cm="1">
        <f t="array" ref="AZ103">IFERROR(_xlfn.XLOOKUP($A103&amp;AZ$4,MEN_DES&amp;MEN_COD,MEN_GMS),0)*$Q103</f>
        <v>0</v>
      </c>
      <c r="BA103" s="157" cm="1">
        <f t="array" ref="BA103">IFERROR(_xlfn.XLOOKUP($A103&amp;BA$4,MEN_DES&amp;MEN_COD,MEN_GMS),0)*$Q103</f>
        <v>0</v>
      </c>
      <c r="BB103" s="157" cm="1">
        <f t="array" ref="BB103">IFERROR(_xlfn.XLOOKUP($A103&amp;BB$4,MEN_DES&amp;MEN_COD,MEN_GMS),0)*$Q103</f>
        <v>0</v>
      </c>
      <c r="BC103" s="157" cm="1">
        <f t="array" ref="BC103">IFERROR(_xlfn.XLOOKUP($A103&amp;BC$4,MEN_DES&amp;MEN_COD,MEN_GMS),0)*$Q103</f>
        <v>0</v>
      </c>
      <c r="BD103" s="157" cm="1">
        <f t="array" ref="BD103">IFERROR(_xlfn.XLOOKUP($A103&amp;BD$4,MEN_DES&amp;MEN_COD,MEN_GMS),0)*$Q103</f>
        <v>0</v>
      </c>
      <c r="BE103" s="157" cm="1">
        <f t="array" ref="BE103">IFERROR(_xlfn.XLOOKUP($A103&amp;BE$4,MEN_DES&amp;MEN_COD,MEN_GMS),0)*$Q103</f>
        <v>0</v>
      </c>
      <c r="BF103" s="157" cm="1">
        <f t="array" ref="BF103">IFERROR(_xlfn.XLOOKUP($A103&amp;BF$4,MEN_DES&amp;MEN_COD,MEN_GMS),0)*$Q103</f>
        <v>0</v>
      </c>
      <c r="BG103" s="157" cm="1">
        <f t="array" ref="BG103">IFERROR(_xlfn.XLOOKUP($A103&amp;BG$4,MEN_DES&amp;MEN_COD,MEN_GMS),0)*$Q103</f>
        <v>0</v>
      </c>
      <c r="BH103" s="157" cm="1">
        <f t="array" ref="BH103">IFERROR(_xlfn.XLOOKUP($A103&amp;BH$4,MEN_DES&amp;MEN_COD,MEN_GMS),0)*$Q103</f>
        <v>0</v>
      </c>
      <c r="BI103" s="157" cm="1">
        <f t="array" ref="BI103">IFERROR(_xlfn.XLOOKUP($A103&amp;BI$4,MEN_DES&amp;MEN_COD,MEN_GMS),0)*$Q103</f>
        <v>0</v>
      </c>
      <c r="BJ103" s="157" cm="1">
        <f t="array" ref="BJ103">IFERROR(_xlfn.XLOOKUP($A103&amp;BJ$4,MEN_DES&amp;MEN_COD,MEN_GMS),0)*$Q103</f>
        <v>0</v>
      </c>
      <c r="BK103" s="157" cm="1">
        <f t="array" ref="BK103">IFERROR(_xlfn.XLOOKUP($A103&amp;BK$4,MEN_DES&amp;MEN_COD,MEN_GMS),0)*$Q103</f>
        <v>0</v>
      </c>
      <c r="BL103" s="157" cm="1">
        <f t="array" ref="BL103">IFERROR(_xlfn.XLOOKUP($A103&amp;BL$4,MEN_DES&amp;MEN_COD,MEN_GMS),0)*$Q103</f>
        <v>0</v>
      </c>
      <c r="BM103" s="157" cm="1">
        <f t="array" ref="BM103">IFERROR(_xlfn.XLOOKUP($A103&amp;BM$4,MEN_DES&amp;MEN_COD,MEN_GMS),0)*$Q103</f>
        <v>0</v>
      </c>
      <c r="BN103" s="157" cm="1">
        <f t="array" ref="BN103">IFERROR(_xlfn.XLOOKUP($A103&amp;BN$4,MEN_DES&amp;MEN_COD,MEN_GMS),0)*$Q103</f>
        <v>0</v>
      </c>
      <c r="BO103" s="168">
        <f t="shared" si="40"/>
        <v>0</v>
      </c>
    </row>
    <row r="104" spans="2:67" x14ac:dyDescent="0.15">
      <c r="B104"/>
      <c r="C104"/>
      <c r="R104" s="157" cm="1">
        <f t="array" ref="R104">IFERROR(_xlfn.XLOOKUP($A104&amp;R$4,MEN_DES&amp;MEN_COD,MEN_GMS),0)*$Q104</f>
        <v>0</v>
      </c>
      <c r="S104" s="157" cm="1">
        <f t="array" ref="S104">IFERROR(_xlfn.XLOOKUP($A104&amp;S$4,MEN_DES&amp;MEN_COD,MEN_GMS),0)*$Q104</f>
        <v>0</v>
      </c>
      <c r="T104" s="157" cm="1">
        <f t="array" ref="T104">IFERROR(_xlfn.XLOOKUP($A104&amp;T$4,MEN_DES&amp;MEN_COD,MEN_GMS),0)*$Q104</f>
        <v>0</v>
      </c>
      <c r="U104" s="157" cm="1">
        <f t="array" ref="U104">IFERROR(_xlfn.XLOOKUP($A104&amp;U$4,MEN_DES&amp;MEN_COD,MEN_GMS),0)*$Q104</f>
        <v>0</v>
      </c>
      <c r="V104" s="157" cm="1">
        <f t="array" ref="V104">IFERROR(_xlfn.XLOOKUP($A104&amp;V$4,MEN_DES&amp;MEN_COD,MEN_GMS),0)*$Q104</f>
        <v>0</v>
      </c>
      <c r="W104" s="157" cm="1">
        <f t="array" ref="W104">IFERROR(_xlfn.XLOOKUP($A104&amp;W$4,MEN_DES&amp;MEN_COD,MEN_GMS),0)*$Q104</f>
        <v>0</v>
      </c>
      <c r="X104" s="157" cm="1">
        <f t="array" ref="X104">IFERROR(_xlfn.XLOOKUP($A104&amp;X$4,MEN_DES&amp;MEN_COD,MEN_GMS),0)*$Q104</f>
        <v>0</v>
      </c>
      <c r="Y104" s="157" cm="1">
        <f t="array" ref="Y104">IFERROR(_xlfn.XLOOKUP($A104&amp;Y$4,MEN_DES&amp;MEN_COD,MEN_GMS),0)*$Q104</f>
        <v>0</v>
      </c>
      <c r="Z104" s="157" cm="1">
        <f t="array" ref="Z104">IFERROR(_xlfn.XLOOKUP($A104&amp;Z$4,MEN_DES&amp;MEN_COD,MEN_GMS),0)*$Q104</f>
        <v>0</v>
      </c>
      <c r="AA104" s="157" cm="1">
        <f t="array" ref="AA104">IFERROR(_xlfn.XLOOKUP($A104&amp;AA$4,MEN_DES&amp;MEN_COD,MEN_GMS),0)*$Q104</f>
        <v>0</v>
      </c>
      <c r="AB104" s="157" cm="1">
        <f t="array" ref="AB104">IFERROR(_xlfn.XLOOKUP($A104&amp;AB$4,MEN_DES&amp;MEN_COD,MEN_GMS),0)*$Q104</f>
        <v>0</v>
      </c>
      <c r="AC104" s="157" cm="1">
        <f t="array" ref="AC104">IFERROR(_xlfn.XLOOKUP($A104&amp;AC$4,MEN_DES&amp;MEN_COD,MEN_GMS),0)*$Q104</f>
        <v>0</v>
      </c>
      <c r="AD104" s="157" cm="1">
        <f t="array" ref="AD104">IFERROR(_xlfn.XLOOKUP($A104&amp;AD$4,MEN_DES&amp;MEN_COD,MEN_GMS),0)*$Q104</f>
        <v>0</v>
      </c>
      <c r="AE104" s="157" cm="1">
        <f t="array" ref="AE104">IFERROR(_xlfn.XLOOKUP($A104&amp;AE$4,MEN_DES&amp;MEN_COD,MEN_GMS),0)*$Q104</f>
        <v>0</v>
      </c>
      <c r="AF104" s="157"/>
      <c r="AG104" s="157" cm="1">
        <f t="array" ref="AG104">IFERROR(_xlfn.XLOOKUP($A104&amp;AG$4,MEN_DES&amp;MEN_COD,MEN_GMS),0)*$Q104</f>
        <v>0</v>
      </c>
      <c r="AH104" s="157" cm="1">
        <f t="array" ref="AH104">IFERROR(_xlfn.XLOOKUP($A104&amp;AH$4,MEN_DES&amp;MEN_COD,MEN_GMS),0)*$Q104</f>
        <v>0</v>
      </c>
      <c r="AI104" s="157" cm="1">
        <f t="array" ref="AI104">IFERROR(_xlfn.XLOOKUP($A104&amp;AI$4,MEN_DES&amp;MEN_COD,MEN_GMS),0)*$Q104</f>
        <v>0</v>
      </c>
      <c r="AJ104" s="157" cm="1">
        <f t="array" ref="AJ104">IFERROR(_xlfn.XLOOKUP($A104&amp;AJ$4,MEN_DES&amp;MEN_COD,MEN_GMS),0)*$Q104</f>
        <v>0</v>
      </c>
      <c r="AK104" s="157" cm="1">
        <f t="array" ref="AK104">IFERROR(_xlfn.XLOOKUP($A104&amp;AK$4,MEN_DES&amp;MEN_COD,MEN_GMS),0)*$Q104</f>
        <v>0</v>
      </c>
      <c r="AL104" s="157" cm="1">
        <f t="array" ref="AL104">IFERROR(_xlfn.XLOOKUP($A104&amp;AL$4,MEN_DES&amp;MEN_COD,MEN_GMS),0)*$Q104</f>
        <v>0</v>
      </c>
      <c r="AM104" s="157" cm="1">
        <f t="array" ref="AM104">IFERROR(_xlfn.XLOOKUP($A104&amp;AM$4,MEN_DES&amp;MEN_COD,MEN_GMS),0)*$Q104</f>
        <v>0</v>
      </c>
      <c r="AN104" s="157" cm="1">
        <f t="array" ref="AN104">IFERROR(_xlfn.XLOOKUP($A104&amp;AN$4,MEN_DES&amp;MEN_COD,MEN_GMS),0)*$Q104</f>
        <v>0</v>
      </c>
      <c r="AO104" s="157" cm="1">
        <f t="array" ref="AO104">IFERROR(_xlfn.XLOOKUP($A104&amp;AO$4,MEN_DES&amp;MEN_COD,MEN_GMS),0)*$Q104</f>
        <v>0</v>
      </c>
      <c r="AP104" s="157" cm="1">
        <f t="array" ref="AP104">IFERROR(_xlfn.XLOOKUP($A104&amp;AP$4,MEN_DES&amp;MEN_COD,MEN_GMS),0)*$Q104</f>
        <v>0</v>
      </c>
      <c r="AQ104" s="157" cm="1">
        <f t="array" ref="AQ104">IFERROR(_xlfn.XLOOKUP($A104&amp;AQ$4,MEN_DES&amp;MEN_COD,MEN_GMS),0)*$Q104</f>
        <v>0</v>
      </c>
      <c r="AR104" s="157" cm="1">
        <f t="array" ref="AR104">IFERROR(_xlfn.XLOOKUP($A104&amp;AR$4,MEN_DES&amp;MEN_COD,MEN_GMS),0)*$Q104</f>
        <v>0</v>
      </c>
      <c r="AS104" s="157" cm="1">
        <f t="array" ref="AS104">IFERROR(_xlfn.XLOOKUP($A104&amp;AS$4,MEN_DES&amp;MEN_COD,MEN_GMS),0)*$Q104</f>
        <v>0</v>
      </c>
      <c r="AT104" s="157" cm="1">
        <f t="array" ref="AT104">IFERROR(_xlfn.XLOOKUP($A104&amp;AT$4,MEN_DES&amp;MEN_COD,MEN_GMS),0)*$Q104</f>
        <v>0</v>
      </c>
      <c r="AU104" s="157" cm="1">
        <f t="array" ref="AU104">IFERROR(_xlfn.XLOOKUP($A104&amp;AU$4,MEN_DES&amp;MEN_COD,MEN_GMS),0)*$Q104</f>
        <v>0</v>
      </c>
      <c r="AV104" s="157" cm="1">
        <f t="array" ref="AV104">IFERROR(_xlfn.XLOOKUP($A104&amp;AV$4,MEN_DES&amp;MEN_COD,MEN_GMS),0)*$Q104</f>
        <v>0</v>
      </c>
      <c r="AW104" s="157" cm="1">
        <f t="array" ref="AW104">IFERROR(_xlfn.XLOOKUP($A104&amp;AW$4,MEN_DES&amp;MEN_COD,MEN_GMS),0)*$Q104</f>
        <v>0</v>
      </c>
      <c r="AX104" s="157" cm="1">
        <f t="array" ref="AX104">IFERROR(_xlfn.XLOOKUP($A104&amp;AX$4,MEN_DES&amp;MEN_COD,MEN_GMS),0)*$Q104</f>
        <v>0</v>
      </c>
      <c r="AY104" s="157" cm="1">
        <f t="array" ref="AY104">IFERROR(_xlfn.XLOOKUP($A104&amp;AY$4,MEN_DES&amp;MEN_COD,MEN_GMS),0)*$Q104</f>
        <v>0</v>
      </c>
      <c r="AZ104" s="157" cm="1">
        <f t="array" ref="AZ104">IFERROR(_xlfn.XLOOKUP($A104&amp;AZ$4,MEN_DES&amp;MEN_COD,MEN_GMS),0)*$Q104</f>
        <v>0</v>
      </c>
      <c r="BA104" s="157" cm="1">
        <f t="array" ref="BA104">IFERROR(_xlfn.XLOOKUP($A104&amp;BA$4,MEN_DES&amp;MEN_COD,MEN_GMS),0)*$Q104</f>
        <v>0</v>
      </c>
      <c r="BB104" s="157" cm="1">
        <f t="array" ref="BB104">IFERROR(_xlfn.XLOOKUP($A104&amp;BB$4,MEN_DES&amp;MEN_COD,MEN_GMS),0)*$Q104</f>
        <v>0</v>
      </c>
      <c r="BC104" s="157" cm="1">
        <f t="array" ref="BC104">IFERROR(_xlfn.XLOOKUP($A104&amp;BC$4,MEN_DES&amp;MEN_COD,MEN_GMS),0)*$Q104</f>
        <v>0</v>
      </c>
      <c r="BD104" s="157" cm="1">
        <f t="array" ref="BD104">IFERROR(_xlfn.XLOOKUP($A104&amp;BD$4,MEN_DES&amp;MEN_COD,MEN_GMS),0)*$Q104</f>
        <v>0</v>
      </c>
      <c r="BE104" s="157" cm="1">
        <f t="array" ref="BE104">IFERROR(_xlfn.XLOOKUP($A104&amp;BE$4,MEN_DES&amp;MEN_COD,MEN_GMS),0)*$Q104</f>
        <v>0</v>
      </c>
      <c r="BF104" s="157" cm="1">
        <f t="array" ref="BF104">IFERROR(_xlfn.XLOOKUP($A104&amp;BF$4,MEN_DES&amp;MEN_COD,MEN_GMS),0)*$Q104</f>
        <v>0</v>
      </c>
      <c r="BG104" s="157" cm="1">
        <f t="array" ref="BG104">IFERROR(_xlfn.XLOOKUP($A104&amp;BG$4,MEN_DES&amp;MEN_COD,MEN_GMS),0)*$Q104</f>
        <v>0</v>
      </c>
      <c r="BH104" s="157" cm="1">
        <f t="array" ref="BH104">IFERROR(_xlfn.XLOOKUP($A104&amp;BH$4,MEN_DES&amp;MEN_COD,MEN_GMS),0)*$Q104</f>
        <v>0</v>
      </c>
      <c r="BI104" s="157" cm="1">
        <f t="array" ref="BI104">IFERROR(_xlfn.XLOOKUP($A104&amp;BI$4,MEN_DES&amp;MEN_COD,MEN_GMS),0)*$Q104</f>
        <v>0</v>
      </c>
      <c r="BJ104" s="157" cm="1">
        <f t="array" ref="BJ104">IFERROR(_xlfn.XLOOKUP($A104&amp;BJ$4,MEN_DES&amp;MEN_COD,MEN_GMS),0)*$Q104</f>
        <v>0</v>
      </c>
      <c r="BK104" s="157" cm="1">
        <f t="array" ref="BK104">IFERROR(_xlfn.XLOOKUP($A104&amp;BK$4,MEN_DES&amp;MEN_COD,MEN_GMS),0)*$Q104</f>
        <v>0</v>
      </c>
      <c r="BL104" s="157" cm="1">
        <f t="array" ref="BL104">IFERROR(_xlfn.XLOOKUP($A104&amp;BL$4,MEN_DES&amp;MEN_COD,MEN_GMS),0)*$Q104</f>
        <v>0</v>
      </c>
      <c r="BM104" s="157" cm="1">
        <f t="array" ref="BM104">IFERROR(_xlfn.XLOOKUP($A104&amp;BM$4,MEN_DES&amp;MEN_COD,MEN_GMS),0)*$Q104</f>
        <v>0</v>
      </c>
      <c r="BN104" s="157" cm="1">
        <f t="array" ref="BN104">IFERROR(_xlfn.XLOOKUP($A104&amp;BN$4,MEN_DES&amp;MEN_COD,MEN_GMS),0)*$Q104</f>
        <v>0</v>
      </c>
      <c r="BO104" s="168">
        <f t="shared" si="40"/>
        <v>0</v>
      </c>
    </row>
    <row r="105" spans="2:67" x14ac:dyDescent="0.15">
      <c r="B105"/>
      <c r="C105"/>
      <c r="R105" s="157" cm="1">
        <f t="array" ref="R105">IFERROR(_xlfn.XLOOKUP($A105&amp;R$4,MEN_DES&amp;MEN_COD,MEN_GMS),0)*$Q105</f>
        <v>0</v>
      </c>
      <c r="S105" s="157" cm="1">
        <f t="array" ref="S105">IFERROR(_xlfn.XLOOKUP($A105&amp;S$4,MEN_DES&amp;MEN_COD,MEN_GMS),0)*$Q105</f>
        <v>0</v>
      </c>
      <c r="T105" s="157" cm="1">
        <f t="array" ref="T105">IFERROR(_xlfn.XLOOKUP($A105&amp;T$4,MEN_DES&amp;MEN_COD,MEN_GMS),0)*$Q105</f>
        <v>0</v>
      </c>
      <c r="U105" s="157" cm="1">
        <f t="array" ref="U105">IFERROR(_xlfn.XLOOKUP($A105&amp;U$4,MEN_DES&amp;MEN_COD,MEN_GMS),0)*$Q105</f>
        <v>0</v>
      </c>
      <c r="V105" s="157" cm="1">
        <f t="array" ref="V105">IFERROR(_xlfn.XLOOKUP($A105&amp;V$4,MEN_DES&amp;MEN_COD,MEN_GMS),0)*$Q105</f>
        <v>0</v>
      </c>
      <c r="W105" s="157" cm="1">
        <f t="array" ref="W105">IFERROR(_xlfn.XLOOKUP($A105&amp;W$4,MEN_DES&amp;MEN_COD,MEN_GMS),0)*$Q105</f>
        <v>0</v>
      </c>
      <c r="X105" s="157" cm="1">
        <f t="array" ref="X105">IFERROR(_xlfn.XLOOKUP($A105&amp;X$4,MEN_DES&amp;MEN_COD,MEN_GMS),0)*$Q105</f>
        <v>0</v>
      </c>
      <c r="Y105" s="157" cm="1">
        <f t="array" ref="Y105">IFERROR(_xlfn.XLOOKUP($A105&amp;Y$4,MEN_DES&amp;MEN_COD,MEN_GMS),0)*$Q105</f>
        <v>0</v>
      </c>
      <c r="Z105" s="157" cm="1">
        <f t="array" ref="Z105">IFERROR(_xlfn.XLOOKUP($A105&amp;Z$4,MEN_DES&amp;MEN_COD,MEN_GMS),0)*$Q105</f>
        <v>0</v>
      </c>
      <c r="AA105" s="157" cm="1">
        <f t="array" ref="AA105">IFERROR(_xlfn.XLOOKUP($A105&amp;AA$4,MEN_DES&amp;MEN_COD,MEN_GMS),0)*$Q105</f>
        <v>0</v>
      </c>
      <c r="AB105" s="157" cm="1">
        <f t="array" ref="AB105">IFERROR(_xlfn.XLOOKUP($A105&amp;AB$4,MEN_DES&amp;MEN_COD,MEN_GMS),0)*$Q105</f>
        <v>0</v>
      </c>
      <c r="AC105" s="157" cm="1">
        <f t="array" ref="AC105">IFERROR(_xlfn.XLOOKUP($A105&amp;AC$4,MEN_DES&amp;MEN_COD,MEN_GMS),0)*$Q105</f>
        <v>0</v>
      </c>
      <c r="AD105" s="157" cm="1">
        <f t="array" ref="AD105">IFERROR(_xlfn.XLOOKUP($A105&amp;AD$4,MEN_DES&amp;MEN_COD,MEN_GMS),0)*$Q105</f>
        <v>0</v>
      </c>
      <c r="AE105" s="157" cm="1">
        <f t="array" ref="AE105">IFERROR(_xlfn.XLOOKUP($A105&amp;AE$4,MEN_DES&amp;MEN_COD,MEN_GMS),0)*$Q105</f>
        <v>0</v>
      </c>
      <c r="AF105" s="157"/>
      <c r="AG105" s="157" cm="1">
        <f t="array" ref="AG105">IFERROR(_xlfn.XLOOKUP($A105&amp;AG$4,MEN_DES&amp;MEN_COD,MEN_GMS),0)*$Q105</f>
        <v>0</v>
      </c>
      <c r="AH105" s="157" cm="1">
        <f t="array" ref="AH105">IFERROR(_xlfn.XLOOKUP($A105&amp;AH$4,MEN_DES&amp;MEN_COD,MEN_GMS),0)*$Q105</f>
        <v>0</v>
      </c>
      <c r="AI105" s="157" cm="1">
        <f t="array" ref="AI105">IFERROR(_xlfn.XLOOKUP($A105&amp;AI$4,MEN_DES&amp;MEN_COD,MEN_GMS),0)*$Q105</f>
        <v>0</v>
      </c>
      <c r="AJ105" s="157" cm="1">
        <f t="array" ref="AJ105">IFERROR(_xlfn.XLOOKUP($A105&amp;AJ$4,MEN_DES&amp;MEN_COD,MEN_GMS),0)*$Q105</f>
        <v>0</v>
      </c>
      <c r="AK105" s="157" cm="1">
        <f t="array" ref="AK105">IFERROR(_xlfn.XLOOKUP($A105&amp;AK$4,MEN_DES&amp;MEN_COD,MEN_GMS),0)*$Q105</f>
        <v>0</v>
      </c>
      <c r="AL105" s="157" cm="1">
        <f t="array" ref="AL105">IFERROR(_xlfn.XLOOKUP($A105&amp;AL$4,MEN_DES&amp;MEN_COD,MEN_GMS),0)*$Q105</f>
        <v>0</v>
      </c>
      <c r="AM105" s="157" cm="1">
        <f t="array" ref="AM105">IFERROR(_xlfn.XLOOKUP($A105&amp;AM$4,MEN_DES&amp;MEN_COD,MEN_GMS),0)*$Q105</f>
        <v>0</v>
      </c>
      <c r="AN105" s="157" cm="1">
        <f t="array" ref="AN105">IFERROR(_xlfn.XLOOKUP($A105&amp;AN$4,MEN_DES&amp;MEN_COD,MEN_GMS),0)*$Q105</f>
        <v>0</v>
      </c>
      <c r="AO105" s="157" cm="1">
        <f t="array" ref="AO105">IFERROR(_xlfn.XLOOKUP($A105&amp;AO$4,MEN_DES&amp;MEN_COD,MEN_GMS),0)*$Q105</f>
        <v>0</v>
      </c>
      <c r="AP105" s="157" cm="1">
        <f t="array" ref="AP105">IFERROR(_xlfn.XLOOKUP($A105&amp;AP$4,MEN_DES&amp;MEN_COD,MEN_GMS),0)*$Q105</f>
        <v>0</v>
      </c>
      <c r="AQ105" s="157" cm="1">
        <f t="array" ref="AQ105">IFERROR(_xlfn.XLOOKUP($A105&amp;AQ$4,MEN_DES&amp;MEN_COD,MEN_GMS),0)*$Q105</f>
        <v>0</v>
      </c>
      <c r="AR105" s="157" cm="1">
        <f t="array" ref="AR105">IFERROR(_xlfn.XLOOKUP($A105&amp;AR$4,MEN_DES&amp;MEN_COD,MEN_GMS),0)*$Q105</f>
        <v>0</v>
      </c>
      <c r="AS105" s="157" cm="1">
        <f t="array" ref="AS105">IFERROR(_xlfn.XLOOKUP($A105&amp;AS$4,MEN_DES&amp;MEN_COD,MEN_GMS),0)*$Q105</f>
        <v>0</v>
      </c>
      <c r="AT105" s="157" cm="1">
        <f t="array" ref="AT105">IFERROR(_xlfn.XLOOKUP($A105&amp;AT$4,MEN_DES&amp;MEN_COD,MEN_GMS),0)*$Q105</f>
        <v>0</v>
      </c>
      <c r="AU105" s="157" cm="1">
        <f t="array" ref="AU105">IFERROR(_xlfn.XLOOKUP($A105&amp;AU$4,MEN_DES&amp;MEN_COD,MEN_GMS),0)*$Q105</f>
        <v>0</v>
      </c>
      <c r="AV105" s="157" cm="1">
        <f t="array" ref="AV105">IFERROR(_xlfn.XLOOKUP($A105&amp;AV$4,MEN_DES&amp;MEN_COD,MEN_GMS),0)*$Q105</f>
        <v>0</v>
      </c>
      <c r="AW105" s="157" cm="1">
        <f t="array" ref="AW105">IFERROR(_xlfn.XLOOKUP($A105&amp;AW$4,MEN_DES&amp;MEN_COD,MEN_GMS),0)*$Q105</f>
        <v>0</v>
      </c>
      <c r="AX105" s="157" cm="1">
        <f t="array" ref="AX105">IFERROR(_xlfn.XLOOKUP($A105&amp;AX$4,MEN_DES&amp;MEN_COD,MEN_GMS),0)*$Q105</f>
        <v>0</v>
      </c>
      <c r="AY105" s="157" cm="1">
        <f t="array" ref="AY105">IFERROR(_xlfn.XLOOKUP($A105&amp;AY$4,MEN_DES&amp;MEN_COD,MEN_GMS),0)*$Q105</f>
        <v>0</v>
      </c>
      <c r="AZ105" s="157" cm="1">
        <f t="array" ref="AZ105">IFERROR(_xlfn.XLOOKUP($A105&amp;AZ$4,MEN_DES&amp;MEN_COD,MEN_GMS),0)*$Q105</f>
        <v>0</v>
      </c>
      <c r="BA105" s="157" cm="1">
        <f t="array" ref="BA105">IFERROR(_xlfn.XLOOKUP($A105&amp;BA$4,MEN_DES&amp;MEN_COD,MEN_GMS),0)*$Q105</f>
        <v>0</v>
      </c>
      <c r="BB105" s="157" cm="1">
        <f t="array" ref="BB105">IFERROR(_xlfn.XLOOKUP($A105&amp;BB$4,MEN_DES&amp;MEN_COD,MEN_GMS),0)*$Q105</f>
        <v>0</v>
      </c>
      <c r="BC105" s="157" cm="1">
        <f t="array" ref="BC105">IFERROR(_xlfn.XLOOKUP($A105&amp;BC$4,MEN_DES&amp;MEN_COD,MEN_GMS),0)*$Q105</f>
        <v>0</v>
      </c>
      <c r="BD105" s="157" cm="1">
        <f t="array" ref="BD105">IFERROR(_xlfn.XLOOKUP($A105&amp;BD$4,MEN_DES&amp;MEN_COD,MEN_GMS),0)*$Q105</f>
        <v>0</v>
      </c>
      <c r="BE105" s="157" cm="1">
        <f t="array" ref="BE105">IFERROR(_xlfn.XLOOKUP($A105&amp;BE$4,MEN_DES&amp;MEN_COD,MEN_GMS),0)*$Q105</f>
        <v>0</v>
      </c>
      <c r="BF105" s="157" cm="1">
        <f t="array" ref="BF105">IFERROR(_xlfn.XLOOKUP($A105&amp;BF$4,MEN_DES&amp;MEN_COD,MEN_GMS),0)*$Q105</f>
        <v>0</v>
      </c>
      <c r="BG105" s="157" cm="1">
        <f t="array" ref="BG105">IFERROR(_xlfn.XLOOKUP($A105&amp;BG$4,MEN_DES&amp;MEN_COD,MEN_GMS),0)*$Q105</f>
        <v>0</v>
      </c>
      <c r="BH105" s="157" cm="1">
        <f t="array" ref="BH105">IFERROR(_xlfn.XLOOKUP($A105&amp;BH$4,MEN_DES&amp;MEN_COD,MEN_GMS),0)*$Q105</f>
        <v>0</v>
      </c>
      <c r="BI105" s="157" cm="1">
        <f t="array" ref="BI105">IFERROR(_xlfn.XLOOKUP($A105&amp;BI$4,MEN_DES&amp;MEN_COD,MEN_GMS),0)*$Q105</f>
        <v>0</v>
      </c>
      <c r="BJ105" s="157" cm="1">
        <f t="array" ref="BJ105">IFERROR(_xlfn.XLOOKUP($A105&amp;BJ$4,MEN_DES&amp;MEN_COD,MEN_GMS),0)*$Q105</f>
        <v>0</v>
      </c>
      <c r="BK105" s="157" cm="1">
        <f t="array" ref="BK105">IFERROR(_xlfn.XLOOKUP($A105&amp;BK$4,MEN_DES&amp;MEN_COD,MEN_GMS),0)*$Q105</f>
        <v>0</v>
      </c>
      <c r="BL105" s="157" cm="1">
        <f t="array" ref="BL105">IFERROR(_xlfn.XLOOKUP($A105&amp;BL$4,MEN_DES&amp;MEN_COD,MEN_GMS),0)*$Q105</f>
        <v>0</v>
      </c>
      <c r="BM105" s="157" cm="1">
        <f t="array" ref="BM105">IFERROR(_xlfn.XLOOKUP($A105&amp;BM$4,MEN_DES&amp;MEN_COD,MEN_GMS),0)*$Q105</f>
        <v>0</v>
      </c>
      <c r="BN105" s="157" cm="1">
        <f t="array" ref="BN105">IFERROR(_xlfn.XLOOKUP($A105&amp;BN$4,MEN_DES&amp;MEN_COD,MEN_GMS),0)*$Q105</f>
        <v>0</v>
      </c>
      <c r="BO105" s="168">
        <f t="shared" si="40"/>
        <v>0</v>
      </c>
    </row>
    <row r="106" spans="2:67" x14ac:dyDescent="0.15">
      <c r="B106"/>
      <c r="C106"/>
      <c r="R106" s="157" cm="1">
        <f t="array" ref="R106">IFERROR(_xlfn.XLOOKUP($A106&amp;R$4,MEN_DES&amp;MEN_COD,MEN_GMS),0)*$Q106</f>
        <v>0</v>
      </c>
      <c r="S106" s="157" cm="1">
        <f t="array" ref="S106">IFERROR(_xlfn.XLOOKUP($A106&amp;S$4,MEN_DES&amp;MEN_COD,MEN_GMS),0)*$Q106</f>
        <v>0</v>
      </c>
      <c r="T106" s="157" cm="1">
        <f t="array" ref="T106">IFERROR(_xlfn.XLOOKUP($A106&amp;T$4,MEN_DES&amp;MEN_COD,MEN_GMS),0)*$Q106</f>
        <v>0</v>
      </c>
      <c r="U106" s="157" cm="1">
        <f t="array" ref="U106">IFERROR(_xlfn.XLOOKUP($A106&amp;U$4,MEN_DES&amp;MEN_COD,MEN_GMS),0)*$Q106</f>
        <v>0</v>
      </c>
      <c r="V106" s="157" cm="1">
        <f t="array" ref="V106">IFERROR(_xlfn.XLOOKUP($A106&amp;V$4,MEN_DES&amp;MEN_COD,MEN_GMS),0)*$Q106</f>
        <v>0</v>
      </c>
      <c r="W106" s="157" cm="1">
        <f t="array" ref="W106">IFERROR(_xlfn.XLOOKUP($A106&amp;W$4,MEN_DES&amp;MEN_COD,MEN_GMS),0)*$Q106</f>
        <v>0</v>
      </c>
      <c r="X106" s="157" cm="1">
        <f t="array" ref="X106">IFERROR(_xlfn.XLOOKUP($A106&amp;X$4,MEN_DES&amp;MEN_COD,MEN_GMS),0)*$Q106</f>
        <v>0</v>
      </c>
      <c r="Y106" s="157" cm="1">
        <f t="array" ref="Y106">IFERROR(_xlfn.XLOOKUP($A106&amp;Y$4,MEN_DES&amp;MEN_COD,MEN_GMS),0)*$Q106</f>
        <v>0</v>
      </c>
      <c r="Z106" s="157" cm="1">
        <f t="array" ref="Z106">IFERROR(_xlfn.XLOOKUP($A106&amp;Z$4,MEN_DES&amp;MEN_COD,MEN_GMS),0)*$Q106</f>
        <v>0</v>
      </c>
      <c r="AA106" s="157" cm="1">
        <f t="array" ref="AA106">IFERROR(_xlfn.XLOOKUP($A106&amp;AA$4,MEN_DES&amp;MEN_COD,MEN_GMS),0)*$Q106</f>
        <v>0</v>
      </c>
      <c r="AB106" s="157" cm="1">
        <f t="array" ref="AB106">IFERROR(_xlfn.XLOOKUP($A106&amp;AB$4,MEN_DES&amp;MEN_COD,MEN_GMS),0)*$Q106</f>
        <v>0</v>
      </c>
      <c r="AC106" s="157" cm="1">
        <f t="array" ref="AC106">IFERROR(_xlfn.XLOOKUP($A106&amp;AC$4,MEN_DES&amp;MEN_COD,MEN_GMS),0)*$Q106</f>
        <v>0</v>
      </c>
      <c r="AD106" s="157" cm="1">
        <f t="array" ref="AD106">IFERROR(_xlfn.XLOOKUP($A106&amp;AD$4,MEN_DES&amp;MEN_COD,MEN_GMS),0)*$Q106</f>
        <v>0</v>
      </c>
      <c r="AE106" s="157" cm="1">
        <f t="array" ref="AE106">IFERROR(_xlfn.XLOOKUP($A106&amp;AE$4,MEN_DES&amp;MEN_COD,MEN_GMS),0)*$Q106</f>
        <v>0</v>
      </c>
      <c r="AF106" s="157"/>
      <c r="AG106" s="157" cm="1">
        <f t="array" ref="AG106">IFERROR(_xlfn.XLOOKUP($A106&amp;AG$4,MEN_DES&amp;MEN_COD,MEN_GMS),0)*$Q106</f>
        <v>0</v>
      </c>
      <c r="AH106" s="157" cm="1">
        <f t="array" ref="AH106">IFERROR(_xlfn.XLOOKUP($A106&amp;AH$4,MEN_DES&amp;MEN_COD,MEN_GMS),0)*$Q106</f>
        <v>0</v>
      </c>
      <c r="AI106" s="157" cm="1">
        <f t="array" ref="AI106">IFERROR(_xlfn.XLOOKUP($A106&amp;AI$4,MEN_DES&amp;MEN_COD,MEN_GMS),0)*$Q106</f>
        <v>0</v>
      </c>
      <c r="AJ106" s="157" cm="1">
        <f t="array" ref="AJ106">IFERROR(_xlfn.XLOOKUP($A106&amp;AJ$4,MEN_DES&amp;MEN_COD,MEN_GMS),0)*$Q106</f>
        <v>0</v>
      </c>
      <c r="AK106" s="157" cm="1">
        <f t="array" ref="AK106">IFERROR(_xlfn.XLOOKUP($A106&amp;AK$4,MEN_DES&amp;MEN_COD,MEN_GMS),0)*$Q106</f>
        <v>0</v>
      </c>
      <c r="AL106" s="157" cm="1">
        <f t="array" ref="AL106">IFERROR(_xlfn.XLOOKUP($A106&amp;AL$4,MEN_DES&amp;MEN_COD,MEN_GMS),0)*$Q106</f>
        <v>0</v>
      </c>
      <c r="AM106" s="157" cm="1">
        <f t="array" ref="AM106">IFERROR(_xlfn.XLOOKUP($A106&amp;AM$4,MEN_DES&amp;MEN_COD,MEN_GMS),0)*$Q106</f>
        <v>0</v>
      </c>
      <c r="AN106" s="157" cm="1">
        <f t="array" ref="AN106">IFERROR(_xlfn.XLOOKUP($A106&amp;AN$4,MEN_DES&amp;MEN_COD,MEN_GMS),0)*$Q106</f>
        <v>0</v>
      </c>
      <c r="AO106" s="157" cm="1">
        <f t="array" ref="AO106">IFERROR(_xlfn.XLOOKUP($A106&amp;AO$4,MEN_DES&amp;MEN_COD,MEN_GMS),0)*$Q106</f>
        <v>0</v>
      </c>
      <c r="AP106" s="157" cm="1">
        <f t="array" ref="AP106">IFERROR(_xlfn.XLOOKUP($A106&amp;AP$4,MEN_DES&amp;MEN_COD,MEN_GMS),0)*$Q106</f>
        <v>0</v>
      </c>
      <c r="AQ106" s="157" cm="1">
        <f t="array" ref="AQ106">IFERROR(_xlfn.XLOOKUP($A106&amp;AQ$4,MEN_DES&amp;MEN_COD,MEN_GMS),0)*$Q106</f>
        <v>0</v>
      </c>
      <c r="AR106" s="157" cm="1">
        <f t="array" ref="AR106">IFERROR(_xlfn.XLOOKUP($A106&amp;AR$4,MEN_DES&amp;MEN_COD,MEN_GMS),0)*$Q106</f>
        <v>0</v>
      </c>
      <c r="AS106" s="157" cm="1">
        <f t="array" ref="AS106">IFERROR(_xlfn.XLOOKUP($A106&amp;AS$4,MEN_DES&amp;MEN_COD,MEN_GMS),0)*$Q106</f>
        <v>0</v>
      </c>
      <c r="AT106" s="157" cm="1">
        <f t="array" ref="AT106">IFERROR(_xlfn.XLOOKUP($A106&amp;AT$4,MEN_DES&amp;MEN_COD,MEN_GMS),0)*$Q106</f>
        <v>0</v>
      </c>
      <c r="AU106" s="157" cm="1">
        <f t="array" ref="AU106">IFERROR(_xlfn.XLOOKUP($A106&amp;AU$4,MEN_DES&amp;MEN_COD,MEN_GMS),0)*$Q106</f>
        <v>0</v>
      </c>
      <c r="AV106" s="157" cm="1">
        <f t="array" ref="AV106">IFERROR(_xlfn.XLOOKUP($A106&amp;AV$4,MEN_DES&amp;MEN_COD,MEN_GMS),0)*$Q106</f>
        <v>0</v>
      </c>
      <c r="AW106" s="157" cm="1">
        <f t="array" ref="AW106">IFERROR(_xlfn.XLOOKUP($A106&amp;AW$4,MEN_DES&amp;MEN_COD,MEN_GMS),0)*$Q106</f>
        <v>0</v>
      </c>
      <c r="AX106" s="157" cm="1">
        <f t="array" ref="AX106">IFERROR(_xlfn.XLOOKUP($A106&amp;AX$4,MEN_DES&amp;MEN_COD,MEN_GMS),0)*$Q106</f>
        <v>0</v>
      </c>
      <c r="AY106" s="157" cm="1">
        <f t="array" ref="AY106">IFERROR(_xlfn.XLOOKUP($A106&amp;AY$4,MEN_DES&amp;MEN_COD,MEN_GMS),0)*$Q106</f>
        <v>0</v>
      </c>
      <c r="AZ106" s="157" cm="1">
        <f t="array" ref="AZ106">IFERROR(_xlfn.XLOOKUP($A106&amp;AZ$4,MEN_DES&amp;MEN_COD,MEN_GMS),0)*$Q106</f>
        <v>0</v>
      </c>
      <c r="BA106" s="157" cm="1">
        <f t="array" ref="BA106">IFERROR(_xlfn.XLOOKUP($A106&amp;BA$4,MEN_DES&amp;MEN_COD,MEN_GMS),0)*$Q106</f>
        <v>0</v>
      </c>
      <c r="BB106" s="157" cm="1">
        <f t="array" ref="BB106">IFERROR(_xlfn.XLOOKUP($A106&amp;BB$4,MEN_DES&amp;MEN_COD,MEN_GMS),0)*$Q106</f>
        <v>0</v>
      </c>
      <c r="BC106" s="157" cm="1">
        <f t="array" ref="BC106">IFERROR(_xlfn.XLOOKUP($A106&amp;BC$4,MEN_DES&amp;MEN_COD,MEN_GMS),0)*$Q106</f>
        <v>0</v>
      </c>
      <c r="BD106" s="157" cm="1">
        <f t="array" ref="BD106">IFERROR(_xlfn.XLOOKUP($A106&amp;BD$4,MEN_DES&amp;MEN_COD,MEN_GMS),0)*$Q106</f>
        <v>0</v>
      </c>
      <c r="BE106" s="157" cm="1">
        <f t="array" ref="BE106">IFERROR(_xlfn.XLOOKUP($A106&amp;BE$4,MEN_DES&amp;MEN_COD,MEN_GMS),0)*$Q106</f>
        <v>0</v>
      </c>
      <c r="BF106" s="157" cm="1">
        <f t="array" ref="BF106">IFERROR(_xlfn.XLOOKUP($A106&amp;BF$4,MEN_DES&amp;MEN_COD,MEN_GMS),0)*$Q106</f>
        <v>0</v>
      </c>
      <c r="BG106" s="157" cm="1">
        <f t="array" ref="BG106">IFERROR(_xlfn.XLOOKUP($A106&amp;BG$4,MEN_DES&amp;MEN_COD,MEN_GMS),0)*$Q106</f>
        <v>0</v>
      </c>
      <c r="BH106" s="157" cm="1">
        <f t="array" ref="BH106">IFERROR(_xlfn.XLOOKUP($A106&amp;BH$4,MEN_DES&amp;MEN_COD,MEN_GMS),0)*$Q106</f>
        <v>0</v>
      </c>
      <c r="BI106" s="157" cm="1">
        <f t="array" ref="BI106">IFERROR(_xlfn.XLOOKUP($A106&amp;BI$4,MEN_DES&amp;MEN_COD,MEN_GMS),0)*$Q106</f>
        <v>0</v>
      </c>
      <c r="BJ106" s="157" cm="1">
        <f t="array" ref="BJ106">IFERROR(_xlfn.XLOOKUP($A106&amp;BJ$4,MEN_DES&amp;MEN_COD,MEN_GMS),0)*$Q106</f>
        <v>0</v>
      </c>
      <c r="BK106" s="157" cm="1">
        <f t="array" ref="BK106">IFERROR(_xlfn.XLOOKUP($A106&amp;BK$4,MEN_DES&amp;MEN_COD,MEN_GMS),0)*$Q106</f>
        <v>0</v>
      </c>
      <c r="BL106" s="157" cm="1">
        <f t="array" ref="BL106">IFERROR(_xlfn.XLOOKUP($A106&amp;BL$4,MEN_DES&amp;MEN_COD,MEN_GMS),0)*$Q106</f>
        <v>0</v>
      </c>
      <c r="BM106" s="157" cm="1">
        <f t="array" ref="BM106">IFERROR(_xlfn.XLOOKUP($A106&amp;BM$4,MEN_DES&amp;MEN_COD,MEN_GMS),0)*$Q106</f>
        <v>0</v>
      </c>
      <c r="BN106" s="157" cm="1">
        <f t="array" ref="BN106">IFERROR(_xlfn.XLOOKUP($A106&amp;BN$4,MEN_DES&amp;MEN_COD,MEN_GMS),0)*$Q106</f>
        <v>0</v>
      </c>
      <c r="BO106" s="168">
        <f t="shared" si="40"/>
        <v>0</v>
      </c>
    </row>
    <row r="107" spans="2:67" x14ac:dyDescent="0.15">
      <c r="B107"/>
      <c r="C107"/>
      <c r="R107" s="157" cm="1">
        <f t="array" ref="R107">IFERROR(_xlfn.XLOOKUP($A107&amp;R$4,MEN_DES&amp;MEN_COD,MEN_GMS),0)*$Q107</f>
        <v>0</v>
      </c>
      <c r="S107" s="157" cm="1">
        <f t="array" ref="S107">IFERROR(_xlfn.XLOOKUP($A107&amp;S$4,MEN_DES&amp;MEN_COD,MEN_GMS),0)*$Q107</f>
        <v>0</v>
      </c>
      <c r="T107" s="157" cm="1">
        <f t="array" ref="T107">IFERROR(_xlfn.XLOOKUP($A107&amp;T$4,MEN_DES&amp;MEN_COD,MEN_GMS),0)*$Q107</f>
        <v>0</v>
      </c>
      <c r="U107" s="157" cm="1">
        <f t="array" ref="U107">IFERROR(_xlfn.XLOOKUP($A107&amp;U$4,MEN_DES&amp;MEN_COD,MEN_GMS),0)*$Q107</f>
        <v>0</v>
      </c>
      <c r="V107" s="157" cm="1">
        <f t="array" ref="V107">IFERROR(_xlfn.XLOOKUP($A107&amp;V$4,MEN_DES&amp;MEN_COD,MEN_GMS),0)*$Q107</f>
        <v>0</v>
      </c>
      <c r="W107" s="157" cm="1">
        <f t="array" ref="W107">IFERROR(_xlfn.XLOOKUP($A107&amp;W$4,MEN_DES&amp;MEN_COD,MEN_GMS),0)*$Q107</f>
        <v>0</v>
      </c>
      <c r="X107" s="157" cm="1">
        <f t="array" ref="X107">IFERROR(_xlfn.XLOOKUP($A107&amp;X$4,MEN_DES&amp;MEN_COD,MEN_GMS),0)*$Q107</f>
        <v>0</v>
      </c>
      <c r="Y107" s="157" cm="1">
        <f t="array" ref="Y107">IFERROR(_xlfn.XLOOKUP($A107&amp;Y$4,MEN_DES&amp;MEN_COD,MEN_GMS),0)*$Q107</f>
        <v>0</v>
      </c>
      <c r="Z107" s="157" cm="1">
        <f t="array" ref="Z107">IFERROR(_xlfn.XLOOKUP($A107&amp;Z$4,MEN_DES&amp;MEN_COD,MEN_GMS),0)*$Q107</f>
        <v>0</v>
      </c>
      <c r="AA107" s="157" cm="1">
        <f t="array" ref="AA107">IFERROR(_xlfn.XLOOKUP($A107&amp;AA$4,MEN_DES&amp;MEN_COD,MEN_GMS),0)*$Q107</f>
        <v>0</v>
      </c>
      <c r="AB107" s="157" cm="1">
        <f t="array" ref="AB107">IFERROR(_xlfn.XLOOKUP($A107&amp;AB$4,MEN_DES&amp;MEN_COD,MEN_GMS),0)*$Q107</f>
        <v>0</v>
      </c>
      <c r="AC107" s="157" cm="1">
        <f t="array" ref="AC107">IFERROR(_xlfn.XLOOKUP($A107&amp;AC$4,MEN_DES&amp;MEN_COD,MEN_GMS),0)*$Q107</f>
        <v>0</v>
      </c>
      <c r="AD107" s="157" cm="1">
        <f t="array" ref="AD107">IFERROR(_xlfn.XLOOKUP($A107&amp;AD$4,MEN_DES&amp;MEN_COD,MEN_GMS),0)*$Q107</f>
        <v>0</v>
      </c>
      <c r="AE107" s="157" cm="1">
        <f t="array" ref="AE107">IFERROR(_xlfn.XLOOKUP($A107&amp;AE$4,MEN_DES&amp;MEN_COD,MEN_GMS),0)*$Q107</f>
        <v>0</v>
      </c>
      <c r="AF107" s="157"/>
      <c r="AG107" s="157" cm="1">
        <f t="array" ref="AG107">IFERROR(_xlfn.XLOOKUP($A107&amp;AG$4,MEN_DES&amp;MEN_COD,MEN_GMS),0)*$Q107</f>
        <v>0</v>
      </c>
      <c r="AH107" s="157" cm="1">
        <f t="array" ref="AH107">IFERROR(_xlfn.XLOOKUP($A107&amp;AH$4,MEN_DES&amp;MEN_COD,MEN_GMS),0)*$Q107</f>
        <v>0</v>
      </c>
      <c r="AI107" s="157" cm="1">
        <f t="array" ref="AI107">IFERROR(_xlfn.XLOOKUP($A107&amp;AI$4,MEN_DES&amp;MEN_COD,MEN_GMS),0)*$Q107</f>
        <v>0</v>
      </c>
      <c r="AJ107" s="157" cm="1">
        <f t="array" ref="AJ107">IFERROR(_xlfn.XLOOKUP($A107&amp;AJ$4,MEN_DES&amp;MEN_COD,MEN_GMS),0)*$Q107</f>
        <v>0</v>
      </c>
      <c r="AK107" s="157" cm="1">
        <f t="array" ref="AK107">IFERROR(_xlfn.XLOOKUP($A107&amp;AK$4,MEN_DES&amp;MEN_COD,MEN_GMS),0)*$Q107</f>
        <v>0</v>
      </c>
      <c r="AL107" s="157" cm="1">
        <f t="array" ref="AL107">IFERROR(_xlfn.XLOOKUP($A107&amp;AL$4,MEN_DES&amp;MEN_COD,MEN_GMS),0)*$Q107</f>
        <v>0</v>
      </c>
      <c r="AM107" s="157" cm="1">
        <f t="array" ref="AM107">IFERROR(_xlfn.XLOOKUP($A107&amp;AM$4,MEN_DES&amp;MEN_COD,MEN_GMS),0)*$Q107</f>
        <v>0</v>
      </c>
      <c r="AN107" s="157" cm="1">
        <f t="array" ref="AN107">IFERROR(_xlfn.XLOOKUP($A107&amp;AN$4,MEN_DES&amp;MEN_COD,MEN_GMS),0)*$Q107</f>
        <v>0</v>
      </c>
      <c r="AO107" s="157" cm="1">
        <f t="array" ref="AO107">IFERROR(_xlfn.XLOOKUP($A107&amp;AO$4,MEN_DES&amp;MEN_COD,MEN_GMS),0)*$Q107</f>
        <v>0</v>
      </c>
      <c r="AP107" s="157" cm="1">
        <f t="array" ref="AP107">IFERROR(_xlfn.XLOOKUP($A107&amp;AP$4,MEN_DES&amp;MEN_COD,MEN_GMS),0)*$Q107</f>
        <v>0</v>
      </c>
      <c r="AQ107" s="157" cm="1">
        <f t="array" ref="AQ107">IFERROR(_xlfn.XLOOKUP($A107&amp;AQ$4,MEN_DES&amp;MEN_COD,MEN_GMS),0)*$Q107</f>
        <v>0</v>
      </c>
      <c r="AR107" s="157" cm="1">
        <f t="array" ref="AR107">IFERROR(_xlfn.XLOOKUP($A107&amp;AR$4,MEN_DES&amp;MEN_COD,MEN_GMS),0)*$Q107</f>
        <v>0</v>
      </c>
      <c r="AS107" s="157" cm="1">
        <f t="array" ref="AS107">IFERROR(_xlfn.XLOOKUP($A107&amp;AS$4,MEN_DES&amp;MEN_COD,MEN_GMS),0)*$Q107</f>
        <v>0</v>
      </c>
      <c r="AT107" s="157" cm="1">
        <f t="array" ref="AT107">IFERROR(_xlfn.XLOOKUP($A107&amp;AT$4,MEN_DES&amp;MEN_COD,MEN_GMS),0)*$Q107</f>
        <v>0</v>
      </c>
      <c r="AU107" s="157" cm="1">
        <f t="array" ref="AU107">IFERROR(_xlfn.XLOOKUP($A107&amp;AU$4,MEN_DES&amp;MEN_COD,MEN_GMS),0)*$Q107</f>
        <v>0</v>
      </c>
      <c r="AV107" s="157" cm="1">
        <f t="array" ref="AV107">IFERROR(_xlfn.XLOOKUP($A107&amp;AV$4,MEN_DES&amp;MEN_COD,MEN_GMS),0)*$Q107</f>
        <v>0</v>
      </c>
      <c r="AW107" s="157" cm="1">
        <f t="array" ref="AW107">IFERROR(_xlfn.XLOOKUP($A107&amp;AW$4,MEN_DES&amp;MEN_COD,MEN_GMS),0)*$Q107</f>
        <v>0</v>
      </c>
      <c r="AX107" s="157" cm="1">
        <f t="array" ref="AX107">IFERROR(_xlfn.XLOOKUP($A107&amp;AX$4,MEN_DES&amp;MEN_COD,MEN_GMS),0)*$Q107</f>
        <v>0</v>
      </c>
      <c r="AY107" s="157" cm="1">
        <f t="array" ref="AY107">IFERROR(_xlfn.XLOOKUP($A107&amp;AY$4,MEN_DES&amp;MEN_COD,MEN_GMS),0)*$Q107</f>
        <v>0</v>
      </c>
      <c r="AZ107" s="157" cm="1">
        <f t="array" ref="AZ107">IFERROR(_xlfn.XLOOKUP($A107&amp;AZ$4,MEN_DES&amp;MEN_COD,MEN_GMS),0)*$Q107</f>
        <v>0</v>
      </c>
      <c r="BA107" s="157" cm="1">
        <f t="array" ref="BA107">IFERROR(_xlfn.XLOOKUP($A107&amp;BA$4,MEN_DES&amp;MEN_COD,MEN_GMS),0)*$Q107</f>
        <v>0</v>
      </c>
      <c r="BB107" s="157" cm="1">
        <f t="array" ref="BB107">IFERROR(_xlfn.XLOOKUP($A107&amp;BB$4,MEN_DES&amp;MEN_COD,MEN_GMS),0)*$Q107</f>
        <v>0</v>
      </c>
      <c r="BC107" s="157" cm="1">
        <f t="array" ref="BC107">IFERROR(_xlfn.XLOOKUP($A107&amp;BC$4,MEN_DES&amp;MEN_COD,MEN_GMS),0)*$Q107</f>
        <v>0</v>
      </c>
      <c r="BD107" s="157" cm="1">
        <f t="array" ref="BD107">IFERROR(_xlfn.XLOOKUP($A107&amp;BD$4,MEN_DES&amp;MEN_COD,MEN_GMS),0)*$Q107</f>
        <v>0</v>
      </c>
      <c r="BE107" s="157" cm="1">
        <f t="array" ref="BE107">IFERROR(_xlfn.XLOOKUP($A107&amp;BE$4,MEN_DES&amp;MEN_COD,MEN_GMS),0)*$Q107</f>
        <v>0</v>
      </c>
      <c r="BF107" s="157" cm="1">
        <f t="array" ref="BF107">IFERROR(_xlfn.XLOOKUP($A107&amp;BF$4,MEN_DES&amp;MEN_COD,MEN_GMS),0)*$Q107</f>
        <v>0</v>
      </c>
      <c r="BG107" s="157" cm="1">
        <f t="array" ref="BG107">IFERROR(_xlfn.XLOOKUP($A107&amp;BG$4,MEN_DES&amp;MEN_COD,MEN_GMS),0)*$Q107</f>
        <v>0</v>
      </c>
      <c r="BH107" s="157" cm="1">
        <f t="array" ref="BH107">IFERROR(_xlfn.XLOOKUP($A107&amp;BH$4,MEN_DES&amp;MEN_COD,MEN_GMS),0)*$Q107</f>
        <v>0</v>
      </c>
      <c r="BI107" s="157" cm="1">
        <f t="array" ref="BI107">IFERROR(_xlfn.XLOOKUP($A107&amp;BI$4,MEN_DES&amp;MEN_COD,MEN_GMS),0)*$Q107</f>
        <v>0</v>
      </c>
      <c r="BJ107" s="157" cm="1">
        <f t="array" ref="BJ107">IFERROR(_xlfn.XLOOKUP($A107&amp;BJ$4,MEN_DES&amp;MEN_COD,MEN_GMS),0)*$Q107</f>
        <v>0</v>
      </c>
      <c r="BK107" s="157" cm="1">
        <f t="array" ref="BK107">IFERROR(_xlfn.XLOOKUP($A107&amp;BK$4,MEN_DES&amp;MEN_COD,MEN_GMS),0)*$Q107</f>
        <v>0</v>
      </c>
      <c r="BL107" s="157" cm="1">
        <f t="array" ref="BL107">IFERROR(_xlfn.XLOOKUP($A107&amp;BL$4,MEN_DES&amp;MEN_COD,MEN_GMS),0)*$Q107</f>
        <v>0</v>
      </c>
      <c r="BM107" s="157" cm="1">
        <f t="array" ref="BM107">IFERROR(_xlfn.XLOOKUP($A107&amp;BM$4,MEN_DES&amp;MEN_COD,MEN_GMS),0)*$Q107</f>
        <v>0</v>
      </c>
      <c r="BN107" s="157" cm="1">
        <f t="array" ref="BN107">IFERROR(_xlfn.XLOOKUP($A107&amp;BN$4,MEN_DES&amp;MEN_COD,MEN_GMS),0)*$Q107</f>
        <v>0</v>
      </c>
      <c r="BO107" s="168">
        <f t="shared" si="40"/>
        <v>0</v>
      </c>
    </row>
    <row r="108" spans="2:67" x14ac:dyDescent="0.15">
      <c r="B108"/>
      <c r="C108"/>
      <c r="R108" s="157" cm="1">
        <f t="array" ref="R108">IFERROR(_xlfn.XLOOKUP($A108&amp;R$4,MEN_DES&amp;MEN_COD,MEN_GMS),0)*$Q108</f>
        <v>0</v>
      </c>
      <c r="S108" s="157" cm="1">
        <f t="array" ref="S108">IFERROR(_xlfn.XLOOKUP($A108&amp;S$4,MEN_DES&amp;MEN_COD,MEN_GMS),0)*$Q108</f>
        <v>0</v>
      </c>
      <c r="T108" s="157" cm="1">
        <f t="array" ref="T108">IFERROR(_xlfn.XLOOKUP($A108&amp;T$4,MEN_DES&amp;MEN_COD,MEN_GMS),0)*$Q108</f>
        <v>0</v>
      </c>
      <c r="U108" s="157" cm="1">
        <f t="array" ref="U108">IFERROR(_xlfn.XLOOKUP($A108&amp;U$4,MEN_DES&amp;MEN_COD,MEN_GMS),0)*$Q108</f>
        <v>0</v>
      </c>
      <c r="V108" s="157" cm="1">
        <f t="array" ref="V108">IFERROR(_xlfn.XLOOKUP($A108&amp;V$4,MEN_DES&amp;MEN_COD,MEN_GMS),0)*$Q108</f>
        <v>0</v>
      </c>
      <c r="W108" s="157" cm="1">
        <f t="array" ref="W108">IFERROR(_xlfn.XLOOKUP($A108&amp;W$4,MEN_DES&amp;MEN_COD,MEN_GMS),0)*$Q108</f>
        <v>0</v>
      </c>
      <c r="X108" s="157" cm="1">
        <f t="array" ref="X108">IFERROR(_xlfn.XLOOKUP($A108&amp;X$4,MEN_DES&amp;MEN_COD,MEN_GMS),0)*$Q108</f>
        <v>0</v>
      </c>
      <c r="Y108" s="157" cm="1">
        <f t="array" ref="Y108">IFERROR(_xlfn.XLOOKUP($A108&amp;Y$4,MEN_DES&amp;MEN_COD,MEN_GMS),0)*$Q108</f>
        <v>0</v>
      </c>
      <c r="Z108" s="157" cm="1">
        <f t="array" ref="Z108">IFERROR(_xlfn.XLOOKUP($A108&amp;Z$4,MEN_DES&amp;MEN_COD,MEN_GMS),0)*$Q108</f>
        <v>0</v>
      </c>
      <c r="AA108" s="157" cm="1">
        <f t="array" ref="AA108">IFERROR(_xlfn.XLOOKUP($A108&amp;AA$4,MEN_DES&amp;MEN_COD,MEN_GMS),0)*$Q108</f>
        <v>0</v>
      </c>
      <c r="AB108" s="157" cm="1">
        <f t="array" ref="AB108">IFERROR(_xlfn.XLOOKUP($A108&amp;AB$4,MEN_DES&amp;MEN_COD,MEN_GMS),0)*$Q108</f>
        <v>0</v>
      </c>
      <c r="AC108" s="157" cm="1">
        <f t="array" ref="AC108">IFERROR(_xlfn.XLOOKUP($A108&amp;AC$4,MEN_DES&amp;MEN_COD,MEN_GMS),0)*$Q108</f>
        <v>0</v>
      </c>
      <c r="AD108" s="157" cm="1">
        <f t="array" ref="AD108">IFERROR(_xlfn.XLOOKUP($A108&amp;AD$4,MEN_DES&amp;MEN_COD,MEN_GMS),0)*$Q108</f>
        <v>0</v>
      </c>
      <c r="AE108" s="157" cm="1">
        <f t="array" ref="AE108">IFERROR(_xlfn.XLOOKUP($A108&amp;AE$4,MEN_DES&amp;MEN_COD,MEN_GMS),0)*$Q108</f>
        <v>0</v>
      </c>
      <c r="AF108" s="157"/>
      <c r="AG108" s="157" cm="1">
        <f t="array" ref="AG108">IFERROR(_xlfn.XLOOKUP($A108&amp;AG$4,MEN_DES&amp;MEN_COD,MEN_GMS),0)*$Q108</f>
        <v>0</v>
      </c>
      <c r="AH108" s="157" cm="1">
        <f t="array" ref="AH108">IFERROR(_xlfn.XLOOKUP($A108&amp;AH$4,MEN_DES&amp;MEN_COD,MEN_GMS),0)*$Q108</f>
        <v>0</v>
      </c>
      <c r="AI108" s="157" cm="1">
        <f t="array" ref="AI108">IFERROR(_xlfn.XLOOKUP($A108&amp;AI$4,MEN_DES&amp;MEN_COD,MEN_GMS),0)*$Q108</f>
        <v>0</v>
      </c>
      <c r="AJ108" s="157" cm="1">
        <f t="array" ref="AJ108">IFERROR(_xlfn.XLOOKUP($A108&amp;AJ$4,MEN_DES&amp;MEN_COD,MEN_GMS),0)*$Q108</f>
        <v>0</v>
      </c>
      <c r="AK108" s="157" cm="1">
        <f t="array" ref="AK108">IFERROR(_xlfn.XLOOKUP($A108&amp;AK$4,MEN_DES&amp;MEN_COD,MEN_GMS),0)*$Q108</f>
        <v>0</v>
      </c>
      <c r="AL108" s="157" cm="1">
        <f t="array" ref="AL108">IFERROR(_xlfn.XLOOKUP($A108&amp;AL$4,MEN_DES&amp;MEN_COD,MEN_GMS),0)*$Q108</f>
        <v>0</v>
      </c>
      <c r="AM108" s="157" cm="1">
        <f t="array" ref="AM108">IFERROR(_xlfn.XLOOKUP($A108&amp;AM$4,MEN_DES&amp;MEN_COD,MEN_GMS),0)*$Q108</f>
        <v>0</v>
      </c>
      <c r="AN108" s="157" cm="1">
        <f t="array" ref="AN108">IFERROR(_xlfn.XLOOKUP($A108&amp;AN$4,MEN_DES&amp;MEN_COD,MEN_GMS),0)*$Q108</f>
        <v>0</v>
      </c>
      <c r="AO108" s="157" cm="1">
        <f t="array" ref="AO108">IFERROR(_xlfn.XLOOKUP($A108&amp;AO$4,MEN_DES&amp;MEN_COD,MEN_GMS),0)*$Q108</f>
        <v>0</v>
      </c>
      <c r="AP108" s="157" cm="1">
        <f t="array" ref="AP108">IFERROR(_xlfn.XLOOKUP($A108&amp;AP$4,MEN_DES&amp;MEN_COD,MEN_GMS),0)*$Q108</f>
        <v>0</v>
      </c>
      <c r="AQ108" s="157" cm="1">
        <f t="array" ref="AQ108">IFERROR(_xlfn.XLOOKUP($A108&amp;AQ$4,MEN_DES&amp;MEN_COD,MEN_GMS),0)*$Q108</f>
        <v>0</v>
      </c>
      <c r="AR108" s="157" cm="1">
        <f t="array" ref="AR108">IFERROR(_xlfn.XLOOKUP($A108&amp;AR$4,MEN_DES&amp;MEN_COD,MEN_GMS),0)*$Q108</f>
        <v>0</v>
      </c>
      <c r="AS108" s="157" cm="1">
        <f t="array" ref="AS108">IFERROR(_xlfn.XLOOKUP($A108&amp;AS$4,MEN_DES&amp;MEN_COD,MEN_GMS),0)*$Q108</f>
        <v>0</v>
      </c>
      <c r="AT108" s="157" cm="1">
        <f t="array" ref="AT108">IFERROR(_xlfn.XLOOKUP($A108&amp;AT$4,MEN_DES&amp;MEN_COD,MEN_GMS),0)*$Q108</f>
        <v>0</v>
      </c>
      <c r="AU108" s="157" cm="1">
        <f t="array" ref="AU108">IFERROR(_xlfn.XLOOKUP($A108&amp;AU$4,MEN_DES&amp;MEN_COD,MEN_GMS),0)*$Q108</f>
        <v>0</v>
      </c>
      <c r="AV108" s="157" cm="1">
        <f t="array" ref="AV108">IFERROR(_xlfn.XLOOKUP($A108&amp;AV$4,MEN_DES&amp;MEN_COD,MEN_GMS),0)*$Q108</f>
        <v>0</v>
      </c>
      <c r="AW108" s="157" cm="1">
        <f t="array" ref="AW108">IFERROR(_xlfn.XLOOKUP($A108&amp;AW$4,MEN_DES&amp;MEN_COD,MEN_GMS),0)*$Q108</f>
        <v>0</v>
      </c>
      <c r="AX108" s="157" cm="1">
        <f t="array" ref="AX108">IFERROR(_xlfn.XLOOKUP($A108&amp;AX$4,MEN_DES&amp;MEN_COD,MEN_GMS),0)*$Q108</f>
        <v>0</v>
      </c>
      <c r="AY108" s="157" cm="1">
        <f t="array" ref="AY108">IFERROR(_xlfn.XLOOKUP($A108&amp;AY$4,MEN_DES&amp;MEN_COD,MEN_GMS),0)*$Q108</f>
        <v>0</v>
      </c>
      <c r="AZ108" s="157" cm="1">
        <f t="array" ref="AZ108">IFERROR(_xlfn.XLOOKUP($A108&amp;AZ$4,MEN_DES&amp;MEN_COD,MEN_GMS),0)*$Q108</f>
        <v>0</v>
      </c>
      <c r="BA108" s="157" cm="1">
        <f t="array" ref="BA108">IFERROR(_xlfn.XLOOKUP($A108&amp;BA$4,MEN_DES&amp;MEN_COD,MEN_GMS),0)*$Q108</f>
        <v>0</v>
      </c>
      <c r="BB108" s="157" cm="1">
        <f t="array" ref="BB108">IFERROR(_xlfn.XLOOKUP($A108&amp;BB$4,MEN_DES&amp;MEN_COD,MEN_GMS),0)*$Q108</f>
        <v>0</v>
      </c>
      <c r="BC108" s="157" cm="1">
        <f t="array" ref="BC108">IFERROR(_xlfn.XLOOKUP($A108&amp;BC$4,MEN_DES&amp;MEN_COD,MEN_GMS),0)*$Q108</f>
        <v>0</v>
      </c>
      <c r="BD108" s="157" cm="1">
        <f t="array" ref="BD108">IFERROR(_xlfn.XLOOKUP($A108&amp;BD$4,MEN_DES&amp;MEN_COD,MEN_GMS),0)*$Q108</f>
        <v>0</v>
      </c>
      <c r="BE108" s="157" cm="1">
        <f t="array" ref="BE108">IFERROR(_xlfn.XLOOKUP($A108&amp;BE$4,MEN_DES&amp;MEN_COD,MEN_GMS),0)*$Q108</f>
        <v>0</v>
      </c>
      <c r="BF108" s="157" cm="1">
        <f t="array" ref="BF108">IFERROR(_xlfn.XLOOKUP($A108&amp;BF$4,MEN_DES&amp;MEN_COD,MEN_GMS),0)*$Q108</f>
        <v>0</v>
      </c>
      <c r="BG108" s="157" cm="1">
        <f t="array" ref="BG108">IFERROR(_xlfn.XLOOKUP($A108&amp;BG$4,MEN_DES&amp;MEN_COD,MEN_GMS),0)*$Q108</f>
        <v>0</v>
      </c>
      <c r="BH108" s="157" cm="1">
        <f t="array" ref="BH108">IFERROR(_xlfn.XLOOKUP($A108&amp;BH$4,MEN_DES&amp;MEN_COD,MEN_GMS),0)*$Q108</f>
        <v>0</v>
      </c>
      <c r="BI108" s="157" cm="1">
        <f t="array" ref="BI108">IFERROR(_xlfn.XLOOKUP($A108&amp;BI$4,MEN_DES&amp;MEN_COD,MEN_GMS),0)*$Q108</f>
        <v>0</v>
      </c>
      <c r="BJ108" s="157" cm="1">
        <f t="array" ref="BJ108">IFERROR(_xlfn.XLOOKUP($A108&amp;BJ$4,MEN_DES&amp;MEN_COD,MEN_GMS),0)*$Q108</f>
        <v>0</v>
      </c>
      <c r="BK108" s="157" cm="1">
        <f t="array" ref="BK108">IFERROR(_xlfn.XLOOKUP($A108&amp;BK$4,MEN_DES&amp;MEN_COD,MEN_GMS),0)*$Q108</f>
        <v>0</v>
      </c>
      <c r="BL108" s="157" cm="1">
        <f t="array" ref="BL108">IFERROR(_xlfn.XLOOKUP($A108&amp;BL$4,MEN_DES&amp;MEN_COD,MEN_GMS),0)*$Q108</f>
        <v>0</v>
      </c>
      <c r="BM108" s="157" cm="1">
        <f t="array" ref="BM108">IFERROR(_xlfn.XLOOKUP($A108&amp;BM$4,MEN_DES&amp;MEN_COD,MEN_GMS),0)*$Q108</f>
        <v>0</v>
      </c>
      <c r="BN108" s="157" cm="1">
        <f t="array" ref="BN108">IFERROR(_xlfn.XLOOKUP($A108&amp;BN$4,MEN_DES&amp;MEN_COD,MEN_GMS),0)*$Q108</f>
        <v>0</v>
      </c>
      <c r="BO108" s="168">
        <f t="shared" si="40"/>
        <v>0</v>
      </c>
    </row>
    <row r="109" spans="2:67" x14ac:dyDescent="0.15">
      <c r="B109"/>
      <c r="C109"/>
      <c r="R109" s="157" cm="1">
        <f t="array" ref="R109">IFERROR(_xlfn.XLOOKUP($A109&amp;R$4,MEN_DES&amp;MEN_COD,MEN_GMS),0)*$Q109</f>
        <v>0</v>
      </c>
      <c r="S109" s="157" cm="1">
        <f t="array" ref="S109">IFERROR(_xlfn.XLOOKUP($A109&amp;S$4,MEN_DES&amp;MEN_COD,MEN_GMS),0)*$Q109</f>
        <v>0</v>
      </c>
      <c r="T109" s="157" cm="1">
        <f t="array" ref="T109">IFERROR(_xlfn.XLOOKUP($A109&amp;T$4,MEN_DES&amp;MEN_COD,MEN_GMS),0)*$Q109</f>
        <v>0</v>
      </c>
      <c r="U109" s="157" cm="1">
        <f t="array" ref="U109">IFERROR(_xlfn.XLOOKUP($A109&amp;U$4,MEN_DES&amp;MEN_COD,MEN_GMS),0)*$Q109</f>
        <v>0</v>
      </c>
      <c r="V109" s="157" cm="1">
        <f t="array" ref="V109">IFERROR(_xlfn.XLOOKUP($A109&amp;V$4,MEN_DES&amp;MEN_COD,MEN_GMS),0)*$Q109</f>
        <v>0</v>
      </c>
      <c r="W109" s="157" cm="1">
        <f t="array" ref="W109">IFERROR(_xlfn.XLOOKUP($A109&amp;W$4,MEN_DES&amp;MEN_COD,MEN_GMS),0)*$Q109</f>
        <v>0</v>
      </c>
      <c r="X109" s="157" cm="1">
        <f t="array" ref="X109">IFERROR(_xlfn.XLOOKUP($A109&amp;X$4,MEN_DES&amp;MEN_COD,MEN_GMS),0)*$Q109</f>
        <v>0</v>
      </c>
      <c r="Y109" s="157" cm="1">
        <f t="array" ref="Y109">IFERROR(_xlfn.XLOOKUP($A109&amp;Y$4,MEN_DES&amp;MEN_COD,MEN_GMS),0)*$Q109</f>
        <v>0</v>
      </c>
      <c r="Z109" s="157" cm="1">
        <f t="array" ref="Z109">IFERROR(_xlfn.XLOOKUP($A109&amp;Z$4,MEN_DES&amp;MEN_COD,MEN_GMS),0)*$Q109</f>
        <v>0</v>
      </c>
      <c r="AA109" s="157" cm="1">
        <f t="array" ref="AA109">IFERROR(_xlfn.XLOOKUP($A109&amp;AA$4,MEN_DES&amp;MEN_COD,MEN_GMS),0)*$Q109</f>
        <v>0</v>
      </c>
      <c r="AB109" s="157" cm="1">
        <f t="array" ref="AB109">IFERROR(_xlfn.XLOOKUP($A109&amp;AB$4,MEN_DES&amp;MEN_COD,MEN_GMS),0)*$Q109</f>
        <v>0</v>
      </c>
      <c r="AC109" s="157" cm="1">
        <f t="array" ref="AC109">IFERROR(_xlfn.XLOOKUP($A109&amp;AC$4,MEN_DES&amp;MEN_COD,MEN_GMS),0)*$Q109</f>
        <v>0</v>
      </c>
      <c r="AD109" s="157" cm="1">
        <f t="array" ref="AD109">IFERROR(_xlfn.XLOOKUP($A109&amp;AD$4,MEN_DES&amp;MEN_COD,MEN_GMS),0)*$Q109</f>
        <v>0</v>
      </c>
      <c r="AE109" s="157" cm="1">
        <f t="array" ref="AE109">IFERROR(_xlfn.XLOOKUP($A109&amp;AE$4,MEN_DES&amp;MEN_COD,MEN_GMS),0)*$Q109</f>
        <v>0</v>
      </c>
      <c r="AF109" s="157"/>
      <c r="AG109" s="157" cm="1">
        <f t="array" ref="AG109">IFERROR(_xlfn.XLOOKUP($A109&amp;AG$4,MEN_DES&amp;MEN_COD,MEN_GMS),0)*$Q109</f>
        <v>0</v>
      </c>
      <c r="AH109" s="157" cm="1">
        <f t="array" ref="AH109">IFERROR(_xlfn.XLOOKUP($A109&amp;AH$4,MEN_DES&amp;MEN_COD,MEN_GMS),0)*$Q109</f>
        <v>0</v>
      </c>
      <c r="AI109" s="157" cm="1">
        <f t="array" ref="AI109">IFERROR(_xlfn.XLOOKUP($A109&amp;AI$4,MEN_DES&amp;MEN_COD,MEN_GMS),0)*$Q109</f>
        <v>0</v>
      </c>
      <c r="AJ109" s="157" cm="1">
        <f t="array" ref="AJ109">IFERROR(_xlfn.XLOOKUP($A109&amp;AJ$4,MEN_DES&amp;MEN_COD,MEN_GMS),0)*$Q109</f>
        <v>0</v>
      </c>
      <c r="AK109" s="157" cm="1">
        <f t="array" ref="AK109">IFERROR(_xlfn.XLOOKUP($A109&amp;AK$4,MEN_DES&amp;MEN_COD,MEN_GMS),0)*$Q109</f>
        <v>0</v>
      </c>
      <c r="AL109" s="157" cm="1">
        <f t="array" ref="AL109">IFERROR(_xlfn.XLOOKUP($A109&amp;AL$4,MEN_DES&amp;MEN_COD,MEN_GMS),0)*$Q109</f>
        <v>0</v>
      </c>
      <c r="AM109" s="157" cm="1">
        <f t="array" ref="AM109">IFERROR(_xlfn.XLOOKUP($A109&amp;AM$4,MEN_DES&amp;MEN_COD,MEN_GMS),0)*$Q109</f>
        <v>0</v>
      </c>
      <c r="AN109" s="157" cm="1">
        <f t="array" ref="AN109">IFERROR(_xlfn.XLOOKUP($A109&amp;AN$4,MEN_DES&amp;MEN_COD,MEN_GMS),0)*$Q109</f>
        <v>0</v>
      </c>
      <c r="AO109" s="157" cm="1">
        <f t="array" ref="AO109">IFERROR(_xlfn.XLOOKUP($A109&amp;AO$4,MEN_DES&amp;MEN_COD,MEN_GMS),0)*$Q109</f>
        <v>0</v>
      </c>
      <c r="AP109" s="157" cm="1">
        <f t="array" ref="AP109">IFERROR(_xlfn.XLOOKUP($A109&amp;AP$4,MEN_DES&amp;MEN_COD,MEN_GMS),0)*$Q109</f>
        <v>0</v>
      </c>
      <c r="AQ109" s="157" cm="1">
        <f t="array" ref="AQ109">IFERROR(_xlfn.XLOOKUP($A109&amp;AQ$4,MEN_DES&amp;MEN_COD,MEN_GMS),0)*$Q109</f>
        <v>0</v>
      </c>
      <c r="AR109" s="157" cm="1">
        <f t="array" ref="AR109">IFERROR(_xlfn.XLOOKUP($A109&amp;AR$4,MEN_DES&amp;MEN_COD,MEN_GMS),0)*$Q109</f>
        <v>0</v>
      </c>
      <c r="AS109" s="157" cm="1">
        <f t="array" ref="AS109">IFERROR(_xlfn.XLOOKUP($A109&amp;AS$4,MEN_DES&amp;MEN_COD,MEN_GMS),0)*$Q109</f>
        <v>0</v>
      </c>
      <c r="AT109" s="157" cm="1">
        <f t="array" ref="AT109">IFERROR(_xlfn.XLOOKUP($A109&amp;AT$4,MEN_DES&amp;MEN_COD,MEN_GMS),0)*$Q109</f>
        <v>0</v>
      </c>
      <c r="AU109" s="157" cm="1">
        <f t="array" ref="AU109">IFERROR(_xlfn.XLOOKUP($A109&amp;AU$4,MEN_DES&amp;MEN_COD,MEN_GMS),0)*$Q109</f>
        <v>0</v>
      </c>
      <c r="AV109" s="157" cm="1">
        <f t="array" ref="AV109">IFERROR(_xlfn.XLOOKUP($A109&amp;AV$4,MEN_DES&amp;MEN_COD,MEN_GMS),0)*$Q109</f>
        <v>0</v>
      </c>
      <c r="AW109" s="157" cm="1">
        <f t="array" ref="AW109">IFERROR(_xlfn.XLOOKUP($A109&amp;AW$4,MEN_DES&amp;MEN_COD,MEN_GMS),0)*$Q109</f>
        <v>0</v>
      </c>
      <c r="AX109" s="157" cm="1">
        <f t="array" ref="AX109">IFERROR(_xlfn.XLOOKUP($A109&amp;AX$4,MEN_DES&amp;MEN_COD,MEN_GMS),0)*$Q109</f>
        <v>0</v>
      </c>
      <c r="AY109" s="157" cm="1">
        <f t="array" ref="AY109">IFERROR(_xlfn.XLOOKUP($A109&amp;AY$4,MEN_DES&amp;MEN_COD,MEN_GMS),0)*$Q109</f>
        <v>0</v>
      </c>
      <c r="AZ109" s="157" cm="1">
        <f t="array" ref="AZ109">IFERROR(_xlfn.XLOOKUP($A109&amp;AZ$4,MEN_DES&amp;MEN_COD,MEN_GMS),0)*$Q109</f>
        <v>0</v>
      </c>
      <c r="BA109" s="157" cm="1">
        <f t="array" ref="BA109">IFERROR(_xlfn.XLOOKUP($A109&amp;BA$4,MEN_DES&amp;MEN_COD,MEN_GMS),0)*$Q109</f>
        <v>0</v>
      </c>
      <c r="BB109" s="157" cm="1">
        <f t="array" ref="BB109">IFERROR(_xlfn.XLOOKUP($A109&amp;BB$4,MEN_DES&amp;MEN_COD,MEN_GMS),0)*$Q109</f>
        <v>0</v>
      </c>
      <c r="BC109" s="157" cm="1">
        <f t="array" ref="BC109">IFERROR(_xlfn.XLOOKUP($A109&amp;BC$4,MEN_DES&amp;MEN_COD,MEN_GMS),0)*$Q109</f>
        <v>0</v>
      </c>
      <c r="BD109" s="157" cm="1">
        <f t="array" ref="BD109">IFERROR(_xlfn.XLOOKUP($A109&amp;BD$4,MEN_DES&amp;MEN_COD,MEN_GMS),0)*$Q109</f>
        <v>0</v>
      </c>
      <c r="BE109" s="157" cm="1">
        <f t="array" ref="BE109">IFERROR(_xlfn.XLOOKUP($A109&amp;BE$4,MEN_DES&amp;MEN_COD,MEN_GMS),0)*$Q109</f>
        <v>0</v>
      </c>
      <c r="BF109" s="157" cm="1">
        <f t="array" ref="BF109">IFERROR(_xlfn.XLOOKUP($A109&amp;BF$4,MEN_DES&amp;MEN_COD,MEN_GMS),0)*$Q109</f>
        <v>0</v>
      </c>
      <c r="BG109" s="157" cm="1">
        <f t="array" ref="BG109">IFERROR(_xlfn.XLOOKUP($A109&amp;BG$4,MEN_DES&amp;MEN_COD,MEN_GMS),0)*$Q109</f>
        <v>0</v>
      </c>
      <c r="BH109" s="157" cm="1">
        <f t="array" ref="BH109">IFERROR(_xlfn.XLOOKUP($A109&amp;BH$4,MEN_DES&amp;MEN_COD,MEN_GMS),0)*$Q109</f>
        <v>0</v>
      </c>
      <c r="BI109" s="157" cm="1">
        <f t="array" ref="BI109">IFERROR(_xlfn.XLOOKUP($A109&amp;BI$4,MEN_DES&amp;MEN_COD,MEN_GMS),0)*$Q109</f>
        <v>0</v>
      </c>
      <c r="BJ109" s="157" cm="1">
        <f t="array" ref="BJ109">IFERROR(_xlfn.XLOOKUP($A109&amp;BJ$4,MEN_DES&amp;MEN_COD,MEN_GMS),0)*$Q109</f>
        <v>0</v>
      </c>
      <c r="BK109" s="157" cm="1">
        <f t="array" ref="BK109">IFERROR(_xlfn.XLOOKUP($A109&amp;BK$4,MEN_DES&amp;MEN_COD,MEN_GMS),0)*$Q109</f>
        <v>0</v>
      </c>
      <c r="BL109" s="157" cm="1">
        <f t="array" ref="BL109">IFERROR(_xlfn.XLOOKUP($A109&amp;BL$4,MEN_DES&amp;MEN_COD,MEN_GMS),0)*$Q109</f>
        <v>0</v>
      </c>
      <c r="BM109" s="157" cm="1">
        <f t="array" ref="BM109">IFERROR(_xlfn.XLOOKUP($A109&amp;BM$4,MEN_DES&amp;MEN_COD,MEN_GMS),0)*$Q109</f>
        <v>0</v>
      </c>
      <c r="BN109" s="157" cm="1">
        <f t="array" ref="BN109">IFERROR(_xlfn.XLOOKUP($A109&amp;BN$4,MEN_DES&amp;MEN_COD,MEN_GMS),0)*$Q109</f>
        <v>0</v>
      </c>
      <c r="BO109" s="168">
        <f t="shared" si="40"/>
        <v>0</v>
      </c>
    </row>
    <row r="110" spans="2:67" x14ac:dyDescent="0.15">
      <c r="B110"/>
      <c r="C110"/>
      <c r="R110" s="157" cm="1">
        <f t="array" ref="R110">IFERROR(_xlfn.XLOOKUP($A110&amp;R$4,MEN_DES&amp;MEN_COD,MEN_GMS),0)*$Q110</f>
        <v>0</v>
      </c>
      <c r="S110" s="157" cm="1">
        <f t="array" ref="S110">IFERROR(_xlfn.XLOOKUP($A110&amp;S$4,MEN_DES&amp;MEN_COD,MEN_GMS),0)*$Q110</f>
        <v>0</v>
      </c>
      <c r="T110" s="157" cm="1">
        <f t="array" ref="T110">IFERROR(_xlfn.XLOOKUP($A110&amp;T$4,MEN_DES&amp;MEN_COD,MEN_GMS),0)*$Q110</f>
        <v>0</v>
      </c>
      <c r="U110" s="157" cm="1">
        <f t="array" ref="U110">IFERROR(_xlfn.XLOOKUP($A110&amp;U$4,MEN_DES&amp;MEN_COD,MEN_GMS),0)*$Q110</f>
        <v>0</v>
      </c>
      <c r="V110" s="157" cm="1">
        <f t="array" ref="V110">IFERROR(_xlfn.XLOOKUP($A110&amp;V$4,MEN_DES&amp;MEN_COD,MEN_GMS),0)*$Q110</f>
        <v>0</v>
      </c>
      <c r="W110" s="157" cm="1">
        <f t="array" ref="W110">IFERROR(_xlfn.XLOOKUP($A110&amp;W$4,MEN_DES&amp;MEN_COD,MEN_GMS),0)*$Q110</f>
        <v>0</v>
      </c>
      <c r="X110" s="157" cm="1">
        <f t="array" ref="X110">IFERROR(_xlfn.XLOOKUP($A110&amp;X$4,MEN_DES&amp;MEN_COD,MEN_GMS),0)*$Q110</f>
        <v>0</v>
      </c>
      <c r="Y110" s="157" cm="1">
        <f t="array" ref="Y110">IFERROR(_xlfn.XLOOKUP($A110&amp;Y$4,MEN_DES&amp;MEN_COD,MEN_GMS),0)*$Q110</f>
        <v>0</v>
      </c>
      <c r="Z110" s="157" cm="1">
        <f t="array" ref="Z110">IFERROR(_xlfn.XLOOKUP($A110&amp;Z$4,MEN_DES&amp;MEN_COD,MEN_GMS),0)*$Q110</f>
        <v>0</v>
      </c>
      <c r="AA110" s="157" cm="1">
        <f t="array" ref="AA110">IFERROR(_xlfn.XLOOKUP($A110&amp;AA$4,MEN_DES&amp;MEN_COD,MEN_GMS),0)*$Q110</f>
        <v>0</v>
      </c>
      <c r="AB110" s="157" cm="1">
        <f t="array" ref="AB110">IFERROR(_xlfn.XLOOKUP($A110&amp;AB$4,MEN_DES&amp;MEN_COD,MEN_GMS),0)*$Q110</f>
        <v>0</v>
      </c>
      <c r="AC110" s="157" cm="1">
        <f t="array" ref="AC110">IFERROR(_xlfn.XLOOKUP($A110&amp;AC$4,MEN_DES&amp;MEN_COD,MEN_GMS),0)*$Q110</f>
        <v>0</v>
      </c>
      <c r="AD110" s="157" cm="1">
        <f t="array" ref="AD110">IFERROR(_xlfn.XLOOKUP($A110&amp;AD$4,MEN_DES&amp;MEN_COD,MEN_GMS),0)*$Q110</f>
        <v>0</v>
      </c>
      <c r="AE110" s="157" cm="1">
        <f t="array" ref="AE110">IFERROR(_xlfn.XLOOKUP($A110&amp;AE$4,MEN_DES&amp;MEN_COD,MEN_GMS),0)*$Q110</f>
        <v>0</v>
      </c>
      <c r="AF110" s="157"/>
      <c r="AG110" s="157" cm="1">
        <f t="array" ref="AG110">IFERROR(_xlfn.XLOOKUP($A110&amp;AG$4,MEN_DES&amp;MEN_COD,MEN_GMS),0)*$Q110</f>
        <v>0</v>
      </c>
      <c r="AH110" s="157" cm="1">
        <f t="array" ref="AH110">IFERROR(_xlfn.XLOOKUP($A110&amp;AH$4,MEN_DES&amp;MEN_COD,MEN_GMS),0)*$Q110</f>
        <v>0</v>
      </c>
      <c r="AI110" s="157" cm="1">
        <f t="array" ref="AI110">IFERROR(_xlfn.XLOOKUP($A110&amp;AI$4,MEN_DES&amp;MEN_COD,MEN_GMS),0)*$Q110</f>
        <v>0</v>
      </c>
      <c r="AJ110" s="157" cm="1">
        <f t="array" ref="AJ110">IFERROR(_xlfn.XLOOKUP($A110&amp;AJ$4,MEN_DES&amp;MEN_COD,MEN_GMS),0)*$Q110</f>
        <v>0</v>
      </c>
      <c r="AK110" s="157" cm="1">
        <f t="array" ref="AK110">IFERROR(_xlfn.XLOOKUP($A110&amp;AK$4,MEN_DES&amp;MEN_COD,MEN_GMS),0)*$Q110</f>
        <v>0</v>
      </c>
      <c r="AL110" s="157" cm="1">
        <f t="array" ref="AL110">IFERROR(_xlfn.XLOOKUP($A110&amp;AL$4,MEN_DES&amp;MEN_COD,MEN_GMS),0)*$Q110</f>
        <v>0</v>
      </c>
      <c r="AM110" s="157" cm="1">
        <f t="array" ref="AM110">IFERROR(_xlfn.XLOOKUP($A110&amp;AM$4,MEN_DES&amp;MEN_COD,MEN_GMS),0)*$Q110</f>
        <v>0</v>
      </c>
      <c r="AN110" s="157" cm="1">
        <f t="array" ref="AN110">IFERROR(_xlfn.XLOOKUP($A110&amp;AN$4,MEN_DES&amp;MEN_COD,MEN_GMS),0)*$Q110</f>
        <v>0</v>
      </c>
      <c r="AO110" s="157" cm="1">
        <f t="array" ref="AO110">IFERROR(_xlfn.XLOOKUP($A110&amp;AO$4,MEN_DES&amp;MEN_COD,MEN_GMS),0)*$Q110</f>
        <v>0</v>
      </c>
      <c r="AP110" s="157" cm="1">
        <f t="array" ref="AP110">IFERROR(_xlfn.XLOOKUP($A110&amp;AP$4,MEN_DES&amp;MEN_COD,MEN_GMS),0)*$Q110</f>
        <v>0</v>
      </c>
      <c r="AQ110" s="157" cm="1">
        <f t="array" ref="AQ110">IFERROR(_xlfn.XLOOKUP($A110&amp;AQ$4,MEN_DES&amp;MEN_COD,MEN_GMS),0)*$Q110</f>
        <v>0</v>
      </c>
      <c r="AR110" s="157" cm="1">
        <f t="array" ref="AR110">IFERROR(_xlfn.XLOOKUP($A110&amp;AR$4,MEN_DES&amp;MEN_COD,MEN_GMS),0)*$Q110</f>
        <v>0</v>
      </c>
      <c r="AS110" s="157" cm="1">
        <f t="array" ref="AS110">IFERROR(_xlfn.XLOOKUP($A110&amp;AS$4,MEN_DES&amp;MEN_COD,MEN_GMS),0)*$Q110</f>
        <v>0</v>
      </c>
      <c r="AT110" s="157" cm="1">
        <f t="array" ref="AT110">IFERROR(_xlfn.XLOOKUP($A110&amp;AT$4,MEN_DES&amp;MEN_COD,MEN_GMS),0)*$Q110</f>
        <v>0</v>
      </c>
      <c r="AU110" s="157" cm="1">
        <f t="array" ref="AU110">IFERROR(_xlfn.XLOOKUP($A110&amp;AU$4,MEN_DES&amp;MEN_COD,MEN_GMS),0)*$Q110</f>
        <v>0</v>
      </c>
      <c r="AV110" s="157" cm="1">
        <f t="array" ref="AV110">IFERROR(_xlfn.XLOOKUP($A110&amp;AV$4,MEN_DES&amp;MEN_COD,MEN_GMS),0)*$Q110</f>
        <v>0</v>
      </c>
      <c r="AW110" s="157" cm="1">
        <f t="array" ref="AW110">IFERROR(_xlfn.XLOOKUP($A110&amp;AW$4,MEN_DES&amp;MEN_COD,MEN_GMS),0)*$Q110</f>
        <v>0</v>
      </c>
      <c r="AX110" s="157" cm="1">
        <f t="array" ref="AX110">IFERROR(_xlfn.XLOOKUP($A110&amp;AX$4,MEN_DES&amp;MEN_COD,MEN_GMS),0)*$Q110</f>
        <v>0</v>
      </c>
      <c r="AY110" s="157" cm="1">
        <f t="array" ref="AY110">IFERROR(_xlfn.XLOOKUP($A110&amp;AY$4,MEN_DES&amp;MEN_COD,MEN_GMS),0)*$Q110</f>
        <v>0</v>
      </c>
      <c r="AZ110" s="157" cm="1">
        <f t="array" ref="AZ110">IFERROR(_xlfn.XLOOKUP($A110&amp;AZ$4,MEN_DES&amp;MEN_COD,MEN_GMS),0)*$Q110</f>
        <v>0</v>
      </c>
      <c r="BA110" s="157" cm="1">
        <f t="array" ref="BA110">IFERROR(_xlfn.XLOOKUP($A110&amp;BA$4,MEN_DES&amp;MEN_COD,MEN_GMS),0)*$Q110</f>
        <v>0</v>
      </c>
      <c r="BB110" s="157" cm="1">
        <f t="array" ref="BB110">IFERROR(_xlfn.XLOOKUP($A110&amp;BB$4,MEN_DES&amp;MEN_COD,MEN_GMS),0)*$Q110</f>
        <v>0</v>
      </c>
      <c r="BC110" s="157" cm="1">
        <f t="array" ref="BC110">IFERROR(_xlfn.XLOOKUP($A110&amp;BC$4,MEN_DES&amp;MEN_COD,MEN_GMS),0)*$Q110</f>
        <v>0</v>
      </c>
      <c r="BD110" s="157" cm="1">
        <f t="array" ref="BD110">IFERROR(_xlfn.XLOOKUP($A110&amp;BD$4,MEN_DES&amp;MEN_COD,MEN_GMS),0)*$Q110</f>
        <v>0</v>
      </c>
      <c r="BE110" s="157" cm="1">
        <f t="array" ref="BE110">IFERROR(_xlfn.XLOOKUP($A110&amp;BE$4,MEN_DES&amp;MEN_COD,MEN_GMS),0)*$Q110</f>
        <v>0</v>
      </c>
      <c r="BF110" s="157" cm="1">
        <f t="array" ref="BF110">IFERROR(_xlfn.XLOOKUP($A110&amp;BF$4,MEN_DES&amp;MEN_COD,MEN_GMS),0)*$Q110</f>
        <v>0</v>
      </c>
      <c r="BG110" s="157" cm="1">
        <f t="array" ref="BG110">IFERROR(_xlfn.XLOOKUP($A110&amp;BG$4,MEN_DES&amp;MEN_COD,MEN_GMS),0)*$Q110</f>
        <v>0</v>
      </c>
      <c r="BH110" s="157" cm="1">
        <f t="array" ref="BH110">IFERROR(_xlfn.XLOOKUP($A110&amp;BH$4,MEN_DES&amp;MEN_COD,MEN_GMS),0)*$Q110</f>
        <v>0</v>
      </c>
      <c r="BI110" s="157" cm="1">
        <f t="array" ref="BI110">IFERROR(_xlfn.XLOOKUP($A110&amp;BI$4,MEN_DES&amp;MEN_COD,MEN_GMS),0)*$Q110</f>
        <v>0</v>
      </c>
      <c r="BJ110" s="157" cm="1">
        <f t="array" ref="BJ110">IFERROR(_xlfn.XLOOKUP($A110&amp;BJ$4,MEN_DES&amp;MEN_COD,MEN_GMS),0)*$Q110</f>
        <v>0</v>
      </c>
      <c r="BK110" s="157" cm="1">
        <f t="array" ref="BK110">IFERROR(_xlfn.XLOOKUP($A110&amp;BK$4,MEN_DES&amp;MEN_COD,MEN_GMS),0)*$Q110</f>
        <v>0</v>
      </c>
      <c r="BL110" s="157" cm="1">
        <f t="array" ref="BL110">IFERROR(_xlfn.XLOOKUP($A110&amp;BL$4,MEN_DES&amp;MEN_COD,MEN_GMS),0)*$Q110</f>
        <v>0</v>
      </c>
      <c r="BM110" s="157" cm="1">
        <f t="array" ref="BM110">IFERROR(_xlfn.XLOOKUP($A110&amp;BM$4,MEN_DES&amp;MEN_COD,MEN_GMS),0)*$Q110</f>
        <v>0</v>
      </c>
      <c r="BN110" s="157" cm="1">
        <f t="array" ref="BN110">IFERROR(_xlfn.XLOOKUP($A110&amp;BN$4,MEN_DES&amp;MEN_COD,MEN_GMS),0)*$Q110</f>
        <v>0</v>
      </c>
      <c r="BO110" s="168">
        <f t="shared" si="40"/>
        <v>0</v>
      </c>
    </row>
    <row r="111" spans="2:67" x14ac:dyDescent="0.15">
      <c r="B111"/>
      <c r="C111"/>
      <c r="R111" s="157" cm="1">
        <f t="array" ref="R111">IFERROR(_xlfn.XLOOKUP($A111&amp;R$4,MEN_DES&amp;MEN_COD,MEN_GMS),0)*$Q111</f>
        <v>0</v>
      </c>
      <c r="S111" s="157" cm="1">
        <f t="array" ref="S111">IFERROR(_xlfn.XLOOKUP($A111&amp;S$4,MEN_DES&amp;MEN_COD,MEN_GMS),0)*$Q111</f>
        <v>0</v>
      </c>
      <c r="T111" s="157" cm="1">
        <f t="array" ref="T111">IFERROR(_xlfn.XLOOKUP($A111&amp;T$4,MEN_DES&amp;MEN_COD,MEN_GMS),0)*$Q111</f>
        <v>0</v>
      </c>
      <c r="U111" s="157" cm="1">
        <f t="array" ref="U111">IFERROR(_xlfn.XLOOKUP($A111&amp;U$4,MEN_DES&amp;MEN_COD,MEN_GMS),0)*$Q111</f>
        <v>0</v>
      </c>
      <c r="V111" s="157" cm="1">
        <f t="array" ref="V111">IFERROR(_xlfn.XLOOKUP($A111&amp;V$4,MEN_DES&amp;MEN_COD,MEN_GMS),0)*$Q111</f>
        <v>0</v>
      </c>
      <c r="W111" s="157" cm="1">
        <f t="array" ref="W111">IFERROR(_xlfn.XLOOKUP($A111&amp;W$4,MEN_DES&amp;MEN_COD,MEN_GMS),0)*$Q111</f>
        <v>0</v>
      </c>
      <c r="X111" s="157" cm="1">
        <f t="array" ref="X111">IFERROR(_xlfn.XLOOKUP($A111&amp;X$4,MEN_DES&amp;MEN_COD,MEN_GMS),0)*$Q111</f>
        <v>0</v>
      </c>
      <c r="Y111" s="157" cm="1">
        <f t="array" ref="Y111">IFERROR(_xlfn.XLOOKUP($A111&amp;Y$4,MEN_DES&amp;MEN_COD,MEN_GMS),0)*$Q111</f>
        <v>0</v>
      </c>
      <c r="Z111" s="157" cm="1">
        <f t="array" ref="Z111">IFERROR(_xlfn.XLOOKUP($A111&amp;Z$4,MEN_DES&amp;MEN_COD,MEN_GMS),0)*$Q111</f>
        <v>0</v>
      </c>
      <c r="AA111" s="157" cm="1">
        <f t="array" ref="AA111">IFERROR(_xlfn.XLOOKUP($A111&amp;AA$4,MEN_DES&amp;MEN_COD,MEN_GMS),0)*$Q111</f>
        <v>0</v>
      </c>
      <c r="AB111" s="157" cm="1">
        <f t="array" ref="AB111">IFERROR(_xlfn.XLOOKUP($A111&amp;AB$4,MEN_DES&amp;MEN_COD,MEN_GMS),0)*$Q111</f>
        <v>0</v>
      </c>
      <c r="AC111" s="157" cm="1">
        <f t="array" ref="AC111">IFERROR(_xlfn.XLOOKUP($A111&amp;AC$4,MEN_DES&amp;MEN_COD,MEN_GMS),0)*$Q111</f>
        <v>0</v>
      </c>
      <c r="AD111" s="157" cm="1">
        <f t="array" ref="AD111">IFERROR(_xlfn.XLOOKUP($A111&amp;AD$4,MEN_DES&amp;MEN_COD,MEN_GMS),0)*$Q111</f>
        <v>0</v>
      </c>
      <c r="AE111" s="157" cm="1">
        <f t="array" ref="AE111">IFERROR(_xlfn.XLOOKUP($A111&amp;AE$4,MEN_DES&amp;MEN_COD,MEN_GMS),0)*$Q111</f>
        <v>0</v>
      </c>
      <c r="AF111" s="157"/>
      <c r="AG111" s="157" cm="1">
        <f t="array" ref="AG111">IFERROR(_xlfn.XLOOKUP($A111&amp;AG$4,MEN_DES&amp;MEN_COD,MEN_GMS),0)*$Q111</f>
        <v>0</v>
      </c>
      <c r="AH111" s="157" cm="1">
        <f t="array" ref="AH111">IFERROR(_xlfn.XLOOKUP($A111&amp;AH$4,MEN_DES&amp;MEN_COD,MEN_GMS),0)*$Q111</f>
        <v>0</v>
      </c>
      <c r="AI111" s="157" cm="1">
        <f t="array" ref="AI111">IFERROR(_xlfn.XLOOKUP($A111&amp;AI$4,MEN_DES&amp;MEN_COD,MEN_GMS),0)*$Q111</f>
        <v>0</v>
      </c>
      <c r="AJ111" s="157" cm="1">
        <f t="array" ref="AJ111">IFERROR(_xlfn.XLOOKUP($A111&amp;AJ$4,MEN_DES&amp;MEN_COD,MEN_GMS),0)*$Q111</f>
        <v>0</v>
      </c>
      <c r="AK111" s="157" cm="1">
        <f t="array" ref="AK111">IFERROR(_xlfn.XLOOKUP($A111&amp;AK$4,MEN_DES&amp;MEN_COD,MEN_GMS),0)*$Q111</f>
        <v>0</v>
      </c>
      <c r="AL111" s="157" cm="1">
        <f t="array" ref="AL111">IFERROR(_xlfn.XLOOKUP($A111&amp;AL$4,MEN_DES&amp;MEN_COD,MEN_GMS),0)*$Q111</f>
        <v>0</v>
      </c>
      <c r="AM111" s="157" cm="1">
        <f t="array" ref="AM111">IFERROR(_xlfn.XLOOKUP($A111&amp;AM$4,MEN_DES&amp;MEN_COD,MEN_GMS),0)*$Q111</f>
        <v>0</v>
      </c>
      <c r="AN111" s="157" cm="1">
        <f t="array" ref="AN111">IFERROR(_xlfn.XLOOKUP($A111&amp;AN$4,MEN_DES&amp;MEN_COD,MEN_GMS),0)*$Q111</f>
        <v>0</v>
      </c>
      <c r="AO111" s="157" cm="1">
        <f t="array" ref="AO111">IFERROR(_xlfn.XLOOKUP($A111&amp;AO$4,MEN_DES&amp;MEN_COD,MEN_GMS),0)*$Q111</f>
        <v>0</v>
      </c>
      <c r="AP111" s="157" cm="1">
        <f t="array" ref="AP111">IFERROR(_xlfn.XLOOKUP($A111&amp;AP$4,MEN_DES&amp;MEN_COD,MEN_GMS),0)*$Q111</f>
        <v>0</v>
      </c>
      <c r="AQ111" s="157" cm="1">
        <f t="array" ref="AQ111">IFERROR(_xlfn.XLOOKUP($A111&amp;AQ$4,MEN_DES&amp;MEN_COD,MEN_GMS),0)*$Q111</f>
        <v>0</v>
      </c>
      <c r="AR111" s="157" cm="1">
        <f t="array" ref="AR111">IFERROR(_xlfn.XLOOKUP($A111&amp;AR$4,MEN_DES&amp;MEN_COD,MEN_GMS),0)*$Q111</f>
        <v>0</v>
      </c>
      <c r="AS111" s="157" cm="1">
        <f t="array" ref="AS111">IFERROR(_xlfn.XLOOKUP($A111&amp;AS$4,MEN_DES&amp;MEN_COD,MEN_GMS),0)*$Q111</f>
        <v>0</v>
      </c>
      <c r="AT111" s="157" cm="1">
        <f t="array" ref="AT111">IFERROR(_xlfn.XLOOKUP($A111&amp;AT$4,MEN_DES&amp;MEN_COD,MEN_GMS),0)*$Q111</f>
        <v>0</v>
      </c>
      <c r="AU111" s="157" cm="1">
        <f t="array" ref="AU111">IFERROR(_xlfn.XLOOKUP($A111&amp;AU$4,MEN_DES&amp;MEN_COD,MEN_GMS),0)*$Q111</f>
        <v>0</v>
      </c>
      <c r="AV111" s="157" cm="1">
        <f t="array" ref="AV111">IFERROR(_xlfn.XLOOKUP($A111&amp;AV$4,MEN_DES&amp;MEN_COD,MEN_GMS),0)*$Q111</f>
        <v>0</v>
      </c>
      <c r="AW111" s="157" cm="1">
        <f t="array" ref="AW111">IFERROR(_xlfn.XLOOKUP($A111&amp;AW$4,MEN_DES&amp;MEN_COD,MEN_GMS),0)*$Q111</f>
        <v>0</v>
      </c>
      <c r="AX111" s="157" cm="1">
        <f t="array" ref="AX111">IFERROR(_xlfn.XLOOKUP($A111&amp;AX$4,MEN_DES&amp;MEN_COD,MEN_GMS),0)*$Q111</f>
        <v>0</v>
      </c>
      <c r="AY111" s="157" cm="1">
        <f t="array" ref="AY111">IFERROR(_xlfn.XLOOKUP($A111&amp;AY$4,MEN_DES&amp;MEN_COD,MEN_GMS),0)*$Q111</f>
        <v>0</v>
      </c>
      <c r="AZ111" s="157" cm="1">
        <f t="array" ref="AZ111">IFERROR(_xlfn.XLOOKUP($A111&amp;AZ$4,MEN_DES&amp;MEN_COD,MEN_GMS),0)*$Q111</f>
        <v>0</v>
      </c>
      <c r="BA111" s="157" cm="1">
        <f t="array" ref="BA111">IFERROR(_xlfn.XLOOKUP($A111&amp;BA$4,MEN_DES&amp;MEN_COD,MEN_GMS),0)*$Q111</f>
        <v>0</v>
      </c>
      <c r="BB111" s="157" cm="1">
        <f t="array" ref="BB111">IFERROR(_xlfn.XLOOKUP($A111&amp;BB$4,MEN_DES&amp;MEN_COD,MEN_GMS),0)*$Q111</f>
        <v>0</v>
      </c>
      <c r="BC111" s="157" cm="1">
        <f t="array" ref="BC111">IFERROR(_xlfn.XLOOKUP($A111&amp;BC$4,MEN_DES&amp;MEN_COD,MEN_GMS),0)*$Q111</f>
        <v>0</v>
      </c>
      <c r="BD111" s="157" cm="1">
        <f t="array" ref="BD111">IFERROR(_xlfn.XLOOKUP($A111&amp;BD$4,MEN_DES&amp;MEN_COD,MEN_GMS),0)*$Q111</f>
        <v>0</v>
      </c>
      <c r="BE111" s="157" cm="1">
        <f t="array" ref="BE111">IFERROR(_xlfn.XLOOKUP($A111&amp;BE$4,MEN_DES&amp;MEN_COD,MEN_GMS),0)*$Q111</f>
        <v>0</v>
      </c>
      <c r="BF111" s="157" cm="1">
        <f t="array" ref="BF111">IFERROR(_xlfn.XLOOKUP($A111&amp;BF$4,MEN_DES&amp;MEN_COD,MEN_GMS),0)*$Q111</f>
        <v>0</v>
      </c>
      <c r="BG111" s="157" cm="1">
        <f t="array" ref="BG111">IFERROR(_xlfn.XLOOKUP($A111&amp;BG$4,MEN_DES&amp;MEN_COD,MEN_GMS),0)*$Q111</f>
        <v>0</v>
      </c>
      <c r="BH111" s="157" cm="1">
        <f t="array" ref="BH111">IFERROR(_xlfn.XLOOKUP($A111&amp;BH$4,MEN_DES&amp;MEN_COD,MEN_GMS),0)*$Q111</f>
        <v>0</v>
      </c>
      <c r="BI111" s="157" cm="1">
        <f t="array" ref="BI111">IFERROR(_xlfn.XLOOKUP($A111&amp;BI$4,MEN_DES&amp;MEN_COD,MEN_GMS),0)*$Q111</f>
        <v>0</v>
      </c>
      <c r="BJ111" s="157" cm="1">
        <f t="array" ref="BJ111">IFERROR(_xlfn.XLOOKUP($A111&amp;BJ$4,MEN_DES&amp;MEN_COD,MEN_GMS),0)*$Q111</f>
        <v>0</v>
      </c>
      <c r="BK111" s="157" cm="1">
        <f t="array" ref="BK111">IFERROR(_xlfn.XLOOKUP($A111&amp;BK$4,MEN_DES&amp;MEN_COD,MEN_GMS),0)*$Q111</f>
        <v>0</v>
      </c>
      <c r="BL111" s="157" cm="1">
        <f t="array" ref="BL111">IFERROR(_xlfn.XLOOKUP($A111&amp;BL$4,MEN_DES&amp;MEN_COD,MEN_GMS),0)*$Q111</f>
        <v>0</v>
      </c>
      <c r="BM111" s="157" cm="1">
        <f t="array" ref="BM111">IFERROR(_xlfn.XLOOKUP($A111&amp;BM$4,MEN_DES&amp;MEN_COD,MEN_GMS),0)*$Q111</f>
        <v>0</v>
      </c>
      <c r="BN111" s="157" cm="1">
        <f t="array" ref="BN111">IFERROR(_xlfn.XLOOKUP($A111&amp;BN$4,MEN_DES&amp;MEN_COD,MEN_GMS),0)*$Q111</f>
        <v>0</v>
      </c>
      <c r="BO111" s="168">
        <f t="shared" si="40"/>
        <v>0</v>
      </c>
    </row>
    <row r="112" spans="2:67" x14ac:dyDescent="0.15">
      <c r="B112"/>
      <c r="C112"/>
      <c r="R112" s="157" cm="1">
        <f t="array" ref="R112">IFERROR(_xlfn.XLOOKUP($A112&amp;R$4,MEN_DES&amp;MEN_COD,MEN_GMS),0)*$Q112</f>
        <v>0</v>
      </c>
      <c r="S112" s="157" cm="1">
        <f t="array" ref="S112">IFERROR(_xlfn.XLOOKUP($A112&amp;S$4,MEN_DES&amp;MEN_COD,MEN_GMS),0)*$Q112</f>
        <v>0</v>
      </c>
      <c r="T112" s="157" cm="1">
        <f t="array" ref="T112">IFERROR(_xlfn.XLOOKUP($A112&amp;T$4,MEN_DES&amp;MEN_COD,MEN_GMS),0)*$Q112</f>
        <v>0</v>
      </c>
      <c r="U112" s="157" cm="1">
        <f t="array" ref="U112">IFERROR(_xlfn.XLOOKUP($A112&amp;U$4,MEN_DES&amp;MEN_COD,MEN_GMS),0)*$Q112</f>
        <v>0</v>
      </c>
      <c r="V112" s="157" cm="1">
        <f t="array" ref="V112">IFERROR(_xlfn.XLOOKUP($A112&amp;V$4,MEN_DES&amp;MEN_COD,MEN_GMS),0)*$Q112</f>
        <v>0</v>
      </c>
      <c r="W112" s="157" cm="1">
        <f t="array" ref="W112">IFERROR(_xlfn.XLOOKUP($A112&amp;W$4,MEN_DES&amp;MEN_COD,MEN_GMS),0)*$Q112</f>
        <v>0</v>
      </c>
      <c r="X112" s="157" cm="1">
        <f t="array" ref="X112">IFERROR(_xlfn.XLOOKUP($A112&amp;X$4,MEN_DES&amp;MEN_COD,MEN_GMS),0)*$Q112</f>
        <v>0</v>
      </c>
      <c r="Y112" s="157" cm="1">
        <f t="array" ref="Y112">IFERROR(_xlfn.XLOOKUP($A112&amp;Y$4,MEN_DES&amp;MEN_COD,MEN_GMS),0)*$Q112</f>
        <v>0</v>
      </c>
      <c r="Z112" s="157" cm="1">
        <f t="array" ref="Z112">IFERROR(_xlfn.XLOOKUP($A112&amp;Z$4,MEN_DES&amp;MEN_COD,MEN_GMS),0)*$Q112</f>
        <v>0</v>
      </c>
      <c r="AA112" s="157" cm="1">
        <f t="array" ref="AA112">IFERROR(_xlfn.XLOOKUP($A112&amp;AA$4,MEN_DES&amp;MEN_COD,MEN_GMS),0)*$Q112</f>
        <v>0</v>
      </c>
      <c r="AB112" s="157" cm="1">
        <f t="array" ref="AB112">IFERROR(_xlfn.XLOOKUP($A112&amp;AB$4,MEN_DES&amp;MEN_COD,MEN_GMS),0)*$Q112</f>
        <v>0</v>
      </c>
      <c r="AC112" s="157" cm="1">
        <f t="array" ref="AC112">IFERROR(_xlfn.XLOOKUP($A112&amp;AC$4,MEN_DES&amp;MEN_COD,MEN_GMS),0)*$Q112</f>
        <v>0</v>
      </c>
      <c r="AD112" s="157" cm="1">
        <f t="array" ref="AD112">IFERROR(_xlfn.XLOOKUP($A112&amp;AD$4,MEN_DES&amp;MEN_COD,MEN_GMS),0)*$Q112</f>
        <v>0</v>
      </c>
      <c r="AE112" s="157" cm="1">
        <f t="array" ref="AE112">IFERROR(_xlfn.XLOOKUP($A112&amp;AE$4,MEN_DES&amp;MEN_COD,MEN_GMS),0)*$Q112</f>
        <v>0</v>
      </c>
      <c r="AF112" s="157"/>
      <c r="AG112" s="157" cm="1">
        <f t="array" ref="AG112">IFERROR(_xlfn.XLOOKUP($A112&amp;AG$4,MEN_DES&amp;MEN_COD,MEN_GMS),0)*$Q112</f>
        <v>0</v>
      </c>
      <c r="AH112" s="157" cm="1">
        <f t="array" ref="AH112">IFERROR(_xlfn.XLOOKUP($A112&amp;AH$4,MEN_DES&amp;MEN_COD,MEN_GMS),0)*$Q112</f>
        <v>0</v>
      </c>
      <c r="AI112" s="157" cm="1">
        <f t="array" ref="AI112">IFERROR(_xlfn.XLOOKUP($A112&amp;AI$4,MEN_DES&amp;MEN_COD,MEN_GMS),0)*$Q112</f>
        <v>0</v>
      </c>
      <c r="AJ112" s="157" cm="1">
        <f t="array" ref="AJ112">IFERROR(_xlfn.XLOOKUP($A112&amp;AJ$4,MEN_DES&amp;MEN_COD,MEN_GMS),0)*$Q112</f>
        <v>0</v>
      </c>
      <c r="AK112" s="157" cm="1">
        <f t="array" ref="AK112">IFERROR(_xlfn.XLOOKUP($A112&amp;AK$4,MEN_DES&amp;MEN_COD,MEN_GMS),0)*$Q112</f>
        <v>0</v>
      </c>
      <c r="AL112" s="157" cm="1">
        <f t="array" ref="AL112">IFERROR(_xlfn.XLOOKUP($A112&amp;AL$4,MEN_DES&amp;MEN_COD,MEN_GMS),0)*$Q112</f>
        <v>0</v>
      </c>
      <c r="AM112" s="157" cm="1">
        <f t="array" ref="AM112">IFERROR(_xlfn.XLOOKUP($A112&amp;AM$4,MEN_DES&amp;MEN_COD,MEN_GMS),0)*$Q112</f>
        <v>0</v>
      </c>
      <c r="AN112" s="157" cm="1">
        <f t="array" ref="AN112">IFERROR(_xlfn.XLOOKUP($A112&amp;AN$4,MEN_DES&amp;MEN_COD,MEN_GMS),0)*$Q112</f>
        <v>0</v>
      </c>
      <c r="AO112" s="157" cm="1">
        <f t="array" ref="AO112">IFERROR(_xlfn.XLOOKUP($A112&amp;AO$4,MEN_DES&amp;MEN_COD,MEN_GMS),0)*$Q112</f>
        <v>0</v>
      </c>
      <c r="AP112" s="157" cm="1">
        <f t="array" ref="AP112">IFERROR(_xlfn.XLOOKUP($A112&amp;AP$4,MEN_DES&amp;MEN_COD,MEN_GMS),0)*$Q112</f>
        <v>0</v>
      </c>
      <c r="AQ112" s="157" cm="1">
        <f t="array" ref="AQ112">IFERROR(_xlfn.XLOOKUP($A112&amp;AQ$4,MEN_DES&amp;MEN_COD,MEN_GMS),0)*$Q112</f>
        <v>0</v>
      </c>
      <c r="AR112" s="157" cm="1">
        <f t="array" ref="AR112">IFERROR(_xlfn.XLOOKUP($A112&amp;AR$4,MEN_DES&amp;MEN_COD,MEN_GMS),0)*$Q112</f>
        <v>0</v>
      </c>
      <c r="AS112" s="157" cm="1">
        <f t="array" ref="AS112">IFERROR(_xlfn.XLOOKUP($A112&amp;AS$4,MEN_DES&amp;MEN_COD,MEN_GMS),0)*$Q112</f>
        <v>0</v>
      </c>
      <c r="AT112" s="157" cm="1">
        <f t="array" ref="AT112">IFERROR(_xlfn.XLOOKUP($A112&amp;AT$4,MEN_DES&amp;MEN_COD,MEN_GMS),0)*$Q112</f>
        <v>0</v>
      </c>
      <c r="AU112" s="157" cm="1">
        <f t="array" ref="AU112">IFERROR(_xlfn.XLOOKUP($A112&amp;AU$4,MEN_DES&amp;MEN_COD,MEN_GMS),0)*$Q112</f>
        <v>0</v>
      </c>
      <c r="AV112" s="157" cm="1">
        <f t="array" ref="AV112">IFERROR(_xlfn.XLOOKUP($A112&amp;AV$4,MEN_DES&amp;MEN_COD,MEN_GMS),0)*$Q112</f>
        <v>0</v>
      </c>
      <c r="AW112" s="157" cm="1">
        <f t="array" ref="AW112">IFERROR(_xlfn.XLOOKUP($A112&amp;AW$4,MEN_DES&amp;MEN_COD,MEN_GMS),0)*$Q112</f>
        <v>0</v>
      </c>
      <c r="AX112" s="157" cm="1">
        <f t="array" ref="AX112">IFERROR(_xlfn.XLOOKUP($A112&amp;AX$4,MEN_DES&amp;MEN_COD,MEN_GMS),0)*$Q112</f>
        <v>0</v>
      </c>
      <c r="AY112" s="157" cm="1">
        <f t="array" ref="AY112">IFERROR(_xlfn.XLOOKUP($A112&amp;AY$4,MEN_DES&amp;MEN_COD,MEN_GMS),0)*$Q112</f>
        <v>0</v>
      </c>
      <c r="AZ112" s="157" cm="1">
        <f t="array" ref="AZ112">IFERROR(_xlfn.XLOOKUP($A112&amp;AZ$4,MEN_DES&amp;MEN_COD,MEN_GMS),0)*$Q112</f>
        <v>0</v>
      </c>
      <c r="BA112" s="157" cm="1">
        <f t="array" ref="BA112">IFERROR(_xlfn.XLOOKUP($A112&amp;BA$4,MEN_DES&amp;MEN_COD,MEN_GMS),0)*$Q112</f>
        <v>0</v>
      </c>
      <c r="BB112" s="157" cm="1">
        <f t="array" ref="BB112">IFERROR(_xlfn.XLOOKUP($A112&amp;BB$4,MEN_DES&amp;MEN_COD,MEN_GMS),0)*$Q112</f>
        <v>0</v>
      </c>
      <c r="BC112" s="157" cm="1">
        <f t="array" ref="BC112">IFERROR(_xlfn.XLOOKUP($A112&amp;BC$4,MEN_DES&amp;MEN_COD,MEN_GMS),0)*$Q112</f>
        <v>0</v>
      </c>
      <c r="BD112" s="157" cm="1">
        <f t="array" ref="BD112">IFERROR(_xlfn.XLOOKUP($A112&amp;BD$4,MEN_DES&amp;MEN_COD,MEN_GMS),0)*$Q112</f>
        <v>0</v>
      </c>
      <c r="BE112" s="157" cm="1">
        <f t="array" ref="BE112">IFERROR(_xlfn.XLOOKUP($A112&amp;BE$4,MEN_DES&amp;MEN_COD,MEN_GMS),0)*$Q112</f>
        <v>0</v>
      </c>
      <c r="BF112" s="157" cm="1">
        <f t="array" ref="BF112">IFERROR(_xlfn.XLOOKUP($A112&amp;BF$4,MEN_DES&amp;MEN_COD,MEN_GMS),0)*$Q112</f>
        <v>0</v>
      </c>
      <c r="BG112" s="157" cm="1">
        <f t="array" ref="BG112">IFERROR(_xlfn.XLOOKUP($A112&amp;BG$4,MEN_DES&amp;MEN_COD,MEN_GMS),0)*$Q112</f>
        <v>0</v>
      </c>
      <c r="BH112" s="157" cm="1">
        <f t="array" ref="BH112">IFERROR(_xlfn.XLOOKUP($A112&amp;BH$4,MEN_DES&amp;MEN_COD,MEN_GMS),0)*$Q112</f>
        <v>0</v>
      </c>
      <c r="BI112" s="157" cm="1">
        <f t="array" ref="BI112">IFERROR(_xlfn.XLOOKUP($A112&amp;BI$4,MEN_DES&amp;MEN_COD,MEN_GMS),0)*$Q112</f>
        <v>0</v>
      </c>
      <c r="BJ112" s="157" cm="1">
        <f t="array" ref="BJ112">IFERROR(_xlfn.XLOOKUP($A112&amp;BJ$4,MEN_DES&amp;MEN_COD,MEN_GMS),0)*$Q112</f>
        <v>0</v>
      </c>
      <c r="BK112" s="157" cm="1">
        <f t="array" ref="BK112">IFERROR(_xlfn.XLOOKUP($A112&amp;BK$4,MEN_DES&amp;MEN_COD,MEN_GMS),0)*$Q112</f>
        <v>0</v>
      </c>
      <c r="BL112" s="157" cm="1">
        <f t="array" ref="BL112">IFERROR(_xlfn.XLOOKUP($A112&amp;BL$4,MEN_DES&amp;MEN_COD,MEN_GMS),0)*$Q112</f>
        <v>0</v>
      </c>
      <c r="BM112" s="157" cm="1">
        <f t="array" ref="BM112">IFERROR(_xlfn.XLOOKUP($A112&amp;BM$4,MEN_DES&amp;MEN_COD,MEN_GMS),0)*$Q112</f>
        <v>0</v>
      </c>
      <c r="BN112" s="157" cm="1">
        <f t="array" ref="BN112">IFERROR(_xlfn.XLOOKUP($A112&amp;BN$4,MEN_DES&amp;MEN_COD,MEN_GMS),0)*$Q112</f>
        <v>0</v>
      </c>
      <c r="BO112" s="168">
        <f t="shared" si="40"/>
        <v>0</v>
      </c>
    </row>
    <row r="113" spans="2:67" x14ac:dyDescent="0.15">
      <c r="B113"/>
      <c r="C113"/>
      <c r="R113" s="157" cm="1">
        <f t="array" ref="R113">IFERROR(_xlfn.XLOOKUP($A113&amp;R$4,MEN_DES&amp;MEN_COD,MEN_GMS),0)*$Q113</f>
        <v>0</v>
      </c>
      <c r="S113" s="157" cm="1">
        <f t="array" ref="S113">IFERROR(_xlfn.XLOOKUP($A113&amp;S$4,MEN_DES&amp;MEN_COD,MEN_GMS),0)*$Q113</f>
        <v>0</v>
      </c>
      <c r="T113" s="157" cm="1">
        <f t="array" ref="T113">IFERROR(_xlfn.XLOOKUP($A113&amp;T$4,MEN_DES&amp;MEN_COD,MEN_GMS),0)*$Q113</f>
        <v>0</v>
      </c>
      <c r="U113" s="157" cm="1">
        <f t="array" ref="U113">IFERROR(_xlfn.XLOOKUP($A113&amp;U$4,MEN_DES&amp;MEN_COD,MEN_GMS),0)*$Q113</f>
        <v>0</v>
      </c>
      <c r="V113" s="157" cm="1">
        <f t="array" ref="V113">IFERROR(_xlfn.XLOOKUP($A113&amp;V$4,MEN_DES&amp;MEN_COD,MEN_GMS),0)*$Q113</f>
        <v>0</v>
      </c>
      <c r="W113" s="157" cm="1">
        <f t="array" ref="W113">IFERROR(_xlfn.XLOOKUP($A113&amp;W$4,MEN_DES&amp;MEN_COD,MEN_GMS),0)*$Q113</f>
        <v>0</v>
      </c>
      <c r="X113" s="157" cm="1">
        <f t="array" ref="X113">IFERROR(_xlfn.XLOOKUP($A113&amp;X$4,MEN_DES&amp;MEN_COD,MEN_GMS),0)*$Q113</f>
        <v>0</v>
      </c>
      <c r="Y113" s="157" cm="1">
        <f t="array" ref="Y113">IFERROR(_xlfn.XLOOKUP($A113&amp;Y$4,MEN_DES&amp;MEN_COD,MEN_GMS),0)*$Q113</f>
        <v>0</v>
      </c>
      <c r="Z113" s="157" cm="1">
        <f t="array" ref="Z113">IFERROR(_xlfn.XLOOKUP($A113&amp;Z$4,MEN_DES&amp;MEN_COD,MEN_GMS),0)*$Q113</f>
        <v>0</v>
      </c>
      <c r="AA113" s="157" cm="1">
        <f t="array" ref="AA113">IFERROR(_xlfn.XLOOKUP($A113&amp;AA$4,MEN_DES&amp;MEN_COD,MEN_GMS),0)*$Q113</f>
        <v>0</v>
      </c>
      <c r="AB113" s="157" cm="1">
        <f t="array" ref="AB113">IFERROR(_xlfn.XLOOKUP($A113&amp;AB$4,MEN_DES&amp;MEN_COD,MEN_GMS),0)*$Q113</f>
        <v>0</v>
      </c>
      <c r="AC113" s="157" cm="1">
        <f t="array" ref="AC113">IFERROR(_xlfn.XLOOKUP($A113&amp;AC$4,MEN_DES&amp;MEN_COD,MEN_GMS),0)*$Q113</f>
        <v>0</v>
      </c>
      <c r="AD113" s="157" cm="1">
        <f t="array" ref="AD113">IFERROR(_xlfn.XLOOKUP($A113&amp;AD$4,MEN_DES&amp;MEN_COD,MEN_GMS),0)*$Q113</f>
        <v>0</v>
      </c>
      <c r="AE113" s="157" cm="1">
        <f t="array" ref="AE113">IFERROR(_xlfn.XLOOKUP($A113&amp;AE$4,MEN_DES&amp;MEN_COD,MEN_GMS),0)*$Q113</f>
        <v>0</v>
      </c>
      <c r="AF113" s="157"/>
      <c r="AG113" s="157" cm="1">
        <f t="array" ref="AG113">IFERROR(_xlfn.XLOOKUP($A113&amp;AG$4,MEN_DES&amp;MEN_COD,MEN_GMS),0)*$Q113</f>
        <v>0</v>
      </c>
      <c r="AH113" s="157" cm="1">
        <f t="array" ref="AH113">IFERROR(_xlfn.XLOOKUP($A113&amp;AH$4,MEN_DES&amp;MEN_COD,MEN_GMS),0)*$Q113</f>
        <v>0</v>
      </c>
      <c r="AI113" s="157" cm="1">
        <f t="array" ref="AI113">IFERROR(_xlfn.XLOOKUP($A113&amp;AI$4,MEN_DES&amp;MEN_COD,MEN_GMS),0)*$Q113</f>
        <v>0</v>
      </c>
      <c r="AJ113" s="157" cm="1">
        <f t="array" ref="AJ113">IFERROR(_xlfn.XLOOKUP($A113&amp;AJ$4,MEN_DES&amp;MEN_COD,MEN_GMS),0)*$Q113</f>
        <v>0</v>
      </c>
      <c r="AK113" s="157" cm="1">
        <f t="array" ref="AK113">IFERROR(_xlfn.XLOOKUP($A113&amp;AK$4,MEN_DES&amp;MEN_COD,MEN_GMS),0)*$Q113</f>
        <v>0</v>
      </c>
      <c r="AL113" s="157" cm="1">
        <f t="array" ref="AL113">IFERROR(_xlfn.XLOOKUP($A113&amp;AL$4,MEN_DES&amp;MEN_COD,MEN_GMS),0)*$Q113</f>
        <v>0</v>
      </c>
      <c r="AM113" s="157" cm="1">
        <f t="array" ref="AM113">IFERROR(_xlfn.XLOOKUP($A113&amp;AM$4,MEN_DES&amp;MEN_COD,MEN_GMS),0)*$Q113</f>
        <v>0</v>
      </c>
      <c r="AN113" s="157" cm="1">
        <f t="array" ref="AN113">IFERROR(_xlfn.XLOOKUP($A113&amp;AN$4,MEN_DES&amp;MEN_COD,MEN_GMS),0)*$Q113</f>
        <v>0</v>
      </c>
      <c r="AO113" s="157" cm="1">
        <f t="array" ref="AO113">IFERROR(_xlfn.XLOOKUP($A113&amp;AO$4,MEN_DES&amp;MEN_COD,MEN_GMS),0)*$Q113</f>
        <v>0</v>
      </c>
      <c r="AP113" s="157" cm="1">
        <f t="array" ref="AP113">IFERROR(_xlfn.XLOOKUP($A113&amp;AP$4,MEN_DES&amp;MEN_COD,MEN_GMS),0)*$Q113</f>
        <v>0</v>
      </c>
      <c r="AQ113" s="157" cm="1">
        <f t="array" ref="AQ113">IFERROR(_xlfn.XLOOKUP($A113&amp;AQ$4,MEN_DES&amp;MEN_COD,MEN_GMS),0)*$Q113</f>
        <v>0</v>
      </c>
      <c r="AR113" s="157" cm="1">
        <f t="array" ref="AR113">IFERROR(_xlfn.XLOOKUP($A113&amp;AR$4,MEN_DES&amp;MEN_COD,MEN_GMS),0)*$Q113</f>
        <v>0</v>
      </c>
      <c r="AS113" s="157" cm="1">
        <f t="array" ref="AS113">IFERROR(_xlfn.XLOOKUP($A113&amp;AS$4,MEN_DES&amp;MEN_COD,MEN_GMS),0)*$Q113</f>
        <v>0</v>
      </c>
      <c r="AT113" s="157" cm="1">
        <f t="array" ref="AT113">IFERROR(_xlfn.XLOOKUP($A113&amp;AT$4,MEN_DES&amp;MEN_COD,MEN_GMS),0)*$Q113</f>
        <v>0</v>
      </c>
      <c r="AU113" s="157" cm="1">
        <f t="array" ref="AU113">IFERROR(_xlfn.XLOOKUP($A113&amp;AU$4,MEN_DES&amp;MEN_COD,MEN_GMS),0)*$Q113</f>
        <v>0</v>
      </c>
      <c r="AV113" s="157" cm="1">
        <f t="array" ref="AV113">IFERROR(_xlfn.XLOOKUP($A113&amp;AV$4,MEN_DES&amp;MEN_COD,MEN_GMS),0)*$Q113</f>
        <v>0</v>
      </c>
      <c r="AW113" s="157" cm="1">
        <f t="array" ref="AW113">IFERROR(_xlfn.XLOOKUP($A113&amp;AW$4,MEN_DES&amp;MEN_COD,MEN_GMS),0)*$Q113</f>
        <v>0</v>
      </c>
      <c r="AX113" s="157" cm="1">
        <f t="array" ref="AX113">IFERROR(_xlfn.XLOOKUP($A113&amp;AX$4,MEN_DES&amp;MEN_COD,MEN_GMS),0)*$Q113</f>
        <v>0</v>
      </c>
      <c r="AY113" s="157" cm="1">
        <f t="array" ref="AY113">IFERROR(_xlfn.XLOOKUP($A113&amp;AY$4,MEN_DES&amp;MEN_COD,MEN_GMS),0)*$Q113</f>
        <v>0</v>
      </c>
      <c r="AZ113" s="157" cm="1">
        <f t="array" ref="AZ113">IFERROR(_xlfn.XLOOKUP($A113&amp;AZ$4,MEN_DES&amp;MEN_COD,MEN_GMS),0)*$Q113</f>
        <v>0</v>
      </c>
      <c r="BA113" s="157" cm="1">
        <f t="array" ref="BA113">IFERROR(_xlfn.XLOOKUP($A113&amp;BA$4,MEN_DES&amp;MEN_COD,MEN_GMS),0)*$Q113</f>
        <v>0</v>
      </c>
      <c r="BB113" s="157" cm="1">
        <f t="array" ref="BB113">IFERROR(_xlfn.XLOOKUP($A113&amp;BB$4,MEN_DES&amp;MEN_COD,MEN_GMS),0)*$Q113</f>
        <v>0</v>
      </c>
      <c r="BC113" s="157" cm="1">
        <f t="array" ref="BC113">IFERROR(_xlfn.XLOOKUP($A113&amp;BC$4,MEN_DES&amp;MEN_COD,MEN_GMS),0)*$Q113</f>
        <v>0</v>
      </c>
      <c r="BD113" s="157" cm="1">
        <f t="array" ref="BD113">IFERROR(_xlfn.XLOOKUP($A113&amp;BD$4,MEN_DES&amp;MEN_COD,MEN_GMS),0)*$Q113</f>
        <v>0</v>
      </c>
      <c r="BE113" s="157" cm="1">
        <f t="array" ref="BE113">IFERROR(_xlfn.XLOOKUP($A113&amp;BE$4,MEN_DES&amp;MEN_COD,MEN_GMS),0)*$Q113</f>
        <v>0</v>
      </c>
      <c r="BF113" s="157" cm="1">
        <f t="array" ref="BF113">IFERROR(_xlfn.XLOOKUP($A113&amp;BF$4,MEN_DES&amp;MEN_COD,MEN_GMS),0)*$Q113</f>
        <v>0</v>
      </c>
      <c r="BG113" s="157" cm="1">
        <f t="array" ref="BG113">IFERROR(_xlfn.XLOOKUP($A113&amp;BG$4,MEN_DES&amp;MEN_COD,MEN_GMS),0)*$Q113</f>
        <v>0</v>
      </c>
      <c r="BH113" s="157" cm="1">
        <f t="array" ref="BH113">IFERROR(_xlfn.XLOOKUP($A113&amp;BH$4,MEN_DES&amp;MEN_COD,MEN_GMS),0)*$Q113</f>
        <v>0</v>
      </c>
      <c r="BI113" s="157" cm="1">
        <f t="array" ref="BI113">IFERROR(_xlfn.XLOOKUP($A113&amp;BI$4,MEN_DES&amp;MEN_COD,MEN_GMS),0)*$Q113</f>
        <v>0</v>
      </c>
      <c r="BJ113" s="157" cm="1">
        <f t="array" ref="BJ113">IFERROR(_xlfn.XLOOKUP($A113&amp;BJ$4,MEN_DES&amp;MEN_COD,MEN_GMS),0)*$Q113</f>
        <v>0</v>
      </c>
      <c r="BK113" s="157" cm="1">
        <f t="array" ref="BK113">IFERROR(_xlfn.XLOOKUP($A113&amp;BK$4,MEN_DES&amp;MEN_COD,MEN_GMS),0)*$Q113</f>
        <v>0</v>
      </c>
      <c r="BL113" s="157" cm="1">
        <f t="array" ref="BL113">IFERROR(_xlfn.XLOOKUP($A113&amp;BL$4,MEN_DES&amp;MEN_COD,MEN_GMS),0)*$Q113</f>
        <v>0</v>
      </c>
      <c r="BM113" s="157" cm="1">
        <f t="array" ref="BM113">IFERROR(_xlfn.XLOOKUP($A113&amp;BM$4,MEN_DES&amp;MEN_COD,MEN_GMS),0)*$Q113</f>
        <v>0</v>
      </c>
      <c r="BN113" s="157" cm="1">
        <f t="array" ref="BN113">IFERROR(_xlfn.XLOOKUP($A113&amp;BN$4,MEN_DES&amp;MEN_COD,MEN_GMS),0)*$Q113</f>
        <v>0</v>
      </c>
      <c r="BO113" s="168">
        <f t="shared" si="40"/>
        <v>0</v>
      </c>
    </row>
    <row r="114" spans="2:67" x14ac:dyDescent="0.15">
      <c r="B114"/>
      <c r="C114"/>
      <c r="R114" s="157" cm="1">
        <f t="array" ref="R114">IFERROR(_xlfn.XLOOKUP($A114&amp;R$4,MEN_DES&amp;MEN_COD,MEN_GMS),0)*$Q114</f>
        <v>0</v>
      </c>
      <c r="S114" s="157" cm="1">
        <f t="array" ref="S114">IFERROR(_xlfn.XLOOKUP($A114&amp;S$4,MEN_DES&amp;MEN_COD,MEN_GMS),0)*$Q114</f>
        <v>0</v>
      </c>
      <c r="T114" s="157" cm="1">
        <f t="array" ref="T114">IFERROR(_xlfn.XLOOKUP($A114&amp;T$4,MEN_DES&amp;MEN_COD,MEN_GMS),0)*$Q114</f>
        <v>0</v>
      </c>
      <c r="U114" s="157" cm="1">
        <f t="array" ref="U114">IFERROR(_xlfn.XLOOKUP($A114&amp;U$4,MEN_DES&amp;MEN_COD,MEN_GMS),0)*$Q114</f>
        <v>0</v>
      </c>
      <c r="V114" s="157" cm="1">
        <f t="array" ref="V114">IFERROR(_xlfn.XLOOKUP($A114&amp;V$4,MEN_DES&amp;MEN_COD,MEN_GMS),0)*$Q114</f>
        <v>0</v>
      </c>
      <c r="W114" s="157" cm="1">
        <f t="array" ref="W114">IFERROR(_xlfn.XLOOKUP($A114&amp;W$4,MEN_DES&amp;MEN_COD,MEN_GMS),0)*$Q114</f>
        <v>0</v>
      </c>
      <c r="X114" s="157" cm="1">
        <f t="array" ref="X114">IFERROR(_xlfn.XLOOKUP($A114&amp;X$4,MEN_DES&amp;MEN_COD,MEN_GMS),0)*$Q114</f>
        <v>0</v>
      </c>
      <c r="Y114" s="157" cm="1">
        <f t="array" ref="Y114">IFERROR(_xlfn.XLOOKUP($A114&amp;Y$4,MEN_DES&amp;MEN_COD,MEN_GMS),0)*$Q114</f>
        <v>0</v>
      </c>
      <c r="Z114" s="157" cm="1">
        <f t="array" ref="Z114">IFERROR(_xlfn.XLOOKUP($A114&amp;Z$4,MEN_DES&amp;MEN_COD,MEN_GMS),0)*$Q114</f>
        <v>0</v>
      </c>
      <c r="AA114" s="157" cm="1">
        <f t="array" ref="AA114">IFERROR(_xlfn.XLOOKUP($A114&amp;AA$4,MEN_DES&amp;MEN_COD,MEN_GMS),0)*$Q114</f>
        <v>0</v>
      </c>
      <c r="AB114" s="157" cm="1">
        <f t="array" ref="AB114">IFERROR(_xlfn.XLOOKUP($A114&amp;AB$4,MEN_DES&amp;MEN_COD,MEN_GMS),0)*$Q114</f>
        <v>0</v>
      </c>
      <c r="AC114" s="157" cm="1">
        <f t="array" ref="AC114">IFERROR(_xlfn.XLOOKUP($A114&amp;AC$4,MEN_DES&amp;MEN_COD,MEN_GMS),0)*$Q114</f>
        <v>0</v>
      </c>
      <c r="AD114" s="157" cm="1">
        <f t="array" ref="AD114">IFERROR(_xlfn.XLOOKUP($A114&amp;AD$4,MEN_DES&amp;MEN_COD,MEN_GMS),0)*$Q114</f>
        <v>0</v>
      </c>
      <c r="AE114" s="157" cm="1">
        <f t="array" ref="AE114">IFERROR(_xlfn.XLOOKUP($A114&amp;AE$4,MEN_DES&amp;MEN_COD,MEN_GMS),0)*$Q114</f>
        <v>0</v>
      </c>
      <c r="AF114" s="157"/>
      <c r="AG114" s="157" cm="1">
        <f t="array" ref="AG114">IFERROR(_xlfn.XLOOKUP($A114&amp;AG$4,MEN_DES&amp;MEN_COD,MEN_GMS),0)*$Q114</f>
        <v>0</v>
      </c>
      <c r="AH114" s="157" cm="1">
        <f t="array" ref="AH114">IFERROR(_xlfn.XLOOKUP($A114&amp;AH$4,MEN_DES&amp;MEN_COD,MEN_GMS),0)*$Q114</f>
        <v>0</v>
      </c>
      <c r="AI114" s="157" cm="1">
        <f t="array" ref="AI114">IFERROR(_xlfn.XLOOKUP($A114&amp;AI$4,MEN_DES&amp;MEN_COD,MEN_GMS),0)*$Q114</f>
        <v>0</v>
      </c>
      <c r="AJ114" s="157" cm="1">
        <f t="array" ref="AJ114">IFERROR(_xlfn.XLOOKUP($A114&amp;AJ$4,MEN_DES&amp;MEN_COD,MEN_GMS),0)*$Q114</f>
        <v>0</v>
      </c>
      <c r="AK114" s="157" cm="1">
        <f t="array" ref="AK114">IFERROR(_xlfn.XLOOKUP($A114&amp;AK$4,MEN_DES&amp;MEN_COD,MEN_GMS),0)*$Q114</f>
        <v>0</v>
      </c>
      <c r="AL114" s="157" cm="1">
        <f t="array" ref="AL114">IFERROR(_xlfn.XLOOKUP($A114&amp;AL$4,MEN_DES&amp;MEN_COD,MEN_GMS),0)*$Q114</f>
        <v>0</v>
      </c>
      <c r="AM114" s="157" cm="1">
        <f t="array" ref="AM114">IFERROR(_xlfn.XLOOKUP($A114&amp;AM$4,MEN_DES&amp;MEN_COD,MEN_GMS),0)*$Q114</f>
        <v>0</v>
      </c>
      <c r="AN114" s="157" cm="1">
        <f t="array" ref="AN114">IFERROR(_xlfn.XLOOKUP($A114&amp;AN$4,MEN_DES&amp;MEN_COD,MEN_GMS),0)*$Q114</f>
        <v>0</v>
      </c>
      <c r="AO114" s="157" cm="1">
        <f t="array" ref="AO114">IFERROR(_xlfn.XLOOKUP($A114&amp;AO$4,MEN_DES&amp;MEN_COD,MEN_GMS),0)*$Q114</f>
        <v>0</v>
      </c>
      <c r="AP114" s="157" cm="1">
        <f t="array" ref="AP114">IFERROR(_xlfn.XLOOKUP($A114&amp;AP$4,MEN_DES&amp;MEN_COD,MEN_GMS),0)*$Q114</f>
        <v>0</v>
      </c>
      <c r="AQ114" s="157" cm="1">
        <f t="array" ref="AQ114">IFERROR(_xlfn.XLOOKUP($A114&amp;AQ$4,MEN_DES&amp;MEN_COD,MEN_GMS),0)*$Q114</f>
        <v>0</v>
      </c>
      <c r="AR114" s="157" cm="1">
        <f t="array" ref="AR114">IFERROR(_xlfn.XLOOKUP($A114&amp;AR$4,MEN_DES&amp;MEN_COD,MEN_GMS),0)*$Q114</f>
        <v>0</v>
      </c>
      <c r="AS114" s="157" cm="1">
        <f t="array" ref="AS114">IFERROR(_xlfn.XLOOKUP($A114&amp;AS$4,MEN_DES&amp;MEN_COD,MEN_GMS),0)*$Q114</f>
        <v>0</v>
      </c>
      <c r="AT114" s="157" cm="1">
        <f t="array" ref="AT114">IFERROR(_xlfn.XLOOKUP($A114&amp;AT$4,MEN_DES&amp;MEN_COD,MEN_GMS),0)*$Q114</f>
        <v>0</v>
      </c>
      <c r="AU114" s="157" cm="1">
        <f t="array" ref="AU114">IFERROR(_xlfn.XLOOKUP($A114&amp;AU$4,MEN_DES&amp;MEN_COD,MEN_GMS),0)*$Q114</f>
        <v>0</v>
      </c>
      <c r="AV114" s="157" cm="1">
        <f t="array" ref="AV114">IFERROR(_xlfn.XLOOKUP($A114&amp;AV$4,MEN_DES&amp;MEN_COD,MEN_GMS),0)*$Q114</f>
        <v>0</v>
      </c>
      <c r="AW114" s="157" cm="1">
        <f t="array" ref="AW114">IFERROR(_xlfn.XLOOKUP($A114&amp;AW$4,MEN_DES&amp;MEN_COD,MEN_GMS),0)*$Q114</f>
        <v>0</v>
      </c>
      <c r="AX114" s="157" cm="1">
        <f t="array" ref="AX114">IFERROR(_xlfn.XLOOKUP($A114&amp;AX$4,MEN_DES&amp;MEN_COD,MEN_GMS),0)*$Q114</f>
        <v>0</v>
      </c>
      <c r="AY114" s="157" cm="1">
        <f t="array" ref="AY114">IFERROR(_xlfn.XLOOKUP($A114&amp;AY$4,MEN_DES&amp;MEN_COD,MEN_GMS),0)*$Q114</f>
        <v>0</v>
      </c>
      <c r="AZ114" s="157" cm="1">
        <f t="array" ref="AZ114">IFERROR(_xlfn.XLOOKUP($A114&amp;AZ$4,MEN_DES&amp;MEN_COD,MEN_GMS),0)*$Q114</f>
        <v>0</v>
      </c>
      <c r="BA114" s="157" cm="1">
        <f t="array" ref="BA114">IFERROR(_xlfn.XLOOKUP($A114&amp;BA$4,MEN_DES&amp;MEN_COD,MEN_GMS),0)*$Q114</f>
        <v>0</v>
      </c>
      <c r="BB114" s="157" cm="1">
        <f t="array" ref="BB114">IFERROR(_xlfn.XLOOKUP($A114&amp;BB$4,MEN_DES&amp;MEN_COD,MEN_GMS),0)*$Q114</f>
        <v>0</v>
      </c>
      <c r="BC114" s="157" cm="1">
        <f t="array" ref="BC114">IFERROR(_xlfn.XLOOKUP($A114&amp;BC$4,MEN_DES&amp;MEN_COD,MEN_GMS),0)*$Q114</f>
        <v>0</v>
      </c>
      <c r="BD114" s="157" cm="1">
        <f t="array" ref="BD114">IFERROR(_xlfn.XLOOKUP($A114&amp;BD$4,MEN_DES&amp;MEN_COD,MEN_GMS),0)*$Q114</f>
        <v>0</v>
      </c>
      <c r="BE114" s="157" cm="1">
        <f t="array" ref="BE114">IFERROR(_xlfn.XLOOKUP($A114&amp;BE$4,MEN_DES&amp;MEN_COD,MEN_GMS),0)*$Q114</f>
        <v>0</v>
      </c>
      <c r="BF114" s="157" cm="1">
        <f t="array" ref="BF114">IFERROR(_xlfn.XLOOKUP($A114&amp;BF$4,MEN_DES&amp;MEN_COD,MEN_GMS),0)*$Q114</f>
        <v>0</v>
      </c>
      <c r="BG114" s="157" cm="1">
        <f t="array" ref="BG114">IFERROR(_xlfn.XLOOKUP($A114&amp;BG$4,MEN_DES&amp;MEN_COD,MEN_GMS),0)*$Q114</f>
        <v>0</v>
      </c>
      <c r="BH114" s="157" cm="1">
        <f t="array" ref="BH114">IFERROR(_xlfn.XLOOKUP($A114&amp;BH$4,MEN_DES&amp;MEN_COD,MEN_GMS),0)*$Q114</f>
        <v>0</v>
      </c>
      <c r="BI114" s="157" cm="1">
        <f t="array" ref="BI114">IFERROR(_xlfn.XLOOKUP($A114&amp;BI$4,MEN_DES&amp;MEN_COD,MEN_GMS),0)*$Q114</f>
        <v>0</v>
      </c>
      <c r="BJ114" s="157" cm="1">
        <f t="array" ref="BJ114">IFERROR(_xlfn.XLOOKUP($A114&amp;BJ$4,MEN_DES&amp;MEN_COD,MEN_GMS),0)*$Q114</f>
        <v>0</v>
      </c>
      <c r="BK114" s="157" cm="1">
        <f t="array" ref="BK114">IFERROR(_xlfn.XLOOKUP($A114&amp;BK$4,MEN_DES&amp;MEN_COD,MEN_GMS),0)*$Q114</f>
        <v>0</v>
      </c>
      <c r="BL114" s="157" cm="1">
        <f t="array" ref="BL114">IFERROR(_xlfn.XLOOKUP($A114&amp;BL$4,MEN_DES&amp;MEN_COD,MEN_GMS),0)*$Q114</f>
        <v>0</v>
      </c>
      <c r="BM114" s="157" cm="1">
        <f t="array" ref="BM114">IFERROR(_xlfn.XLOOKUP($A114&amp;BM$4,MEN_DES&amp;MEN_COD,MEN_GMS),0)*$Q114</f>
        <v>0</v>
      </c>
      <c r="BN114" s="157" cm="1">
        <f t="array" ref="BN114">IFERROR(_xlfn.XLOOKUP($A114&amp;BN$4,MEN_DES&amp;MEN_COD,MEN_GMS),0)*$Q114</f>
        <v>0</v>
      </c>
      <c r="BO114" s="168">
        <f t="shared" si="40"/>
        <v>0</v>
      </c>
    </row>
    <row r="115" spans="2:67" x14ac:dyDescent="0.15">
      <c r="B115"/>
      <c r="C115"/>
      <c r="R115" s="157" cm="1">
        <f t="array" ref="R115">IFERROR(_xlfn.XLOOKUP($A115&amp;R$4,MEN_DES&amp;MEN_COD,MEN_GMS),0)*$Q115</f>
        <v>0</v>
      </c>
      <c r="S115" s="157" cm="1">
        <f t="array" ref="S115">IFERROR(_xlfn.XLOOKUP($A115&amp;S$4,MEN_DES&amp;MEN_COD,MEN_GMS),0)*$Q115</f>
        <v>0</v>
      </c>
      <c r="T115" s="157" cm="1">
        <f t="array" ref="T115">IFERROR(_xlfn.XLOOKUP($A115&amp;T$4,MEN_DES&amp;MEN_COD,MEN_GMS),0)*$Q115</f>
        <v>0</v>
      </c>
      <c r="U115" s="157" cm="1">
        <f t="array" ref="U115">IFERROR(_xlfn.XLOOKUP($A115&amp;U$4,MEN_DES&amp;MEN_COD,MEN_GMS),0)*$Q115</f>
        <v>0</v>
      </c>
      <c r="V115" s="157" cm="1">
        <f t="array" ref="V115">IFERROR(_xlfn.XLOOKUP($A115&amp;V$4,MEN_DES&amp;MEN_COD,MEN_GMS),0)*$Q115</f>
        <v>0</v>
      </c>
      <c r="W115" s="157" cm="1">
        <f t="array" ref="W115">IFERROR(_xlfn.XLOOKUP($A115&amp;W$4,MEN_DES&amp;MEN_COD,MEN_GMS),0)*$Q115</f>
        <v>0</v>
      </c>
      <c r="X115" s="157" cm="1">
        <f t="array" ref="X115">IFERROR(_xlfn.XLOOKUP($A115&amp;X$4,MEN_DES&amp;MEN_COD,MEN_GMS),0)*$Q115</f>
        <v>0</v>
      </c>
      <c r="Y115" s="157" cm="1">
        <f t="array" ref="Y115">IFERROR(_xlfn.XLOOKUP($A115&amp;Y$4,MEN_DES&amp;MEN_COD,MEN_GMS),0)*$Q115</f>
        <v>0</v>
      </c>
      <c r="Z115" s="157" cm="1">
        <f t="array" ref="Z115">IFERROR(_xlfn.XLOOKUP($A115&amp;Z$4,MEN_DES&amp;MEN_COD,MEN_GMS),0)*$Q115</f>
        <v>0</v>
      </c>
      <c r="AA115" s="157" cm="1">
        <f t="array" ref="AA115">IFERROR(_xlfn.XLOOKUP($A115&amp;AA$4,MEN_DES&amp;MEN_COD,MEN_GMS),0)*$Q115</f>
        <v>0</v>
      </c>
      <c r="AB115" s="157" cm="1">
        <f t="array" ref="AB115">IFERROR(_xlfn.XLOOKUP($A115&amp;AB$4,MEN_DES&amp;MEN_COD,MEN_GMS),0)*$Q115</f>
        <v>0</v>
      </c>
      <c r="AC115" s="157" cm="1">
        <f t="array" ref="AC115">IFERROR(_xlfn.XLOOKUP($A115&amp;AC$4,MEN_DES&amp;MEN_COD,MEN_GMS),0)*$Q115</f>
        <v>0</v>
      </c>
      <c r="AD115" s="157" cm="1">
        <f t="array" ref="AD115">IFERROR(_xlfn.XLOOKUP($A115&amp;AD$4,MEN_DES&amp;MEN_COD,MEN_GMS),0)*$Q115</f>
        <v>0</v>
      </c>
      <c r="AE115" s="157" cm="1">
        <f t="array" ref="AE115">IFERROR(_xlfn.XLOOKUP($A115&amp;AE$4,MEN_DES&amp;MEN_COD,MEN_GMS),0)*$Q115</f>
        <v>0</v>
      </c>
      <c r="AF115" s="157"/>
      <c r="AG115" s="157" cm="1">
        <f t="array" ref="AG115">IFERROR(_xlfn.XLOOKUP($A115&amp;AG$4,MEN_DES&amp;MEN_COD,MEN_GMS),0)*$Q115</f>
        <v>0</v>
      </c>
      <c r="AH115" s="157" cm="1">
        <f t="array" ref="AH115">IFERROR(_xlfn.XLOOKUP($A115&amp;AH$4,MEN_DES&amp;MEN_COD,MEN_GMS),0)*$Q115</f>
        <v>0</v>
      </c>
      <c r="AI115" s="157" cm="1">
        <f t="array" ref="AI115">IFERROR(_xlfn.XLOOKUP($A115&amp;AI$4,MEN_DES&amp;MEN_COD,MEN_GMS),0)*$Q115</f>
        <v>0</v>
      </c>
      <c r="AJ115" s="157" cm="1">
        <f t="array" ref="AJ115">IFERROR(_xlfn.XLOOKUP($A115&amp;AJ$4,MEN_DES&amp;MEN_COD,MEN_GMS),0)*$Q115</f>
        <v>0</v>
      </c>
      <c r="AK115" s="157" cm="1">
        <f t="array" ref="AK115">IFERROR(_xlfn.XLOOKUP($A115&amp;AK$4,MEN_DES&amp;MEN_COD,MEN_GMS),0)*$Q115</f>
        <v>0</v>
      </c>
      <c r="AL115" s="157" cm="1">
        <f t="array" ref="AL115">IFERROR(_xlfn.XLOOKUP($A115&amp;AL$4,MEN_DES&amp;MEN_COD,MEN_GMS),0)*$Q115</f>
        <v>0</v>
      </c>
      <c r="AM115" s="157" cm="1">
        <f t="array" ref="AM115">IFERROR(_xlfn.XLOOKUP($A115&amp;AM$4,MEN_DES&amp;MEN_COD,MEN_GMS),0)*$Q115</f>
        <v>0</v>
      </c>
      <c r="AN115" s="157" cm="1">
        <f t="array" ref="AN115">IFERROR(_xlfn.XLOOKUP($A115&amp;AN$4,MEN_DES&amp;MEN_COD,MEN_GMS),0)*$Q115</f>
        <v>0</v>
      </c>
      <c r="AO115" s="157" cm="1">
        <f t="array" ref="AO115">IFERROR(_xlfn.XLOOKUP($A115&amp;AO$4,MEN_DES&amp;MEN_COD,MEN_GMS),0)*$Q115</f>
        <v>0</v>
      </c>
      <c r="AP115" s="157" cm="1">
        <f t="array" ref="AP115">IFERROR(_xlfn.XLOOKUP($A115&amp;AP$4,MEN_DES&amp;MEN_COD,MEN_GMS),0)*$Q115</f>
        <v>0</v>
      </c>
      <c r="AQ115" s="157" cm="1">
        <f t="array" ref="AQ115">IFERROR(_xlfn.XLOOKUP($A115&amp;AQ$4,MEN_DES&amp;MEN_COD,MEN_GMS),0)*$Q115</f>
        <v>0</v>
      </c>
      <c r="AR115" s="157" cm="1">
        <f t="array" ref="AR115">IFERROR(_xlfn.XLOOKUP($A115&amp;AR$4,MEN_DES&amp;MEN_COD,MEN_GMS),0)*$Q115</f>
        <v>0</v>
      </c>
      <c r="AS115" s="157" cm="1">
        <f t="array" ref="AS115">IFERROR(_xlfn.XLOOKUP($A115&amp;AS$4,MEN_DES&amp;MEN_COD,MEN_GMS),0)*$Q115</f>
        <v>0</v>
      </c>
      <c r="AT115" s="157" cm="1">
        <f t="array" ref="AT115">IFERROR(_xlfn.XLOOKUP($A115&amp;AT$4,MEN_DES&amp;MEN_COD,MEN_GMS),0)*$Q115</f>
        <v>0</v>
      </c>
      <c r="AU115" s="157" cm="1">
        <f t="array" ref="AU115">IFERROR(_xlfn.XLOOKUP($A115&amp;AU$4,MEN_DES&amp;MEN_COD,MEN_GMS),0)*$Q115</f>
        <v>0</v>
      </c>
      <c r="AV115" s="157" cm="1">
        <f t="array" ref="AV115">IFERROR(_xlfn.XLOOKUP($A115&amp;AV$4,MEN_DES&amp;MEN_COD,MEN_GMS),0)*$Q115</f>
        <v>0</v>
      </c>
      <c r="AW115" s="157" cm="1">
        <f t="array" ref="AW115">IFERROR(_xlfn.XLOOKUP($A115&amp;AW$4,MEN_DES&amp;MEN_COD,MEN_GMS),0)*$Q115</f>
        <v>0</v>
      </c>
      <c r="AX115" s="157" cm="1">
        <f t="array" ref="AX115">IFERROR(_xlfn.XLOOKUP($A115&amp;AX$4,MEN_DES&amp;MEN_COD,MEN_GMS),0)*$Q115</f>
        <v>0</v>
      </c>
      <c r="AY115" s="157" cm="1">
        <f t="array" ref="AY115">IFERROR(_xlfn.XLOOKUP($A115&amp;AY$4,MEN_DES&amp;MEN_COD,MEN_GMS),0)*$Q115</f>
        <v>0</v>
      </c>
      <c r="AZ115" s="157" cm="1">
        <f t="array" ref="AZ115">IFERROR(_xlfn.XLOOKUP($A115&amp;AZ$4,MEN_DES&amp;MEN_COD,MEN_GMS),0)*$Q115</f>
        <v>0</v>
      </c>
      <c r="BA115" s="157" cm="1">
        <f t="array" ref="BA115">IFERROR(_xlfn.XLOOKUP($A115&amp;BA$4,MEN_DES&amp;MEN_COD,MEN_GMS),0)*$Q115</f>
        <v>0</v>
      </c>
      <c r="BB115" s="157" cm="1">
        <f t="array" ref="BB115">IFERROR(_xlfn.XLOOKUP($A115&amp;BB$4,MEN_DES&amp;MEN_COD,MEN_GMS),0)*$Q115</f>
        <v>0</v>
      </c>
      <c r="BC115" s="157" cm="1">
        <f t="array" ref="BC115">IFERROR(_xlfn.XLOOKUP($A115&amp;BC$4,MEN_DES&amp;MEN_COD,MEN_GMS),0)*$Q115</f>
        <v>0</v>
      </c>
      <c r="BD115" s="157" cm="1">
        <f t="array" ref="BD115">IFERROR(_xlfn.XLOOKUP($A115&amp;BD$4,MEN_DES&amp;MEN_COD,MEN_GMS),0)*$Q115</f>
        <v>0</v>
      </c>
      <c r="BE115" s="157" cm="1">
        <f t="array" ref="BE115">IFERROR(_xlfn.XLOOKUP($A115&amp;BE$4,MEN_DES&amp;MEN_COD,MEN_GMS),0)*$Q115</f>
        <v>0</v>
      </c>
      <c r="BF115" s="157" cm="1">
        <f t="array" ref="BF115">IFERROR(_xlfn.XLOOKUP($A115&amp;BF$4,MEN_DES&amp;MEN_COD,MEN_GMS),0)*$Q115</f>
        <v>0</v>
      </c>
      <c r="BG115" s="157" cm="1">
        <f t="array" ref="BG115">IFERROR(_xlfn.XLOOKUP($A115&amp;BG$4,MEN_DES&amp;MEN_COD,MEN_GMS),0)*$Q115</f>
        <v>0</v>
      </c>
      <c r="BH115" s="157" cm="1">
        <f t="array" ref="BH115">IFERROR(_xlfn.XLOOKUP($A115&amp;BH$4,MEN_DES&amp;MEN_COD,MEN_GMS),0)*$Q115</f>
        <v>0</v>
      </c>
      <c r="BI115" s="157" cm="1">
        <f t="array" ref="BI115">IFERROR(_xlfn.XLOOKUP($A115&amp;BI$4,MEN_DES&amp;MEN_COD,MEN_GMS),0)*$Q115</f>
        <v>0</v>
      </c>
      <c r="BJ115" s="157" cm="1">
        <f t="array" ref="BJ115">IFERROR(_xlfn.XLOOKUP($A115&amp;BJ$4,MEN_DES&amp;MEN_COD,MEN_GMS),0)*$Q115</f>
        <v>0</v>
      </c>
      <c r="BK115" s="157" cm="1">
        <f t="array" ref="BK115">IFERROR(_xlfn.XLOOKUP($A115&amp;BK$4,MEN_DES&amp;MEN_COD,MEN_GMS),0)*$Q115</f>
        <v>0</v>
      </c>
      <c r="BL115" s="157" cm="1">
        <f t="array" ref="BL115">IFERROR(_xlfn.XLOOKUP($A115&amp;BL$4,MEN_DES&amp;MEN_COD,MEN_GMS),0)*$Q115</f>
        <v>0</v>
      </c>
      <c r="BM115" s="157" cm="1">
        <f t="array" ref="BM115">IFERROR(_xlfn.XLOOKUP($A115&amp;BM$4,MEN_DES&amp;MEN_COD,MEN_GMS),0)*$Q115</f>
        <v>0</v>
      </c>
      <c r="BN115" s="157" cm="1">
        <f t="array" ref="BN115">IFERROR(_xlfn.XLOOKUP($A115&amp;BN$4,MEN_DES&amp;MEN_COD,MEN_GMS),0)*$Q115</f>
        <v>0</v>
      </c>
      <c r="BO115" s="168">
        <f t="shared" si="40"/>
        <v>0</v>
      </c>
    </row>
    <row r="116" spans="2:67" x14ac:dyDescent="0.15">
      <c r="B116"/>
      <c r="C116"/>
      <c r="R116" s="157" cm="1">
        <f t="array" ref="R116">IFERROR(_xlfn.XLOOKUP($A116&amp;R$4,MEN_DES&amp;MEN_COD,MEN_GMS),0)*$Q116</f>
        <v>0</v>
      </c>
      <c r="S116" s="157" cm="1">
        <f t="array" ref="S116">IFERROR(_xlfn.XLOOKUP($A116&amp;S$4,MEN_DES&amp;MEN_COD,MEN_GMS),0)*$Q116</f>
        <v>0</v>
      </c>
      <c r="T116" s="157" cm="1">
        <f t="array" ref="T116">IFERROR(_xlfn.XLOOKUP($A116&amp;T$4,MEN_DES&amp;MEN_COD,MEN_GMS),0)*$Q116</f>
        <v>0</v>
      </c>
      <c r="U116" s="157" cm="1">
        <f t="array" ref="U116">IFERROR(_xlfn.XLOOKUP($A116&amp;U$4,MEN_DES&amp;MEN_COD,MEN_GMS),0)*$Q116</f>
        <v>0</v>
      </c>
      <c r="V116" s="157" cm="1">
        <f t="array" ref="V116">IFERROR(_xlfn.XLOOKUP($A116&amp;V$4,MEN_DES&amp;MEN_COD,MEN_GMS),0)*$Q116</f>
        <v>0</v>
      </c>
      <c r="W116" s="157" cm="1">
        <f t="array" ref="W116">IFERROR(_xlfn.XLOOKUP($A116&amp;W$4,MEN_DES&amp;MEN_COD,MEN_GMS),0)*$Q116</f>
        <v>0</v>
      </c>
      <c r="X116" s="157" cm="1">
        <f t="array" ref="X116">IFERROR(_xlfn.XLOOKUP($A116&amp;X$4,MEN_DES&amp;MEN_COD,MEN_GMS),0)*$Q116</f>
        <v>0</v>
      </c>
      <c r="Y116" s="157" cm="1">
        <f t="array" ref="Y116">IFERROR(_xlfn.XLOOKUP($A116&amp;Y$4,MEN_DES&amp;MEN_COD,MEN_GMS),0)*$Q116</f>
        <v>0</v>
      </c>
      <c r="Z116" s="157" cm="1">
        <f t="array" ref="Z116">IFERROR(_xlfn.XLOOKUP($A116&amp;Z$4,MEN_DES&amp;MEN_COD,MEN_GMS),0)*$Q116</f>
        <v>0</v>
      </c>
      <c r="AA116" s="157" cm="1">
        <f t="array" ref="AA116">IFERROR(_xlfn.XLOOKUP($A116&amp;AA$4,MEN_DES&amp;MEN_COD,MEN_GMS),0)*$Q116</f>
        <v>0</v>
      </c>
      <c r="AB116" s="157" cm="1">
        <f t="array" ref="AB116">IFERROR(_xlfn.XLOOKUP($A116&amp;AB$4,MEN_DES&amp;MEN_COD,MEN_GMS),0)*$Q116</f>
        <v>0</v>
      </c>
      <c r="AC116" s="157" cm="1">
        <f t="array" ref="AC116">IFERROR(_xlfn.XLOOKUP($A116&amp;AC$4,MEN_DES&amp;MEN_COD,MEN_GMS),0)*$Q116</f>
        <v>0</v>
      </c>
      <c r="AD116" s="157" cm="1">
        <f t="array" ref="AD116">IFERROR(_xlfn.XLOOKUP($A116&amp;AD$4,MEN_DES&amp;MEN_COD,MEN_GMS),0)*$Q116</f>
        <v>0</v>
      </c>
      <c r="AE116" s="157" cm="1">
        <f t="array" ref="AE116">IFERROR(_xlfn.XLOOKUP($A116&amp;AE$4,MEN_DES&amp;MEN_COD,MEN_GMS),0)*$Q116</f>
        <v>0</v>
      </c>
      <c r="AF116" s="157"/>
      <c r="AG116" s="157" cm="1">
        <f t="array" ref="AG116">IFERROR(_xlfn.XLOOKUP($A116&amp;AG$4,MEN_DES&amp;MEN_COD,MEN_GMS),0)*$Q116</f>
        <v>0</v>
      </c>
      <c r="AH116" s="157" cm="1">
        <f t="array" ref="AH116">IFERROR(_xlfn.XLOOKUP($A116&amp;AH$4,MEN_DES&amp;MEN_COD,MEN_GMS),0)*$Q116</f>
        <v>0</v>
      </c>
      <c r="AI116" s="157" cm="1">
        <f t="array" ref="AI116">IFERROR(_xlfn.XLOOKUP($A116&amp;AI$4,MEN_DES&amp;MEN_COD,MEN_GMS),0)*$Q116</f>
        <v>0</v>
      </c>
      <c r="AJ116" s="157" cm="1">
        <f t="array" ref="AJ116">IFERROR(_xlfn.XLOOKUP($A116&amp;AJ$4,MEN_DES&amp;MEN_COD,MEN_GMS),0)*$Q116</f>
        <v>0</v>
      </c>
      <c r="AK116" s="157" cm="1">
        <f t="array" ref="AK116">IFERROR(_xlfn.XLOOKUP($A116&amp;AK$4,MEN_DES&amp;MEN_COD,MEN_GMS),0)*$Q116</f>
        <v>0</v>
      </c>
      <c r="AL116" s="157" cm="1">
        <f t="array" ref="AL116">IFERROR(_xlfn.XLOOKUP($A116&amp;AL$4,MEN_DES&amp;MEN_COD,MEN_GMS),0)*$Q116</f>
        <v>0</v>
      </c>
      <c r="AM116" s="157" cm="1">
        <f t="array" ref="AM116">IFERROR(_xlfn.XLOOKUP($A116&amp;AM$4,MEN_DES&amp;MEN_COD,MEN_GMS),0)*$Q116</f>
        <v>0</v>
      </c>
      <c r="AN116" s="157" cm="1">
        <f t="array" ref="AN116">IFERROR(_xlfn.XLOOKUP($A116&amp;AN$4,MEN_DES&amp;MEN_COD,MEN_GMS),0)*$Q116</f>
        <v>0</v>
      </c>
      <c r="AO116" s="157" cm="1">
        <f t="array" ref="AO116">IFERROR(_xlfn.XLOOKUP($A116&amp;AO$4,MEN_DES&amp;MEN_COD,MEN_GMS),0)*$Q116</f>
        <v>0</v>
      </c>
      <c r="AP116" s="157" cm="1">
        <f t="array" ref="AP116">IFERROR(_xlfn.XLOOKUP($A116&amp;AP$4,MEN_DES&amp;MEN_COD,MEN_GMS),0)*$Q116</f>
        <v>0</v>
      </c>
      <c r="AQ116" s="157" cm="1">
        <f t="array" ref="AQ116">IFERROR(_xlfn.XLOOKUP($A116&amp;AQ$4,MEN_DES&amp;MEN_COD,MEN_GMS),0)*$Q116</f>
        <v>0</v>
      </c>
      <c r="AR116" s="157" cm="1">
        <f t="array" ref="AR116">IFERROR(_xlfn.XLOOKUP($A116&amp;AR$4,MEN_DES&amp;MEN_COD,MEN_GMS),0)*$Q116</f>
        <v>0</v>
      </c>
      <c r="AS116" s="157" cm="1">
        <f t="array" ref="AS116">IFERROR(_xlfn.XLOOKUP($A116&amp;AS$4,MEN_DES&amp;MEN_COD,MEN_GMS),0)*$Q116</f>
        <v>0</v>
      </c>
      <c r="AT116" s="157" cm="1">
        <f t="array" ref="AT116">IFERROR(_xlfn.XLOOKUP($A116&amp;AT$4,MEN_DES&amp;MEN_COD,MEN_GMS),0)*$Q116</f>
        <v>0</v>
      </c>
      <c r="AU116" s="157" cm="1">
        <f t="array" ref="AU116">IFERROR(_xlfn.XLOOKUP($A116&amp;AU$4,MEN_DES&amp;MEN_COD,MEN_GMS),0)*$Q116</f>
        <v>0</v>
      </c>
      <c r="AV116" s="157" cm="1">
        <f t="array" ref="AV116">IFERROR(_xlfn.XLOOKUP($A116&amp;AV$4,MEN_DES&amp;MEN_COD,MEN_GMS),0)*$Q116</f>
        <v>0</v>
      </c>
      <c r="AW116" s="157" cm="1">
        <f t="array" ref="AW116">IFERROR(_xlfn.XLOOKUP($A116&amp;AW$4,MEN_DES&amp;MEN_COD,MEN_GMS),0)*$Q116</f>
        <v>0</v>
      </c>
      <c r="AX116" s="157" cm="1">
        <f t="array" ref="AX116">IFERROR(_xlfn.XLOOKUP($A116&amp;AX$4,MEN_DES&amp;MEN_COD,MEN_GMS),0)*$Q116</f>
        <v>0</v>
      </c>
      <c r="AY116" s="157" cm="1">
        <f t="array" ref="AY116">IFERROR(_xlfn.XLOOKUP($A116&amp;AY$4,MEN_DES&amp;MEN_COD,MEN_GMS),0)*$Q116</f>
        <v>0</v>
      </c>
      <c r="AZ116" s="157" cm="1">
        <f t="array" ref="AZ116">IFERROR(_xlfn.XLOOKUP($A116&amp;AZ$4,MEN_DES&amp;MEN_COD,MEN_GMS),0)*$Q116</f>
        <v>0</v>
      </c>
      <c r="BA116" s="157" cm="1">
        <f t="array" ref="BA116">IFERROR(_xlfn.XLOOKUP($A116&amp;BA$4,MEN_DES&amp;MEN_COD,MEN_GMS),0)*$Q116</f>
        <v>0</v>
      </c>
      <c r="BB116" s="157" cm="1">
        <f t="array" ref="BB116">IFERROR(_xlfn.XLOOKUP($A116&amp;BB$4,MEN_DES&amp;MEN_COD,MEN_GMS),0)*$Q116</f>
        <v>0</v>
      </c>
      <c r="BC116" s="157" cm="1">
        <f t="array" ref="BC116">IFERROR(_xlfn.XLOOKUP($A116&amp;BC$4,MEN_DES&amp;MEN_COD,MEN_GMS),0)*$Q116</f>
        <v>0</v>
      </c>
      <c r="BD116" s="157" cm="1">
        <f t="array" ref="BD116">IFERROR(_xlfn.XLOOKUP($A116&amp;BD$4,MEN_DES&amp;MEN_COD,MEN_GMS),0)*$Q116</f>
        <v>0</v>
      </c>
      <c r="BE116" s="157" cm="1">
        <f t="array" ref="BE116">IFERROR(_xlfn.XLOOKUP($A116&amp;BE$4,MEN_DES&amp;MEN_COD,MEN_GMS),0)*$Q116</f>
        <v>0</v>
      </c>
      <c r="BF116" s="157" cm="1">
        <f t="array" ref="BF116">IFERROR(_xlfn.XLOOKUP($A116&amp;BF$4,MEN_DES&amp;MEN_COD,MEN_GMS),0)*$Q116</f>
        <v>0</v>
      </c>
      <c r="BG116" s="157" cm="1">
        <f t="array" ref="BG116">IFERROR(_xlfn.XLOOKUP($A116&amp;BG$4,MEN_DES&amp;MEN_COD,MEN_GMS),0)*$Q116</f>
        <v>0</v>
      </c>
      <c r="BH116" s="157" cm="1">
        <f t="array" ref="BH116">IFERROR(_xlfn.XLOOKUP($A116&amp;BH$4,MEN_DES&amp;MEN_COD,MEN_GMS),0)*$Q116</f>
        <v>0</v>
      </c>
      <c r="BI116" s="157" cm="1">
        <f t="array" ref="BI116">IFERROR(_xlfn.XLOOKUP($A116&amp;BI$4,MEN_DES&amp;MEN_COD,MEN_GMS),0)*$Q116</f>
        <v>0</v>
      </c>
      <c r="BJ116" s="157" cm="1">
        <f t="array" ref="BJ116">IFERROR(_xlfn.XLOOKUP($A116&amp;BJ$4,MEN_DES&amp;MEN_COD,MEN_GMS),0)*$Q116</f>
        <v>0</v>
      </c>
      <c r="BK116" s="157" cm="1">
        <f t="array" ref="BK116">IFERROR(_xlfn.XLOOKUP($A116&amp;BK$4,MEN_DES&amp;MEN_COD,MEN_GMS),0)*$Q116</f>
        <v>0</v>
      </c>
      <c r="BL116" s="157" cm="1">
        <f t="array" ref="BL116">IFERROR(_xlfn.XLOOKUP($A116&amp;BL$4,MEN_DES&amp;MEN_COD,MEN_GMS),0)*$Q116</f>
        <v>0</v>
      </c>
      <c r="BM116" s="157" cm="1">
        <f t="array" ref="BM116">IFERROR(_xlfn.XLOOKUP($A116&amp;BM$4,MEN_DES&amp;MEN_COD,MEN_GMS),0)*$Q116</f>
        <v>0</v>
      </c>
      <c r="BN116" s="157" cm="1">
        <f t="array" ref="BN116">IFERROR(_xlfn.XLOOKUP($A116&amp;BN$4,MEN_DES&amp;MEN_COD,MEN_GMS),0)*$Q116</f>
        <v>0</v>
      </c>
      <c r="BO116" s="168">
        <f t="shared" si="40"/>
        <v>0</v>
      </c>
    </row>
    <row r="117" spans="2:67" x14ac:dyDescent="0.15">
      <c r="B117"/>
      <c r="C117"/>
      <c r="R117" s="157" cm="1">
        <f t="array" ref="R117">IFERROR(_xlfn.XLOOKUP($A117&amp;R$4,MEN_DES&amp;MEN_COD,MEN_GMS),0)*$Q117</f>
        <v>0</v>
      </c>
      <c r="S117" s="157" cm="1">
        <f t="array" ref="S117">IFERROR(_xlfn.XLOOKUP($A117&amp;S$4,MEN_DES&amp;MEN_COD,MEN_GMS),0)*$Q117</f>
        <v>0</v>
      </c>
      <c r="T117" s="157" cm="1">
        <f t="array" ref="T117">IFERROR(_xlfn.XLOOKUP($A117&amp;T$4,MEN_DES&amp;MEN_COD,MEN_GMS),0)*$Q117</f>
        <v>0</v>
      </c>
      <c r="U117" s="157" cm="1">
        <f t="array" ref="U117">IFERROR(_xlfn.XLOOKUP($A117&amp;U$4,MEN_DES&amp;MEN_COD,MEN_GMS),0)*$Q117</f>
        <v>0</v>
      </c>
      <c r="V117" s="157" cm="1">
        <f t="array" ref="V117">IFERROR(_xlfn.XLOOKUP($A117&amp;V$4,MEN_DES&amp;MEN_COD,MEN_GMS),0)*$Q117</f>
        <v>0</v>
      </c>
      <c r="W117" s="157" cm="1">
        <f t="array" ref="W117">IFERROR(_xlfn.XLOOKUP($A117&amp;W$4,MEN_DES&amp;MEN_COD,MEN_GMS),0)*$Q117</f>
        <v>0</v>
      </c>
      <c r="X117" s="157" cm="1">
        <f t="array" ref="X117">IFERROR(_xlfn.XLOOKUP($A117&amp;X$4,MEN_DES&amp;MEN_COD,MEN_GMS),0)*$Q117</f>
        <v>0</v>
      </c>
      <c r="Y117" s="157" cm="1">
        <f t="array" ref="Y117">IFERROR(_xlfn.XLOOKUP($A117&amp;Y$4,MEN_DES&amp;MEN_COD,MEN_GMS),0)*$Q117</f>
        <v>0</v>
      </c>
      <c r="Z117" s="157" cm="1">
        <f t="array" ref="Z117">IFERROR(_xlfn.XLOOKUP($A117&amp;Z$4,MEN_DES&amp;MEN_COD,MEN_GMS),0)*$Q117</f>
        <v>0</v>
      </c>
      <c r="AA117" s="157" cm="1">
        <f t="array" ref="AA117">IFERROR(_xlfn.XLOOKUP($A117&amp;AA$4,MEN_DES&amp;MEN_COD,MEN_GMS),0)*$Q117</f>
        <v>0</v>
      </c>
      <c r="AB117" s="157" cm="1">
        <f t="array" ref="AB117">IFERROR(_xlfn.XLOOKUP($A117&amp;AB$4,MEN_DES&amp;MEN_COD,MEN_GMS),0)*$Q117</f>
        <v>0</v>
      </c>
      <c r="AC117" s="157" cm="1">
        <f t="array" ref="AC117">IFERROR(_xlfn.XLOOKUP($A117&amp;AC$4,MEN_DES&amp;MEN_COD,MEN_GMS),0)*$Q117</f>
        <v>0</v>
      </c>
      <c r="AD117" s="157" cm="1">
        <f t="array" ref="AD117">IFERROR(_xlfn.XLOOKUP($A117&amp;AD$4,MEN_DES&amp;MEN_COD,MEN_GMS),0)*$Q117</f>
        <v>0</v>
      </c>
      <c r="AE117" s="157" cm="1">
        <f t="array" ref="AE117">IFERROR(_xlfn.XLOOKUP($A117&amp;AE$4,MEN_DES&amp;MEN_COD,MEN_GMS),0)*$Q117</f>
        <v>0</v>
      </c>
      <c r="AF117" s="157"/>
      <c r="AG117" s="157" cm="1">
        <f t="array" ref="AG117">IFERROR(_xlfn.XLOOKUP($A117&amp;AG$4,MEN_DES&amp;MEN_COD,MEN_GMS),0)*$Q117</f>
        <v>0</v>
      </c>
      <c r="AH117" s="157" cm="1">
        <f t="array" ref="AH117">IFERROR(_xlfn.XLOOKUP($A117&amp;AH$4,MEN_DES&amp;MEN_COD,MEN_GMS),0)*$Q117</f>
        <v>0</v>
      </c>
      <c r="AI117" s="157" cm="1">
        <f t="array" ref="AI117">IFERROR(_xlfn.XLOOKUP($A117&amp;AI$4,MEN_DES&amp;MEN_COD,MEN_GMS),0)*$Q117</f>
        <v>0</v>
      </c>
      <c r="AJ117" s="157" cm="1">
        <f t="array" ref="AJ117">IFERROR(_xlfn.XLOOKUP($A117&amp;AJ$4,MEN_DES&amp;MEN_COD,MEN_GMS),0)*$Q117</f>
        <v>0</v>
      </c>
      <c r="AK117" s="157" cm="1">
        <f t="array" ref="AK117">IFERROR(_xlfn.XLOOKUP($A117&amp;AK$4,MEN_DES&amp;MEN_COD,MEN_GMS),0)*$Q117</f>
        <v>0</v>
      </c>
      <c r="AL117" s="157" cm="1">
        <f t="array" ref="AL117">IFERROR(_xlfn.XLOOKUP($A117&amp;AL$4,MEN_DES&amp;MEN_COD,MEN_GMS),0)*$Q117</f>
        <v>0</v>
      </c>
      <c r="AM117" s="157" cm="1">
        <f t="array" ref="AM117">IFERROR(_xlfn.XLOOKUP($A117&amp;AM$4,MEN_DES&amp;MEN_COD,MEN_GMS),0)*$Q117</f>
        <v>0</v>
      </c>
      <c r="AN117" s="157" cm="1">
        <f t="array" ref="AN117">IFERROR(_xlfn.XLOOKUP($A117&amp;AN$4,MEN_DES&amp;MEN_COD,MEN_GMS),0)*$Q117</f>
        <v>0</v>
      </c>
      <c r="AO117" s="157" cm="1">
        <f t="array" ref="AO117">IFERROR(_xlfn.XLOOKUP($A117&amp;AO$4,MEN_DES&amp;MEN_COD,MEN_GMS),0)*$Q117</f>
        <v>0</v>
      </c>
      <c r="AP117" s="157" cm="1">
        <f t="array" ref="AP117">IFERROR(_xlfn.XLOOKUP($A117&amp;AP$4,MEN_DES&amp;MEN_COD,MEN_GMS),0)*$Q117</f>
        <v>0</v>
      </c>
      <c r="AQ117" s="157" cm="1">
        <f t="array" ref="AQ117">IFERROR(_xlfn.XLOOKUP($A117&amp;AQ$4,MEN_DES&amp;MEN_COD,MEN_GMS),0)*$Q117</f>
        <v>0</v>
      </c>
      <c r="AR117" s="157" cm="1">
        <f t="array" ref="AR117">IFERROR(_xlfn.XLOOKUP($A117&amp;AR$4,MEN_DES&amp;MEN_COD,MEN_GMS),0)*$Q117</f>
        <v>0</v>
      </c>
      <c r="AS117" s="157" cm="1">
        <f t="array" ref="AS117">IFERROR(_xlfn.XLOOKUP($A117&amp;AS$4,MEN_DES&amp;MEN_COD,MEN_GMS),0)*$Q117</f>
        <v>0</v>
      </c>
      <c r="AT117" s="157" cm="1">
        <f t="array" ref="AT117">IFERROR(_xlfn.XLOOKUP($A117&amp;AT$4,MEN_DES&amp;MEN_COD,MEN_GMS),0)*$Q117</f>
        <v>0</v>
      </c>
      <c r="AU117" s="157" cm="1">
        <f t="array" ref="AU117">IFERROR(_xlfn.XLOOKUP($A117&amp;AU$4,MEN_DES&amp;MEN_COD,MEN_GMS),0)*$Q117</f>
        <v>0</v>
      </c>
      <c r="AV117" s="157" cm="1">
        <f t="array" ref="AV117">IFERROR(_xlfn.XLOOKUP($A117&amp;AV$4,MEN_DES&amp;MEN_COD,MEN_GMS),0)*$Q117</f>
        <v>0</v>
      </c>
      <c r="AW117" s="157" cm="1">
        <f t="array" ref="AW117">IFERROR(_xlfn.XLOOKUP($A117&amp;AW$4,MEN_DES&amp;MEN_COD,MEN_GMS),0)*$Q117</f>
        <v>0</v>
      </c>
      <c r="AX117" s="157" cm="1">
        <f t="array" ref="AX117">IFERROR(_xlfn.XLOOKUP($A117&amp;AX$4,MEN_DES&amp;MEN_COD,MEN_GMS),0)*$Q117</f>
        <v>0</v>
      </c>
      <c r="AY117" s="157" cm="1">
        <f t="array" ref="AY117">IFERROR(_xlfn.XLOOKUP($A117&amp;AY$4,MEN_DES&amp;MEN_COD,MEN_GMS),0)*$Q117</f>
        <v>0</v>
      </c>
      <c r="AZ117" s="157" cm="1">
        <f t="array" ref="AZ117">IFERROR(_xlfn.XLOOKUP($A117&amp;AZ$4,MEN_DES&amp;MEN_COD,MEN_GMS),0)*$Q117</f>
        <v>0</v>
      </c>
      <c r="BA117" s="157" cm="1">
        <f t="array" ref="BA117">IFERROR(_xlfn.XLOOKUP($A117&amp;BA$4,MEN_DES&amp;MEN_COD,MEN_GMS),0)*$Q117</f>
        <v>0</v>
      </c>
      <c r="BB117" s="157" cm="1">
        <f t="array" ref="BB117">IFERROR(_xlfn.XLOOKUP($A117&amp;BB$4,MEN_DES&amp;MEN_COD,MEN_GMS),0)*$Q117</f>
        <v>0</v>
      </c>
      <c r="BC117" s="157" cm="1">
        <f t="array" ref="BC117">IFERROR(_xlfn.XLOOKUP($A117&amp;BC$4,MEN_DES&amp;MEN_COD,MEN_GMS),0)*$Q117</f>
        <v>0</v>
      </c>
      <c r="BD117" s="157" cm="1">
        <f t="array" ref="BD117">IFERROR(_xlfn.XLOOKUP($A117&amp;BD$4,MEN_DES&amp;MEN_COD,MEN_GMS),0)*$Q117</f>
        <v>0</v>
      </c>
      <c r="BE117" s="157" cm="1">
        <f t="array" ref="BE117">IFERROR(_xlfn.XLOOKUP($A117&amp;BE$4,MEN_DES&amp;MEN_COD,MEN_GMS),0)*$Q117</f>
        <v>0</v>
      </c>
      <c r="BF117" s="157" cm="1">
        <f t="array" ref="BF117">IFERROR(_xlfn.XLOOKUP($A117&amp;BF$4,MEN_DES&amp;MEN_COD,MEN_GMS),0)*$Q117</f>
        <v>0</v>
      </c>
      <c r="BG117" s="157" cm="1">
        <f t="array" ref="BG117">IFERROR(_xlfn.XLOOKUP($A117&amp;BG$4,MEN_DES&amp;MEN_COD,MEN_GMS),0)*$Q117</f>
        <v>0</v>
      </c>
      <c r="BH117" s="157" cm="1">
        <f t="array" ref="BH117">IFERROR(_xlfn.XLOOKUP($A117&amp;BH$4,MEN_DES&amp;MEN_COD,MEN_GMS),0)*$Q117</f>
        <v>0</v>
      </c>
      <c r="BI117" s="157" cm="1">
        <f t="array" ref="BI117">IFERROR(_xlfn.XLOOKUP($A117&amp;BI$4,MEN_DES&amp;MEN_COD,MEN_GMS),0)*$Q117</f>
        <v>0</v>
      </c>
      <c r="BJ117" s="157" cm="1">
        <f t="array" ref="BJ117">IFERROR(_xlfn.XLOOKUP($A117&amp;BJ$4,MEN_DES&amp;MEN_COD,MEN_GMS),0)*$Q117</f>
        <v>0</v>
      </c>
      <c r="BK117" s="157" cm="1">
        <f t="array" ref="BK117">IFERROR(_xlfn.XLOOKUP($A117&amp;BK$4,MEN_DES&amp;MEN_COD,MEN_GMS),0)*$Q117</f>
        <v>0</v>
      </c>
      <c r="BL117" s="157" cm="1">
        <f t="array" ref="BL117">IFERROR(_xlfn.XLOOKUP($A117&amp;BL$4,MEN_DES&amp;MEN_COD,MEN_GMS),0)*$Q117</f>
        <v>0</v>
      </c>
      <c r="BM117" s="157" cm="1">
        <f t="array" ref="BM117">IFERROR(_xlfn.XLOOKUP($A117&amp;BM$4,MEN_DES&amp;MEN_COD,MEN_GMS),0)*$Q117</f>
        <v>0</v>
      </c>
      <c r="BN117" s="157" cm="1">
        <f t="array" ref="BN117">IFERROR(_xlfn.XLOOKUP($A117&amp;BN$4,MEN_DES&amp;MEN_COD,MEN_GMS),0)*$Q117</f>
        <v>0</v>
      </c>
      <c r="BO117" s="168">
        <f t="shared" si="40"/>
        <v>0</v>
      </c>
    </row>
    <row r="118" spans="2:67" x14ac:dyDescent="0.15">
      <c r="B118"/>
      <c r="C118"/>
      <c r="R118" s="157" cm="1">
        <f t="array" ref="R118">IFERROR(_xlfn.XLOOKUP($A118&amp;R$4,MEN_DES&amp;MEN_COD,MEN_GMS),0)*$Q118</f>
        <v>0</v>
      </c>
      <c r="S118" s="157" cm="1">
        <f t="array" ref="S118">IFERROR(_xlfn.XLOOKUP($A118&amp;S$4,MEN_DES&amp;MEN_COD,MEN_GMS),0)*$Q118</f>
        <v>0</v>
      </c>
      <c r="T118" s="157" cm="1">
        <f t="array" ref="T118">IFERROR(_xlfn.XLOOKUP($A118&amp;T$4,MEN_DES&amp;MEN_COD,MEN_GMS),0)*$Q118</f>
        <v>0</v>
      </c>
      <c r="U118" s="157" cm="1">
        <f t="array" ref="U118">IFERROR(_xlfn.XLOOKUP($A118&amp;U$4,MEN_DES&amp;MEN_COD,MEN_GMS),0)*$Q118</f>
        <v>0</v>
      </c>
      <c r="V118" s="157" cm="1">
        <f t="array" ref="V118">IFERROR(_xlfn.XLOOKUP($A118&amp;V$4,MEN_DES&amp;MEN_COD,MEN_GMS),0)*$Q118</f>
        <v>0</v>
      </c>
      <c r="W118" s="157" cm="1">
        <f t="array" ref="W118">IFERROR(_xlfn.XLOOKUP($A118&amp;W$4,MEN_DES&amp;MEN_COD,MEN_GMS),0)*$Q118</f>
        <v>0</v>
      </c>
      <c r="X118" s="157" cm="1">
        <f t="array" ref="X118">IFERROR(_xlfn.XLOOKUP($A118&amp;X$4,MEN_DES&amp;MEN_COD,MEN_GMS),0)*$Q118</f>
        <v>0</v>
      </c>
      <c r="Y118" s="157" cm="1">
        <f t="array" ref="Y118">IFERROR(_xlfn.XLOOKUP($A118&amp;Y$4,MEN_DES&amp;MEN_COD,MEN_GMS),0)*$Q118</f>
        <v>0</v>
      </c>
      <c r="Z118" s="157" cm="1">
        <f t="array" ref="Z118">IFERROR(_xlfn.XLOOKUP($A118&amp;Z$4,MEN_DES&amp;MEN_COD,MEN_GMS),0)*$Q118</f>
        <v>0</v>
      </c>
      <c r="AA118" s="157" cm="1">
        <f t="array" ref="AA118">IFERROR(_xlfn.XLOOKUP($A118&amp;AA$4,MEN_DES&amp;MEN_COD,MEN_GMS),0)*$Q118</f>
        <v>0</v>
      </c>
      <c r="AB118" s="157" cm="1">
        <f t="array" ref="AB118">IFERROR(_xlfn.XLOOKUP($A118&amp;AB$4,MEN_DES&amp;MEN_COD,MEN_GMS),0)*$Q118</f>
        <v>0</v>
      </c>
      <c r="AC118" s="157" cm="1">
        <f t="array" ref="AC118">IFERROR(_xlfn.XLOOKUP($A118&amp;AC$4,MEN_DES&amp;MEN_COD,MEN_GMS),0)*$Q118</f>
        <v>0</v>
      </c>
      <c r="AD118" s="157" cm="1">
        <f t="array" ref="AD118">IFERROR(_xlfn.XLOOKUP($A118&amp;AD$4,MEN_DES&amp;MEN_COD,MEN_GMS),0)*$Q118</f>
        <v>0</v>
      </c>
      <c r="AE118" s="157" cm="1">
        <f t="array" ref="AE118">IFERROR(_xlfn.XLOOKUP($A118&amp;AE$4,MEN_DES&amp;MEN_COD,MEN_GMS),0)*$Q118</f>
        <v>0</v>
      </c>
      <c r="AF118" s="157"/>
      <c r="AG118" s="157" cm="1">
        <f t="array" ref="AG118">IFERROR(_xlfn.XLOOKUP($A118&amp;AG$4,MEN_DES&amp;MEN_COD,MEN_GMS),0)*$Q118</f>
        <v>0</v>
      </c>
      <c r="AH118" s="157" cm="1">
        <f t="array" ref="AH118">IFERROR(_xlfn.XLOOKUP($A118&amp;AH$4,MEN_DES&amp;MEN_COD,MEN_GMS),0)*$Q118</f>
        <v>0</v>
      </c>
      <c r="AI118" s="157" cm="1">
        <f t="array" ref="AI118">IFERROR(_xlfn.XLOOKUP($A118&amp;AI$4,MEN_DES&amp;MEN_COD,MEN_GMS),0)*$Q118</f>
        <v>0</v>
      </c>
      <c r="AJ118" s="157" cm="1">
        <f t="array" ref="AJ118">IFERROR(_xlfn.XLOOKUP($A118&amp;AJ$4,MEN_DES&amp;MEN_COD,MEN_GMS),0)*$Q118</f>
        <v>0</v>
      </c>
      <c r="AK118" s="157" cm="1">
        <f t="array" ref="AK118">IFERROR(_xlfn.XLOOKUP($A118&amp;AK$4,MEN_DES&amp;MEN_COD,MEN_GMS),0)*$Q118</f>
        <v>0</v>
      </c>
      <c r="AL118" s="157" cm="1">
        <f t="array" ref="AL118">IFERROR(_xlfn.XLOOKUP($A118&amp;AL$4,MEN_DES&amp;MEN_COD,MEN_GMS),0)*$Q118</f>
        <v>0</v>
      </c>
      <c r="AM118" s="157" cm="1">
        <f t="array" ref="AM118">IFERROR(_xlfn.XLOOKUP($A118&amp;AM$4,MEN_DES&amp;MEN_COD,MEN_GMS),0)*$Q118</f>
        <v>0</v>
      </c>
      <c r="AN118" s="157" cm="1">
        <f t="array" ref="AN118">IFERROR(_xlfn.XLOOKUP($A118&amp;AN$4,MEN_DES&amp;MEN_COD,MEN_GMS),0)*$Q118</f>
        <v>0</v>
      </c>
      <c r="AO118" s="157" cm="1">
        <f t="array" ref="AO118">IFERROR(_xlfn.XLOOKUP($A118&amp;AO$4,MEN_DES&amp;MEN_COD,MEN_GMS),0)*$Q118</f>
        <v>0</v>
      </c>
      <c r="AP118" s="157" cm="1">
        <f t="array" ref="AP118">IFERROR(_xlfn.XLOOKUP($A118&amp;AP$4,MEN_DES&amp;MEN_COD,MEN_GMS),0)*$Q118</f>
        <v>0</v>
      </c>
      <c r="AQ118" s="157" cm="1">
        <f t="array" ref="AQ118">IFERROR(_xlfn.XLOOKUP($A118&amp;AQ$4,MEN_DES&amp;MEN_COD,MEN_GMS),0)*$Q118</f>
        <v>0</v>
      </c>
      <c r="AR118" s="157" cm="1">
        <f t="array" ref="AR118">IFERROR(_xlfn.XLOOKUP($A118&amp;AR$4,MEN_DES&amp;MEN_COD,MEN_GMS),0)*$Q118</f>
        <v>0</v>
      </c>
      <c r="AS118" s="157" cm="1">
        <f t="array" ref="AS118">IFERROR(_xlfn.XLOOKUP($A118&amp;AS$4,MEN_DES&amp;MEN_COD,MEN_GMS),0)*$Q118</f>
        <v>0</v>
      </c>
      <c r="AT118" s="157" cm="1">
        <f t="array" ref="AT118">IFERROR(_xlfn.XLOOKUP($A118&amp;AT$4,MEN_DES&amp;MEN_COD,MEN_GMS),0)*$Q118</f>
        <v>0</v>
      </c>
      <c r="AU118" s="157" cm="1">
        <f t="array" ref="AU118">IFERROR(_xlfn.XLOOKUP($A118&amp;AU$4,MEN_DES&amp;MEN_COD,MEN_GMS),0)*$Q118</f>
        <v>0</v>
      </c>
      <c r="AV118" s="157" cm="1">
        <f t="array" ref="AV118">IFERROR(_xlfn.XLOOKUP($A118&amp;AV$4,MEN_DES&amp;MEN_COD,MEN_GMS),0)*$Q118</f>
        <v>0</v>
      </c>
      <c r="AW118" s="157" cm="1">
        <f t="array" ref="AW118">IFERROR(_xlfn.XLOOKUP($A118&amp;AW$4,MEN_DES&amp;MEN_COD,MEN_GMS),0)*$Q118</f>
        <v>0</v>
      </c>
      <c r="AX118" s="157" cm="1">
        <f t="array" ref="AX118">IFERROR(_xlfn.XLOOKUP($A118&amp;AX$4,MEN_DES&amp;MEN_COD,MEN_GMS),0)*$Q118</f>
        <v>0</v>
      </c>
      <c r="AY118" s="157" cm="1">
        <f t="array" ref="AY118">IFERROR(_xlfn.XLOOKUP($A118&amp;AY$4,MEN_DES&amp;MEN_COD,MEN_GMS),0)*$Q118</f>
        <v>0</v>
      </c>
      <c r="AZ118" s="157" cm="1">
        <f t="array" ref="AZ118">IFERROR(_xlfn.XLOOKUP($A118&amp;AZ$4,MEN_DES&amp;MEN_COD,MEN_GMS),0)*$Q118</f>
        <v>0</v>
      </c>
      <c r="BA118" s="157" cm="1">
        <f t="array" ref="BA118">IFERROR(_xlfn.XLOOKUP($A118&amp;BA$4,MEN_DES&amp;MEN_COD,MEN_GMS),0)*$Q118</f>
        <v>0</v>
      </c>
      <c r="BB118" s="157" cm="1">
        <f t="array" ref="BB118">IFERROR(_xlfn.XLOOKUP($A118&amp;BB$4,MEN_DES&amp;MEN_COD,MEN_GMS),0)*$Q118</f>
        <v>0</v>
      </c>
      <c r="BC118" s="157" cm="1">
        <f t="array" ref="BC118">IFERROR(_xlfn.XLOOKUP($A118&amp;BC$4,MEN_DES&amp;MEN_COD,MEN_GMS),0)*$Q118</f>
        <v>0</v>
      </c>
      <c r="BD118" s="157" cm="1">
        <f t="array" ref="BD118">IFERROR(_xlfn.XLOOKUP($A118&amp;BD$4,MEN_DES&amp;MEN_COD,MEN_GMS),0)*$Q118</f>
        <v>0</v>
      </c>
      <c r="BE118" s="157" cm="1">
        <f t="array" ref="BE118">IFERROR(_xlfn.XLOOKUP($A118&amp;BE$4,MEN_DES&amp;MEN_COD,MEN_GMS),0)*$Q118</f>
        <v>0</v>
      </c>
      <c r="BF118" s="157" cm="1">
        <f t="array" ref="BF118">IFERROR(_xlfn.XLOOKUP($A118&amp;BF$4,MEN_DES&amp;MEN_COD,MEN_GMS),0)*$Q118</f>
        <v>0</v>
      </c>
      <c r="BG118" s="157" cm="1">
        <f t="array" ref="BG118">IFERROR(_xlfn.XLOOKUP($A118&amp;BG$4,MEN_DES&amp;MEN_COD,MEN_GMS),0)*$Q118</f>
        <v>0</v>
      </c>
      <c r="BH118" s="157" cm="1">
        <f t="array" ref="BH118">IFERROR(_xlfn.XLOOKUP($A118&amp;BH$4,MEN_DES&amp;MEN_COD,MEN_GMS),0)*$Q118</f>
        <v>0</v>
      </c>
      <c r="BI118" s="157" cm="1">
        <f t="array" ref="BI118">IFERROR(_xlfn.XLOOKUP($A118&amp;BI$4,MEN_DES&amp;MEN_COD,MEN_GMS),0)*$Q118</f>
        <v>0</v>
      </c>
      <c r="BJ118" s="157" cm="1">
        <f t="array" ref="BJ118">IFERROR(_xlfn.XLOOKUP($A118&amp;BJ$4,MEN_DES&amp;MEN_COD,MEN_GMS),0)*$Q118</f>
        <v>0</v>
      </c>
      <c r="BK118" s="157" cm="1">
        <f t="array" ref="BK118">IFERROR(_xlfn.XLOOKUP($A118&amp;BK$4,MEN_DES&amp;MEN_COD,MEN_GMS),0)*$Q118</f>
        <v>0</v>
      </c>
      <c r="BL118" s="157" cm="1">
        <f t="array" ref="BL118">IFERROR(_xlfn.XLOOKUP($A118&amp;BL$4,MEN_DES&amp;MEN_COD,MEN_GMS),0)*$Q118</f>
        <v>0</v>
      </c>
      <c r="BM118" s="157" cm="1">
        <f t="array" ref="BM118">IFERROR(_xlfn.XLOOKUP($A118&amp;BM$4,MEN_DES&amp;MEN_COD,MEN_GMS),0)*$Q118</f>
        <v>0</v>
      </c>
      <c r="BN118" s="157" cm="1">
        <f t="array" ref="BN118">IFERROR(_xlfn.XLOOKUP($A118&amp;BN$4,MEN_DES&amp;MEN_COD,MEN_GMS),0)*$Q118</f>
        <v>0</v>
      </c>
      <c r="BO118" s="168">
        <f t="shared" si="40"/>
        <v>0</v>
      </c>
    </row>
    <row r="119" spans="2:67" x14ac:dyDescent="0.15">
      <c r="B119"/>
      <c r="C119"/>
      <c r="R119" s="157" cm="1">
        <f t="array" ref="R119">IFERROR(_xlfn.XLOOKUP($A119&amp;R$4,MEN_DES&amp;MEN_COD,MEN_GMS),0)*$Q119</f>
        <v>0</v>
      </c>
      <c r="S119" s="157" cm="1">
        <f t="array" ref="S119">IFERROR(_xlfn.XLOOKUP($A119&amp;S$4,MEN_DES&amp;MEN_COD,MEN_GMS),0)*$Q119</f>
        <v>0</v>
      </c>
      <c r="T119" s="157" cm="1">
        <f t="array" ref="T119">IFERROR(_xlfn.XLOOKUP($A119&amp;T$4,MEN_DES&amp;MEN_COD,MEN_GMS),0)*$Q119</f>
        <v>0</v>
      </c>
      <c r="U119" s="157" cm="1">
        <f t="array" ref="U119">IFERROR(_xlfn.XLOOKUP($A119&amp;U$4,MEN_DES&amp;MEN_COD,MEN_GMS),0)*$Q119</f>
        <v>0</v>
      </c>
      <c r="V119" s="157" cm="1">
        <f t="array" ref="V119">IFERROR(_xlfn.XLOOKUP($A119&amp;V$4,MEN_DES&amp;MEN_COD,MEN_GMS),0)*$Q119</f>
        <v>0</v>
      </c>
      <c r="W119" s="157" cm="1">
        <f t="array" ref="W119">IFERROR(_xlfn.XLOOKUP($A119&amp;W$4,MEN_DES&amp;MEN_COD,MEN_GMS),0)*$Q119</f>
        <v>0</v>
      </c>
      <c r="X119" s="157" cm="1">
        <f t="array" ref="X119">IFERROR(_xlfn.XLOOKUP($A119&amp;X$4,MEN_DES&amp;MEN_COD,MEN_GMS),0)*$Q119</f>
        <v>0</v>
      </c>
      <c r="Y119" s="157" cm="1">
        <f t="array" ref="Y119">IFERROR(_xlfn.XLOOKUP($A119&amp;Y$4,MEN_DES&amp;MEN_COD,MEN_GMS),0)*$Q119</f>
        <v>0</v>
      </c>
      <c r="Z119" s="157" cm="1">
        <f t="array" ref="Z119">IFERROR(_xlfn.XLOOKUP($A119&amp;Z$4,MEN_DES&amp;MEN_COD,MEN_GMS),0)*$Q119</f>
        <v>0</v>
      </c>
      <c r="AA119" s="157" cm="1">
        <f t="array" ref="AA119">IFERROR(_xlfn.XLOOKUP($A119&amp;AA$4,MEN_DES&amp;MEN_COD,MEN_GMS),0)*$Q119</f>
        <v>0</v>
      </c>
      <c r="AB119" s="157" cm="1">
        <f t="array" ref="AB119">IFERROR(_xlfn.XLOOKUP($A119&amp;AB$4,MEN_DES&amp;MEN_COD,MEN_GMS),0)*$Q119</f>
        <v>0</v>
      </c>
      <c r="AC119" s="157" cm="1">
        <f t="array" ref="AC119">IFERROR(_xlfn.XLOOKUP($A119&amp;AC$4,MEN_DES&amp;MEN_COD,MEN_GMS),0)*$Q119</f>
        <v>0</v>
      </c>
      <c r="AD119" s="157" cm="1">
        <f t="array" ref="AD119">IFERROR(_xlfn.XLOOKUP($A119&amp;AD$4,MEN_DES&amp;MEN_COD,MEN_GMS),0)*$Q119</f>
        <v>0</v>
      </c>
      <c r="AE119" s="157" cm="1">
        <f t="array" ref="AE119">IFERROR(_xlfn.XLOOKUP($A119&amp;AE$4,MEN_DES&amp;MEN_COD,MEN_GMS),0)*$Q119</f>
        <v>0</v>
      </c>
      <c r="AF119" s="157"/>
      <c r="AG119" s="157" cm="1">
        <f t="array" ref="AG119">IFERROR(_xlfn.XLOOKUP($A119&amp;AG$4,MEN_DES&amp;MEN_COD,MEN_GMS),0)*$Q119</f>
        <v>0</v>
      </c>
      <c r="AH119" s="157" cm="1">
        <f t="array" ref="AH119">IFERROR(_xlfn.XLOOKUP($A119&amp;AH$4,MEN_DES&amp;MEN_COD,MEN_GMS),0)*$Q119</f>
        <v>0</v>
      </c>
      <c r="AI119" s="157" cm="1">
        <f t="array" ref="AI119">IFERROR(_xlfn.XLOOKUP($A119&amp;AI$4,MEN_DES&amp;MEN_COD,MEN_GMS),0)*$Q119</f>
        <v>0</v>
      </c>
      <c r="AJ119" s="157" cm="1">
        <f t="array" ref="AJ119">IFERROR(_xlfn.XLOOKUP($A119&amp;AJ$4,MEN_DES&amp;MEN_COD,MEN_GMS),0)*$Q119</f>
        <v>0</v>
      </c>
      <c r="AK119" s="157" cm="1">
        <f t="array" ref="AK119">IFERROR(_xlfn.XLOOKUP($A119&amp;AK$4,MEN_DES&amp;MEN_COD,MEN_GMS),0)*$Q119</f>
        <v>0</v>
      </c>
      <c r="AL119" s="157" cm="1">
        <f t="array" ref="AL119">IFERROR(_xlfn.XLOOKUP($A119&amp;AL$4,MEN_DES&amp;MEN_COD,MEN_GMS),0)*$Q119</f>
        <v>0</v>
      </c>
      <c r="AM119" s="157" cm="1">
        <f t="array" ref="AM119">IFERROR(_xlfn.XLOOKUP($A119&amp;AM$4,MEN_DES&amp;MEN_COD,MEN_GMS),0)*$Q119</f>
        <v>0</v>
      </c>
      <c r="AN119" s="157" cm="1">
        <f t="array" ref="AN119">IFERROR(_xlfn.XLOOKUP($A119&amp;AN$4,MEN_DES&amp;MEN_COD,MEN_GMS),0)*$Q119</f>
        <v>0</v>
      </c>
      <c r="AO119" s="157" cm="1">
        <f t="array" ref="AO119">IFERROR(_xlfn.XLOOKUP($A119&amp;AO$4,MEN_DES&amp;MEN_COD,MEN_GMS),0)*$Q119</f>
        <v>0</v>
      </c>
      <c r="AP119" s="157" cm="1">
        <f t="array" ref="AP119">IFERROR(_xlfn.XLOOKUP($A119&amp;AP$4,MEN_DES&amp;MEN_COD,MEN_GMS),0)*$Q119</f>
        <v>0</v>
      </c>
      <c r="AQ119" s="157" cm="1">
        <f t="array" ref="AQ119">IFERROR(_xlfn.XLOOKUP($A119&amp;AQ$4,MEN_DES&amp;MEN_COD,MEN_GMS),0)*$Q119</f>
        <v>0</v>
      </c>
      <c r="AR119" s="157" cm="1">
        <f t="array" ref="AR119">IFERROR(_xlfn.XLOOKUP($A119&amp;AR$4,MEN_DES&amp;MEN_COD,MEN_GMS),0)*$Q119</f>
        <v>0</v>
      </c>
      <c r="AS119" s="157" cm="1">
        <f t="array" ref="AS119">IFERROR(_xlfn.XLOOKUP($A119&amp;AS$4,MEN_DES&amp;MEN_COD,MEN_GMS),0)*$Q119</f>
        <v>0</v>
      </c>
      <c r="AT119" s="157" cm="1">
        <f t="array" ref="AT119">IFERROR(_xlfn.XLOOKUP($A119&amp;AT$4,MEN_DES&amp;MEN_COD,MEN_GMS),0)*$Q119</f>
        <v>0</v>
      </c>
      <c r="AU119" s="157" cm="1">
        <f t="array" ref="AU119">IFERROR(_xlfn.XLOOKUP($A119&amp;AU$4,MEN_DES&amp;MEN_COD,MEN_GMS),0)*$Q119</f>
        <v>0</v>
      </c>
      <c r="AV119" s="157" cm="1">
        <f t="array" ref="AV119">IFERROR(_xlfn.XLOOKUP($A119&amp;AV$4,MEN_DES&amp;MEN_COD,MEN_GMS),0)*$Q119</f>
        <v>0</v>
      </c>
      <c r="AW119" s="157" cm="1">
        <f t="array" ref="AW119">IFERROR(_xlfn.XLOOKUP($A119&amp;AW$4,MEN_DES&amp;MEN_COD,MEN_GMS),0)*$Q119</f>
        <v>0</v>
      </c>
      <c r="AX119" s="157" cm="1">
        <f t="array" ref="AX119">IFERROR(_xlfn.XLOOKUP($A119&amp;AX$4,MEN_DES&amp;MEN_COD,MEN_GMS),0)*$Q119</f>
        <v>0</v>
      </c>
      <c r="AY119" s="157" cm="1">
        <f t="array" ref="AY119">IFERROR(_xlfn.XLOOKUP($A119&amp;AY$4,MEN_DES&amp;MEN_COD,MEN_GMS),0)*$Q119</f>
        <v>0</v>
      </c>
      <c r="AZ119" s="157" cm="1">
        <f t="array" ref="AZ119">IFERROR(_xlfn.XLOOKUP($A119&amp;AZ$4,MEN_DES&amp;MEN_COD,MEN_GMS),0)*$Q119</f>
        <v>0</v>
      </c>
      <c r="BA119" s="157" cm="1">
        <f t="array" ref="BA119">IFERROR(_xlfn.XLOOKUP($A119&amp;BA$4,MEN_DES&amp;MEN_COD,MEN_GMS),0)*$Q119</f>
        <v>0</v>
      </c>
      <c r="BB119" s="157" cm="1">
        <f t="array" ref="BB119">IFERROR(_xlfn.XLOOKUP($A119&amp;BB$4,MEN_DES&amp;MEN_COD,MEN_GMS),0)*$Q119</f>
        <v>0</v>
      </c>
      <c r="BC119" s="157" cm="1">
        <f t="array" ref="BC119">IFERROR(_xlfn.XLOOKUP($A119&amp;BC$4,MEN_DES&amp;MEN_COD,MEN_GMS),0)*$Q119</f>
        <v>0</v>
      </c>
      <c r="BD119" s="157" cm="1">
        <f t="array" ref="BD119">IFERROR(_xlfn.XLOOKUP($A119&amp;BD$4,MEN_DES&amp;MEN_COD,MEN_GMS),0)*$Q119</f>
        <v>0</v>
      </c>
      <c r="BE119" s="157" cm="1">
        <f t="array" ref="BE119">IFERROR(_xlfn.XLOOKUP($A119&amp;BE$4,MEN_DES&amp;MEN_COD,MEN_GMS),0)*$Q119</f>
        <v>0</v>
      </c>
      <c r="BF119" s="157" cm="1">
        <f t="array" ref="BF119">IFERROR(_xlfn.XLOOKUP($A119&amp;BF$4,MEN_DES&amp;MEN_COD,MEN_GMS),0)*$Q119</f>
        <v>0</v>
      </c>
      <c r="BG119" s="157" cm="1">
        <f t="array" ref="BG119">IFERROR(_xlfn.XLOOKUP($A119&amp;BG$4,MEN_DES&amp;MEN_COD,MEN_GMS),0)*$Q119</f>
        <v>0</v>
      </c>
      <c r="BH119" s="157" cm="1">
        <f t="array" ref="BH119">IFERROR(_xlfn.XLOOKUP($A119&amp;BH$4,MEN_DES&amp;MEN_COD,MEN_GMS),0)*$Q119</f>
        <v>0</v>
      </c>
      <c r="BI119" s="157" cm="1">
        <f t="array" ref="BI119">IFERROR(_xlfn.XLOOKUP($A119&amp;BI$4,MEN_DES&amp;MEN_COD,MEN_GMS),0)*$Q119</f>
        <v>0</v>
      </c>
      <c r="BJ119" s="157" cm="1">
        <f t="array" ref="BJ119">IFERROR(_xlfn.XLOOKUP($A119&amp;BJ$4,MEN_DES&amp;MEN_COD,MEN_GMS),0)*$Q119</f>
        <v>0</v>
      </c>
      <c r="BK119" s="157" cm="1">
        <f t="array" ref="BK119">IFERROR(_xlfn.XLOOKUP($A119&amp;BK$4,MEN_DES&amp;MEN_COD,MEN_GMS),0)*$Q119</f>
        <v>0</v>
      </c>
      <c r="BL119" s="157" cm="1">
        <f t="array" ref="BL119">IFERROR(_xlfn.XLOOKUP($A119&amp;BL$4,MEN_DES&amp;MEN_COD,MEN_GMS),0)*$Q119</f>
        <v>0</v>
      </c>
      <c r="BM119" s="157" cm="1">
        <f t="array" ref="BM119">IFERROR(_xlfn.XLOOKUP($A119&amp;BM$4,MEN_DES&amp;MEN_COD,MEN_GMS),0)*$Q119</f>
        <v>0</v>
      </c>
      <c r="BN119" s="157" cm="1">
        <f t="array" ref="BN119">IFERROR(_xlfn.XLOOKUP($A119&amp;BN$4,MEN_DES&amp;MEN_COD,MEN_GMS),0)*$Q119</f>
        <v>0</v>
      </c>
      <c r="BO119" s="168">
        <f t="shared" si="40"/>
        <v>0</v>
      </c>
    </row>
    <row r="120" spans="2:67" x14ac:dyDescent="0.15">
      <c r="B120"/>
      <c r="C120"/>
      <c r="R120" s="157" cm="1">
        <f t="array" ref="R120">IFERROR(_xlfn.XLOOKUP($A120&amp;R$4,MEN_DES&amp;MEN_COD,MEN_GMS),0)*$Q120</f>
        <v>0</v>
      </c>
      <c r="S120" s="157" cm="1">
        <f t="array" ref="S120">IFERROR(_xlfn.XLOOKUP($A120&amp;S$4,MEN_DES&amp;MEN_COD,MEN_GMS),0)*$Q120</f>
        <v>0</v>
      </c>
      <c r="T120" s="157" cm="1">
        <f t="array" ref="T120">IFERROR(_xlfn.XLOOKUP($A120&amp;T$4,MEN_DES&amp;MEN_COD,MEN_GMS),0)*$Q120</f>
        <v>0</v>
      </c>
      <c r="U120" s="157" cm="1">
        <f t="array" ref="U120">IFERROR(_xlfn.XLOOKUP($A120&amp;U$4,MEN_DES&amp;MEN_COD,MEN_GMS),0)*$Q120</f>
        <v>0</v>
      </c>
      <c r="V120" s="157" cm="1">
        <f t="array" ref="V120">IFERROR(_xlfn.XLOOKUP($A120&amp;V$4,MEN_DES&amp;MEN_COD,MEN_GMS),0)*$Q120</f>
        <v>0</v>
      </c>
      <c r="W120" s="157" cm="1">
        <f t="array" ref="W120">IFERROR(_xlfn.XLOOKUP($A120&amp;W$4,MEN_DES&amp;MEN_COD,MEN_GMS),0)*$Q120</f>
        <v>0</v>
      </c>
      <c r="X120" s="157" cm="1">
        <f t="array" ref="X120">IFERROR(_xlfn.XLOOKUP($A120&amp;X$4,MEN_DES&amp;MEN_COD,MEN_GMS),0)*$Q120</f>
        <v>0</v>
      </c>
      <c r="Y120" s="157" cm="1">
        <f t="array" ref="Y120">IFERROR(_xlfn.XLOOKUP($A120&amp;Y$4,MEN_DES&amp;MEN_COD,MEN_GMS),0)*$Q120</f>
        <v>0</v>
      </c>
      <c r="Z120" s="157" cm="1">
        <f t="array" ref="Z120">IFERROR(_xlfn.XLOOKUP($A120&amp;Z$4,MEN_DES&amp;MEN_COD,MEN_GMS),0)*$Q120</f>
        <v>0</v>
      </c>
      <c r="AA120" s="157" cm="1">
        <f t="array" ref="AA120">IFERROR(_xlfn.XLOOKUP($A120&amp;AA$4,MEN_DES&amp;MEN_COD,MEN_GMS),0)*$Q120</f>
        <v>0</v>
      </c>
      <c r="AB120" s="157" cm="1">
        <f t="array" ref="AB120">IFERROR(_xlfn.XLOOKUP($A120&amp;AB$4,MEN_DES&amp;MEN_COD,MEN_GMS),0)*$Q120</f>
        <v>0</v>
      </c>
      <c r="AC120" s="157" cm="1">
        <f t="array" ref="AC120">IFERROR(_xlfn.XLOOKUP($A120&amp;AC$4,MEN_DES&amp;MEN_COD,MEN_GMS),0)*$Q120</f>
        <v>0</v>
      </c>
      <c r="AD120" s="157" cm="1">
        <f t="array" ref="AD120">IFERROR(_xlfn.XLOOKUP($A120&amp;AD$4,MEN_DES&amp;MEN_COD,MEN_GMS),0)*$Q120</f>
        <v>0</v>
      </c>
      <c r="AE120" s="157" cm="1">
        <f t="array" ref="AE120">IFERROR(_xlfn.XLOOKUP($A120&amp;AE$4,MEN_DES&amp;MEN_COD,MEN_GMS),0)*$Q120</f>
        <v>0</v>
      </c>
      <c r="AF120" s="157"/>
      <c r="AG120" s="157" cm="1">
        <f t="array" ref="AG120">IFERROR(_xlfn.XLOOKUP($A120&amp;AG$4,MEN_DES&amp;MEN_COD,MEN_GMS),0)*$Q120</f>
        <v>0</v>
      </c>
      <c r="AH120" s="157" cm="1">
        <f t="array" ref="AH120">IFERROR(_xlfn.XLOOKUP($A120&amp;AH$4,MEN_DES&amp;MEN_COD,MEN_GMS),0)*$Q120</f>
        <v>0</v>
      </c>
      <c r="AI120" s="157" cm="1">
        <f t="array" ref="AI120">IFERROR(_xlfn.XLOOKUP($A120&amp;AI$4,MEN_DES&amp;MEN_COD,MEN_GMS),0)*$Q120</f>
        <v>0</v>
      </c>
      <c r="AJ120" s="157" cm="1">
        <f t="array" ref="AJ120">IFERROR(_xlfn.XLOOKUP($A120&amp;AJ$4,MEN_DES&amp;MEN_COD,MEN_GMS),0)*$Q120</f>
        <v>0</v>
      </c>
      <c r="AK120" s="157" cm="1">
        <f t="array" ref="AK120">IFERROR(_xlfn.XLOOKUP($A120&amp;AK$4,MEN_DES&amp;MEN_COD,MEN_GMS),0)*$Q120</f>
        <v>0</v>
      </c>
      <c r="AL120" s="157" cm="1">
        <f t="array" ref="AL120">IFERROR(_xlfn.XLOOKUP($A120&amp;AL$4,MEN_DES&amp;MEN_COD,MEN_GMS),0)*$Q120</f>
        <v>0</v>
      </c>
      <c r="AM120" s="157" cm="1">
        <f t="array" ref="AM120">IFERROR(_xlfn.XLOOKUP($A120&amp;AM$4,MEN_DES&amp;MEN_COD,MEN_GMS),0)*$Q120</f>
        <v>0</v>
      </c>
      <c r="AN120" s="157" cm="1">
        <f t="array" ref="AN120">IFERROR(_xlfn.XLOOKUP($A120&amp;AN$4,MEN_DES&amp;MEN_COD,MEN_GMS),0)*$Q120</f>
        <v>0</v>
      </c>
      <c r="AO120" s="157" cm="1">
        <f t="array" ref="AO120">IFERROR(_xlfn.XLOOKUP($A120&amp;AO$4,MEN_DES&amp;MEN_COD,MEN_GMS),0)*$Q120</f>
        <v>0</v>
      </c>
      <c r="AP120" s="157" cm="1">
        <f t="array" ref="AP120">IFERROR(_xlfn.XLOOKUP($A120&amp;AP$4,MEN_DES&amp;MEN_COD,MEN_GMS),0)*$Q120</f>
        <v>0</v>
      </c>
      <c r="AQ120" s="157" cm="1">
        <f t="array" ref="AQ120">IFERROR(_xlfn.XLOOKUP($A120&amp;AQ$4,MEN_DES&amp;MEN_COD,MEN_GMS),0)*$Q120</f>
        <v>0</v>
      </c>
      <c r="AR120" s="157" cm="1">
        <f t="array" ref="AR120">IFERROR(_xlfn.XLOOKUP($A120&amp;AR$4,MEN_DES&amp;MEN_COD,MEN_GMS),0)*$Q120</f>
        <v>0</v>
      </c>
      <c r="AS120" s="157" cm="1">
        <f t="array" ref="AS120">IFERROR(_xlfn.XLOOKUP($A120&amp;AS$4,MEN_DES&amp;MEN_COD,MEN_GMS),0)*$Q120</f>
        <v>0</v>
      </c>
      <c r="AT120" s="157" cm="1">
        <f t="array" ref="AT120">IFERROR(_xlfn.XLOOKUP($A120&amp;AT$4,MEN_DES&amp;MEN_COD,MEN_GMS),0)*$Q120</f>
        <v>0</v>
      </c>
      <c r="AU120" s="157" cm="1">
        <f t="array" ref="AU120">IFERROR(_xlfn.XLOOKUP($A120&amp;AU$4,MEN_DES&amp;MEN_COD,MEN_GMS),0)*$Q120</f>
        <v>0</v>
      </c>
      <c r="AV120" s="157" cm="1">
        <f t="array" ref="AV120">IFERROR(_xlfn.XLOOKUP($A120&amp;AV$4,MEN_DES&amp;MEN_COD,MEN_GMS),0)*$Q120</f>
        <v>0</v>
      </c>
      <c r="AW120" s="157" cm="1">
        <f t="array" ref="AW120">IFERROR(_xlfn.XLOOKUP($A120&amp;AW$4,MEN_DES&amp;MEN_COD,MEN_GMS),0)*$Q120</f>
        <v>0</v>
      </c>
      <c r="AX120" s="157" cm="1">
        <f t="array" ref="AX120">IFERROR(_xlfn.XLOOKUP($A120&amp;AX$4,MEN_DES&amp;MEN_COD,MEN_GMS),0)*$Q120</f>
        <v>0</v>
      </c>
      <c r="AY120" s="157" cm="1">
        <f t="array" ref="AY120">IFERROR(_xlfn.XLOOKUP($A120&amp;AY$4,MEN_DES&amp;MEN_COD,MEN_GMS),0)*$Q120</f>
        <v>0</v>
      </c>
      <c r="AZ120" s="157" cm="1">
        <f t="array" ref="AZ120">IFERROR(_xlfn.XLOOKUP($A120&amp;AZ$4,MEN_DES&amp;MEN_COD,MEN_GMS),0)*$Q120</f>
        <v>0</v>
      </c>
      <c r="BA120" s="157" cm="1">
        <f t="array" ref="BA120">IFERROR(_xlfn.XLOOKUP($A120&amp;BA$4,MEN_DES&amp;MEN_COD,MEN_GMS),0)*$Q120</f>
        <v>0</v>
      </c>
      <c r="BB120" s="157" cm="1">
        <f t="array" ref="BB120">IFERROR(_xlfn.XLOOKUP($A120&amp;BB$4,MEN_DES&amp;MEN_COD,MEN_GMS),0)*$Q120</f>
        <v>0</v>
      </c>
      <c r="BC120" s="157" cm="1">
        <f t="array" ref="BC120">IFERROR(_xlfn.XLOOKUP($A120&amp;BC$4,MEN_DES&amp;MEN_COD,MEN_GMS),0)*$Q120</f>
        <v>0</v>
      </c>
      <c r="BD120" s="157" cm="1">
        <f t="array" ref="BD120">IFERROR(_xlfn.XLOOKUP($A120&amp;BD$4,MEN_DES&amp;MEN_COD,MEN_GMS),0)*$Q120</f>
        <v>0</v>
      </c>
      <c r="BE120" s="157" cm="1">
        <f t="array" ref="BE120">IFERROR(_xlfn.XLOOKUP($A120&amp;BE$4,MEN_DES&amp;MEN_COD,MEN_GMS),0)*$Q120</f>
        <v>0</v>
      </c>
      <c r="BF120" s="157" cm="1">
        <f t="array" ref="BF120">IFERROR(_xlfn.XLOOKUP($A120&amp;BF$4,MEN_DES&amp;MEN_COD,MEN_GMS),0)*$Q120</f>
        <v>0</v>
      </c>
      <c r="BG120" s="157" cm="1">
        <f t="array" ref="BG120">IFERROR(_xlfn.XLOOKUP($A120&amp;BG$4,MEN_DES&amp;MEN_COD,MEN_GMS),0)*$Q120</f>
        <v>0</v>
      </c>
      <c r="BH120" s="157" cm="1">
        <f t="array" ref="BH120">IFERROR(_xlfn.XLOOKUP($A120&amp;BH$4,MEN_DES&amp;MEN_COD,MEN_GMS),0)*$Q120</f>
        <v>0</v>
      </c>
      <c r="BI120" s="157" cm="1">
        <f t="array" ref="BI120">IFERROR(_xlfn.XLOOKUP($A120&amp;BI$4,MEN_DES&amp;MEN_COD,MEN_GMS),0)*$Q120</f>
        <v>0</v>
      </c>
      <c r="BJ120" s="157" cm="1">
        <f t="array" ref="BJ120">IFERROR(_xlfn.XLOOKUP($A120&amp;BJ$4,MEN_DES&amp;MEN_COD,MEN_GMS),0)*$Q120</f>
        <v>0</v>
      </c>
      <c r="BK120" s="157" cm="1">
        <f t="array" ref="BK120">IFERROR(_xlfn.XLOOKUP($A120&amp;BK$4,MEN_DES&amp;MEN_COD,MEN_GMS),0)*$Q120</f>
        <v>0</v>
      </c>
      <c r="BL120" s="157" cm="1">
        <f t="array" ref="BL120">IFERROR(_xlfn.XLOOKUP($A120&amp;BL$4,MEN_DES&amp;MEN_COD,MEN_GMS),0)*$Q120</f>
        <v>0</v>
      </c>
      <c r="BM120" s="157" cm="1">
        <f t="array" ref="BM120">IFERROR(_xlfn.XLOOKUP($A120&amp;BM$4,MEN_DES&amp;MEN_COD,MEN_GMS),0)*$Q120</f>
        <v>0</v>
      </c>
      <c r="BN120" s="157" cm="1">
        <f t="array" ref="BN120">IFERROR(_xlfn.XLOOKUP($A120&amp;BN$4,MEN_DES&amp;MEN_COD,MEN_GMS),0)*$Q120</f>
        <v>0</v>
      </c>
      <c r="BO120" s="168">
        <f t="shared" si="40"/>
        <v>0</v>
      </c>
    </row>
    <row r="121" spans="2:67" x14ac:dyDescent="0.15">
      <c r="B121"/>
      <c r="C121"/>
      <c r="R121" s="157" cm="1">
        <f t="array" ref="R121">IFERROR(_xlfn.XLOOKUP($A121&amp;R$4,MEN_DES&amp;MEN_COD,MEN_GMS),0)*$Q121</f>
        <v>0</v>
      </c>
      <c r="S121" s="157" cm="1">
        <f t="array" ref="S121">IFERROR(_xlfn.XLOOKUP($A121&amp;S$4,MEN_DES&amp;MEN_COD,MEN_GMS),0)*$Q121</f>
        <v>0</v>
      </c>
      <c r="T121" s="157" cm="1">
        <f t="array" ref="T121">IFERROR(_xlfn.XLOOKUP($A121&amp;T$4,MEN_DES&amp;MEN_COD,MEN_GMS),0)*$Q121</f>
        <v>0</v>
      </c>
      <c r="U121" s="157" cm="1">
        <f t="array" ref="U121">IFERROR(_xlfn.XLOOKUP($A121&amp;U$4,MEN_DES&amp;MEN_COD,MEN_GMS),0)*$Q121</f>
        <v>0</v>
      </c>
      <c r="V121" s="157" cm="1">
        <f t="array" ref="V121">IFERROR(_xlfn.XLOOKUP($A121&amp;V$4,MEN_DES&amp;MEN_COD,MEN_GMS),0)*$Q121</f>
        <v>0</v>
      </c>
      <c r="W121" s="157" cm="1">
        <f t="array" ref="W121">IFERROR(_xlfn.XLOOKUP($A121&amp;W$4,MEN_DES&amp;MEN_COD,MEN_GMS),0)*$Q121</f>
        <v>0</v>
      </c>
      <c r="X121" s="157" cm="1">
        <f t="array" ref="X121">IFERROR(_xlfn.XLOOKUP($A121&amp;X$4,MEN_DES&amp;MEN_COD,MEN_GMS),0)*$Q121</f>
        <v>0</v>
      </c>
      <c r="Y121" s="157" cm="1">
        <f t="array" ref="Y121">IFERROR(_xlfn.XLOOKUP($A121&amp;Y$4,MEN_DES&amp;MEN_COD,MEN_GMS),0)*$Q121</f>
        <v>0</v>
      </c>
      <c r="Z121" s="157" cm="1">
        <f t="array" ref="Z121">IFERROR(_xlfn.XLOOKUP($A121&amp;Z$4,MEN_DES&amp;MEN_COD,MEN_GMS),0)*$Q121</f>
        <v>0</v>
      </c>
      <c r="AA121" s="157" cm="1">
        <f t="array" ref="AA121">IFERROR(_xlfn.XLOOKUP($A121&amp;AA$4,MEN_DES&amp;MEN_COD,MEN_GMS),0)*$Q121</f>
        <v>0</v>
      </c>
      <c r="AB121" s="157" cm="1">
        <f t="array" ref="AB121">IFERROR(_xlfn.XLOOKUP($A121&amp;AB$4,MEN_DES&amp;MEN_COD,MEN_GMS),0)*$Q121</f>
        <v>0</v>
      </c>
      <c r="AC121" s="157" cm="1">
        <f t="array" ref="AC121">IFERROR(_xlfn.XLOOKUP($A121&amp;AC$4,MEN_DES&amp;MEN_COD,MEN_GMS),0)*$Q121</f>
        <v>0</v>
      </c>
      <c r="AD121" s="157" cm="1">
        <f t="array" ref="AD121">IFERROR(_xlfn.XLOOKUP($A121&amp;AD$4,MEN_DES&amp;MEN_COD,MEN_GMS),0)*$Q121</f>
        <v>0</v>
      </c>
      <c r="AE121" s="157" cm="1">
        <f t="array" ref="AE121">IFERROR(_xlfn.XLOOKUP($A121&amp;AE$4,MEN_DES&amp;MEN_COD,MEN_GMS),0)*$Q121</f>
        <v>0</v>
      </c>
      <c r="AF121" s="157"/>
      <c r="AG121" s="157" cm="1">
        <f t="array" ref="AG121">IFERROR(_xlfn.XLOOKUP($A121&amp;AG$4,MEN_DES&amp;MEN_COD,MEN_GMS),0)*$Q121</f>
        <v>0</v>
      </c>
      <c r="AH121" s="157" cm="1">
        <f t="array" ref="AH121">IFERROR(_xlfn.XLOOKUP($A121&amp;AH$4,MEN_DES&amp;MEN_COD,MEN_GMS),0)*$Q121</f>
        <v>0</v>
      </c>
      <c r="AI121" s="157" cm="1">
        <f t="array" ref="AI121">IFERROR(_xlfn.XLOOKUP($A121&amp;AI$4,MEN_DES&amp;MEN_COD,MEN_GMS),0)*$Q121</f>
        <v>0</v>
      </c>
      <c r="AJ121" s="157" cm="1">
        <f t="array" ref="AJ121">IFERROR(_xlfn.XLOOKUP($A121&amp;AJ$4,MEN_DES&amp;MEN_COD,MEN_GMS),0)*$Q121</f>
        <v>0</v>
      </c>
      <c r="AK121" s="157" cm="1">
        <f t="array" ref="AK121">IFERROR(_xlfn.XLOOKUP($A121&amp;AK$4,MEN_DES&amp;MEN_COD,MEN_GMS),0)*$Q121</f>
        <v>0</v>
      </c>
      <c r="AL121" s="157" cm="1">
        <f t="array" ref="AL121">IFERROR(_xlfn.XLOOKUP($A121&amp;AL$4,MEN_DES&amp;MEN_COD,MEN_GMS),0)*$Q121</f>
        <v>0</v>
      </c>
      <c r="AM121" s="157" cm="1">
        <f t="array" ref="AM121">IFERROR(_xlfn.XLOOKUP($A121&amp;AM$4,MEN_DES&amp;MEN_COD,MEN_GMS),0)*$Q121</f>
        <v>0</v>
      </c>
      <c r="AN121" s="157" cm="1">
        <f t="array" ref="AN121">IFERROR(_xlfn.XLOOKUP($A121&amp;AN$4,MEN_DES&amp;MEN_COD,MEN_GMS),0)*$Q121</f>
        <v>0</v>
      </c>
      <c r="AO121" s="157" cm="1">
        <f t="array" ref="AO121">IFERROR(_xlfn.XLOOKUP($A121&amp;AO$4,MEN_DES&amp;MEN_COD,MEN_GMS),0)*$Q121</f>
        <v>0</v>
      </c>
      <c r="AP121" s="157" cm="1">
        <f t="array" ref="AP121">IFERROR(_xlfn.XLOOKUP($A121&amp;AP$4,MEN_DES&amp;MEN_COD,MEN_GMS),0)*$Q121</f>
        <v>0</v>
      </c>
      <c r="AQ121" s="157" cm="1">
        <f t="array" ref="AQ121">IFERROR(_xlfn.XLOOKUP($A121&amp;AQ$4,MEN_DES&amp;MEN_COD,MEN_GMS),0)*$Q121</f>
        <v>0</v>
      </c>
      <c r="AR121" s="157" cm="1">
        <f t="array" ref="AR121">IFERROR(_xlfn.XLOOKUP($A121&amp;AR$4,MEN_DES&amp;MEN_COD,MEN_GMS),0)*$Q121</f>
        <v>0</v>
      </c>
      <c r="AS121" s="157" cm="1">
        <f t="array" ref="AS121">IFERROR(_xlfn.XLOOKUP($A121&amp;AS$4,MEN_DES&amp;MEN_COD,MEN_GMS),0)*$Q121</f>
        <v>0</v>
      </c>
      <c r="AT121" s="157" cm="1">
        <f t="array" ref="AT121">IFERROR(_xlfn.XLOOKUP($A121&amp;AT$4,MEN_DES&amp;MEN_COD,MEN_GMS),0)*$Q121</f>
        <v>0</v>
      </c>
      <c r="AU121" s="157" cm="1">
        <f t="array" ref="AU121">IFERROR(_xlfn.XLOOKUP($A121&amp;AU$4,MEN_DES&amp;MEN_COD,MEN_GMS),0)*$Q121</f>
        <v>0</v>
      </c>
      <c r="AV121" s="157" cm="1">
        <f t="array" ref="AV121">IFERROR(_xlfn.XLOOKUP($A121&amp;AV$4,MEN_DES&amp;MEN_COD,MEN_GMS),0)*$Q121</f>
        <v>0</v>
      </c>
      <c r="AW121" s="157" cm="1">
        <f t="array" ref="AW121">IFERROR(_xlfn.XLOOKUP($A121&amp;AW$4,MEN_DES&amp;MEN_COD,MEN_GMS),0)*$Q121</f>
        <v>0</v>
      </c>
      <c r="AX121" s="157" cm="1">
        <f t="array" ref="AX121">IFERROR(_xlfn.XLOOKUP($A121&amp;AX$4,MEN_DES&amp;MEN_COD,MEN_GMS),0)*$Q121</f>
        <v>0</v>
      </c>
      <c r="AY121" s="157" cm="1">
        <f t="array" ref="AY121">IFERROR(_xlfn.XLOOKUP($A121&amp;AY$4,MEN_DES&amp;MEN_COD,MEN_GMS),0)*$Q121</f>
        <v>0</v>
      </c>
      <c r="AZ121" s="157" cm="1">
        <f t="array" ref="AZ121">IFERROR(_xlfn.XLOOKUP($A121&amp;AZ$4,MEN_DES&amp;MEN_COD,MEN_GMS),0)*$Q121</f>
        <v>0</v>
      </c>
      <c r="BA121" s="157" cm="1">
        <f t="array" ref="BA121">IFERROR(_xlfn.XLOOKUP($A121&amp;BA$4,MEN_DES&amp;MEN_COD,MEN_GMS),0)*$Q121</f>
        <v>0</v>
      </c>
      <c r="BB121" s="157" cm="1">
        <f t="array" ref="BB121">IFERROR(_xlfn.XLOOKUP($A121&amp;BB$4,MEN_DES&amp;MEN_COD,MEN_GMS),0)*$Q121</f>
        <v>0</v>
      </c>
      <c r="BC121" s="157" cm="1">
        <f t="array" ref="BC121">IFERROR(_xlfn.XLOOKUP($A121&amp;BC$4,MEN_DES&amp;MEN_COD,MEN_GMS),0)*$Q121</f>
        <v>0</v>
      </c>
      <c r="BD121" s="157" cm="1">
        <f t="array" ref="BD121">IFERROR(_xlfn.XLOOKUP($A121&amp;BD$4,MEN_DES&amp;MEN_COD,MEN_GMS),0)*$Q121</f>
        <v>0</v>
      </c>
      <c r="BE121" s="157" cm="1">
        <f t="array" ref="BE121">IFERROR(_xlfn.XLOOKUP($A121&amp;BE$4,MEN_DES&amp;MEN_COD,MEN_GMS),0)*$Q121</f>
        <v>0</v>
      </c>
      <c r="BF121" s="157" cm="1">
        <f t="array" ref="BF121">IFERROR(_xlfn.XLOOKUP($A121&amp;BF$4,MEN_DES&amp;MEN_COD,MEN_GMS),0)*$Q121</f>
        <v>0</v>
      </c>
      <c r="BG121" s="157" cm="1">
        <f t="array" ref="BG121">IFERROR(_xlfn.XLOOKUP($A121&amp;BG$4,MEN_DES&amp;MEN_COD,MEN_GMS),0)*$Q121</f>
        <v>0</v>
      </c>
      <c r="BH121" s="157" cm="1">
        <f t="array" ref="BH121">IFERROR(_xlfn.XLOOKUP($A121&amp;BH$4,MEN_DES&amp;MEN_COD,MEN_GMS),0)*$Q121</f>
        <v>0</v>
      </c>
      <c r="BI121" s="157" cm="1">
        <f t="array" ref="BI121">IFERROR(_xlfn.XLOOKUP($A121&amp;BI$4,MEN_DES&amp;MEN_COD,MEN_GMS),0)*$Q121</f>
        <v>0</v>
      </c>
      <c r="BJ121" s="157" cm="1">
        <f t="array" ref="BJ121">IFERROR(_xlfn.XLOOKUP($A121&amp;BJ$4,MEN_DES&amp;MEN_COD,MEN_GMS),0)*$Q121</f>
        <v>0</v>
      </c>
      <c r="BK121" s="157" cm="1">
        <f t="array" ref="BK121">IFERROR(_xlfn.XLOOKUP($A121&amp;BK$4,MEN_DES&amp;MEN_COD,MEN_GMS),0)*$Q121</f>
        <v>0</v>
      </c>
      <c r="BL121" s="157" cm="1">
        <f t="array" ref="BL121">IFERROR(_xlfn.XLOOKUP($A121&amp;BL$4,MEN_DES&amp;MEN_COD,MEN_GMS),0)*$Q121</f>
        <v>0</v>
      </c>
      <c r="BM121" s="157" cm="1">
        <f t="array" ref="BM121">IFERROR(_xlfn.XLOOKUP($A121&amp;BM$4,MEN_DES&amp;MEN_COD,MEN_GMS),0)*$Q121</f>
        <v>0</v>
      </c>
      <c r="BN121" s="157" cm="1">
        <f t="array" ref="BN121">IFERROR(_xlfn.XLOOKUP($A121&amp;BN$4,MEN_DES&amp;MEN_COD,MEN_GMS),0)*$Q121</f>
        <v>0</v>
      </c>
      <c r="BO121" s="168">
        <f t="shared" si="40"/>
        <v>0</v>
      </c>
    </row>
    <row r="122" spans="2:67" x14ac:dyDescent="0.15">
      <c r="B122"/>
      <c r="C122"/>
      <c r="R122" s="157" cm="1">
        <f t="array" ref="R122">IFERROR(_xlfn.XLOOKUP($A122&amp;R$4,MEN_DES&amp;MEN_COD,MEN_GMS),0)*$Q122</f>
        <v>0</v>
      </c>
      <c r="S122" s="157" cm="1">
        <f t="array" ref="S122">IFERROR(_xlfn.XLOOKUP($A122&amp;S$4,MEN_DES&amp;MEN_COD,MEN_GMS),0)*$Q122</f>
        <v>0</v>
      </c>
      <c r="T122" s="157" cm="1">
        <f t="array" ref="T122">IFERROR(_xlfn.XLOOKUP($A122&amp;T$4,MEN_DES&amp;MEN_COD,MEN_GMS),0)*$Q122</f>
        <v>0</v>
      </c>
      <c r="U122" s="157" cm="1">
        <f t="array" ref="U122">IFERROR(_xlfn.XLOOKUP($A122&amp;U$4,MEN_DES&amp;MEN_COD,MEN_GMS),0)*$Q122</f>
        <v>0</v>
      </c>
      <c r="V122" s="157" cm="1">
        <f t="array" ref="V122">IFERROR(_xlfn.XLOOKUP($A122&amp;V$4,MEN_DES&amp;MEN_COD,MEN_GMS),0)*$Q122</f>
        <v>0</v>
      </c>
      <c r="W122" s="157" cm="1">
        <f t="array" ref="W122">IFERROR(_xlfn.XLOOKUP($A122&amp;W$4,MEN_DES&amp;MEN_COD,MEN_GMS),0)*$Q122</f>
        <v>0</v>
      </c>
      <c r="X122" s="157" cm="1">
        <f t="array" ref="X122">IFERROR(_xlfn.XLOOKUP($A122&amp;X$4,MEN_DES&amp;MEN_COD,MEN_GMS),0)*$Q122</f>
        <v>0</v>
      </c>
      <c r="Y122" s="157" cm="1">
        <f t="array" ref="Y122">IFERROR(_xlfn.XLOOKUP($A122&amp;Y$4,MEN_DES&amp;MEN_COD,MEN_GMS),0)*$Q122</f>
        <v>0</v>
      </c>
      <c r="Z122" s="157" cm="1">
        <f t="array" ref="Z122">IFERROR(_xlfn.XLOOKUP($A122&amp;Z$4,MEN_DES&amp;MEN_COD,MEN_GMS),0)*$Q122</f>
        <v>0</v>
      </c>
      <c r="AA122" s="157" cm="1">
        <f t="array" ref="AA122">IFERROR(_xlfn.XLOOKUP($A122&amp;AA$4,MEN_DES&amp;MEN_COD,MEN_GMS),0)*$Q122</f>
        <v>0</v>
      </c>
      <c r="AB122" s="157" cm="1">
        <f t="array" ref="AB122">IFERROR(_xlfn.XLOOKUP($A122&amp;AB$4,MEN_DES&amp;MEN_COD,MEN_GMS),0)*$Q122</f>
        <v>0</v>
      </c>
      <c r="AC122" s="157" cm="1">
        <f t="array" ref="AC122">IFERROR(_xlfn.XLOOKUP($A122&amp;AC$4,MEN_DES&amp;MEN_COD,MEN_GMS),0)*$Q122</f>
        <v>0</v>
      </c>
      <c r="AD122" s="157" cm="1">
        <f t="array" ref="AD122">IFERROR(_xlfn.XLOOKUP($A122&amp;AD$4,MEN_DES&amp;MEN_COD,MEN_GMS),0)*$Q122</f>
        <v>0</v>
      </c>
      <c r="AE122" s="157" cm="1">
        <f t="array" ref="AE122">IFERROR(_xlfn.XLOOKUP($A122&amp;AE$4,MEN_DES&amp;MEN_COD,MEN_GMS),0)*$Q122</f>
        <v>0</v>
      </c>
      <c r="AF122" s="157"/>
      <c r="AG122" s="157" cm="1">
        <f t="array" ref="AG122">IFERROR(_xlfn.XLOOKUP($A122&amp;AG$4,MEN_DES&amp;MEN_COD,MEN_GMS),0)*$Q122</f>
        <v>0</v>
      </c>
      <c r="AH122" s="157" cm="1">
        <f t="array" ref="AH122">IFERROR(_xlfn.XLOOKUP($A122&amp;AH$4,MEN_DES&amp;MEN_COD,MEN_GMS),0)*$Q122</f>
        <v>0</v>
      </c>
      <c r="AI122" s="157" cm="1">
        <f t="array" ref="AI122">IFERROR(_xlfn.XLOOKUP($A122&amp;AI$4,MEN_DES&amp;MEN_COD,MEN_GMS),0)*$Q122</f>
        <v>0</v>
      </c>
      <c r="AJ122" s="157" cm="1">
        <f t="array" ref="AJ122">IFERROR(_xlfn.XLOOKUP($A122&amp;AJ$4,MEN_DES&amp;MEN_COD,MEN_GMS),0)*$Q122</f>
        <v>0</v>
      </c>
      <c r="AK122" s="157" cm="1">
        <f t="array" ref="AK122">IFERROR(_xlfn.XLOOKUP($A122&amp;AK$4,MEN_DES&amp;MEN_COD,MEN_GMS),0)*$Q122</f>
        <v>0</v>
      </c>
      <c r="AL122" s="157" cm="1">
        <f t="array" ref="AL122">IFERROR(_xlfn.XLOOKUP($A122&amp;AL$4,MEN_DES&amp;MEN_COD,MEN_GMS),0)*$Q122</f>
        <v>0</v>
      </c>
      <c r="AM122" s="157" cm="1">
        <f t="array" ref="AM122">IFERROR(_xlfn.XLOOKUP($A122&amp;AM$4,MEN_DES&amp;MEN_COD,MEN_GMS),0)*$Q122</f>
        <v>0</v>
      </c>
      <c r="AN122" s="157" cm="1">
        <f t="array" ref="AN122">IFERROR(_xlfn.XLOOKUP($A122&amp;AN$4,MEN_DES&amp;MEN_COD,MEN_GMS),0)*$Q122</f>
        <v>0</v>
      </c>
      <c r="AO122" s="157" cm="1">
        <f t="array" ref="AO122">IFERROR(_xlfn.XLOOKUP($A122&amp;AO$4,MEN_DES&amp;MEN_COD,MEN_GMS),0)*$Q122</f>
        <v>0</v>
      </c>
      <c r="AP122" s="157" cm="1">
        <f t="array" ref="AP122">IFERROR(_xlfn.XLOOKUP($A122&amp;AP$4,MEN_DES&amp;MEN_COD,MEN_GMS),0)*$Q122</f>
        <v>0</v>
      </c>
      <c r="AQ122" s="157" cm="1">
        <f t="array" ref="AQ122">IFERROR(_xlfn.XLOOKUP($A122&amp;AQ$4,MEN_DES&amp;MEN_COD,MEN_GMS),0)*$Q122</f>
        <v>0</v>
      </c>
      <c r="AR122" s="157" cm="1">
        <f t="array" ref="AR122">IFERROR(_xlfn.XLOOKUP($A122&amp;AR$4,MEN_DES&amp;MEN_COD,MEN_GMS),0)*$Q122</f>
        <v>0</v>
      </c>
      <c r="AS122" s="157" cm="1">
        <f t="array" ref="AS122">IFERROR(_xlfn.XLOOKUP($A122&amp;AS$4,MEN_DES&amp;MEN_COD,MEN_GMS),0)*$Q122</f>
        <v>0</v>
      </c>
      <c r="AT122" s="157" cm="1">
        <f t="array" ref="AT122">IFERROR(_xlfn.XLOOKUP($A122&amp;AT$4,MEN_DES&amp;MEN_COD,MEN_GMS),0)*$Q122</f>
        <v>0</v>
      </c>
      <c r="AU122" s="157" cm="1">
        <f t="array" ref="AU122">IFERROR(_xlfn.XLOOKUP($A122&amp;AU$4,MEN_DES&amp;MEN_COD,MEN_GMS),0)*$Q122</f>
        <v>0</v>
      </c>
      <c r="AV122" s="157" cm="1">
        <f t="array" ref="AV122">IFERROR(_xlfn.XLOOKUP($A122&amp;AV$4,MEN_DES&amp;MEN_COD,MEN_GMS),0)*$Q122</f>
        <v>0</v>
      </c>
      <c r="AW122" s="157" cm="1">
        <f t="array" ref="AW122">IFERROR(_xlfn.XLOOKUP($A122&amp;AW$4,MEN_DES&amp;MEN_COD,MEN_GMS),0)*$Q122</f>
        <v>0</v>
      </c>
      <c r="AX122" s="157" cm="1">
        <f t="array" ref="AX122">IFERROR(_xlfn.XLOOKUP($A122&amp;AX$4,MEN_DES&amp;MEN_COD,MEN_GMS),0)*$Q122</f>
        <v>0</v>
      </c>
      <c r="AY122" s="157" cm="1">
        <f t="array" ref="AY122">IFERROR(_xlfn.XLOOKUP($A122&amp;AY$4,MEN_DES&amp;MEN_COD,MEN_GMS),0)*$Q122</f>
        <v>0</v>
      </c>
      <c r="AZ122" s="157" cm="1">
        <f t="array" ref="AZ122">IFERROR(_xlfn.XLOOKUP($A122&amp;AZ$4,MEN_DES&amp;MEN_COD,MEN_GMS),0)*$Q122</f>
        <v>0</v>
      </c>
      <c r="BA122" s="157" cm="1">
        <f t="array" ref="BA122">IFERROR(_xlfn.XLOOKUP($A122&amp;BA$4,MEN_DES&amp;MEN_COD,MEN_GMS),0)*$Q122</f>
        <v>0</v>
      </c>
      <c r="BB122" s="157" cm="1">
        <f t="array" ref="BB122">IFERROR(_xlfn.XLOOKUP($A122&amp;BB$4,MEN_DES&amp;MEN_COD,MEN_GMS),0)*$Q122</f>
        <v>0</v>
      </c>
      <c r="BC122" s="157" cm="1">
        <f t="array" ref="BC122">IFERROR(_xlfn.XLOOKUP($A122&amp;BC$4,MEN_DES&amp;MEN_COD,MEN_GMS),0)*$Q122</f>
        <v>0</v>
      </c>
      <c r="BD122" s="157" cm="1">
        <f t="array" ref="BD122">IFERROR(_xlfn.XLOOKUP($A122&amp;BD$4,MEN_DES&amp;MEN_COD,MEN_GMS),0)*$Q122</f>
        <v>0</v>
      </c>
      <c r="BE122" s="157" cm="1">
        <f t="array" ref="BE122">IFERROR(_xlfn.XLOOKUP($A122&amp;BE$4,MEN_DES&amp;MEN_COD,MEN_GMS),0)*$Q122</f>
        <v>0</v>
      </c>
      <c r="BF122" s="157" cm="1">
        <f t="array" ref="BF122">IFERROR(_xlfn.XLOOKUP($A122&amp;BF$4,MEN_DES&amp;MEN_COD,MEN_GMS),0)*$Q122</f>
        <v>0</v>
      </c>
      <c r="BG122" s="157" cm="1">
        <f t="array" ref="BG122">IFERROR(_xlfn.XLOOKUP($A122&amp;BG$4,MEN_DES&amp;MEN_COD,MEN_GMS),0)*$Q122</f>
        <v>0</v>
      </c>
      <c r="BH122" s="157" cm="1">
        <f t="array" ref="BH122">IFERROR(_xlfn.XLOOKUP($A122&amp;BH$4,MEN_DES&amp;MEN_COD,MEN_GMS),0)*$Q122</f>
        <v>0</v>
      </c>
      <c r="BI122" s="157" cm="1">
        <f t="array" ref="BI122">IFERROR(_xlfn.XLOOKUP($A122&amp;BI$4,MEN_DES&amp;MEN_COD,MEN_GMS),0)*$Q122</f>
        <v>0</v>
      </c>
      <c r="BJ122" s="157" cm="1">
        <f t="array" ref="BJ122">IFERROR(_xlfn.XLOOKUP($A122&amp;BJ$4,MEN_DES&amp;MEN_COD,MEN_GMS),0)*$Q122</f>
        <v>0</v>
      </c>
      <c r="BK122" s="157" cm="1">
        <f t="array" ref="BK122">IFERROR(_xlfn.XLOOKUP($A122&amp;BK$4,MEN_DES&amp;MEN_COD,MEN_GMS),0)*$Q122</f>
        <v>0</v>
      </c>
      <c r="BL122" s="157" cm="1">
        <f t="array" ref="BL122">IFERROR(_xlfn.XLOOKUP($A122&amp;BL$4,MEN_DES&amp;MEN_COD,MEN_GMS),0)*$Q122</f>
        <v>0</v>
      </c>
      <c r="BM122" s="157" cm="1">
        <f t="array" ref="BM122">IFERROR(_xlfn.XLOOKUP($A122&amp;BM$4,MEN_DES&amp;MEN_COD,MEN_GMS),0)*$Q122</f>
        <v>0</v>
      </c>
      <c r="BN122" s="157" cm="1">
        <f t="array" ref="BN122">IFERROR(_xlfn.XLOOKUP($A122&amp;BN$4,MEN_DES&amp;MEN_COD,MEN_GMS),0)*$Q122</f>
        <v>0</v>
      </c>
      <c r="BO122" s="168">
        <f t="shared" si="40"/>
        <v>0</v>
      </c>
    </row>
    <row r="123" spans="2:67" x14ac:dyDescent="0.15">
      <c r="B123"/>
      <c r="C123"/>
      <c r="R123" s="157" cm="1">
        <f t="array" ref="R123">IFERROR(_xlfn.XLOOKUP($A123&amp;R$4,MEN_DES&amp;MEN_COD,MEN_GMS),0)*$Q123</f>
        <v>0</v>
      </c>
      <c r="S123" s="157" cm="1">
        <f t="array" ref="S123">IFERROR(_xlfn.XLOOKUP($A123&amp;S$4,MEN_DES&amp;MEN_COD,MEN_GMS),0)*$Q123</f>
        <v>0</v>
      </c>
      <c r="T123" s="157" cm="1">
        <f t="array" ref="T123">IFERROR(_xlfn.XLOOKUP($A123&amp;T$4,MEN_DES&amp;MEN_COD,MEN_GMS),0)*$Q123</f>
        <v>0</v>
      </c>
      <c r="U123" s="157" cm="1">
        <f t="array" ref="U123">IFERROR(_xlfn.XLOOKUP($A123&amp;U$4,MEN_DES&amp;MEN_COD,MEN_GMS),0)*$Q123</f>
        <v>0</v>
      </c>
      <c r="V123" s="157" cm="1">
        <f t="array" ref="V123">IFERROR(_xlfn.XLOOKUP($A123&amp;V$4,MEN_DES&amp;MEN_COD,MEN_GMS),0)*$Q123</f>
        <v>0</v>
      </c>
      <c r="W123" s="157" cm="1">
        <f t="array" ref="W123">IFERROR(_xlfn.XLOOKUP($A123&amp;W$4,MEN_DES&amp;MEN_COD,MEN_GMS),0)*$Q123</f>
        <v>0</v>
      </c>
      <c r="X123" s="157" cm="1">
        <f t="array" ref="X123">IFERROR(_xlfn.XLOOKUP($A123&amp;X$4,MEN_DES&amp;MEN_COD,MEN_GMS),0)*$Q123</f>
        <v>0</v>
      </c>
      <c r="Y123" s="157" cm="1">
        <f t="array" ref="Y123">IFERROR(_xlfn.XLOOKUP($A123&amp;Y$4,MEN_DES&amp;MEN_COD,MEN_GMS),0)*$Q123</f>
        <v>0</v>
      </c>
      <c r="Z123" s="157" cm="1">
        <f t="array" ref="Z123">IFERROR(_xlfn.XLOOKUP($A123&amp;Z$4,MEN_DES&amp;MEN_COD,MEN_GMS),0)*$Q123</f>
        <v>0</v>
      </c>
      <c r="AA123" s="157" cm="1">
        <f t="array" ref="AA123">IFERROR(_xlfn.XLOOKUP($A123&amp;AA$4,MEN_DES&amp;MEN_COD,MEN_GMS),0)*$Q123</f>
        <v>0</v>
      </c>
      <c r="AB123" s="157" cm="1">
        <f t="array" ref="AB123">IFERROR(_xlfn.XLOOKUP($A123&amp;AB$4,MEN_DES&amp;MEN_COD,MEN_GMS),0)*$Q123</f>
        <v>0</v>
      </c>
      <c r="AC123" s="157" cm="1">
        <f t="array" ref="AC123">IFERROR(_xlfn.XLOOKUP($A123&amp;AC$4,MEN_DES&amp;MEN_COD,MEN_GMS),0)*$Q123</f>
        <v>0</v>
      </c>
      <c r="AD123" s="157" cm="1">
        <f t="array" ref="AD123">IFERROR(_xlfn.XLOOKUP($A123&amp;AD$4,MEN_DES&amp;MEN_COD,MEN_GMS),0)*$Q123</f>
        <v>0</v>
      </c>
      <c r="AE123" s="157" cm="1">
        <f t="array" ref="AE123">IFERROR(_xlfn.XLOOKUP($A123&amp;AE$4,MEN_DES&amp;MEN_COD,MEN_GMS),0)*$Q123</f>
        <v>0</v>
      </c>
      <c r="AF123" s="157"/>
      <c r="AG123" s="157" cm="1">
        <f t="array" ref="AG123">IFERROR(_xlfn.XLOOKUP($A123&amp;AG$4,MEN_DES&amp;MEN_COD,MEN_GMS),0)*$Q123</f>
        <v>0</v>
      </c>
      <c r="AH123" s="157" cm="1">
        <f t="array" ref="AH123">IFERROR(_xlfn.XLOOKUP($A123&amp;AH$4,MEN_DES&amp;MEN_COD,MEN_GMS),0)*$Q123</f>
        <v>0</v>
      </c>
      <c r="AI123" s="157" cm="1">
        <f t="array" ref="AI123">IFERROR(_xlfn.XLOOKUP($A123&amp;AI$4,MEN_DES&amp;MEN_COD,MEN_GMS),0)*$Q123</f>
        <v>0</v>
      </c>
      <c r="AJ123" s="157" cm="1">
        <f t="array" ref="AJ123">IFERROR(_xlfn.XLOOKUP($A123&amp;AJ$4,MEN_DES&amp;MEN_COD,MEN_GMS),0)*$Q123</f>
        <v>0</v>
      </c>
      <c r="AK123" s="157" cm="1">
        <f t="array" ref="AK123">IFERROR(_xlfn.XLOOKUP($A123&amp;AK$4,MEN_DES&amp;MEN_COD,MEN_GMS),0)*$Q123</f>
        <v>0</v>
      </c>
      <c r="AL123" s="157" cm="1">
        <f t="array" ref="AL123">IFERROR(_xlfn.XLOOKUP($A123&amp;AL$4,MEN_DES&amp;MEN_COD,MEN_GMS),0)*$Q123</f>
        <v>0</v>
      </c>
      <c r="AM123" s="157" cm="1">
        <f t="array" ref="AM123">IFERROR(_xlfn.XLOOKUP($A123&amp;AM$4,MEN_DES&amp;MEN_COD,MEN_GMS),0)*$Q123</f>
        <v>0</v>
      </c>
      <c r="AN123" s="157" cm="1">
        <f t="array" ref="AN123">IFERROR(_xlfn.XLOOKUP($A123&amp;AN$4,MEN_DES&amp;MEN_COD,MEN_GMS),0)*$Q123</f>
        <v>0</v>
      </c>
      <c r="AO123" s="157" cm="1">
        <f t="array" ref="AO123">IFERROR(_xlfn.XLOOKUP($A123&amp;AO$4,MEN_DES&amp;MEN_COD,MEN_GMS),0)*$Q123</f>
        <v>0</v>
      </c>
      <c r="AP123" s="157" cm="1">
        <f t="array" ref="AP123">IFERROR(_xlfn.XLOOKUP($A123&amp;AP$4,MEN_DES&amp;MEN_COD,MEN_GMS),0)*$Q123</f>
        <v>0</v>
      </c>
      <c r="AQ123" s="157" cm="1">
        <f t="array" ref="AQ123">IFERROR(_xlfn.XLOOKUP($A123&amp;AQ$4,MEN_DES&amp;MEN_COD,MEN_GMS),0)*$Q123</f>
        <v>0</v>
      </c>
      <c r="AR123" s="157" cm="1">
        <f t="array" ref="AR123">IFERROR(_xlfn.XLOOKUP($A123&amp;AR$4,MEN_DES&amp;MEN_COD,MEN_GMS),0)*$Q123</f>
        <v>0</v>
      </c>
      <c r="AS123" s="157" cm="1">
        <f t="array" ref="AS123">IFERROR(_xlfn.XLOOKUP($A123&amp;AS$4,MEN_DES&amp;MEN_COD,MEN_GMS),0)*$Q123</f>
        <v>0</v>
      </c>
      <c r="AT123" s="157" cm="1">
        <f t="array" ref="AT123">IFERROR(_xlfn.XLOOKUP($A123&amp;AT$4,MEN_DES&amp;MEN_COD,MEN_GMS),0)*$Q123</f>
        <v>0</v>
      </c>
      <c r="AU123" s="157" cm="1">
        <f t="array" ref="AU123">IFERROR(_xlfn.XLOOKUP($A123&amp;AU$4,MEN_DES&amp;MEN_COD,MEN_GMS),0)*$Q123</f>
        <v>0</v>
      </c>
      <c r="AV123" s="157" cm="1">
        <f t="array" ref="AV123">IFERROR(_xlfn.XLOOKUP($A123&amp;AV$4,MEN_DES&amp;MEN_COD,MEN_GMS),0)*$Q123</f>
        <v>0</v>
      </c>
      <c r="AW123" s="157" cm="1">
        <f t="array" ref="AW123">IFERROR(_xlfn.XLOOKUP($A123&amp;AW$4,MEN_DES&amp;MEN_COD,MEN_GMS),0)*$Q123</f>
        <v>0</v>
      </c>
      <c r="AX123" s="157" cm="1">
        <f t="array" ref="AX123">IFERROR(_xlfn.XLOOKUP($A123&amp;AX$4,MEN_DES&amp;MEN_COD,MEN_GMS),0)*$Q123</f>
        <v>0</v>
      </c>
      <c r="AY123" s="157" cm="1">
        <f t="array" ref="AY123">IFERROR(_xlfn.XLOOKUP($A123&amp;AY$4,MEN_DES&amp;MEN_COD,MEN_GMS),0)*$Q123</f>
        <v>0</v>
      </c>
      <c r="AZ123" s="157" cm="1">
        <f t="array" ref="AZ123">IFERROR(_xlfn.XLOOKUP($A123&amp;AZ$4,MEN_DES&amp;MEN_COD,MEN_GMS),0)*$Q123</f>
        <v>0</v>
      </c>
      <c r="BA123" s="157" cm="1">
        <f t="array" ref="BA123">IFERROR(_xlfn.XLOOKUP($A123&amp;BA$4,MEN_DES&amp;MEN_COD,MEN_GMS),0)*$Q123</f>
        <v>0</v>
      </c>
      <c r="BB123" s="157" cm="1">
        <f t="array" ref="BB123">IFERROR(_xlfn.XLOOKUP($A123&amp;BB$4,MEN_DES&amp;MEN_COD,MEN_GMS),0)*$Q123</f>
        <v>0</v>
      </c>
      <c r="BC123" s="157" cm="1">
        <f t="array" ref="BC123">IFERROR(_xlfn.XLOOKUP($A123&amp;BC$4,MEN_DES&amp;MEN_COD,MEN_GMS),0)*$Q123</f>
        <v>0</v>
      </c>
      <c r="BD123" s="157" cm="1">
        <f t="array" ref="BD123">IFERROR(_xlfn.XLOOKUP($A123&amp;BD$4,MEN_DES&amp;MEN_COD,MEN_GMS),0)*$Q123</f>
        <v>0</v>
      </c>
      <c r="BE123" s="157" cm="1">
        <f t="array" ref="BE123">IFERROR(_xlfn.XLOOKUP($A123&amp;BE$4,MEN_DES&amp;MEN_COD,MEN_GMS),0)*$Q123</f>
        <v>0</v>
      </c>
      <c r="BF123" s="157" cm="1">
        <f t="array" ref="BF123">IFERROR(_xlfn.XLOOKUP($A123&amp;BF$4,MEN_DES&amp;MEN_COD,MEN_GMS),0)*$Q123</f>
        <v>0</v>
      </c>
      <c r="BG123" s="157" cm="1">
        <f t="array" ref="BG123">IFERROR(_xlfn.XLOOKUP($A123&amp;BG$4,MEN_DES&amp;MEN_COD,MEN_GMS),0)*$Q123</f>
        <v>0</v>
      </c>
      <c r="BH123" s="157" cm="1">
        <f t="array" ref="BH123">IFERROR(_xlfn.XLOOKUP($A123&amp;BH$4,MEN_DES&amp;MEN_COD,MEN_GMS),0)*$Q123</f>
        <v>0</v>
      </c>
      <c r="BI123" s="157" cm="1">
        <f t="array" ref="BI123">IFERROR(_xlfn.XLOOKUP($A123&amp;BI$4,MEN_DES&amp;MEN_COD,MEN_GMS),0)*$Q123</f>
        <v>0</v>
      </c>
      <c r="BJ123" s="157" cm="1">
        <f t="array" ref="BJ123">IFERROR(_xlfn.XLOOKUP($A123&amp;BJ$4,MEN_DES&amp;MEN_COD,MEN_GMS),0)*$Q123</f>
        <v>0</v>
      </c>
      <c r="BK123" s="157" cm="1">
        <f t="array" ref="BK123">IFERROR(_xlfn.XLOOKUP($A123&amp;BK$4,MEN_DES&amp;MEN_COD,MEN_GMS),0)*$Q123</f>
        <v>0</v>
      </c>
      <c r="BL123" s="157" cm="1">
        <f t="array" ref="BL123">IFERROR(_xlfn.XLOOKUP($A123&amp;BL$4,MEN_DES&amp;MEN_COD,MEN_GMS),0)*$Q123</f>
        <v>0</v>
      </c>
      <c r="BM123" s="157" cm="1">
        <f t="array" ref="BM123">IFERROR(_xlfn.XLOOKUP($A123&amp;BM$4,MEN_DES&amp;MEN_COD,MEN_GMS),0)*$Q123</f>
        <v>0</v>
      </c>
      <c r="BN123" s="157" cm="1">
        <f t="array" ref="BN123">IFERROR(_xlfn.XLOOKUP($A123&amp;BN$4,MEN_DES&amp;MEN_COD,MEN_GMS),0)*$Q123</f>
        <v>0</v>
      </c>
      <c r="BO123" s="168">
        <f t="shared" si="40"/>
        <v>0</v>
      </c>
    </row>
    <row r="124" spans="2:67" x14ac:dyDescent="0.15">
      <c r="B124"/>
      <c r="C124"/>
      <c r="R124" s="157" cm="1">
        <f t="array" ref="R124">IFERROR(_xlfn.XLOOKUP($A124&amp;R$4,MEN_DES&amp;MEN_COD,MEN_GMS),0)*$Q124</f>
        <v>0</v>
      </c>
      <c r="S124" s="157" cm="1">
        <f t="array" ref="S124">IFERROR(_xlfn.XLOOKUP($A124&amp;S$4,MEN_DES&amp;MEN_COD,MEN_GMS),0)*$Q124</f>
        <v>0</v>
      </c>
      <c r="T124" s="157" cm="1">
        <f t="array" ref="T124">IFERROR(_xlfn.XLOOKUP($A124&amp;T$4,MEN_DES&amp;MEN_COD,MEN_GMS),0)*$Q124</f>
        <v>0</v>
      </c>
      <c r="U124" s="157" cm="1">
        <f t="array" ref="U124">IFERROR(_xlfn.XLOOKUP($A124&amp;U$4,MEN_DES&amp;MEN_COD,MEN_GMS),0)*$Q124</f>
        <v>0</v>
      </c>
      <c r="V124" s="157" cm="1">
        <f t="array" ref="V124">IFERROR(_xlfn.XLOOKUP($A124&amp;V$4,MEN_DES&amp;MEN_COD,MEN_GMS),0)*$Q124</f>
        <v>0</v>
      </c>
      <c r="W124" s="157" cm="1">
        <f t="array" ref="W124">IFERROR(_xlfn.XLOOKUP($A124&amp;W$4,MEN_DES&amp;MEN_COD,MEN_GMS),0)*$Q124</f>
        <v>0</v>
      </c>
      <c r="X124" s="157" cm="1">
        <f t="array" ref="X124">IFERROR(_xlfn.XLOOKUP($A124&amp;X$4,MEN_DES&amp;MEN_COD,MEN_GMS),0)*$Q124</f>
        <v>0</v>
      </c>
      <c r="Y124" s="157" cm="1">
        <f t="array" ref="Y124">IFERROR(_xlfn.XLOOKUP($A124&amp;Y$4,MEN_DES&amp;MEN_COD,MEN_GMS),0)*$Q124</f>
        <v>0</v>
      </c>
      <c r="Z124" s="157" cm="1">
        <f t="array" ref="Z124">IFERROR(_xlfn.XLOOKUP($A124&amp;Z$4,MEN_DES&amp;MEN_COD,MEN_GMS),0)*$Q124</f>
        <v>0</v>
      </c>
      <c r="AA124" s="157" cm="1">
        <f t="array" ref="AA124">IFERROR(_xlfn.XLOOKUP($A124&amp;AA$4,MEN_DES&amp;MEN_COD,MEN_GMS),0)*$Q124</f>
        <v>0</v>
      </c>
      <c r="AB124" s="157" cm="1">
        <f t="array" ref="AB124">IFERROR(_xlfn.XLOOKUP($A124&amp;AB$4,MEN_DES&amp;MEN_COD,MEN_GMS),0)*$Q124</f>
        <v>0</v>
      </c>
      <c r="AC124" s="157" cm="1">
        <f t="array" ref="AC124">IFERROR(_xlfn.XLOOKUP($A124&amp;AC$4,MEN_DES&amp;MEN_COD,MEN_GMS),0)*$Q124</f>
        <v>0</v>
      </c>
      <c r="AD124" s="157" cm="1">
        <f t="array" ref="AD124">IFERROR(_xlfn.XLOOKUP($A124&amp;AD$4,MEN_DES&amp;MEN_COD,MEN_GMS),0)*$Q124</f>
        <v>0</v>
      </c>
      <c r="AE124" s="157" cm="1">
        <f t="array" ref="AE124">IFERROR(_xlfn.XLOOKUP($A124&amp;AE$4,MEN_DES&amp;MEN_COD,MEN_GMS),0)*$Q124</f>
        <v>0</v>
      </c>
      <c r="AF124" s="157"/>
      <c r="AG124" s="157" cm="1">
        <f t="array" ref="AG124">IFERROR(_xlfn.XLOOKUP($A124&amp;AG$4,MEN_DES&amp;MEN_COD,MEN_GMS),0)*$Q124</f>
        <v>0</v>
      </c>
      <c r="AH124" s="157" cm="1">
        <f t="array" ref="AH124">IFERROR(_xlfn.XLOOKUP($A124&amp;AH$4,MEN_DES&amp;MEN_COD,MEN_GMS),0)*$Q124</f>
        <v>0</v>
      </c>
      <c r="AI124" s="157" cm="1">
        <f t="array" ref="AI124">IFERROR(_xlfn.XLOOKUP($A124&amp;AI$4,MEN_DES&amp;MEN_COD,MEN_GMS),0)*$Q124</f>
        <v>0</v>
      </c>
      <c r="AJ124" s="157" cm="1">
        <f t="array" ref="AJ124">IFERROR(_xlfn.XLOOKUP($A124&amp;AJ$4,MEN_DES&amp;MEN_COD,MEN_GMS),0)*$Q124</f>
        <v>0</v>
      </c>
      <c r="AK124" s="157" cm="1">
        <f t="array" ref="AK124">IFERROR(_xlfn.XLOOKUP($A124&amp;AK$4,MEN_DES&amp;MEN_COD,MEN_GMS),0)*$Q124</f>
        <v>0</v>
      </c>
      <c r="AL124" s="157" cm="1">
        <f t="array" ref="AL124">IFERROR(_xlfn.XLOOKUP($A124&amp;AL$4,MEN_DES&amp;MEN_COD,MEN_GMS),0)*$Q124</f>
        <v>0</v>
      </c>
      <c r="AM124" s="157" cm="1">
        <f t="array" ref="AM124">IFERROR(_xlfn.XLOOKUP($A124&amp;AM$4,MEN_DES&amp;MEN_COD,MEN_GMS),0)*$Q124</f>
        <v>0</v>
      </c>
      <c r="AN124" s="157" cm="1">
        <f t="array" ref="AN124">IFERROR(_xlfn.XLOOKUP($A124&amp;AN$4,MEN_DES&amp;MEN_COD,MEN_GMS),0)*$Q124</f>
        <v>0</v>
      </c>
      <c r="AO124" s="157" cm="1">
        <f t="array" ref="AO124">IFERROR(_xlfn.XLOOKUP($A124&amp;AO$4,MEN_DES&amp;MEN_COD,MEN_GMS),0)*$Q124</f>
        <v>0</v>
      </c>
      <c r="AP124" s="157" cm="1">
        <f t="array" ref="AP124">IFERROR(_xlfn.XLOOKUP($A124&amp;AP$4,MEN_DES&amp;MEN_COD,MEN_GMS),0)*$Q124</f>
        <v>0</v>
      </c>
      <c r="AQ124" s="157" cm="1">
        <f t="array" ref="AQ124">IFERROR(_xlfn.XLOOKUP($A124&amp;AQ$4,MEN_DES&amp;MEN_COD,MEN_GMS),0)*$Q124</f>
        <v>0</v>
      </c>
      <c r="AR124" s="157" cm="1">
        <f t="array" ref="AR124">IFERROR(_xlfn.XLOOKUP($A124&amp;AR$4,MEN_DES&amp;MEN_COD,MEN_GMS),0)*$Q124</f>
        <v>0</v>
      </c>
      <c r="AS124" s="157" cm="1">
        <f t="array" ref="AS124">IFERROR(_xlfn.XLOOKUP($A124&amp;AS$4,MEN_DES&amp;MEN_COD,MEN_GMS),0)*$Q124</f>
        <v>0</v>
      </c>
      <c r="AT124" s="157" cm="1">
        <f t="array" ref="AT124">IFERROR(_xlfn.XLOOKUP($A124&amp;AT$4,MEN_DES&amp;MEN_COD,MEN_GMS),0)*$Q124</f>
        <v>0</v>
      </c>
      <c r="AU124" s="157" cm="1">
        <f t="array" ref="AU124">IFERROR(_xlfn.XLOOKUP($A124&amp;AU$4,MEN_DES&amp;MEN_COD,MEN_GMS),0)*$Q124</f>
        <v>0</v>
      </c>
      <c r="AV124" s="157" cm="1">
        <f t="array" ref="AV124">IFERROR(_xlfn.XLOOKUP($A124&amp;AV$4,MEN_DES&amp;MEN_COD,MEN_GMS),0)*$Q124</f>
        <v>0</v>
      </c>
      <c r="AW124" s="157" cm="1">
        <f t="array" ref="AW124">IFERROR(_xlfn.XLOOKUP($A124&amp;AW$4,MEN_DES&amp;MEN_COD,MEN_GMS),0)*$Q124</f>
        <v>0</v>
      </c>
      <c r="AX124" s="157" cm="1">
        <f t="array" ref="AX124">IFERROR(_xlfn.XLOOKUP($A124&amp;AX$4,MEN_DES&amp;MEN_COD,MEN_GMS),0)*$Q124</f>
        <v>0</v>
      </c>
      <c r="AY124" s="157" cm="1">
        <f t="array" ref="AY124">IFERROR(_xlfn.XLOOKUP($A124&amp;AY$4,MEN_DES&amp;MEN_COD,MEN_GMS),0)*$Q124</f>
        <v>0</v>
      </c>
      <c r="AZ124" s="157" cm="1">
        <f t="array" ref="AZ124">IFERROR(_xlfn.XLOOKUP($A124&amp;AZ$4,MEN_DES&amp;MEN_COD,MEN_GMS),0)*$Q124</f>
        <v>0</v>
      </c>
      <c r="BA124" s="157" cm="1">
        <f t="array" ref="BA124">IFERROR(_xlfn.XLOOKUP($A124&amp;BA$4,MEN_DES&amp;MEN_COD,MEN_GMS),0)*$Q124</f>
        <v>0</v>
      </c>
      <c r="BB124" s="157" cm="1">
        <f t="array" ref="BB124">IFERROR(_xlfn.XLOOKUP($A124&amp;BB$4,MEN_DES&amp;MEN_COD,MEN_GMS),0)*$Q124</f>
        <v>0</v>
      </c>
      <c r="BC124" s="157" cm="1">
        <f t="array" ref="BC124">IFERROR(_xlfn.XLOOKUP($A124&amp;BC$4,MEN_DES&amp;MEN_COD,MEN_GMS),0)*$Q124</f>
        <v>0</v>
      </c>
      <c r="BD124" s="157" cm="1">
        <f t="array" ref="BD124">IFERROR(_xlfn.XLOOKUP($A124&amp;BD$4,MEN_DES&amp;MEN_COD,MEN_GMS),0)*$Q124</f>
        <v>0</v>
      </c>
      <c r="BE124" s="157" cm="1">
        <f t="array" ref="BE124">IFERROR(_xlfn.XLOOKUP($A124&amp;BE$4,MEN_DES&amp;MEN_COD,MEN_GMS),0)*$Q124</f>
        <v>0</v>
      </c>
      <c r="BF124" s="157" cm="1">
        <f t="array" ref="BF124">IFERROR(_xlfn.XLOOKUP($A124&amp;BF$4,MEN_DES&amp;MEN_COD,MEN_GMS),0)*$Q124</f>
        <v>0</v>
      </c>
      <c r="BG124" s="157" cm="1">
        <f t="array" ref="BG124">IFERROR(_xlfn.XLOOKUP($A124&amp;BG$4,MEN_DES&amp;MEN_COD,MEN_GMS),0)*$Q124</f>
        <v>0</v>
      </c>
      <c r="BH124" s="157" cm="1">
        <f t="array" ref="BH124">IFERROR(_xlfn.XLOOKUP($A124&amp;BH$4,MEN_DES&amp;MEN_COD,MEN_GMS),0)*$Q124</f>
        <v>0</v>
      </c>
      <c r="BI124" s="157" cm="1">
        <f t="array" ref="BI124">IFERROR(_xlfn.XLOOKUP($A124&amp;BI$4,MEN_DES&amp;MEN_COD,MEN_GMS),0)*$Q124</f>
        <v>0</v>
      </c>
      <c r="BJ124" s="157" cm="1">
        <f t="array" ref="BJ124">IFERROR(_xlfn.XLOOKUP($A124&amp;BJ$4,MEN_DES&amp;MEN_COD,MEN_GMS),0)*$Q124</f>
        <v>0</v>
      </c>
      <c r="BK124" s="157" cm="1">
        <f t="array" ref="BK124">IFERROR(_xlfn.XLOOKUP($A124&amp;BK$4,MEN_DES&amp;MEN_COD,MEN_GMS),0)*$Q124</f>
        <v>0</v>
      </c>
      <c r="BL124" s="157" cm="1">
        <f t="array" ref="BL124">IFERROR(_xlfn.XLOOKUP($A124&amp;BL$4,MEN_DES&amp;MEN_COD,MEN_GMS),0)*$Q124</f>
        <v>0</v>
      </c>
      <c r="BM124" s="157" cm="1">
        <f t="array" ref="BM124">IFERROR(_xlfn.XLOOKUP($A124&amp;BM$4,MEN_DES&amp;MEN_COD,MEN_GMS),0)*$Q124</f>
        <v>0</v>
      </c>
      <c r="BN124" s="157" cm="1">
        <f t="array" ref="BN124">IFERROR(_xlfn.XLOOKUP($A124&amp;BN$4,MEN_DES&amp;MEN_COD,MEN_GMS),0)*$Q124</f>
        <v>0</v>
      </c>
      <c r="BO124" s="168">
        <f t="shared" si="40"/>
        <v>0</v>
      </c>
    </row>
    <row r="125" spans="2:67" x14ac:dyDescent="0.15">
      <c r="B125"/>
      <c r="C125"/>
      <c r="R125" s="157" cm="1">
        <f t="array" ref="R125">IFERROR(_xlfn.XLOOKUP($A125&amp;R$4,MEN_DES&amp;MEN_COD,MEN_GMS),0)*$Q125</f>
        <v>0</v>
      </c>
      <c r="S125" s="157" cm="1">
        <f t="array" ref="S125">IFERROR(_xlfn.XLOOKUP($A125&amp;S$4,MEN_DES&amp;MEN_COD,MEN_GMS),0)*$Q125</f>
        <v>0</v>
      </c>
      <c r="T125" s="157" cm="1">
        <f t="array" ref="T125">IFERROR(_xlfn.XLOOKUP($A125&amp;T$4,MEN_DES&amp;MEN_COD,MEN_GMS),0)*$Q125</f>
        <v>0</v>
      </c>
      <c r="U125" s="157" cm="1">
        <f t="array" ref="U125">IFERROR(_xlfn.XLOOKUP($A125&amp;U$4,MEN_DES&amp;MEN_COD,MEN_GMS),0)*$Q125</f>
        <v>0</v>
      </c>
      <c r="V125" s="157" cm="1">
        <f t="array" ref="V125">IFERROR(_xlfn.XLOOKUP($A125&amp;V$4,MEN_DES&amp;MEN_COD,MEN_GMS),0)*$Q125</f>
        <v>0</v>
      </c>
      <c r="W125" s="157" cm="1">
        <f t="array" ref="W125">IFERROR(_xlfn.XLOOKUP($A125&amp;W$4,MEN_DES&amp;MEN_COD,MEN_GMS),0)*$Q125</f>
        <v>0</v>
      </c>
      <c r="X125" s="157" cm="1">
        <f t="array" ref="X125">IFERROR(_xlfn.XLOOKUP($A125&amp;X$4,MEN_DES&amp;MEN_COD,MEN_GMS),0)*$Q125</f>
        <v>0</v>
      </c>
      <c r="Y125" s="157" cm="1">
        <f t="array" ref="Y125">IFERROR(_xlfn.XLOOKUP($A125&amp;Y$4,MEN_DES&amp;MEN_COD,MEN_GMS),0)*$Q125</f>
        <v>0</v>
      </c>
      <c r="Z125" s="157" cm="1">
        <f t="array" ref="Z125">IFERROR(_xlfn.XLOOKUP($A125&amp;Z$4,MEN_DES&amp;MEN_COD,MEN_GMS),0)*$Q125</f>
        <v>0</v>
      </c>
      <c r="AA125" s="157" cm="1">
        <f t="array" ref="AA125">IFERROR(_xlfn.XLOOKUP($A125&amp;AA$4,MEN_DES&amp;MEN_COD,MEN_GMS),0)*$Q125</f>
        <v>0</v>
      </c>
      <c r="AB125" s="157" cm="1">
        <f t="array" ref="AB125">IFERROR(_xlfn.XLOOKUP($A125&amp;AB$4,MEN_DES&amp;MEN_COD,MEN_GMS),0)*$Q125</f>
        <v>0</v>
      </c>
      <c r="AC125" s="157" cm="1">
        <f t="array" ref="AC125">IFERROR(_xlfn.XLOOKUP($A125&amp;AC$4,MEN_DES&amp;MEN_COD,MEN_GMS),0)*$Q125</f>
        <v>0</v>
      </c>
      <c r="AD125" s="157" cm="1">
        <f t="array" ref="AD125">IFERROR(_xlfn.XLOOKUP($A125&amp;AD$4,MEN_DES&amp;MEN_COD,MEN_GMS),0)*$Q125</f>
        <v>0</v>
      </c>
      <c r="AE125" s="157" cm="1">
        <f t="array" ref="AE125">IFERROR(_xlfn.XLOOKUP($A125&amp;AE$4,MEN_DES&amp;MEN_COD,MEN_GMS),0)*$Q125</f>
        <v>0</v>
      </c>
      <c r="AF125" s="157"/>
      <c r="AG125" s="157" cm="1">
        <f t="array" ref="AG125">IFERROR(_xlfn.XLOOKUP($A125&amp;AG$4,MEN_DES&amp;MEN_COD,MEN_GMS),0)*$Q125</f>
        <v>0</v>
      </c>
      <c r="AH125" s="157" cm="1">
        <f t="array" ref="AH125">IFERROR(_xlfn.XLOOKUP($A125&amp;AH$4,MEN_DES&amp;MEN_COD,MEN_GMS),0)*$Q125</f>
        <v>0</v>
      </c>
      <c r="AI125" s="157" cm="1">
        <f t="array" ref="AI125">IFERROR(_xlfn.XLOOKUP($A125&amp;AI$4,MEN_DES&amp;MEN_COD,MEN_GMS),0)*$Q125</f>
        <v>0</v>
      </c>
      <c r="AJ125" s="157" cm="1">
        <f t="array" ref="AJ125">IFERROR(_xlfn.XLOOKUP($A125&amp;AJ$4,MEN_DES&amp;MEN_COD,MEN_GMS),0)*$Q125</f>
        <v>0</v>
      </c>
      <c r="AK125" s="157" cm="1">
        <f t="array" ref="AK125">IFERROR(_xlfn.XLOOKUP($A125&amp;AK$4,MEN_DES&amp;MEN_COD,MEN_GMS),0)*$Q125</f>
        <v>0</v>
      </c>
      <c r="AL125" s="157" cm="1">
        <f t="array" ref="AL125">IFERROR(_xlfn.XLOOKUP($A125&amp;AL$4,MEN_DES&amp;MEN_COD,MEN_GMS),0)*$Q125</f>
        <v>0</v>
      </c>
      <c r="AM125" s="157" cm="1">
        <f t="array" ref="AM125">IFERROR(_xlfn.XLOOKUP($A125&amp;AM$4,MEN_DES&amp;MEN_COD,MEN_GMS),0)*$Q125</f>
        <v>0</v>
      </c>
      <c r="AN125" s="157" cm="1">
        <f t="array" ref="AN125">IFERROR(_xlfn.XLOOKUP($A125&amp;AN$4,MEN_DES&amp;MEN_COD,MEN_GMS),0)*$Q125</f>
        <v>0</v>
      </c>
      <c r="AO125" s="157" cm="1">
        <f t="array" ref="AO125">IFERROR(_xlfn.XLOOKUP($A125&amp;AO$4,MEN_DES&amp;MEN_COD,MEN_GMS),0)*$Q125</f>
        <v>0</v>
      </c>
      <c r="AP125" s="157" cm="1">
        <f t="array" ref="AP125">IFERROR(_xlfn.XLOOKUP($A125&amp;AP$4,MEN_DES&amp;MEN_COD,MEN_GMS),0)*$Q125</f>
        <v>0</v>
      </c>
      <c r="AQ125" s="157" cm="1">
        <f t="array" ref="AQ125">IFERROR(_xlfn.XLOOKUP($A125&amp;AQ$4,MEN_DES&amp;MEN_COD,MEN_GMS),0)*$Q125</f>
        <v>0</v>
      </c>
      <c r="AR125" s="157" cm="1">
        <f t="array" ref="AR125">IFERROR(_xlfn.XLOOKUP($A125&amp;AR$4,MEN_DES&amp;MEN_COD,MEN_GMS),0)*$Q125</f>
        <v>0</v>
      </c>
      <c r="AS125" s="157" cm="1">
        <f t="array" ref="AS125">IFERROR(_xlfn.XLOOKUP($A125&amp;AS$4,MEN_DES&amp;MEN_COD,MEN_GMS),0)*$Q125</f>
        <v>0</v>
      </c>
      <c r="AT125" s="157" cm="1">
        <f t="array" ref="AT125">IFERROR(_xlfn.XLOOKUP($A125&amp;AT$4,MEN_DES&amp;MEN_COD,MEN_GMS),0)*$Q125</f>
        <v>0</v>
      </c>
      <c r="AU125" s="157" cm="1">
        <f t="array" ref="AU125">IFERROR(_xlfn.XLOOKUP($A125&amp;AU$4,MEN_DES&amp;MEN_COD,MEN_GMS),0)*$Q125</f>
        <v>0</v>
      </c>
      <c r="AV125" s="157" cm="1">
        <f t="array" ref="AV125">IFERROR(_xlfn.XLOOKUP($A125&amp;AV$4,MEN_DES&amp;MEN_COD,MEN_GMS),0)*$Q125</f>
        <v>0</v>
      </c>
      <c r="AW125" s="157" cm="1">
        <f t="array" ref="AW125">IFERROR(_xlfn.XLOOKUP($A125&amp;AW$4,MEN_DES&amp;MEN_COD,MEN_GMS),0)*$Q125</f>
        <v>0</v>
      </c>
      <c r="AX125" s="157" cm="1">
        <f t="array" ref="AX125">IFERROR(_xlfn.XLOOKUP($A125&amp;AX$4,MEN_DES&amp;MEN_COD,MEN_GMS),0)*$Q125</f>
        <v>0</v>
      </c>
      <c r="AY125" s="157" cm="1">
        <f t="array" ref="AY125">IFERROR(_xlfn.XLOOKUP($A125&amp;AY$4,MEN_DES&amp;MEN_COD,MEN_GMS),0)*$Q125</f>
        <v>0</v>
      </c>
      <c r="AZ125" s="157" cm="1">
        <f t="array" ref="AZ125">IFERROR(_xlfn.XLOOKUP($A125&amp;AZ$4,MEN_DES&amp;MEN_COD,MEN_GMS),0)*$Q125</f>
        <v>0</v>
      </c>
      <c r="BA125" s="157" cm="1">
        <f t="array" ref="BA125">IFERROR(_xlfn.XLOOKUP($A125&amp;BA$4,MEN_DES&amp;MEN_COD,MEN_GMS),0)*$Q125</f>
        <v>0</v>
      </c>
      <c r="BB125" s="157" cm="1">
        <f t="array" ref="BB125">IFERROR(_xlfn.XLOOKUP($A125&amp;BB$4,MEN_DES&amp;MEN_COD,MEN_GMS),0)*$Q125</f>
        <v>0</v>
      </c>
      <c r="BC125" s="157" cm="1">
        <f t="array" ref="BC125">IFERROR(_xlfn.XLOOKUP($A125&amp;BC$4,MEN_DES&amp;MEN_COD,MEN_GMS),0)*$Q125</f>
        <v>0</v>
      </c>
      <c r="BD125" s="157" cm="1">
        <f t="array" ref="BD125">IFERROR(_xlfn.XLOOKUP($A125&amp;BD$4,MEN_DES&amp;MEN_COD,MEN_GMS),0)*$Q125</f>
        <v>0</v>
      </c>
      <c r="BE125" s="157" cm="1">
        <f t="array" ref="BE125">IFERROR(_xlfn.XLOOKUP($A125&amp;BE$4,MEN_DES&amp;MEN_COD,MEN_GMS),0)*$Q125</f>
        <v>0</v>
      </c>
      <c r="BF125" s="157" cm="1">
        <f t="array" ref="BF125">IFERROR(_xlfn.XLOOKUP($A125&amp;BF$4,MEN_DES&amp;MEN_COD,MEN_GMS),0)*$Q125</f>
        <v>0</v>
      </c>
      <c r="BG125" s="157" cm="1">
        <f t="array" ref="BG125">IFERROR(_xlfn.XLOOKUP($A125&amp;BG$4,MEN_DES&amp;MEN_COD,MEN_GMS),0)*$Q125</f>
        <v>0</v>
      </c>
      <c r="BH125" s="157" cm="1">
        <f t="array" ref="BH125">IFERROR(_xlfn.XLOOKUP($A125&amp;BH$4,MEN_DES&amp;MEN_COD,MEN_GMS),0)*$Q125</f>
        <v>0</v>
      </c>
      <c r="BI125" s="157" cm="1">
        <f t="array" ref="BI125">IFERROR(_xlfn.XLOOKUP($A125&amp;BI$4,MEN_DES&amp;MEN_COD,MEN_GMS),0)*$Q125</f>
        <v>0</v>
      </c>
      <c r="BJ125" s="157" cm="1">
        <f t="array" ref="BJ125">IFERROR(_xlfn.XLOOKUP($A125&amp;BJ$4,MEN_DES&amp;MEN_COD,MEN_GMS),0)*$Q125</f>
        <v>0</v>
      </c>
      <c r="BK125" s="157" cm="1">
        <f t="array" ref="BK125">IFERROR(_xlfn.XLOOKUP($A125&amp;BK$4,MEN_DES&amp;MEN_COD,MEN_GMS),0)*$Q125</f>
        <v>0</v>
      </c>
      <c r="BL125" s="157" cm="1">
        <f t="array" ref="BL125">IFERROR(_xlfn.XLOOKUP($A125&amp;BL$4,MEN_DES&amp;MEN_COD,MEN_GMS),0)*$Q125</f>
        <v>0</v>
      </c>
      <c r="BM125" s="157" cm="1">
        <f t="array" ref="BM125">IFERROR(_xlfn.XLOOKUP($A125&amp;BM$4,MEN_DES&amp;MEN_COD,MEN_GMS),0)*$Q125</f>
        <v>0</v>
      </c>
      <c r="BN125" s="157" cm="1">
        <f t="array" ref="BN125">IFERROR(_xlfn.XLOOKUP($A125&amp;BN$4,MEN_DES&amp;MEN_COD,MEN_GMS),0)*$Q125</f>
        <v>0</v>
      </c>
      <c r="BO125" s="168">
        <f t="shared" si="40"/>
        <v>0</v>
      </c>
    </row>
    <row r="126" spans="2:67" x14ac:dyDescent="0.15">
      <c r="B126"/>
      <c r="C126"/>
      <c r="R126" s="157" cm="1">
        <f t="array" ref="R126">IFERROR(_xlfn.XLOOKUP($A126&amp;R$4,MEN_DES&amp;MEN_COD,MEN_GMS),0)*$Q126</f>
        <v>0</v>
      </c>
      <c r="S126" s="157" cm="1">
        <f t="array" ref="S126">IFERROR(_xlfn.XLOOKUP($A126&amp;S$4,MEN_DES&amp;MEN_COD,MEN_GMS),0)*$Q126</f>
        <v>0</v>
      </c>
      <c r="T126" s="157" cm="1">
        <f t="array" ref="T126">IFERROR(_xlfn.XLOOKUP($A126&amp;T$4,MEN_DES&amp;MEN_COD,MEN_GMS),0)*$Q126</f>
        <v>0</v>
      </c>
      <c r="U126" s="157" cm="1">
        <f t="array" ref="U126">IFERROR(_xlfn.XLOOKUP($A126&amp;U$4,MEN_DES&amp;MEN_COD,MEN_GMS),0)*$Q126</f>
        <v>0</v>
      </c>
      <c r="V126" s="157" cm="1">
        <f t="array" ref="V126">IFERROR(_xlfn.XLOOKUP($A126&amp;V$4,MEN_DES&amp;MEN_COD,MEN_GMS),0)*$Q126</f>
        <v>0</v>
      </c>
      <c r="W126" s="157" cm="1">
        <f t="array" ref="W126">IFERROR(_xlfn.XLOOKUP($A126&amp;W$4,MEN_DES&amp;MEN_COD,MEN_GMS),0)*$Q126</f>
        <v>0</v>
      </c>
      <c r="X126" s="157" cm="1">
        <f t="array" ref="X126">IFERROR(_xlfn.XLOOKUP($A126&amp;X$4,MEN_DES&amp;MEN_COD,MEN_GMS),0)*$Q126</f>
        <v>0</v>
      </c>
      <c r="Y126" s="157" cm="1">
        <f t="array" ref="Y126">IFERROR(_xlfn.XLOOKUP($A126&amp;Y$4,MEN_DES&amp;MEN_COD,MEN_GMS),0)*$Q126</f>
        <v>0</v>
      </c>
      <c r="Z126" s="157" cm="1">
        <f t="array" ref="Z126">IFERROR(_xlfn.XLOOKUP($A126&amp;Z$4,MEN_DES&amp;MEN_COD,MEN_GMS),0)*$Q126</f>
        <v>0</v>
      </c>
      <c r="AA126" s="157" cm="1">
        <f t="array" ref="AA126">IFERROR(_xlfn.XLOOKUP($A126&amp;AA$4,MEN_DES&amp;MEN_COD,MEN_GMS),0)*$Q126</f>
        <v>0</v>
      </c>
      <c r="AB126" s="157" cm="1">
        <f t="array" ref="AB126">IFERROR(_xlfn.XLOOKUP($A126&amp;AB$4,MEN_DES&amp;MEN_COD,MEN_GMS),0)*$Q126</f>
        <v>0</v>
      </c>
      <c r="AC126" s="157" cm="1">
        <f t="array" ref="AC126">IFERROR(_xlfn.XLOOKUP($A126&amp;AC$4,MEN_DES&amp;MEN_COD,MEN_GMS),0)*$Q126</f>
        <v>0</v>
      </c>
      <c r="AD126" s="157" cm="1">
        <f t="array" ref="AD126">IFERROR(_xlfn.XLOOKUP($A126&amp;AD$4,MEN_DES&amp;MEN_COD,MEN_GMS),0)*$Q126</f>
        <v>0</v>
      </c>
      <c r="AE126" s="157" cm="1">
        <f t="array" ref="AE126">IFERROR(_xlfn.XLOOKUP($A126&amp;AE$4,MEN_DES&amp;MEN_COD,MEN_GMS),0)*$Q126</f>
        <v>0</v>
      </c>
      <c r="AF126" s="157"/>
      <c r="AG126" s="157" cm="1">
        <f t="array" ref="AG126">IFERROR(_xlfn.XLOOKUP($A126&amp;AG$4,MEN_DES&amp;MEN_COD,MEN_GMS),0)*$Q126</f>
        <v>0</v>
      </c>
      <c r="AH126" s="157" cm="1">
        <f t="array" ref="AH126">IFERROR(_xlfn.XLOOKUP($A126&amp;AH$4,MEN_DES&amp;MEN_COD,MEN_GMS),0)*$Q126</f>
        <v>0</v>
      </c>
      <c r="AI126" s="157" cm="1">
        <f t="array" ref="AI126">IFERROR(_xlfn.XLOOKUP($A126&amp;AI$4,MEN_DES&amp;MEN_COD,MEN_GMS),0)*$Q126</f>
        <v>0</v>
      </c>
      <c r="AJ126" s="157" cm="1">
        <f t="array" ref="AJ126">IFERROR(_xlfn.XLOOKUP($A126&amp;AJ$4,MEN_DES&amp;MEN_COD,MEN_GMS),0)*$Q126</f>
        <v>0</v>
      </c>
      <c r="AK126" s="157" cm="1">
        <f t="array" ref="AK126">IFERROR(_xlfn.XLOOKUP($A126&amp;AK$4,MEN_DES&amp;MEN_COD,MEN_GMS),0)*$Q126</f>
        <v>0</v>
      </c>
      <c r="AL126" s="157" cm="1">
        <f t="array" ref="AL126">IFERROR(_xlfn.XLOOKUP($A126&amp;AL$4,MEN_DES&amp;MEN_COD,MEN_GMS),0)*$Q126</f>
        <v>0</v>
      </c>
      <c r="AM126" s="157" cm="1">
        <f t="array" ref="AM126">IFERROR(_xlfn.XLOOKUP($A126&amp;AM$4,MEN_DES&amp;MEN_COD,MEN_GMS),0)*$Q126</f>
        <v>0</v>
      </c>
      <c r="AN126" s="157" cm="1">
        <f t="array" ref="AN126">IFERROR(_xlfn.XLOOKUP($A126&amp;AN$4,MEN_DES&amp;MEN_COD,MEN_GMS),0)*$Q126</f>
        <v>0</v>
      </c>
      <c r="AO126" s="157" cm="1">
        <f t="array" ref="AO126">IFERROR(_xlfn.XLOOKUP($A126&amp;AO$4,MEN_DES&amp;MEN_COD,MEN_GMS),0)*$Q126</f>
        <v>0</v>
      </c>
      <c r="AP126" s="157" cm="1">
        <f t="array" ref="AP126">IFERROR(_xlfn.XLOOKUP($A126&amp;AP$4,MEN_DES&amp;MEN_COD,MEN_GMS),0)*$Q126</f>
        <v>0</v>
      </c>
      <c r="AQ126" s="157" cm="1">
        <f t="array" ref="AQ126">IFERROR(_xlfn.XLOOKUP($A126&amp;AQ$4,MEN_DES&amp;MEN_COD,MEN_GMS),0)*$Q126</f>
        <v>0</v>
      </c>
      <c r="AR126" s="157" cm="1">
        <f t="array" ref="AR126">IFERROR(_xlfn.XLOOKUP($A126&amp;AR$4,MEN_DES&amp;MEN_COD,MEN_GMS),0)*$Q126</f>
        <v>0</v>
      </c>
      <c r="AS126" s="157" cm="1">
        <f t="array" ref="AS126">IFERROR(_xlfn.XLOOKUP($A126&amp;AS$4,MEN_DES&amp;MEN_COD,MEN_GMS),0)*$Q126</f>
        <v>0</v>
      </c>
      <c r="AT126" s="157" cm="1">
        <f t="array" ref="AT126">IFERROR(_xlfn.XLOOKUP($A126&amp;AT$4,MEN_DES&amp;MEN_COD,MEN_GMS),0)*$Q126</f>
        <v>0</v>
      </c>
      <c r="AU126" s="157" cm="1">
        <f t="array" ref="AU126">IFERROR(_xlfn.XLOOKUP($A126&amp;AU$4,MEN_DES&amp;MEN_COD,MEN_GMS),0)*$Q126</f>
        <v>0</v>
      </c>
      <c r="AV126" s="157" cm="1">
        <f t="array" ref="AV126">IFERROR(_xlfn.XLOOKUP($A126&amp;AV$4,MEN_DES&amp;MEN_COD,MEN_GMS),0)*$Q126</f>
        <v>0</v>
      </c>
      <c r="AW126" s="157" cm="1">
        <f t="array" ref="AW126">IFERROR(_xlfn.XLOOKUP($A126&amp;AW$4,MEN_DES&amp;MEN_COD,MEN_GMS),0)*$Q126</f>
        <v>0</v>
      </c>
      <c r="AX126" s="157" cm="1">
        <f t="array" ref="AX126">IFERROR(_xlfn.XLOOKUP($A126&amp;AX$4,MEN_DES&amp;MEN_COD,MEN_GMS),0)*$Q126</f>
        <v>0</v>
      </c>
      <c r="AY126" s="157" cm="1">
        <f t="array" ref="AY126">IFERROR(_xlfn.XLOOKUP($A126&amp;AY$4,MEN_DES&amp;MEN_COD,MEN_GMS),0)*$Q126</f>
        <v>0</v>
      </c>
      <c r="AZ126" s="157" cm="1">
        <f t="array" ref="AZ126">IFERROR(_xlfn.XLOOKUP($A126&amp;AZ$4,MEN_DES&amp;MEN_COD,MEN_GMS),0)*$Q126</f>
        <v>0</v>
      </c>
      <c r="BA126" s="157" cm="1">
        <f t="array" ref="BA126">IFERROR(_xlfn.XLOOKUP($A126&amp;BA$4,MEN_DES&amp;MEN_COD,MEN_GMS),0)*$Q126</f>
        <v>0</v>
      </c>
      <c r="BB126" s="157" cm="1">
        <f t="array" ref="BB126">IFERROR(_xlfn.XLOOKUP($A126&amp;BB$4,MEN_DES&amp;MEN_COD,MEN_GMS),0)*$Q126</f>
        <v>0</v>
      </c>
      <c r="BC126" s="157" cm="1">
        <f t="array" ref="BC126">IFERROR(_xlfn.XLOOKUP($A126&amp;BC$4,MEN_DES&amp;MEN_COD,MEN_GMS),0)*$Q126</f>
        <v>0</v>
      </c>
      <c r="BD126" s="157" cm="1">
        <f t="array" ref="BD126">IFERROR(_xlfn.XLOOKUP($A126&amp;BD$4,MEN_DES&amp;MEN_COD,MEN_GMS),0)*$Q126</f>
        <v>0</v>
      </c>
      <c r="BE126" s="157" cm="1">
        <f t="array" ref="BE126">IFERROR(_xlfn.XLOOKUP($A126&amp;BE$4,MEN_DES&amp;MEN_COD,MEN_GMS),0)*$Q126</f>
        <v>0</v>
      </c>
      <c r="BF126" s="157" cm="1">
        <f t="array" ref="BF126">IFERROR(_xlfn.XLOOKUP($A126&amp;BF$4,MEN_DES&amp;MEN_COD,MEN_GMS),0)*$Q126</f>
        <v>0</v>
      </c>
      <c r="BG126" s="157" cm="1">
        <f t="array" ref="BG126">IFERROR(_xlfn.XLOOKUP($A126&amp;BG$4,MEN_DES&amp;MEN_COD,MEN_GMS),0)*$Q126</f>
        <v>0</v>
      </c>
      <c r="BH126" s="157" cm="1">
        <f t="array" ref="BH126">IFERROR(_xlfn.XLOOKUP($A126&amp;BH$4,MEN_DES&amp;MEN_COD,MEN_GMS),0)*$Q126</f>
        <v>0</v>
      </c>
      <c r="BI126" s="157" cm="1">
        <f t="array" ref="BI126">IFERROR(_xlfn.XLOOKUP($A126&amp;BI$4,MEN_DES&amp;MEN_COD,MEN_GMS),0)*$Q126</f>
        <v>0</v>
      </c>
      <c r="BJ126" s="157" cm="1">
        <f t="array" ref="BJ126">IFERROR(_xlfn.XLOOKUP($A126&amp;BJ$4,MEN_DES&amp;MEN_COD,MEN_GMS),0)*$Q126</f>
        <v>0</v>
      </c>
      <c r="BK126" s="157" cm="1">
        <f t="array" ref="BK126">IFERROR(_xlfn.XLOOKUP($A126&amp;BK$4,MEN_DES&amp;MEN_COD,MEN_GMS),0)*$Q126</f>
        <v>0</v>
      </c>
      <c r="BL126" s="157" cm="1">
        <f t="array" ref="BL126">IFERROR(_xlfn.XLOOKUP($A126&amp;BL$4,MEN_DES&amp;MEN_COD,MEN_GMS),0)*$Q126</f>
        <v>0</v>
      </c>
      <c r="BM126" s="157" cm="1">
        <f t="array" ref="BM126">IFERROR(_xlfn.XLOOKUP($A126&amp;BM$4,MEN_DES&amp;MEN_COD,MEN_GMS),0)*$Q126</f>
        <v>0</v>
      </c>
      <c r="BN126" s="157" cm="1">
        <f t="array" ref="BN126">IFERROR(_xlfn.XLOOKUP($A126&amp;BN$4,MEN_DES&amp;MEN_COD,MEN_GMS),0)*$Q126</f>
        <v>0</v>
      </c>
      <c r="BO126" s="168">
        <f t="shared" si="40"/>
        <v>0</v>
      </c>
    </row>
    <row r="127" spans="2:67" x14ac:dyDescent="0.15">
      <c r="B127"/>
      <c r="C127"/>
      <c r="R127" s="157" cm="1">
        <f t="array" ref="R127">IFERROR(_xlfn.XLOOKUP($A127&amp;R$4,MEN_DES&amp;MEN_COD,MEN_GMS),0)*$Q127</f>
        <v>0</v>
      </c>
      <c r="S127" s="157" cm="1">
        <f t="array" ref="S127">IFERROR(_xlfn.XLOOKUP($A127&amp;S$4,MEN_DES&amp;MEN_COD,MEN_GMS),0)*$Q127</f>
        <v>0</v>
      </c>
      <c r="T127" s="157" cm="1">
        <f t="array" ref="T127">IFERROR(_xlfn.XLOOKUP($A127&amp;T$4,MEN_DES&amp;MEN_COD,MEN_GMS),0)*$Q127</f>
        <v>0</v>
      </c>
      <c r="U127" s="157" cm="1">
        <f t="array" ref="U127">IFERROR(_xlfn.XLOOKUP($A127&amp;U$4,MEN_DES&amp;MEN_COD,MEN_GMS),0)*$Q127</f>
        <v>0</v>
      </c>
      <c r="V127" s="157" cm="1">
        <f t="array" ref="V127">IFERROR(_xlfn.XLOOKUP($A127&amp;V$4,MEN_DES&amp;MEN_COD,MEN_GMS),0)*$Q127</f>
        <v>0</v>
      </c>
      <c r="W127" s="157" cm="1">
        <f t="array" ref="W127">IFERROR(_xlfn.XLOOKUP($A127&amp;W$4,MEN_DES&amp;MEN_COD,MEN_GMS),0)*$Q127</f>
        <v>0</v>
      </c>
      <c r="X127" s="157" cm="1">
        <f t="array" ref="X127">IFERROR(_xlfn.XLOOKUP($A127&amp;X$4,MEN_DES&amp;MEN_COD,MEN_GMS),0)*$Q127</f>
        <v>0</v>
      </c>
      <c r="Y127" s="157" cm="1">
        <f t="array" ref="Y127">IFERROR(_xlfn.XLOOKUP($A127&amp;Y$4,MEN_DES&amp;MEN_COD,MEN_GMS),0)*$Q127</f>
        <v>0</v>
      </c>
      <c r="Z127" s="157" cm="1">
        <f t="array" ref="Z127">IFERROR(_xlfn.XLOOKUP($A127&amp;Z$4,MEN_DES&amp;MEN_COD,MEN_GMS),0)*$Q127</f>
        <v>0</v>
      </c>
      <c r="AA127" s="157" cm="1">
        <f t="array" ref="AA127">IFERROR(_xlfn.XLOOKUP($A127&amp;AA$4,MEN_DES&amp;MEN_COD,MEN_GMS),0)*$Q127</f>
        <v>0</v>
      </c>
      <c r="AB127" s="157" cm="1">
        <f t="array" ref="AB127">IFERROR(_xlfn.XLOOKUP($A127&amp;AB$4,MEN_DES&amp;MEN_COD,MEN_GMS),0)*$Q127</f>
        <v>0</v>
      </c>
      <c r="AC127" s="157" cm="1">
        <f t="array" ref="AC127">IFERROR(_xlfn.XLOOKUP($A127&amp;AC$4,MEN_DES&amp;MEN_COD,MEN_GMS),0)*$Q127</f>
        <v>0</v>
      </c>
      <c r="AD127" s="157" cm="1">
        <f t="array" ref="AD127">IFERROR(_xlfn.XLOOKUP($A127&amp;AD$4,MEN_DES&amp;MEN_COD,MEN_GMS),0)*$Q127</f>
        <v>0</v>
      </c>
      <c r="AE127" s="157" cm="1">
        <f t="array" ref="AE127">IFERROR(_xlfn.XLOOKUP($A127&amp;AE$4,MEN_DES&amp;MEN_COD,MEN_GMS),0)*$Q127</f>
        <v>0</v>
      </c>
      <c r="AF127" s="157"/>
      <c r="AG127" s="157" cm="1">
        <f t="array" ref="AG127">IFERROR(_xlfn.XLOOKUP($A127&amp;AG$4,MEN_DES&amp;MEN_COD,MEN_GMS),0)*$Q127</f>
        <v>0</v>
      </c>
      <c r="AH127" s="157" cm="1">
        <f t="array" ref="AH127">IFERROR(_xlfn.XLOOKUP($A127&amp;AH$4,MEN_DES&amp;MEN_COD,MEN_GMS),0)*$Q127</f>
        <v>0</v>
      </c>
      <c r="AI127" s="157" cm="1">
        <f t="array" ref="AI127">IFERROR(_xlfn.XLOOKUP($A127&amp;AI$4,MEN_DES&amp;MEN_COD,MEN_GMS),0)*$Q127</f>
        <v>0</v>
      </c>
      <c r="AJ127" s="157" cm="1">
        <f t="array" ref="AJ127">IFERROR(_xlfn.XLOOKUP($A127&amp;AJ$4,MEN_DES&amp;MEN_COD,MEN_GMS),0)*$Q127</f>
        <v>0</v>
      </c>
      <c r="AK127" s="157" cm="1">
        <f t="array" ref="AK127">IFERROR(_xlfn.XLOOKUP($A127&amp;AK$4,MEN_DES&amp;MEN_COD,MEN_GMS),0)*$Q127</f>
        <v>0</v>
      </c>
      <c r="AL127" s="157" cm="1">
        <f t="array" ref="AL127">IFERROR(_xlfn.XLOOKUP($A127&amp;AL$4,MEN_DES&amp;MEN_COD,MEN_GMS),0)*$Q127</f>
        <v>0</v>
      </c>
      <c r="AM127" s="157" cm="1">
        <f t="array" ref="AM127">IFERROR(_xlfn.XLOOKUP($A127&amp;AM$4,MEN_DES&amp;MEN_COD,MEN_GMS),0)*$Q127</f>
        <v>0</v>
      </c>
      <c r="AN127" s="157" cm="1">
        <f t="array" ref="AN127">IFERROR(_xlfn.XLOOKUP($A127&amp;AN$4,MEN_DES&amp;MEN_COD,MEN_GMS),0)*$Q127</f>
        <v>0</v>
      </c>
      <c r="AO127" s="157" cm="1">
        <f t="array" ref="AO127">IFERROR(_xlfn.XLOOKUP($A127&amp;AO$4,MEN_DES&amp;MEN_COD,MEN_GMS),0)*$Q127</f>
        <v>0</v>
      </c>
      <c r="AP127" s="157" cm="1">
        <f t="array" ref="AP127">IFERROR(_xlfn.XLOOKUP($A127&amp;AP$4,MEN_DES&amp;MEN_COD,MEN_GMS),0)*$Q127</f>
        <v>0</v>
      </c>
      <c r="AQ127" s="157" cm="1">
        <f t="array" ref="AQ127">IFERROR(_xlfn.XLOOKUP($A127&amp;AQ$4,MEN_DES&amp;MEN_COD,MEN_GMS),0)*$Q127</f>
        <v>0</v>
      </c>
      <c r="AR127" s="157" cm="1">
        <f t="array" ref="AR127">IFERROR(_xlfn.XLOOKUP($A127&amp;AR$4,MEN_DES&amp;MEN_COD,MEN_GMS),0)*$Q127</f>
        <v>0</v>
      </c>
      <c r="AS127" s="157" cm="1">
        <f t="array" ref="AS127">IFERROR(_xlfn.XLOOKUP($A127&amp;AS$4,MEN_DES&amp;MEN_COD,MEN_GMS),0)*$Q127</f>
        <v>0</v>
      </c>
      <c r="AT127" s="157" cm="1">
        <f t="array" ref="AT127">IFERROR(_xlfn.XLOOKUP($A127&amp;AT$4,MEN_DES&amp;MEN_COD,MEN_GMS),0)*$Q127</f>
        <v>0</v>
      </c>
      <c r="AU127" s="157" cm="1">
        <f t="array" ref="AU127">IFERROR(_xlfn.XLOOKUP($A127&amp;AU$4,MEN_DES&amp;MEN_COD,MEN_GMS),0)*$Q127</f>
        <v>0</v>
      </c>
      <c r="AV127" s="157" cm="1">
        <f t="array" ref="AV127">IFERROR(_xlfn.XLOOKUP($A127&amp;AV$4,MEN_DES&amp;MEN_COD,MEN_GMS),0)*$Q127</f>
        <v>0</v>
      </c>
      <c r="AW127" s="157" cm="1">
        <f t="array" ref="AW127">IFERROR(_xlfn.XLOOKUP($A127&amp;AW$4,MEN_DES&amp;MEN_COD,MEN_GMS),0)*$Q127</f>
        <v>0</v>
      </c>
      <c r="AX127" s="157" cm="1">
        <f t="array" ref="AX127">IFERROR(_xlfn.XLOOKUP($A127&amp;AX$4,MEN_DES&amp;MEN_COD,MEN_GMS),0)*$Q127</f>
        <v>0</v>
      </c>
      <c r="AY127" s="157" cm="1">
        <f t="array" ref="AY127">IFERROR(_xlfn.XLOOKUP($A127&amp;AY$4,MEN_DES&amp;MEN_COD,MEN_GMS),0)*$Q127</f>
        <v>0</v>
      </c>
      <c r="AZ127" s="157" cm="1">
        <f t="array" ref="AZ127">IFERROR(_xlfn.XLOOKUP($A127&amp;AZ$4,MEN_DES&amp;MEN_COD,MEN_GMS),0)*$Q127</f>
        <v>0</v>
      </c>
      <c r="BA127" s="157" cm="1">
        <f t="array" ref="BA127">IFERROR(_xlfn.XLOOKUP($A127&amp;BA$4,MEN_DES&amp;MEN_COD,MEN_GMS),0)*$Q127</f>
        <v>0</v>
      </c>
      <c r="BB127" s="157" cm="1">
        <f t="array" ref="BB127">IFERROR(_xlfn.XLOOKUP($A127&amp;BB$4,MEN_DES&amp;MEN_COD,MEN_GMS),0)*$Q127</f>
        <v>0</v>
      </c>
      <c r="BC127" s="157" cm="1">
        <f t="array" ref="BC127">IFERROR(_xlfn.XLOOKUP($A127&amp;BC$4,MEN_DES&amp;MEN_COD,MEN_GMS),0)*$Q127</f>
        <v>0</v>
      </c>
      <c r="BD127" s="157" cm="1">
        <f t="array" ref="BD127">IFERROR(_xlfn.XLOOKUP($A127&amp;BD$4,MEN_DES&amp;MEN_COD,MEN_GMS),0)*$Q127</f>
        <v>0</v>
      </c>
      <c r="BE127" s="157" cm="1">
        <f t="array" ref="BE127">IFERROR(_xlfn.XLOOKUP($A127&amp;BE$4,MEN_DES&amp;MEN_COD,MEN_GMS),0)*$Q127</f>
        <v>0</v>
      </c>
      <c r="BF127" s="157" cm="1">
        <f t="array" ref="BF127">IFERROR(_xlfn.XLOOKUP($A127&amp;BF$4,MEN_DES&amp;MEN_COD,MEN_GMS),0)*$Q127</f>
        <v>0</v>
      </c>
      <c r="BG127" s="157" cm="1">
        <f t="array" ref="BG127">IFERROR(_xlfn.XLOOKUP($A127&amp;BG$4,MEN_DES&amp;MEN_COD,MEN_GMS),0)*$Q127</f>
        <v>0</v>
      </c>
      <c r="BH127" s="157" cm="1">
        <f t="array" ref="BH127">IFERROR(_xlfn.XLOOKUP($A127&amp;BH$4,MEN_DES&amp;MEN_COD,MEN_GMS),0)*$Q127</f>
        <v>0</v>
      </c>
      <c r="BI127" s="157" cm="1">
        <f t="array" ref="BI127">IFERROR(_xlfn.XLOOKUP($A127&amp;BI$4,MEN_DES&amp;MEN_COD,MEN_GMS),0)*$Q127</f>
        <v>0</v>
      </c>
      <c r="BJ127" s="157" cm="1">
        <f t="array" ref="BJ127">IFERROR(_xlfn.XLOOKUP($A127&amp;BJ$4,MEN_DES&amp;MEN_COD,MEN_GMS),0)*$Q127</f>
        <v>0</v>
      </c>
      <c r="BK127" s="157" cm="1">
        <f t="array" ref="BK127">IFERROR(_xlfn.XLOOKUP($A127&amp;BK$4,MEN_DES&amp;MEN_COD,MEN_GMS),0)*$Q127</f>
        <v>0</v>
      </c>
      <c r="BL127" s="157" cm="1">
        <f t="array" ref="BL127">IFERROR(_xlfn.XLOOKUP($A127&amp;BL$4,MEN_DES&amp;MEN_COD,MEN_GMS),0)*$Q127</f>
        <v>0</v>
      </c>
      <c r="BM127" s="157" cm="1">
        <f t="array" ref="BM127">IFERROR(_xlfn.XLOOKUP($A127&amp;BM$4,MEN_DES&amp;MEN_COD,MEN_GMS),0)*$Q127</f>
        <v>0</v>
      </c>
      <c r="BN127" s="157" cm="1">
        <f t="array" ref="BN127">IFERROR(_xlfn.XLOOKUP($A127&amp;BN$4,MEN_DES&amp;MEN_COD,MEN_GMS),0)*$Q127</f>
        <v>0</v>
      </c>
      <c r="BO127" s="168">
        <f t="shared" si="40"/>
        <v>0</v>
      </c>
    </row>
    <row r="128" spans="2:67" x14ac:dyDescent="0.15">
      <c r="B128"/>
      <c r="C128"/>
      <c r="R128" s="157" cm="1">
        <f t="array" ref="R128">IFERROR(_xlfn.XLOOKUP($A128&amp;R$4,MEN_DES&amp;MEN_COD,MEN_GMS),0)*$Q128</f>
        <v>0</v>
      </c>
      <c r="S128" s="157" cm="1">
        <f t="array" ref="S128">IFERROR(_xlfn.XLOOKUP($A128&amp;S$4,MEN_DES&amp;MEN_COD,MEN_GMS),0)*$Q128</f>
        <v>0</v>
      </c>
      <c r="T128" s="157" cm="1">
        <f t="array" ref="T128">IFERROR(_xlfn.XLOOKUP($A128&amp;T$4,MEN_DES&amp;MEN_COD,MEN_GMS),0)*$Q128</f>
        <v>0</v>
      </c>
      <c r="U128" s="157" cm="1">
        <f t="array" ref="U128">IFERROR(_xlfn.XLOOKUP($A128&amp;U$4,MEN_DES&amp;MEN_COD,MEN_GMS),0)*$Q128</f>
        <v>0</v>
      </c>
      <c r="V128" s="157" cm="1">
        <f t="array" ref="V128">IFERROR(_xlfn.XLOOKUP($A128&amp;V$4,MEN_DES&amp;MEN_COD,MEN_GMS),0)*$Q128</f>
        <v>0</v>
      </c>
      <c r="W128" s="157" cm="1">
        <f t="array" ref="W128">IFERROR(_xlfn.XLOOKUP($A128&amp;W$4,MEN_DES&amp;MEN_COD,MEN_GMS),0)*$Q128</f>
        <v>0</v>
      </c>
      <c r="X128" s="157" cm="1">
        <f t="array" ref="X128">IFERROR(_xlfn.XLOOKUP($A128&amp;X$4,MEN_DES&amp;MEN_COD,MEN_GMS),0)*$Q128</f>
        <v>0</v>
      </c>
      <c r="Y128" s="157" cm="1">
        <f t="array" ref="Y128">IFERROR(_xlfn.XLOOKUP($A128&amp;Y$4,MEN_DES&amp;MEN_COD,MEN_GMS),0)*$Q128</f>
        <v>0</v>
      </c>
      <c r="Z128" s="157" cm="1">
        <f t="array" ref="Z128">IFERROR(_xlfn.XLOOKUP($A128&amp;Z$4,MEN_DES&amp;MEN_COD,MEN_GMS),0)*$Q128</f>
        <v>0</v>
      </c>
      <c r="AA128" s="157" cm="1">
        <f t="array" ref="AA128">IFERROR(_xlfn.XLOOKUP($A128&amp;AA$4,MEN_DES&amp;MEN_COD,MEN_GMS),0)*$Q128</f>
        <v>0</v>
      </c>
      <c r="AB128" s="157" cm="1">
        <f t="array" ref="AB128">IFERROR(_xlfn.XLOOKUP($A128&amp;AB$4,MEN_DES&amp;MEN_COD,MEN_GMS),0)*$Q128</f>
        <v>0</v>
      </c>
      <c r="AC128" s="157" cm="1">
        <f t="array" ref="AC128">IFERROR(_xlfn.XLOOKUP($A128&amp;AC$4,MEN_DES&amp;MEN_COD,MEN_GMS),0)*$Q128</f>
        <v>0</v>
      </c>
      <c r="AD128" s="157" cm="1">
        <f t="array" ref="AD128">IFERROR(_xlfn.XLOOKUP($A128&amp;AD$4,MEN_DES&amp;MEN_COD,MEN_GMS),0)*$Q128</f>
        <v>0</v>
      </c>
      <c r="AE128" s="157" cm="1">
        <f t="array" ref="AE128">IFERROR(_xlfn.XLOOKUP($A128&amp;AE$4,MEN_DES&amp;MEN_COD,MEN_GMS),0)*$Q128</f>
        <v>0</v>
      </c>
      <c r="AF128" s="157"/>
      <c r="AG128" s="157" cm="1">
        <f t="array" ref="AG128">IFERROR(_xlfn.XLOOKUP($A128&amp;AG$4,MEN_DES&amp;MEN_COD,MEN_GMS),0)*$Q128</f>
        <v>0</v>
      </c>
      <c r="AH128" s="157" cm="1">
        <f t="array" ref="AH128">IFERROR(_xlfn.XLOOKUP($A128&amp;AH$4,MEN_DES&amp;MEN_COD,MEN_GMS),0)*$Q128</f>
        <v>0</v>
      </c>
      <c r="AI128" s="157" cm="1">
        <f t="array" ref="AI128">IFERROR(_xlfn.XLOOKUP($A128&amp;AI$4,MEN_DES&amp;MEN_COD,MEN_GMS),0)*$Q128</f>
        <v>0</v>
      </c>
      <c r="AJ128" s="157" cm="1">
        <f t="array" ref="AJ128">IFERROR(_xlfn.XLOOKUP($A128&amp;AJ$4,MEN_DES&amp;MEN_COD,MEN_GMS),0)*$Q128</f>
        <v>0</v>
      </c>
      <c r="AK128" s="157" cm="1">
        <f t="array" ref="AK128">IFERROR(_xlfn.XLOOKUP($A128&amp;AK$4,MEN_DES&amp;MEN_COD,MEN_GMS),0)*$Q128</f>
        <v>0</v>
      </c>
      <c r="AL128" s="157" cm="1">
        <f t="array" ref="AL128">IFERROR(_xlfn.XLOOKUP($A128&amp;AL$4,MEN_DES&amp;MEN_COD,MEN_GMS),0)*$Q128</f>
        <v>0</v>
      </c>
      <c r="AM128" s="157" cm="1">
        <f t="array" ref="AM128">IFERROR(_xlfn.XLOOKUP($A128&amp;AM$4,MEN_DES&amp;MEN_COD,MEN_GMS),0)*$Q128</f>
        <v>0</v>
      </c>
      <c r="AN128" s="157" cm="1">
        <f t="array" ref="AN128">IFERROR(_xlfn.XLOOKUP($A128&amp;AN$4,MEN_DES&amp;MEN_COD,MEN_GMS),0)*$Q128</f>
        <v>0</v>
      </c>
      <c r="AO128" s="157" cm="1">
        <f t="array" ref="AO128">IFERROR(_xlfn.XLOOKUP($A128&amp;AO$4,MEN_DES&amp;MEN_COD,MEN_GMS),0)*$Q128</f>
        <v>0</v>
      </c>
      <c r="AP128" s="157" cm="1">
        <f t="array" ref="AP128">IFERROR(_xlfn.XLOOKUP($A128&amp;AP$4,MEN_DES&amp;MEN_COD,MEN_GMS),0)*$Q128</f>
        <v>0</v>
      </c>
      <c r="AQ128" s="157" cm="1">
        <f t="array" ref="AQ128">IFERROR(_xlfn.XLOOKUP($A128&amp;AQ$4,MEN_DES&amp;MEN_COD,MEN_GMS),0)*$Q128</f>
        <v>0</v>
      </c>
      <c r="AR128" s="157" cm="1">
        <f t="array" ref="AR128">IFERROR(_xlfn.XLOOKUP($A128&amp;AR$4,MEN_DES&amp;MEN_COD,MEN_GMS),0)*$Q128</f>
        <v>0</v>
      </c>
      <c r="AS128" s="157" cm="1">
        <f t="array" ref="AS128">IFERROR(_xlfn.XLOOKUP($A128&amp;AS$4,MEN_DES&amp;MEN_COD,MEN_GMS),0)*$Q128</f>
        <v>0</v>
      </c>
      <c r="AT128" s="157" cm="1">
        <f t="array" ref="AT128">IFERROR(_xlfn.XLOOKUP($A128&amp;AT$4,MEN_DES&amp;MEN_COD,MEN_GMS),0)*$Q128</f>
        <v>0</v>
      </c>
      <c r="AU128" s="157" cm="1">
        <f t="array" ref="AU128">IFERROR(_xlfn.XLOOKUP($A128&amp;AU$4,MEN_DES&amp;MEN_COD,MEN_GMS),0)*$Q128</f>
        <v>0</v>
      </c>
      <c r="AV128" s="157" cm="1">
        <f t="array" ref="AV128">IFERROR(_xlfn.XLOOKUP($A128&amp;AV$4,MEN_DES&amp;MEN_COD,MEN_GMS),0)*$Q128</f>
        <v>0</v>
      </c>
      <c r="AW128" s="157" cm="1">
        <f t="array" ref="AW128">IFERROR(_xlfn.XLOOKUP($A128&amp;AW$4,MEN_DES&amp;MEN_COD,MEN_GMS),0)*$Q128</f>
        <v>0</v>
      </c>
      <c r="AX128" s="157" cm="1">
        <f t="array" ref="AX128">IFERROR(_xlfn.XLOOKUP($A128&amp;AX$4,MEN_DES&amp;MEN_COD,MEN_GMS),0)*$Q128</f>
        <v>0</v>
      </c>
      <c r="AY128" s="157" cm="1">
        <f t="array" ref="AY128">IFERROR(_xlfn.XLOOKUP($A128&amp;AY$4,MEN_DES&amp;MEN_COD,MEN_GMS),0)*$Q128</f>
        <v>0</v>
      </c>
      <c r="AZ128" s="157" cm="1">
        <f t="array" ref="AZ128">IFERROR(_xlfn.XLOOKUP($A128&amp;AZ$4,MEN_DES&amp;MEN_COD,MEN_GMS),0)*$Q128</f>
        <v>0</v>
      </c>
      <c r="BA128" s="157" cm="1">
        <f t="array" ref="BA128">IFERROR(_xlfn.XLOOKUP($A128&amp;BA$4,MEN_DES&amp;MEN_COD,MEN_GMS),0)*$Q128</f>
        <v>0</v>
      </c>
      <c r="BB128" s="157" cm="1">
        <f t="array" ref="BB128">IFERROR(_xlfn.XLOOKUP($A128&amp;BB$4,MEN_DES&amp;MEN_COD,MEN_GMS),0)*$Q128</f>
        <v>0</v>
      </c>
      <c r="BC128" s="157" cm="1">
        <f t="array" ref="BC128">IFERROR(_xlfn.XLOOKUP($A128&amp;BC$4,MEN_DES&amp;MEN_COD,MEN_GMS),0)*$Q128</f>
        <v>0</v>
      </c>
      <c r="BD128" s="157" cm="1">
        <f t="array" ref="BD128">IFERROR(_xlfn.XLOOKUP($A128&amp;BD$4,MEN_DES&amp;MEN_COD,MEN_GMS),0)*$Q128</f>
        <v>0</v>
      </c>
      <c r="BE128" s="157" cm="1">
        <f t="array" ref="BE128">IFERROR(_xlfn.XLOOKUP($A128&amp;BE$4,MEN_DES&amp;MEN_COD,MEN_GMS),0)*$Q128</f>
        <v>0</v>
      </c>
      <c r="BF128" s="157" cm="1">
        <f t="array" ref="BF128">IFERROR(_xlfn.XLOOKUP($A128&amp;BF$4,MEN_DES&amp;MEN_COD,MEN_GMS),0)*$Q128</f>
        <v>0</v>
      </c>
      <c r="BG128" s="157" cm="1">
        <f t="array" ref="BG128">IFERROR(_xlfn.XLOOKUP($A128&amp;BG$4,MEN_DES&amp;MEN_COD,MEN_GMS),0)*$Q128</f>
        <v>0</v>
      </c>
      <c r="BH128" s="157" cm="1">
        <f t="array" ref="BH128">IFERROR(_xlfn.XLOOKUP($A128&amp;BH$4,MEN_DES&amp;MEN_COD,MEN_GMS),0)*$Q128</f>
        <v>0</v>
      </c>
      <c r="BI128" s="157" cm="1">
        <f t="array" ref="BI128">IFERROR(_xlfn.XLOOKUP($A128&amp;BI$4,MEN_DES&amp;MEN_COD,MEN_GMS),0)*$Q128</f>
        <v>0</v>
      </c>
      <c r="BJ128" s="157" cm="1">
        <f t="array" ref="BJ128">IFERROR(_xlfn.XLOOKUP($A128&amp;BJ$4,MEN_DES&amp;MEN_COD,MEN_GMS),0)*$Q128</f>
        <v>0</v>
      </c>
      <c r="BK128" s="157" cm="1">
        <f t="array" ref="BK128">IFERROR(_xlfn.XLOOKUP($A128&amp;BK$4,MEN_DES&amp;MEN_COD,MEN_GMS),0)*$Q128</f>
        <v>0</v>
      </c>
      <c r="BL128" s="157" cm="1">
        <f t="array" ref="BL128">IFERROR(_xlfn.XLOOKUP($A128&amp;BL$4,MEN_DES&amp;MEN_COD,MEN_GMS),0)*$Q128</f>
        <v>0</v>
      </c>
      <c r="BM128" s="157" cm="1">
        <f t="array" ref="BM128">IFERROR(_xlfn.XLOOKUP($A128&amp;BM$4,MEN_DES&amp;MEN_COD,MEN_GMS),0)*$Q128</f>
        <v>0</v>
      </c>
      <c r="BN128" s="157" cm="1">
        <f t="array" ref="BN128">IFERROR(_xlfn.XLOOKUP($A128&amp;BN$4,MEN_DES&amp;MEN_COD,MEN_GMS),0)*$Q128</f>
        <v>0</v>
      </c>
      <c r="BO128" s="168">
        <f t="shared" ref="BO128:BO191" si="41">SUM(R128:BN128)</f>
        <v>0</v>
      </c>
    </row>
    <row r="129" spans="2:67" x14ac:dyDescent="0.15">
      <c r="B129"/>
      <c r="C129"/>
      <c r="R129" s="157" cm="1">
        <f t="array" ref="R129">IFERROR(_xlfn.XLOOKUP($A129&amp;R$4,MEN_DES&amp;MEN_COD,MEN_GMS),0)*$Q129</f>
        <v>0</v>
      </c>
      <c r="S129" s="157" cm="1">
        <f t="array" ref="S129">IFERROR(_xlfn.XLOOKUP($A129&amp;S$4,MEN_DES&amp;MEN_COD,MEN_GMS),0)*$Q129</f>
        <v>0</v>
      </c>
      <c r="T129" s="157" cm="1">
        <f t="array" ref="T129">IFERROR(_xlfn.XLOOKUP($A129&amp;T$4,MEN_DES&amp;MEN_COD,MEN_GMS),0)*$Q129</f>
        <v>0</v>
      </c>
      <c r="U129" s="157" cm="1">
        <f t="array" ref="U129">IFERROR(_xlfn.XLOOKUP($A129&amp;U$4,MEN_DES&amp;MEN_COD,MEN_GMS),0)*$Q129</f>
        <v>0</v>
      </c>
      <c r="V129" s="157" cm="1">
        <f t="array" ref="V129">IFERROR(_xlfn.XLOOKUP($A129&amp;V$4,MEN_DES&amp;MEN_COD,MEN_GMS),0)*$Q129</f>
        <v>0</v>
      </c>
      <c r="W129" s="157" cm="1">
        <f t="array" ref="W129">IFERROR(_xlfn.XLOOKUP($A129&amp;W$4,MEN_DES&amp;MEN_COD,MEN_GMS),0)*$Q129</f>
        <v>0</v>
      </c>
      <c r="X129" s="157" cm="1">
        <f t="array" ref="X129">IFERROR(_xlfn.XLOOKUP($A129&amp;X$4,MEN_DES&amp;MEN_COD,MEN_GMS),0)*$Q129</f>
        <v>0</v>
      </c>
      <c r="Y129" s="157" cm="1">
        <f t="array" ref="Y129">IFERROR(_xlfn.XLOOKUP($A129&amp;Y$4,MEN_DES&amp;MEN_COD,MEN_GMS),0)*$Q129</f>
        <v>0</v>
      </c>
      <c r="Z129" s="157" cm="1">
        <f t="array" ref="Z129">IFERROR(_xlfn.XLOOKUP($A129&amp;Z$4,MEN_DES&amp;MEN_COD,MEN_GMS),0)*$Q129</f>
        <v>0</v>
      </c>
      <c r="AA129" s="157" cm="1">
        <f t="array" ref="AA129">IFERROR(_xlfn.XLOOKUP($A129&amp;AA$4,MEN_DES&amp;MEN_COD,MEN_GMS),0)*$Q129</f>
        <v>0</v>
      </c>
      <c r="AB129" s="157" cm="1">
        <f t="array" ref="AB129">IFERROR(_xlfn.XLOOKUP($A129&amp;AB$4,MEN_DES&amp;MEN_COD,MEN_GMS),0)*$Q129</f>
        <v>0</v>
      </c>
      <c r="AC129" s="157" cm="1">
        <f t="array" ref="AC129">IFERROR(_xlfn.XLOOKUP($A129&amp;AC$4,MEN_DES&amp;MEN_COD,MEN_GMS),0)*$Q129</f>
        <v>0</v>
      </c>
      <c r="AD129" s="157" cm="1">
        <f t="array" ref="AD129">IFERROR(_xlfn.XLOOKUP($A129&amp;AD$4,MEN_DES&amp;MEN_COD,MEN_GMS),0)*$Q129</f>
        <v>0</v>
      </c>
      <c r="AE129" s="157" cm="1">
        <f t="array" ref="AE129">IFERROR(_xlfn.XLOOKUP($A129&amp;AE$4,MEN_DES&amp;MEN_COD,MEN_GMS),0)*$Q129</f>
        <v>0</v>
      </c>
      <c r="AF129" s="157"/>
      <c r="AG129" s="157" cm="1">
        <f t="array" ref="AG129">IFERROR(_xlfn.XLOOKUP($A129&amp;AG$4,MEN_DES&amp;MEN_COD,MEN_GMS),0)*$Q129</f>
        <v>0</v>
      </c>
      <c r="AH129" s="157" cm="1">
        <f t="array" ref="AH129">IFERROR(_xlfn.XLOOKUP($A129&amp;AH$4,MEN_DES&amp;MEN_COD,MEN_GMS),0)*$Q129</f>
        <v>0</v>
      </c>
      <c r="AI129" s="157" cm="1">
        <f t="array" ref="AI129">IFERROR(_xlfn.XLOOKUP($A129&amp;AI$4,MEN_DES&amp;MEN_COD,MEN_GMS),0)*$Q129</f>
        <v>0</v>
      </c>
      <c r="AJ129" s="157" cm="1">
        <f t="array" ref="AJ129">IFERROR(_xlfn.XLOOKUP($A129&amp;AJ$4,MEN_DES&amp;MEN_COD,MEN_GMS),0)*$Q129</f>
        <v>0</v>
      </c>
      <c r="AK129" s="157" cm="1">
        <f t="array" ref="AK129">IFERROR(_xlfn.XLOOKUP($A129&amp;AK$4,MEN_DES&amp;MEN_COD,MEN_GMS),0)*$Q129</f>
        <v>0</v>
      </c>
      <c r="AL129" s="157" cm="1">
        <f t="array" ref="AL129">IFERROR(_xlfn.XLOOKUP($A129&amp;AL$4,MEN_DES&amp;MEN_COD,MEN_GMS),0)*$Q129</f>
        <v>0</v>
      </c>
      <c r="AM129" s="157" cm="1">
        <f t="array" ref="AM129">IFERROR(_xlfn.XLOOKUP($A129&amp;AM$4,MEN_DES&amp;MEN_COD,MEN_GMS),0)*$Q129</f>
        <v>0</v>
      </c>
      <c r="AN129" s="157" cm="1">
        <f t="array" ref="AN129">IFERROR(_xlfn.XLOOKUP($A129&amp;AN$4,MEN_DES&amp;MEN_COD,MEN_GMS),0)*$Q129</f>
        <v>0</v>
      </c>
      <c r="AO129" s="157" cm="1">
        <f t="array" ref="AO129">IFERROR(_xlfn.XLOOKUP($A129&amp;AO$4,MEN_DES&amp;MEN_COD,MEN_GMS),0)*$Q129</f>
        <v>0</v>
      </c>
      <c r="AP129" s="157" cm="1">
        <f t="array" ref="AP129">IFERROR(_xlfn.XLOOKUP($A129&amp;AP$4,MEN_DES&amp;MEN_COD,MEN_GMS),0)*$Q129</f>
        <v>0</v>
      </c>
      <c r="AQ129" s="157" cm="1">
        <f t="array" ref="AQ129">IFERROR(_xlfn.XLOOKUP($A129&amp;AQ$4,MEN_DES&amp;MEN_COD,MEN_GMS),0)*$Q129</f>
        <v>0</v>
      </c>
      <c r="AR129" s="157" cm="1">
        <f t="array" ref="AR129">IFERROR(_xlfn.XLOOKUP($A129&amp;AR$4,MEN_DES&amp;MEN_COD,MEN_GMS),0)*$Q129</f>
        <v>0</v>
      </c>
      <c r="AS129" s="157" cm="1">
        <f t="array" ref="AS129">IFERROR(_xlfn.XLOOKUP($A129&amp;AS$4,MEN_DES&amp;MEN_COD,MEN_GMS),0)*$Q129</f>
        <v>0</v>
      </c>
      <c r="AT129" s="157" cm="1">
        <f t="array" ref="AT129">IFERROR(_xlfn.XLOOKUP($A129&amp;AT$4,MEN_DES&amp;MEN_COD,MEN_GMS),0)*$Q129</f>
        <v>0</v>
      </c>
      <c r="AU129" s="157" cm="1">
        <f t="array" ref="AU129">IFERROR(_xlfn.XLOOKUP($A129&amp;AU$4,MEN_DES&amp;MEN_COD,MEN_GMS),0)*$Q129</f>
        <v>0</v>
      </c>
      <c r="AV129" s="157" cm="1">
        <f t="array" ref="AV129">IFERROR(_xlfn.XLOOKUP($A129&amp;AV$4,MEN_DES&amp;MEN_COD,MEN_GMS),0)*$Q129</f>
        <v>0</v>
      </c>
      <c r="AW129" s="157" cm="1">
        <f t="array" ref="AW129">IFERROR(_xlfn.XLOOKUP($A129&amp;AW$4,MEN_DES&amp;MEN_COD,MEN_GMS),0)*$Q129</f>
        <v>0</v>
      </c>
      <c r="AX129" s="157" cm="1">
        <f t="array" ref="AX129">IFERROR(_xlfn.XLOOKUP($A129&amp;AX$4,MEN_DES&amp;MEN_COD,MEN_GMS),0)*$Q129</f>
        <v>0</v>
      </c>
      <c r="AY129" s="157" cm="1">
        <f t="array" ref="AY129">IFERROR(_xlfn.XLOOKUP($A129&amp;AY$4,MEN_DES&amp;MEN_COD,MEN_GMS),0)*$Q129</f>
        <v>0</v>
      </c>
      <c r="AZ129" s="157" cm="1">
        <f t="array" ref="AZ129">IFERROR(_xlfn.XLOOKUP($A129&amp;AZ$4,MEN_DES&amp;MEN_COD,MEN_GMS),0)*$Q129</f>
        <v>0</v>
      </c>
      <c r="BA129" s="157" cm="1">
        <f t="array" ref="BA129">IFERROR(_xlfn.XLOOKUP($A129&amp;BA$4,MEN_DES&amp;MEN_COD,MEN_GMS),0)*$Q129</f>
        <v>0</v>
      </c>
      <c r="BB129" s="157" cm="1">
        <f t="array" ref="BB129">IFERROR(_xlfn.XLOOKUP($A129&amp;BB$4,MEN_DES&amp;MEN_COD,MEN_GMS),0)*$Q129</f>
        <v>0</v>
      </c>
      <c r="BC129" s="157" cm="1">
        <f t="array" ref="BC129">IFERROR(_xlfn.XLOOKUP($A129&amp;BC$4,MEN_DES&amp;MEN_COD,MEN_GMS),0)*$Q129</f>
        <v>0</v>
      </c>
      <c r="BD129" s="157" cm="1">
        <f t="array" ref="BD129">IFERROR(_xlfn.XLOOKUP($A129&amp;BD$4,MEN_DES&amp;MEN_COD,MEN_GMS),0)*$Q129</f>
        <v>0</v>
      </c>
      <c r="BE129" s="157" cm="1">
        <f t="array" ref="BE129">IFERROR(_xlfn.XLOOKUP($A129&amp;BE$4,MEN_DES&amp;MEN_COD,MEN_GMS),0)*$Q129</f>
        <v>0</v>
      </c>
      <c r="BF129" s="157" cm="1">
        <f t="array" ref="BF129">IFERROR(_xlfn.XLOOKUP($A129&amp;BF$4,MEN_DES&amp;MEN_COD,MEN_GMS),0)*$Q129</f>
        <v>0</v>
      </c>
      <c r="BG129" s="157" cm="1">
        <f t="array" ref="BG129">IFERROR(_xlfn.XLOOKUP($A129&amp;BG$4,MEN_DES&amp;MEN_COD,MEN_GMS),0)*$Q129</f>
        <v>0</v>
      </c>
      <c r="BH129" s="157" cm="1">
        <f t="array" ref="BH129">IFERROR(_xlfn.XLOOKUP($A129&amp;BH$4,MEN_DES&amp;MEN_COD,MEN_GMS),0)*$Q129</f>
        <v>0</v>
      </c>
      <c r="BI129" s="157" cm="1">
        <f t="array" ref="BI129">IFERROR(_xlfn.XLOOKUP($A129&amp;BI$4,MEN_DES&amp;MEN_COD,MEN_GMS),0)*$Q129</f>
        <v>0</v>
      </c>
      <c r="BJ129" s="157" cm="1">
        <f t="array" ref="BJ129">IFERROR(_xlfn.XLOOKUP($A129&amp;BJ$4,MEN_DES&amp;MEN_COD,MEN_GMS),0)*$Q129</f>
        <v>0</v>
      </c>
      <c r="BK129" s="157" cm="1">
        <f t="array" ref="BK129">IFERROR(_xlfn.XLOOKUP($A129&amp;BK$4,MEN_DES&amp;MEN_COD,MEN_GMS),0)*$Q129</f>
        <v>0</v>
      </c>
      <c r="BL129" s="157" cm="1">
        <f t="array" ref="BL129">IFERROR(_xlfn.XLOOKUP($A129&amp;BL$4,MEN_DES&amp;MEN_COD,MEN_GMS),0)*$Q129</f>
        <v>0</v>
      </c>
      <c r="BM129" s="157" cm="1">
        <f t="array" ref="BM129">IFERROR(_xlfn.XLOOKUP($A129&amp;BM$4,MEN_DES&amp;MEN_COD,MEN_GMS),0)*$Q129</f>
        <v>0</v>
      </c>
      <c r="BN129" s="157" cm="1">
        <f t="array" ref="BN129">IFERROR(_xlfn.XLOOKUP($A129&amp;BN$4,MEN_DES&amp;MEN_COD,MEN_GMS),0)*$Q129</f>
        <v>0</v>
      </c>
      <c r="BO129" s="168">
        <f t="shared" si="41"/>
        <v>0</v>
      </c>
    </row>
    <row r="130" spans="2:67" x14ac:dyDescent="0.15">
      <c r="B130"/>
      <c r="C130"/>
      <c r="R130" s="157" cm="1">
        <f t="array" ref="R130">IFERROR(_xlfn.XLOOKUP($A130&amp;R$4,MEN_DES&amp;MEN_COD,MEN_GMS),0)*$Q130</f>
        <v>0</v>
      </c>
      <c r="S130" s="157" cm="1">
        <f t="array" ref="S130">IFERROR(_xlfn.XLOOKUP($A130&amp;S$4,MEN_DES&amp;MEN_COD,MEN_GMS),0)*$Q130</f>
        <v>0</v>
      </c>
      <c r="T130" s="157" cm="1">
        <f t="array" ref="T130">IFERROR(_xlfn.XLOOKUP($A130&amp;T$4,MEN_DES&amp;MEN_COD,MEN_GMS),0)*$Q130</f>
        <v>0</v>
      </c>
      <c r="U130" s="157" cm="1">
        <f t="array" ref="U130">IFERROR(_xlfn.XLOOKUP($A130&amp;U$4,MEN_DES&amp;MEN_COD,MEN_GMS),0)*$Q130</f>
        <v>0</v>
      </c>
      <c r="V130" s="157" cm="1">
        <f t="array" ref="V130">IFERROR(_xlfn.XLOOKUP($A130&amp;V$4,MEN_DES&amp;MEN_COD,MEN_GMS),0)*$Q130</f>
        <v>0</v>
      </c>
      <c r="W130" s="157" cm="1">
        <f t="array" ref="W130">IFERROR(_xlfn.XLOOKUP($A130&amp;W$4,MEN_DES&amp;MEN_COD,MEN_GMS),0)*$Q130</f>
        <v>0</v>
      </c>
      <c r="X130" s="157" cm="1">
        <f t="array" ref="X130">IFERROR(_xlfn.XLOOKUP($A130&amp;X$4,MEN_DES&amp;MEN_COD,MEN_GMS),0)*$Q130</f>
        <v>0</v>
      </c>
      <c r="Y130" s="157" cm="1">
        <f t="array" ref="Y130">IFERROR(_xlfn.XLOOKUP($A130&amp;Y$4,MEN_DES&amp;MEN_COD,MEN_GMS),0)*$Q130</f>
        <v>0</v>
      </c>
      <c r="Z130" s="157" cm="1">
        <f t="array" ref="Z130">IFERROR(_xlfn.XLOOKUP($A130&amp;Z$4,MEN_DES&amp;MEN_COD,MEN_GMS),0)*$Q130</f>
        <v>0</v>
      </c>
      <c r="AA130" s="157" cm="1">
        <f t="array" ref="AA130">IFERROR(_xlfn.XLOOKUP($A130&amp;AA$4,MEN_DES&amp;MEN_COD,MEN_GMS),0)*$Q130</f>
        <v>0</v>
      </c>
      <c r="AB130" s="157" cm="1">
        <f t="array" ref="AB130">IFERROR(_xlfn.XLOOKUP($A130&amp;AB$4,MEN_DES&amp;MEN_COD,MEN_GMS),0)*$Q130</f>
        <v>0</v>
      </c>
      <c r="AC130" s="157" cm="1">
        <f t="array" ref="AC130">IFERROR(_xlfn.XLOOKUP($A130&amp;AC$4,MEN_DES&amp;MEN_COD,MEN_GMS),0)*$Q130</f>
        <v>0</v>
      </c>
      <c r="AD130" s="157" cm="1">
        <f t="array" ref="AD130">IFERROR(_xlfn.XLOOKUP($A130&amp;AD$4,MEN_DES&amp;MEN_COD,MEN_GMS),0)*$Q130</f>
        <v>0</v>
      </c>
      <c r="AE130" s="157" cm="1">
        <f t="array" ref="AE130">IFERROR(_xlfn.XLOOKUP($A130&amp;AE$4,MEN_DES&amp;MEN_COD,MEN_GMS),0)*$Q130</f>
        <v>0</v>
      </c>
      <c r="AF130" s="157"/>
      <c r="AG130" s="157" cm="1">
        <f t="array" ref="AG130">IFERROR(_xlfn.XLOOKUP($A130&amp;AG$4,MEN_DES&amp;MEN_COD,MEN_GMS),0)*$Q130</f>
        <v>0</v>
      </c>
      <c r="AH130" s="157" cm="1">
        <f t="array" ref="AH130">IFERROR(_xlfn.XLOOKUP($A130&amp;AH$4,MEN_DES&amp;MEN_COD,MEN_GMS),0)*$Q130</f>
        <v>0</v>
      </c>
      <c r="AI130" s="157" cm="1">
        <f t="array" ref="AI130">IFERROR(_xlfn.XLOOKUP($A130&amp;AI$4,MEN_DES&amp;MEN_COD,MEN_GMS),0)*$Q130</f>
        <v>0</v>
      </c>
      <c r="AJ130" s="157" cm="1">
        <f t="array" ref="AJ130">IFERROR(_xlfn.XLOOKUP($A130&amp;AJ$4,MEN_DES&amp;MEN_COD,MEN_GMS),0)*$Q130</f>
        <v>0</v>
      </c>
      <c r="AK130" s="157" cm="1">
        <f t="array" ref="AK130">IFERROR(_xlfn.XLOOKUP($A130&amp;AK$4,MEN_DES&amp;MEN_COD,MEN_GMS),0)*$Q130</f>
        <v>0</v>
      </c>
      <c r="AL130" s="157" cm="1">
        <f t="array" ref="AL130">IFERROR(_xlfn.XLOOKUP($A130&amp;AL$4,MEN_DES&amp;MEN_COD,MEN_GMS),0)*$Q130</f>
        <v>0</v>
      </c>
      <c r="AM130" s="157" cm="1">
        <f t="array" ref="AM130">IFERROR(_xlfn.XLOOKUP($A130&amp;AM$4,MEN_DES&amp;MEN_COD,MEN_GMS),0)*$Q130</f>
        <v>0</v>
      </c>
      <c r="AN130" s="157" cm="1">
        <f t="array" ref="AN130">IFERROR(_xlfn.XLOOKUP($A130&amp;AN$4,MEN_DES&amp;MEN_COD,MEN_GMS),0)*$Q130</f>
        <v>0</v>
      </c>
      <c r="AO130" s="157" cm="1">
        <f t="array" ref="AO130">IFERROR(_xlfn.XLOOKUP($A130&amp;AO$4,MEN_DES&amp;MEN_COD,MEN_GMS),0)*$Q130</f>
        <v>0</v>
      </c>
      <c r="AP130" s="157" cm="1">
        <f t="array" ref="AP130">IFERROR(_xlfn.XLOOKUP($A130&amp;AP$4,MEN_DES&amp;MEN_COD,MEN_GMS),0)*$Q130</f>
        <v>0</v>
      </c>
      <c r="AQ130" s="157" cm="1">
        <f t="array" ref="AQ130">IFERROR(_xlfn.XLOOKUP($A130&amp;AQ$4,MEN_DES&amp;MEN_COD,MEN_GMS),0)*$Q130</f>
        <v>0</v>
      </c>
      <c r="AR130" s="157" cm="1">
        <f t="array" ref="AR130">IFERROR(_xlfn.XLOOKUP($A130&amp;AR$4,MEN_DES&amp;MEN_COD,MEN_GMS),0)*$Q130</f>
        <v>0</v>
      </c>
      <c r="AS130" s="157" cm="1">
        <f t="array" ref="AS130">IFERROR(_xlfn.XLOOKUP($A130&amp;AS$4,MEN_DES&amp;MEN_COD,MEN_GMS),0)*$Q130</f>
        <v>0</v>
      </c>
      <c r="AT130" s="157" cm="1">
        <f t="array" ref="AT130">IFERROR(_xlfn.XLOOKUP($A130&amp;AT$4,MEN_DES&amp;MEN_COD,MEN_GMS),0)*$Q130</f>
        <v>0</v>
      </c>
      <c r="AU130" s="157" cm="1">
        <f t="array" ref="AU130">IFERROR(_xlfn.XLOOKUP($A130&amp;AU$4,MEN_DES&amp;MEN_COD,MEN_GMS),0)*$Q130</f>
        <v>0</v>
      </c>
      <c r="AV130" s="157" cm="1">
        <f t="array" ref="AV130">IFERROR(_xlfn.XLOOKUP($A130&amp;AV$4,MEN_DES&amp;MEN_COD,MEN_GMS),0)*$Q130</f>
        <v>0</v>
      </c>
      <c r="AW130" s="157" cm="1">
        <f t="array" ref="AW130">IFERROR(_xlfn.XLOOKUP($A130&amp;AW$4,MEN_DES&amp;MEN_COD,MEN_GMS),0)*$Q130</f>
        <v>0</v>
      </c>
      <c r="AX130" s="157" cm="1">
        <f t="array" ref="AX130">IFERROR(_xlfn.XLOOKUP($A130&amp;AX$4,MEN_DES&amp;MEN_COD,MEN_GMS),0)*$Q130</f>
        <v>0</v>
      </c>
      <c r="AY130" s="157" cm="1">
        <f t="array" ref="AY130">IFERROR(_xlfn.XLOOKUP($A130&amp;AY$4,MEN_DES&amp;MEN_COD,MEN_GMS),0)*$Q130</f>
        <v>0</v>
      </c>
      <c r="AZ130" s="157" cm="1">
        <f t="array" ref="AZ130">IFERROR(_xlfn.XLOOKUP($A130&amp;AZ$4,MEN_DES&amp;MEN_COD,MEN_GMS),0)*$Q130</f>
        <v>0</v>
      </c>
      <c r="BA130" s="157" cm="1">
        <f t="array" ref="BA130">IFERROR(_xlfn.XLOOKUP($A130&amp;BA$4,MEN_DES&amp;MEN_COD,MEN_GMS),0)*$Q130</f>
        <v>0</v>
      </c>
      <c r="BB130" s="157" cm="1">
        <f t="array" ref="BB130">IFERROR(_xlfn.XLOOKUP($A130&amp;BB$4,MEN_DES&amp;MEN_COD,MEN_GMS),0)*$Q130</f>
        <v>0</v>
      </c>
      <c r="BC130" s="157" cm="1">
        <f t="array" ref="BC130">IFERROR(_xlfn.XLOOKUP($A130&amp;BC$4,MEN_DES&amp;MEN_COD,MEN_GMS),0)*$Q130</f>
        <v>0</v>
      </c>
      <c r="BD130" s="157" cm="1">
        <f t="array" ref="BD130">IFERROR(_xlfn.XLOOKUP($A130&amp;BD$4,MEN_DES&amp;MEN_COD,MEN_GMS),0)*$Q130</f>
        <v>0</v>
      </c>
      <c r="BE130" s="157" cm="1">
        <f t="array" ref="BE130">IFERROR(_xlfn.XLOOKUP($A130&amp;BE$4,MEN_DES&amp;MEN_COD,MEN_GMS),0)*$Q130</f>
        <v>0</v>
      </c>
      <c r="BF130" s="157" cm="1">
        <f t="array" ref="BF130">IFERROR(_xlfn.XLOOKUP($A130&amp;BF$4,MEN_DES&amp;MEN_COD,MEN_GMS),0)*$Q130</f>
        <v>0</v>
      </c>
      <c r="BG130" s="157" cm="1">
        <f t="array" ref="BG130">IFERROR(_xlfn.XLOOKUP($A130&amp;BG$4,MEN_DES&amp;MEN_COD,MEN_GMS),0)*$Q130</f>
        <v>0</v>
      </c>
      <c r="BH130" s="157" cm="1">
        <f t="array" ref="BH130">IFERROR(_xlfn.XLOOKUP($A130&amp;BH$4,MEN_DES&amp;MEN_COD,MEN_GMS),0)*$Q130</f>
        <v>0</v>
      </c>
      <c r="BI130" s="157" cm="1">
        <f t="array" ref="BI130">IFERROR(_xlfn.XLOOKUP($A130&amp;BI$4,MEN_DES&amp;MEN_COD,MEN_GMS),0)*$Q130</f>
        <v>0</v>
      </c>
      <c r="BJ130" s="157" cm="1">
        <f t="array" ref="BJ130">IFERROR(_xlfn.XLOOKUP($A130&amp;BJ$4,MEN_DES&amp;MEN_COD,MEN_GMS),0)*$Q130</f>
        <v>0</v>
      </c>
      <c r="BK130" s="157" cm="1">
        <f t="array" ref="BK130">IFERROR(_xlfn.XLOOKUP($A130&amp;BK$4,MEN_DES&amp;MEN_COD,MEN_GMS),0)*$Q130</f>
        <v>0</v>
      </c>
      <c r="BL130" s="157" cm="1">
        <f t="array" ref="BL130">IFERROR(_xlfn.XLOOKUP($A130&amp;BL$4,MEN_DES&amp;MEN_COD,MEN_GMS),0)*$Q130</f>
        <v>0</v>
      </c>
      <c r="BM130" s="157" cm="1">
        <f t="array" ref="BM130">IFERROR(_xlfn.XLOOKUP($A130&amp;BM$4,MEN_DES&amp;MEN_COD,MEN_GMS),0)*$Q130</f>
        <v>0</v>
      </c>
      <c r="BN130" s="157" cm="1">
        <f t="array" ref="BN130">IFERROR(_xlfn.XLOOKUP($A130&amp;BN$4,MEN_DES&amp;MEN_COD,MEN_GMS),0)*$Q130</f>
        <v>0</v>
      </c>
      <c r="BO130" s="168">
        <f t="shared" si="41"/>
        <v>0</v>
      </c>
    </row>
    <row r="131" spans="2:67" x14ac:dyDescent="0.15">
      <c r="B131"/>
      <c r="C131"/>
      <c r="R131" s="157" cm="1">
        <f t="array" ref="R131">IFERROR(_xlfn.XLOOKUP($A131&amp;R$4,MEN_DES&amp;MEN_COD,MEN_GMS),0)*$Q131</f>
        <v>0</v>
      </c>
      <c r="S131" s="157" cm="1">
        <f t="array" ref="S131">IFERROR(_xlfn.XLOOKUP($A131&amp;S$4,MEN_DES&amp;MEN_COD,MEN_GMS),0)*$Q131</f>
        <v>0</v>
      </c>
      <c r="T131" s="157" cm="1">
        <f t="array" ref="T131">IFERROR(_xlfn.XLOOKUP($A131&amp;T$4,MEN_DES&amp;MEN_COD,MEN_GMS),0)*$Q131</f>
        <v>0</v>
      </c>
      <c r="U131" s="157" cm="1">
        <f t="array" ref="U131">IFERROR(_xlfn.XLOOKUP($A131&amp;U$4,MEN_DES&amp;MEN_COD,MEN_GMS),0)*$Q131</f>
        <v>0</v>
      </c>
      <c r="V131" s="157" cm="1">
        <f t="array" ref="V131">IFERROR(_xlfn.XLOOKUP($A131&amp;V$4,MEN_DES&amp;MEN_COD,MEN_GMS),0)*$Q131</f>
        <v>0</v>
      </c>
      <c r="W131" s="157" cm="1">
        <f t="array" ref="W131">IFERROR(_xlfn.XLOOKUP($A131&amp;W$4,MEN_DES&amp;MEN_COD,MEN_GMS),0)*$Q131</f>
        <v>0</v>
      </c>
      <c r="X131" s="157" cm="1">
        <f t="array" ref="X131">IFERROR(_xlfn.XLOOKUP($A131&amp;X$4,MEN_DES&amp;MEN_COD,MEN_GMS),0)*$Q131</f>
        <v>0</v>
      </c>
      <c r="Y131" s="157" cm="1">
        <f t="array" ref="Y131">IFERROR(_xlfn.XLOOKUP($A131&amp;Y$4,MEN_DES&amp;MEN_COD,MEN_GMS),0)*$Q131</f>
        <v>0</v>
      </c>
      <c r="Z131" s="157" cm="1">
        <f t="array" ref="Z131">IFERROR(_xlfn.XLOOKUP($A131&amp;Z$4,MEN_DES&amp;MEN_COD,MEN_GMS),0)*$Q131</f>
        <v>0</v>
      </c>
      <c r="AA131" s="157" cm="1">
        <f t="array" ref="AA131">IFERROR(_xlfn.XLOOKUP($A131&amp;AA$4,MEN_DES&amp;MEN_COD,MEN_GMS),0)*$Q131</f>
        <v>0</v>
      </c>
      <c r="AB131" s="157" cm="1">
        <f t="array" ref="AB131">IFERROR(_xlfn.XLOOKUP($A131&amp;AB$4,MEN_DES&amp;MEN_COD,MEN_GMS),0)*$Q131</f>
        <v>0</v>
      </c>
      <c r="AC131" s="157" cm="1">
        <f t="array" ref="AC131">IFERROR(_xlfn.XLOOKUP($A131&amp;AC$4,MEN_DES&amp;MEN_COD,MEN_GMS),0)*$Q131</f>
        <v>0</v>
      </c>
      <c r="AD131" s="157" cm="1">
        <f t="array" ref="AD131">IFERROR(_xlfn.XLOOKUP($A131&amp;AD$4,MEN_DES&amp;MEN_COD,MEN_GMS),0)*$Q131</f>
        <v>0</v>
      </c>
      <c r="AE131" s="157" cm="1">
        <f t="array" ref="AE131">IFERROR(_xlfn.XLOOKUP($A131&amp;AE$4,MEN_DES&amp;MEN_COD,MEN_GMS),0)*$Q131</f>
        <v>0</v>
      </c>
      <c r="AF131" s="157"/>
      <c r="AG131" s="157" cm="1">
        <f t="array" ref="AG131">IFERROR(_xlfn.XLOOKUP($A131&amp;AG$4,MEN_DES&amp;MEN_COD,MEN_GMS),0)*$Q131</f>
        <v>0</v>
      </c>
      <c r="AH131" s="157" cm="1">
        <f t="array" ref="AH131">IFERROR(_xlfn.XLOOKUP($A131&amp;AH$4,MEN_DES&amp;MEN_COD,MEN_GMS),0)*$Q131</f>
        <v>0</v>
      </c>
      <c r="AI131" s="157" cm="1">
        <f t="array" ref="AI131">IFERROR(_xlfn.XLOOKUP($A131&amp;AI$4,MEN_DES&amp;MEN_COD,MEN_GMS),0)*$Q131</f>
        <v>0</v>
      </c>
      <c r="AJ131" s="157" cm="1">
        <f t="array" ref="AJ131">IFERROR(_xlfn.XLOOKUP($A131&amp;AJ$4,MEN_DES&amp;MEN_COD,MEN_GMS),0)*$Q131</f>
        <v>0</v>
      </c>
      <c r="AK131" s="157" cm="1">
        <f t="array" ref="AK131">IFERROR(_xlfn.XLOOKUP($A131&amp;AK$4,MEN_DES&amp;MEN_COD,MEN_GMS),0)*$Q131</f>
        <v>0</v>
      </c>
      <c r="AL131" s="157" cm="1">
        <f t="array" ref="AL131">IFERROR(_xlfn.XLOOKUP($A131&amp;AL$4,MEN_DES&amp;MEN_COD,MEN_GMS),0)*$Q131</f>
        <v>0</v>
      </c>
      <c r="AM131" s="157" cm="1">
        <f t="array" ref="AM131">IFERROR(_xlfn.XLOOKUP($A131&amp;AM$4,MEN_DES&amp;MEN_COD,MEN_GMS),0)*$Q131</f>
        <v>0</v>
      </c>
      <c r="AN131" s="157" cm="1">
        <f t="array" ref="AN131">IFERROR(_xlfn.XLOOKUP($A131&amp;AN$4,MEN_DES&amp;MEN_COD,MEN_GMS),0)*$Q131</f>
        <v>0</v>
      </c>
      <c r="AO131" s="157" cm="1">
        <f t="array" ref="AO131">IFERROR(_xlfn.XLOOKUP($A131&amp;AO$4,MEN_DES&amp;MEN_COD,MEN_GMS),0)*$Q131</f>
        <v>0</v>
      </c>
      <c r="AP131" s="157" cm="1">
        <f t="array" ref="AP131">IFERROR(_xlfn.XLOOKUP($A131&amp;AP$4,MEN_DES&amp;MEN_COD,MEN_GMS),0)*$Q131</f>
        <v>0</v>
      </c>
      <c r="AQ131" s="157" cm="1">
        <f t="array" ref="AQ131">IFERROR(_xlfn.XLOOKUP($A131&amp;AQ$4,MEN_DES&amp;MEN_COD,MEN_GMS),0)*$Q131</f>
        <v>0</v>
      </c>
      <c r="AR131" s="157" cm="1">
        <f t="array" ref="AR131">IFERROR(_xlfn.XLOOKUP($A131&amp;AR$4,MEN_DES&amp;MEN_COD,MEN_GMS),0)*$Q131</f>
        <v>0</v>
      </c>
      <c r="AS131" s="157" cm="1">
        <f t="array" ref="AS131">IFERROR(_xlfn.XLOOKUP($A131&amp;AS$4,MEN_DES&amp;MEN_COD,MEN_GMS),0)*$Q131</f>
        <v>0</v>
      </c>
      <c r="AT131" s="157" cm="1">
        <f t="array" ref="AT131">IFERROR(_xlfn.XLOOKUP($A131&amp;AT$4,MEN_DES&amp;MEN_COD,MEN_GMS),0)*$Q131</f>
        <v>0</v>
      </c>
      <c r="AU131" s="157" cm="1">
        <f t="array" ref="AU131">IFERROR(_xlfn.XLOOKUP($A131&amp;AU$4,MEN_DES&amp;MEN_COD,MEN_GMS),0)*$Q131</f>
        <v>0</v>
      </c>
      <c r="AV131" s="157" cm="1">
        <f t="array" ref="AV131">IFERROR(_xlfn.XLOOKUP($A131&amp;AV$4,MEN_DES&amp;MEN_COD,MEN_GMS),0)*$Q131</f>
        <v>0</v>
      </c>
      <c r="AW131" s="157" cm="1">
        <f t="array" ref="AW131">IFERROR(_xlfn.XLOOKUP($A131&amp;AW$4,MEN_DES&amp;MEN_COD,MEN_GMS),0)*$Q131</f>
        <v>0</v>
      </c>
      <c r="AX131" s="157" cm="1">
        <f t="array" ref="AX131">IFERROR(_xlfn.XLOOKUP($A131&amp;AX$4,MEN_DES&amp;MEN_COD,MEN_GMS),0)*$Q131</f>
        <v>0</v>
      </c>
      <c r="AY131" s="157" cm="1">
        <f t="array" ref="AY131">IFERROR(_xlfn.XLOOKUP($A131&amp;AY$4,MEN_DES&amp;MEN_COD,MEN_GMS),0)*$Q131</f>
        <v>0</v>
      </c>
      <c r="AZ131" s="157" cm="1">
        <f t="array" ref="AZ131">IFERROR(_xlfn.XLOOKUP($A131&amp;AZ$4,MEN_DES&amp;MEN_COD,MEN_GMS),0)*$Q131</f>
        <v>0</v>
      </c>
      <c r="BA131" s="157" cm="1">
        <f t="array" ref="BA131">IFERROR(_xlfn.XLOOKUP($A131&amp;BA$4,MEN_DES&amp;MEN_COD,MEN_GMS),0)*$Q131</f>
        <v>0</v>
      </c>
      <c r="BB131" s="157" cm="1">
        <f t="array" ref="BB131">IFERROR(_xlfn.XLOOKUP($A131&amp;BB$4,MEN_DES&amp;MEN_COD,MEN_GMS),0)*$Q131</f>
        <v>0</v>
      </c>
      <c r="BC131" s="157" cm="1">
        <f t="array" ref="BC131">IFERROR(_xlfn.XLOOKUP($A131&amp;BC$4,MEN_DES&amp;MEN_COD,MEN_GMS),0)*$Q131</f>
        <v>0</v>
      </c>
      <c r="BD131" s="157" cm="1">
        <f t="array" ref="BD131">IFERROR(_xlfn.XLOOKUP($A131&amp;BD$4,MEN_DES&amp;MEN_COD,MEN_GMS),0)*$Q131</f>
        <v>0</v>
      </c>
      <c r="BE131" s="157" cm="1">
        <f t="array" ref="BE131">IFERROR(_xlfn.XLOOKUP($A131&amp;BE$4,MEN_DES&amp;MEN_COD,MEN_GMS),0)*$Q131</f>
        <v>0</v>
      </c>
      <c r="BF131" s="157" cm="1">
        <f t="array" ref="BF131">IFERROR(_xlfn.XLOOKUP($A131&amp;BF$4,MEN_DES&amp;MEN_COD,MEN_GMS),0)*$Q131</f>
        <v>0</v>
      </c>
      <c r="BG131" s="157" cm="1">
        <f t="array" ref="BG131">IFERROR(_xlfn.XLOOKUP($A131&amp;BG$4,MEN_DES&amp;MEN_COD,MEN_GMS),0)*$Q131</f>
        <v>0</v>
      </c>
      <c r="BH131" s="157" cm="1">
        <f t="array" ref="BH131">IFERROR(_xlfn.XLOOKUP($A131&amp;BH$4,MEN_DES&amp;MEN_COD,MEN_GMS),0)*$Q131</f>
        <v>0</v>
      </c>
      <c r="BI131" s="157" cm="1">
        <f t="array" ref="BI131">IFERROR(_xlfn.XLOOKUP($A131&amp;BI$4,MEN_DES&amp;MEN_COD,MEN_GMS),0)*$Q131</f>
        <v>0</v>
      </c>
      <c r="BJ131" s="157" cm="1">
        <f t="array" ref="BJ131">IFERROR(_xlfn.XLOOKUP($A131&amp;BJ$4,MEN_DES&amp;MEN_COD,MEN_GMS),0)*$Q131</f>
        <v>0</v>
      </c>
      <c r="BK131" s="157" cm="1">
        <f t="array" ref="BK131">IFERROR(_xlfn.XLOOKUP($A131&amp;BK$4,MEN_DES&amp;MEN_COD,MEN_GMS),0)*$Q131</f>
        <v>0</v>
      </c>
      <c r="BL131" s="157" cm="1">
        <f t="array" ref="BL131">IFERROR(_xlfn.XLOOKUP($A131&amp;BL$4,MEN_DES&amp;MEN_COD,MEN_GMS),0)*$Q131</f>
        <v>0</v>
      </c>
      <c r="BM131" s="157" cm="1">
        <f t="array" ref="BM131">IFERROR(_xlfn.XLOOKUP($A131&amp;BM$4,MEN_DES&amp;MEN_COD,MEN_GMS),0)*$Q131</f>
        <v>0</v>
      </c>
      <c r="BN131" s="157" cm="1">
        <f t="array" ref="BN131">IFERROR(_xlfn.XLOOKUP($A131&amp;BN$4,MEN_DES&amp;MEN_COD,MEN_GMS),0)*$Q131</f>
        <v>0</v>
      </c>
      <c r="BO131" s="168">
        <f t="shared" si="41"/>
        <v>0</v>
      </c>
    </row>
    <row r="132" spans="2:67" x14ac:dyDescent="0.15">
      <c r="B132"/>
      <c r="C132"/>
      <c r="R132" s="157" cm="1">
        <f t="array" ref="R132">IFERROR(_xlfn.XLOOKUP($A132&amp;R$4,MEN_DES&amp;MEN_COD,MEN_GMS),0)*$Q132</f>
        <v>0</v>
      </c>
      <c r="S132" s="157" cm="1">
        <f t="array" ref="S132">IFERROR(_xlfn.XLOOKUP($A132&amp;S$4,MEN_DES&amp;MEN_COD,MEN_GMS),0)*$Q132</f>
        <v>0</v>
      </c>
      <c r="T132" s="157" cm="1">
        <f t="array" ref="T132">IFERROR(_xlfn.XLOOKUP($A132&amp;T$4,MEN_DES&amp;MEN_COD,MEN_GMS),0)*$Q132</f>
        <v>0</v>
      </c>
      <c r="U132" s="157" cm="1">
        <f t="array" ref="U132">IFERROR(_xlfn.XLOOKUP($A132&amp;U$4,MEN_DES&amp;MEN_COD,MEN_GMS),0)*$Q132</f>
        <v>0</v>
      </c>
      <c r="V132" s="157" cm="1">
        <f t="array" ref="V132">IFERROR(_xlfn.XLOOKUP($A132&amp;V$4,MEN_DES&amp;MEN_COD,MEN_GMS),0)*$Q132</f>
        <v>0</v>
      </c>
      <c r="W132" s="157" cm="1">
        <f t="array" ref="W132">IFERROR(_xlfn.XLOOKUP($A132&amp;W$4,MEN_DES&amp;MEN_COD,MEN_GMS),0)*$Q132</f>
        <v>0</v>
      </c>
      <c r="X132" s="157" cm="1">
        <f t="array" ref="X132">IFERROR(_xlfn.XLOOKUP($A132&amp;X$4,MEN_DES&amp;MEN_COD,MEN_GMS),0)*$Q132</f>
        <v>0</v>
      </c>
      <c r="Y132" s="157" cm="1">
        <f t="array" ref="Y132">IFERROR(_xlfn.XLOOKUP($A132&amp;Y$4,MEN_DES&amp;MEN_COD,MEN_GMS),0)*$Q132</f>
        <v>0</v>
      </c>
      <c r="Z132" s="157" cm="1">
        <f t="array" ref="Z132">IFERROR(_xlfn.XLOOKUP($A132&amp;Z$4,MEN_DES&amp;MEN_COD,MEN_GMS),0)*$Q132</f>
        <v>0</v>
      </c>
      <c r="AA132" s="157" cm="1">
        <f t="array" ref="AA132">IFERROR(_xlfn.XLOOKUP($A132&amp;AA$4,MEN_DES&amp;MEN_COD,MEN_GMS),0)*$Q132</f>
        <v>0</v>
      </c>
      <c r="AB132" s="157" cm="1">
        <f t="array" ref="AB132">IFERROR(_xlfn.XLOOKUP($A132&amp;AB$4,MEN_DES&amp;MEN_COD,MEN_GMS),0)*$Q132</f>
        <v>0</v>
      </c>
      <c r="AC132" s="157" cm="1">
        <f t="array" ref="AC132">IFERROR(_xlfn.XLOOKUP($A132&amp;AC$4,MEN_DES&amp;MEN_COD,MEN_GMS),0)*$Q132</f>
        <v>0</v>
      </c>
      <c r="AD132" s="157" cm="1">
        <f t="array" ref="AD132">IFERROR(_xlfn.XLOOKUP($A132&amp;AD$4,MEN_DES&amp;MEN_COD,MEN_GMS),0)*$Q132</f>
        <v>0</v>
      </c>
      <c r="AE132" s="157" cm="1">
        <f t="array" ref="AE132">IFERROR(_xlfn.XLOOKUP($A132&amp;AE$4,MEN_DES&amp;MEN_COD,MEN_GMS),0)*$Q132</f>
        <v>0</v>
      </c>
      <c r="AF132" s="157"/>
      <c r="AG132" s="157" cm="1">
        <f t="array" ref="AG132">IFERROR(_xlfn.XLOOKUP($A132&amp;AG$4,MEN_DES&amp;MEN_COD,MEN_GMS),0)*$Q132</f>
        <v>0</v>
      </c>
      <c r="AH132" s="157" cm="1">
        <f t="array" ref="AH132">IFERROR(_xlfn.XLOOKUP($A132&amp;AH$4,MEN_DES&amp;MEN_COD,MEN_GMS),0)*$Q132</f>
        <v>0</v>
      </c>
      <c r="AI132" s="157" cm="1">
        <f t="array" ref="AI132">IFERROR(_xlfn.XLOOKUP($A132&amp;AI$4,MEN_DES&amp;MEN_COD,MEN_GMS),0)*$Q132</f>
        <v>0</v>
      </c>
      <c r="AJ132" s="157" cm="1">
        <f t="array" ref="AJ132">IFERROR(_xlfn.XLOOKUP($A132&amp;AJ$4,MEN_DES&amp;MEN_COD,MEN_GMS),0)*$Q132</f>
        <v>0</v>
      </c>
      <c r="AK132" s="157" cm="1">
        <f t="array" ref="AK132">IFERROR(_xlfn.XLOOKUP($A132&amp;AK$4,MEN_DES&amp;MEN_COD,MEN_GMS),0)*$Q132</f>
        <v>0</v>
      </c>
      <c r="AL132" s="157" cm="1">
        <f t="array" ref="AL132">IFERROR(_xlfn.XLOOKUP($A132&amp;AL$4,MEN_DES&amp;MEN_COD,MEN_GMS),0)*$Q132</f>
        <v>0</v>
      </c>
      <c r="AM132" s="157" cm="1">
        <f t="array" ref="AM132">IFERROR(_xlfn.XLOOKUP($A132&amp;AM$4,MEN_DES&amp;MEN_COD,MEN_GMS),0)*$Q132</f>
        <v>0</v>
      </c>
      <c r="AN132" s="157" cm="1">
        <f t="array" ref="AN132">IFERROR(_xlfn.XLOOKUP($A132&amp;AN$4,MEN_DES&amp;MEN_COD,MEN_GMS),0)*$Q132</f>
        <v>0</v>
      </c>
      <c r="AO132" s="157" cm="1">
        <f t="array" ref="AO132">IFERROR(_xlfn.XLOOKUP($A132&amp;AO$4,MEN_DES&amp;MEN_COD,MEN_GMS),0)*$Q132</f>
        <v>0</v>
      </c>
      <c r="AP132" s="157" cm="1">
        <f t="array" ref="AP132">IFERROR(_xlfn.XLOOKUP($A132&amp;AP$4,MEN_DES&amp;MEN_COD,MEN_GMS),0)*$Q132</f>
        <v>0</v>
      </c>
      <c r="AQ132" s="157" cm="1">
        <f t="array" ref="AQ132">IFERROR(_xlfn.XLOOKUP($A132&amp;AQ$4,MEN_DES&amp;MEN_COD,MEN_GMS),0)*$Q132</f>
        <v>0</v>
      </c>
      <c r="AR132" s="157" cm="1">
        <f t="array" ref="AR132">IFERROR(_xlfn.XLOOKUP($A132&amp;AR$4,MEN_DES&amp;MEN_COD,MEN_GMS),0)*$Q132</f>
        <v>0</v>
      </c>
      <c r="AS132" s="157" cm="1">
        <f t="array" ref="AS132">IFERROR(_xlfn.XLOOKUP($A132&amp;AS$4,MEN_DES&amp;MEN_COD,MEN_GMS),0)*$Q132</f>
        <v>0</v>
      </c>
      <c r="AT132" s="157" cm="1">
        <f t="array" ref="AT132">IFERROR(_xlfn.XLOOKUP($A132&amp;AT$4,MEN_DES&amp;MEN_COD,MEN_GMS),0)*$Q132</f>
        <v>0</v>
      </c>
      <c r="AU132" s="157" cm="1">
        <f t="array" ref="AU132">IFERROR(_xlfn.XLOOKUP($A132&amp;AU$4,MEN_DES&amp;MEN_COD,MEN_GMS),0)*$Q132</f>
        <v>0</v>
      </c>
      <c r="AV132" s="157" cm="1">
        <f t="array" ref="AV132">IFERROR(_xlfn.XLOOKUP($A132&amp;AV$4,MEN_DES&amp;MEN_COD,MEN_GMS),0)*$Q132</f>
        <v>0</v>
      </c>
      <c r="AW132" s="157" cm="1">
        <f t="array" ref="AW132">IFERROR(_xlfn.XLOOKUP($A132&amp;AW$4,MEN_DES&amp;MEN_COD,MEN_GMS),0)*$Q132</f>
        <v>0</v>
      </c>
      <c r="AX132" s="157" cm="1">
        <f t="array" ref="AX132">IFERROR(_xlfn.XLOOKUP($A132&amp;AX$4,MEN_DES&amp;MEN_COD,MEN_GMS),0)*$Q132</f>
        <v>0</v>
      </c>
      <c r="AY132" s="157" cm="1">
        <f t="array" ref="AY132">IFERROR(_xlfn.XLOOKUP($A132&amp;AY$4,MEN_DES&amp;MEN_COD,MEN_GMS),0)*$Q132</f>
        <v>0</v>
      </c>
      <c r="AZ132" s="157" cm="1">
        <f t="array" ref="AZ132">IFERROR(_xlfn.XLOOKUP($A132&amp;AZ$4,MEN_DES&amp;MEN_COD,MEN_GMS),0)*$Q132</f>
        <v>0</v>
      </c>
      <c r="BA132" s="157" cm="1">
        <f t="array" ref="BA132">IFERROR(_xlfn.XLOOKUP($A132&amp;BA$4,MEN_DES&amp;MEN_COD,MEN_GMS),0)*$Q132</f>
        <v>0</v>
      </c>
      <c r="BB132" s="157" cm="1">
        <f t="array" ref="BB132">IFERROR(_xlfn.XLOOKUP($A132&amp;BB$4,MEN_DES&amp;MEN_COD,MEN_GMS),0)*$Q132</f>
        <v>0</v>
      </c>
      <c r="BC132" s="157" cm="1">
        <f t="array" ref="BC132">IFERROR(_xlfn.XLOOKUP($A132&amp;BC$4,MEN_DES&amp;MEN_COD,MEN_GMS),0)*$Q132</f>
        <v>0</v>
      </c>
      <c r="BD132" s="157" cm="1">
        <f t="array" ref="BD132">IFERROR(_xlfn.XLOOKUP($A132&amp;BD$4,MEN_DES&amp;MEN_COD,MEN_GMS),0)*$Q132</f>
        <v>0</v>
      </c>
      <c r="BE132" s="157" cm="1">
        <f t="array" ref="BE132">IFERROR(_xlfn.XLOOKUP($A132&amp;BE$4,MEN_DES&amp;MEN_COD,MEN_GMS),0)*$Q132</f>
        <v>0</v>
      </c>
      <c r="BF132" s="157" cm="1">
        <f t="array" ref="BF132">IFERROR(_xlfn.XLOOKUP($A132&amp;BF$4,MEN_DES&amp;MEN_COD,MEN_GMS),0)*$Q132</f>
        <v>0</v>
      </c>
      <c r="BG132" s="157" cm="1">
        <f t="array" ref="BG132">IFERROR(_xlfn.XLOOKUP($A132&amp;BG$4,MEN_DES&amp;MEN_COD,MEN_GMS),0)*$Q132</f>
        <v>0</v>
      </c>
      <c r="BH132" s="157" cm="1">
        <f t="array" ref="BH132">IFERROR(_xlfn.XLOOKUP($A132&amp;BH$4,MEN_DES&amp;MEN_COD,MEN_GMS),0)*$Q132</f>
        <v>0</v>
      </c>
      <c r="BI132" s="157" cm="1">
        <f t="array" ref="BI132">IFERROR(_xlfn.XLOOKUP($A132&amp;BI$4,MEN_DES&amp;MEN_COD,MEN_GMS),0)*$Q132</f>
        <v>0</v>
      </c>
      <c r="BJ132" s="157" cm="1">
        <f t="array" ref="BJ132">IFERROR(_xlfn.XLOOKUP($A132&amp;BJ$4,MEN_DES&amp;MEN_COD,MEN_GMS),0)*$Q132</f>
        <v>0</v>
      </c>
      <c r="BK132" s="157" cm="1">
        <f t="array" ref="BK132">IFERROR(_xlfn.XLOOKUP($A132&amp;BK$4,MEN_DES&amp;MEN_COD,MEN_GMS),0)*$Q132</f>
        <v>0</v>
      </c>
      <c r="BL132" s="157" cm="1">
        <f t="array" ref="BL132">IFERROR(_xlfn.XLOOKUP($A132&amp;BL$4,MEN_DES&amp;MEN_COD,MEN_GMS),0)*$Q132</f>
        <v>0</v>
      </c>
      <c r="BM132" s="157" cm="1">
        <f t="array" ref="BM132">IFERROR(_xlfn.XLOOKUP($A132&amp;BM$4,MEN_DES&amp;MEN_COD,MEN_GMS),0)*$Q132</f>
        <v>0</v>
      </c>
      <c r="BN132" s="157" cm="1">
        <f t="array" ref="BN132">IFERROR(_xlfn.XLOOKUP($A132&amp;BN$4,MEN_DES&amp;MEN_COD,MEN_GMS),0)*$Q132</f>
        <v>0</v>
      </c>
      <c r="BO132" s="168">
        <f t="shared" si="41"/>
        <v>0</v>
      </c>
    </row>
    <row r="133" spans="2:67" x14ac:dyDescent="0.15">
      <c r="B133"/>
      <c r="C133"/>
      <c r="R133" s="157" cm="1">
        <f t="array" ref="R133">IFERROR(_xlfn.XLOOKUP($A133&amp;R$4,MEN_DES&amp;MEN_COD,MEN_GMS),0)*$Q133</f>
        <v>0</v>
      </c>
      <c r="S133" s="157" cm="1">
        <f t="array" ref="S133">IFERROR(_xlfn.XLOOKUP($A133&amp;S$4,MEN_DES&amp;MEN_COD,MEN_GMS),0)*$Q133</f>
        <v>0</v>
      </c>
      <c r="T133" s="157" cm="1">
        <f t="array" ref="T133">IFERROR(_xlfn.XLOOKUP($A133&amp;T$4,MEN_DES&amp;MEN_COD,MEN_GMS),0)*$Q133</f>
        <v>0</v>
      </c>
      <c r="U133" s="157" cm="1">
        <f t="array" ref="U133">IFERROR(_xlfn.XLOOKUP($A133&amp;U$4,MEN_DES&amp;MEN_COD,MEN_GMS),0)*$Q133</f>
        <v>0</v>
      </c>
      <c r="V133" s="157" cm="1">
        <f t="array" ref="V133">IFERROR(_xlfn.XLOOKUP($A133&amp;V$4,MEN_DES&amp;MEN_COD,MEN_GMS),0)*$Q133</f>
        <v>0</v>
      </c>
      <c r="W133" s="157" cm="1">
        <f t="array" ref="W133">IFERROR(_xlfn.XLOOKUP($A133&amp;W$4,MEN_DES&amp;MEN_COD,MEN_GMS),0)*$Q133</f>
        <v>0</v>
      </c>
      <c r="X133" s="157" cm="1">
        <f t="array" ref="X133">IFERROR(_xlfn.XLOOKUP($A133&amp;X$4,MEN_DES&amp;MEN_COD,MEN_GMS),0)*$Q133</f>
        <v>0</v>
      </c>
      <c r="Y133" s="157" cm="1">
        <f t="array" ref="Y133">IFERROR(_xlfn.XLOOKUP($A133&amp;Y$4,MEN_DES&amp;MEN_COD,MEN_GMS),0)*$Q133</f>
        <v>0</v>
      </c>
      <c r="Z133" s="157" cm="1">
        <f t="array" ref="Z133">IFERROR(_xlfn.XLOOKUP($A133&amp;Z$4,MEN_DES&amp;MEN_COD,MEN_GMS),0)*$Q133</f>
        <v>0</v>
      </c>
      <c r="AA133" s="157" cm="1">
        <f t="array" ref="AA133">IFERROR(_xlfn.XLOOKUP($A133&amp;AA$4,MEN_DES&amp;MEN_COD,MEN_GMS),0)*$Q133</f>
        <v>0</v>
      </c>
      <c r="AB133" s="157" cm="1">
        <f t="array" ref="AB133">IFERROR(_xlfn.XLOOKUP($A133&amp;AB$4,MEN_DES&amp;MEN_COD,MEN_GMS),0)*$Q133</f>
        <v>0</v>
      </c>
      <c r="AC133" s="157" cm="1">
        <f t="array" ref="AC133">IFERROR(_xlfn.XLOOKUP($A133&amp;AC$4,MEN_DES&amp;MEN_COD,MEN_GMS),0)*$Q133</f>
        <v>0</v>
      </c>
      <c r="AD133" s="157" cm="1">
        <f t="array" ref="AD133">IFERROR(_xlfn.XLOOKUP($A133&amp;AD$4,MEN_DES&amp;MEN_COD,MEN_GMS),0)*$Q133</f>
        <v>0</v>
      </c>
      <c r="AE133" s="157" cm="1">
        <f t="array" ref="AE133">IFERROR(_xlfn.XLOOKUP($A133&amp;AE$4,MEN_DES&amp;MEN_COD,MEN_GMS),0)*$Q133</f>
        <v>0</v>
      </c>
      <c r="AF133" s="157"/>
      <c r="AG133" s="157" cm="1">
        <f t="array" ref="AG133">IFERROR(_xlfn.XLOOKUP($A133&amp;AG$4,MEN_DES&amp;MEN_COD,MEN_GMS),0)*$Q133</f>
        <v>0</v>
      </c>
      <c r="AH133" s="157" cm="1">
        <f t="array" ref="AH133">IFERROR(_xlfn.XLOOKUP($A133&amp;AH$4,MEN_DES&amp;MEN_COD,MEN_GMS),0)*$Q133</f>
        <v>0</v>
      </c>
      <c r="AI133" s="157" cm="1">
        <f t="array" ref="AI133">IFERROR(_xlfn.XLOOKUP($A133&amp;AI$4,MEN_DES&amp;MEN_COD,MEN_GMS),0)*$Q133</f>
        <v>0</v>
      </c>
      <c r="AJ133" s="157" cm="1">
        <f t="array" ref="AJ133">IFERROR(_xlfn.XLOOKUP($A133&amp;AJ$4,MEN_DES&amp;MEN_COD,MEN_GMS),0)*$Q133</f>
        <v>0</v>
      </c>
      <c r="AK133" s="157" cm="1">
        <f t="array" ref="AK133">IFERROR(_xlfn.XLOOKUP($A133&amp;AK$4,MEN_DES&amp;MEN_COD,MEN_GMS),0)*$Q133</f>
        <v>0</v>
      </c>
      <c r="AL133" s="157" cm="1">
        <f t="array" ref="AL133">IFERROR(_xlfn.XLOOKUP($A133&amp;AL$4,MEN_DES&amp;MEN_COD,MEN_GMS),0)*$Q133</f>
        <v>0</v>
      </c>
      <c r="AM133" s="157" cm="1">
        <f t="array" ref="AM133">IFERROR(_xlfn.XLOOKUP($A133&amp;AM$4,MEN_DES&amp;MEN_COD,MEN_GMS),0)*$Q133</f>
        <v>0</v>
      </c>
      <c r="AN133" s="157" cm="1">
        <f t="array" ref="AN133">IFERROR(_xlfn.XLOOKUP($A133&amp;AN$4,MEN_DES&amp;MEN_COD,MEN_GMS),0)*$Q133</f>
        <v>0</v>
      </c>
      <c r="AO133" s="157" cm="1">
        <f t="array" ref="AO133">IFERROR(_xlfn.XLOOKUP($A133&amp;AO$4,MEN_DES&amp;MEN_COD,MEN_GMS),0)*$Q133</f>
        <v>0</v>
      </c>
      <c r="AP133" s="157" cm="1">
        <f t="array" ref="AP133">IFERROR(_xlfn.XLOOKUP($A133&amp;AP$4,MEN_DES&amp;MEN_COD,MEN_GMS),0)*$Q133</f>
        <v>0</v>
      </c>
      <c r="AQ133" s="157" cm="1">
        <f t="array" ref="AQ133">IFERROR(_xlfn.XLOOKUP($A133&amp;AQ$4,MEN_DES&amp;MEN_COD,MEN_GMS),0)*$Q133</f>
        <v>0</v>
      </c>
      <c r="AR133" s="157" cm="1">
        <f t="array" ref="AR133">IFERROR(_xlfn.XLOOKUP($A133&amp;AR$4,MEN_DES&amp;MEN_COD,MEN_GMS),0)*$Q133</f>
        <v>0</v>
      </c>
      <c r="AS133" s="157" cm="1">
        <f t="array" ref="AS133">IFERROR(_xlfn.XLOOKUP($A133&amp;AS$4,MEN_DES&amp;MEN_COD,MEN_GMS),0)*$Q133</f>
        <v>0</v>
      </c>
      <c r="AT133" s="157" cm="1">
        <f t="array" ref="AT133">IFERROR(_xlfn.XLOOKUP($A133&amp;AT$4,MEN_DES&amp;MEN_COD,MEN_GMS),0)*$Q133</f>
        <v>0</v>
      </c>
      <c r="AU133" s="157" cm="1">
        <f t="array" ref="AU133">IFERROR(_xlfn.XLOOKUP($A133&amp;AU$4,MEN_DES&amp;MEN_COD,MEN_GMS),0)*$Q133</f>
        <v>0</v>
      </c>
      <c r="AV133" s="157" cm="1">
        <f t="array" ref="AV133">IFERROR(_xlfn.XLOOKUP($A133&amp;AV$4,MEN_DES&amp;MEN_COD,MEN_GMS),0)*$Q133</f>
        <v>0</v>
      </c>
      <c r="AW133" s="157" cm="1">
        <f t="array" ref="AW133">IFERROR(_xlfn.XLOOKUP($A133&amp;AW$4,MEN_DES&amp;MEN_COD,MEN_GMS),0)*$Q133</f>
        <v>0</v>
      </c>
      <c r="AX133" s="157" cm="1">
        <f t="array" ref="AX133">IFERROR(_xlfn.XLOOKUP($A133&amp;AX$4,MEN_DES&amp;MEN_COD,MEN_GMS),0)*$Q133</f>
        <v>0</v>
      </c>
      <c r="AY133" s="157" cm="1">
        <f t="array" ref="AY133">IFERROR(_xlfn.XLOOKUP($A133&amp;AY$4,MEN_DES&amp;MEN_COD,MEN_GMS),0)*$Q133</f>
        <v>0</v>
      </c>
      <c r="AZ133" s="157" cm="1">
        <f t="array" ref="AZ133">IFERROR(_xlfn.XLOOKUP($A133&amp;AZ$4,MEN_DES&amp;MEN_COD,MEN_GMS),0)*$Q133</f>
        <v>0</v>
      </c>
      <c r="BA133" s="157" cm="1">
        <f t="array" ref="BA133">IFERROR(_xlfn.XLOOKUP($A133&amp;BA$4,MEN_DES&amp;MEN_COD,MEN_GMS),0)*$Q133</f>
        <v>0</v>
      </c>
      <c r="BB133" s="157" cm="1">
        <f t="array" ref="BB133">IFERROR(_xlfn.XLOOKUP($A133&amp;BB$4,MEN_DES&amp;MEN_COD,MEN_GMS),0)*$Q133</f>
        <v>0</v>
      </c>
      <c r="BC133" s="157" cm="1">
        <f t="array" ref="BC133">IFERROR(_xlfn.XLOOKUP($A133&amp;BC$4,MEN_DES&amp;MEN_COD,MEN_GMS),0)*$Q133</f>
        <v>0</v>
      </c>
      <c r="BD133" s="157" cm="1">
        <f t="array" ref="BD133">IFERROR(_xlfn.XLOOKUP($A133&amp;BD$4,MEN_DES&amp;MEN_COD,MEN_GMS),0)*$Q133</f>
        <v>0</v>
      </c>
      <c r="BE133" s="157" cm="1">
        <f t="array" ref="BE133">IFERROR(_xlfn.XLOOKUP($A133&amp;BE$4,MEN_DES&amp;MEN_COD,MEN_GMS),0)*$Q133</f>
        <v>0</v>
      </c>
      <c r="BF133" s="157" cm="1">
        <f t="array" ref="BF133">IFERROR(_xlfn.XLOOKUP($A133&amp;BF$4,MEN_DES&amp;MEN_COD,MEN_GMS),0)*$Q133</f>
        <v>0</v>
      </c>
      <c r="BG133" s="157" cm="1">
        <f t="array" ref="BG133">IFERROR(_xlfn.XLOOKUP($A133&amp;BG$4,MEN_DES&amp;MEN_COD,MEN_GMS),0)*$Q133</f>
        <v>0</v>
      </c>
      <c r="BH133" s="157" cm="1">
        <f t="array" ref="BH133">IFERROR(_xlfn.XLOOKUP($A133&amp;BH$4,MEN_DES&amp;MEN_COD,MEN_GMS),0)*$Q133</f>
        <v>0</v>
      </c>
      <c r="BI133" s="157" cm="1">
        <f t="array" ref="BI133">IFERROR(_xlfn.XLOOKUP($A133&amp;BI$4,MEN_DES&amp;MEN_COD,MEN_GMS),0)*$Q133</f>
        <v>0</v>
      </c>
      <c r="BJ133" s="157" cm="1">
        <f t="array" ref="BJ133">IFERROR(_xlfn.XLOOKUP($A133&amp;BJ$4,MEN_DES&amp;MEN_COD,MEN_GMS),0)*$Q133</f>
        <v>0</v>
      </c>
      <c r="BK133" s="157" cm="1">
        <f t="array" ref="BK133">IFERROR(_xlfn.XLOOKUP($A133&amp;BK$4,MEN_DES&amp;MEN_COD,MEN_GMS),0)*$Q133</f>
        <v>0</v>
      </c>
      <c r="BL133" s="157" cm="1">
        <f t="array" ref="BL133">IFERROR(_xlfn.XLOOKUP($A133&amp;BL$4,MEN_DES&amp;MEN_COD,MEN_GMS),0)*$Q133</f>
        <v>0</v>
      </c>
      <c r="BM133" s="157" cm="1">
        <f t="array" ref="BM133">IFERROR(_xlfn.XLOOKUP($A133&amp;BM$4,MEN_DES&amp;MEN_COD,MEN_GMS),0)*$Q133</f>
        <v>0</v>
      </c>
      <c r="BN133" s="157" cm="1">
        <f t="array" ref="BN133">IFERROR(_xlfn.XLOOKUP($A133&amp;BN$4,MEN_DES&amp;MEN_COD,MEN_GMS),0)*$Q133</f>
        <v>0</v>
      </c>
      <c r="BO133" s="168">
        <f t="shared" si="41"/>
        <v>0</v>
      </c>
    </row>
    <row r="134" spans="2:67" x14ac:dyDescent="0.15">
      <c r="B134"/>
      <c r="C134"/>
      <c r="R134" s="157" cm="1">
        <f t="array" ref="R134">IFERROR(_xlfn.XLOOKUP($A134&amp;R$4,MEN_DES&amp;MEN_COD,MEN_GMS),0)*$Q134</f>
        <v>0</v>
      </c>
      <c r="S134" s="157" cm="1">
        <f t="array" ref="S134">IFERROR(_xlfn.XLOOKUP($A134&amp;S$4,MEN_DES&amp;MEN_COD,MEN_GMS),0)*$Q134</f>
        <v>0</v>
      </c>
      <c r="T134" s="157" cm="1">
        <f t="array" ref="T134">IFERROR(_xlfn.XLOOKUP($A134&amp;T$4,MEN_DES&amp;MEN_COD,MEN_GMS),0)*$Q134</f>
        <v>0</v>
      </c>
      <c r="U134" s="157" cm="1">
        <f t="array" ref="U134">IFERROR(_xlfn.XLOOKUP($A134&amp;U$4,MEN_DES&amp;MEN_COD,MEN_GMS),0)*$Q134</f>
        <v>0</v>
      </c>
      <c r="V134" s="157" cm="1">
        <f t="array" ref="V134">IFERROR(_xlfn.XLOOKUP($A134&amp;V$4,MEN_DES&amp;MEN_COD,MEN_GMS),0)*$Q134</f>
        <v>0</v>
      </c>
      <c r="W134" s="157" cm="1">
        <f t="array" ref="W134">IFERROR(_xlfn.XLOOKUP($A134&amp;W$4,MEN_DES&amp;MEN_COD,MEN_GMS),0)*$Q134</f>
        <v>0</v>
      </c>
      <c r="X134" s="157" cm="1">
        <f t="array" ref="X134">IFERROR(_xlfn.XLOOKUP($A134&amp;X$4,MEN_DES&amp;MEN_COD,MEN_GMS),0)*$Q134</f>
        <v>0</v>
      </c>
      <c r="Y134" s="157" cm="1">
        <f t="array" ref="Y134">IFERROR(_xlfn.XLOOKUP($A134&amp;Y$4,MEN_DES&amp;MEN_COD,MEN_GMS),0)*$Q134</f>
        <v>0</v>
      </c>
      <c r="Z134" s="157" cm="1">
        <f t="array" ref="Z134">IFERROR(_xlfn.XLOOKUP($A134&amp;Z$4,MEN_DES&amp;MEN_COD,MEN_GMS),0)*$Q134</f>
        <v>0</v>
      </c>
      <c r="AA134" s="157" cm="1">
        <f t="array" ref="AA134">IFERROR(_xlfn.XLOOKUP($A134&amp;AA$4,MEN_DES&amp;MEN_COD,MEN_GMS),0)*$Q134</f>
        <v>0</v>
      </c>
      <c r="AB134" s="157" cm="1">
        <f t="array" ref="AB134">IFERROR(_xlfn.XLOOKUP($A134&amp;AB$4,MEN_DES&amp;MEN_COD,MEN_GMS),0)*$Q134</f>
        <v>0</v>
      </c>
      <c r="AC134" s="157" cm="1">
        <f t="array" ref="AC134">IFERROR(_xlfn.XLOOKUP($A134&amp;AC$4,MEN_DES&amp;MEN_COD,MEN_GMS),0)*$Q134</f>
        <v>0</v>
      </c>
      <c r="AD134" s="157" cm="1">
        <f t="array" ref="AD134">IFERROR(_xlfn.XLOOKUP($A134&amp;AD$4,MEN_DES&amp;MEN_COD,MEN_GMS),0)*$Q134</f>
        <v>0</v>
      </c>
      <c r="AE134" s="157" cm="1">
        <f t="array" ref="AE134">IFERROR(_xlfn.XLOOKUP($A134&amp;AE$4,MEN_DES&amp;MEN_COD,MEN_GMS),0)*$Q134</f>
        <v>0</v>
      </c>
      <c r="AF134" s="157"/>
      <c r="AG134" s="157" cm="1">
        <f t="array" ref="AG134">IFERROR(_xlfn.XLOOKUP($A134&amp;AG$4,MEN_DES&amp;MEN_COD,MEN_GMS),0)*$Q134</f>
        <v>0</v>
      </c>
      <c r="AH134" s="157" cm="1">
        <f t="array" ref="AH134">IFERROR(_xlfn.XLOOKUP($A134&amp;AH$4,MEN_DES&amp;MEN_COD,MEN_GMS),0)*$Q134</f>
        <v>0</v>
      </c>
      <c r="AI134" s="157" cm="1">
        <f t="array" ref="AI134">IFERROR(_xlfn.XLOOKUP($A134&amp;AI$4,MEN_DES&amp;MEN_COD,MEN_GMS),0)*$Q134</f>
        <v>0</v>
      </c>
      <c r="AJ134" s="157" cm="1">
        <f t="array" ref="AJ134">IFERROR(_xlfn.XLOOKUP($A134&amp;AJ$4,MEN_DES&amp;MEN_COD,MEN_GMS),0)*$Q134</f>
        <v>0</v>
      </c>
      <c r="AK134" s="157" cm="1">
        <f t="array" ref="AK134">IFERROR(_xlfn.XLOOKUP($A134&amp;AK$4,MEN_DES&amp;MEN_COD,MEN_GMS),0)*$Q134</f>
        <v>0</v>
      </c>
      <c r="AL134" s="157" cm="1">
        <f t="array" ref="AL134">IFERROR(_xlfn.XLOOKUP($A134&amp;AL$4,MEN_DES&amp;MEN_COD,MEN_GMS),0)*$Q134</f>
        <v>0</v>
      </c>
      <c r="AM134" s="157" cm="1">
        <f t="array" ref="AM134">IFERROR(_xlfn.XLOOKUP($A134&amp;AM$4,MEN_DES&amp;MEN_COD,MEN_GMS),0)*$Q134</f>
        <v>0</v>
      </c>
      <c r="AN134" s="157" cm="1">
        <f t="array" ref="AN134">IFERROR(_xlfn.XLOOKUP($A134&amp;AN$4,MEN_DES&amp;MEN_COD,MEN_GMS),0)*$Q134</f>
        <v>0</v>
      </c>
      <c r="AO134" s="157" cm="1">
        <f t="array" ref="AO134">IFERROR(_xlfn.XLOOKUP($A134&amp;AO$4,MEN_DES&amp;MEN_COD,MEN_GMS),0)*$Q134</f>
        <v>0</v>
      </c>
      <c r="AP134" s="157" cm="1">
        <f t="array" ref="AP134">IFERROR(_xlfn.XLOOKUP($A134&amp;AP$4,MEN_DES&amp;MEN_COD,MEN_GMS),0)*$Q134</f>
        <v>0</v>
      </c>
      <c r="AQ134" s="157" cm="1">
        <f t="array" ref="AQ134">IFERROR(_xlfn.XLOOKUP($A134&amp;AQ$4,MEN_DES&amp;MEN_COD,MEN_GMS),0)*$Q134</f>
        <v>0</v>
      </c>
      <c r="AR134" s="157" cm="1">
        <f t="array" ref="AR134">IFERROR(_xlfn.XLOOKUP($A134&amp;AR$4,MEN_DES&amp;MEN_COD,MEN_GMS),0)*$Q134</f>
        <v>0</v>
      </c>
      <c r="AS134" s="157" cm="1">
        <f t="array" ref="AS134">IFERROR(_xlfn.XLOOKUP($A134&amp;AS$4,MEN_DES&amp;MEN_COD,MEN_GMS),0)*$Q134</f>
        <v>0</v>
      </c>
      <c r="AT134" s="157" cm="1">
        <f t="array" ref="AT134">IFERROR(_xlfn.XLOOKUP($A134&amp;AT$4,MEN_DES&amp;MEN_COD,MEN_GMS),0)*$Q134</f>
        <v>0</v>
      </c>
      <c r="AU134" s="157" cm="1">
        <f t="array" ref="AU134">IFERROR(_xlfn.XLOOKUP($A134&amp;AU$4,MEN_DES&amp;MEN_COD,MEN_GMS),0)*$Q134</f>
        <v>0</v>
      </c>
      <c r="AV134" s="157" cm="1">
        <f t="array" ref="AV134">IFERROR(_xlfn.XLOOKUP($A134&amp;AV$4,MEN_DES&amp;MEN_COD,MEN_GMS),0)*$Q134</f>
        <v>0</v>
      </c>
      <c r="AW134" s="157" cm="1">
        <f t="array" ref="AW134">IFERROR(_xlfn.XLOOKUP($A134&amp;AW$4,MEN_DES&amp;MEN_COD,MEN_GMS),0)*$Q134</f>
        <v>0</v>
      </c>
      <c r="AX134" s="157" cm="1">
        <f t="array" ref="AX134">IFERROR(_xlfn.XLOOKUP($A134&amp;AX$4,MEN_DES&amp;MEN_COD,MEN_GMS),0)*$Q134</f>
        <v>0</v>
      </c>
      <c r="AY134" s="157" cm="1">
        <f t="array" ref="AY134">IFERROR(_xlfn.XLOOKUP($A134&amp;AY$4,MEN_DES&amp;MEN_COD,MEN_GMS),0)*$Q134</f>
        <v>0</v>
      </c>
      <c r="AZ134" s="157" cm="1">
        <f t="array" ref="AZ134">IFERROR(_xlfn.XLOOKUP($A134&amp;AZ$4,MEN_DES&amp;MEN_COD,MEN_GMS),0)*$Q134</f>
        <v>0</v>
      </c>
      <c r="BA134" s="157" cm="1">
        <f t="array" ref="BA134">IFERROR(_xlfn.XLOOKUP($A134&amp;BA$4,MEN_DES&amp;MEN_COD,MEN_GMS),0)*$Q134</f>
        <v>0</v>
      </c>
      <c r="BB134" s="157" cm="1">
        <f t="array" ref="BB134">IFERROR(_xlfn.XLOOKUP($A134&amp;BB$4,MEN_DES&amp;MEN_COD,MEN_GMS),0)*$Q134</f>
        <v>0</v>
      </c>
      <c r="BC134" s="157" cm="1">
        <f t="array" ref="BC134">IFERROR(_xlfn.XLOOKUP($A134&amp;BC$4,MEN_DES&amp;MEN_COD,MEN_GMS),0)*$Q134</f>
        <v>0</v>
      </c>
      <c r="BD134" s="157" cm="1">
        <f t="array" ref="BD134">IFERROR(_xlfn.XLOOKUP($A134&amp;BD$4,MEN_DES&amp;MEN_COD,MEN_GMS),0)*$Q134</f>
        <v>0</v>
      </c>
      <c r="BE134" s="157" cm="1">
        <f t="array" ref="BE134">IFERROR(_xlfn.XLOOKUP($A134&amp;BE$4,MEN_DES&amp;MEN_COD,MEN_GMS),0)*$Q134</f>
        <v>0</v>
      </c>
      <c r="BF134" s="157" cm="1">
        <f t="array" ref="BF134">IFERROR(_xlfn.XLOOKUP($A134&amp;BF$4,MEN_DES&amp;MEN_COD,MEN_GMS),0)*$Q134</f>
        <v>0</v>
      </c>
      <c r="BG134" s="157" cm="1">
        <f t="array" ref="BG134">IFERROR(_xlfn.XLOOKUP($A134&amp;BG$4,MEN_DES&amp;MEN_COD,MEN_GMS),0)*$Q134</f>
        <v>0</v>
      </c>
      <c r="BH134" s="157" cm="1">
        <f t="array" ref="BH134">IFERROR(_xlfn.XLOOKUP($A134&amp;BH$4,MEN_DES&amp;MEN_COD,MEN_GMS),0)*$Q134</f>
        <v>0</v>
      </c>
      <c r="BI134" s="157" cm="1">
        <f t="array" ref="BI134">IFERROR(_xlfn.XLOOKUP($A134&amp;BI$4,MEN_DES&amp;MEN_COD,MEN_GMS),0)*$Q134</f>
        <v>0</v>
      </c>
      <c r="BJ134" s="157" cm="1">
        <f t="array" ref="BJ134">IFERROR(_xlfn.XLOOKUP($A134&amp;BJ$4,MEN_DES&amp;MEN_COD,MEN_GMS),0)*$Q134</f>
        <v>0</v>
      </c>
      <c r="BK134" s="157" cm="1">
        <f t="array" ref="BK134">IFERROR(_xlfn.XLOOKUP($A134&amp;BK$4,MEN_DES&amp;MEN_COD,MEN_GMS),0)*$Q134</f>
        <v>0</v>
      </c>
      <c r="BL134" s="157" cm="1">
        <f t="array" ref="BL134">IFERROR(_xlfn.XLOOKUP($A134&amp;BL$4,MEN_DES&amp;MEN_COD,MEN_GMS),0)*$Q134</f>
        <v>0</v>
      </c>
      <c r="BM134" s="157" cm="1">
        <f t="array" ref="BM134">IFERROR(_xlfn.XLOOKUP($A134&amp;BM$4,MEN_DES&amp;MEN_COD,MEN_GMS),0)*$Q134</f>
        <v>0</v>
      </c>
      <c r="BN134" s="157" cm="1">
        <f t="array" ref="BN134">IFERROR(_xlfn.XLOOKUP($A134&amp;BN$4,MEN_DES&amp;MEN_COD,MEN_GMS),0)*$Q134</f>
        <v>0</v>
      </c>
      <c r="BO134" s="168">
        <f t="shared" si="41"/>
        <v>0</v>
      </c>
    </row>
    <row r="135" spans="2:67" x14ac:dyDescent="0.15">
      <c r="B135"/>
      <c r="C135"/>
      <c r="R135" s="157" cm="1">
        <f t="array" ref="R135">IFERROR(_xlfn.XLOOKUP($A135&amp;R$4,MEN_DES&amp;MEN_COD,MEN_GMS),0)*$Q135</f>
        <v>0</v>
      </c>
      <c r="S135" s="157" cm="1">
        <f t="array" ref="S135">IFERROR(_xlfn.XLOOKUP($A135&amp;S$4,MEN_DES&amp;MEN_COD,MEN_GMS),0)*$Q135</f>
        <v>0</v>
      </c>
      <c r="T135" s="157" cm="1">
        <f t="array" ref="T135">IFERROR(_xlfn.XLOOKUP($A135&amp;T$4,MEN_DES&amp;MEN_COD,MEN_GMS),0)*$Q135</f>
        <v>0</v>
      </c>
      <c r="U135" s="157" cm="1">
        <f t="array" ref="U135">IFERROR(_xlfn.XLOOKUP($A135&amp;U$4,MEN_DES&amp;MEN_COD,MEN_GMS),0)*$Q135</f>
        <v>0</v>
      </c>
      <c r="V135" s="157" cm="1">
        <f t="array" ref="V135">IFERROR(_xlfn.XLOOKUP($A135&amp;V$4,MEN_DES&amp;MEN_COD,MEN_GMS),0)*$Q135</f>
        <v>0</v>
      </c>
      <c r="W135" s="157" cm="1">
        <f t="array" ref="W135">IFERROR(_xlfn.XLOOKUP($A135&amp;W$4,MEN_DES&amp;MEN_COD,MEN_GMS),0)*$Q135</f>
        <v>0</v>
      </c>
      <c r="X135" s="157" cm="1">
        <f t="array" ref="X135">IFERROR(_xlfn.XLOOKUP($A135&amp;X$4,MEN_DES&amp;MEN_COD,MEN_GMS),0)*$Q135</f>
        <v>0</v>
      </c>
      <c r="Y135" s="157" cm="1">
        <f t="array" ref="Y135">IFERROR(_xlfn.XLOOKUP($A135&amp;Y$4,MEN_DES&amp;MEN_COD,MEN_GMS),0)*$Q135</f>
        <v>0</v>
      </c>
      <c r="Z135" s="157" cm="1">
        <f t="array" ref="Z135">IFERROR(_xlfn.XLOOKUP($A135&amp;Z$4,MEN_DES&amp;MEN_COD,MEN_GMS),0)*$Q135</f>
        <v>0</v>
      </c>
      <c r="AA135" s="157" cm="1">
        <f t="array" ref="AA135">IFERROR(_xlfn.XLOOKUP($A135&amp;AA$4,MEN_DES&amp;MEN_COD,MEN_GMS),0)*$Q135</f>
        <v>0</v>
      </c>
      <c r="AB135" s="157" cm="1">
        <f t="array" ref="AB135">IFERROR(_xlfn.XLOOKUP($A135&amp;AB$4,MEN_DES&amp;MEN_COD,MEN_GMS),0)*$Q135</f>
        <v>0</v>
      </c>
      <c r="AC135" s="157" cm="1">
        <f t="array" ref="AC135">IFERROR(_xlfn.XLOOKUP($A135&amp;AC$4,MEN_DES&amp;MEN_COD,MEN_GMS),0)*$Q135</f>
        <v>0</v>
      </c>
      <c r="AD135" s="157" cm="1">
        <f t="array" ref="AD135">IFERROR(_xlfn.XLOOKUP($A135&amp;AD$4,MEN_DES&amp;MEN_COD,MEN_GMS),0)*$Q135</f>
        <v>0</v>
      </c>
      <c r="AE135" s="157" cm="1">
        <f t="array" ref="AE135">IFERROR(_xlfn.XLOOKUP($A135&amp;AE$4,MEN_DES&amp;MEN_COD,MEN_GMS),0)*$Q135</f>
        <v>0</v>
      </c>
      <c r="AF135" s="157"/>
      <c r="AG135" s="157" cm="1">
        <f t="array" ref="AG135">IFERROR(_xlfn.XLOOKUP($A135&amp;AG$4,MEN_DES&amp;MEN_COD,MEN_GMS),0)*$Q135</f>
        <v>0</v>
      </c>
      <c r="AH135" s="157" cm="1">
        <f t="array" ref="AH135">IFERROR(_xlfn.XLOOKUP($A135&amp;AH$4,MEN_DES&amp;MEN_COD,MEN_GMS),0)*$Q135</f>
        <v>0</v>
      </c>
      <c r="AI135" s="157" cm="1">
        <f t="array" ref="AI135">IFERROR(_xlfn.XLOOKUP($A135&amp;AI$4,MEN_DES&amp;MEN_COD,MEN_GMS),0)*$Q135</f>
        <v>0</v>
      </c>
      <c r="AJ135" s="157" cm="1">
        <f t="array" ref="AJ135">IFERROR(_xlfn.XLOOKUP($A135&amp;AJ$4,MEN_DES&amp;MEN_COD,MEN_GMS),0)*$Q135</f>
        <v>0</v>
      </c>
      <c r="AK135" s="157" cm="1">
        <f t="array" ref="AK135">IFERROR(_xlfn.XLOOKUP($A135&amp;AK$4,MEN_DES&amp;MEN_COD,MEN_GMS),0)*$Q135</f>
        <v>0</v>
      </c>
      <c r="AL135" s="157" cm="1">
        <f t="array" ref="AL135">IFERROR(_xlfn.XLOOKUP($A135&amp;AL$4,MEN_DES&amp;MEN_COD,MEN_GMS),0)*$Q135</f>
        <v>0</v>
      </c>
      <c r="AM135" s="157" cm="1">
        <f t="array" ref="AM135">IFERROR(_xlfn.XLOOKUP($A135&amp;AM$4,MEN_DES&amp;MEN_COD,MEN_GMS),0)*$Q135</f>
        <v>0</v>
      </c>
      <c r="AN135" s="157" cm="1">
        <f t="array" ref="AN135">IFERROR(_xlfn.XLOOKUP($A135&amp;AN$4,MEN_DES&amp;MEN_COD,MEN_GMS),0)*$Q135</f>
        <v>0</v>
      </c>
      <c r="AO135" s="157" cm="1">
        <f t="array" ref="AO135">IFERROR(_xlfn.XLOOKUP($A135&amp;AO$4,MEN_DES&amp;MEN_COD,MEN_GMS),0)*$Q135</f>
        <v>0</v>
      </c>
      <c r="AP135" s="157" cm="1">
        <f t="array" ref="AP135">IFERROR(_xlfn.XLOOKUP($A135&amp;AP$4,MEN_DES&amp;MEN_COD,MEN_GMS),0)*$Q135</f>
        <v>0</v>
      </c>
      <c r="AQ135" s="157" cm="1">
        <f t="array" ref="AQ135">IFERROR(_xlfn.XLOOKUP($A135&amp;AQ$4,MEN_DES&amp;MEN_COD,MEN_GMS),0)*$Q135</f>
        <v>0</v>
      </c>
      <c r="AR135" s="157" cm="1">
        <f t="array" ref="AR135">IFERROR(_xlfn.XLOOKUP($A135&amp;AR$4,MEN_DES&amp;MEN_COD,MEN_GMS),0)*$Q135</f>
        <v>0</v>
      </c>
      <c r="AS135" s="157" cm="1">
        <f t="array" ref="AS135">IFERROR(_xlfn.XLOOKUP($A135&amp;AS$4,MEN_DES&amp;MEN_COD,MEN_GMS),0)*$Q135</f>
        <v>0</v>
      </c>
      <c r="AT135" s="157" cm="1">
        <f t="array" ref="AT135">IFERROR(_xlfn.XLOOKUP($A135&amp;AT$4,MEN_DES&amp;MEN_COD,MEN_GMS),0)*$Q135</f>
        <v>0</v>
      </c>
      <c r="AU135" s="157" cm="1">
        <f t="array" ref="AU135">IFERROR(_xlfn.XLOOKUP($A135&amp;AU$4,MEN_DES&amp;MEN_COD,MEN_GMS),0)*$Q135</f>
        <v>0</v>
      </c>
      <c r="AV135" s="157" cm="1">
        <f t="array" ref="AV135">IFERROR(_xlfn.XLOOKUP($A135&amp;AV$4,MEN_DES&amp;MEN_COD,MEN_GMS),0)*$Q135</f>
        <v>0</v>
      </c>
      <c r="AW135" s="157" cm="1">
        <f t="array" ref="AW135">IFERROR(_xlfn.XLOOKUP($A135&amp;AW$4,MEN_DES&amp;MEN_COD,MEN_GMS),0)*$Q135</f>
        <v>0</v>
      </c>
      <c r="AX135" s="157" cm="1">
        <f t="array" ref="AX135">IFERROR(_xlfn.XLOOKUP($A135&amp;AX$4,MEN_DES&amp;MEN_COD,MEN_GMS),0)*$Q135</f>
        <v>0</v>
      </c>
      <c r="AY135" s="157" cm="1">
        <f t="array" ref="AY135">IFERROR(_xlfn.XLOOKUP($A135&amp;AY$4,MEN_DES&amp;MEN_COD,MEN_GMS),0)*$Q135</f>
        <v>0</v>
      </c>
      <c r="AZ135" s="157" cm="1">
        <f t="array" ref="AZ135">IFERROR(_xlfn.XLOOKUP($A135&amp;AZ$4,MEN_DES&amp;MEN_COD,MEN_GMS),0)*$Q135</f>
        <v>0</v>
      </c>
      <c r="BA135" s="157" cm="1">
        <f t="array" ref="BA135">IFERROR(_xlfn.XLOOKUP($A135&amp;BA$4,MEN_DES&amp;MEN_COD,MEN_GMS),0)*$Q135</f>
        <v>0</v>
      </c>
      <c r="BB135" s="157" cm="1">
        <f t="array" ref="BB135">IFERROR(_xlfn.XLOOKUP($A135&amp;BB$4,MEN_DES&amp;MEN_COD,MEN_GMS),0)*$Q135</f>
        <v>0</v>
      </c>
      <c r="BC135" s="157" cm="1">
        <f t="array" ref="BC135">IFERROR(_xlfn.XLOOKUP($A135&amp;BC$4,MEN_DES&amp;MEN_COD,MEN_GMS),0)*$Q135</f>
        <v>0</v>
      </c>
      <c r="BD135" s="157" cm="1">
        <f t="array" ref="BD135">IFERROR(_xlfn.XLOOKUP($A135&amp;BD$4,MEN_DES&amp;MEN_COD,MEN_GMS),0)*$Q135</f>
        <v>0</v>
      </c>
      <c r="BE135" s="157" cm="1">
        <f t="array" ref="BE135">IFERROR(_xlfn.XLOOKUP($A135&amp;BE$4,MEN_DES&amp;MEN_COD,MEN_GMS),0)*$Q135</f>
        <v>0</v>
      </c>
      <c r="BF135" s="157" cm="1">
        <f t="array" ref="BF135">IFERROR(_xlfn.XLOOKUP($A135&amp;BF$4,MEN_DES&amp;MEN_COD,MEN_GMS),0)*$Q135</f>
        <v>0</v>
      </c>
      <c r="BG135" s="157" cm="1">
        <f t="array" ref="BG135">IFERROR(_xlfn.XLOOKUP($A135&amp;BG$4,MEN_DES&amp;MEN_COD,MEN_GMS),0)*$Q135</f>
        <v>0</v>
      </c>
      <c r="BH135" s="157" cm="1">
        <f t="array" ref="BH135">IFERROR(_xlfn.XLOOKUP($A135&amp;BH$4,MEN_DES&amp;MEN_COD,MEN_GMS),0)*$Q135</f>
        <v>0</v>
      </c>
      <c r="BI135" s="157" cm="1">
        <f t="array" ref="BI135">IFERROR(_xlfn.XLOOKUP($A135&amp;BI$4,MEN_DES&amp;MEN_COD,MEN_GMS),0)*$Q135</f>
        <v>0</v>
      </c>
      <c r="BJ135" s="157" cm="1">
        <f t="array" ref="BJ135">IFERROR(_xlfn.XLOOKUP($A135&amp;BJ$4,MEN_DES&amp;MEN_COD,MEN_GMS),0)*$Q135</f>
        <v>0</v>
      </c>
      <c r="BK135" s="157" cm="1">
        <f t="array" ref="BK135">IFERROR(_xlfn.XLOOKUP($A135&amp;BK$4,MEN_DES&amp;MEN_COD,MEN_GMS),0)*$Q135</f>
        <v>0</v>
      </c>
      <c r="BL135" s="157" cm="1">
        <f t="array" ref="BL135">IFERROR(_xlfn.XLOOKUP($A135&amp;BL$4,MEN_DES&amp;MEN_COD,MEN_GMS),0)*$Q135</f>
        <v>0</v>
      </c>
      <c r="BM135" s="157" cm="1">
        <f t="array" ref="BM135">IFERROR(_xlfn.XLOOKUP($A135&amp;BM$4,MEN_DES&amp;MEN_COD,MEN_GMS),0)*$Q135</f>
        <v>0</v>
      </c>
      <c r="BN135" s="157" cm="1">
        <f t="array" ref="BN135">IFERROR(_xlfn.XLOOKUP($A135&amp;BN$4,MEN_DES&amp;MEN_COD,MEN_GMS),0)*$Q135</f>
        <v>0</v>
      </c>
      <c r="BO135" s="168">
        <f t="shared" si="41"/>
        <v>0</v>
      </c>
    </row>
    <row r="136" spans="2:67" x14ac:dyDescent="0.15">
      <c r="B136"/>
      <c r="C136"/>
      <c r="R136" s="157" cm="1">
        <f t="array" ref="R136">IFERROR(_xlfn.XLOOKUP($A136&amp;R$4,MEN_DES&amp;MEN_COD,MEN_GMS),0)*$Q136</f>
        <v>0</v>
      </c>
      <c r="S136" s="157" cm="1">
        <f t="array" ref="S136">IFERROR(_xlfn.XLOOKUP($A136&amp;S$4,MEN_DES&amp;MEN_COD,MEN_GMS),0)*$Q136</f>
        <v>0</v>
      </c>
      <c r="T136" s="157" cm="1">
        <f t="array" ref="T136">IFERROR(_xlfn.XLOOKUP($A136&amp;T$4,MEN_DES&amp;MEN_COD,MEN_GMS),0)*$Q136</f>
        <v>0</v>
      </c>
      <c r="U136" s="157" cm="1">
        <f t="array" ref="U136">IFERROR(_xlfn.XLOOKUP($A136&amp;U$4,MEN_DES&amp;MEN_COD,MEN_GMS),0)*$Q136</f>
        <v>0</v>
      </c>
      <c r="V136" s="157" cm="1">
        <f t="array" ref="V136">IFERROR(_xlfn.XLOOKUP($A136&amp;V$4,MEN_DES&amp;MEN_COD,MEN_GMS),0)*$Q136</f>
        <v>0</v>
      </c>
      <c r="W136" s="157" cm="1">
        <f t="array" ref="W136">IFERROR(_xlfn.XLOOKUP($A136&amp;W$4,MEN_DES&amp;MEN_COD,MEN_GMS),0)*$Q136</f>
        <v>0</v>
      </c>
      <c r="X136" s="157" cm="1">
        <f t="array" ref="X136">IFERROR(_xlfn.XLOOKUP($A136&amp;X$4,MEN_DES&amp;MEN_COD,MEN_GMS),0)*$Q136</f>
        <v>0</v>
      </c>
      <c r="Y136" s="157" cm="1">
        <f t="array" ref="Y136">IFERROR(_xlfn.XLOOKUP($A136&amp;Y$4,MEN_DES&amp;MEN_COD,MEN_GMS),0)*$Q136</f>
        <v>0</v>
      </c>
      <c r="Z136" s="157" cm="1">
        <f t="array" ref="Z136">IFERROR(_xlfn.XLOOKUP($A136&amp;Z$4,MEN_DES&amp;MEN_COD,MEN_GMS),0)*$Q136</f>
        <v>0</v>
      </c>
      <c r="AA136" s="157" cm="1">
        <f t="array" ref="AA136">IFERROR(_xlfn.XLOOKUP($A136&amp;AA$4,MEN_DES&amp;MEN_COD,MEN_GMS),0)*$Q136</f>
        <v>0</v>
      </c>
      <c r="AB136" s="157" cm="1">
        <f t="array" ref="AB136">IFERROR(_xlfn.XLOOKUP($A136&amp;AB$4,MEN_DES&amp;MEN_COD,MEN_GMS),0)*$Q136</f>
        <v>0</v>
      </c>
      <c r="AC136" s="157" cm="1">
        <f t="array" ref="AC136">IFERROR(_xlfn.XLOOKUP($A136&amp;AC$4,MEN_DES&amp;MEN_COD,MEN_GMS),0)*$Q136</f>
        <v>0</v>
      </c>
      <c r="AD136" s="157" cm="1">
        <f t="array" ref="AD136">IFERROR(_xlfn.XLOOKUP($A136&amp;AD$4,MEN_DES&amp;MEN_COD,MEN_GMS),0)*$Q136</f>
        <v>0</v>
      </c>
      <c r="AE136" s="157" cm="1">
        <f t="array" ref="AE136">IFERROR(_xlfn.XLOOKUP($A136&amp;AE$4,MEN_DES&amp;MEN_COD,MEN_GMS),0)*$Q136</f>
        <v>0</v>
      </c>
      <c r="AF136" s="157"/>
      <c r="AG136" s="157" cm="1">
        <f t="array" ref="AG136">IFERROR(_xlfn.XLOOKUP($A136&amp;AG$4,MEN_DES&amp;MEN_COD,MEN_GMS),0)*$Q136</f>
        <v>0</v>
      </c>
      <c r="AH136" s="157" cm="1">
        <f t="array" ref="AH136">IFERROR(_xlfn.XLOOKUP($A136&amp;AH$4,MEN_DES&amp;MEN_COD,MEN_GMS),0)*$Q136</f>
        <v>0</v>
      </c>
      <c r="AI136" s="157" cm="1">
        <f t="array" ref="AI136">IFERROR(_xlfn.XLOOKUP($A136&amp;AI$4,MEN_DES&amp;MEN_COD,MEN_GMS),0)*$Q136</f>
        <v>0</v>
      </c>
      <c r="AJ136" s="157" cm="1">
        <f t="array" ref="AJ136">IFERROR(_xlfn.XLOOKUP($A136&amp;AJ$4,MEN_DES&amp;MEN_COD,MEN_GMS),0)*$Q136</f>
        <v>0</v>
      </c>
      <c r="AK136" s="157" cm="1">
        <f t="array" ref="AK136">IFERROR(_xlfn.XLOOKUP($A136&amp;AK$4,MEN_DES&amp;MEN_COD,MEN_GMS),0)*$Q136</f>
        <v>0</v>
      </c>
      <c r="AL136" s="157" cm="1">
        <f t="array" ref="AL136">IFERROR(_xlfn.XLOOKUP($A136&amp;AL$4,MEN_DES&amp;MEN_COD,MEN_GMS),0)*$Q136</f>
        <v>0</v>
      </c>
      <c r="AM136" s="157" cm="1">
        <f t="array" ref="AM136">IFERROR(_xlfn.XLOOKUP($A136&amp;AM$4,MEN_DES&amp;MEN_COD,MEN_GMS),0)*$Q136</f>
        <v>0</v>
      </c>
      <c r="AN136" s="157" cm="1">
        <f t="array" ref="AN136">IFERROR(_xlfn.XLOOKUP($A136&amp;AN$4,MEN_DES&amp;MEN_COD,MEN_GMS),0)*$Q136</f>
        <v>0</v>
      </c>
      <c r="AO136" s="157" cm="1">
        <f t="array" ref="AO136">IFERROR(_xlfn.XLOOKUP($A136&amp;AO$4,MEN_DES&amp;MEN_COD,MEN_GMS),0)*$Q136</f>
        <v>0</v>
      </c>
      <c r="AP136" s="157" cm="1">
        <f t="array" ref="AP136">IFERROR(_xlfn.XLOOKUP($A136&amp;AP$4,MEN_DES&amp;MEN_COD,MEN_GMS),0)*$Q136</f>
        <v>0</v>
      </c>
      <c r="AQ136" s="157" cm="1">
        <f t="array" ref="AQ136">IFERROR(_xlfn.XLOOKUP($A136&amp;AQ$4,MEN_DES&amp;MEN_COD,MEN_GMS),0)*$Q136</f>
        <v>0</v>
      </c>
      <c r="AR136" s="157" cm="1">
        <f t="array" ref="AR136">IFERROR(_xlfn.XLOOKUP($A136&amp;AR$4,MEN_DES&amp;MEN_COD,MEN_GMS),0)*$Q136</f>
        <v>0</v>
      </c>
      <c r="AS136" s="157" cm="1">
        <f t="array" ref="AS136">IFERROR(_xlfn.XLOOKUP($A136&amp;AS$4,MEN_DES&amp;MEN_COD,MEN_GMS),0)*$Q136</f>
        <v>0</v>
      </c>
      <c r="AT136" s="157" cm="1">
        <f t="array" ref="AT136">IFERROR(_xlfn.XLOOKUP($A136&amp;AT$4,MEN_DES&amp;MEN_COD,MEN_GMS),0)*$Q136</f>
        <v>0</v>
      </c>
      <c r="AU136" s="157" cm="1">
        <f t="array" ref="AU136">IFERROR(_xlfn.XLOOKUP($A136&amp;AU$4,MEN_DES&amp;MEN_COD,MEN_GMS),0)*$Q136</f>
        <v>0</v>
      </c>
      <c r="AV136" s="157" cm="1">
        <f t="array" ref="AV136">IFERROR(_xlfn.XLOOKUP($A136&amp;AV$4,MEN_DES&amp;MEN_COD,MEN_GMS),0)*$Q136</f>
        <v>0</v>
      </c>
      <c r="AW136" s="157" cm="1">
        <f t="array" ref="AW136">IFERROR(_xlfn.XLOOKUP($A136&amp;AW$4,MEN_DES&amp;MEN_COD,MEN_GMS),0)*$Q136</f>
        <v>0</v>
      </c>
      <c r="AX136" s="157" cm="1">
        <f t="array" ref="AX136">IFERROR(_xlfn.XLOOKUP($A136&amp;AX$4,MEN_DES&amp;MEN_COD,MEN_GMS),0)*$Q136</f>
        <v>0</v>
      </c>
      <c r="AY136" s="157" cm="1">
        <f t="array" ref="AY136">IFERROR(_xlfn.XLOOKUP($A136&amp;AY$4,MEN_DES&amp;MEN_COD,MEN_GMS),0)*$Q136</f>
        <v>0</v>
      </c>
      <c r="AZ136" s="157" cm="1">
        <f t="array" ref="AZ136">IFERROR(_xlfn.XLOOKUP($A136&amp;AZ$4,MEN_DES&amp;MEN_COD,MEN_GMS),0)*$Q136</f>
        <v>0</v>
      </c>
      <c r="BA136" s="157" cm="1">
        <f t="array" ref="BA136">IFERROR(_xlfn.XLOOKUP($A136&amp;BA$4,MEN_DES&amp;MEN_COD,MEN_GMS),0)*$Q136</f>
        <v>0</v>
      </c>
      <c r="BB136" s="157" cm="1">
        <f t="array" ref="BB136">IFERROR(_xlfn.XLOOKUP($A136&amp;BB$4,MEN_DES&amp;MEN_COD,MEN_GMS),0)*$Q136</f>
        <v>0</v>
      </c>
      <c r="BC136" s="157" cm="1">
        <f t="array" ref="BC136">IFERROR(_xlfn.XLOOKUP($A136&amp;BC$4,MEN_DES&amp;MEN_COD,MEN_GMS),0)*$Q136</f>
        <v>0</v>
      </c>
      <c r="BD136" s="157" cm="1">
        <f t="array" ref="BD136">IFERROR(_xlfn.XLOOKUP($A136&amp;BD$4,MEN_DES&amp;MEN_COD,MEN_GMS),0)*$Q136</f>
        <v>0</v>
      </c>
      <c r="BE136" s="157" cm="1">
        <f t="array" ref="BE136">IFERROR(_xlfn.XLOOKUP($A136&amp;BE$4,MEN_DES&amp;MEN_COD,MEN_GMS),0)*$Q136</f>
        <v>0</v>
      </c>
      <c r="BF136" s="157" cm="1">
        <f t="array" ref="BF136">IFERROR(_xlfn.XLOOKUP($A136&amp;BF$4,MEN_DES&amp;MEN_COD,MEN_GMS),0)*$Q136</f>
        <v>0</v>
      </c>
      <c r="BG136" s="157" cm="1">
        <f t="array" ref="BG136">IFERROR(_xlfn.XLOOKUP($A136&amp;BG$4,MEN_DES&amp;MEN_COD,MEN_GMS),0)*$Q136</f>
        <v>0</v>
      </c>
      <c r="BH136" s="157" cm="1">
        <f t="array" ref="BH136">IFERROR(_xlfn.XLOOKUP($A136&amp;BH$4,MEN_DES&amp;MEN_COD,MEN_GMS),0)*$Q136</f>
        <v>0</v>
      </c>
      <c r="BI136" s="157" cm="1">
        <f t="array" ref="BI136">IFERROR(_xlfn.XLOOKUP($A136&amp;BI$4,MEN_DES&amp;MEN_COD,MEN_GMS),0)*$Q136</f>
        <v>0</v>
      </c>
      <c r="BJ136" s="157" cm="1">
        <f t="array" ref="BJ136">IFERROR(_xlfn.XLOOKUP($A136&amp;BJ$4,MEN_DES&amp;MEN_COD,MEN_GMS),0)*$Q136</f>
        <v>0</v>
      </c>
      <c r="BK136" s="157" cm="1">
        <f t="array" ref="BK136">IFERROR(_xlfn.XLOOKUP($A136&amp;BK$4,MEN_DES&amp;MEN_COD,MEN_GMS),0)*$Q136</f>
        <v>0</v>
      </c>
      <c r="BL136" s="157" cm="1">
        <f t="array" ref="BL136">IFERROR(_xlfn.XLOOKUP($A136&amp;BL$4,MEN_DES&amp;MEN_COD,MEN_GMS),0)*$Q136</f>
        <v>0</v>
      </c>
      <c r="BM136" s="157" cm="1">
        <f t="array" ref="BM136">IFERROR(_xlfn.XLOOKUP($A136&amp;BM$4,MEN_DES&amp;MEN_COD,MEN_GMS),0)*$Q136</f>
        <v>0</v>
      </c>
      <c r="BN136" s="157" cm="1">
        <f t="array" ref="BN136">IFERROR(_xlfn.XLOOKUP($A136&amp;BN$4,MEN_DES&amp;MEN_COD,MEN_GMS),0)*$Q136</f>
        <v>0</v>
      </c>
      <c r="BO136" s="168">
        <f t="shared" si="41"/>
        <v>0</v>
      </c>
    </row>
    <row r="137" spans="2:67" x14ac:dyDescent="0.15">
      <c r="B137"/>
      <c r="C137"/>
      <c r="R137" s="157" cm="1">
        <f t="array" ref="R137">IFERROR(_xlfn.XLOOKUP($A137&amp;R$4,MEN_DES&amp;MEN_COD,MEN_GMS),0)*$Q137</f>
        <v>0</v>
      </c>
      <c r="S137" s="157" cm="1">
        <f t="array" ref="S137">IFERROR(_xlfn.XLOOKUP($A137&amp;S$4,MEN_DES&amp;MEN_COD,MEN_GMS),0)*$Q137</f>
        <v>0</v>
      </c>
      <c r="T137" s="157" cm="1">
        <f t="array" ref="T137">IFERROR(_xlfn.XLOOKUP($A137&amp;T$4,MEN_DES&amp;MEN_COD,MEN_GMS),0)*$Q137</f>
        <v>0</v>
      </c>
      <c r="U137" s="157" cm="1">
        <f t="array" ref="U137">IFERROR(_xlfn.XLOOKUP($A137&amp;U$4,MEN_DES&amp;MEN_COD,MEN_GMS),0)*$Q137</f>
        <v>0</v>
      </c>
      <c r="V137" s="157" cm="1">
        <f t="array" ref="V137">IFERROR(_xlfn.XLOOKUP($A137&amp;V$4,MEN_DES&amp;MEN_COD,MEN_GMS),0)*$Q137</f>
        <v>0</v>
      </c>
      <c r="W137" s="157" cm="1">
        <f t="array" ref="W137">IFERROR(_xlfn.XLOOKUP($A137&amp;W$4,MEN_DES&amp;MEN_COD,MEN_GMS),0)*$Q137</f>
        <v>0</v>
      </c>
      <c r="X137" s="157" cm="1">
        <f t="array" ref="X137">IFERROR(_xlfn.XLOOKUP($A137&amp;X$4,MEN_DES&amp;MEN_COD,MEN_GMS),0)*$Q137</f>
        <v>0</v>
      </c>
      <c r="Y137" s="157" cm="1">
        <f t="array" ref="Y137">IFERROR(_xlfn.XLOOKUP($A137&amp;Y$4,MEN_DES&amp;MEN_COD,MEN_GMS),0)*$Q137</f>
        <v>0</v>
      </c>
      <c r="Z137" s="157" cm="1">
        <f t="array" ref="Z137">IFERROR(_xlfn.XLOOKUP($A137&amp;Z$4,MEN_DES&amp;MEN_COD,MEN_GMS),0)*$Q137</f>
        <v>0</v>
      </c>
      <c r="AA137" s="157" cm="1">
        <f t="array" ref="AA137">IFERROR(_xlfn.XLOOKUP($A137&amp;AA$4,MEN_DES&amp;MEN_COD,MEN_GMS),0)*$Q137</f>
        <v>0</v>
      </c>
      <c r="AB137" s="157" cm="1">
        <f t="array" ref="AB137">IFERROR(_xlfn.XLOOKUP($A137&amp;AB$4,MEN_DES&amp;MEN_COD,MEN_GMS),0)*$Q137</f>
        <v>0</v>
      </c>
      <c r="AC137" s="157" cm="1">
        <f t="array" ref="AC137">IFERROR(_xlfn.XLOOKUP($A137&amp;AC$4,MEN_DES&amp;MEN_COD,MEN_GMS),0)*$Q137</f>
        <v>0</v>
      </c>
      <c r="AD137" s="157" cm="1">
        <f t="array" ref="AD137">IFERROR(_xlfn.XLOOKUP($A137&amp;AD$4,MEN_DES&amp;MEN_COD,MEN_GMS),0)*$Q137</f>
        <v>0</v>
      </c>
      <c r="AE137" s="157" cm="1">
        <f t="array" ref="AE137">IFERROR(_xlfn.XLOOKUP($A137&amp;AE$4,MEN_DES&amp;MEN_COD,MEN_GMS),0)*$Q137</f>
        <v>0</v>
      </c>
      <c r="AF137" s="157"/>
      <c r="AG137" s="157" cm="1">
        <f t="array" ref="AG137">IFERROR(_xlfn.XLOOKUP($A137&amp;AG$4,MEN_DES&amp;MEN_COD,MEN_GMS),0)*$Q137</f>
        <v>0</v>
      </c>
      <c r="AH137" s="157" cm="1">
        <f t="array" ref="AH137">IFERROR(_xlfn.XLOOKUP($A137&amp;AH$4,MEN_DES&amp;MEN_COD,MEN_GMS),0)*$Q137</f>
        <v>0</v>
      </c>
      <c r="AI137" s="157" cm="1">
        <f t="array" ref="AI137">IFERROR(_xlfn.XLOOKUP($A137&amp;AI$4,MEN_DES&amp;MEN_COD,MEN_GMS),0)*$Q137</f>
        <v>0</v>
      </c>
      <c r="AJ137" s="157" cm="1">
        <f t="array" ref="AJ137">IFERROR(_xlfn.XLOOKUP($A137&amp;AJ$4,MEN_DES&amp;MEN_COD,MEN_GMS),0)*$Q137</f>
        <v>0</v>
      </c>
      <c r="AK137" s="157" cm="1">
        <f t="array" ref="AK137">IFERROR(_xlfn.XLOOKUP($A137&amp;AK$4,MEN_DES&amp;MEN_COD,MEN_GMS),0)*$Q137</f>
        <v>0</v>
      </c>
      <c r="AL137" s="157" cm="1">
        <f t="array" ref="AL137">IFERROR(_xlfn.XLOOKUP($A137&amp;AL$4,MEN_DES&amp;MEN_COD,MEN_GMS),0)*$Q137</f>
        <v>0</v>
      </c>
      <c r="AM137" s="157" cm="1">
        <f t="array" ref="AM137">IFERROR(_xlfn.XLOOKUP($A137&amp;AM$4,MEN_DES&amp;MEN_COD,MEN_GMS),0)*$Q137</f>
        <v>0</v>
      </c>
      <c r="AN137" s="157" cm="1">
        <f t="array" ref="AN137">IFERROR(_xlfn.XLOOKUP($A137&amp;AN$4,MEN_DES&amp;MEN_COD,MEN_GMS),0)*$Q137</f>
        <v>0</v>
      </c>
      <c r="AO137" s="157" cm="1">
        <f t="array" ref="AO137">IFERROR(_xlfn.XLOOKUP($A137&amp;AO$4,MEN_DES&amp;MEN_COD,MEN_GMS),0)*$Q137</f>
        <v>0</v>
      </c>
      <c r="AP137" s="157" cm="1">
        <f t="array" ref="AP137">IFERROR(_xlfn.XLOOKUP($A137&amp;AP$4,MEN_DES&amp;MEN_COD,MEN_GMS),0)*$Q137</f>
        <v>0</v>
      </c>
      <c r="AQ137" s="157" cm="1">
        <f t="array" ref="AQ137">IFERROR(_xlfn.XLOOKUP($A137&amp;AQ$4,MEN_DES&amp;MEN_COD,MEN_GMS),0)*$Q137</f>
        <v>0</v>
      </c>
      <c r="AR137" s="157" cm="1">
        <f t="array" ref="AR137">IFERROR(_xlfn.XLOOKUP($A137&amp;AR$4,MEN_DES&amp;MEN_COD,MEN_GMS),0)*$Q137</f>
        <v>0</v>
      </c>
      <c r="AS137" s="157" cm="1">
        <f t="array" ref="AS137">IFERROR(_xlfn.XLOOKUP($A137&amp;AS$4,MEN_DES&amp;MEN_COD,MEN_GMS),0)*$Q137</f>
        <v>0</v>
      </c>
      <c r="AT137" s="157" cm="1">
        <f t="array" ref="AT137">IFERROR(_xlfn.XLOOKUP($A137&amp;AT$4,MEN_DES&amp;MEN_COD,MEN_GMS),0)*$Q137</f>
        <v>0</v>
      </c>
      <c r="AU137" s="157" cm="1">
        <f t="array" ref="AU137">IFERROR(_xlfn.XLOOKUP($A137&amp;AU$4,MEN_DES&amp;MEN_COD,MEN_GMS),0)*$Q137</f>
        <v>0</v>
      </c>
      <c r="AV137" s="157" cm="1">
        <f t="array" ref="AV137">IFERROR(_xlfn.XLOOKUP($A137&amp;AV$4,MEN_DES&amp;MEN_COD,MEN_GMS),0)*$Q137</f>
        <v>0</v>
      </c>
      <c r="AW137" s="157" cm="1">
        <f t="array" ref="AW137">IFERROR(_xlfn.XLOOKUP($A137&amp;AW$4,MEN_DES&amp;MEN_COD,MEN_GMS),0)*$Q137</f>
        <v>0</v>
      </c>
      <c r="AX137" s="157" cm="1">
        <f t="array" ref="AX137">IFERROR(_xlfn.XLOOKUP($A137&amp;AX$4,MEN_DES&amp;MEN_COD,MEN_GMS),0)*$Q137</f>
        <v>0</v>
      </c>
      <c r="AY137" s="157" cm="1">
        <f t="array" ref="AY137">IFERROR(_xlfn.XLOOKUP($A137&amp;AY$4,MEN_DES&amp;MEN_COD,MEN_GMS),0)*$Q137</f>
        <v>0</v>
      </c>
      <c r="AZ137" s="157" cm="1">
        <f t="array" ref="AZ137">IFERROR(_xlfn.XLOOKUP($A137&amp;AZ$4,MEN_DES&amp;MEN_COD,MEN_GMS),0)*$Q137</f>
        <v>0</v>
      </c>
      <c r="BA137" s="157" cm="1">
        <f t="array" ref="BA137">IFERROR(_xlfn.XLOOKUP($A137&amp;BA$4,MEN_DES&amp;MEN_COD,MEN_GMS),0)*$Q137</f>
        <v>0</v>
      </c>
      <c r="BB137" s="157" cm="1">
        <f t="array" ref="BB137">IFERROR(_xlfn.XLOOKUP($A137&amp;BB$4,MEN_DES&amp;MEN_COD,MEN_GMS),0)*$Q137</f>
        <v>0</v>
      </c>
      <c r="BC137" s="157" cm="1">
        <f t="array" ref="BC137">IFERROR(_xlfn.XLOOKUP($A137&amp;BC$4,MEN_DES&amp;MEN_COD,MEN_GMS),0)*$Q137</f>
        <v>0</v>
      </c>
      <c r="BD137" s="157" cm="1">
        <f t="array" ref="BD137">IFERROR(_xlfn.XLOOKUP($A137&amp;BD$4,MEN_DES&amp;MEN_COD,MEN_GMS),0)*$Q137</f>
        <v>0</v>
      </c>
      <c r="BE137" s="157" cm="1">
        <f t="array" ref="BE137">IFERROR(_xlfn.XLOOKUP($A137&amp;BE$4,MEN_DES&amp;MEN_COD,MEN_GMS),0)*$Q137</f>
        <v>0</v>
      </c>
      <c r="BF137" s="157" cm="1">
        <f t="array" ref="BF137">IFERROR(_xlfn.XLOOKUP($A137&amp;BF$4,MEN_DES&amp;MEN_COD,MEN_GMS),0)*$Q137</f>
        <v>0</v>
      </c>
      <c r="BG137" s="157" cm="1">
        <f t="array" ref="BG137">IFERROR(_xlfn.XLOOKUP($A137&amp;BG$4,MEN_DES&amp;MEN_COD,MEN_GMS),0)*$Q137</f>
        <v>0</v>
      </c>
      <c r="BH137" s="157" cm="1">
        <f t="array" ref="BH137">IFERROR(_xlfn.XLOOKUP($A137&amp;BH$4,MEN_DES&amp;MEN_COD,MEN_GMS),0)*$Q137</f>
        <v>0</v>
      </c>
      <c r="BI137" s="157" cm="1">
        <f t="array" ref="BI137">IFERROR(_xlfn.XLOOKUP($A137&amp;BI$4,MEN_DES&amp;MEN_COD,MEN_GMS),0)*$Q137</f>
        <v>0</v>
      </c>
      <c r="BJ137" s="157" cm="1">
        <f t="array" ref="BJ137">IFERROR(_xlfn.XLOOKUP($A137&amp;BJ$4,MEN_DES&amp;MEN_COD,MEN_GMS),0)*$Q137</f>
        <v>0</v>
      </c>
      <c r="BK137" s="157" cm="1">
        <f t="array" ref="BK137">IFERROR(_xlfn.XLOOKUP($A137&amp;BK$4,MEN_DES&amp;MEN_COD,MEN_GMS),0)*$Q137</f>
        <v>0</v>
      </c>
      <c r="BL137" s="157" cm="1">
        <f t="array" ref="BL137">IFERROR(_xlfn.XLOOKUP($A137&amp;BL$4,MEN_DES&amp;MEN_COD,MEN_GMS),0)*$Q137</f>
        <v>0</v>
      </c>
      <c r="BM137" s="157" cm="1">
        <f t="array" ref="BM137">IFERROR(_xlfn.XLOOKUP($A137&amp;BM$4,MEN_DES&amp;MEN_COD,MEN_GMS),0)*$Q137</f>
        <v>0</v>
      </c>
      <c r="BN137" s="157" cm="1">
        <f t="array" ref="BN137">IFERROR(_xlfn.XLOOKUP($A137&amp;BN$4,MEN_DES&amp;MEN_COD,MEN_GMS),0)*$Q137</f>
        <v>0</v>
      </c>
      <c r="BO137" s="168">
        <f t="shared" si="41"/>
        <v>0</v>
      </c>
    </row>
    <row r="138" spans="2:67" x14ac:dyDescent="0.15">
      <c r="B138"/>
      <c r="C138"/>
      <c r="R138" s="157" cm="1">
        <f t="array" ref="R138">IFERROR(_xlfn.XLOOKUP($A138&amp;R$4,MEN_DES&amp;MEN_COD,MEN_GMS),0)*$Q138</f>
        <v>0</v>
      </c>
      <c r="S138" s="157" cm="1">
        <f t="array" ref="S138">IFERROR(_xlfn.XLOOKUP($A138&amp;S$4,MEN_DES&amp;MEN_COD,MEN_GMS),0)*$Q138</f>
        <v>0</v>
      </c>
      <c r="T138" s="157" cm="1">
        <f t="array" ref="T138">IFERROR(_xlfn.XLOOKUP($A138&amp;T$4,MEN_DES&amp;MEN_COD,MEN_GMS),0)*$Q138</f>
        <v>0</v>
      </c>
      <c r="U138" s="157" cm="1">
        <f t="array" ref="U138">IFERROR(_xlfn.XLOOKUP($A138&amp;U$4,MEN_DES&amp;MEN_COD,MEN_GMS),0)*$Q138</f>
        <v>0</v>
      </c>
      <c r="V138" s="157" cm="1">
        <f t="array" ref="V138">IFERROR(_xlfn.XLOOKUP($A138&amp;V$4,MEN_DES&amp;MEN_COD,MEN_GMS),0)*$Q138</f>
        <v>0</v>
      </c>
      <c r="W138" s="157" cm="1">
        <f t="array" ref="W138">IFERROR(_xlfn.XLOOKUP($A138&amp;W$4,MEN_DES&amp;MEN_COD,MEN_GMS),0)*$Q138</f>
        <v>0</v>
      </c>
      <c r="X138" s="157" cm="1">
        <f t="array" ref="X138">IFERROR(_xlfn.XLOOKUP($A138&amp;X$4,MEN_DES&amp;MEN_COD,MEN_GMS),0)*$Q138</f>
        <v>0</v>
      </c>
      <c r="Y138" s="157" cm="1">
        <f t="array" ref="Y138">IFERROR(_xlfn.XLOOKUP($A138&amp;Y$4,MEN_DES&amp;MEN_COD,MEN_GMS),0)*$Q138</f>
        <v>0</v>
      </c>
      <c r="Z138" s="157" cm="1">
        <f t="array" ref="Z138">IFERROR(_xlfn.XLOOKUP($A138&amp;Z$4,MEN_DES&amp;MEN_COD,MEN_GMS),0)*$Q138</f>
        <v>0</v>
      </c>
      <c r="AA138" s="157" cm="1">
        <f t="array" ref="AA138">IFERROR(_xlfn.XLOOKUP($A138&amp;AA$4,MEN_DES&amp;MEN_COD,MEN_GMS),0)*$Q138</f>
        <v>0</v>
      </c>
      <c r="AB138" s="157" cm="1">
        <f t="array" ref="AB138">IFERROR(_xlfn.XLOOKUP($A138&amp;AB$4,MEN_DES&amp;MEN_COD,MEN_GMS),0)*$Q138</f>
        <v>0</v>
      </c>
      <c r="AC138" s="157" cm="1">
        <f t="array" ref="AC138">IFERROR(_xlfn.XLOOKUP($A138&amp;AC$4,MEN_DES&amp;MEN_COD,MEN_GMS),0)*$Q138</f>
        <v>0</v>
      </c>
      <c r="AD138" s="157" cm="1">
        <f t="array" ref="AD138">IFERROR(_xlfn.XLOOKUP($A138&amp;AD$4,MEN_DES&amp;MEN_COD,MEN_GMS),0)*$Q138</f>
        <v>0</v>
      </c>
      <c r="AE138" s="157" cm="1">
        <f t="array" ref="AE138">IFERROR(_xlfn.XLOOKUP($A138&amp;AE$4,MEN_DES&amp;MEN_COD,MEN_GMS),0)*$Q138</f>
        <v>0</v>
      </c>
      <c r="AF138" s="157"/>
      <c r="AG138" s="157" cm="1">
        <f t="array" ref="AG138">IFERROR(_xlfn.XLOOKUP($A138&amp;AG$4,MEN_DES&amp;MEN_COD,MEN_GMS),0)*$Q138</f>
        <v>0</v>
      </c>
      <c r="AH138" s="157" cm="1">
        <f t="array" ref="AH138">IFERROR(_xlfn.XLOOKUP($A138&amp;AH$4,MEN_DES&amp;MEN_COD,MEN_GMS),0)*$Q138</f>
        <v>0</v>
      </c>
      <c r="AI138" s="157" cm="1">
        <f t="array" ref="AI138">IFERROR(_xlfn.XLOOKUP($A138&amp;AI$4,MEN_DES&amp;MEN_COD,MEN_GMS),0)*$Q138</f>
        <v>0</v>
      </c>
      <c r="AJ138" s="157" cm="1">
        <f t="array" ref="AJ138">IFERROR(_xlfn.XLOOKUP($A138&amp;AJ$4,MEN_DES&amp;MEN_COD,MEN_GMS),0)*$Q138</f>
        <v>0</v>
      </c>
      <c r="AK138" s="157" cm="1">
        <f t="array" ref="AK138">IFERROR(_xlfn.XLOOKUP($A138&amp;AK$4,MEN_DES&amp;MEN_COD,MEN_GMS),0)*$Q138</f>
        <v>0</v>
      </c>
      <c r="AL138" s="157" cm="1">
        <f t="array" ref="AL138">IFERROR(_xlfn.XLOOKUP($A138&amp;AL$4,MEN_DES&amp;MEN_COD,MEN_GMS),0)*$Q138</f>
        <v>0</v>
      </c>
      <c r="AM138" s="157" cm="1">
        <f t="array" ref="AM138">IFERROR(_xlfn.XLOOKUP($A138&amp;AM$4,MEN_DES&amp;MEN_COD,MEN_GMS),0)*$Q138</f>
        <v>0</v>
      </c>
      <c r="AN138" s="157" cm="1">
        <f t="array" ref="AN138">IFERROR(_xlfn.XLOOKUP($A138&amp;AN$4,MEN_DES&amp;MEN_COD,MEN_GMS),0)*$Q138</f>
        <v>0</v>
      </c>
      <c r="AO138" s="157" cm="1">
        <f t="array" ref="AO138">IFERROR(_xlfn.XLOOKUP($A138&amp;AO$4,MEN_DES&amp;MEN_COD,MEN_GMS),0)*$Q138</f>
        <v>0</v>
      </c>
      <c r="AP138" s="157" cm="1">
        <f t="array" ref="AP138">IFERROR(_xlfn.XLOOKUP($A138&amp;AP$4,MEN_DES&amp;MEN_COD,MEN_GMS),0)*$Q138</f>
        <v>0</v>
      </c>
      <c r="AQ138" s="157" cm="1">
        <f t="array" ref="AQ138">IFERROR(_xlfn.XLOOKUP($A138&amp;AQ$4,MEN_DES&amp;MEN_COD,MEN_GMS),0)*$Q138</f>
        <v>0</v>
      </c>
      <c r="AR138" s="157" cm="1">
        <f t="array" ref="AR138">IFERROR(_xlfn.XLOOKUP($A138&amp;AR$4,MEN_DES&amp;MEN_COD,MEN_GMS),0)*$Q138</f>
        <v>0</v>
      </c>
      <c r="AS138" s="157" cm="1">
        <f t="array" ref="AS138">IFERROR(_xlfn.XLOOKUP($A138&amp;AS$4,MEN_DES&amp;MEN_COD,MEN_GMS),0)*$Q138</f>
        <v>0</v>
      </c>
      <c r="AT138" s="157" cm="1">
        <f t="array" ref="AT138">IFERROR(_xlfn.XLOOKUP($A138&amp;AT$4,MEN_DES&amp;MEN_COD,MEN_GMS),0)*$Q138</f>
        <v>0</v>
      </c>
      <c r="AU138" s="157" cm="1">
        <f t="array" ref="AU138">IFERROR(_xlfn.XLOOKUP($A138&amp;AU$4,MEN_DES&amp;MEN_COD,MEN_GMS),0)*$Q138</f>
        <v>0</v>
      </c>
      <c r="AV138" s="157" cm="1">
        <f t="array" ref="AV138">IFERROR(_xlfn.XLOOKUP($A138&amp;AV$4,MEN_DES&amp;MEN_COD,MEN_GMS),0)*$Q138</f>
        <v>0</v>
      </c>
      <c r="AW138" s="157" cm="1">
        <f t="array" ref="AW138">IFERROR(_xlfn.XLOOKUP($A138&amp;AW$4,MEN_DES&amp;MEN_COD,MEN_GMS),0)*$Q138</f>
        <v>0</v>
      </c>
      <c r="AX138" s="157" cm="1">
        <f t="array" ref="AX138">IFERROR(_xlfn.XLOOKUP($A138&amp;AX$4,MEN_DES&amp;MEN_COD,MEN_GMS),0)*$Q138</f>
        <v>0</v>
      </c>
      <c r="AY138" s="157" cm="1">
        <f t="array" ref="AY138">IFERROR(_xlfn.XLOOKUP($A138&amp;AY$4,MEN_DES&amp;MEN_COD,MEN_GMS),0)*$Q138</f>
        <v>0</v>
      </c>
      <c r="AZ138" s="157" cm="1">
        <f t="array" ref="AZ138">IFERROR(_xlfn.XLOOKUP($A138&amp;AZ$4,MEN_DES&amp;MEN_COD,MEN_GMS),0)*$Q138</f>
        <v>0</v>
      </c>
      <c r="BA138" s="157" cm="1">
        <f t="array" ref="BA138">IFERROR(_xlfn.XLOOKUP($A138&amp;BA$4,MEN_DES&amp;MEN_COD,MEN_GMS),0)*$Q138</f>
        <v>0</v>
      </c>
      <c r="BB138" s="157" cm="1">
        <f t="array" ref="BB138">IFERROR(_xlfn.XLOOKUP($A138&amp;BB$4,MEN_DES&amp;MEN_COD,MEN_GMS),0)*$Q138</f>
        <v>0</v>
      </c>
      <c r="BC138" s="157" cm="1">
        <f t="array" ref="BC138">IFERROR(_xlfn.XLOOKUP($A138&amp;BC$4,MEN_DES&amp;MEN_COD,MEN_GMS),0)*$Q138</f>
        <v>0</v>
      </c>
      <c r="BD138" s="157" cm="1">
        <f t="array" ref="BD138">IFERROR(_xlfn.XLOOKUP($A138&amp;BD$4,MEN_DES&amp;MEN_COD,MEN_GMS),0)*$Q138</f>
        <v>0</v>
      </c>
      <c r="BE138" s="157" cm="1">
        <f t="array" ref="BE138">IFERROR(_xlfn.XLOOKUP($A138&amp;BE$4,MEN_DES&amp;MEN_COD,MEN_GMS),0)*$Q138</f>
        <v>0</v>
      </c>
      <c r="BF138" s="157" cm="1">
        <f t="array" ref="BF138">IFERROR(_xlfn.XLOOKUP($A138&amp;BF$4,MEN_DES&amp;MEN_COD,MEN_GMS),0)*$Q138</f>
        <v>0</v>
      </c>
      <c r="BG138" s="157" cm="1">
        <f t="array" ref="BG138">IFERROR(_xlfn.XLOOKUP($A138&amp;BG$4,MEN_DES&amp;MEN_COD,MEN_GMS),0)*$Q138</f>
        <v>0</v>
      </c>
      <c r="BH138" s="157" cm="1">
        <f t="array" ref="BH138">IFERROR(_xlfn.XLOOKUP($A138&amp;BH$4,MEN_DES&amp;MEN_COD,MEN_GMS),0)*$Q138</f>
        <v>0</v>
      </c>
      <c r="BI138" s="157" cm="1">
        <f t="array" ref="BI138">IFERROR(_xlfn.XLOOKUP($A138&amp;BI$4,MEN_DES&amp;MEN_COD,MEN_GMS),0)*$Q138</f>
        <v>0</v>
      </c>
      <c r="BJ138" s="157" cm="1">
        <f t="array" ref="BJ138">IFERROR(_xlfn.XLOOKUP($A138&amp;BJ$4,MEN_DES&amp;MEN_COD,MEN_GMS),0)*$Q138</f>
        <v>0</v>
      </c>
      <c r="BK138" s="157" cm="1">
        <f t="array" ref="BK138">IFERROR(_xlfn.XLOOKUP($A138&amp;BK$4,MEN_DES&amp;MEN_COD,MEN_GMS),0)*$Q138</f>
        <v>0</v>
      </c>
      <c r="BL138" s="157" cm="1">
        <f t="array" ref="BL138">IFERROR(_xlfn.XLOOKUP($A138&amp;BL$4,MEN_DES&amp;MEN_COD,MEN_GMS),0)*$Q138</f>
        <v>0</v>
      </c>
      <c r="BM138" s="157" cm="1">
        <f t="array" ref="BM138">IFERROR(_xlfn.XLOOKUP($A138&amp;BM$4,MEN_DES&amp;MEN_COD,MEN_GMS),0)*$Q138</f>
        <v>0</v>
      </c>
      <c r="BN138" s="157" cm="1">
        <f t="array" ref="BN138">IFERROR(_xlfn.XLOOKUP($A138&amp;BN$4,MEN_DES&amp;MEN_COD,MEN_GMS),0)*$Q138</f>
        <v>0</v>
      </c>
      <c r="BO138" s="168">
        <f t="shared" si="41"/>
        <v>0</v>
      </c>
    </row>
    <row r="139" spans="2:67" x14ac:dyDescent="0.15">
      <c r="B139"/>
      <c r="C139"/>
      <c r="R139" s="157" cm="1">
        <f t="array" ref="R139">IFERROR(_xlfn.XLOOKUP($A139&amp;R$4,MEN_DES&amp;MEN_COD,MEN_GMS),0)*$Q139</f>
        <v>0</v>
      </c>
      <c r="S139" s="157" cm="1">
        <f t="array" ref="S139">IFERROR(_xlfn.XLOOKUP($A139&amp;S$4,MEN_DES&amp;MEN_COD,MEN_GMS),0)*$Q139</f>
        <v>0</v>
      </c>
      <c r="T139" s="157" cm="1">
        <f t="array" ref="T139">IFERROR(_xlfn.XLOOKUP($A139&amp;T$4,MEN_DES&amp;MEN_COD,MEN_GMS),0)*$Q139</f>
        <v>0</v>
      </c>
      <c r="U139" s="157" cm="1">
        <f t="array" ref="U139">IFERROR(_xlfn.XLOOKUP($A139&amp;U$4,MEN_DES&amp;MEN_COD,MEN_GMS),0)*$Q139</f>
        <v>0</v>
      </c>
      <c r="V139" s="157" cm="1">
        <f t="array" ref="V139">IFERROR(_xlfn.XLOOKUP($A139&amp;V$4,MEN_DES&amp;MEN_COD,MEN_GMS),0)*$Q139</f>
        <v>0</v>
      </c>
      <c r="W139" s="157" cm="1">
        <f t="array" ref="W139">IFERROR(_xlfn.XLOOKUP($A139&amp;W$4,MEN_DES&amp;MEN_COD,MEN_GMS),0)*$Q139</f>
        <v>0</v>
      </c>
      <c r="X139" s="157" cm="1">
        <f t="array" ref="X139">IFERROR(_xlfn.XLOOKUP($A139&amp;X$4,MEN_DES&amp;MEN_COD,MEN_GMS),0)*$Q139</f>
        <v>0</v>
      </c>
      <c r="Y139" s="157" cm="1">
        <f t="array" ref="Y139">IFERROR(_xlfn.XLOOKUP($A139&amp;Y$4,MEN_DES&amp;MEN_COD,MEN_GMS),0)*$Q139</f>
        <v>0</v>
      </c>
      <c r="Z139" s="157" cm="1">
        <f t="array" ref="Z139">IFERROR(_xlfn.XLOOKUP($A139&amp;Z$4,MEN_DES&amp;MEN_COD,MEN_GMS),0)*$Q139</f>
        <v>0</v>
      </c>
      <c r="AA139" s="157" cm="1">
        <f t="array" ref="AA139">IFERROR(_xlfn.XLOOKUP($A139&amp;AA$4,MEN_DES&amp;MEN_COD,MEN_GMS),0)*$Q139</f>
        <v>0</v>
      </c>
      <c r="AB139" s="157" cm="1">
        <f t="array" ref="AB139">IFERROR(_xlfn.XLOOKUP($A139&amp;AB$4,MEN_DES&amp;MEN_COD,MEN_GMS),0)*$Q139</f>
        <v>0</v>
      </c>
      <c r="AC139" s="157" cm="1">
        <f t="array" ref="AC139">IFERROR(_xlfn.XLOOKUP($A139&amp;AC$4,MEN_DES&amp;MEN_COD,MEN_GMS),0)*$Q139</f>
        <v>0</v>
      </c>
      <c r="AD139" s="157" cm="1">
        <f t="array" ref="AD139">IFERROR(_xlfn.XLOOKUP($A139&amp;AD$4,MEN_DES&amp;MEN_COD,MEN_GMS),0)*$Q139</f>
        <v>0</v>
      </c>
      <c r="AE139" s="157" cm="1">
        <f t="array" ref="AE139">IFERROR(_xlfn.XLOOKUP($A139&amp;AE$4,MEN_DES&amp;MEN_COD,MEN_GMS),0)*$Q139</f>
        <v>0</v>
      </c>
      <c r="AF139" s="157"/>
      <c r="AG139" s="157" cm="1">
        <f t="array" ref="AG139">IFERROR(_xlfn.XLOOKUP($A139&amp;AG$4,MEN_DES&amp;MEN_COD,MEN_GMS),0)*$Q139</f>
        <v>0</v>
      </c>
      <c r="AH139" s="157" cm="1">
        <f t="array" ref="AH139">IFERROR(_xlfn.XLOOKUP($A139&amp;AH$4,MEN_DES&amp;MEN_COD,MEN_GMS),0)*$Q139</f>
        <v>0</v>
      </c>
      <c r="AI139" s="157" cm="1">
        <f t="array" ref="AI139">IFERROR(_xlfn.XLOOKUP($A139&amp;AI$4,MEN_DES&amp;MEN_COD,MEN_GMS),0)*$Q139</f>
        <v>0</v>
      </c>
      <c r="AJ139" s="157" cm="1">
        <f t="array" ref="AJ139">IFERROR(_xlfn.XLOOKUP($A139&amp;AJ$4,MEN_DES&amp;MEN_COD,MEN_GMS),0)*$Q139</f>
        <v>0</v>
      </c>
      <c r="AK139" s="157" cm="1">
        <f t="array" ref="AK139">IFERROR(_xlfn.XLOOKUP($A139&amp;AK$4,MEN_DES&amp;MEN_COD,MEN_GMS),0)*$Q139</f>
        <v>0</v>
      </c>
      <c r="AL139" s="157" cm="1">
        <f t="array" ref="AL139">IFERROR(_xlfn.XLOOKUP($A139&amp;AL$4,MEN_DES&amp;MEN_COD,MEN_GMS),0)*$Q139</f>
        <v>0</v>
      </c>
      <c r="AM139" s="157" cm="1">
        <f t="array" ref="AM139">IFERROR(_xlfn.XLOOKUP($A139&amp;AM$4,MEN_DES&amp;MEN_COD,MEN_GMS),0)*$Q139</f>
        <v>0</v>
      </c>
      <c r="AN139" s="157" cm="1">
        <f t="array" ref="AN139">IFERROR(_xlfn.XLOOKUP($A139&amp;AN$4,MEN_DES&amp;MEN_COD,MEN_GMS),0)*$Q139</f>
        <v>0</v>
      </c>
      <c r="AO139" s="157" cm="1">
        <f t="array" ref="AO139">IFERROR(_xlfn.XLOOKUP($A139&amp;AO$4,MEN_DES&amp;MEN_COD,MEN_GMS),0)*$Q139</f>
        <v>0</v>
      </c>
      <c r="AP139" s="157" cm="1">
        <f t="array" ref="AP139">IFERROR(_xlfn.XLOOKUP($A139&amp;AP$4,MEN_DES&amp;MEN_COD,MEN_GMS),0)*$Q139</f>
        <v>0</v>
      </c>
      <c r="AQ139" s="157" cm="1">
        <f t="array" ref="AQ139">IFERROR(_xlfn.XLOOKUP($A139&amp;AQ$4,MEN_DES&amp;MEN_COD,MEN_GMS),0)*$Q139</f>
        <v>0</v>
      </c>
      <c r="AR139" s="157" cm="1">
        <f t="array" ref="AR139">IFERROR(_xlfn.XLOOKUP($A139&amp;AR$4,MEN_DES&amp;MEN_COD,MEN_GMS),0)*$Q139</f>
        <v>0</v>
      </c>
      <c r="AS139" s="157" cm="1">
        <f t="array" ref="AS139">IFERROR(_xlfn.XLOOKUP($A139&amp;AS$4,MEN_DES&amp;MEN_COD,MEN_GMS),0)*$Q139</f>
        <v>0</v>
      </c>
      <c r="AT139" s="157" cm="1">
        <f t="array" ref="AT139">IFERROR(_xlfn.XLOOKUP($A139&amp;AT$4,MEN_DES&amp;MEN_COD,MEN_GMS),0)*$Q139</f>
        <v>0</v>
      </c>
      <c r="AU139" s="157" cm="1">
        <f t="array" ref="AU139">IFERROR(_xlfn.XLOOKUP($A139&amp;AU$4,MEN_DES&amp;MEN_COD,MEN_GMS),0)*$Q139</f>
        <v>0</v>
      </c>
      <c r="AV139" s="157" cm="1">
        <f t="array" ref="AV139">IFERROR(_xlfn.XLOOKUP($A139&amp;AV$4,MEN_DES&amp;MEN_COD,MEN_GMS),0)*$Q139</f>
        <v>0</v>
      </c>
      <c r="AW139" s="157" cm="1">
        <f t="array" ref="AW139">IFERROR(_xlfn.XLOOKUP($A139&amp;AW$4,MEN_DES&amp;MEN_COD,MEN_GMS),0)*$Q139</f>
        <v>0</v>
      </c>
      <c r="AX139" s="157" cm="1">
        <f t="array" ref="AX139">IFERROR(_xlfn.XLOOKUP($A139&amp;AX$4,MEN_DES&amp;MEN_COD,MEN_GMS),0)*$Q139</f>
        <v>0</v>
      </c>
      <c r="AY139" s="157" cm="1">
        <f t="array" ref="AY139">IFERROR(_xlfn.XLOOKUP($A139&amp;AY$4,MEN_DES&amp;MEN_COD,MEN_GMS),0)*$Q139</f>
        <v>0</v>
      </c>
      <c r="AZ139" s="157" cm="1">
        <f t="array" ref="AZ139">IFERROR(_xlfn.XLOOKUP($A139&amp;AZ$4,MEN_DES&amp;MEN_COD,MEN_GMS),0)*$Q139</f>
        <v>0</v>
      </c>
      <c r="BA139" s="157" cm="1">
        <f t="array" ref="BA139">IFERROR(_xlfn.XLOOKUP($A139&amp;BA$4,MEN_DES&amp;MEN_COD,MEN_GMS),0)*$Q139</f>
        <v>0</v>
      </c>
      <c r="BB139" s="157" cm="1">
        <f t="array" ref="BB139">IFERROR(_xlfn.XLOOKUP($A139&amp;BB$4,MEN_DES&amp;MEN_COD,MEN_GMS),0)*$Q139</f>
        <v>0</v>
      </c>
      <c r="BC139" s="157" cm="1">
        <f t="array" ref="BC139">IFERROR(_xlfn.XLOOKUP($A139&amp;BC$4,MEN_DES&amp;MEN_COD,MEN_GMS),0)*$Q139</f>
        <v>0</v>
      </c>
      <c r="BD139" s="157" cm="1">
        <f t="array" ref="BD139">IFERROR(_xlfn.XLOOKUP($A139&amp;BD$4,MEN_DES&amp;MEN_COD,MEN_GMS),0)*$Q139</f>
        <v>0</v>
      </c>
      <c r="BE139" s="157" cm="1">
        <f t="array" ref="BE139">IFERROR(_xlfn.XLOOKUP($A139&amp;BE$4,MEN_DES&amp;MEN_COD,MEN_GMS),0)*$Q139</f>
        <v>0</v>
      </c>
      <c r="BF139" s="157" cm="1">
        <f t="array" ref="BF139">IFERROR(_xlfn.XLOOKUP($A139&amp;BF$4,MEN_DES&amp;MEN_COD,MEN_GMS),0)*$Q139</f>
        <v>0</v>
      </c>
      <c r="BG139" s="157" cm="1">
        <f t="array" ref="BG139">IFERROR(_xlfn.XLOOKUP($A139&amp;BG$4,MEN_DES&amp;MEN_COD,MEN_GMS),0)*$Q139</f>
        <v>0</v>
      </c>
      <c r="BH139" s="157" cm="1">
        <f t="array" ref="BH139">IFERROR(_xlfn.XLOOKUP($A139&amp;BH$4,MEN_DES&amp;MEN_COD,MEN_GMS),0)*$Q139</f>
        <v>0</v>
      </c>
      <c r="BI139" s="157" cm="1">
        <f t="array" ref="BI139">IFERROR(_xlfn.XLOOKUP($A139&amp;BI$4,MEN_DES&amp;MEN_COD,MEN_GMS),0)*$Q139</f>
        <v>0</v>
      </c>
      <c r="BJ139" s="157" cm="1">
        <f t="array" ref="BJ139">IFERROR(_xlfn.XLOOKUP($A139&amp;BJ$4,MEN_DES&amp;MEN_COD,MEN_GMS),0)*$Q139</f>
        <v>0</v>
      </c>
      <c r="BK139" s="157" cm="1">
        <f t="array" ref="BK139">IFERROR(_xlfn.XLOOKUP($A139&amp;BK$4,MEN_DES&amp;MEN_COD,MEN_GMS),0)*$Q139</f>
        <v>0</v>
      </c>
      <c r="BL139" s="157" cm="1">
        <f t="array" ref="BL139">IFERROR(_xlfn.XLOOKUP($A139&amp;BL$4,MEN_DES&amp;MEN_COD,MEN_GMS),0)*$Q139</f>
        <v>0</v>
      </c>
      <c r="BM139" s="157" cm="1">
        <f t="array" ref="BM139">IFERROR(_xlfn.XLOOKUP($A139&amp;BM$4,MEN_DES&amp;MEN_COD,MEN_GMS),0)*$Q139</f>
        <v>0</v>
      </c>
      <c r="BN139" s="157" cm="1">
        <f t="array" ref="BN139">IFERROR(_xlfn.XLOOKUP($A139&amp;BN$4,MEN_DES&amp;MEN_COD,MEN_GMS),0)*$Q139</f>
        <v>0</v>
      </c>
      <c r="BO139" s="168">
        <f t="shared" si="41"/>
        <v>0</v>
      </c>
    </row>
    <row r="140" spans="2:67" x14ac:dyDescent="0.15">
      <c r="B140"/>
      <c r="C140"/>
      <c r="R140" s="157" cm="1">
        <f t="array" ref="R140">IFERROR(_xlfn.XLOOKUP($A140&amp;R$4,MEN_DES&amp;MEN_COD,MEN_GMS),0)*$Q140</f>
        <v>0</v>
      </c>
      <c r="S140" s="157" cm="1">
        <f t="array" ref="S140">IFERROR(_xlfn.XLOOKUP($A140&amp;S$4,MEN_DES&amp;MEN_COD,MEN_GMS),0)*$Q140</f>
        <v>0</v>
      </c>
      <c r="T140" s="157" cm="1">
        <f t="array" ref="T140">IFERROR(_xlfn.XLOOKUP($A140&amp;T$4,MEN_DES&amp;MEN_COD,MEN_GMS),0)*$Q140</f>
        <v>0</v>
      </c>
      <c r="U140" s="157" cm="1">
        <f t="array" ref="U140">IFERROR(_xlfn.XLOOKUP($A140&amp;U$4,MEN_DES&amp;MEN_COD,MEN_GMS),0)*$Q140</f>
        <v>0</v>
      </c>
      <c r="V140" s="157" cm="1">
        <f t="array" ref="V140">IFERROR(_xlfn.XLOOKUP($A140&amp;V$4,MEN_DES&amp;MEN_COD,MEN_GMS),0)*$Q140</f>
        <v>0</v>
      </c>
      <c r="W140" s="157" cm="1">
        <f t="array" ref="W140">IFERROR(_xlfn.XLOOKUP($A140&amp;W$4,MEN_DES&amp;MEN_COD,MEN_GMS),0)*$Q140</f>
        <v>0</v>
      </c>
      <c r="X140" s="157" cm="1">
        <f t="array" ref="X140">IFERROR(_xlfn.XLOOKUP($A140&amp;X$4,MEN_DES&amp;MEN_COD,MEN_GMS),0)*$Q140</f>
        <v>0</v>
      </c>
      <c r="Y140" s="157" cm="1">
        <f t="array" ref="Y140">IFERROR(_xlfn.XLOOKUP($A140&amp;Y$4,MEN_DES&amp;MEN_COD,MEN_GMS),0)*$Q140</f>
        <v>0</v>
      </c>
      <c r="Z140" s="157" cm="1">
        <f t="array" ref="Z140">IFERROR(_xlfn.XLOOKUP($A140&amp;Z$4,MEN_DES&amp;MEN_COD,MEN_GMS),0)*$Q140</f>
        <v>0</v>
      </c>
      <c r="AA140" s="157" cm="1">
        <f t="array" ref="AA140">IFERROR(_xlfn.XLOOKUP($A140&amp;AA$4,MEN_DES&amp;MEN_COD,MEN_GMS),0)*$Q140</f>
        <v>0</v>
      </c>
      <c r="AB140" s="157" cm="1">
        <f t="array" ref="AB140">IFERROR(_xlfn.XLOOKUP($A140&amp;AB$4,MEN_DES&amp;MEN_COD,MEN_GMS),0)*$Q140</f>
        <v>0</v>
      </c>
      <c r="AC140" s="157" cm="1">
        <f t="array" ref="AC140">IFERROR(_xlfn.XLOOKUP($A140&amp;AC$4,MEN_DES&amp;MEN_COD,MEN_GMS),0)*$Q140</f>
        <v>0</v>
      </c>
      <c r="AD140" s="157" cm="1">
        <f t="array" ref="AD140">IFERROR(_xlfn.XLOOKUP($A140&amp;AD$4,MEN_DES&amp;MEN_COD,MEN_GMS),0)*$Q140</f>
        <v>0</v>
      </c>
      <c r="AE140" s="157" cm="1">
        <f t="array" ref="AE140">IFERROR(_xlfn.XLOOKUP($A140&amp;AE$4,MEN_DES&amp;MEN_COD,MEN_GMS),0)*$Q140</f>
        <v>0</v>
      </c>
      <c r="AF140" s="157"/>
      <c r="AG140" s="157" cm="1">
        <f t="array" ref="AG140">IFERROR(_xlfn.XLOOKUP($A140&amp;AG$4,MEN_DES&amp;MEN_COD,MEN_GMS),0)*$Q140</f>
        <v>0</v>
      </c>
      <c r="AH140" s="157" cm="1">
        <f t="array" ref="AH140">IFERROR(_xlfn.XLOOKUP($A140&amp;AH$4,MEN_DES&amp;MEN_COD,MEN_GMS),0)*$Q140</f>
        <v>0</v>
      </c>
      <c r="AI140" s="157" cm="1">
        <f t="array" ref="AI140">IFERROR(_xlfn.XLOOKUP($A140&amp;AI$4,MEN_DES&amp;MEN_COD,MEN_GMS),0)*$Q140</f>
        <v>0</v>
      </c>
      <c r="AJ140" s="157" cm="1">
        <f t="array" ref="AJ140">IFERROR(_xlfn.XLOOKUP($A140&amp;AJ$4,MEN_DES&amp;MEN_COD,MEN_GMS),0)*$Q140</f>
        <v>0</v>
      </c>
      <c r="AK140" s="157" cm="1">
        <f t="array" ref="AK140">IFERROR(_xlfn.XLOOKUP($A140&amp;AK$4,MEN_DES&amp;MEN_COD,MEN_GMS),0)*$Q140</f>
        <v>0</v>
      </c>
      <c r="AL140" s="157" cm="1">
        <f t="array" ref="AL140">IFERROR(_xlfn.XLOOKUP($A140&amp;AL$4,MEN_DES&amp;MEN_COD,MEN_GMS),0)*$Q140</f>
        <v>0</v>
      </c>
      <c r="AM140" s="157" cm="1">
        <f t="array" ref="AM140">IFERROR(_xlfn.XLOOKUP($A140&amp;AM$4,MEN_DES&amp;MEN_COD,MEN_GMS),0)*$Q140</f>
        <v>0</v>
      </c>
      <c r="AN140" s="157" cm="1">
        <f t="array" ref="AN140">IFERROR(_xlfn.XLOOKUP($A140&amp;AN$4,MEN_DES&amp;MEN_COD,MEN_GMS),0)*$Q140</f>
        <v>0</v>
      </c>
      <c r="AO140" s="157" cm="1">
        <f t="array" ref="AO140">IFERROR(_xlfn.XLOOKUP($A140&amp;AO$4,MEN_DES&amp;MEN_COD,MEN_GMS),0)*$Q140</f>
        <v>0</v>
      </c>
      <c r="AP140" s="157" cm="1">
        <f t="array" ref="AP140">IFERROR(_xlfn.XLOOKUP($A140&amp;AP$4,MEN_DES&amp;MEN_COD,MEN_GMS),0)*$Q140</f>
        <v>0</v>
      </c>
      <c r="AQ140" s="157" cm="1">
        <f t="array" ref="AQ140">IFERROR(_xlfn.XLOOKUP($A140&amp;AQ$4,MEN_DES&amp;MEN_COD,MEN_GMS),0)*$Q140</f>
        <v>0</v>
      </c>
      <c r="AR140" s="157" cm="1">
        <f t="array" ref="AR140">IFERROR(_xlfn.XLOOKUP($A140&amp;AR$4,MEN_DES&amp;MEN_COD,MEN_GMS),0)*$Q140</f>
        <v>0</v>
      </c>
      <c r="AS140" s="157" cm="1">
        <f t="array" ref="AS140">IFERROR(_xlfn.XLOOKUP($A140&amp;AS$4,MEN_DES&amp;MEN_COD,MEN_GMS),0)*$Q140</f>
        <v>0</v>
      </c>
      <c r="AT140" s="157" cm="1">
        <f t="array" ref="AT140">IFERROR(_xlfn.XLOOKUP($A140&amp;AT$4,MEN_DES&amp;MEN_COD,MEN_GMS),0)*$Q140</f>
        <v>0</v>
      </c>
      <c r="AU140" s="157" cm="1">
        <f t="array" ref="AU140">IFERROR(_xlfn.XLOOKUP($A140&amp;AU$4,MEN_DES&amp;MEN_COD,MEN_GMS),0)*$Q140</f>
        <v>0</v>
      </c>
      <c r="AV140" s="157" cm="1">
        <f t="array" ref="AV140">IFERROR(_xlfn.XLOOKUP($A140&amp;AV$4,MEN_DES&amp;MEN_COD,MEN_GMS),0)*$Q140</f>
        <v>0</v>
      </c>
      <c r="AW140" s="157" cm="1">
        <f t="array" ref="AW140">IFERROR(_xlfn.XLOOKUP($A140&amp;AW$4,MEN_DES&amp;MEN_COD,MEN_GMS),0)*$Q140</f>
        <v>0</v>
      </c>
      <c r="AX140" s="157" cm="1">
        <f t="array" ref="AX140">IFERROR(_xlfn.XLOOKUP($A140&amp;AX$4,MEN_DES&amp;MEN_COD,MEN_GMS),0)*$Q140</f>
        <v>0</v>
      </c>
      <c r="AY140" s="157" cm="1">
        <f t="array" ref="AY140">IFERROR(_xlfn.XLOOKUP($A140&amp;AY$4,MEN_DES&amp;MEN_COD,MEN_GMS),0)*$Q140</f>
        <v>0</v>
      </c>
      <c r="AZ140" s="157" cm="1">
        <f t="array" ref="AZ140">IFERROR(_xlfn.XLOOKUP($A140&amp;AZ$4,MEN_DES&amp;MEN_COD,MEN_GMS),0)*$Q140</f>
        <v>0</v>
      </c>
      <c r="BA140" s="157" cm="1">
        <f t="array" ref="BA140">IFERROR(_xlfn.XLOOKUP($A140&amp;BA$4,MEN_DES&amp;MEN_COD,MEN_GMS),0)*$Q140</f>
        <v>0</v>
      </c>
      <c r="BB140" s="157" cm="1">
        <f t="array" ref="BB140">IFERROR(_xlfn.XLOOKUP($A140&amp;BB$4,MEN_DES&amp;MEN_COD,MEN_GMS),0)*$Q140</f>
        <v>0</v>
      </c>
      <c r="BC140" s="157" cm="1">
        <f t="array" ref="BC140">IFERROR(_xlfn.XLOOKUP($A140&amp;BC$4,MEN_DES&amp;MEN_COD,MEN_GMS),0)*$Q140</f>
        <v>0</v>
      </c>
      <c r="BD140" s="157" cm="1">
        <f t="array" ref="BD140">IFERROR(_xlfn.XLOOKUP($A140&amp;BD$4,MEN_DES&amp;MEN_COD,MEN_GMS),0)*$Q140</f>
        <v>0</v>
      </c>
      <c r="BE140" s="157" cm="1">
        <f t="array" ref="BE140">IFERROR(_xlfn.XLOOKUP($A140&amp;BE$4,MEN_DES&amp;MEN_COD,MEN_GMS),0)*$Q140</f>
        <v>0</v>
      </c>
      <c r="BF140" s="157" cm="1">
        <f t="array" ref="BF140">IFERROR(_xlfn.XLOOKUP($A140&amp;BF$4,MEN_DES&amp;MEN_COD,MEN_GMS),0)*$Q140</f>
        <v>0</v>
      </c>
      <c r="BG140" s="157" cm="1">
        <f t="array" ref="BG140">IFERROR(_xlfn.XLOOKUP($A140&amp;BG$4,MEN_DES&amp;MEN_COD,MEN_GMS),0)*$Q140</f>
        <v>0</v>
      </c>
      <c r="BH140" s="157" cm="1">
        <f t="array" ref="BH140">IFERROR(_xlfn.XLOOKUP($A140&amp;BH$4,MEN_DES&amp;MEN_COD,MEN_GMS),0)*$Q140</f>
        <v>0</v>
      </c>
      <c r="BI140" s="157" cm="1">
        <f t="array" ref="BI140">IFERROR(_xlfn.XLOOKUP($A140&amp;BI$4,MEN_DES&amp;MEN_COD,MEN_GMS),0)*$Q140</f>
        <v>0</v>
      </c>
      <c r="BJ140" s="157" cm="1">
        <f t="array" ref="BJ140">IFERROR(_xlfn.XLOOKUP($A140&amp;BJ$4,MEN_DES&amp;MEN_COD,MEN_GMS),0)*$Q140</f>
        <v>0</v>
      </c>
      <c r="BK140" s="157" cm="1">
        <f t="array" ref="BK140">IFERROR(_xlfn.XLOOKUP($A140&amp;BK$4,MEN_DES&amp;MEN_COD,MEN_GMS),0)*$Q140</f>
        <v>0</v>
      </c>
      <c r="BL140" s="157" cm="1">
        <f t="array" ref="BL140">IFERROR(_xlfn.XLOOKUP($A140&amp;BL$4,MEN_DES&amp;MEN_COD,MEN_GMS),0)*$Q140</f>
        <v>0</v>
      </c>
      <c r="BM140" s="157" cm="1">
        <f t="array" ref="BM140">IFERROR(_xlfn.XLOOKUP($A140&amp;BM$4,MEN_DES&amp;MEN_COD,MEN_GMS),0)*$Q140</f>
        <v>0</v>
      </c>
      <c r="BN140" s="157" cm="1">
        <f t="array" ref="BN140">IFERROR(_xlfn.XLOOKUP($A140&amp;BN$4,MEN_DES&amp;MEN_COD,MEN_GMS),0)*$Q140</f>
        <v>0</v>
      </c>
      <c r="BO140" s="168">
        <f t="shared" si="41"/>
        <v>0</v>
      </c>
    </row>
    <row r="141" spans="2:67" x14ac:dyDescent="0.15">
      <c r="B141"/>
      <c r="C141"/>
      <c r="R141" s="157" cm="1">
        <f t="array" ref="R141">IFERROR(_xlfn.XLOOKUP($A141&amp;R$4,MEN_DES&amp;MEN_COD,MEN_GMS),0)*$Q141</f>
        <v>0</v>
      </c>
      <c r="S141" s="157" cm="1">
        <f t="array" ref="S141">IFERROR(_xlfn.XLOOKUP($A141&amp;S$4,MEN_DES&amp;MEN_COD,MEN_GMS),0)*$Q141</f>
        <v>0</v>
      </c>
      <c r="T141" s="157" cm="1">
        <f t="array" ref="T141">IFERROR(_xlfn.XLOOKUP($A141&amp;T$4,MEN_DES&amp;MEN_COD,MEN_GMS),0)*$Q141</f>
        <v>0</v>
      </c>
      <c r="U141" s="157" cm="1">
        <f t="array" ref="U141">IFERROR(_xlfn.XLOOKUP($A141&amp;U$4,MEN_DES&amp;MEN_COD,MEN_GMS),0)*$Q141</f>
        <v>0</v>
      </c>
      <c r="V141" s="157" cm="1">
        <f t="array" ref="V141">IFERROR(_xlfn.XLOOKUP($A141&amp;V$4,MEN_DES&amp;MEN_COD,MEN_GMS),0)*$Q141</f>
        <v>0</v>
      </c>
      <c r="W141" s="157" cm="1">
        <f t="array" ref="W141">IFERROR(_xlfn.XLOOKUP($A141&amp;W$4,MEN_DES&amp;MEN_COD,MEN_GMS),0)*$Q141</f>
        <v>0</v>
      </c>
      <c r="X141" s="157" cm="1">
        <f t="array" ref="X141">IFERROR(_xlfn.XLOOKUP($A141&amp;X$4,MEN_DES&amp;MEN_COD,MEN_GMS),0)*$Q141</f>
        <v>0</v>
      </c>
      <c r="Y141" s="157" cm="1">
        <f t="array" ref="Y141">IFERROR(_xlfn.XLOOKUP($A141&amp;Y$4,MEN_DES&amp;MEN_COD,MEN_GMS),0)*$Q141</f>
        <v>0</v>
      </c>
      <c r="Z141" s="157" cm="1">
        <f t="array" ref="Z141">IFERROR(_xlfn.XLOOKUP($A141&amp;Z$4,MEN_DES&amp;MEN_COD,MEN_GMS),0)*$Q141</f>
        <v>0</v>
      </c>
      <c r="AA141" s="157" cm="1">
        <f t="array" ref="AA141">IFERROR(_xlfn.XLOOKUP($A141&amp;AA$4,MEN_DES&amp;MEN_COD,MEN_GMS),0)*$Q141</f>
        <v>0</v>
      </c>
      <c r="AB141" s="157" cm="1">
        <f t="array" ref="AB141">IFERROR(_xlfn.XLOOKUP($A141&amp;AB$4,MEN_DES&amp;MEN_COD,MEN_GMS),0)*$Q141</f>
        <v>0</v>
      </c>
      <c r="AC141" s="157" cm="1">
        <f t="array" ref="AC141">IFERROR(_xlfn.XLOOKUP($A141&amp;AC$4,MEN_DES&amp;MEN_COD,MEN_GMS),0)*$Q141</f>
        <v>0</v>
      </c>
      <c r="AD141" s="157" cm="1">
        <f t="array" ref="AD141">IFERROR(_xlfn.XLOOKUP($A141&amp;AD$4,MEN_DES&amp;MEN_COD,MEN_GMS),0)*$Q141</f>
        <v>0</v>
      </c>
      <c r="AE141" s="157" cm="1">
        <f t="array" ref="AE141">IFERROR(_xlfn.XLOOKUP($A141&amp;AE$4,MEN_DES&amp;MEN_COD,MEN_GMS),0)*$Q141</f>
        <v>0</v>
      </c>
      <c r="AF141" s="157"/>
      <c r="AG141" s="157" cm="1">
        <f t="array" ref="AG141">IFERROR(_xlfn.XLOOKUP($A141&amp;AG$4,MEN_DES&amp;MEN_COD,MEN_GMS),0)*$Q141</f>
        <v>0</v>
      </c>
      <c r="AH141" s="157" cm="1">
        <f t="array" ref="AH141">IFERROR(_xlfn.XLOOKUP($A141&amp;AH$4,MEN_DES&amp;MEN_COD,MEN_GMS),0)*$Q141</f>
        <v>0</v>
      </c>
      <c r="AI141" s="157" cm="1">
        <f t="array" ref="AI141">IFERROR(_xlfn.XLOOKUP($A141&amp;AI$4,MEN_DES&amp;MEN_COD,MEN_GMS),0)*$Q141</f>
        <v>0</v>
      </c>
      <c r="AJ141" s="157" cm="1">
        <f t="array" ref="AJ141">IFERROR(_xlfn.XLOOKUP($A141&amp;AJ$4,MEN_DES&amp;MEN_COD,MEN_GMS),0)*$Q141</f>
        <v>0</v>
      </c>
      <c r="AK141" s="157" cm="1">
        <f t="array" ref="AK141">IFERROR(_xlfn.XLOOKUP($A141&amp;AK$4,MEN_DES&amp;MEN_COD,MEN_GMS),0)*$Q141</f>
        <v>0</v>
      </c>
      <c r="AL141" s="157" cm="1">
        <f t="array" ref="AL141">IFERROR(_xlfn.XLOOKUP($A141&amp;AL$4,MEN_DES&amp;MEN_COD,MEN_GMS),0)*$Q141</f>
        <v>0</v>
      </c>
      <c r="AM141" s="157" cm="1">
        <f t="array" ref="AM141">IFERROR(_xlfn.XLOOKUP($A141&amp;AM$4,MEN_DES&amp;MEN_COD,MEN_GMS),0)*$Q141</f>
        <v>0</v>
      </c>
      <c r="AN141" s="157" cm="1">
        <f t="array" ref="AN141">IFERROR(_xlfn.XLOOKUP($A141&amp;AN$4,MEN_DES&amp;MEN_COD,MEN_GMS),0)*$Q141</f>
        <v>0</v>
      </c>
      <c r="AO141" s="157" cm="1">
        <f t="array" ref="AO141">IFERROR(_xlfn.XLOOKUP($A141&amp;AO$4,MEN_DES&amp;MEN_COD,MEN_GMS),0)*$Q141</f>
        <v>0</v>
      </c>
      <c r="AP141" s="157" cm="1">
        <f t="array" ref="AP141">IFERROR(_xlfn.XLOOKUP($A141&amp;AP$4,MEN_DES&amp;MEN_COD,MEN_GMS),0)*$Q141</f>
        <v>0</v>
      </c>
      <c r="AQ141" s="157" cm="1">
        <f t="array" ref="AQ141">IFERROR(_xlfn.XLOOKUP($A141&amp;AQ$4,MEN_DES&amp;MEN_COD,MEN_GMS),0)*$Q141</f>
        <v>0</v>
      </c>
      <c r="AR141" s="157" cm="1">
        <f t="array" ref="AR141">IFERROR(_xlfn.XLOOKUP($A141&amp;AR$4,MEN_DES&amp;MEN_COD,MEN_GMS),0)*$Q141</f>
        <v>0</v>
      </c>
      <c r="AS141" s="157" cm="1">
        <f t="array" ref="AS141">IFERROR(_xlfn.XLOOKUP($A141&amp;AS$4,MEN_DES&amp;MEN_COD,MEN_GMS),0)*$Q141</f>
        <v>0</v>
      </c>
      <c r="AT141" s="157" cm="1">
        <f t="array" ref="AT141">IFERROR(_xlfn.XLOOKUP($A141&amp;AT$4,MEN_DES&amp;MEN_COD,MEN_GMS),0)*$Q141</f>
        <v>0</v>
      </c>
      <c r="AU141" s="157" cm="1">
        <f t="array" ref="AU141">IFERROR(_xlfn.XLOOKUP($A141&amp;AU$4,MEN_DES&amp;MEN_COD,MEN_GMS),0)*$Q141</f>
        <v>0</v>
      </c>
      <c r="AV141" s="157" cm="1">
        <f t="array" ref="AV141">IFERROR(_xlfn.XLOOKUP($A141&amp;AV$4,MEN_DES&amp;MEN_COD,MEN_GMS),0)*$Q141</f>
        <v>0</v>
      </c>
      <c r="AW141" s="157" cm="1">
        <f t="array" ref="AW141">IFERROR(_xlfn.XLOOKUP($A141&amp;AW$4,MEN_DES&amp;MEN_COD,MEN_GMS),0)*$Q141</f>
        <v>0</v>
      </c>
      <c r="AX141" s="157" cm="1">
        <f t="array" ref="AX141">IFERROR(_xlfn.XLOOKUP($A141&amp;AX$4,MEN_DES&amp;MEN_COD,MEN_GMS),0)*$Q141</f>
        <v>0</v>
      </c>
      <c r="AY141" s="157" cm="1">
        <f t="array" ref="AY141">IFERROR(_xlfn.XLOOKUP($A141&amp;AY$4,MEN_DES&amp;MEN_COD,MEN_GMS),0)*$Q141</f>
        <v>0</v>
      </c>
      <c r="AZ141" s="157" cm="1">
        <f t="array" ref="AZ141">IFERROR(_xlfn.XLOOKUP($A141&amp;AZ$4,MEN_DES&amp;MEN_COD,MEN_GMS),0)*$Q141</f>
        <v>0</v>
      </c>
      <c r="BA141" s="157" cm="1">
        <f t="array" ref="BA141">IFERROR(_xlfn.XLOOKUP($A141&amp;BA$4,MEN_DES&amp;MEN_COD,MEN_GMS),0)*$Q141</f>
        <v>0</v>
      </c>
      <c r="BB141" s="157" cm="1">
        <f t="array" ref="BB141">IFERROR(_xlfn.XLOOKUP($A141&amp;BB$4,MEN_DES&amp;MEN_COD,MEN_GMS),0)*$Q141</f>
        <v>0</v>
      </c>
      <c r="BC141" s="157" cm="1">
        <f t="array" ref="BC141">IFERROR(_xlfn.XLOOKUP($A141&amp;BC$4,MEN_DES&amp;MEN_COD,MEN_GMS),0)*$Q141</f>
        <v>0</v>
      </c>
      <c r="BD141" s="157" cm="1">
        <f t="array" ref="BD141">IFERROR(_xlfn.XLOOKUP($A141&amp;BD$4,MEN_DES&amp;MEN_COD,MEN_GMS),0)*$Q141</f>
        <v>0</v>
      </c>
      <c r="BE141" s="157" cm="1">
        <f t="array" ref="BE141">IFERROR(_xlfn.XLOOKUP($A141&amp;BE$4,MEN_DES&amp;MEN_COD,MEN_GMS),0)*$Q141</f>
        <v>0</v>
      </c>
      <c r="BF141" s="157" cm="1">
        <f t="array" ref="BF141">IFERROR(_xlfn.XLOOKUP($A141&amp;BF$4,MEN_DES&amp;MEN_COD,MEN_GMS),0)*$Q141</f>
        <v>0</v>
      </c>
      <c r="BG141" s="157" cm="1">
        <f t="array" ref="BG141">IFERROR(_xlfn.XLOOKUP($A141&amp;BG$4,MEN_DES&amp;MEN_COD,MEN_GMS),0)*$Q141</f>
        <v>0</v>
      </c>
      <c r="BH141" s="157" cm="1">
        <f t="array" ref="BH141">IFERROR(_xlfn.XLOOKUP($A141&amp;BH$4,MEN_DES&amp;MEN_COD,MEN_GMS),0)*$Q141</f>
        <v>0</v>
      </c>
      <c r="BI141" s="157" cm="1">
        <f t="array" ref="BI141">IFERROR(_xlfn.XLOOKUP($A141&amp;BI$4,MEN_DES&amp;MEN_COD,MEN_GMS),0)*$Q141</f>
        <v>0</v>
      </c>
      <c r="BJ141" s="157" cm="1">
        <f t="array" ref="BJ141">IFERROR(_xlfn.XLOOKUP($A141&amp;BJ$4,MEN_DES&amp;MEN_COD,MEN_GMS),0)*$Q141</f>
        <v>0</v>
      </c>
      <c r="BK141" s="157" cm="1">
        <f t="array" ref="BK141">IFERROR(_xlfn.XLOOKUP($A141&amp;BK$4,MEN_DES&amp;MEN_COD,MEN_GMS),0)*$Q141</f>
        <v>0</v>
      </c>
      <c r="BL141" s="157" cm="1">
        <f t="array" ref="BL141">IFERROR(_xlfn.XLOOKUP($A141&amp;BL$4,MEN_DES&amp;MEN_COD,MEN_GMS),0)*$Q141</f>
        <v>0</v>
      </c>
      <c r="BM141" s="157" cm="1">
        <f t="array" ref="BM141">IFERROR(_xlfn.XLOOKUP($A141&amp;BM$4,MEN_DES&amp;MEN_COD,MEN_GMS),0)*$Q141</f>
        <v>0</v>
      </c>
      <c r="BN141" s="157" cm="1">
        <f t="array" ref="BN141">IFERROR(_xlfn.XLOOKUP($A141&amp;BN$4,MEN_DES&amp;MEN_COD,MEN_GMS),0)*$Q141</f>
        <v>0</v>
      </c>
      <c r="BO141" s="168">
        <f t="shared" si="41"/>
        <v>0</v>
      </c>
    </row>
    <row r="142" spans="2:67" x14ac:dyDescent="0.15">
      <c r="B142"/>
      <c r="C142"/>
      <c r="R142" s="157" cm="1">
        <f t="array" ref="R142">IFERROR(_xlfn.XLOOKUP($A142&amp;R$4,MEN_DES&amp;MEN_COD,MEN_GMS),0)*$Q142</f>
        <v>0</v>
      </c>
      <c r="S142" s="157" cm="1">
        <f t="array" ref="S142">IFERROR(_xlfn.XLOOKUP($A142&amp;S$4,MEN_DES&amp;MEN_COD,MEN_GMS),0)*$Q142</f>
        <v>0</v>
      </c>
      <c r="T142" s="157" cm="1">
        <f t="array" ref="T142">IFERROR(_xlfn.XLOOKUP($A142&amp;T$4,MEN_DES&amp;MEN_COD,MEN_GMS),0)*$Q142</f>
        <v>0</v>
      </c>
      <c r="U142" s="157" cm="1">
        <f t="array" ref="U142">IFERROR(_xlfn.XLOOKUP($A142&amp;U$4,MEN_DES&amp;MEN_COD,MEN_GMS),0)*$Q142</f>
        <v>0</v>
      </c>
      <c r="V142" s="157" cm="1">
        <f t="array" ref="V142">IFERROR(_xlfn.XLOOKUP($A142&amp;V$4,MEN_DES&amp;MEN_COD,MEN_GMS),0)*$Q142</f>
        <v>0</v>
      </c>
      <c r="W142" s="157" cm="1">
        <f t="array" ref="W142">IFERROR(_xlfn.XLOOKUP($A142&amp;W$4,MEN_DES&amp;MEN_COD,MEN_GMS),0)*$Q142</f>
        <v>0</v>
      </c>
      <c r="X142" s="157" cm="1">
        <f t="array" ref="X142">IFERROR(_xlfn.XLOOKUP($A142&amp;X$4,MEN_DES&amp;MEN_COD,MEN_GMS),0)*$Q142</f>
        <v>0</v>
      </c>
      <c r="Y142" s="157" cm="1">
        <f t="array" ref="Y142">IFERROR(_xlfn.XLOOKUP($A142&amp;Y$4,MEN_DES&amp;MEN_COD,MEN_GMS),0)*$Q142</f>
        <v>0</v>
      </c>
      <c r="Z142" s="157" cm="1">
        <f t="array" ref="Z142">IFERROR(_xlfn.XLOOKUP($A142&amp;Z$4,MEN_DES&amp;MEN_COD,MEN_GMS),0)*$Q142</f>
        <v>0</v>
      </c>
      <c r="AA142" s="157" cm="1">
        <f t="array" ref="AA142">IFERROR(_xlfn.XLOOKUP($A142&amp;AA$4,MEN_DES&amp;MEN_COD,MEN_GMS),0)*$Q142</f>
        <v>0</v>
      </c>
      <c r="AB142" s="157" cm="1">
        <f t="array" ref="AB142">IFERROR(_xlfn.XLOOKUP($A142&amp;AB$4,MEN_DES&amp;MEN_COD,MEN_GMS),0)*$Q142</f>
        <v>0</v>
      </c>
      <c r="AC142" s="157" cm="1">
        <f t="array" ref="AC142">IFERROR(_xlfn.XLOOKUP($A142&amp;AC$4,MEN_DES&amp;MEN_COD,MEN_GMS),0)*$Q142</f>
        <v>0</v>
      </c>
      <c r="AD142" s="157" cm="1">
        <f t="array" ref="AD142">IFERROR(_xlfn.XLOOKUP($A142&amp;AD$4,MEN_DES&amp;MEN_COD,MEN_GMS),0)*$Q142</f>
        <v>0</v>
      </c>
      <c r="AE142" s="157" cm="1">
        <f t="array" ref="AE142">IFERROR(_xlfn.XLOOKUP($A142&amp;AE$4,MEN_DES&amp;MEN_COD,MEN_GMS),0)*$Q142</f>
        <v>0</v>
      </c>
      <c r="AF142" s="157"/>
      <c r="AG142" s="157" cm="1">
        <f t="array" ref="AG142">IFERROR(_xlfn.XLOOKUP($A142&amp;AG$4,MEN_DES&amp;MEN_COD,MEN_GMS),0)*$Q142</f>
        <v>0</v>
      </c>
      <c r="AH142" s="157" cm="1">
        <f t="array" ref="AH142">IFERROR(_xlfn.XLOOKUP($A142&amp;AH$4,MEN_DES&amp;MEN_COD,MEN_GMS),0)*$Q142</f>
        <v>0</v>
      </c>
      <c r="AI142" s="157" cm="1">
        <f t="array" ref="AI142">IFERROR(_xlfn.XLOOKUP($A142&amp;AI$4,MEN_DES&amp;MEN_COD,MEN_GMS),0)*$Q142</f>
        <v>0</v>
      </c>
      <c r="AJ142" s="157" cm="1">
        <f t="array" ref="AJ142">IFERROR(_xlfn.XLOOKUP($A142&amp;AJ$4,MEN_DES&amp;MEN_COD,MEN_GMS),0)*$Q142</f>
        <v>0</v>
      </c>
      <c r="AK142" s="157" cm="1">
        <f t="array" ref="AK142">IFERROR(_xlfn.XLOOKUP($A142&amp;AK$4,MEN_DES&amp;MEN_COD,MEN_GMS),0)*$Q142</f>
        <v>0</v>
      </c>
      <c r="AL142" s="157" cm="1">
        <f t="array" ref="AL142">IFERROR(_xlfn.XLOOKUP($A142&amp;AL$4,MEN_DES&amp;MEN_COD,MEN_GMS),0)*$Q142</f>
        <v>0</v>
      </c>
      <c r="AM142" s="157" cm="1">
        <f t="array" ref="AM142">IFERROR(_xlfn.XLOOKUP($A142&amp;AM$4,MEN_DES&amp;MEN_COD,MEN_GMS),0)*$Q142</f>
        <v>0</v>
      </c>
      <c r="AN142" s="157" cm="1">
        <f t="array" ref="AN142">IFERROR(_xlfn.XLOOKUP($A142&amp;AN$4,MEN_DES&amp;MEN_COD,MEN_GMS),0)*$Q142</f>
        <v>0</v>
      </c>
      <c r="AO142" s="157" cm="1">
        <f t="array" ref="AO142">IFERROR(_xlfn.XLOOKUP($A142&amp;AO$4,MEN_DES&amp;MEN_COD,MEN_GMS),0)*$Q142</f>
        <v>0</v>
      </c>
      <c r="AP142" s="157" cm="1">
        <f t="array" ref="AP142">IFERROR(_xlfn.XLOOKUP($A142&amp;AP$4,MEN_DES&amp;MEN_COD,MEN_GMS),0)*$Q142</f>
        <v>0</v>
      </c>
      <c r="AQ142" s="157" cm="1">
        <f t="array" ref="AQ142">IFERROR(_xlfn.XLOOKUP($A142&amp;AQ$4,MEN_DES&amp;MEN_COD,MEN_GMS),0)*$Q142</f>
        <v>0</v>
      </c>
      <c r="AR142" s="157" cm="1">
        <f t="array" ref="AR142">IFERROR(_xlfn.XLOOKUP($A142&amp;AR$4,MEN_DES&amp;MEN_COD,MEN_GMS),0)*$Q142</f>
        <v>0</v>
      </c>
      <c r="AS142" s="157" cm="1">
        <f t="array" ref="AS142">IFERROR(_xlfn.XLOOKUP($A142&amp;AS$4,MEN_DES&amp;MEN_COD,MEN_GMS),0)*$Q142</f>
        <v>0</v>
      </c>
      <c r="AT142" s="157" cm="1">
        <f t="array" ref="AT142">IFERROR(_xlfn.XLOOKUP($A142&amp;AT$4,MEN_DES&amp;MEN_COD,MEN_GMS),0)*$Q142</f>
        <v>0</v>
      </c>
      <c r="AU142" s="157" cm="1">
        <f t="array" ref="AU142">IFERROR(_xlfn.XLOOKUP($A142&amp;AU$4,MEN_DES&amp;MEN_COD,MEN_GMS),0)*$Q142</f>
        <v>0</v>
      </c>
      <c r="AV142" s="157" cm="1">
        <f t="array" ref="AV142">IFERROR(_xlfn.XLOOKUP($A142&amp;AV$4,MEN_DES&amp;MEN_COD,MEN_GMS),0)*$Q142</f>
        <v>0</v>
      </c>
      <c r="AW142" s="157" cm="1">
        <f t="array" ref="AW142">IFERROR(_xlfn.XLOOKUP($A142&amp;AW$4,MEN_DES&amp;MEN_COD,MEN_GMS),0)*$Q142</f>
        <v>0</v>
      </c>
      <c r="AX142" s="157" cm="1">
        <f t="array" ref="AX142">IFERROR(_xlfn.XLOOKUP($A142&amp;AX$4,MEN_DES&amp;MEN_COD,MEN_GMS),0)*$Q142</f>
        <v>0</v>
      </c>
      <c r="AY142" s="157" cm="1">
        <f t="array" ref="AY142">IFERROR(_xlfn.XLOOKUP($A142&amp;AY$4,MEN_DES&amp;MEN_COD,MEN_GMS),0)*$Q142</f>
        <v>0</v>
      </c>
      <c r="AZ142" s="157" cm="1">
        <f t="array" ref="AZ142">IFERROR(_xlfn.XLOOKUP($A142&amp;AZ$4,MEN_DES&amp;MEN_COD,MEN_GMS),0)*$Q142</f>
        <v>0</v>
      </c>
      <c r="BA142" s="157" cm="1">
        <f t="array" ref="BA142">IFERROR(_xlfn.XLOOKUP($A142&amp;BA$4,MEN_DES&amp;MEN_COD,MEN_GMS),0)*$Q142</f>
        <v>0</v>
      </c>
      <c r="BB142" s="157" cm="1">
        <f t="array" ref="BB142">IFERROR(_xlfn.XLOOKUP($A142&amp;BB$4,MEN_DES&amp;MEN_COD,MEN_GMS),0)*$Q142</f>
        <v>0</v>
      </c>
      <c r="BC142" s="157" cm="1">
        <f t="array" ref="BC142">IFERROR(_xlfn.XLOOKUP($A142&amp;BC$4,MEN_DES&amp;MEN_COD,MEN_GMS),0)*$Q142</f>
        <v>0</v>
      </c>
      <c r="BD142" s="157" cm="1">
        <f t="array" ref="BD142">IFERROR(_xlfn.XLOOKUP($A142&amp;BD$4,MEN_DES&amp;MEN_COD,MEN_GMS),0)*$Q142</f>
        <v>0</v>
      </c>
      <c r="BE142" s="157" cm="1">
        <f t="array" ref="BE142">IFERROR(_xlfn.XLOOKUP($A142&amp;BE$4,MEN_DES&amp;MEN_COD,MEN_GMS),0)*$Q142</f>
        <v>0</v>
      </c>
      <c r="BF142" s="157" cm="1">
        <f t="array" ref="BF142">IFERROR(_xlfn.XLOOKUP($A142&amp;BF$4,MEN_DES&amp;MEN_COD,MEN_GMS),0)*$Q142</f>
        <v>0</v>
      </c>
      <c r="BG142" s="157" cm="1">
        <f t="array" ref="BG142">IFERROR(_xlfn.XLOOKUP($A142&amp;BG$4,MEN_DES&amp;MEN_COD,MEN_GMS),0)*$Q142</f>
        <v>0</v>
      </c>
      <c r="BH142" s="157" cm="1">
        <f t="array" ref="BH142">IFERROR(_xlfn.XLOOKUP($A142&amp;BH$4,MEN_DES&amp;MEN_COD,MEN_GMS),0)*$Q142</f>
        <v>0</v>
      </c>
      <c r="BI142" s="157" cm="1">
        <f t="array" ref="BI142">IFERROR(_xlfn.XLOOKUP($A142&amp;BI$4,MEN_DES&amp;MEN_COD,MEN_GMS),0)*$Q142</f>
        <v>0</v>
      </c>
      <c r="BJ142" s="157" cm="1">
        <f t="array" ref="BJ142">IFERROR(_xlfn.XLOOKUP($A142&amp;BJ$4,MEN_DES&amp;MEN_COD,MEN_GMS),0)*$Q142</f>
        <v>0</v>
      </c>
      <c r="BK142" s="157" cm="1">
        <f t="array" ref="BK142">IFERROR(_xlfn.XLOOKUP($A142&amp;BK$4,MEN_DES&amp;MEN_COD,MEN_GMS),0)*$Q142</f>
        <v>0</v>
      </c>
      <c r="BL142" s="157" cm="1">
        <f t="array" ref="BL142">IFERROR(_xlfn.XLOOKUP($A142&amp;BL$4,MEN_DES&amp;MEN_COD,MEN_GMS),0)*$Q142</f>
        <v>0</v>
      </c>
      <c r="BM142" s="157" cm="1">
        <f t="array" ref="BM142">IFERROR(_xlfn.XLOOKUP($A142&amp;BM$4,MEN_DES&amp;MEN_COD,MEN_GMS),0)*$Q142</f>
        <v>0</v>
      </c>
      <c r="BN142" s="157" cm="1">
        <f t="array" ref="BN142">IFERROR(_xlfn.XLOOKUP($A142&amp;BN$4,MEN_DES&amp;MEN_COD,MEN_GMS),0)*$Q142</f>
        <v>0</v>
      </c>
      <c r="BO142" s="168">
        <f t="shared" si="41"/>
        <v>0</v>
      </c>
    </row>
    <row r="143" spans="2:67" x14ac:dyDescent="0.15">
      <c r="B143"/>
      <c r="C143"/>
      <c r="R143" s="157" cm="1">
        <f t="array" ref="R143">IFERROR(_xlfn.XLOOKUP($A143&amp;R$4,MEN_DES&amp;MEN_COD,MEN_GMS),0)*$Q143</f>
        <v>0</v>
      </c>
      <c r="S143" s="157" cm="1">
        <f t="array" ref="S143">IFERROR(_xlfn.XLOOKUP($A143&amp;S$4,MEN_DES&amp;MEN_COD,MEN_GMS),0)*$Q143</f>
        <v>0</v>
      </c>
      <c r="T143" s="157" cm="1">
        <f t="array" ref="T143">IFERROR(_xlfn.XLOOKUP($A143&amp;T$4,MEN_DES&amp;MEN_COD,MEN_GMS),0)*$Q143</f>
        <v>0</v>
      </c>
      <c r="U143" s="157" cm="1">
        <f t="array" ref="U143">IFERROR(_xlfn.XLOOKUP($A143&amp;U$4,MEN_DES&amp;MEN_COD,MEN_GMS),0)*$Q143</f>
        <v>0</v>
      </c>
      <c r="V143" s="157" cm="1">
        <f t="array" ref="V143">IFERROR(_xlfn.XLOOKUP($A143&amp;V$4,MEN_DES&amp;MEN_COD,MEN_GMS),0)*$Q143</f>
        <v>0</v>
      </c>
      <c r="W143" s="157" cm="1">
        <f t="array" ref="W143">IFERROR(_xlfn.XLOOKUP($A143&amp;W$4,MEN_DES&amp;MEN_COD,MEN_GMS),0)*$Q143</f>
        <v>0</v>
      </c>
      <c r="X143" s="157" cm="1">
        <f t="array" ref="X143">IFERROR(_xlfn.XLOOKUP($A143&amp;X$4,MEN_DES&amp;MEN_COD,MEN_GMS),0)*$Q143</f>
        <v>0</v>
      </c>
      <c r="Y143" s="157" cm="1">
        <f t="array" ref="Y143">IFERROR(_xlfn.XLOOKUP($A143&amp;Y$4,MEN_DES&amp;MEN_COD,MEN_GMS),0)*$Q143</f>
        <v>0</v>
      </c>
      <c r="Z143" s="157" cm="1">
        <f t="array" ref="Z143">IFERROR(_xlfn.XLOOKUP($A143&amp;Z$4,MEN_DES&amp;MEN_COD,MEN_GMS),0)*$Q143</f>
        <v>0</v>
      </c>
      <c r="AA143" s="157" cm="1">
        <f t="array" ref="AA143">IFERROR(_xlfn.XLOOKUP($A143&amp;AA$4,MEN_DES&amp;MEN_COD,MEN_GMS),0)*$Q143</f>
        <v>0</v>
      </c>
      <c r="AB143" s="157" cm="1">
        <f t="array" ref="AB143">IFERROR(_xlfn.XLOOKUP($A143&amp;AB$4,MEN_DES&amp;MEN_COD,MEN_GMS),0)*$Q143</f>
        <v>0</v>
      </c>
      <c r="AC143" s="157" cm="1">
        <f t="array" ref="AC143">IFERROR(_xlfn.XLOOKUP($A143&amp;AC$4,MEN_DES&amp;MEN_COD,MEN_GMS),0)*$Q143</f>
        <v>0</v>
      </c>
      <c r="AD143" s="157" cm="1">
        <f t="array" ref="AD143">IFERROR(_xlfn.XLOOKUP($A143&amp;AD$4,MEN_DES&amp;MEN_COD,MEN_GMS),0)*$Q143</f>
        <v>0</v>
      </c>
      <c r="AE143" s="157" cm="1">
        <f t="array" ref="AE143">IFERROR(_xlfn.XLOOKUP($A143&amp;AE$4,MEN_DES&amp;MEN_COD,MEN_GMS),0)*$Q143</f>
        <v>0</v>
      </c>
      <c r="AF143" s="157"/>
      <c r="AG143" s="157" cm="1">
        <f t="array" ref="AG143">IFERROR(_xlfn.XLOOKUP($A143&amp;AG$4,MEN_DES&amp;MEN_COD,MEN_GMS),0)*$Q143</f>
        <v>0</v>
      </c>
      <c r="AH143" s="157" cm="1">
        <f t="array" ref="AH143">IFERROR(_xlfn.XLOOKUP($A143&amp;AH$4,MEN_DES&amp;MEN_COD,MEN_GMS),0)*$Q143</f>
        <v>0</v>
      </c>
      <c r="AI143" s="157" cm="1">
        <f t="array" ref="AI143">IFERROR(_xlfn.XLOOKUP($A143&amp;AI$4,MEN_DES&amp;MEN_COD,MEN_GMS),0)*$Q143</f>
        <v>0</v>
      </c>
      <c r="AJ143" s="157" cm="1">
        <f t="array" ref="AJ143">IFERROR(_xlfn.XLOOKUP($A143&amp;AJ$4,MEN_DES&amp;MEN_COD,MEN_GMS),0)*$Q143</f>
        <v>0</v>
      </c>
      <c r="AK143" s="157" cm="1">
        <f t="array" ref="AK143">IFERROR(_xlfn.XLOOKUP($A143&amp;AK$4,MEN_DES&amp;MEN_COD,MEN_GMS),0)*$Q143</f>
        <v>0</v>
      </c>
      <c r="AL143" s="157" cm="1">
        <f t="array" ref="AL143">IFERROR(_xlfn.XLOOKUP($A143&amp;AL$4,MEN_DES&amp;MEN_COD,MEN_GMS),0)*$Q143</f>
        <v>0</v>
      </c>
      <c r="AM143" s="157" cm="1">
        <f t="array" ref="AM143">IFERROR(_xlfn.XLOOKUP($A143&amp;AM$4,MEN_DES&amp;MEN_COD,MEN_GMS),0)*$Q143</f>
        <v>0</v>
      </c>
      <c r="AN143" s="157" cm="1">
        <f t="array" ref="AN143">IFERROR(_xlfn.XLOOKUP($A143&amp;AN$4,MEN_DES&amp;MEN_COD,MEN_GMS),0)*$Q143</f>
        <v>0</v>
      </c>
      <c r="AO143" s="157" cm="1">
        <f t="array" ref="AO143">IFERROR(_xlfn.XLOOKUP($A143&amp;AO$4,MEN_DES&amp;MEN_COD,MEN_GMS),0)*$Q143</f>
        <v>0</v>
      </c>
      <c r="AP143" s="157" cm="1">
        <f t="array" ref="AP143">IFERROR(_xlfn.XLOOKUP($A143&amp;AP$4,MEN_DES&amp;MEN_COD,MEN_GMS),0)*$Q143</f>
        <v>0</v>
      </c>
      <c r="AQ143" s="157" cm="1">
        <f t="array" ref="AQ143">IFERROR(_xlfn.XLOOKUP($A143&amp;AQ$4,MEN_DES&amp;MEN_COD,MEN_GMS),0)*$Q143</f>
        <v>0</v>
      </c>
      <c r="AR143" s="157" cm="1">
        <f t="array" ref="AR143">IFERROR(_xlfn.XLOOKUP($A143&amp;AR$4,MEN_DES&amp;MEN_COD,MEN_GMS),0)*$Q143</f>
        <v>0</v>
      </c>
      <c r="AS143" s="157" cm="1">
        <f t="array" ref="AS143">IFERROR(_xlfn.XLOOKUP($A143&amp;AS$4,MEN_DES&amp;MEN_COD,MEN_GMS),0)*$Q143</f>
        <v>0</v>
      </c>
      <c r="AT143" s="157" cm="1">
        <f t="array" ref="AT143">IFERROR(_xlfn.XLOOKUP($A143&amp;AT$4,MEN_DES&amp;MEN_COD,MEN_GMS),0)*$Q143</f>
        <v>0</v>
      </c>
      <c r="AU143" s="157" cm="1">
        <f t="array" ref="AU143">IFERROR(_xlfn.XLOOKUP($A143&amp;AU$4,MEN_DES&amp;MEN_COD,MEN_GMS),0)*$Q143</f>
        <v>0</v>
      </c>
      <c r="AV143" s="157" cm="1">
        <f t="array" ref="AV143">IFERROR(_xlfn.XLOOKUP($A143&amp;AV$4,MEN_DES&amp;MEN_COD,MEN_GMS),0)*$Q143</f>
        <v>0</v>
      </c>
      <c r="AW143" s="157" cm="1">
        <f t="array" ref="AW143">IFERROR(_xlfn.XLOOKUP($A143&amp;AW$4,MEN_DES&amp;MEN_COD,MEN_GMS),0)*$Q143</f>
        <v>0</v>
      </c>
      <c r="AX143" s="157" cm="1">
        <f t="array" ref="AX143">IFERROR(_xlfn.XLOOKUP($A143&amp;AX$4,MEN_DES&amp;MEN_COD,MEN_GMS),0)*$Q143</f>
        <v>0</v>
      </c>
      <c r="AY143" s="157" cm="1">
        <f t="array" ref="AY143">IFERROR(_xlfn.XLOOKUP($A143&amp;AY$4,MEN_DES&amp;MEN_COD,MEN_GMS),0)*$Q143</f>
        <v>0</v>
      </c>
      <c r="AZ143" s="157" cm="1">
        <f t="array" ref="AZ143">IFERROR(_xlfn.XLOOKUP($A143&amp;AZ$4,MEN_DES&amp;MEN_COD,MEN_GMS),0)*$Q143</f>
        <v>0</v>
      </c>
      <c r="BA143" s="157" cm="1">
        <f t="array" ref="BA143">IFERROR(_xlfn.XLOOKUP($A143&amp;BA$4,MEN_DES&amp;MEN_COD,MEN_GMS),0)*$Q143</f>
        <v>0</v>
      </c>
      <c r="BB143" s="157" cm="1">
        <f t="array" ref="BB143">IFERROR(_xlfn.XLOOKUP($A143&amp;BB$4,MEN_DES&amp;MEN_COD,MEN_GMS),0)*$Q143</f>
        <v>0</v>
      </c>
      <c r="BC143" s="157" cm="1">
        <f t="array" ref="BC143">IFERROR(_xlfn.XLOOKUP($A143&amp;BC$4,MEN_DES&amp;MEN_COD,MEN_GMS),0)*$Q143</f>
        <v>0</v>
      </c>
      <c r="BD143" s="157" cm="1">
        <f t="array" ref="BD143">IFERROR(_xlfn.XLOOKUP($A143&amp;BD$4,MEN_DES&amp;MEN_COD,MEN_GMS),0)*$Q143</f>
        <v>0</v>
      </c>
      <c r="BE143" s="157" cm="1">
        <f t="array" ref="BE143">IFERROR(_xlfn.XLOOKUP($A143&amp;BE$4,MEN_DES&amp;MEN_COD,MEN_GMS),0)*$Q143</f>
        <v>0</v>
      </c>
      <c r="BF143" s="157" cm="1">
        <f t="array" ref="BF143">IFERROR(_xlfn.XLOOKUP($A143&amp;BF$4,MEN_DES&amp;MEN_COD,MEN_GMS),0)*$Q143</f>
        <v>0</v>
      </c>
      <c r="BG143" s="157" cm="1">
        <f t="array" ref="BG143">IFERROR(_xlfn.XLOOKUP($A143&amp;BG$4,MEN_DES&amp;MEN_COD,MEN_GMS),0)*$Q143</f>
        <v>0</v>
      </c>
      <c r="BH143" s="157" cm="1">
        <f t="array" ref="BH143">IFERROR(_xlfn.XLOOKUP($A143&amp;BH$4,MEN_DES&amp;MEN_COD,MEN_GMS),0)*$Q143</f>
        <v>0</v>
      </c>
      <c r="BI143" s="157" cm="1">
        <f t="array" ref="BI143">IFERROR(_xlfn.XLOOKUP($A143&amp;BI$4,MEN_DES&amp;MEN_COD,MEN_GMS),0)*$Q143</f>
        <v>0</v>
      </c>
      <c r="BJ143" s="157" cm="1">
        <f t="array" ref="BJ143">IFERROR(_xlfn.XLOOKUP($A143&amp;BJ$4,MEN_DES&amp;MEN_COD,MEN_GMS),0)*$Q143</f>
        <v>0</v>
      </c>
      <c r="BK143" s="157" cm="1">
        <f t="array" ref="BK143">IFERROR(_xlfn.XLOOKUP($A143&amp;BK$4,MEN_DES&amp;MEN_COD,MEN_GMS),0)*$Q143</f>
        <v>0</v>
      </c>
      <c r="BL143" s="157" cm="1">
        <f t="array" ref="BL143">IFERROR(_xlfn.XLOOKUP($A143&amp;BL$4,MEN_DES&amp;MEN_COD,MEN_GMS),0)*$Q143</f>
        <v>0</v>
      </c>
      <c r="BM143" s="157" cm="1">
        <f t="array" ref="BM143">IFERROR(_xlfn.XLOOKUP($A143&amp;BM$4,MEN_DES&amp;MEN_COD,MEN_GMS),0)*$Q143</f>
        <v>0</v>
      </c>
      <c r="BN143" s="157" cm="1">
        <f t="array" ref="BN143">IFERROR(_xlfn.XLOOKUP($A143&amp;BN$4,MEN_DES&amp;MEN_COD,MEN_GMS),0)*$Q143</f>
        <v>0</v>
      </c>
      <c r="BO143" s="168">
        <f t="shared" si="41"/>
        <v>0</v>
      </c>
    </row>
    <row r="144" spans="2:67" x14ac:dyDescent="0.15">
      <c r="B144"/>
      <c r="C144"/>
      <c r="R144" s="157" cm="1">
        <f t="array" ref="R144">IFERROR(_xlfn.XLOOKUP($A144&amp;R$4,MEN_DES&amp;MEN_COD,MEN_GMS),0)*$Q144</f>
        <v>0</v>
      </c>
      <c r="S144" s="157" cm="1">
        <f t="array" ref="S144">IFERROR(_xlfn.XLOOKUP($A144&amp;S$4,MEN_DES&amp;MEN_COD,MEN_GMS),0)*$Q144</f>
        <v>0</v>
      </c>
      <c r="T144" s="157" cm="1">
        <f t="array" ref="T144">IFERROR(_xlfn.XLOOKUP($A144&amp;T$4,MEN_DES&amp;MEN_COD,MEN_GMS),0)*$Q144</f>
        <v>0</v>
      </c>
      <c r="U144" s="157" cm="1">
        <f t="array" ref="U144">IFERROR(_xlfn.XLOOKUP($A144&amp;U$4,MEN_DES&amp;MEN_COD,MEN_GMS),0)*$Q144</f>
        <v>0</v>
      </c>
      <c r="V144" s="157" cm="1">
        <f t="array" ref="V144">IFERROR(_xlfn.XLOOKUP($A144&amp;V$4,MEN_DES&amp;MEN_COD,MEN_GMS),0)*$Q144</f>
        <v>0</v>
      </c>
      <c r="W144" s="157" cm="1">
        <f t="array" ref="W144">IFERROR(_xlfn.XLOOKUP($A144&amp;W$4,MEN_DES&amp;MEN_COD,MEN_GMS),0)*$Q144</f>
        <v>0</v>
      </c>
      <c r="X144" s="157" cm="1">
        <f t="array" ref="X144">IFERROR(_xlfn.XLOOKUP($A144&amp;X$4,MEN_DES&amp;MEN_COD,MEN_GMS),0)*$Q144</f>
        <v>0</v>
      </c>
      <c r="Y144" s="157" cm="1">
        <f t="array" ref="Y144">IFERROR(_xlfn.XLOOKUP($A144&amp;Y$4,MEN_DES&amp;MEN_COD,MEN_GMS),0)*$Q144</f>
        <v>0</v>
      </c>
      <c r="Z144" s="157" cm="1">
        <f t="array" ref="Z144">IFERROR(_xlfn.XLOOKUP($A144&amp;Z$4,MEN_DES&amp;MEN_COD,MEN_GMS),0)*$Q144</f>
        <v>0</v>
      </c>
      <c r="AA144" s="157" cm="1">
        <f t="array" ref="AA144">IFERROR(_xlfn.XLOOKUP($A144&amp;AA$4,MEN_DES&amp;MEN_COD,MEN_GMS),0)*$Q144</f>
        <v>0</v>
      </c>
      <c r="AB144" s="157" cm="1">
        <f t="array" ref="AB144">IFERROR(_xlfn.XLOOKUP($A144&amp;AB$4,MEN_DES&amp;MEN_COD,MEN_GMS),0)*$Q144</f>
        <v>0</v>
      </c>
      <c r="AC144" s="157" cm="1">
        <f t="array" ref="AC144">IFERROR(_xlfn.XLOOKUP($A144&amp;AC$4,MEN_DES&amp;MEN_COD,MEN_GMS),0)*$Q144</f>
        <v>0</v>
      </c>
      <c r="AD144" s="157" cm="1">
        <f t="array" ref="AD144">IFERROR(_xlfn.XLOOKUP($A144&amp;AD$4,MEN_DES&amp;MEN_COD,MEN_GMS),0)*$Q144</f>
        <v>0</v>
      </c>
      <c r="AE144" s="157" cm="1">
        <f t="array" ref="AE144">IFERROR(_xlfn.XLOOKUP($A144&amp;AE$4,MEN_DES&amp;MEN_COD,MEN_GMS),0)*$Q144</f>
        <v>0</v>
      </c>
      <c r="AF144" s="157"/>
      <c r="AG144" s="157" cm="1">
        <f t="array" ref="AG144">IFERROR(_xlfn.XLOOKUP($A144&amp;AG$4,MEN_DES&amp;MEN_COD,MEN_GMS),0)*$Q144</f>
        <v>0</v>
      </c>
      <c r="AH144" s="157" cm="1">
        <f t="array" ref="AH144">IFERROR(_xlfn.XLOOKUP($A144&amp;AH$4,MEN_DES&amp;MEN_COD,MEN_GMS),0)*$Q144</f>
        <v>0</v>
      </c>
      <c r="AI144" s="157" cm="1">
        <f t="array" ref="AI144">IFERROR(_xlfn.XLOOKUP($A144&amp;AI$4,MEN_DES&amp;MEN_COD,MEN_GMS),0)*$Q144</f>
        <v>0</v>
      </c>
      <c r="AJ144" s="157" cm="1">
        <f t="array" ref="AJ144">IFERROR(_xlfn.XLOOKUP($A144&amp;AJ$4,MEN_DES&amp;MEN_COD,MEN_GMS),0)*$Q144</f>
        <v>0</v>
      </c>
      <c r="AK144" s="157" cm="1">
        <f t="array" ref="AK144">IFERROR(_xlfn.XLOOKUP($A144&amp;AK$4,MEN_DES&amp;MEN_COD,MEN_GMS),0)*$Q144</f>
        <v>0</v>
      </c>
      <c r="AL144" s="157" cm="1">
        <f t="array" ref="AL144">IFERROR(_xlfn.XLOOKUP($A144&amp;AL$4,MEN_DES&amp;MEN_COD,MEN_GMS),0)*$Q144</f>
        <v>0</v>
      </c>
      <c r="AM144" s="157" cm="1">
        <f t="array" ref="AM144">IFERROR(_xlfn.XLOOKUP($A144&amp;AM$4,MEN_DES&amp;MEN_COD,MEN_GMS),0)*$Q144</f>
        <v>0</v>
      </c>
      <c r="AN144" s="157" cm="1">
        <f t="array" ref="AN144">IFERROR(_xlfn.XLOOKUP($A144&amp;AN$4,MEN_DES&amp;MEN_COD,MEN_GMS),0)*$Q144</f>
        <v>0</v>
      </c>
      <c r="AO144" s="157" cm="1">
        <f t="array" ref="AO144">IFERROR(_xlfn.XLOOKUP($A144&amp;AO$4,MEN_DES&amp;MEN_COD,MEN_GMS),0)*$Q144</f>
        <v>0</v>
      </c>
      <c r="AP144" s="157" cm="1">
        <f t="array" ref="AP144">IFERROR(_xlfn.XLOOKUP($A144&amp;AP$4,MEN_DES&amp;MEN_COD,MEN_GMS),0)*$Q144</f>
        <v>0</v>
      </c>
      <c r="AQ144" s="157" cm="1">
        <f t="array" ref="AQ144">IFERROR(_xlfn.XLOOKUP($A144&amp;AQ$4,MEN_DES&amp;MEN_COD,MEN_GMS),0)*$Q144</f>
        <v>0</v>
      </c>
      <c r="AR144" s="157" cm="1">
        <f t="array" ref="AR144">IFERROR(_xlfn.XLOOKUP($A144&amp;AR$4,MEN_DES&amp;MEN_COD,MEN_GMS),0)*$Q144</f>
        <v>0</v>
      </c>
      <c r="AS144" s="157" cm="1">
        <f t="array" ref="AS144">IFERROR(_xlfn.XLOOKUP($A144&amp;AS$4,MEN_DES&amp;MEN_COD,MEN_GMS),0)*$Q144</f>
        <v>0</v>
      </c>
      <c r="AT144" s="157" cm="1">
        <f t="array" ref="AT144">IFERROR(_xlfn.XLOOKUP($A144&amp;AT$4,MEN_DES&amp;MEN_COD,MEN_GMS),0)*$Q144</f>
        <v>0</v>
      </c>
      <c r="AU144" s="157" cm="1">
        <f t="array" ref="AU144">IFERROR(_xlfn.XLOOKUP($A144&amp;AU$4,MEN_DES&amp;MEN_COD,MEN_GMS),0)*$Q144</f>
        <v>0</v>
      </c>
      <c r="AV144" s="157" cm="1">
        <f t="array" ref="AV144">IFERROR(_xlfn.XLOOKUP($A144&amp;AV$4,MEN_DES&amp;MEN_COD,MEN_GMS),0)*$Q144</f>
        <v>0</v>
      </c>
      <c r="AW144" s="157" cm="1">
        <f t="array" ref="AW144">IFERROR(_xlfn.XLOOKUP($A144&amp;AW$4,MEN_DES&amp;MEN_COD,MEN_GMS),0)*$Q144</f>
        <v>0</v>
      </c>
      <c r="AX144" s="157" cm="1">
        <f t="array" ref="AX144">IFERROR(_xlfn.XLOOKUP($A144&amp;AX$4,MEN_DES&amp;MEN_COD,MEN_GMS),0)*$Q144</f>
        <v>0</v>
      </c>
      <c r="AY144" s="157" cm="1">
        <f t="array" ref="AY144">IFERROR(_xlfn.XLOOKUP($A144&amp;AY$4,MEN_DES&amp;MEN_COD,MEN_GMS),0)*$Q144</f>
        <v>0</v>
      </c>
      <c r="AZ144" s="157" cm="1">
        <f t="array" ref="AZ144">IFERROR(_xlfn.XLOOKUP($A144&amp;AZ$4,MEN_DES&amp;MEN_COD,MEN_GMS),0)*$Q144</f>
        <v>0</v>
      </c>
      <c r="BA144" s="157" cm="1">
        <f t="array" ref="BA144">IFERROR(_xlfn.XLOOKUP($A144&amp;BA$4,MEN_DES&amp;MEN_COD,MEN_GMS),0)*$Q144</f>
        <v>0</v>
      </c>
      <c r="BB144" s="157" cm="1">
        <f t="array" ref="BB144">IFERROR(_xlfn.XLOOKUP($A144&amp;BB$4,MEN_DES&amp;MEN_COD,MEN_GMS),0)*$Q144</f>
        <v>0</v>
      </c>
      <c r="BC144" s="157" cm="1">
        <f t="array" ref="BC144">IFERROR(_xlfn.XLOOKUP($A144&amp;BC$4,MEN_DES&amp;MEN_COD,MEN_GMS),0)*$Q144</f>
        <v>0</v>
      </c>
      <c r="BD144" s="157" cm="1">
        <f t="array" ref="BD144">IFERROR(_xlfn.XLOOKUP($A144&amp;BD$4,MEN_DES&amp;MEN_COD,MEN_GMS),0)*$Q144</f>
        <v>0</v>
      </c>
      <c r="BE144" s="157" cm="1">
        <f t="array" ref="BE144">IFERROR(_xlfn.XLOOKUP($A144&amp;BE$4,MEN_DES&amp;MEN_COD,MEN_GMS),0)*$Q144</f>
        <v>0</v>
      </c>
      <c r="BF144" s="157" cm="1">
        <f t="array" ref="BF144">IFERROR(_xlfn.XLOOKUP($A144&amp;BF$4,MEN_DES&amp;MEN_COD,MEN_GMS),0)*$Q144</f>
        <v>0</v>
      </c>
      <c r="BG144" s="157" cm="1">
        <f t="array" ref="BG144">IFERROR(_xlfn.XLOOKUP($A144&amp;BG$4,MEN_DES&amp;MEN_COD,MEN_GMS),0)*$Q144</f>
        <v>0</v>
      </c>
      <c r="BH144" s="157" cm="1">
        <f t="array" ref="BH144">IFERROR(_xlfn.XLOOKUP($A144&amp;BH$4,MEN_DES&amp;MEN_COD,MEN_GMS),0)*$Q144</f>
        <v>0</v>
      </c>
      <c r="BI144" s="157" cm="1">
        <f t="array" ref="BI144">IFERROR(_xlfn.XLOOKUP($A144&amp;BI$4,MEN_DES&amp;MEN_COD,MEN_GMS),0)*$Q144</f>
        <v>0</v>
      </c>
      <c r="BJ144" s="157" cm="1">
        <f t="array" ref="BJ144">IFERROR(_xlfn.XLOOKUP($A144&amp;BJ$4,MEN_DES&amp;MEN_COD,MEN_GMS),0)*$Q144</f>
        <v>0</v>
      </c>
      <c r="BK144" s="157" cm="1">
        <f t="array" ref="BK144">IFERROR(_xlfn.XLOOKUP($A144&amp;BK$4,MEN_DES&amp;MEN_COD,MEN_GMS),0)*$Q144</f>
        <v>0</v>
      </c>
      <c r="BL144" s="157" cm="1">
        <f t="array" ref="BL144">IFERROR(_xlfn.XLOOKUP($A144&amp;BL$4,MEN_DES&amp;MEN_COD,MEN_GMS),0)*$Q144</f>
        <v>0</v>
      </c>
      <c r="BM144" s="157" cm="1">
        <f t="array" ref="BM144">IFERROR(_xlfn.XLOOKUP($A144&amp;BM$4,MEN_DES&amp;MEN_COD,MEN_GMS),0)*$Q144</f>
        <v>0</v>
      </c>
      <c r="BN144" s="157" cm="1">
        <f t="array" ref="BN144">IFERROR(_xlfn.XLOOKUP($A144&amp;BN$4,MEN_DES&amp;MEN_COD,MEN_GMS),0)*$Q144</f>
        <v>0</v>
      </c>
      <c r="BO144" s="168">
        <f t="shared" si="41"/>
        <v>0</v>
      </c>
    </row>
    <row r="145" spans="2:67" x14ac:dyDescent="0.15">
      <c r="B145"/>
      <c r="C145"/>
      <c r="R145" s="157" cm="1">
        <f t="array" ref="R145">IFERROR(_xlfn.XLOOKUP($A145&amp;R$4,MEN_DES&amp;MEN_COD,MEN_GMS),0)*$Q145</f>
        <v>0</v>
      </c>
      <c r="S145" s="157" cm="1">
        <f t="array" ref="S145">IFERROR(_xlfn.XLOOKUP($A145&amp;S$4,MEN_DES&amp;MEN_COD,MEN_GMS),0)*$Q145</f>
        <v>0</v>
      </c>
      <c r="T145" s="157" cm="1">
        <f t="array" ref="T145">IFERROR(_xlfn.XLOOKUP($A145&amp;T$4,MEN_DES&amp;MEN_COD,MEN_GMS),0)*$Q145</f>
        <v>0</v>
      </c>
      <c r="U145" s="157" cm="1">
        <f t="array" ref="U145">IFERROR(_xlfn.XLOOKUP($A145&amp;U$4,MEN_DES&amp;MEN_COD,MEN_GMS),0)*$Q145</f>
        <v>0</v>
      </c>
      <c r="V145" s="157" cm="1">
        <f t="array" ref="V145">IFERROR(_xlfn.XLOOKUP($A145&amp;V$4,MEN_DES&amp;MEN_COD,MEN_GMS),0)*$Q145</f>
        <v>0</v>
      </c>
      <c r="W145" s="157" cm="1">
        <f t="array" ref="W145">IFERROR(_xlfn.XLOOKUP($A145&amp;W$4,MEN_DES&amp;MEN_COD,MEN_GMS),0)*$Q145</f>
        <v>0</v>
      </c>
      <c r="X145" s="157" cm="1">
        <f t="array" ref="X145">IFERROR(_xlfn.XLOOKUP($A145&amp;X$4,MEN_DES&amp;MEN_COD,MEN_GMS),0)*$Q145</f>
        <v>0</v>
      </c>
      <c r="Y145" s="157" cm="1">
        <f t="array" ref="Y145">IFERROR(_xlfn.XLOOKUP($A145&amp;Y$4,MEN_DES&amp;MEN_COD,MEN_GMS),0)*$Q145</f>
        <v>0</v>
      </c>
      <c r="Z145" s="157" cm="1">
        <f t="array" ref="Z145">IFERROR(_xlfn.XLOOKUP($A145&amp;Z$4,MEN_DES&amp;MEN_COD,MEN_GMS),0)*$Q145</f>
        <v>0</v>
      </c>
      <c r="AA145" s="157" cm="1">
        <f t="array" ref="AA145">IFERROR(_xlfn.XLOOKUP($A145&amp;AA$4,MEN_DES&amp;MEN_COD,MEN_GMS),0)*$Q145</f>
        <v>0</v>
      </c>
      <c r="AB145" s="157" cm="1">
        <f t="array" ref="AB145">IFERROR(_xlfn.XLOOKUP($A145&amp;AB$4,MEN_DES&amp;MEN_COD,MEN_GMS),0)*$Q145</f>
        <v>0</v>
      </c>
      <c r="AC145" s="157" cm="1">
        <f t="array" ref="AC145">IFERROR(_xlfn.XLOOKUP($A145&amp;AC$4,MEN_DES&amp;MEN_COD,MEN_GMS),0)*$Q145</f>
        <v>0</v>
      </c>
      <c r="AD145" s="157" cm="1">
        <f t="array" ref="AD145">IFERROR(_xlfn.XLOOKUP($A145&amp;AD$4,MEN_DES&amp;MEN_COD,MEN_GMS),0)*$Q145</f>
        <v>0</v>
      </c>
      <c r="AE145" s="157" cm="1">
        <f t="array" ref="AE145">IFERROR(_xlfn.XLOOKUP($A145&amp;AE$4,MEN_DES&amp;MEN_COD,MEN_GMS),0)*$Q145</f>
        <v>0</v>
      </c>
      <c r="AF145" s="157"/>
      <c r="AG145" s="157" cm="1">
        <f t="array" ref="AG145">IFERROR(_xlfn.XLOOKUP($A145&amp;AG$4,MEN_DES&amp;MEN_COD,MEN_GMS),0)*$Q145</f>
        <v>0</v>
      </c>
      <c r="AH145" s="157" cm="1">
        <f t="array" ref="AH145">IFERROR(_xlfn.XLOOKUP($A145&amp;AH$4,MEN_DES&amp;MEN_COD,MEN_GMS),0)*$Q145</f>
        <v>0</v>
      </c>
      <c r="AI145" s="157" cm="1">
        <f t="array" ref="AI145">IFERROR(_xlfn.XLOOKUP($A145&amp;AI$4,MEN_DES&amp;MEN_COD,MEN_GMS),0)*$Q145</f>
        <v>0</v>
      </c>
      <c r="AJ145" s="157" cm="1">
        <f t="array" ref="AJ145">IFERROR(_xlfn.XLOOKUP($A145&amp;AJ$4,MEN_DES&amp;MEN_COD,MEN_GMS),0)*$Q145</f>
        <v>0</v>
      </c>
      <c r="AK145" s="157" cm="1">
        <f t="array" ref="AK145">IFERROR(_xlfn.XLOOKUP($A145&amp;AK$4,MEN_DES&amp;MEN_COD,MEN_GMS),0)*$Q145</f>
        <v>0</v>
      </c>
      <c r="AL145" s="157" cm="1">
        <f t="array" ref="AL145">IFERROR(_xlfn.XLOOKUP($A145&amp;AL$4,MEN_DES&amp;MEN_COD,MEN_GMS),0)*$Q145</f>
        <v>0</v>
      </c>
      <c r="AM145" s="157" cm="1">
        <f t="array" ref="AM145">IFERROR(_xlfn.XLOOKUP($A145&amp;AM$4,MEN_DES&amp;MEN_COD,MEN_GMS),0)*$Q145</f>
        <v>0</v>
      </c>
      <c r="AN145" s="157" cm="1">
        <f t="array" ref="AN145">IFERROR(_xlfn.XLOOKUP($A145&amp;AN$4,MEN_DES&amp;MEN_COD,MEN_GMS),0)*$Q145</f>
        <v>0</v>
      </c>
      <c r="AO145" s="157" cm="1">
        <f t="array" ref="AO145">IFERROR(_xlfn.XLOOKUP($A145&amp;AO$4,MEN_DES&amp;MEN_COD,MEN_GMS),0)*$Q145</f>
        <v>0</v>
      </c>
      <c r="AP145" s="157" cm="1">
        <f t="array" ref="AP145">IFERROR(_xlfn.XLOOKUP($A145&amp;AP$4,MEN_DES&amp;MEN_COD,MEN_GMS),0)*$Q145</f>
        <v>0</v>
      </c>
      <c r="AQ145" s="157" cm="1">
        <f t="array" ref="AQ145">IFERROR(_xlfn.XLOOKUP($A145&amp;AQ$4,MEN_DES&amp;MEN_COD,MEN_GMS),0)*$Q145</f>
        <v>0</v>
      </c>
      <c r="AR145" s="157" cm="1">
        <f t="array" ref="AR145">IFERROR(_xlfn.XLOOKUP($A145&amp;AR$4,MEN_DES&amp;MEN_COD,MEN_GMS),0)*$Q145</f>
        <v>0</v>
      </c>
      <c r="AS145" s="157" cm="1">
        <f t="array" ref="AS145">IFERROR(_xlfn.XLOOKUP($A145&amp;AS$4,MEN_DES&amp;MEN_COD,MEN_GMS),0)*$Q145</f>
        <v>0</v>
      </c>
      <c r="AT145" s="157" cm="1">
        <f t="array" ref="AT145">IFERROR(_xlfn.XLOOKUP($A145&amp;AT$4,MEN_DES&amp;MEN_COD,MEN_GMS),0)*$Q145</f>
        <v>0</v>
      </c>
      <c r="AU145" s="157" cm="1">
        <f t="array" ref="AU145">IFERROR(_xlfn.XLOOKUP($A145&amp;AU$4,MEN_DES&amp;MEN_COD,MEN_GMS),0)*$Q145</f>
        <v>0</v>
      </c>
      <c r="AV145" s="157" cm="1">
        <f t="array" ref="AV145">IFERROR(_xlfn.XLOOKUP($A145&amp;AV$4,MEN_DES&amp;MEN_COD,MEN_GMS),0)*$Q145</f>
        <v>0</v>
      </c>
      <c r="AW145" s="157" cm="1">
        <f t="array" ref="AW145">IFERROR(_xlfn.XLOOKUP($A145&amp;AW$4,MEN_DES&amp;MEN_COD,MEN_GMS),0)*$Q145</f>
        <v>0</v>
      </c>
      <c r="AX145" s="157" cm="1">
        <f t="array" ref="AX145">IFERROR(_xlfn.XLOOKUP($A145&amp;AX$4,MEN_DES&amp;MEN_COD,MEN_GMS),0)*$Q145</f>
        <v>0</v>
      </c>
      <c r="AY145" s="157" cm="1">
        <f t="array" ref="AY145">IFERROR(_xlfn.XLOOKUP($A145&amp;AY$4,MEN_DES&amp;MEN_COD,MEN_GMS),0)*$Q145</f>
        <v>0</v>
      </c>
      <c r="AZ145" s="157" cm="1">
        <f t="array" ref="AZ145">IFERROR(_xlfn.XLOOKUP($A145&amp;AZ$4,MEN_DES&amp;MEN_COD,MEN_GMS),0)*$Q145</f>
        <v>0</v>
      </c>
      <c r="BA145" s="157" cm="1">
        <f t="array" ref="BA145">IFERROR(_xlfn.XLOOKUP($A145&amp;BA$4,MEN_DES&amp;MEN_COD,MEN_GMS),0)*$Q145</f>
        <v>0</v>
      </c>
      <c r="BB145" s="157" cm="1">
        <f t="array" ref="BB145">IFERROR(_xlfn.XLOOKUP($A145&amp;BB$4,MEN_DES&amp;MEN_COD,MEN_GMS),0)*$Q145</f>
        <v>0</v>
      </c>
      <c r="BC145" s="157" cm="1">
        <f t="array" ref="BC145">IFERROR(_xlfn.XLOOKUP($A145&amp;BC$4,MEN_DES&amp;MEN_COD,MEN_GMS),0)*$Q145</f>
        <v>0</v>
      </c>
      <c r="BD145" s="157" cm="1">
        <f t="array" ref="BD145">IFERROR(_xlfn.XLOOKUP($A145&amp;BD$4,MEN_DES&amp;MEN_COD,MEN_GMS),0)*$Q145</f>
        <v>0</v>
      </c>
      <c r="BE145" s="157" cm="1">
        <f t="array" ref="BE145">IFERROR(_xlfn.XLOOKUP($A145&amp;BE$4,MEN_DES&amp;MEN_COD,MEN_GMS),0)*$Q145</f>
        <v>0</v>
      </c>
      <c r="BF145" s="157" cm="1">
        <f t="array" ref="BF145">IFERROR(_xlfn.XLOOKUP($A145&amp;BF$4,MEN_DES&amp;MEN_COD,MEN_GMS),0)*$Q145</f>
        <v>0</v>
      </c>
      <c r="BG145" s="157" cm="1">
        <f t="array" ref="BG145">IFERROR(_xlfn.XLOOKUP($A145&amp;BG$4,MEN_DES&amp;MEN_COD,MEN_GMS),0)*$Q145</f>
        <v>0</v>
      </c>
      <c r="BH145" s="157" cm="1">
        <f t="array" ref="BH145">IFERROR(_xlfn.XLOOKUP($A145&amp;BH$4,MEN_DES&amp;MEN_COD,MEN_GMS),0)*$Q145</f>
        <v>0</v>
      </c>
      <c r="BI145" s="157" cm="1">
        <f t="array" ref="BI145">IFERROR(_xlfn.XLOOKUP($A145&amp;BI$4,MEN_DES&amp;MEN_COD,MEN_GMS),0)*$Q145</f>
        <v>0</v>
      </c>
      <c r="BJ145" s="157" cm="1">
        <f t="array" ref="BJ145">IFERROR(_xlfn.XLOOKUP($A145&amp;BJ$4,MEN_DES&amp;MEN_COD,MEN_GMS),0)*$Q145</f>
        <v>0</v>
      </c>
      <c r="BK145" s="157" cm="1">
        <f t="array" ref="BK145">IFERROR(_xlfn.XLOOKUP($A145&amp;BK$4,MEN_DES&amp;MEN_COD,MEN_GMS),0)*$Q145</f>
        <v>0</v>
      </c>
      <c r="BL145" s="157" cm="1">
        <f t="array" ref="BL145">IFERROR(_xlfn.XLOOKUP($A145&amp;BL$4,MEN_DES&amp;MEN_COD,MEN_GMS),0)*$Q145</f>
        <v>0</v>
      </c>
      <c r="BM145" s="157" cm="1">
        <f t="array" ref="BM145">IFERROR(_xlfn.XLOOKUP($A145&amp;BM$4,MEN_DES&amp;MEN_COD,MEN_GMS),0)*$Q145</f>
        <v>0</v>
      </c>
      <c r="BN145" s="157" cm="1">
        <f t="array" ref="BN145">IFERROR(_xlfn.XLOOKUP($A145&amp;BN$4,MEN_DES&amp;MEN_COD,MEN_GMS),0)*$Q145</f>
        <v>0</v>
      </c>
      <c r="BO145" s="168">
        <f t="shared" si="41"/>
        <v>0</v>
      </c>
    </row>
    <row r="146" spans="2:67" x14ac:dyDescent="0.15">
      <c r="B146"/>
      <c r="C146"/>
      <c r="R146" s="157" cm="1">
        <f t="array" ref="R146">IFERROR(_xlfn.XLOOKUP($A146&amp;R$4,MEN_DES&amp;MEN_COD,MEN_GMS),0)*$Q146</f>
        <v>0</v>
      </c>
      <c r="S146" s="157" cm="1">
        <f t="array" ref="S146">IFERROR(_xlfn.XLOOKUP($A146&amp;S$4,MEN_DES&amp;MEN_COD,MEN_GMS),0)*$Q146</f>
        <v>0</v>
      </c>
      <c r="T146" s="157" cm="1">
        <f t="array" ref="T146">IFERROR(_xlfn.XLOOKUP($A146&amp;T$4,MEN_DES&amp;MEN_COD,MEN_GMS),0)*$Q146</f>
        <v>0</v>
      </c>
      <c r="U146" s="157" cm="1">
        <f t="array" ref="U146">IFERROR(_xlfn.XLOOKUP($A146&amp;U$4,MEN_DES&amp;MEN_COD,MEN_GMS),0)*$Q146</f>
        <v>0</v>
      </c>
      <c r="V146" s="157" cm="1">
        <f t="array" ref="V146">IFERROR(_xlfn.XLOOKUP($A146&amp;V$4,MEN_DES&amp;MEN_COD,MEN_GMS),0)*$Q146</f>
        <v>0</v>
      </c>
      <c r="W146" s="157" cm="1">
        <f t="array" ref="W146">IFERROR(_xlfn.XLOOKUP($A146&amp;W$4,MEN_DES&amp;MEN_COD,MEN_GMS),0)*$Q146</f>
        <v>0</v>
      </c>
      <c r="X146" s="157" cm="1">
        <f t="array" ref="X146">IFERROR(_xlfn.XLOOKUP($A146&amp;X$4,MEN_DES&amp;MEN_COD,MEN_GMS),0)*$Q146</f>
        <v>0</v>
      </c>
      <c r="Y146" s="157" cm="1">
        <f t="array" ref="Y146">IFERROR(_xlfn.XLOOKUP($A146&amp;Y$4,MEN_DES&amp;MEN_COD,MEN_GMS),0)*$Q146</f>
        <v>0</v>
      </c>
      <c r="Z146" s="157" cm="1">
        <f t="array" ref="Z146">IFERROR(_xlfn.XLOOKUP($A146&amp;Z$4,MEN_DES&amp;MEN_COD,MEN_GMS),0)*$Q146</f>
        <v>0</v>
      </c>
      <c r="AA146" s="157" cm="1">
        <f t="array" ref="AA146">IFERROR(_xlfn.XLOOKUP($A146&amp;AA$4,MEN_DES&amp;MEN_COD,MEN_GMS),0)*$Q146</f>
        <v>0</v>
      </c>
      <c r="AB146" s="157" cm="1">
        <f t="array" ref="AB146">IFERROR(_xlfn.XLOOKUP($A146&amp;AB$4,MEN_DES&amp;MEN_COD,MEN_GMS),0)*$Q146</f>
        <v>0</v>
      </c>
      <c r="AC146" s="157" cm="1">
        <f t="array" ref="AC146">IFERROR(_xlfn.XLOOKUP($A146&amp;AC$4,MEN_DES&amp;MEN_COD,MEN_GMS),0)*$Q146</f>
        <v>0</v>
      </c>
      <c r="AD146" s="157" cm="1">
        <f t="array" ref="AD146">IFERROR(_xlfn.XLOOKUP($A146&amp;AD$4,MEN_DES&amp;MEN_COD,MEN_GMS),0)*$Q146</f>
        <v>0</v>
      </c>
      <c r="AE146" s="157" cm="1">
        <f t="array" ref="AE146">IFERROR(_xlfn.XLOOKUP($A146&amp;AE$4,MEN_DES&amp;MEN_COD,MEN_GMS),0)*$Q146</f>
        <v>0</v>
      </c>
      <c r="AF146" s="157"/>
      <c r="AG146" s="157" cm="1">
        <f t="array" ref="AG146">IFERROR(_xlfn.XLOOKUP($A146&amp;AG$4,MEN_DES&amp;MEN_COD,MEN_GMS),0)*$Q146</f>
        <v>0</v>
      </c>
      <c r="AH146" s="157" cm="1">
        <f t="array" ref="AH146">IFERROR(_xlfn.XLOOKUP($A146&amp;AH$4,MEN_DES&amp;MEN_COD,MEN_GMS),0)*$Q146</f>
        <v>0</v>
      </c>
      <c r="AI146" s="157" cm="1">
        <f t="array" ref="AI146">IFERROR(_xlfn.XLOOKUP($A146&amp;AI$4,MEN_DES&amp;MEN_COD,MEN_GMS),0)*$Q146</f>
        <v>0</v>
      </c>
      <c r="AJ146" s="157" cm="1">
        <f t="array" ref="AJ146">IFERROR(_xlfn.XLOOKUP($A146&amp;AJ$4,MEN_DES&amp;MEN_COD,MEN_GMS),0)*$Q146</f>
        <v>0</v>
      </c>
      <c r="AK146" s="157" cm="1">
        <f t="array" ref="AK146">IFERROR(_xlfn.XLOOKUP($A146&amp;AK$4,MEN_DES&amp;MEN_COD,MEN_GMS),0)*$Q146</f>
        <v>0</v>
      </c>
      <c r="AL146" s="157" cm="1">
        <f t="array" ref="AL146">IFERROR(_xlfn.XLOOKUP($A146&amp;AL$4,MEN_DES&amp;MEN_COD,MEN_GMS),0)*$Q146</f>
        <v>0</v>
      </c>
      <c r="AM146" s="157" cm="1">
        <f t="array" ref="AM146">IFERROR(_xlfn.XLOOKUP($A146&amp;AM$4,MEN_DES&amp;MEN_COD,MEN_GMS),0)*$Q146</f>
        <v>0</v>
      </c>
      <c r="AN146" s="157" cm="1">
        <f t="array" ref="AN146">IFERROR(_xlfn.XLOOKUP($A146&amp;AN$4,MEN_DES&amp;MEN_COD,MEN_GMS),0)*$Q146</f>
        <v>0</v>
      </c>
      <c r="AO146" s="157" cm="1">
        <f t="array" ref="AO146">IFERROR(_xlfn.XLOOKUP($A146&amp;AO$4,MEN_DES&amp;MEN_COD,MEN_GMS),0)*$Q146</f>
        <v>0</v>
      </c>
      <c r="AP146" s="157" cm="1">
        <f t="array" ref="AP146">IFERROR(_xlfn.XLOOKUP($A146&amp;AP$4,MEN_DES&amp;MEN_COD,MEN_GMS),0)*$Q146</f>
        <v>0</v>
      </c>
      <c r="AQ146" s="157" cm="1">
        <f t="array" ref="AQ146">IFERROR(_xlfn.XLOOKUP($A146&amp;AQ$4,MEN_DES&amp;MEN_COD,MEN_GMS),0)*$Q146</f>
        <v>0</v>
      </c>
      <c r="AR146" s="157" cm="1">
        <f t="array" ref="AR146">IFERROR(_xlfn.XLOOKUP($A146&amp;AR$4,MEN_DES&amp;MEN_COD,MEN_GMS),0)*$Q146</f>
        <v>0</v>
      </c>
      <c r="AS146" s="157" cm="1">
        <f t="array" ref="AS146">IFERROR(_xlfn.XLOOKUP($A146&amp;AS$4,MEN_DES&amp;MEN_COD,MEN_GMS),0)*$Q146</f>
        <v>0</v>
      </c>
      <c r="AT146" s="157" cm="1">
        <f t="array" ref="AT146">IFERROR(_xlfn.XLOOKUP($A146&amp;AT$4,MEN_DES&amp;MEN_COD,MEN_GMS),0)*$Q146</f>
        <v>0</v>
      </c>
      <c r="AU146" s="157" cm="1">
        <f t="array" ref="AU146">IFERROR(_xlfn.XLOOKUP($A146&amp;AU$4,MEN_DES&amp;MEN_COD,MEN_GMS),0)*$Q146</f>
        <v>0</v>
      </c>
      <c r="AV146" s="157" cm="1">
        <f t="array" ref="AV146">IFERROR(_xlfn.XLOOKUP($A146&amp;AV$4,MEN_DES&amp;MEN_COD,MEN_GMS),0)*$Q146</f>
        <v>0</v>
      </c>
      <c r="AW146" s="157" cm="1">
        <f t="array" ref="AW146">IFERROR(_xlfn.XLOOKUP($A146&amp;AW$4,MEN_DES&amp;MEN_COD,MEN_GMS),0)*$Q146</f>
        <v>0</v>
      </c>
      <c r="AX146" s="157" cm="1">
        <f t="array" ref="AX146">IFERROR(_xlfn.XLOOKUP($A146&amp;AX$4,MEN_DES&amp;MEN_COD,MEN_GMS),0)*$Q146</f>
        <v>0</v>
      </c>
      <c r="AY146" s="157" cm="1">
        <f t="array" ref="AY146">IFERROR(_xlfn.XLOOKUP($A146&amp;AY$4,MEN_DES&amp;MEN_COD,MEN_GMS),0)*$Q146</f>
        <v>0</v>
      </c>
      <c r="AZ146" s="157" cm="1">
        <f t="array" ref="AZ146">IFERROR(_xlfn.XLOOKUP($A146&amp;AZ$4,MEN_DES&amp;MEN_COD,MEN_GMS),0)*$Q146</f>
        <v>0</v>
      </c>
      <c r="BA146" s="157" cm="1">
        <f t="array" ref="BA146">IFERROR(_xlfn.XLOOKUP($A146&amp;BA$4,MEN_DES&amp;MEN_COD,MEN_GMS),0)*$Q146</f>
        <v>0</v>
      </c>
      <c r="BB146" s="157" cm="1">
        <f t="array" ref="BB146">IFERROR(_xlfn.XLOOKUP($A146&amp;BB$4,MEN_DES&amp;MEN_COD,MEN_GMS),0)*$Q146</f>
        <v>0</v>
      </c>
      <c r="BC146" s="157" cm="1">
        <f t="array" ref="BC146">IFERROR(_xlfn.XLOOKUP($A146&amp;BC$4,MEN_DES&amp;MEN_COD,MEN_GMS),0)*$Q146</f>
        <v>0</v>
      </c>
      <c r="BD146" s="157" cm="1">
        <f t="array" ref="BD146">IFERROR(_xlfn.XLOOKUP($A146&amp;BD$4,MEN_DES&amp;MEN_COD,MEN_GMS),0)*$Q146</f>
        <v>0</v>
      </c>
      <c r="BE146" s="157" cm="1">
        <f t="array" ref="BE146">IFERROR(_xlfn.XLOOKUP($A146&amp;BE$4,MEN_DES&amp;MEN_COD,MEN_GMS),0)*$Q146</f>
        <v>0</v>
      </c>
      <c r="BF146" s="157" cm="1">
        <f t="array" ref="BF146">IFERROR(_xlfn.XLOOKUP($A146&amp;BF$4,MEN_DES&amp;MEN_COD,MEN_GMS),0)*$Q146</f>
        <v>0</v>
      </c>
      <c r="BG146" s="157" cm="1">
        <f t="array" ref="BG146">IFERROR(_xlfn.XLOOKUP($A146&amp;BG$4,MEN_DES&amp;MEN_COD,MEN_GMS),0)*$Q146</f>
        <v>0</v>
      </c>
      <c r="BH146" s="157" cm="1">
        <f t="array" ref="BH146">IFERROR(_xlfn.XLOOKUP($A146&amp;BH$4,MEN_DES&amp;MEN_COD,MEN_GMS),0)*$Q146</f>
        <v>0</v>
      </c>
      <c r="BI146" s="157" cm="1">
        <f t="array" ref="BI146">IFERROR(_xlfn.XLOOKUP($A146&amp;BI$4,MEN_DES&amp;MEN_COD,MEN_GMS),0)*$Q146</f>
        <v>0</v>
      </c>
      <c r="BJ146" s="157" cm="1">
        <f t="array" ref="BJ146">IFERROR(_xlfn.XLOOKUP($A146&amp;BJ$4,MEN_DES&amp;MEN_COD,MEN_GMS),0)*$Q146</f>
        <v>0</v>
      </c>
      <c r="BK146" s="157" cm="1">
        <f t="array" ref="BK146">IFERROR(_xlfn.XLOOKUP($A146&amp;BK$4,MEN_DES&amp;MEN_COD,MEN_GMS),0)*$Q146</f>
        <v>0</v>
      </c>
      <c r="BL146" s="157" cm="1">
        <f t="array" ref="BL146">IFERROR(_xlfn.XLOOKUP($A146&amp;BL$4,MEN_DES&amp;MEN_COD,MEN_GMS),0)*$Q146</f>
        <v>0</v>
      </c>
      <c r="BM146" s="157" cm="1">
        <f t="array" ref="BM146">IFERROR(_xlfn.XLOOKUP($A146&amp;BM$4,MEN_DES&amp;MEN_COD,MEN_GMS),0)*$Q146</f>
        <v>0</v>
      </c>
      <c r="BN146" s="157" cm="1">
        <f t="array" ref="BN146">IFERROR(_xlfn.XLOOKUP($A146&amp;BN$4,MEN_DES&amp;MEN_COD,MEN_GMS),0)*$Q146</f>
        <v>0</v>
      </c>
      <c r="BO146" s="168">
        <f t="shared" si="41"/>
        <v>0</v>
      </c>
    </row>
    <row r="147" spans="2:67" x14ac:dyDescent="0.15">
      <c r="B147"/>
      <c r="C147"/>
      <c r="R147" s="157" cm="1">
        <f t="array" ref="R147">IFERROR(_xlfn.XLOOKUP($A147&amp;R$4,MEN_DES&amp;MEN_COD,MEN_GMS),0)*$Q147</f>
        <v>0</v>
      </c>
      <c r="S147" s="157" cm="1">
        <f t="array" ref="S147">IFERROR(_xlfn.XLOOKUP($A147&amp;S$4,MEN_DES&amp;MEN_COD,MEN_GMS),0)*$Q147</f>
        <v>0</v>
      </c>
      <c r="T147" s="157" cm="1">
        <f t="array" ref="T147">IFERROR(_xlfn.XLOOKUP($A147&amp;T$4,MEN_DES&amp;MEN_COD,MEN_GMS),0)*$Q147</f>
        <v>0</v>
      </c>
      <c r="U147" s="157" cm="1">
        <f t="array" ref="U147">IFERROR(_xlfn.XLOOKUP($A147&amp;U$4,MEN_DES&amp;MEN_COD,MEN_GMS),0)*$Q147</f>
        <v>0</v>
      </c>
      <c r="V147" s="157" cm="1">
        <f t="array" ref="V147">IFERROR(_xlfn.XLOOKUP($A147&amp;V$4,MEN_DES&amp;MEN_COD,MEN_GMS),0)*$Q147</f>
        <v>0</v>
      </c>
      <c r="W147" s="157" cm="1">
        <f t="array" ref="W147">IFERROR(_xlfn.XLOOKUP($A147&amp;W$4,MEN_DES&amp;MEN_COD,MEN_GMS),0)*$Q147</f>
        <v>0</v>
      </c>
      <c r="X147" s="157" cm="1">
        <f t="array" ref="X147">IFERROR(_xlfn.XLOOKUP($A147&amp;X$4,MEN_DES&amp;MEN_COD,MEN_GMS),0)*$Q147</f>
        <v>0</v>
      </c>
      <c r="Y147" s="157" cm="1">
        <f t="array" ref="Y147">IFERROR(_xlfn.XLOOKUP($A147&amp;Y$4,MEN_DES&amp;MEN_COD,MEN_GMS),0)*$Q147</f>
        <v>0</v>
      </c>
      <c r="Z147" s="157" cm="1">
        <f t="array" ref="Z147">IFERROR(_xlfn.XLOOKUP($A147&amp;Z$4,MEN_DES&amp;MEN_COD,MEN_GMS),0)*$Q147</f>
        <v>0</v>
      </c>
      <c r="AA147" s="157" cm="1">
        <f t="array" ref="AA147">IFERROR(_xlfn.XLOOKUP($A147&amp;AA$4,MEN_DES&amp;MEN_COD,MEN_GMS),0)*$Q147</f>
        <v>0</v>
      </c>
      <c r="AB147" s="157" cm="1">
        <f t="array" ref="AB147">IFERROR(_xlfn.XLOOKUP($A147&amp;AB$4,MEN_DES&amp;MEN_COD,MEN_GMS),0)*$Q147</f>
        <v>0</v>
      </c>
      <c r="AC147" s="157" cm="1">
        <f t="array" ref="AC147">IFERROR(_xlfn.XLOOKUP($A147&amp;AC$4,MEN_DES&amp;MEN_COD,MEN_GMS),0)*$Q147</f>
        <v>0</v>
      </c>
      <c r="AD147" s="157" cm="1">
        <f t="array" ref="AD147">IFERROR(_xlfn.XLOOKUP($A147&amp;AD$4,MEN_DES&amp;MEN_COD,MEN_GMS),0)*$Q147</f>
        <v>0</v>
      </c>
      <c r="AE147" s="157" cm="1">
        <f t="array" ref="AE147">IFERROR(_xlfn.XLOOKUP($A147&amp;AE$4,MEN_DES&amp;MEN_COD,MEN_GMS),0)*$Q147</f>
        <v>0</v>
      </c>
      <c r="AF147" s="157"/>
      <c r="AG147" s="157" cm="1">
        <f t="array" ref="AG147">IFERROR(_xlfn.XLOOKUP($A147&amp;AG$4,MEN_DES&amp;MEN_COD,MEN_GMS),0)*$Q147</f>
        <v>0</v>
      </c>
      <c r="AH147" s="157" cm="1">
        <f t="array" ref="AH147">IFERROR(_xlfn.XLOOKUP($A147&amp;AH$4,MEN_DES&amp;MEN_COD,MEN_GMS),0)*$Q147</f>
        <v>0</v>
      </c>
      <c r="AI147" s="157" cm="1">
        <f t="array" ref="AI147">IFERROR(_xlfn.XLOOKUP($A147&amp;AI$4,MEN_DES&amp;MEN_COD,MEN_GMS),0)*$Q147</f>
        <v>0</v>
      </c>
      <c r="AJ147" s="157" cm="1">
        <f t="array" ref="AJ147">IFERROR(_xlfn.XLOOKUP($A147&amp;AJ$4,MEN_DES&amp;MEN_COD,MEN_GMS),0)*$Q147</f>
        <v>0</v>
      </c>
      <c r="AK147" s="157" cm="1">
        <f t="array" ref="AK147">IFERROR(_xlfn.XLOOKUP($A147&amp;AK$4,MEN_DES&amp;MEN_COD,MEN_GMS),0)*$Q147</f>
        <v>0</v>
      </c>
      <c r="AL147" s="157" cm="1">
        <f t="array" ref="AL147">IFERROR(_xlfn.XLOOKUP($A147&amp;AL$4,MEN_DES&amp;MEN_COD,MEN_GMS),0)*$Q147</f>
        <v>0</v>
      </c>
      <c r="AM147" s="157" cm="1">
        <f t="array" ref="AM147">IFERROR(_xlfn.XLOOKUP($A147&amp;AM$4,MEN_DES&amp;MEN_COD,MEN_GMS),0)*$Q147</f>
        <v>0</v>
      </c>
      <c r="AN147" s="157" cm="1">
        <f t="array" ref="AN147">IFERROR(_xlfn.XLOOKUP($A147&amp;AN$4,MEN_DES&amp;MEN_COD,MEN_GMS),0)*$Q147</f>
        <v>0</v>
      </c>
      <c r="AO147" s="157" cm="1">
        <f t="array" ref="AO147">IFERROR(_xlfn.XLOOKUP($A147&amp;AO$4,MEN_DES&amp;MEN_COD,MEN_GMS),0)*$Q147</f>
        <v>0</v>
      </c>
      <c r="AP147" s="157" cm="1">
        <f t="array" ref="AP147">IFERROR(_xlfn.XLOOKUP($A147&amp;AP$4,MEN_DES&amp;MEN_COD,MEN_GMS),0)*$Q147</f>
        <v>0</v>
      </c>
      <c r="AQ147" s="157" cm="1">
        <f t="array" ref="AQ147">IFERROR(_xlfn.XLOOKUP($A147&amp;AQ$4,MEN_DES&amp;MEN_COD,MEN_GMS),0)*$Q147</f>
        <v>0</v>
      </c>
      <c r="AR147" s="157" cm="1">
        <f t="array" ref="AR147">IFERROR(_xlfn.XLOOKUP($A147&amp;AR$4,MEN_DES&amp;MEN_COD,MEN_GMS),0)*$Q147</f>
        <v>0</v>
      </c>
      <c r="AS147" s="157" cm="1">
        <f t="array" ref="AS147">IFERROR(_xlfn.XLOOKUP($A147&amp;AS$4,MEN_DES&amp;MEN_COD,MEN_GMS),0)*$Q147</f>
        <v>0</v>
      </c>
      <c r="AT147" s="157" cm="1">
        <f t="array" ref="AT147">IFERROR(_xlfn.XLOOKUP($A147&amp;AT$4,MEN_DES&amp;MEN_COD,MEN_GMS),0)*$Q147</f>
        <v>0</v>
      </c>
      <c r="AU147" s="157" cm="1">
        <f t="array" ref="AU147">IFERROR(_xlfn.XLOOKUP($A147&amp;AU$4,MEN_DES&amp;MEN_COD,MEN_GMS),0)*$Q147</f>
        <v>0</v>
      </c>
      <c r="AV147" s="157" cm="1">
        <f t="array" ref="AV147">IFERROR(_xlfn.XLOOKUP($A147&amp;AV$4,MEN_DES&amp;MEN_COD,MEN_GMS),0)*$Q147</f>
        <v>0</v>
      </c>
      <c r="AW147" s="157" cm="1">
        <f t="array" ref="AW147">IFERROR(_xlfn.XLOOKUP($A147&amp;AW$4,MEN_DES&amp;MEN_COD,MEN_GMS),0)*$Q147</f>
        <v>0</v>
      </c>
      <c r="AX147" s="157" cm="1">
        <f t="array" ref="AX147">IFERROR(_xlfn.XLOOKUP($A147&amp;AX$4,MEN_DES&amp;MEN_COD,MEN_GMS),0)*$Q147</f>
        <v>0</v>
      </c>
      <c r="AY147" s="157" cm="1">
        <f t="array" ref="AY147">IFERROR(_xlfn.XLOOKUP($A147&amp;AY$4,MEN_DES&amp;MEN_COD,MEN_GMS),0)*$Q147</f>
        <v>0</v>
      </c>
      <c r="AZ147" s="157" cm="1">
        <f t="array" ref="AZ147">IFERROR(_xlfn.XLOOKUP($A147&amp;AZ$4,MEN_DES&amp;MEN_COD,MEN_GMS),0)*$Q147</f>
        <v>0</v>
      </c>
      <c r="BA147" s="157" cm="1">
        <f t="array" ref="BA147">IFERROR(_xlfn.XLOOKUP($A147&amp;BA$4,MEN_DES&amp;MEN_COD,MEN_GMS),0)*$Q147</f>
        <v>0</v>
      </c>
      <c r="BB147" s="157" cm="1">
        <f t="array" ref="BB147">IFERROR(_xlfn.XLOOKUP($A147&amp;BB$4,MEN_DES&amp;MEN_COD,MEN_GMS),0)*$Q147</f>
        <v>0</v>
      </c>
      <c r="BC147" s="157" cm="1">
        <f t="array" ref="BC147">IFERROR(_xlfn.XLOOKUP($A147&amp;BC$4,MEN_DES&amp;MEN_COD,MEN_GMS),0)*$Q147</f>
        <v>0</v>
      </c>
      <c r="BD147" s="157" cm="1">
        <f t="array" ref="BD147">IFERROR(_xlfn.XLOOKUP($A147&amp;BD$4,MEN_DES&amp;MEN_COD,MEN_GMS),0)*$Q147</f>
        <v>0</v>
      </c>
      <c r="BE147" s="157" cm="1">
        <f t="array" ref="BE147">IFERROR(_xlfn.XLOOKUP($A147&amp;BE$4,MEN_DES&amp;MEN_COD,MEN_GMS),0)*$Q147</f>
        <v>0</v>
      </c>
      <c r="BF147" s="157" cm="1">
        <f t="array" ref="BF147">IFERROR(_xlfn.XLOOKUP($A147&amp;BF$4,MEN_DES&amp;MEN_COD,MEN_GMS),0)*$Q147</f>
        <v>0</v>
      </c>
      <c r="BG147" s="157" cm="1">
        <f t="array" ref="BG147">IFERROR(_xlfn.XLOOKUP($A147&amp;BG$4,MEN_DES&amp;MEN_COD,MEN_GMS),0)*$Q147</f>
        <v>0</v>
      </c>
      <c r="BH147" s="157" cm="1">
        <f t="array" ref="BH147">IFERROR(_xlfn.XLOOKUP($A147&amp;BH$4,MEN_DES&amp;MEN_COD,MEN_GMS),0)*$Q147</f>
        <v>0</v>
      </c>
      <c r="BI147" s="157" cm="1">
        <f t="array" ref="BI147">IFERROR(_xlfn.XLOOKUP($A147&amp;BI$4,MEN_DES&amp;MEN_COD,MEN_GMS),0)*$Q147</f>
        <v>0</v>
      </c>
      <c r="BJ147" s="157" cm="1">
        <f t="array" ref="BJ147">IFERROR(_xlfn.XLOOKUP($A147&amp;BJ$4,MEN_DES&amp;MEN_COD,MEN_GMS),0)*$Q147</f>
        <v>0</v>
      </c>
      <c r="BK147" s="157" cm="1">
        <f t="array" ref="BK147">IFERROR(_xlfn.XLOOKUP($A147&amp;BK$4,MEN_DES&amp;MEN_COD,MEN_GMS),0)*$Q147</f>
        <v>0</v>
      </c>
      <c r="BL147" s="157" cm="1">
        <f t="array" ref="BL147">IFERROR(_xlfn.XLOOKUP($A147&amp;BL$4,MEN_DES&amp;MEN_COD,MEN_GMS),0)*$Q147</f>
        <v>0</v>
      </c>
      <c r="BM147" s="157" cm="1">
        <f t="array" ref="BM147">IFERROR(_xlfn.XLOOKUP($A147&amp;BM$4,MEN_DES&amp;MEN_COD,MEN_GMS),0)*$Q147</f>
        <v>0</v>
      </c>
      <c r="BN147" s="157" cm="1">
        <f t="array" ref="BN147">IFERROR(_xlfn.XLOOKUP($A147&amp;BN$4,MEN_DES&amp;MEN_COD,MEN_GMS),0)*$Q147</f>
        <v>0</v>
      </c>
      <c r="BO147" s="168">
        <f t="shared" si="41"/>
        <v>0</v>
      </c>
    </row>
    <row r="148" spans="2:67" x14ac:dyDescent="0.15">
      <c r="B148"/>
      <c r="C148"/>
      <c r="R148" s="157" cm="1">
        <f t="array" ref="R148">IFERROR(_xlfn.XLOOKUP($A148&amp;R$4,MEN_DES&amp;MEN_COD,MEN_GMS),0)*$Q148</f>
        <v>0</v>
      </c>
      <c r="S148" s="157" cm="1">
        <f t="array" ref="S148">IFERROR(_xlfn.XLOOKUP($A148&amp;S$4,MEN_DES&amp;MEN_COD,MEN_GMS),0)*$Q148</f>
        <v>0</v>
      </c>
      <c r="T148" s="157" cm="1">
        <f t="array" ref="T148">IFERROR(_xlfn.XLOOKUP($A148&amp;T$4,MEN_DES&amp;MEN_COD,MEN_GMS),0)*$Q148</f>
        <v>0</v>
      </c>
      <c r="U148" s="157" cm="1">
        <f t="array" ref="U148">IFERROR(_xlfn.XLOOKUP($A148&amp;U$4,MEN_DES&amp;MEN_COD,MEN_GMS),0)*$Q148</f>
        <v>0</v>
      </c>
      <c r="V148" s="157" cm="1">
        <f t="array" ref="V148">IFERROR(_xlfn.XLOOKUP($A148&amp;V$4,MEN_DES&amp;MEN_COD,MEN_GMS),0)*$Q148</f>
        <v>0</v>
      </c>
      <c r="W148" s="157" cm="1">
        <f t="array" ref="W148">IFERROR(_xlfn.XLOOKUP($A148&amp;W$4,MEN_DES&amp;MEN_COD,MEN_GMS),0)*$Q148</f>
        <v>0</v>
      </c>
      <c r="X148" s="157" cm="1">
        <f t="array" ref="X148">IFERROR(_xlfn.XLOOKUP($A148&amp;X$4,MEN_DES&amp;MEN_COD,MEN_GMS),0)*$Q148</f>
        <v>0</v>
      </c>
      <c r="Y148" s="157" cm="1">
        <f t="array" ref="Y148">IFERROR(_xlfn.XLOOKUP($A148&amp;Y$4,MEN_DES&amp;MEN_COD,MEN_GMS),0)*$Q148</f>
        <v>0</v>
      </c>
      <c r="Z148" s="157" cm="1">
        <f t="array" ref="Z148">IFERROR(_xlfn.XLOOKUP($A148&amp;Z$4,MEN_DES&amp;MEN_COD,MEN_GMS),0)*$Q148</f>
        <v>0</v>
      </c>
      <c r="AA148" s="157" cm="1">
        <f t="array" ref="AA148">IFERROR(_xlfn.XLOOKUP($A148&amp;AA$4,MEN_DES&amp;MEN_COD,MEN_GMS),0)*$Q148</f>
        <v>0</v>
      </c>
      <c r="AB148" s="157" cm="1">
        <f t="array" ref="AB148">IFERROR(_xlfn.XLOOKUP($A148&amp;AB$4,MEN_DES&amp;MEN_COD,MEN_GMS),0)*$Q148</f>
        <v>0</v>
      </c>
      <c r="AC148" s="157" cm="1">
        <f t="array" ref="AC148">IFERROR(_xlfn.XLOOKUP($A148&amp;AC$4,MEN_DES&amp;MEN_COD,MEN_GMS),0)*$Q148</f>
        <v>0</v>
      </c>
      <c r="AD148" s="157" cm="1">
        <f t="array" ref="AD148">IFERROR(_xlfn.XLOOKUP($A148&amp;AD$4,MEN_DES&amp;MEN_COD,MEN_GMS),0)*$Q148</f>
        <v>0</v>
      </c>
      <c r="AE148" s="157" cm="1">
        <f t="array" ref="AE148">IFERROR(_xlfn.XLOOKUP($A148&amp;AE$4,MEN_DES&amp;MEN_COD,MEN_GMS),0)*$Q148</f>
        <v>0</v>
      </c>
      <c r="AF148" s="157"/>
      <c r="AG148" s="157" cm="1">
        <f t="array" ref="AG148">IFERROR(_xlfn.XLOOKUP($A148&amp;AG$4,MEN_DES&amp;MEN_COD,MEN_GMS),0)*$Q148</f>
        <v>0</v>
      </c>
      <c r="AH148" s="157" cm="1">
        <f t="array" ref="AH148">IFERROR(_xlfn.XLOOKUP($A148&amp;AH$4,MEN_DES&amp;MEN_COD,MEN_GMS),0)*$Q148</f>
        <v>0</v>
      </c>
      <c r="AI148" s="157" cm="1">
        <f t="array" ref="AI148">IFERROR(_xlfn.XLOOKUP($A148&amp;AI$4,MEN_DES&amp;MEN_COD,MEN_GMS),0)*$Q148</f>
        <v>0</v>
      </c>
      <c r="AJ148" s="157" cm="1">
        <f t="array" ref="AJ148">IFERROR(_xlfn.XLOOKUP($A148&amp;AJ$4,MEN_DES&amp;MEN_COD,MEN_GMS),0)*$Q148</f>
        <v>0</v>
      </c>
      <c r="AK148" s="157" cm="1">
        <f t="array" ref="AK148">IFERROR(_xlfn.XLOOKUP($A148&amp;AK$4,MEN_DES&amp;MEN_COD,MEN_GMS),0)*$Q148</f>
        <v>0</v>
      </c>
      <c r="AL148" s="157" cm="1">
        <f t="array" ref="AL148">IFERROR(_xlfn.XLOOKUP($A148&amp;AL$4,MEN_DES&amp;MEN_COD,MEN_GMS),0)*$Q148</f>
        <v>0</v>
      </c>
      <c r="AM148" s="157" cm="1">
        <f t="array" ref="AM148">IFERROR(_xlfn.XLOOKUP($A148&amp;AM$4,MEN_DES&amp;MEN_COD,MEN_GMS),0)*$Q148</f>
        <v>0</v>
      </c>
      <c r="AN148" s="157" cm="1">
        <f t="array" ref="AN148">IFERROR(_xlfn.XLOOKUP($A148&amp;AN$4,MEN_DES&amp;MEN_COD,MEN_GMS),0)*$Q148</f>
        <v>0</v>
      </c>
      <c r="AO148" s="157" cm="1">
        <f t="array" ref="AO148">IFERROR(_xlfn.XLOOKUP($A148&amp;AO$4,MEN_DES&amp;MEN_COD,MEN_GMS),0)*$Q148</f>
        <v>0</v>
      </c>
      <c r="AP148" s="157" cm="1">
        <f t="array" ref="AP148">IFERROR(_xlfn.XLOOKUP($A148&amp;AP$4,MEN_DES&amp;MEN_COD,MEN_GMS),0)*$Q148</f>
        <v>0</v>
      </c>
      <c r="AQ148" s="157" cm="1">
        <f t="array" ref="AQ148">IFERROR(_xlfn.XLOOKUP($A148&amp;AQ$4,MEN_DES&amp;MEN_COD,MEN_GMS),0)*$Q148</f>
        <v>0</v>
      </c>
      <c r="AR148" s="157" cm="1">
        <f t="array" ref="AR148">IFERROR(_xlfn.XLOOKUP($A148&amp;AR$4,MEN_DES&amp;MEN_COD,MEN_GMS),0)*$Q148</f>
        <v>0</v>
      </c>
      <c r="AS148" s="157" cm="1">
        <f t="array" ref="AS148">IFERROR(_xlfn.XLOOKUP($A148&amp;AS$4,MEN_DES&amp;MEN_COD,MEN_GMS),0)*$Q148</f>
        <v>0</v>
      </c>
      <c r="AT148" s="157" cm="1">
        <f t="array" ref="AT148">IFERROR(_xlfn.XLOOKUP($A148&amp;AT$4,MEN_DES&amp;MEN_COD,MEN_GMS),0)*$Q148</f>
        <v>0</v>
      </c>
      <c r="AU148" s="157" cm="1">
        <f t="array" ref="AU148">IFERROR(_xlfn.XLOOKUP($A148&amp;AU$4,MEN_DES&amp;MEN_COD,MEN_GMS),0)*$Q148</f>
        <v>0</v>
      </c>
      <c r="AV148" s="157" cm="1">
        <f t="array" ref="AV148">IFERROR(_xlfn.XLOOKUP($A148&amp;AV$4,MEN_DES&amp;MEN_COD,MEN_GMS),0)*$Q148</f>
        <v>0</v>
      </c>
      <c r="AW148" s="157" cm="1">
        <f t="array" ref="AW148">IFERROR(_xlfn.XLOOKUP($A148&amp;AW$4,MEN_DES&amp;MEN_COD,MEN_GMS),0)*$Q148</f>
        <v>0</v>
      </c>
      <c r="AX148" s="157" cm="1">
        <f t="array" ref="AX148">IFERROR(_xlfn.XLOOKUP($A148&amp;AX$4,MEN_DES&amp;MEN_COD,MEN_GMS),0)*$Q148</f>
        <v>0</v>
      </c>
      <c r="AY148" s="157" cm="1">
        <f t="array" ref="AY148">IFERROR(_xlfn.XLOOKUP($A148&amp;AY$4,MEN_DES&amp;MEN_COD,MEN_GMS),0)*$Q148</f>
        <v>0</v>
      </c>
      <c r="AZ148" s="157" cm="1">
        <f t="array" ref="AZ148">IFERROR(_xlfn.XLOOKUP($A148&amp;AZ$4,MEN_DES&amp;MEN_COD,MEN_GMS),0)*$Q148</f>
        <v>0</v>
      </c>
      <c r="BA148" s="157" cm="1">
        <f t="array" ref="BA148">IFERROR(_xlfn.XLOOKUP($A148&amp;BA$4,MEN_DES&amp;MEN_COD,MEN_GMS),0)*$Q148</f>
        <v>0</v>
      </c>
      <c r="BB148" s="157" cm="1">
        <f t="array" ref="BB148">IFERROR(_xlfn.XLOOKUP($A148&amp;BB$4,MEN_DES&amp;MEN_COD,MEN_GMS),0)*$Q148</f>
        <v>0</v>
      </c>
      <c r="BC148" s="157" cm="1">
        <f t="array" ref="BC148">IFERROR(_xlfn.XLOOKUP($A148&amp;BC$4,MEN_DES&amp;MEN_COD,MEN_GMS),0)*$Q148</f>
        <v>0</v>
      </c>
      <c r="BD148" s="157" cm="1">
        <f t="array" ref="BD148">IFERROR(_xlfn.XLOOKUP($A148&amp;BD$4,MEN_DES&amp;MEN_COD,MEN_GMS),0)*$Q148</f>
        <v>0</v>
      </c>
      <c r="BE148" s="157" cm="1">
        <f t="array" ref="BE148">IFERROR(_xlfn.XLOOKUP($A148&amp;BE$4,MEN_DES&amp;MEN_COD,MEN_GMS),0)*$Q148</f>
        <v>0</v>
      </c>
      <c r="BF148" s="157" cm="1">
        <f t="array" ref="BF148">IFERROR(_xlfn.XLOOKUP($A148&amp;BF$4,MEN_DES&amp;MEN_COD,MEN_GMS),0)*$Q148</f>
        <v>0</v>
      </c>
      <c r="BG148" s="157" cm="1">
        <f t="array" ref="BG148">IFERROR(_xlfn.XLOOKUP($A148&amp;BG$4,MEN_DES&amp;MEN_COD,MEN_GMS),0)*$Q148</f>
        <v>0</v>
      </c>
      <c r="BH148" s="157" cm="1">
        <f t="array" ref="BH148">IFERROR(_xlfn.XLOOKUP($A148&amp;BH$4,MEN_DES&amp;MEN_COD,MEN_GMS),0)*$Q148</f>
        <v>0</v>
      </c>
      <c r="BI148" s="157" cm="1">
        <f t="array" ref="BI148">IFERROR(_xlfn.XLOOKUP($A148&amp;BI$4,MEN_DES&amp;MEN_COD,MEN_GMS),0)*$Q148</f>
        <v>0</v>
      </c>
      <c r="BJ148" s="157" cm="1">
        <f t="array" ref="BJ148">IFERROR(_xlfn.XLOOKUP($A148&amp;BJ$4,MEN_DES&amp;MEN_COD,MEN_GMS),0)*$Q148</f>
        <v>0</v>
      </c>
      <c r="BK148" s="157" cm="1">
        <f t="array" ref="BK148">IFERROR(_xlfn.XLOOKUP($A148&amp;BK$4,MEN_DES&amp;MEN_COD,MEN_GMS),0)*$Q148</f>
        <v>0</v>
      </c>
      <c r="BL148" s="157" cm="1">
        <f t="array" ref="BL148">IFERROR(_xlfn.XLOOKUP($A148&amp;BL$4,MEN_DES&amp;MEN_COD,MEN_GMS),0)*$Q148</f>
        <v>0</v>
      </c>
      <c r="BM148" s="157" cm="1">
        <f t="array" ref="BM148">IFERROR(_xlfn.XLOOKUP($A148&amp;BM$4,MEN_DES&amp;MEN_COD,MEN_GMS),0)*$Q148</f>
        <v>0</v>
      </c>
      <c r="BN148" s="157" cm="1">
        <f t="array" ref="BN148">IFERROR(_xlfn.XLOOKUP($A148&amp;BN$4,MEN_DES&amp;MEN_COD,MEN_GMS),0)*$Q148</f>
        <v>0</v>
      </c>
      <c r="BO148" s="168">
        <f t="shared" si="41"/>
        <v>0</v>
      </c>
    </row>
    <row r="149" spans="2:67" x14ac:dyDescent="0.15">
      <c r="B149"/>
      <c r="C149"/>
      <c r="R149" s="157" cm="1">
        <f t="array" ref="R149">IFERROR(_xlfn.XLOOKUP($A149&amp;R$4,MEN_DES&amp;MEN_COD,MEN_GMS),0)*$Q149</f>
        <v>0</v>
      </c>
      <c r="S149" s="157" cm="1">
        <f t="array" ref="S149">IFERROR(_xlfn.XLOOKUP($A149&amp;S$4,MEN_DES&amp;MEN_COD,MEN_GMS),0)*$Q149</f>
        <v>0</v>
      </c>
      <c r="T149" s="157" cm="1">
        <f t="array" ref="T149">IFERROR(_xlfn.XLOOKUP($A149&amp;T$4,MEN_DES&amp;MEN_COD,MEN_GMS),0)*$Q149</f>
        <v>0</v>
      </c>
      <c r="U149" s="157" cm="1">
        <f t="array" ref="U149">IFERROR(_xlfn.XLOOKUP($A149&amp;U$4,MEN_DES&amp;MEN_COD,MEN_GMS),0)*$Q149</f>
        <v>0</v>
      </c>
      <c r="V149" s="157" cm="1">
        <f t="array" ref="V149">IFERROR(_xlfn.XLOOKUP($A149&amp;V$4,MEN_DES&amp;MEN_COD,MEN_GMS),0)*$Q149</f>
        <v>0</v>
      </c>
      <c r="W149" s="157" cm="1">
        <f t="array" ref="W149">IFERROR(_xlfn.XLOOKUP($A149&amp;W$4,MEN_DES&amp;MEN_COD,MEN_GMS),0)*$Q149</f>
        <v>0</v>
      </c>
      <c r="X149" s="157" cm="1">
        <f t="array" ref="X149">IFERROR(_xlfn.XLOOKUP($A149&amp;X$4,MEN_DES&amp;MEN_COD,MEN_GMS),0)*$Q149</f>
        <v>0</v>
      </c>
      <c r="Y149" s="157" cm="1">
        <f t="array" ref="Y149">IFERROR(_xlfn.XLOOKUP($A149&amp;Y$4,MEN_DES&amp;MEN_COD,MEN_GMS),0)*$Q149</f>
        <v>0</v>
      </c>
      <c r="Z149" s="157" cm="1">
        <f t="array" ref="Z149">IFERROR(_xlfn.XLOOKUP($A149&amp;Z$4,MEN_DES&amp;MEN_COD,MEN_GMS),0)*$Q149</f>
        <v>0</v>
      </c>
      <c r="AA149" s="157" cm="1">
        <f t="array" ref="AA149">IFERROR(_xlfn.XLOOKUP($A149&amp;AA$4,MEN_DES&amp;MEN_COD,MEN_GMS),0)*$Q149</f>
        <v>0</v>
      </c>
      <c r="AB149" s="157" cm="1">
        <f t="array" ref="AB149">IFERROR(_xlfn.XLOOKUP($A149&amp;AB$4,MEN_DES&amp;MEN_COD,MEN_GMS),0)*$Q149</f>
        <v>0</v>
      </c>
      <c r="AC149" s="157" cm="1">
        <f t="array" ref="AC149">IFERROR(_xlfn.XLOOKUP($A149&amp;AC$4,MEN_DES&amp;MEN_COD,MEN_GMS),0)*$Q149</f>
        <v>0</v>
      </c>
      <c r="AD149" s="157" cm="1">
        <f t="array" ref="AD149">IFERROR(_xlfn.XLOOKUP($A149&amp;AD$4,MEN_DES&amp;MEN_COD,MEN_GMS),0)*$Q149</f>
        <v>0</v>
      </c>
      <c r="AE149" s="157" cm="1">
        <f t="array" ref="AE149">IFERROR(_xlfn.XLOOKUP($A149&amp;AE$4,MEN_DES&amp;MEN_COD,MEN_GMS),0)*$Q149</f>
        <v>0</v>
      </c>
      <c r="AF149" s="157"/>
      <c r="AG149" s="157" cm="1">
        <f t="array" ref="AG149">IFERROR(_xlfn.XLOOKUP($A149&amp;AG$4,MEN_DES&amp;MEN_COD,MEN_GMS),0)*$Q149</f>
        <v>0</v>
      </c>
      <c r="AH149" s="157" cm="1">
        <f t="array" ref="AH149">IFERROR(_xlfn.XLOOKUP($A149&amp;AH$4,MEN_DES&amp;MEN_COD,MEN_GMS),0)*$Q149</f>
        <v>0</v>
      </c>
      <c r="AI149" s="157" cm="1">
        <f t="array" ref="AI149">IFERROR(_xlfn.XLOOKUP($A149&amp;AI$4,MEN_DES&amp;MEN_COD,MEN_GMS),0)*$Q149</f>
        <v>0</v>
      </c>
      <c r="AJ149" s="157" cm="1">
        <f t="array" ref="AJ149">IFERROR(_xlfn.XLOOKUP($A149&amp;AJ$4,MEN_DES&amp;MEN_COD,MEN_GMS),0)*$Q149</f>
        <v>0</v>
      </c>
      <c r="AK149" s="157" cm="1">
        <f t="array" ref="AK149">IFERROR(_xlfn.XLOOKUP($A149&amp;AK$4,MEN_DES&amp;MEN_COD,MEN_GMS),0)*$Q149</f>
        <v>0</v>
      </c>
      <c r="AL149" s="157" cm="1">
        <f t="array" ref="AL149">IFERROR(_xlfn.XLOOKUP($A149&amp;AL$4,MEN_DES&amp;MEN_COD,MEN_GMS),0)*$Q149</f>
        <v>0</v>
      </c>
      <c r="AM149" s="157" cm="1">
        <f t="array" ref="AM149">IFERROR(_xlfn.XLOOKUP($A149&amp;AM$4,MEN_DES&amp;MEN_COD,MEN_GMS),0)*$Q149</f>
        <v>0</v>
      </c>
      <c r="AN149" s="157" cm="1">
        <f t="array" ref="AN149">IFERROR(_xlfn.XLOOKUP($A149&amp;AN$4,MEN_DES&amp;MEN_COD,MEN_GMS),0)*$Q149</f>
        <v>0</v>
      </c>
      <c r="AO149" s="157" cm="1">
        <f t="array" ref="AO149">IFERROR(_xlfn.XLOOKUP($A149&amp;AO$4,MEN_DES&amp;MEN_COD,MEN_GMS),0)*$Q149</f>
        <v>0</v>
      </c>
      <c r="AP149" s="157" cm="1">
        <f t="array" ref="AP149">IFERROR(_xlfn.XLOOKUP($A149&amp;AP$4,MEN_DES&amp;MEN_COD,MEN_GMS),0)*$Q149</f>
        <v>0</v>
      </c>
      <c r="AQ149" s="157" cm="1">
        <f t="array" ref="AQ149">IFERROR(_xlfn.XLOOKUP($A149&amp;AQ$4,MEN_DES&amp;MEN_COD,MEN_GMS),0)*$Q149</f>
        <v>0</v>
      </c>
      <c r="AR149" s="157" cm="1">
        <f t="array" ref="AR149">IFERROR(_xlfn.XLOOKUP($A149&amp;AR$4,MEN_DES&amp;MEN_COD,MEN_GMS),0)*$Q149</f>
        <v>0</v>
      </c>
      <c r="AS149" s="157" cm="1">
        <f t="array" ref="AS149">IFERROR(_xlfn.XLOOKUP($A149&amp;AS$4,MEN_DES&amp;MEN_COD,MEN_GMS),0)*$Q149</f>
        <v>0</v>
      </c>
      <c r="AT149" s="157" cm="1">
        <f t="array" ref="AT149">IFERROR(_xlfn.XLOOKUP($A149&amp;AT$4,MEN_DES&amp;MEN_COD,MEN_GMS),0)*$Q149</f>
        <v>0</v>
      </c>
      <c r="AU149" s="157" cm="1">
        <f t="array" ref="AU149">IFERROR(_xlfn.XLOOKUP($A149&amp;AU$4,MEN_DES&amp;MEN_COD,MEN_GMS),0)*$Q149</f>
        <v>0</v>
      </c>
      <c r="AV149" s="157" cm="1">
        <f t="array" ref="AV149">IFERROR(_xlfn.XLOOKUP($A149&amp;AV$4,MEN_DES&amp;MEN_COD,MEN_GMS),0)*$Q149</f>
        <v>0</v>
      </c>
      <c r="AW149" s="157" cm="1">
        <f t="array" ref="AW149">IFERROR(_xlfn.XLOOKUP($A149&amp;AW$4,MEN_DES&amp;MEN_COD,MEN_GMS),0)*$Q149</f>
        <v>0</v>
      </c>
      <c r="AX149" s="157" cm="1">
        <f t="array" ref="AX149">IFERROR(_xlfn.XLOOKUP($A149&amp;AX$4,MEN_DES&amp;MEN_COD,MEN_GMS),0)*$Q149</f>
        <v>0</v>
      </c>
      <c r="AY149" s="157" cm="1">
        <f t="array" ref="AY149">IFERROR(_xlfn.XLOOKUP($A149&amp;AY$4,MEN_DES&amp;MEN_COD,MEN_GMS),0)*$Q149</f>
        <v>0</v>
      </c>
      <c r="AZ149" s="157" cm="1">
        <f t="array" ref="AZ149">IFERROR(_xlfn.XLOOKUP($A149&amp;AZ$4,MEN_DES&amp;MEN_COD,MEN_GMS),0)*$Q149</f>
        <v>0</v>
      </c>
      <c r="BA149" s="157" cm="1">
        <f t="array" ref="BA149">IFERROR(_xlfn.XLOOKUP($A149&amp;BA$4,MEN_DES&amp;MEN_COD,MEN_GMS),0)*$Q149</f>
        <v>0</v>
      </c>
      <c r="BB149" s="157" cm="1">
        <f t="array" ref="BB149">IFERROR(_xlfn.XLOOKUP($A149&amp;BB$4,MEN_DES&amp;MEN_COD,MEN_GMS),0)*$Q149</f>
        <v>0</v>
      </c>
      <c r="BC149" s="157" cm="1">
        <f t="array" ref="BC149">IFERROR(_xlfn.XLOOKUP($A149&amp;BC$4,MEN_DES&amp;MEN_COD,MEN_GMS),0)*$Q149</f>
        <v>0</v>
      </c>
      <c r="BD149" s="157" cm="1">
        <f t="array" ref="BD149">IFERROR(_xlfn.XLOOKUP($A149&amp;BD$4,MEN_DES&amp;MEN_COD,MEN_GMS),0)*$Q149</f>
        <v>0</v>
      </c>
      <c r="BE149" s="157" cm="1">
        <f t="array" ref="BE149">IFERROR(_xlfn.XLOOKUP($A149&amp;BE$4,MEN_DES&amp;MEN_COD,MEN_GMS),0)*$Q149</f>
        <v>0</v>
      </c>
      <c r="BF149" s="157" cm="1">
        <f t="array" ref="BF149">IFERROR(_xlfn.XLOOKUP($A149&amp;BF$4,MEN_DES&amp;MEN_COD,MEN_GMS),0)*$Q149</f>
        <v>0</v>
      </c>
      <c r="BG149" s="157" cm="1">
        <f t="array" ref="BG149">IFERROR(_xlfn.XLOOKUP($A149&amp;BG$4,MEN_DES&amp;MEN_COD,MEN_GMS),0)*$Q149</f>
        <v>0</v>
      </c>
      <c r="BH149" s="157" cm="1">
        <f t="array" ref="BH149">IFERROR(_xlfn.XLOOKUP($A149&amp;BH$4,MEN_DES&amp;MEN_COD,MEN_GMS),0)*$Q149</f>
        <v>0</v>
      </c>
      <c r="BI149" s="157" cm="1">
        <f t="array" ref="BI149">IFERROR(_xlfn.XLOOKUP($A149&amp;BI$4,MEN_DES&amp;MEN_COD,MEN_GMS),0)*$Q149</f>
        <v>0</v>
      </c>
      <c r="BJ149" s="157" cm="1">
        <f t="array" ref="BJ149">IFERROR(_xlfn.XLOOKUP($A149&amp;BJ$4,MEN_DES&amp;MEN_COD,MEN_GMS),0)*$Q149</f>
        <v>0</v>
      </c>
      <c r="BK149" s="157" cm="1">
        <f t="array" ref="BK149">IFERROR(_xlfn.XLOOKUP($A149&amp;BK$4,MEN_DES&amp;MEN_COD,MEN_GMS),0)*$Q149</f>
        <v>0</v>
      </c>
      <c r="BL149" s="157" cm="1">
        <f t="array" ref="BL149">IFERROR(_xlfn.XLOOKUP($A149&amp;BL$4,MEN_DES&amp;MEN_COD,MEN_GMS),0)*$Q149</f>
        <v>0</v>
      </c>
      <c r="BM149" s="157" cm="1">
        <f t="array" ref="BM149">IFERROR(_xlfn.XLOOKUP($A149&amp;BM$4,MEN_DES&amp;MEN_COD,MEN_GMS),0)*$Q149</f>
        <v>0</v>
      </c>
      <c r="BN149" s="157" cm="1">
        <f t="array" ref="BN149">IFERROR(_xlfn.XLOOKUP($A149&amp;BN$4,MEN_DES&amp;MEN_COD,MEN_GMS),0)*$Q149</f>
        <v>0</v>
      </c>
      <c r="BO149" s="168">
        <f t="shared" si="41"/>
        <v>0</v>
      </c>
    </row>
    <row r="150" spans="2:67" x14ac:dyDescent="0.15">
      <c r="B150"/>
      <c r="C150"/>
      <c r="R150" s="157" cm="1">
        <f t="array" ref="R150">IFERROR(_xlfn.XLOOKUP($A150&amp;R$4,MEN_DES&amp;MEN_COD,MEN_GMS),0)*$Q150</f>
        <v>0</v>
      </c>
      <c r="S150" s="157" cm="1">
        <f t="array" ref="S150">IFERROR(_xlfn.XLOOKUP($A150&amp;S$4,MEN_DES&amp;MEN_COD,MEN_GMS),0)*$Q150</f>
        <v>0</v>
      </c>
      <c r="T150" s="157" cm="1">
        <f t="array" ref="T150">IFERROR(_xlfn.XLOOKUP($A150&amp;T$4,MEN_DES&amp;MEN_COD,MEN_GMS),0)*$Q150</f>
        <v>0</v>
      </c>
      <c r="U150" s="157" cm="1">
        <f t="array" ref="U150">IFERROR(_xlfn.XLOOKUP($A150&amp;U$4,MEN_DES&amp;MEN_COD,MEN_GMS),0)*$Q150</f>
        <v>0</v>
      </c>
      <c r="V150" s="157" cm="1">
        <f t="array" ref="V150">IFERROR(_xlfn.XLOOKUP($A150&amp;V$4,MEN_DES&amp;MEN_COD,MEN_GMS),0)*$Q150</f>
        <v>0</v>
      </c>
      <c r="W150" s="157" cm="1">
        <f t="array" ref="W150">IFERROR(_xlfn.XLOOKUP($A150&amp;W$4,MEN_DES&amp;MEN_COD,MEN_GMS),0)*$Q150</f>
        <v>0</v>
      </c>
      <c r="X150" s="157" cm="1">
        <f t="array" ref="X150">IFERROR(_xlfn.XLOOKUP($A150&amp;X$4,MEN_DES&amp;MEN_COD,MEN_GMS),0)*$Q150</f>
        <v>0</v>
      </c>
      <c r="Y150" s="157" cm="1">
        <f t="array" ref="Y150">IFERROR(_xlfn.XLOOKUP($A150&amp;Y$4,MEN_DES&amp;MEN_COD,MEN_GMS),0)*$Q150</f>
        <v>0</v>
      </c>
      <c r="Z150" s="157" cm="1">
        <f t="array" ref="Z150">IFERROR(_xlfn.XLOOKUP($A150&amp;Z$4,MEN_DES&amp;MEN_COD,MEN_GMS),0)*$Q150</f>
        <v>0</v>
      </c>
      <c r="AA150" s="157" cm="1">
        <f t="array" ref="AA150">IFERROR(_xlfn.XLOOKUP($A150&amp;AA$4,MEN_DES&amp;MEN_COD,MEN_GMS),0)*$Q150</f>
        <v>0</v>
      </c>
      <c r="AB150" s="157" cm="1">
        <f t="array" ref="AB150">IFERROR(_xlfn.XLOOKUP($A150&amp;AB$4,MEN_DES&amp;MEN_COD,MEN_GMS),0)*$Q150</f>
        <v>0</v>
      </c>
      <c r="AC150" s="157" cm="1">
        <f t="array" ref="AC150">IFERROR(_xlfn.XLOOKUP($A150&amp;AC$4,MEN_DES&amp;MEN_COD,MEN_GMS),0)*$Q150</f>
        <v>0</v>
      </c>
      <c r="AD150" s="157" cm="1">
        <f t="array" ref="AD150">IFERROR(_xlfn.XLOOKUP($A150&amp;AD$4,MEN_DES&amp;MEN_COD,MEN_GMS),0)*$Q150</f>
        <v>0</v>
      </c>
      <c r="AE150" s="157" cm="1">
        <f t="array" ref="AE150">IFERROR(_xlfn.XLOOKUP($A150&amp;AE$4,MEN_DES&amp;MEN_COD,MEN_GMS),0)*$Q150</f>
        <v>0</v>
      </c>
      <c r="AF150" s="157"/>
      <c r="AG150" s="157" cm="1">
        <f t="array" ref="AG150">IFERROR(_xlfn.XLOOKUP($A150&amp;AG$4,MEN_DES&amp;MEN_COD,MEN_GMS),0)*$Q150</f>
        <v>0</v>
      </c>
      <c r="AH150" s="157" cm="1">
        <f t="array" ref="AH150">IFERROR(_xlfn.XLOOKUP($A150&amp;AH$4,MEN_DES&amp;MEN_COD,MEN_GMS),0)*$Q150</f>
        <v>0</v>
      </c>
      <c r="AI150" s="157" cm="1">
        <f t="array" ref="AI150">IFERROR(_xlfn.XLOOKUP($A150&amp;AI$4,MEN_DES&amp;MEN_COD,MEN_GMS),0)*$Q150</f>
        <v>0</v>
      </c>
      <c r="AJ150" s="157" cm="1">
        <f t="array" ref="AJ150">IFERROR(_xlfn.XLOOKUP($A150&amp;AJ$4,MEN_DES&amp;MEN_COD,MEN_GMS),0)*$Q150</f>
        <v>0</v>
      </c>
      <c r="AK150" s="157" cm="1">
        <f t="array" ref="AK150">IFERROR(_xlfn.XLOOKUP($A150&amp;AK$4,MEN_DES&amp;MEN_COD,MEN_GMS),0)*$Q150</f>
        <v>0</v>
      </c>
      <c r="AL150" s="157" cm="1">
        <f t="array" ref="AL150">IFERROR(_xlfn.XLOOKUP($A150&amp;AL$4,MEN_DES&amp;MEN_COD,MEN_GMS),0)*$Q150</f>
        <v>0</v>
      </c>
      <c r="AM150" s="157" cm="1">
        <f t="array" ref="AM150">IFERROR(_xlfn.XLOOKUP($A150&amp;AM$4,MEN_DES&amp;MEN_COD,MEN_GMS),0)*$Q150</f>
        <v>0</v>
      </c>
      <c r="AN150" s="157" cm="1">
        <f t="array" ref="AN150">IFERROR(_xlfn.XLOOKUP($A150&amp;AN$4,MEN_DES&amp;MEN_COD,MEN_GMS),0)*$Q150</f>
        <v>0</v>
      </c>
      <c r="AO150" s="157" cm="1">
        <f t="array" ref="AO150">IFERROR(_xlfn.XLOOKUP($A150&amp;AO$4,MEN_DES&amp;MEN_COD,MEN_GMS),0)*$Q150</f>
        <v>0</v>
      </c>
      <c r="AP150" s="157" cm="1">
        <f t="array" ref="AP150">IFERROR(_xlfn.XLOOKUP($A150&amp;AP$4,MEN_DES&amp;MEN_COD,MEN_GMS),0)*$Q150</f>
        <v>0</v>
      </c>
      <c r="AQ150" s="157" cm="1">
        <f t="array" ref="AQ150">IFERROR(_xlfn.XLOOKUP($A150&amp;AQ$4,MEN_DES&amp;MEN_COD,MEN_GMS),0)*$Q150</f>
        <v>0</v>
      </c>
      <c r="AR150" s="157" cm="1">
        <f t="array" ref="AR150">IFERROR(_xlfn.XLOOKUP($A150&amp;AR$4,MEN_DES&amp;MEN_COD,MEN_GMS),0)*$Q150</f>
        <v>0</v>
      </c>
      <c r="AS150" s="157" cm="1">
        <f t="array" ref="AS150">IFERROR(_xlfn.XLOOKUP($A150&amp;AS$4,MEN_DES&amp;MEN_COD,MEN_GMS),0)*$Q150</f>
        <v>0</v>
      </c>
      <c r="AT150" s="157" cm="1">
        <f t="array" ref="AT150">IFERROR(_xlfn.XLOOKUP($A150&amp;AT$4,MEN_DES&amp;MEN_COD,MEN_GMS),0)*$Q150</f>
        <v>0</v>
      </c>
      <c r="AU150" s="157" cm="1">
        <f t="array" ref="AU150">IFERROR(_xlfn.XLOOKUP($A150&amp;AU$4,MEN_DES&amp;MEN_COD,MEN_GMS),0)*$Q150</f>
        <v>0</v>
      </c>
      <c r="AV150" s="157" cm="1">
        <f t="array" ref="AV150">IFERROR(_xlfn.XLOOKUP($A150&amp;AV$4,MEN_DES&amp;MEN_COD,MEN_GMS),0)*$Q150</f>
        <v>0</v>
      </c>
      <c r="AW150" s="157" cm="1">
        <f t="array" ref="AW150">IFERROR(_xlfn.XLOOKUP($A150&amp;AW$4,MEN_DES&amp;MEN_COD,MEN_GMS),0)*$Q150</f>
        <v>0</v>
      </c>
      <c r="AX150" s="157" cm="1">
        <f t="array" ref="AX150">IFERROR(_xlfn.XLOOKUP($A150&amp;AX$4,MEN_DES&amp;MEN_COD,MEN_GMS),0)*$Q150</f>
        <v>0</v>
      </c>
      <c r="AY150" s="157" cm="1">
        <f t="array" ref="AY150">IFERROR(_xlfn.XLOOKUP($A150&amp;AY$4,MEN_DES&amp;MEN_COD,MEN_GMS),0)*$Q150</f>
        <v>0</v>
      </c>
      <c r="AZ150" s="157" cm="1">
        <f t="array" ref="AZ150">IFERROR(_xlfn.XLOOKUP($A150&amp;AZ$4,MEN_DES&amp;MEN_COD,MEN_GMS),0)*$Q150</f>
        <v>0</v>
      </c>
      <c r="BA150" s="157" cm="1">
        <f t="array" ref="BA150">IFERROR(_xlfn.XLOOKUP($A150&amp;BA$4,MEN_DES&amp;MEN_COD,MEN_GMS),0)*$Q150</f>
        <v>0</v>
      </c>
      <c r="BB150" s="157" cm="1">
        <f t="array" ref="BB150">IFERROR(_xlfn.XLOOKUP($A150&amp;BB$4,MEN_DES&amp;MEN_COD,MEN_GMS),0)*$Q150</f>
        <v>0</v>
      </c>
      <c r="BC150" s="157" cm="1">
        <f t="array" ref="BC150">IFERROR(_xlfn.XLOOKUP($A150&amp;BC$4,MEN_DES&amp;MEN_COD,MEN_GMS),0)*$Q150</f>
        <v>0</v>
      </c>
      <c r="BD150" s="157" cm="1">
        <f t="array" ref="BD150">IFERROR(_xlfn.XLOOKUP($A150&amp;BD$4,MEN_DES&amp;MEN_COD,MEN_GMS),0)*$Q150</f>
        <v>0</v>
      </c>
      <c r="BE150" s="157" cm="1">
        <f t="array" ref="BE150">IFERROR(_xlfn.XLOOKUP($A150&amp;BE$4,MEN_DES&amp;MEN_COD,MEN_GMS),0)*$Q150</f>
        <v>0</v>
      </c>
      <c r="BF150" s="157" cm="1">
        <f t="array" ref="BF150">IFERROR(_xlfn.XLOOKUP($A150&amp;BF$4,MEN_DES&amp;MEN_COD,MEN_GMS),0)*$Q150</f>
        <v>0</v>
      </c>
      <c r="BG150" s="157" cm="1">
        <f t="array" ref="BG150">IFERROR(_xlfn.XLOOKUP($A150&amp;BG$4,MEN_DES&amp;MEN_COD,MEN_GMS),0)*$Q150</f>
        <v>0</v>
      </c>
      <c r="BH150" s="157" cm="1">
        <f t="array" ref="BH150">IFERROR(_xlfn.XLOOKUP($A150&amp;BH$4,MEN_DES&amp;MEN_COD,MEN_GMS),0)*$Q150</f>
        <v>0</v>
      </c>
      <c r="BI150" s="157" cm="1">
        <f t="array" ref="BI150">IFERROR(_xlfn.XLOOKUP($A150&amp;BI$4,MEN_DES&amp;MEN_COD,MEN_GMS),0)*$Q150</f>
        <v>0</v>
      </c>
      <c r="BJ150" s="157" cm="1">
        <f t="array" ref="BJ150">IFERROR(_xlfn.XLOOKUP($A150&amp;BJ$4,MEN_DES&amp;MEN_COD,MEN_GMS),0)*$Q150</f>
        <v>0</v>
      </c>
      <c r="BK150" s="157" cm="1">
        <f t="array" ref="BK150">IFERROR(_xlfn.XLOOKUP($A150&amp;BK$4,MEN_DES&amp;MEN_COD,MEN_GMS),0)*$Q150</f>
        <v>0</v>
      </c>
      <c r="BL150" s="157" cm="1">
        <f t="array" ref="BL150">IFERROR(_xlfn.XLOOKUP($A150&amp;BL$4,MEN_DES&amp;MEN_COD,MEN_GMS),0)*$Q150</f>
        <v>0</v>
      </c>
      <c r="BM150" s="157" cm="1">
        <f t="array" ref="BM150">IFERROR(_xlfn.XLOOKUP($A150&amp;BM$4,MEN_DES&amp;MEN_COD,MEN_GMS),0)*$Q150</f>
        <v>0</v>
      </c>
      <c r="BN150" s="157" cm="1">
        <f t="array" ref="BN150">IFERROR(_xlfn.XLOOKUP($A150&amp;BN$4,MEN_DES&amp;MEN_COD,MEN_GMS),0)*$Q150</f>
        <v>0</v>
      </c>
      <c r="BO150" s="168">
        <f t="shared" si="41"/>
        <v>0</v>
      </c>
    </row>
    <row r="151" spans="2:67" x14ac:dyDescent="0.15">
      <c r="B151"/>
      <c r="C151"/>
      <c r="R151" s="157" cm="1">
        <f t="array" ref="R151">IFERROR(_xlfn.XLOOKUP($A151&amp;R$4,MEN_DES&amp;MEN_COD,MEN_GMS),0)*$Q151</f>
        <v>0</v>
      </c>
      <c r="S151" s="157" cm="1">
        <f t="array" ref="S151">IFERROR(_xlfn.XLOOKUP($A151&amp;S$4,MEN_DES&amp;MEN_COD,MEN_GMS),0)*$Q151</f>
        <v>0</v>
      </c>
      <c r="T151" s="157" cm="1">
        <f t="array" ref="T151">IFERROR(_xlfn.XLOOKUP($A151&amp;T$4,MEN_DES&amp;MEN_COD,MEN_GMS),0)*$Q151</f>
        <v>0</v>
      </c>
      <c r="U151" s="157" cm="1">
        <f t="array" ref="U151">IFERROR(_xlfn.XLOOKUP($A151&amp;U$4,MEN_DES&amp;MEN_COD,MEN_GMS),0)*$Q151</f>
        <v>0</v>
      </c>
      <c r="V151" s="157" cm="1">
        <f t="array" ref="V151">IFERROR(_xlfn.XLOOKUP($A151&amp;V$4,MEN_DES&amp;MEN_COD,MEN_GMS),0)*$Q151</f>
        <v>0</v>
      </c>
      <c r="W151" s="157" cm="1">
        <f t="array" ref="W151">IFERROR(_xlfn.XLOOKUP($A151&amp;W$4,MEN_DES&amp;MEN_COD,MEN_GMS),0)*$Q151</f>
        <v>0</v>
      </c>
      <c r="X151" s="157" cm="1">
        <f t="array" ref="X151">IFERROR(_xlfn.XLOOKUP($A151&amp;X$4,MEN_DES&amp;MEN_COD,MEN_GMS),0)*$Q151</f>
        <v>0</v>
      </c>
      <c r="Y151" s="157" cm="1">
        <f t="array" ref="Y151">IFERROR(_xlfn.XLOOKUP($A151&amp;Y$4,MEN_DES&amp;MEN_COD,MEN_GMS),0)*$Q151</f>
        <v>0</v>
      </c>
      <c r="Z151" s="157" cm="1">
        <f t="array" ref="Z151">IFERROR(_xlfn.XLOOKUP($A151&amp;Z$4,MEN_DES&amp;MEN_COD,MEN_GMS),0)*$Q151</f>
        <v>0</v>
      </c>
      <c r="AA151" s="157" cm="1">
        <f t="array" ref="AA151">IFERROR(_xlfn.XLOOKUP($A151&amp;AA$4,MEN_DES&amp;MEN_COD,MEN_GMS),0)*$Q151</f>
        <v>0</v>
      </c>
      <c r="AB151" s="157" cm="1">
        <f t="array" ref="AB151">IFERROR(_xlfn.XLOOKUP($A151&amp;AB$4,MEN_DES&amp;MEN_COD,MEN_GMS),0)*$Q151</f>
        <v>0</v>
      </c>
      <c r="AC151" s="157" cm="1">
        <f t="array" ref="AC151">IFERROR(_xlfn.XLOOKUP($A151&amp;AC$4,MEN_DES&amp;MEN_COD,MEN_GMS),0)*$Q151</f>
        <v>0</v>
      </c>
      <c r="AD151" s="157" cm="1">
        <f t="array" ref="AD151">IFERROR(_xlfn.XLOOKUP($A151&amp;AD$4,MEN_DES&amp;MEN_COD,MEN_GMS),0)*$Q151</f>
        <v>0</v>
      </c>
      <c r="AE151" s="157" cm="1">
        <f t="array" ref="AE151">IFERROR(_xlfn.XLOOKUP($A151&amp;AE$4,MEN_DES&amp;MEN_COD,MEN_GMS),0)*$Q151</f>
        <v>0</v>
      </c>
      <c r="AF151" s="157"/>
      <c r="AG151" s="157" cm="1">
        <f t="array" ref="AG151">IFERROR(_xlfn.XLOOKUP($A151&amp;AG$4,MEN_DES&amp;MEN_COD,MEN_GMS),0)*$Q151</f>
        <v>0</v>
      </c>
      <c r="AH151" s="157" cm="1">
        <f t="array" ref="AH151">IFERROR(_xlfn.XLOOKUP($A151&amp;AH$4,MEN_DES&amp;MEN_COD,MEN_GMS),0)*$Q151</f>
        <v>0</v>
      </c>
      <c r="AI151" s="157" cm="1">
        <f t="array" ref="AI151">IFERROR(_xlfn.XLOOKUP($A151&amp;AI$4,MEN_DES&amp;MEN_COD,MEN_GMS),0)*$Q151</f>
        <v>0</v>
      </c>
      <c r="AJ151" s="157" cm="1">
        <f t="array" ref="AJ151">IFERROR(_xlfn.XLOOKUP($A151&amp;AJ$4,MEN_DES&amp;MEN_COD,MEN_GMS),0)*$Q151</f>
        <v>0</v>
      </c>
      <c r="AK151" s="157" cm="1">
        <f t="array" ref="AK151">IFERROR(_xlfn.XLOOKUP($A151&amp;AK$4,MEN_DES&amp;MEN_COD,MEN_GMS),0)*$Q151</f>
        <v>0</v>
      </c>
      <c r="AL151" s="157" cm="1">
        <f t="array" ref="AL151">IFERROR(_xlfn.XLOOKUP($A151&amp;AL$4,MEN_DES&amp;MEN_COD,MEN_GMS),0)*$Q151</f>
        <v>0</v>
      </c>
      <c r="AM151" s="157" cm="1">
        <f t="array" ref="AM151">IFERROR(_xlfn.XLOOKUP($A151&amp;AM$4,MEN_DES&amp;MEN_COD,MEN_GMS),0)*$Q151</f>
        <v>0</v>
      </c>
      <c r="AN151" s="157" cm="1">
        <f t="array" ref="AN151">IFERROR(_xlfn.XLOOKUP($A151&amp;AN$4,MEN_DES&amp;MEN_COD,MEN_GMS),0)*$Q151</f>
        <v>0</v>
      </c>
      <c r="AO151" s="157" cm="1">
        <f t="array" ref="AO151">IFERROR(_xlfn.XLOOKUP($A151&amp;AO$4,MEN_DES&amp;MEN_COD,MEN_GMS),0)*$Q151</f>
        <v>0</v>
      </c>
      <c r="AP151" s="157" cm="1">
        <f t="array" ref="AP151">IFERROR(_xlfn.XLOOKUP($A151&amp;AP$4,MEN_DES&amp;MEN_COD,MEN_GMS),0)*$Q151</f>
        <v>0</v>
      </c>
      <c r="AQ151" s="157" cm="1">
        <f t="array" ref="AQ151">IFERROR(_xlfn.XLOOKUP($A151&amp;AQ$4,MEN_DES&amp;MEN_COD,MEN_GMS),0)*$Q151</f>
        <v>0</v>
      </c>
      <c r="AR151" s="157" cm="1">
        <f t="array" ref="AR151">IFERROR(_xlfn.XLOOKUP($A151&amp;AR$4,MEN_DES&amp;MEN_COD,MEN_GMS),0)*$Q151</f>
        <v>0</v>
      </c>
      <c r="AS151" s="157" cm="1">
        <f t="array" ref="AS151">IFERROR(_xlfn.XLOOKUP($A151&amp;AS$4,MEN_DES&amp;MEN_COD,MEN_GMS),0)*$Q151</f>
        <v>0</v>
      </c>
      <c r="AT151" s="157" cm="1">
        <f t="array" ref="AT151">IFERROR(_xlfn.XLOOKUP($A151&amp;AT$4,MEN_DES&amp;MEN_COD,MEN_GMS),0)*$Q151</f>
        <v>0</v>
      </c>
      <c r="AU151" s="157" cm="1">
        <f t="array" ref="AU151">IFERROR(_xlfn.XLOOKUP($A151&amp;AU$4,MEN_DES&amp;MEN_COD,MEN_GMS),0)*$Q151</f>
        <v>0</v>
      </c>
      <c r="AV151" s="157" cm="1">
        <f t="array" ref="AV151">IFERROR(_xlfn.XLOOKUP($A151&amp;AV$4,MEN_DES&amp;MEN_COD,MEN_GMS),0)*$Q151</f>
        <v>0</v>
      </c>
      <c r="AW151" s="157" cm="1">
        <f t="array" ref="AW151">IFERROR(_xlfn.XLOOKUP($A151&amp;AW$4,MEN_DES&amp;MEN_COD,MEN_GMS),0)*$Q151</f>
        <v>0</v>
      </c>
      <c r="AX151" s="157" cm="1">
        <f t="array" ref="AX151">IFERROR(_xlfn.XLOOKUP($A151&amp;AX$4,MEN_DES&amp;MEN_COD,MEN_GMS),0)*$Q151</f>
        <v>0</v>
      </c>
      <c r="AY151" s="157" cm="1">
        <f t="array" ref="AY151">IFERROR(_xlfn.XLOOKUP($A151&amp;AY$4,MEN_DES&amp;MEN_COD,MEN_GMS),0)*$Q151</f>
        <v>0</v>
      </c>
      <c r="AZ151" s="157" cm="1">
        <f t="array" ref="AZ151">IFERROR(_xlfn.XLOOKUP($A151&amp;AZ$4,MEN_DES&amp;MEN_COD,MEN_GMS),0)*$Q151</f>
        <v>0</v>
      </c>
      <c r="BA151" s="157" cm="1">
        <f t="array" ref="BA151">IFERROR(_xlfn.XLOOKUP($A151&amp;BA$4,MEN_DES&amp;MEN_COD,MEN_GMS),0)*$Q151</f>
        <v>0</v>
      </c>
      <c r="BB151" s="157" cm="1">
        <f t="array" ref="BB151">IFERROR(_xlfn.XLOOKUP($A151&amp;BB$4,MEN_DES&amp;MEN_COD,MEN_GMS),0)*$Q151</f>
        <v>0</v>
      </c>
      <c r="BC151" s="157" cm="1">
        <f t="array" ref="BC151">IFERROR(_xlfn.XLOOKUP($A151&amp;BC$4,MEN_DES&amp;MEN_COD,MEN_GMS),0)*$Q151</f>
        <v>0</v>
      </c>
      <c r="BD151" s="157" cm="1">
        <f t="array" ref="BD151">IFERROR(_xlfn.XLOOKUP($A151&amp;BD$4,MEN_DES&amp;MEN_COD,MEN_GMS),0)*$Q151</f>
        <v>0</v>
      </c>
      <c r="BE151" s="157" cm="1">
        <f t="array" ref="BE151">IFERROR(_xlfn.XLOOKUP($A151&amp;BE$4,MEN_DES&amp;MEN_COD,MEN_GMS),0)*$Q151</f>
        <v>0</v>
      </c>
      <c r="BF151" s="157" cm="1">
        <f t="array" ref="BF151">IFERROR(_xlfn.XLOOKUP($A151&amp;BF$4,MEN_DES&amp;MEN_COD,MEN_GMS),0)*$Q151</f>
        <v>0</v>
      </c>
      <c r="BG151" s="157" cm="1">
        <f t="array" ref="BG151">IFERROR(_xlfn.XLOOKUP($A151&amp;BG$4,MEN_DES&amp;MEN_COD,MEN_GMS),0)*$Q151</f>
        <v>0</v>
      </c>
      <c r="BH151" s="157" cm="1">
        <f t="array" ref="BH151">IFERROR(_xlfn.XLOOKUP($A151&amp;BH$4,MEN_DES&amp;MEN_COD,MEN_GMS),0)*$Q151</f>
        <v>0</v>
      </c>
      <c r="BI151" s="157" cm="1">
        <f t="array" ref="BI151">IFERROR(_xlfn.XLOOKUP($A151&amp;BI$4,MEN_DES&amp;MEN_COD,MEN_GMS),0)*$Q151</f>
        <v>0</v>
      </c>
      <c r="BJ151" s="157" cm="1">
        <f t="array" ref="BJ151">IFERROR(_xlfn.XLOOKUP($A151&amp;BJ$4,MEN_DES&amp;MEN_COD,MEN_GMS),0)*$Q151</f>
        <v>0</v>
      </c>
      <c r="BK151" s="157" cm="1">
        <f t="array" ref="BK151">IFERROR(_xlfn.XLOOKUP($A151&amp;BK$4,MEN_DES&amp;MEN_COD,MEN_GMS),0)*$Q151</f>
        <v>0</v>
      </c>
      <c r="BL151" s="157" cm="1">
        <f t="array" ref="BL151">IFERROR(_xlfn.XLOOKUP($A151&amp;BL$4,MEN_DES&amp;MEN_COD,MEN_GMS),0)*$Q151</f>
        <v>0</v>
      </c>
      <c r="BM151" s="157" cm="1">
        <f t="array" ref="BM151">IFERROR(_xlfn.XLOOKUP($A151&amp;BM$4,MEN_DES&amp;MEN_COD,MEN_GMS),0)*$Q151</f>
        <v>0</v>
      </c>
      <c r="BN151" s="157" cm="1">
        <f t="array" ref="BN151">IFERROR(_xlfn.XLOOKUP($A151&amp;BN$4,MEN_DES&amp;MEN_COD,MEN_GMS),0)*$Q151</f>
        <v>0</v>
      </c>
      <c r="BO151" s="168">
        <f t="shared" si="41"/>
        <v>0</v>
      </c>
    </row>
    <row r="152" spans="2:67" x14ac:dyDescent="0.15">
      <c r="B152"/>
      <c r="C152"/>
      <c r="R152" s="157" cm="1">
        <f t="array" ref="R152">IFERROR(_xlfn.XLOOKUP($A152&amp;R$4,MEN_DES&amp;MEN_COD,MEN_GMS),0)*$Q152</f>
        <v>0</v>
      </c>
      <c r="S152" s="157" cm="1">
        <f t="array" ref="S152">IFERROR(_xlfn.XLOOKUP($A152&amp;S$4,MEN_DES&amp;MEN_COD,MEN_GMS),0)*$Q152</f>
        <v>0</v>
      </c>
      <c r="T152" s="157" cm="1">
        <f t="array" ref="T152">IFERROR(_xlfn.XLOOKUP($A152&amp;T$4,MEN_DES&amp;MEN_COD,MEN_GMS),0)*$Q152</f>
        <v>0</v>
      </c>
      <c r="U152" s="157" cm="1">
        <f t="array" ref="U152">IFERROR(_xlfn.XLOOKUP($A152&amp;U$4,MEN_DES&amp;MEN_COD,MEN_GMS),0)*$Q152</f>
        <v>0</v>
      </c>
      <c r="V152" s="157" cm="1">
        <f t="array" ref="V152">IFERROR(_xlfn.XLOOKUP($A152&amp;V$4,MEN_DES&amp;MEN_COD,MEN_GMS),0)*$Q152</f>
        <v>0</v>
      </c>
      <c r="W152" s="157" cm="1">
        <f t="array" ref="W152">IFERROR(_xlfn.XLOOKUP($A152&amp;W$4,MEN_DES&amp;MEN_COD,MEN_GMS),0)*$Q152</f>
        <v>0</v>
      </c>
      <c r="X152" s="157" cm="1">
        <f t="array" ref="X152">IFERROR(_xlfn.XLOOKUP($A152&amp;X$4,MEN_DES&amp;MEN_COD,MEN_GMS),0)*$Q152</f>
        <v>0</v>
      </c>
      <c r="Y152" s="157" cm="1">
        <f t="array" ref="Y152">IFERROR(_xlfn.XLOOKUP($A152&amp;Y$4,MEN_DES&amp;MEN_COD,MEN_GMS),0)*$Q152</f>
        <v>0</v>
      </c>
      <c r="Z152" s="157" cm="1">
        <f t="array" ref="Z152">IFERROR(_xlfn.XLOOKUP($A152&amp;Z$4,MEN_DES&amp;MEN_COD,MEN_GMS),0)*$Q152</f>
        <v>0</v>
      </c>
      <c r="AA152" s="157" cm="1">
        <f t="array" ref="AA152">IFERROR(_xlfn.XLOOKUP($A152&amp;AA$4,MEN_DES&amp;MEN_COD,MEN_GMS),0)*$Q152</f>
        <v>0</v>
      </c>
      <c r="AB152" s="157" cm="1">
        <f t="array" ref="AB152">IFERROR(_xlfn.XLOOKUP($A152&amp;AB$4,MEN_DES&amp;MEN_COD,MEN_GMS),0)*$Q152</f>
        <v>0</v>
      </c>
      <c r="AC152" s="157" cm="1">
        <f t="array" ref="AC152">IFERROR(_xlfn.XLOOKUP($A152&amp;AC$4,MEN_DES&amp;MEN_COD,MEN_GMS),0)*$Q152</f>
        <v>0</v>
      </c>
      <c r="AD152" s="157" cm="1">
        <f t="array" ref="AD152">IFERROR(_xlfn.XLOOKUP($A152&amp;AD$4,MEN_DES&amp;MEN_COD,MEN_GMS),0)*$Q152</f>
        <v>0</v>
      </c>
      <c r="AE152" s="157" cm="1">
        <f t="array" ref="AE152">IFERROR(_xlfn.XLOOKUP($A152&amp;AE$4,MEN_DES&amp;MEN_COD,MEN_GMS),0)*$Q152</f>
        <v>0</v>
      </c>
      <c r="AF152" s="157"/>
      <c r="AG152" s="157" cm="1">
        <f t="array" ref="AG152">IFERROR(_xlfn.XLOOKUP($A152&amp;AG$4,MEN_DES&amp;MEN_COD,MEN_GMS),0)*$Q152</f>
        <v>0</v>
      </c>
      <c r="AH152" s="157" cm="1">
        <f t="array" ref="AH152">IFERROR(_xlfn.XLOOKUP($A152&amp;AH$4,MEN_DES&amp;MEN_COD,MEN_GMS),0)*$Q152</f>
        <v>0</v>
      </c>
      <c r="AI152" s="157" cm="1">
        <f t="array" ref="AI152">IFERROR(_xlfn.XLOOKUP($A152&amp;AI$4,MEN_DES&amp;MEN_COD,MEN_GMS),0)*$Q152</f>
        <v>0</v>
      </c>
      <c r="AJ152" s="157" cm="1">
        <f t="array" ref="AJ152">IFERROR(_xlfn.XLOOKUP($A152&amp;AJ$4,MEN_DES&amp;MEN_COD,MEN_GMS),0)*$Q152</f>
        <v>0</v>
      </c>
      <c r="AK152" s="157" cm="1">
        <f t="array" ref="AK152">IFERROR(_xlfn.XLOOKUP($A152&amp;AK$4,MEN_DES&amp;MEN_COD,MEN_GMS),0)*$Q152</f>
        <v>0</v>
      </c>
      <c r="AL152" s="157" cm="1">
        <f t="array" ref="AL152">IFERROR(_xlfn.XLOOKUP($A152&amp;AL$4,MEN_DES&amp;MEN_COD,MEN_GMS),0)*$Q152</f>
        <v>0</v>
      </c>
      <c r="AM152" s="157" cm="1">
        <f t="array" ref="AM152">IFERROR(_xlfn.XLOOKUP($A152&amp;AM$4,MEN_DES&amp;MEN_COD,MEN_GMS),0)*$Q152</f>
        <v>0</v>
      </c>
      <c r="AN152" s="157" cm="1">
        <f t="array" ref="AN152">IFERROR(_xlfn.XLOOKUP($A152&amp;AN$4,MEN_DES&amp;MEN_COD,MEN_GMS),0)*$Q152</f>
        <v>0</v>
      </c>
      <c r="AO152" s="157" cm="1">
        <f t="array" ref="AO152">IFERROR(_xlfn.XLOOKUP($A152&amp;AO$4,MEN_DES&amp;MEN_COD,MEN_GMS),0)*$Q152</f>
        <v>0</v>
      </c>
      <c r="AP152" s="157" cm="1">
        <f t="array" ref="AP152">IFERROR(_xlfn.XLOOKUP($A152&amp;AP$4,MEN_DES&amp;MEN_COD,MEN_GMS),0)*$Q152</f>
        <v>0</v>
      </c>
      <c r="AQ152" s="157" cm="1">
        <f t="array" ref="AQ152">IFERROR(_xlfn.XLOOKUP($A152&amp;AQ$4,MEN_DES&amp;MEN_COD,MEN_GMS),0)*$Q152</f>
        <v>0</v>
      </c>
      <c r="AR152" s="157" cm="1">
        <f t="array" ref="AR152">IFERROR(_xlfn.XLOOKUP($A152&amp;AR$4,MEN_DES&amp;MEN_COD,MEN_GMS),0)*$Q152</f>
        <v>0</v>
      </c>
      <c r="AS152" s="157" cm="1">
        <f t="array" ref="AS152">IFERROR(_xlfn.XLOOKUP($A152&amp;AS$4,MEN_DES&amp;MEN_COD,MEN_GMS),0)*$Q152</f>
        <v>0</v>
      </c>
      <c r="AT152" s="157" cm="1">
        <f t="array" ref="AT152">IFERROR(_xlfn.XLOOKUP($A152&amp;AT$4,MEN_DES&amp;MEN_COD,MEN_GMS),0)*$Q152</f>
        <v>0</v>
      </c>
      <c r="AU152" s="157" cm="1">
        <f t="array" ref="AU152">IFERROR(_xlfn.XLOOKUP($A152&amp;AU$4,MEN_DES&amp;MEN_COD,MEN_GMS),0)*$Q152</f>
        <v>0</v>
      </c>
      <c r="AV152" s="157" cm="1">
        <f t="array" ref="AV152">IFERROR(_xlfn.XLOOKUP($A152&amp;AV$4,MEN_DES&amp;MEN_COD,MEN_GMS),0)*$Q152</f>
        <v>0</v>
      </c>
      <c r="AW152" s="157" cm="1">
        <f t="array" ref="AW152">IFERROR(_xlfn.XLOOKUP($A152&amp;AW$4,MEN_DES&amp;MEN_COD,MEN_GMS),0)*$Q152</f>
        <v>0</v>
      </c>
      <c r="AX152" s="157" cm="1">
        <f t="array" ref="AX152">IFERROR(_xlfn.XLOOKUP($A152&amp;AX$4,MEN_DES&amp;MEN_COD,MEN_GMS),0)*$Q152</f>
        <v>0</v>
      </c>
      <c r="AY152" s="157" cm="1">
        <f t="array" ref="AY152">IFERROR(_xlfn.XLOOKUP($A152&amp;AY$4,MEN_DES&amp;MEN_COD,MEN_GMS),0)*$Q152</f>
        <v>0</v>
      </c>
      <c r="AZ152" s="157" cm="1">
        <f t="array" ref="AZ152">IFERROR(_xlfn.XLOOKUP($A152&amp;AZ$4,MEN_DES&amp;MEN_COD,MEN_GMS),0)*$Q152</f>
        <v>0</v>
      </c>
      <c r="BA152" s="157" cm="1">
        <f t="array" ref="BA152">IFERROR(_xlfn.XLOOKUP($A152&amp;BA$4,MEN_DES&amp;MEN_COD,MEN_GMS),0)*$Q152</f>
        <v>0</v>
      </c>
      <c r="BB152" s="157" cm="1">
        <f t="array" ref="BB152">IFERROR(_xlfn.XLOOKUP($A152&amp;BB$4,MEN_DES&amp;MEN_COD,MEN_GMS),0)*$Q152</f>
        <v>0</v>
      </c>
      <c r="BC152" s="157" cm="1">
        <f t="array" ref="BC152">IFERROR(_xlfn.XLOOKUP($A152&amp;BC$4,MEN_DES&amp;MEN_COD,MEN_GMS),0)*$Q152</f>
        <v>0</v>
      </c>
      <c r="BD152" s="157" cm="1">
        <f t="array" ref="BD152">IFERROR(_xlfn.XLOOKUP($A152&amp;BD$4,MEN_DES&amp;MEN_COD,MEN_GMS),0)*$Q152</f>
        <v>0</v>
      </c>
      <c r="BE152" s="157" cm="1">
        <f t="array" ref="BE152">IFERROR(_xlfn.XLOOKUP($A152&amp;BE$4,MEN_DES&amp;MEN_COD,MEN_GMS),0)*$Q152</f>
        <v>0</v>
      </c>
      <c r="BF152" s="157" cm="1">
        <f t="array" ref="BF152">IFERROR(_xlfn.XLOOKUP($A152&amp;BF$4,MEN_DES&amp;MEN_COD,MEN_GMS),0)*$Q152</f>
        <v>0</v>
      </c>
      <c r="BG152" s="157" cm="1">
        <f t="array" ref="BG152">IFERROR(_xlfn.XLOOKUP($A152&amp;BG$4,MEN_DES&amp;MEN_COD,MEN_GMS),0)*$Q152</f>
        <v>0</v>
      </c>
      <c r="BH152" s="157" cm="1">
        <f t="array" ref="BH152">IFERROR(_xlfn.XLOOKUP($A152&amp;BH$4,MEN_DES&amp;MEN_COD,MEN_GMS),0)*$Q152</f>
        <v>0</v>
      </c>
      <c r="BI152" s="157" cm="1">
        <f t="array" ref="BI152">IFERROR(_xlfn.XLOOKUP($A152&amp;BI$4,MEN_DES&amp;MEN_COD,MEN_GMS),0)*$Q152</f>
        <v>0</v>
      </c>
      <c r="BJ152" s="157" cm="1">
        <f t="array" ref="BJ152">IFERROR(_xlfn.XLOOKUP($A152&amp;BJ$4,MEN_DES&amp;MEN_COD,MEN_GMS),0)*$Q152</f>
        <v>0</v>
      </c>
      <c r="BK152" s="157" cm="1">
        <f t="array" ref="BK152">IFERROR(_xlfn.XLOOKUP($A152&amp;BK$4,MEN_DES&amp;MEN_COD,MEN_GMS),0)*$Q152</f>
        <v>0</v>
      </c>
      <c r="BL152" s="157" cm="1">
        <f t="array" ref="BL152">IFERROR(_xlfn.XLOOKUP($A152&amp;BL$4,MEN_DES&amp;MEN_COD,MEN_GMS),0)*$Q152</f>
        <v>0</v>
      </c>
      <c r="BM152" s="157" cm="1">
        <f t="array" ref="BM152">IFERROR(_xlfn.XLOOKUP($A152&amp;BM$4,MEN_DES&amp;MEN_COD,MEN_GMS),0)*$Q152</f>
        <v>0</v>
      </c>
      <c r="BN152" s="157" cm="1">
        <f t="array" ref="BN152">IFERROR(_xlfn.XLOOKUP($A152&amp;BN$4,MEN_DES&amp;MEN_COD,MEN_GMS),0)*$Q152</f>
        <v>0</v>
      </c>
      <c r="BO152" s="168">
        <f t="shared" si="41"/>
        <v>0</v>
      </c>
    </row>
    <row r="153" spans="2:67" x14ac:dyDescent="0.15">
      <c r="B153"/>
      <c r="C153"/>
      <c r="R153" s="157" cm="1">
        <f t="array" ref="R153">IFERROR(_xlfn.XLOOKUP($A153&amp;R$4,MEN_DES&amp;MEN_COD,MEN_GMS),0)*$Q153</f>
        <v>0</v>
      </c>
      <c r="S153" s="157" cm="1">
        <f t="array" ref="S153">IFERROR(_xlfn.XLOOKUP($A153&amp;S$4,MEN_DES&amp;MEN_COD,MEN_GMS),0)*$Q153</f>
        <v>0</v>
      </c>
      <c r="T153" s="157" cm="1">
        <f t="array" ref="T153">IFERROR(_xlfn.XLOOKUP($A153&amp;T$4,MEN_DES&amp;MEN_COD,MEN_GMS),0)*$Q153</f>
        <v>0</v>
      </c>
      <c r="U153" s="157" cm="1">
        <f t="array" ref="U153">IFERROR(_xlfn.XLOOKUP($A153&amp;U$4,MEN_DES&amp;MEN_COD,MEN_GMS),0)*$Q153</f>
        <v>0</v>
      </c>
      <c r="V153" s="157" cm="1">
        <f t="array" ref="V153">IFERROR(_xlfn.XLOOKUP($A153&amp;V$4,MEN_DES&amp;MEN_COD,MEN_GMS),0)*$Q153</f>
        <v>0</v>
      </c>
      <c r="W153" s="157" cm="1">
        <f t="array" ref="W153">IFERROR(_xlfn.XLOOKUP($A153&amp;W$4,MEN_DES&amp;MEN_COD,MEN_GMS),0)*$Q153</f>
        <v>0</v>
      </c>
      <c r="X153" s="157" cm="1">
        <f t="array" ref="X153">IFERROR(_xlfn.XLOOKUP($A153&amp;X$4,MEN_DES&amp;MEN_COD,MEN_GMS),0)*$Q153</f>
        <v>0</v>
      </c>
      <c r="Y153" s="157" cm="1">
        <f t="array" ref="Y153">IFERROR(_xlfn.XLOOKUP($A153&amp;Y$4,MEN_DES&amp;MEN_COD,MEN_GMS),0)*$Q153</f>
        <v>0</v>
      </c>
      <c r="Z153" s="157" cm="1">
        <f t="array" ref="Z153">IFERROR(_xlfn.XLOOKUP($A153&amp;Z$4,MEN_DES&amp;MEN_COD,MEN_GMS),0)*$Q153</f>
        <v>0</v>
      </c>
      <c r="AA153" s="157" cm="1">
        <f t="array" ref="AA153">IFERROR(_xlfn.XLOOKUP($A153&amp;AA$4,MEN_DES&amp;MEN_COD,MEN_GMS),0)*$Q153</f>
        <v>0</v>
      </c>
      <c r="AB153" s="157" cm="1">
        <f t="array" ref="AB153">IFERROR(_xlfn.XLOOKUP($A153&amp;AB$4,MEN_DES&amp;MEN_COD,MEN_GMS),0)*$Q153</f>
        <v>0</v>
      </c>
      <c r="AC153" s="157" cm="1">
        <f t="array" ref="AC153">IFERROR(_xlfn.XLOOKUP($A153&amp;AC$4,MEN_DES&amp;MEN_COD,MEN_GMS),0)*$Q153</f>
        <v>0</v>
      </c>
      <c r="AD153" s="157" cm="1">
        <f t="array" ref="AD153">IFERROR(_xlfn.XLOOKUP($A153&amp;AD$4,MEN_DES&amp;MEN_COD,MEN_GMS),0)*$Q153</f>
        <v>0</v>
      </c>
      <c r="AE153" s="157" cm="1">
        <f t="array" ref="AE153">IFERROR(_xlfn.XLOOKUP($A153&amp;AE$4,MEN_DES&amp;MEN_COD,MEN_GMS),0)*$Q153</f>
        <v>0</v>
      </c>
      <c r="AF153" s="157"/>
      <c r="AG153" s="157" cm="1">
        <f t="array" ref="AG153">IFERROR(_xlfn.XLOOKUP($A153&amp;AG$4,MEN_DES&amp;MEN_COD,MEN_GMS),0)*$Q153</f>
        <v>0</v>
      </c>
      <c r="AH153" s="157" cm="1">
        <f t="array" ref="AH153">IFERROR(_xlfn.XLOOKUP($A153&amp;AH$4,MEN_DES&amp;MEN_COD,MEN_GMS),0)*$Q153</f>
        <v>0</v>
      </c>
      <c r="AI153" s="157" cm="1">
        <f t="array" ref="AI153">IFERROR(_xlfn.XLOOKUP($A153&amp;AI$4,MEN_DES&amp;MEN_COD,MEN_GMS),0)*$Q153</f>
        <v>0</v>
      </c>
      <c r="AJ153" s="157" cm="1">
        <f t="array" ref="AJ153">IFERROR(_xlfn.XLOOKUP($A153&amp;AJ$4,MEN_DES&amp;MEN_COD,MEN_GMS),0)*$Q153</f>
        <v>0</v>
      </c>
      <c r="AK153" s="157" cm="1">
        <f t="array" ref="AK153">IFERROR(_xlfn.XLOOKUP($A153&amp;AK$4,MEN_DES&amp;MEN_COD,MEN_GMS),0)*$Q153</f>
        <v>0</v>
      </c>
      <c r="AL153" s="157" cm="1">
        <f t="array" ref="AL153">IFERROR(_xlfn.XLOOKUP($A153&amp;AL$4,MEN_DES&amp;MEN_COD,MEN_GMS),0)*$Q153</f>
        <v>0</v>
      </c>
      <c r="AM153" s="157" cm="1">
        <f t="array" ref="AM153">IFERROR(_xlfn.XLOOKUP($A153&amp;AM$4,MEN_DES&amp;MEN_COD,MEN_GMS),0)*$Q153</f>
        <v>0</v>
      </c>
      <c r="AN153" s="157" cm="1">
        <f t="array" ref="AN153">IFERROR(_xlfn.XLOOKUP($A153&amp;AN$4,MEN_DES&amp;MEN_COD,MEN_GMS),0)*$Q153</f>
        <v>0</v>
      </c>
      <c r="AO153" s="157" cm="1">
        <f t="array" ref="AO153">IFERROR(_xlfn.XLOOKUP($A153&amp;AO$4,MEN_DES&amp;MEN_COD,MEN_GMS),0)*$Q153</f>
        <v>0</v>
      </c>
      <c r="AP153" s="157" cm="1">
        <f t="array" ref="AP153">IFERROR(_xlfn.XLOOKUP($A153&amp;AP$4,MEN_DES&amp;MEN_COD,MEN_GMS),0)*$Q153</f>
        <v>0</v>
      </c>
      <c r="AQ153" s="157" cm="1">
        <f t="array" ref="AQ153">IFERROR(_xlfn.XLOOKUP($A153&amp;AQ$4,MEN_DES&amp;MEN_COD,MEN_GMS),0)*$Q153</f>
        <v>0</v>
      </c>
      <c r="AR153" s="157" cm="1">
        <f t="array" ref="AR153">IFERROR(_xlfn.XLOOKUP($A153&amp;AR$4,MEN_DES&amp;MEN_COD,MEN_GMS),0)*$Q153</f>
        <v>0</v>
      </c>
      <c r="AS153" s="157" cm="1">
        <f t="array" ref="AS153">IFERROR(_xlfn.XLOOKUP($A153&amp;AS$4,MEN_DES&amp;MEN_COD,MEN_GMS),0)*$Q153</f>
        <v>0</v>
      </c>
      <c r="AT153" s="157" cm="1">
        <f t="array" ref="AT153">IFERROR(_xlfn.XLOOKUP($A153&amp;AT$4,MEN_DES&amp;MEN_COD,MEN_GMS),0)*$Q153</f>
        <v>0</v>
      </c>
      <c r="AU153" s="157" cm="1">
        <f t="array" ref="AU153">IFERROR(_xlfn.XLOOKUP($A153&amp;AU$4,MEN_DES&amp;MEN_COD,MEN_GMS),0)*$Q153</f>
        <v>0</v>
      </c>
      <c r="AV153" s="157" cm="1">
        <f t="array" ref="AV153">IFERROR(_xlfn.XLOOKUP($A153&amp;AV$4,MEN_DES&amp;MEN_COD,MEN_GMS),0)*$Q153</f>
        <v>0</v>
      </c>
      <c r="AW153" s="157" cm="1">
        <f t="array" ref="AW153">IFERROR(_xlfn.XLOOKUP($A153&amp;AW$4,MEN_DES&amp;MEN_COD,MEN_GMS),0)*$Q153</f>
        <v>0</v>
      </c>
      <c r="AX153" s="157" cm="1">
        <f t="array" ref="AX153">IFERROR(_xlfn.XLOOKUP($A153&amp;AX$4,MEN_DES&amp;MEN_COD,MEN_GMS),0)*$Q153</f>
        <v>0</v>
      </c>
      <c r="AY153" s="157" cm="1">
        <f t="array" ref="AY153">IFERROR(_xlfn.XLOOKUP($A153&amp;AY$4,MEN_DES&amp;MEN_COD,MEN_GMS),0)*$Q153</f>
        <v>0</v>
      </c>
      <c r="AZ153" s="157" cm="1">
        <f t="array" ref="AZ153">IFERROR(_xlfn.XLOOKUP($A153&amp;AZ$4,MEN_DES&amp;MEN_COD,MEN_GMS),0)*$Q153</f>
        <v>0</v>
      </c>
      <c r="BA153" s="157" cm="1">
        <f t="array" ref="BA153">IFERROR(_xlfn.XLOOKUP($A153&amp;BA$4,MEN_DES&amp;MEN_COD,MEN_GMS),0)*$Q153</f>
        <v>0</v>
      </c>
      <c r="BB153" s="157" cm="1">
        <f t="array" ref="BB153">IFERROR(_xlfn.XLOOKUP($A153&amp;BB$4,MEN_DES&amp;MEN_COD,MEN_GMS),0)*$Q153</f>
        <v>0</v>
      </c>
      <c r="BC153" s="157" cm="1">
        <f t="array" ref="BC153">IFERROR(_xlfn.XLOOKUP($A153&amp;BC$4,MEN_DES&amp;MEN_COD,MEN_GMS),0)*$Q153</f>
        <v>0</v>
      </c>
      <c r="BD153" s="157" cm="1">
        <f t="array" ref="BD153">IFERROR(_xlfn.XLOOKUP($A153&amp;BD$4,MEN_DES&amp;MEN_COD,MEN_GMS),0)*$Q153</f>
        <v>0</v>
      </c>
      <c r="BE153" s="157" cm="1">
        <f t="array" ref="BE153">IFERROR(_xlfn.XLOOKUP($A153&amp;BE$4,MEN_DES&amp;MEN_COD,MEN_GMS),0)*$Q153</f>
        <v>0</v>
      </c>
      <c r="BF153" s="157" cm="1">
        <f t="array" ref="BF153">IFERROR(_xlfn.XLOOKUP($A153&amp;BF$4,MEN_DES&amp;MEN_COD,MEN_GMS),0)*$Q153</f>
        <v>0</v>
      </c>
      <c r="BG153" s="157" cm="1">
        <f t="array" ref="BG153">IFERROR(_xlfn.XLOOKUP($A153&amp;BG$4,MEN_DES&amp;MEN_COD,MEN_GMS),0)*$Q153</f>
        <v>0</v>
      </c>
      <c r="BH153" s="157" cm="1">
        <f t="array" ref="BH153">IFERROR(_xlfn.XLOOKUP($A153&amp;BH$4,MEN_DES&amp;MEN_COD,MEN_GMS),0)*$Q153</f>
        <v>0</v>
      </c>
      <c r="BI153" s="157" cm="1">
        <f t="array" ref="BI153">IFERROR(_xlfn.XLOOKUP($A153&amp;BI$4,MEN_DES&amp;MEN_COD,MEN_GMS),0)*$Q153</f>
        <v>0</v>
      </c>
      <c r="BJ153" s="157" cm="1">
        <f t="array" ref="BJ153">IFERROR(_xlfn.XLOOKUP($A153&amp;BJ$4,MEN_DES&amp;MEN_COD,MEN_GMS),0)*$Q153</f>
        <v>0</v>
      </c>
      <c r="BK153" s="157" cm="1">
        <f t="array" ref="BK153">IFERROR(_xlfn.XLOOKUP($A153&amp;BK$4,MEN_DES&amp;MEN_COD,MEN_GMS),0)*$Q153</f>
        <v>0</v>
      </c>
      <c r="BL153" s="157" cm="1">
        <f t="array" ref="BL153">IFERROR(_xlfn.XLOOKUP($A153&amp;BL$4,MEN_DES&amp;MEN_COD,MEN_GMS),0)*$Q153</f>
        <v>0</v>
      </c>
      <c r="BM153" s="157" cm="1">
        <f t="array" ref="BM153">IFERROR(_xlfn.XLOOKUP($A153&amp;BM$4,MEN_DES&amp;MEN_COD,MEN_GMS),0)*$Q153</f>
        <v>0</v>
      </c>
      <c r="BN153" s="157" cm="1">
        <f t="array" ref="BN153">IFERROR(_xlfn.XLOOKUP($A153&amp;BN$4,MEN_DES&amp;MEN_COD,MEN_GMS),0)*$Q153</f>
        <v>0</v>
      </c>
      <c r="BO153" s="168">
        <f t="shared" si="41"/>
        <v>0</v>
      </c>
    </row>
    <row r="154" spans="2:67" x14ac:dyDescent="0.15">
      <c r="B154"/>
      <c r="C154"/>
      <c r="R154" s="157" cm="1">
        <f t="array" ref="R154">IFERROR(_xlfn.XLOOKUP($A154&amp;R$4,MEN_DES&amp;MEN_COD,MEN_GMS),0)*$Q154</f>
        <v>0</v>
      </c>
      <c r="S154" s="157" cm="1">
        <f t="array" ref="S154">IFERROR(_xlfn.XLOOKUP($A154&amp;S$4,MEN_DES&amp;MEN_COD,MEN_GMS),0)*$Q154</f>
        <v>0</v>
      </c>
      <c r="T154" s="157" cm="1">
        <f t="array" ref="T154">IFERROR(_xlfn.XLOOKUP($A154&amp;T$4,MEN_DES&amp;MEN_COD,MEN_GMS),0)*$Q154</f>
        <v>0</v>
      </c>
      <c r="U154" s="157" cm="1">
        <f t="array" ref="U154">IFERROR(_xlfn.XLOOKUP($A154&amp;U$4,MEN_DES&amp;MEN_COD,MEN_GMS),0)*$Q154</f>
        <v>0</v>
      </c>
      <c r="V154" s="157" cm="1">
        <f t="array" ref="V154">IFERROR(_xlfn.XLOOKUP($A154&amp;V$4,MEN_DES&amp;MEN_COD,MEN_GMS),0)*$Q154</f>
        <v>0</v>
      </c>
      <c r="W154" s="157" cm="1">
        <f t="array" ref="W154">IFERROR(_xlfn.XLOOKUP($A154&amp;W$4,MEN_DES&amp;MEN_COD,MEN_GMS),0)*$Q154</f>
        <v>0</v>
      </c>
      <c r="X154" s="157" cm="1">
        <f t="array" ref="X154">IFERROR(_xlfn.XLOOKUP($A154&amp;X$4,MEN_DES&amp;MEN_COD,MEN_GMS),0)*$Q154</f>
        <v>0</v>
      </c>
      <c r="Y154" s="157" cm="1">
        <f t="array" ref="Y154">IFERROR(_xlfn.XLOOKUP($A154&amp;Y$4,MEN_DES&amp;MEN_COD,MEN_GMS),0)*$Q154</f>
        <v>0</v>
      </c>
      <c r="Z154" s="157" cm="1">
        <f t="array" ref="Z154">IFERROR(_xlfn.XLOOKUP($A154&amp;Z$4,MEN_DES&amp;MEN_COD,MEN_GMS),0)*$Q154</f>
        <v>0</v>
      </c>
      <c r="AA154" s="157" cm="1">
        <f t="array" ref="AA154">IFERROR(_xlfn.XLOOKUP($A154&amp;AA$4,MEN_DES&amp;MEN_COD,MEN_GMS),0)*$Q154</f>
        <v>0</v>
      </c>
      <c r="AB154" s="157" cm="1">
        <f t="array" ref="AB154">IFERROR(_xlfn.XLOOKUP($A154&amp;AB$4,MEN_DES&amp;MEN_COD,MEN_GMS),0)*$Q154</f>
        <v>0</v>
      </c>
      <c r="AC154" s="157" cm="1">
        <f t="array" ref="AC154">IFERROR(_xlfn.XLOOKUP($A154&amp;AC$4,MEN_DES&amp;MEN_COD,MEN_GMS),0)*$Q154</f>
        <v>0</v>
      </c>
      <c r="AD154" s="157" cm="1">
        <f t="array" ref="AD154">IFERROR(_xlfn.XLOOKUP($A154&amp;AD$4,MEN_DES&amp;MEN_COD,MEN_GMS),0)*$Q154</f>
        <v>0</v>
      </c>
      <c r="AE154" s="157" cm="1">
        <f t="array" ref="AE154">IFERROR(_xlfn.XLOOKUP($A154&amp;AE$4,MEN_DES&amp;MEN_COD,MEN_GMS),0)*$Q154</f>
        <v>0</v>
      </c>
      <c r="AF154" s="157"/>
      <c r="AG154" s="157" cm="1">
        <f t="array" ref="AG154">IFERROR(_xlfn.XLOOKUP($A154&amp;AG$4,MEN_DES&amp;MEN_COD,MEN_GMS),0)*$Q154</f>
        <v>0</v>
      </c>
      <c r="AH154" s="157" cm="1">
        <f t="array" ref="AH154">IFERROR(_xlfn.XLOOKUP($A154&amp;AH$4,MEN_DES&amp;MEN_COD,MEN_GMS),0)*$Q154</f>
        <v>0</v>
      </c>
      <c r="AI154" s="157" cm="1">
        <f t="array" ref="AI154">IFERROR(_xlfn.XLOOKUP($A154&amp;AI$4,MEN_DES&amp;MEN_COD,MEN_GMS),0)*$Q154</f>
        <v>0</v>
      </c>
      <c r="AJ154" s="157" cm="1">
        <f t="array" ref="AJ154">IFERROR(_xlfn.XLOOKUP($A154&amp;AJ$4,MEN_DES&amp;MEN_COD,MEN_GMS),0)*$Q154</f>
        <v>0</v>
      </c>
      <c r="AK154" s="157" cm="1">
        <f t="array" ref="AK154">IFERROR(_xlfn.XLOOKUP($A154&amp;AK$4,MEN_DES&amp;MEN_COD,MEN_GMS),0)*$Q154</f>
        <v>0</v>
      </c>
      <c r="AL154" s="157" cm="1">
        <f t="array" ref="AL154">IFERROR(_xlfn.XLOOKUP($A154&amp;AL$4,MEN_DES&amp;MEN_COD,MEN_GMS),0)*$Q154</f>
        <v>0</v>
      </c>
      <c r="AM154" s="157" cm="1">
        <f t="array" ref="AM154">IFERROR(_xlfn.XLOOKUP($A154&amp;AM$4,MEN_DES&amp;MEN_COD,MEN_GMS),0)*$Q154</f>
        <v>0</v>
      </c>
      <c r="AN154" s="157" cm="1">
        <f t="array" ref="AN154">IFERROR(_xlfn.XLOOKUP($A154&amp;AN$4,MEN_DES&amp;MEN_COD,MEN_GMS),0)*$Q154</f>
        <v>0</v>
      </c>
      <c r="AO154" s="157" cm="1">
        <f t="array" ref="AO154">IFERROR(_xlfn.XLOOKUP($A154&amp;AO$4,MEN_DES&amp;MEN_COD,MEN_GMS),0)*$Q154</f>
        <v>0</v>
      </c>
      <c r="AP154" s="157" cm="1">
        <f t="array" ref="AP154">IFERROR(_xlfn.XLOOKUP($A154&amp;AP$4,MEN_DES&amp;MEN_COD,MEN_GMS),0)*$Q154</f>
        <v>0</v>
      </c>
      <c r="AQ154" s="157" cm="1">
        <f t="array" ref="AQ154">IFERROR(_xlfn.XLOOKUP($A154&amp;AQ$4,MEN_DES&amp;MEN_COD,MEN_GMS),0)*$Q154</f>
        <v>0</v>
      </c>
      <c r="AR154" s="157" cm="1">
        <f t="array" ref="AR154">IFERROR(_xlfn.XLOOKUP($A154&amp;AR$4,MEN_DES&amp;MEN_COD,MEN_GMS),0)*$Q154</f>
        <v>0</v>
      </c>
      <c r="AS154" s="157" cm="1">
        <f t="array" ref="AS154">IFERROR(_xlfn.XLOOKUP($A154&amp;AS$4,MEN_DES&amp;MEN_COD,MEN_GMS),0)*$Q154</f>
        <v>0</v>
      </c>
      <c r="AT154" s="157" cm="1">
        <f t="array" ref="AT154">IFERROR(_xlfn.XLOOKUP($A154&amp;AT$4,MEN_DES&amp;MEN_COD,MEN_GMS),0)*$Q154</f>
        <v>0</v>
      </c>
      <c r="AU154" s="157" cm="1">
        <f t="array" ref="AU154">IFERROR(_xlfn.XLOOKUP($A154&amp;AU$4,MEN_DES&amp;MEN_COD,MEN_GMS),0)*$Q154</f>
        <v>0</v>
      </c>
      <c r="AV154" s="157" cm="1">
        <f t="array" ref="AV154">IFERROR(_xlfn.XLOOKUP($A154&amp;AV$4,MEN_DES&amp;MEN_COD,MEN_GMS),0)*$Q154</f>
        <v>0</v>
      </c>
      <c r="AW154" s="157" cm="1">
        <f t="array" ref="AW154">IFERROR(_xlfn.XLOOKUP($A154&amp;AW$4,MEN_DES&amp;MEN_COD,MEN_GMS),0)*$Q154</f>
        <v>0</v>
      </c>
      <c r="AX154" s="157" cm="1">
        <f t="array" ref="AX154">IFERROR(_xlfn.XLOOKUP($A154&amp;AX$4,MEN_DES&amp;MEN_COD,MEN_GMS),0)*$Q154</f>
        <v>0</v>
      </c>
      <c r="AY154" s="157" cm="1">
        <f t="array" ref="AY154">IFERROR(_xlfn.XLOOKUP($A154&amp;AY$4,MEN_DES&amp;MEN_COD,MEN_GMS),0)*$Q154</f>
        <v>0</v>
      </c>
      <c r="AZ154" s="157" cm="1">
        <f t="array" ref="AZ154">IFERROR(_xlfn.XLOOKUP($A154&amp;AZ$4,MEN_DES&amp;MEN_COD,MEN_GMS),0)*$Q154</f>
        <v>0</v>
      </c>
      <c r="BA154" s="157" cm="1">
        <f t="array" ref="BA154">IFERROR(_xlfn.XLOOKUP($A154&amp;BA$4,MEN_DES&amp;MEN_COD,MEN_GMS),0)*$Q154</f>
        <v>0</v>
      </c>
      <c r="BB154" s="157" cm="1">
        <f t="array" ref="BB154">IFERROR(_xlfn.XLOOKUP($A154&amp;BB$4,MEN_DES&amp;MEN_COD,MEN_GMS),0)*$Q154</f>
        <v>0</v>
      </c>
      <c r="BC154" s="157" cm="1">
        <f t="array" ref="BC154">IFERROR(_xlfn.XLOOKUP($A154&amp;BC$4,MEN_DES&amp;MEN_COD,MEN_GMS),0)*$Q154</f>
        <v>0</v>
      </c>
      <c r="BD154" s="157" cm="1">
        <f t="array" ref="BD154">IFERROR(_xlfn.XLOOKUP($A154&amp;BD$4,MEN_DES&amp;MEN_COD,MEN_GMS),0)*$Q154</f>
        <v>0</v>
      </c>
      <c r="BE154" s="157" cm="1">
        <f t="array" ref="BE154">IFERROR(_xlfn.XLOOKUP($A154&amp;BE$4,MEN_DES&amp;MEN_COD,MEN_GMS),0)*$Q154</f>
        <v>0</v>
      </c>
      <c r="BF154" s="157" cm="1">
        <f t="array" ref="BF154">IFERROR(_xlfn.XLOOKUP($A154&amp;BF$4,MEN_DES&amp;MEN_COD,MEN_GMS),0)*$Q154</f>
        <v>0</v>
      </c>
      <c r="BG154" s="157" cm="1">
        <f t="array" ref="BG154">IFERROR(_xlfn.XLOOKUP($A154&amp;BG$4,MEN_DES&amp;MEN_COD,MEN_GMS),0)*$Q154</f>
        <v>0</v>
      </c>
      <c r="BH154" s="157" cm="1">
        <f t="array" ref="BH154">IFERROR(_xlfn.XLOOKUP($A154&amp;BH$4,MEN_DES&amp;MEN_COD,MEN_GMS),0)*$Q154</f>
        <v>0</v>
      </c>
      <c r="BI154" s="157" cm="1">
        <f t="array" ref="BI154">IFERROR(_xlfn.XLOOKUP($A154&amp;BI$4,MEN_DES&amp;MEN_COD,MEN_GMS),0)*$Q154</f>
        <v>0</v>
      </c>
      <c r="BJ154" s="157" cm="1">
        <f t="array" ref="BJ154">IFERROR(_xlfn.XLOOKUP($A154&amp;BJ$4,MEN_DES&amp;MEN_COD,MEN_GMS),0)*$Q154</f>
        <v>0</v>
      </c>
      <c r="BK154" s="157" cm="1">
        <f t="array" ref="BK154">IFERROR(_xlfn.XLOOKUP($A154&amp;BK$4,MEN_DES&amp;MEN_COD,MEN_GMS),0)*$Q154</f>
        <v>0</v>
      </c>
      <c r="BL154" s="157" cm="1">
        <f t="array" ref="BL154">IFERROR(_xlfn.XLOOKUP($A154&amp;BL$4,MEN_DES&amp;MEN_COD,MEN_GMS),0)*$Q154</f>
        <v>0</v>
      </c>
      <c r="BM154" s="157" cm="1">
        <f t="array" ref="BM154">IFERROR(_xlfn.XLOOKUP($A154&amp;BM$4,MEN_DES&amp;MEN_COD,MEN_GMS),0)*$Q154</f>
        <v>0</v>
      </c>
      <c r="BN154" s="157" cm="1">
        <f t="array" ref="BN154">IFERROR(_xlfn.XLOOKUP($A154&amp;BN$4,MEN_DES&amp;MEN_COD,MEN_GMS),0)*$Q154</f>
        <v>0</v>
      </c>
      <c r="BO154" s="168">
        <f t="shared" si="41"/>
        <v>0</v>
      </c>
    </row>
    <row r="155" spans="2:67" x14ac:dyDescent="0.15">
      <c r="B155"/>
      <c r="C155"/>
      <c r="R155" s="157" cm="1">
        <f t="array" ref="R155">IFERROR(_xlfn.XLOOKUP($A155&amp;R$4,MEN_DES&amp;MEN_COD,MEN_GMS),0)*$Q155</f>
        <v>0</v>
      </c>
      <c r="S155" s="157" cm="1">
        <f t="array" ref="S155">IFERROR(_xlfn.XLOOKUP($A155&amp;S$4,MEN_DES&amp;MEN_COD,MEN_GMS),0)*$Q155</f>
        <v>0</v>
      </c>
      <c r="T155" s="157" cm="1">
        <f t="array" ref="T155">IFERROR(_xlfn.XLOOKUP($A155&amp;T$4,MEN_DES&amp;MEN_COD,MEN_GMS),0)*$Q155</f>
        <v>0</v>
      </c>
      <c r="U155" s="157" cm="1">
        <f t="array" ref="U155">IFERROR(_xlfn.XLOOKUP($A155&amp;U$4,MEN_DES&amp;MEN_COD,MEN_GMS),0)*$Q155</f>
        <v>0</v>
      </c>
      <c r="V155" s="157" cm="1">
        <f t="array" ref="V155">IFERROR(_xlfn.XLOOKUP($A155&amp;V$4,MEN_DES&amp;MEN_COD,MEN_GMS),0)*$Q155</f>
        <v>0</v>
      </c>
      <c r="W155" s="157" cm="1">
        <f t="array" ref="W155">IFERROR(_xlfn.XLOOKUP($A155&amp;W$4,MEN_DES&amp;MEN_COD,MEN_GMS),0)*$Q155</f>
        <v>0</v>
      </c>
      <c r="X155" s="157" cm="1">
        <f t="array" ref="X155">IFERROR(_xlfn.XLOOKUP($A155&amp;X$4,MEN_DES&amp;MEN_COD,MEN_GMS),0)*$Q155</f>
        <v>0</v>
      </c>
      <c r="Y155" s="157" cm="1">
        <f t="array" ref="Y155">IFERROR(_xlfn.XLOOKUP($A155&amp;Y$4,MEN_DES&amp;MEN_COD,MEN_GMS),0)*$Q155</f>
        <v>0</v>
      </c>
      <c r="Z155" s="157" cm="1">
        <f t="array" ref="Z155">IFERROR(_xlfn.XLOOKUP($A155&amp;Z$4,MEN_DES&amp;MEN_COD,MEN_GMS),0)*$Q155</f>
        <v>0</v>
      </c>
      <c r="AA155" s="157" cm="1">
        <f t="array" ref="AA155">IFERROR(_xlfn.XLOOKUP($A155&amp;AA$4,MEN_DES&amp;MEN_COD,MEN_GMS),0)*$Q155</f>
        <v>0</v>
      </c>
      <c r="AB155" s="157" cm="1">
        <f t="array" ref="AB155">IFERROR(_xlfn.XLOOKUP($A155&amp;AB$4,MEN_DES&amp;MEN_COD,MEN_GMS),0)*$Q155</f>
        <v>0</v>
      </c>
      <c r="AC155" s="157" cm="1">
        <f t="array" ref="AC155">IFERROR(_xlfn.XLOOKUP($A155&amp;AC$4,MEN_DES&amp;MEN_COD,MEN_GMS),0)*$Q155</f>
        <v>0</v>
      </c>
      <c r="AD155" s="157" cm="1">
        <f t="array" ref="AD155">IFERROR(_xlfn.XLOOKUP($A155&amp;AD$4,MEN_DES&amp;MEN_COD,MEN_GMS),0)*$Q155</f>
        <v>0</v>
      </c>
      <c r="AE155" s="157" cm="1">
        <f t="array" ref="AE155">IFERROR(_xlfn.XLOOKUP($A155&amp;AE$4,MEN_DES&amp;MEN_COD,MEN_GMS),0)*$Q155</f>
        <v>0</v>
      </c>
      <c r="AF155" s="157"/>
      <c r="AG155" s="157" cm="1">
        <f t="array" ref="AG155">IFERROR(_xlfn.XLOOKUP($A155&amp;AG$4,MEN_DES&amp;MEN_COD,MEN_GMS),0)*$Q155</f>
        <v>0</v>
      </c>
      <c r="AH155" s="157" cm="1">
        <f t="array" ref="AH155">IFERROR(_xlfn.XLOOKUP($A155&amp;AH$4,MEN_DES&amp;MEN_COD,MEN_GMS),0)*$Q155</f>
        <v>0</v>
      </c>
      <c r="AI155" s="157" cm="1">
        <f t="array" ref="AI155">IFERROR(_xlfn.XLOOKUP($A155&amp;AI$4,MEN_DES&amp;MEN_COD,MEN_GMS),0)*$Q155</f>
        <v>0</v>
      </c>
      <c r="AJ155" s="157" cm="1">
        <f t="array" ref="AJ155">IFERROR(_xlfn.XLOOKUP($A155&amp;AJ$4,MEN_DES&amp;MEN_COD,MEN_GMS),0)*$Q155</f>
        <v>0</v>
      </c>
      <c r="AK155" s="157" cm="1">
        <f t="array" ref="AK155">IFERROR(_xlfn.XLOOKUP($A155&amp;AK$4,MEN_DES&amp;MEN_COD,MEN_GMS),0)*$Q155</f>
        <v>0</v>
      </c>
      <c r="AL155" s="157" cm="1">
        <f t="array" ref="AL155">IFERROR(_xlfn.XLOOKUP($A155&amp;AL$4,MEN_DES&amp;MEN_COD,MEN_GMS),0)*$Q155</f>
        <v>0</v>
      </c>
      <c r="AM155" s="157" cm="1">
        <f t="array" ref="AM155">IFERROR(_xlfn.XLOOKUP($A155&amp;AM$4,MEN_DES&amp;MEN_COD,MEN_GMS),0)*$Q155</f>
        <v>0</v>
      </c>
      <c r="AN155" s="157" cm="1">
        <f t="array" ref="AN155">IFERROR(_xlfn.XLOOKUP($A155&amp;AN$4,MEN_DES&amp;MEN_COD,MEN_GMS),0)*$Q155</f>
        <v>0</v>
      </c>
      <c r="AO155" s="157" cm="1">
        <f t="array" ref="AO155">IFERROR(_xlfn.XLOOKUP($A155&amp;AO$4,MEN_DES&amp;MEN_COD,MEN_GMS),0)*$Q155</f>
        <v>0</v>
      </c>
      <c r="AP155" s="157" cm="1">
        <f t="array" ref="AP155">IFERROR(_xlfn.XLOOKUP($A155&amp;AP$4,MEN_DES&amp;MEN_COD,MEN_GMS),0)*$Q155</f>
        <v>0</v>
      </c>
      <c r="AQ155" s="157" cm="1">
        <f t="array" ref="AQ155">IFERROR(_xlfn.XLOOKUP($A155&amp;AQ$4,MEN_DES&amp;MEN_COD,MEN_GMS),0)*$Q155</f>
        <v>0</v>
      </c>
      <c r="AR155" s="157" cm="1">
        <f t="array" ref="AR155">IFERROR(_xlfn.XLOOKUP($A155&amp;AR$4,MEN_DES&amp;MEN_COD,MEN_GMS),0)*$Q155</f>
        <v>0</v>
      </c>
      <c r="AS155" s="157" cm="1">
        <f t="array" ref="AS155">IFERROR(_xlfn.XLOOKUP($A155&amp;AS$4,MEN_DES&amp;MEN_COD,MEN_GMS),0)*$Q155</f>
        <v>0</v>
      </c>
      <c r="AT155" s="157" cm="1">
        <f t="array" ref="AT155">IFERROR(_xlfn.XLOOKUP($A155&amp;AT$4,MEN_DES&amp;MEN_COD,MEN_GMS),0)*$Q155</f>
        <v>0</v>
      </c>
      <c r="AU155" s="157" cm="1">
        <f t="array" ref="AU155">IFERROR(_xlfn.XLOOKUP($A155&amp;AU$4,MEN_DES&amp;MEN_COD,MEN_GMS),0)*$Q155</f>
        <v>0</v>
      </c>
      <c r="AV155" s="157" cm="1">
        <f t="array" ref="AV155">IFERROR(_xlfn.XLOOKUP($A155&amp;AV$4,MEN_DES&amp;MEN_COD,MEN_GMS),0)*$Q155</f>
        <v>0</v>
      </c>
      <c r="AW155" s="157" cm="1">
        <f t="array" ref="AW155">IFERROR(_xlfn.XLOOKUP($A155&amp;AW$4,MEN_DES&amp;MEN_COD,MEN_GMS),0)*$Q155</f>
        <v>0</v>
      </c>
      <c r="AX155" s="157" cm="1">
        <f t="array" ref="AX155">IFERROR(_xlfn.XLOOKUP($A155&amp;AX$4,MEN_DES&amp;MEN_COD,MEN_GMS),0)*$Q155</f>
        <v>0</v>
      </c>
      <c r="AY155" s="157" cm="1">
        <f t="array" ref="AY155">IFERROR(_xlfn.XLOOKUP($A155&amp;AY$4,MEN_DES&amp;MEN_COD,MEN_GMS),0)*$Q155</f>
        <v>0</v>
      </c>
      <c r="AZ155" s="157" cm="1">
        <f t="array" ref="AZ155">IFERROR(_xlfn.XLOOKUP($A155&amp;AZ$4,MEN_DES&amp;MEN_COD,MEN_GMS),0)*$Q155</f>
        <v>0</v>
      </c>
      <c r="BA155" s="157" cm="1">
        <f t="array" ref="BA155">IFERROR(_xlfn.XLOOKUP($A155&amp;BA$4,MEN_DES&amp;MEN_COD,MEN_GMS),0)*$Q155</f>
        <v>0</v>
      </c>
      <c r="BB155" s="157" cm="1">
        <f t="array" ref="BB155">IFERROR(_xlfn.XLOOKUP($A155&amp;BB$4,MEN_DES&amp;MEN_COD,MEN_GMS),0)*$Q155</f>
        <v>0</v>
      </c>
      <c r="BC155" s="157" cm="1">
        <f t="array" ref="BC155">IFERROR(_xlfn.XLOOKUP($A155&amp;BC$4,MEN_DES&amp;MEN_COD,MEN_GMS),0)*$Q155</f>
        <v>0</v>
      </c>
      <c r="BD155" s="157" cm="1">
        <f t="array" ref="BD155">IFERROR(_xlfn.XLOOKUP($A155&amp;BD$4,MEN_DES&amp;MEN_COD,MEN_GMS),0)*$Q155</f>
        <v>0</v>
      </c>
      <c r="BE155" s="157" cm="1">
        <f t="array" ref="BE155">IFERROR(_xlfn.XLOOKUP($A155&amp;BE$4,MEN_DES&amp;MEN_COD,MEN_GMS),0)*$Q155</f>
        <v>0</v>
      </c>
      <c r="BF155" s="157" cm="1">
        <f t="array" ref="BF155">IFERROR(_xlfn.XLOOKUP($A155&amp;BF$4,MEN_DES&amp;MEN_COD,MEN_GMS),0)*$Q155</f>
        <v>0</v>
      </c>
      <c r="BG155" s="157" cm="1">
        <f t="array" ref="BG155">IFERROR(_xlfn.XLOOKUP($A155&amp;BG$4,MEN_DES&amp;MEN_COD,MEN_GMS),0)*$Q155</f>
        <v>0</v>
      </c>
      <c r="BH155" s="157" cm="1">
        <f t="array" ref="BH155">IFERROR(_xlfn.XLOOKUP($A155&amp;BH$4,MEN_DES&amp;MEN_COD,MEN_GMS),0)*$Q155</f>
        <v>0</v>
      </c>
      <c r="BI155" s="157" cm="1">
        <f t="array" ref="BI155">IFERROR(_xlfn.XLOOKUP($A155&amp;BI$4,MEN_DES&amp;MEN_COD,MEN_GMS),0)*$Q155</f>
        <v>0</v>
      </c>
      <c r="BJ155" s="157" cm="1">
        <f t="array" ref="BJ155">IFERROR(_xlfn.XLOOKUP($A155&amp;BJ$4,MEN_DES&amp;MEN_COD,MEN_GMS),0)*$Q155</f>
        <v>0</v>
      </c>
      <c r="BK155" s="157" cm="1">
        <f t="array" ref="BK155">IFERROR(_xlfn.XLOOKUP($A155&amp;BK$4,MEN_DES&amp;MEN_COD,MEN_GMS),0)*$Q155</f>
        <v>0</v>
      </c>
      <c r="BL155" s="157" cm="1">
        <f t="array" ref="BL155">IFERROR(_xlfn.XLOOKUP($A155&amp;BL$4,MEN_DES&amp;MEN_COD,MEN_GMS),0)*$Q155</f>
        <v>0</v>
      </c>
      <c r="BM155" s="157" cm="1">
        <f t="array" ref="BM155">IFERROR(_xlfn.XLOOKUP($A155&amp;BM$4,MEN_DES&amp;MEN_COD,MEN_GMS),0)*$Q155</f>
        <v>0</v>
      </c>
      <c r="BN155" s="157" cm="1">
        <f t="array" ref="BN155">IFERROR(_xlfn.XLOOKUP($A155&amp;BN$4,MEN_DES&amp;MEN_COD,MEN_GMS),0)*$Q155</f>
        <v>0</v>
      </c>
      <c r="BO155" s="168">
        <f t="shared" si="41"/>
        <v>0</v>
      </c>
    </row>
    <row r="156" spans="2:67" x14ac:dyDescent="0.15">
      <c r="B156"/>
      <c r="C156"/>
      <c r="R156" s="157" cm="1">
        <f t="array" ref="R156">IFERROR(_xlfn.XLOOKUP($A156&amp;R$4,MEN_DES&amp;MEN_COD,MEN_GMS),0)*$Q156</f>
        <v>0</v>
      </c>
      <c r="S156" s="157" cm="1">
        <f t="array" ref="S156">IFERROR(_xlfn.XLOOKUP($A156&amp;S$4,MEN_DES&amp;MEN_COD,MEN_GMS),0)*$Q156</f>
        <v>0</v>
      </c>
      <c r="T156" s="157" cm="1">
        <f t="array" ref="T156">IFERROR(_xlfn.XLOOKUP($A156&amp;T$4,MEN_DES&amp;MEN_COD,MEN_GMS),0)*$Q156</f>
        <v>0</v>
      </c>
      <c r="U156" s="157" cm="1">
        <f t="array" ref="U156">IFERROR(_xlfn.XLOOKUP($A156&amp;U$4,MEN_DES&amp;MEN_COD,MEN_GMS),0)*$Q156</f>
        <v>0</v>
      </c>
      <c r="V156" s="157" cm="1">
        <f t="array" ref="V156">IFERROR(_xlfn.XLOOKUP($A156&amp;V$4,MEN_DES&amp;MEN_COD,MEN_GMS),0)*$Q156</f>
        <v>0</v>
      </c>
      <c r="W156" s="157" cm="1">
        <f t="array" ref="W156">IFERROR(_xlfn.XLOOKUP($A156&amp;W$4,MEN_DES&amp;MEN_COD,MEN_GMS),0)*$Q156</f>
        <v>0</v>
      </c>
      <c r="X156" s="157" cm="1">
        <f t="array" ref="X156">IFERROR(_xlfn.XLOOKUP($A156&amp;X$4,MEN_DES&amp;MEN_COD,MEN_GMS),0)*$Q156</f>
        <v>0</v>
      </c>
      <c r="Y156" s="157" cm="1">
        <f t="array" ref="Y156">IFERROR(_xlfn.XLOOKUP($A156&amp;Y$4,MEN_DES&amp;MEN_COD,MEN_GMS),0)*$Q156</f>
        <v>0</v>
      </c>
      <c r="Z156" s="157" cm="1">
        <f t="array" ref="Z156">IFERROR(_xlfn.XLOOKUP($A156&amp;Z$4,MEN_DES&amp;MEN_COD,MEN_GMS),0)*$Q156</f>
        <v>0</v>
      </c>
      <c r="AA156" s="157" cm="1">
        <f t="array" ref="AA156">IFERROR(_xlfn.XLOOKUP($A156&amp;AA$4,MEN_DES&amp;MEN_COD,MEN_GMS),0)*$Q156</f>
        <v>0</v>
      </c>
      <c r="AB156" s="157" cm="1">
        <f t="array" ref="AB156">IFERROR(_xlfn.XLOOKUP($A156&amp;AB$4,MEN_DES&amp;MEN_COD,MEN_GMS),0)*$Q156</f>
        <v>0</v>
      </c>
      <c r="AC156" s="157" cm="1">
        <f t="array" ref="AC156">IFERROR(_xlfn.XLOOKUP($A156&amp;AC$4,MEN_DES&amp;MEN_COD,MEN_GMS),0)*$Q156</f>
        <v>0</v>
      </c>
      <c r="AD156" s="157" cm="1">
        <f t="array" ref="AD156">IFERROR(_xlfn.XLOOKUP($A156&amp;AD$4,MEN_DES&amp;MEN_COD,MEN_GMS),0)*$Q156</f>
        <v>0</v>
      </c>
      <c r="AE156" s="157" cm="1">
        <f t="array" ref="AE156">IFERROR(_xlfn.XLOOKUP($A156&amp;AE$4,MEN_DES&amp;MEN_COD,MEN_GMS),0)*$Q156</f>
        <v>0</v>
      </c>
      <c r="AF156" s="157"/>
      <c r="AG156" s="157" cm="1">
        <f t="array" ref="AG156">IFERROR(_xlfn.XLOOKUP($A156&amp;AG$4,MEN_DES&amp;MEN_COD,MEN_GMS),0)*$Q156</f>
        <v>0</v>
      </c>
      <c r="AH156" s="157" cm="1">
        <f t="array" ref="AH156">IFERROR(_xlfn.XLOOKUP($A156&amp;AH$4,MEN_DES&amp;MEN_COD,MEN_GMS),0)*$Q156</f>
        <v>0</v>
      </c>
      <c r="AI156" s="157" cm="1">
        <f t="array" ref="AI156">IFERROR(_xlfn.XLOOKUP($A156&amp;AI$4,MEN_DES&amp;MEN_COD,MEN_GMS),0)*$Q156</f>
        <v>0</v>
      </c>
      <c r="AJ156" s="157" cm="1">
        <f t="array" ref="AJ156">IFERROR(_xlfn.XLOOKUP($A156&amp;AJ$4,MEN_DES&amp;MEN_COD,MEN_GMS),0)*$Q156</f>
        <v>0</v>
      </c>
      <c r="AK156" s="157" cm="1">
        <f t="array" ref="AK156">IFERROR(_xlfn.XLOOKUP($A156&amp;AK$4,MEN_DES&amp;MEN_COD,MEN_GMS),0)*$Q156</f>
        <v>0</v>
      </c>
      <c r="AL156" s="157" cm="1">
        <f t="array" ref="AL156">IFERROR(_xlfn.XLOOKUP($A156&amp;AL$4,MEN_DES&amp;MEN_COD,MEN_GMS),0)*$Q156</f>
        <v>0</v>
      </c>
      <c r="AM156" s="157" cm="1">
        <f t="array" ref="AM156">IFERROR(_xlfn.XLOOKUP($A156&amp;AM$4,MEN_DES&amp;MEN_COD,MEN_GMS),0)*$Q156</f>
        <v>0</v>
      </c>
      <c r="AN156" s="157" cm="1">
        <f t="array" ref="AN156">IFERROR(_xlfn.XLOOKUP($A156&amp;AN$4,MEN_DES&amp;MEN_COD,MEN_GMS),0)*$Q156</f>
        <v>0</v>
      </c>
      <c r="AO156" s="157" cm="1">
        <f t="array" ref="AO156">IFERROR(_xlfn.XLOOKUP($A156&amp;AO$4,MEN_DES&amp;MEN_COD,MEN_GMS),0)*$Q156</f>
        <v>0</v>
      </c>
      <c r="AP156" s="157" cm="1">
        <f t="array" ref="AP156">IFERROR(_xlfn.XLOOKUP($A156&amp;AP$4,MEN_DES&amp;MEN_COD,MEN_GMS),0)*$Q156</f>
        <v>0</v>
      </c>
      <c r="AQ156" s="157" cm="1">
        <f t="array" ref="AQ156">IFERROR(_xlfn.XLOOKUP($A156&amp;AQ$4,MEN_DES&amp;MEN_COD,MEN_GMS),0)*$Q156</f>
        <v>0</v>
      </c>
      <c r="AR156" s="157" cm="1">
        <f t="array" ref="AR156">IFERROR(_xlfn.XLOOKUP($A156&amp;AR$4,MEN_DES&amp;MEN_COD,MEN_GMS),0)*$Q156</f>
        <v>0</v>
      </c>
      <c r="AS156" s="157" cm="1">
        <f t="array" ref="AS156">IFERROR(_xlfn.XLOOKUP($A156&amp;AS$4,MEN_DES&amp;MEN_COD,MEN_GMS),0)*$Q156</f>
        <v>0</v>
      </c>
      <c r="AT156" s="157" cm="1">
        <f t="array" ref="AT156">IFERROR(_xlfn.XLOOKUP($A156&amp;AT$4,MEN_DES&amp;MEN_COD,MEN_GMS),0)*$Q156</f>
        <v>0</v>
      </c>
      <c r="AU156" s="157" cm="1">
        <f t="array" ref="AU156">IFERROR(_xlfn.XLOOKUP($A156&amp;AU$4,MEN_DES&amp;MEN_COD,MEN_GMS),0)*$Q156</f>
        <v>0</v>
      </c>
      <c r="AV156" s="157" cm="1">
        <f t="array" ref="AV156">IFERROR(_xlfn.XLOOKUP($A156&amp;AV$4,MEN_DES&amp;MEN_COD,MEN_GMS),0)*$Q156</f>
        <v>0</v>
      </c>
      <c r="AW156" s="157" cm="1">
        <f t="array" ref="AW156">IFERROR(_xlfn.XLOOKUP($A156&amp;AW$4,MEN_DES&amp;MEN_COD,MEN_GMS),0)*$Q156</f>
        <v>0</v>
      </c>
      <c r="AX156" s="157" cm="1">
        <f t="array" ref="AX156">IFERROR(_xlfn.XLOOKUP($A156&amp;AX$4,MEN_DES&amp;MEN_COD,MEN_GMS),0)*$Q156</f>
        <v>0</v>
      </c>
      <c r="AY156" s="157" cm="1">
        <f t="array" ref="AY156">IFERROR(_xlfn.XLOOKUP($A156&amp;AY$4,MEN_DES&amp;MEN_COD,MEN_GMS),0)*$Q156</f>
        <v>0</v>
      </c>
      <c r="AZ156" s="157" cm="1">
        <f t="array" ref="AZ156">IFERROR(_xlfn.XLOOKUP($A156&amp;AZ$4,MEN_DES&amp;MEN_COD,MEN_GMS),0)*$Q156</f>
        <v>0</v>
      </c>
      <c r="BA156" s="157" cm="1">
        <f t="array" ref="BA156">IFERROR(_xlfn.XLOOKUP($A156&amp;BA$4,MEN_DES&amp;MEN_COD,MEN_GMS),0)*$Q156</f>
        <v>0</v>
      </c>
      <c r="BB156" s="157" cm="1">
        <f t="array" ref="BB156">IFERROR(_xlfn.XLOOKUP($A156&amp;BB$4,MEN_DES&amp;MEN_COD,MEN_GMS),0)*$Q156</f>
        <v>0</v>
      </c>
      <c r="BC156" s="157" cm="1">
        <f t="array" ref="BC156">IFERROR(_xlfn.XLOOKUP($A156&amp;BC$4,MEN_DES&amp;MEN_COD,MEN_GMS),0)*$Q156</f>
        <v>0</v>
      </c>
      <c r="BD156" s="157" cm="1">
        <f t="array" ref="BD156">IFERROR(_xlfn.XLOOKUP($A156&amp;BD$4,MEN_DES&amp;MEN_COD,MEN_GMS),0)*$Q156</f>
        <v>0</v>
      </c>
      <c r="BE156" s="157" cm="1">
        <f t="array" ref="BE156">IFERROR(_xlfn.XLOOKUP($A156&amp;BE$4,MEN_DES&amp;MEN_COD,MEN_GMS),0)*$Q156</f>
        <v>0</v>
      </c>
      <c r="BF156" s="157" cm="1">
        <f t="array" ref="BF156">IFERROR(_xlfn.XLOOKUP($A156&amp;BF$4,MEN_DES&amp;MEN_COD,MEN_GMS),0)*$Q156</f>
        <v>0</v>
      </c>
      <c r="BG156" s="157" cm="1">
        <f t="array" ref="BG156">IFERROR(_xlfn.XLOOKUP($A156&amp;BG$4,MEN_DES&amp;MEN_COD,MEN_GMS),0)*$Q156</f>
        <v>0</v>
      </c>
      <c r="BH156" s="157" cm="1">
        <f t="array" ref="BH156">IFERROR(_xlfn.XLOOKUP($A156&amp;BH$4,MEN_DES&amp;MEN_COD,MEN_GMS),0)*$Q156</f>
        <v>0</v>
      </c>
      <c r="BI156" s="157" cm="1">
        <f t="array" ref="BI156">IFERROR(_xlfn.XLOOKUP($A156&amp;BI$4,MEN_DES&amp;MEN_COD,MEN_GMS),0)*$Q156</f>
        <v>0</v>
      </c>
      <c r="BJ156" s="157" cm="1">
        <f t="array" ref="BJ156">IFERROR(_xlfn.XLOOKUP($A156&amp;BJ$4,MEN_DES&amp;MEN_COD,MEN_GMS),0)*$Q156</f>
        <v>0</v>
      </c>
      <c r="BK156" s="157" cm="1">
        <f t="array" ref="BK156">IFERROR(_xlfn.XLOOKUP($A156&amp;BK$4,MEN_DES&amp;MEN_COD,MEN_GMS),0)*$Q156</f>
        <v>0</v>
      </c>
      <c r="BL156" s="157" cm="1">
        <f t="array" ref="BL156">IFERROR(_xlfn.XLOOKUP($A156&amp;BL$4,MEN_DES&amp;MEN_COD,MEN_GMS),0)*$Q156</f>
        <v>0</v>
      </c>
      <c r="BM156" s="157" cm="1">
        <f t="array" ref="BM156">IFERROR(_xlfn.XLOOKUP($A156&amp;BM$4,MEN_DES&amp;MEN_COD,MEN_GMS),0)*$Q156</f>
        <v>0</v>
      </c>
      <c r="BN156" s="157" cm="1">
        <f t="array" ref="BN156">IFERROR(_xlfn.XLOOKUP($A156&amp;BN$4,MEN_DES&amp;MEN_COD,MEN_GMS),0)*$Q156</f>
        <v>0</v>
      </c>
      <c r="BO156" s="168">
        <f t="shared" si="41"/>
        <v>0</v>
      </c>
    </row>
    <row r="157" spans="2:67" x14ac:dyDescent="0.15">
      <c r="B157"/>
      <c r="C157"/>
      <c r="R157" s="157" cm="1">
        <f t="array" ref="R157">IFERROR(_xlfn.XLOOKUP($A157&amp;R$4,MEN_DES&amp;MEN_COD,MEN_GMS),0)*$Q157</f>
        <v>0</v>
      </c>
      <c r="S157" s="157" cm="1">
        <f t="array" ref="S157">IFERROR(_xlfn.XLOOKUP($A157&amp;S$4,MEN_DES&amp;MEN_COD,MEN_GMS),0)*$Q157</f>
        <v>0</v>
      </c>
      <c r="T157" s="157" cm="1">
        <f t="array" ref="T157">IFERROR(_xlfn.XLOOKUP($A157&amp;T$4,MEN_DES&amp;MEN_COD,MEN_GMS),0)*$Q157</f>
        <v>0</v>
      </c>
      <c r="U157" s="157" cm="1">
        <f t="array" ref="U157">IFERROR(_xlfn.XLOOKUP($A157&amp;U$4,MEN_DES&amp;MEN_COD,MEN_GMS),0)*$Q157</f>
        <v>0</v>
      </c>
      <c r="V157" s="157" cm="1">
        <f t="array" ref="V157">IFERROR(_xlfn.XLOOKUP($A157&amp;V$4,MEN_DES&amp;MEN_COD,MEN_GMS),0)*$Q157</f>
        <v>0</v>
      </c>
      <c r="W157" s="157" cm="1">
        <f t="array" ref="W157">IFERROR(_xlfn.XLOOKUP($A157&amp;W$4,MEN_DES&amp;MEN_COD,MEN_GMS),0)*$Q157</f>
        <v>0</v>
      </c>
      <c r="X157" s="157" cm="1">
        <f t="array" ref="X157">IFERROR(_xlfn.XLOOKUP($A157&amp;X$4,MEN_DES&amp;MEN_COD,MEN_GMS),0)*$Q157</f>
        <v>0</v>
      </c>
      <c r="Y157" s="157" cm="1">
        <f t="array" ref="Y157">IFERROR(_xlfn.XLOOKUP($A157&amp;Y$4,MEN_DES&amp;MEN_COD,MEN_GMS),0)*$Q157</f>
        <v>0</v>
      </c>
      <c r="Z157" s="157" cm="1">
        <f t="array" ref="Z157">IFERROR(_xlfn.XLOOKUP($A157&amp;Z$4,MEN_DES&amp;MEN_COD,MEN_GMS),0)*$Q157</f>
        <v>0</v>
      </c>
      <c r="AA157" s="157" cm="1">
        <f t="array" ref="AA157">IFERROR(_xlfn.XLOOKUP($A157&amp;AA$4,MEN_DES&amp;MEN_COD,MEN_GMS),0)*$Q157</f>
        <v>0</v>
      </c>
      <c r="AB157" s="157" cm="1">
        <f t="array" ref="AB157">IFERROR(_xlfn.XLOOKUP($A157&amp;AB$4,MEN_DES&amp;MEN_COD,MEN_GMS),0)*$Q157</f>
        <v>0</v>
      </c>
      <c r="AC157" s="157" cm="1">
        <f t="array" ref="AC157">IFERROR(_xlfn.XLOOKUP($A157&amp;AC$4,MEN_DES&amp;MEN_COD,MEN_GMS),0)*$Q157</f>
        <v>0</v>
      </c>
      <c r="AD157" s="157" cm="1">
        <f t="array" ref="AD157">IFERROR(_xlfn.XLOOKUP($A157&amp;AD$4,MEN_DES&amp;MEN_COD,MEN_GMS),0)*$Q157</f>
        <v>0</v>
      </c>
      <c r="AE157" s="157" cm="1">
        <f t="array" ref="AE157">IFERROR(_xlfn.XLOOKUP($A157&amp;AE$4,MEN_DES&amp;MEN_COD,MEN_GMS),0)*$Q157</f>
        <v>0</v>
      </c>
      <c r="AF157" s="157"/>
      <c r="AG157" s="157" cm="1">
        <f t="array" ref="AG157">IFERROR(_xlfn.XLOOKUP($A157&amp;AG$4,MEN_DES&amp;MEN_COD,MEN_GMS),0)*$Q157</f>
        <v>0</v>
      </c>
      <c r="AH157" s="157" cm="1">
        <f t="array" ref="AH157">IFERROR(_xlfn.XLOOKUP($A157&amp;AH$4,MEN_DES&amp;MEN_COD,MEN_GMS),0)*$Q157</f>
        <v>0</v>
      </c>
      <c r="AI157" s="157" cm="1">
        <f t="array" ref="AI157">IFERROR(_xlfn.XLOOKUP($A157&amp;AI$4,MEN_DES&amp;MEN_COD,MEN_GMS),0)*$Q157</f>
        <v>0</v>
      </c>
      <c r="AJ157" s="157" cm="1">
        <f t="array" ref="AJ157">IFERROR(_xlfn.XLOOKUP($A157&amp;AJ$4,MEN_DES&amp;MEN_COD,MEN_GMS),0)*$Q157</f>
        <v>0</v>
      </c>
      <c r="AK157" s="157" cm="1">
        <f t="array" ref="AK157">IFERROR(_xlfn.XLOOKUP($A157&amp;AK$4,MEN_DES&amp;MEN_COD,MEN_GMS),0)*$Q157</f>
        <v>0</v>
      </c>
      <c r="AL157" s="157" cm="1">
        <f t="array" ref="AL157">IFERROR(_xlfn.XLOOKUP($A157&amp;AL$4,MEN_DES&amp;MEN_COD,MEN_GMS),0)*$Q157</f>
        <v>0</v>
      </c>
      <c r="AM157" s="157" cm="1">
        <f t="array" ref="AM157">IFERROR(_xlfn.XLOOKUP($A157&amp;AM$4,MEN_DES&amp;MEN_COD,MEN_GMS),0)*$Q157</f>
        <v>0</v>
      </c>
      <c r="AN157" s="157" cm="1">
        <f t="array" ref="AN157">IFERROR(_xlfn.XLOOKUP($A157&amp;AN$4,MEN_DES&amp;MEN_COD,MEN_GMS),0)*$Q157</f>
        <v>0</v>
      </c>
      <c r="AO157" s="157" cm="1">
        <f t="array" ref="AO157">IFERROR(_xlfn.XLOOKUP($A157&amp;AO$4,MEN_DES&amp;MEN_COD,MEN_GMS),0)*$Q157</f>
        <v>0</v>
      </c>
      <c r="AP157" s="157" cm="1">
        <f t="array" ref="AP157">IFERROR(_xlfn.XLOOKUP($A157&amp;AP$4,MEN_DES&amp;MEN_COD,MEN_GMS),0)*$Q157</f>
        <v>0</v>
      </c>
      <c r="AQ157" s="157" cm="1">
        <f t="array" ref="AQ157">IFERROR(_xlfn.XLOOKUP($A157&amp;AQ$4,MEN_DES&amp;MEN_COD,MEN_GMS),0)*$Q157</f>
        <v>0</v>
      </c>
      <c r="AR157" s="157" cm="1">
        <f t="array" ref="AR157">IFERROR(_xlfn.XLOOKUP($A157&amp;AR$4,MEN_DES&amp;MEN_COD,MEN_GMS),0)*$Q157</f>
        <v>0</v>
      </c>
      <c r="AS157" s="157" cm="1">
        <f t="array" ref="AS157">IFERROR(_xlfn.XLOOKUP($A157&amp;AS$4,MEN_DES&amp;MEN_COD,MEN_GMS),0)*$Q157</f>
        <v>0</v>
      </c>
      <c r="AT157" s="157" cm="1">
        <f t="array" ref="AT157">IFERROR(_xlfn.XLOOKUP($A157&amp;AT$4,MEN_DES&amp;MEN_COD,MEN_GMS),0)*$Q157</f>
        <v>0</v>
      </c>
      <c r="AU157" s="157" cm="1">
        <f t="array" ref="AU157">IFERROR(_xlfn.XLOOKUP($A157&amp;AU$4,MEN_DES&amp;MEN_COD,MEN_GMS),0)*$Q157</f>
        <v>0</v>
      </c>
      <c r="AV157" s="157" cm="1">
        <f t="array" ref="AV157">IFERROR(_xlfn.XLOOKUP($A157&amp;AV$4,MEN_DES&amp;MEN_COD,MEN_GMS),0)*$Q157</f>
        <v>0</v>
      </c>
      <c r="AW157" s="157" cm="1">
        <f t="array" ref="AW157">IFERROR(_xlfn.XLOOKUP($A157&amp;AW$4,MEN_DES&amp;MEN_COD,MEN_GMS),0)*$Q157</f>
        <v>0</v>
      </c>
      <c r="AX157" s="157" cm="1">
        <f t="array" ref="AX157">IFERROR(_xlfn.XLOOKUP($A157&amp;AX$4,MEN_DES&amp;MEN_COD,MEN_GMS),0)*$Q157</f>
        <v>0</v>
      </c>
      <c r="AY157" s="157" cm="1">
        <f t="array" ref="AY157">IFERROR(_xlfn.XLOOKUP($A157&amp;AY$4,MEN_DES&amp;MEN_COD,MEN_GMS),0)*$Q157</f>
        <v>0</v>
      </c>
      <c r="AZ157" s="157" cm="1">
        <f t="array" ref="AZ157">IFERROR(_xlfn.XLOOKUP($A157&amp;AZ$4,MEN_DES&amp;MEN_COD,MEN_GMS),0)*$Q157</f>
        <v>0</v>
      </c>
      <c r="BA157" s="157" cm="1">
        <f t="array" ref="BA157">IFERROR(_xlfn.XLOOKUP($A157&amp;BA$4,MEN_DES&amp;MEN_COD,MEN_GMS),0)*$Q157</f>
        <v>0</v>
      </c>
      <c r="BB157" s="157" cm="1">
        <f t="array" ref="BB157">IFERROR(_xlfn.XLOOKUP($A157&amp;BB$4,MEN_DES&amp;MEN_COD,MEN_GMS),0)*$Q157</f>
        <v>0</v>
      </c>
      <c r="BC157" s="157" cm="1">
        <f t="array" ref="BC157">IFERROR(_xlfn.XLOOKUP($A157&amp;BC$4,MEN_DES&amp;MEN_COD,MEN_GMS),0)*$Q157</f>
        <v>0</v>
      </c>
      <c r="BD157" s="157" cm="1">
        <f t="array" ref="BD157">IFERROR(_xlfn.XLOOKUP($A157&amp;BD$4,MEN_DES&amp;MEN_COD,MEN_GMS),0)*$Q157</f>
        <v>0</v>
      </c>
      <c r="BE157" s="157" cm="1">
        <f t="array" ref="BE157">IFERROR(_xlfn.XLOOKUP($A157&amp;BE$4,MEN_DES&amp;MEN_COD,MEN_GMS),0)*$Q157</f>
        <v>0</v>
      </c>
      <c r="BF157" s="157" cm="1">
        <f t="array" ref="BF157">IFERROR(_xlfn.XLOOKUP($A157&amp;BF$4,MEN_DES&amp;MEN_COD,MEN_GMS),0)*$Q157</f>
        <v>0</v>
      </c>
      <c r="BG157" s="157" cm="1">
        <f t="array" ref="BG157">IFERROR(_xlfn.XLOOKUP($A157&amp;BG$4,MEN_DES&amp;MEN_COD,MEN_GMS),0)*$Q157</f>
        <v>0</v>
      </c>
      <c r="BH157" s="157" cm="1">
        <f t="array" ref="BH157">IFERROR(_xlfn.XLOOKUP($A157&amp;BH$4,MEN_DES&amp;MEN_COD,MEN_GMS),0)*$Q157</f>
        <v>0</v>
      </c>
      <c r="BI157" s="157" cm="1">
        <f t="array" ref="BI157">IFERROR(_xlfn.XLOOKUP($A157&amp;BI$4,MEN_DES&amp;MEN_COD,MEN_GMS),0)*$Q157</f>
        <v>0</v>
      </c>
      <c r="BJ157" s="157" cm="1">
        <f t="array" ref="BJ157">IFERROR(_xlfn.XLOOKUP($A157&amp;BJ$4,MEN_DES&amp;MEN_COD,MEN_GMS),0)*$Q157</f>
        <v>0</v>
      </c>
      <c r="BK157" s="157" cm="1">
        <f t="array" ref="BK157">IFERROR(_xlfn.XLOOKUP($A157&amp;BK$4,MEN_DES&amp;MEN_COD,MEN_GMS),0)*$Q157</f>
        <v>0</v>
      </c>
      <c r="BL157" s="157" cm="1">
        <f t="array" ref="BL157">IFERROR(_xlfn.XLOOKUP($A157&amp;BL$4,MEN_DES&amp;MEN_COD,MEN_GMS),0)*$Q157</f>
        <v>0</v>
      </c>
      <c r="BM157" s="157" cm="1">
        <f t="array" ref="BM157">IFERROR(_xlfn.XLOOKUP($A157&amp;BM$4,MEN_DES&amp;MEN_COD,MEN_GMS),0)*$Q157</f>
        <v>0</v>
      </c>
      <c r="BN157" s="157" cm="1">
        <f t="array" ref="BN157">IFERROR(_xlfn.XLOOKUP($A157&amp;BN$4,MEN_DES&amp;MEN_COD,MEN_GMS),0)*$Q157</f>
        <v>0</v>
      </c>
      <c r="BO157" s="168">
        <f t="shared" si="41"/>
        <v>0</v>
      </c>
    </row>
    <row r="158" spans="2:67" x14ac:dyDescent="0.15">
      <c r="B158"/>
      <c r="C158"/>
      <c r="R158" s="157" cm="1">
        <f t="array" ref="R158">IFERROR(_xlfn.XLOOKUP($A158&amp;R$4,MEN_DES&amp;MEN_COD,MEN_GMS),0)*$Q158</f>
        <v>0</v>
      </c>
      <c r="S158" s="157" cm="1">
        <f t="array" ref="S158">IFERROR(_xlfn.XLOOKUP($A158&amp;S$4,MEN_DES&amp;MEN_COD,MEN_GMS),0)*$Q158</f>
        <v>0</v>
      </c>
      <c r="T158" s="157" cm="1">
        <f t="array" ref="T158">IFERROR(_xlfn.XLOOKUP($A158&amp;T$4,MEN_DES&amp;MEN_COD,MEN_GMS),0)*$Q158</f>
        <v>0</v>
      </c>
      <c r="U158" s="157" cm="1">
        <f t="array" ref="U158">IFERROR(_xlfn.XLOOKUP($A158&amp;U$4,MEN_DES&amp;MEN_COD,MEN_GMS),0)*$Q158</f>
        <v>0</v>
      </c>
      <c r="V158" s="157" cm="1">
        <f t="array" ref="V158">IFERROR(_xlfn.XLOOKUP($A158&amp;V$4,MEN_DES&amp;MEN_COD,MEN_GMS),0)*$Q158</f>
        <v>0</v>
      </c>
      <c r="W158" s="157" cm="1">
        <f t="array" ref="W158">IFERROR(_xlfn.XLOOKUP($A158&amp;W$4,MEN_DES&amp;MEN_COD,MEN_GMS),0)*$Q158</f>
        <v>0</v>
      </c>
      <c r="X158" s="157" cm="1">
        <f t="array" ref="X158">IFERROR(_xlfn.XLOOKUP($A158&amp;X$4,MEN_DES&amp;MEN_COD,MEN_GMS),0)*$Q158</f>
        <v>0</v>
      </c>
      <c r="Y158" s="157" cm="1">
        <f t="array" ref="Y158">IFERROR(_xlfn.XLOOKUP($A158&amp;Y$4,MEN_DES&amp;MEN_COD,MEN_GMS),0)*$Q158</f>
        <v>0</v>
      </c>
      <c r="Z158" s="157" cm="1">
        <f t="array" ref="Z158">IFERROR(_xlfn.XLOOKUP($A158&amp;Z$4,MEN_DES&amp;MEN_COD,MEN_GMS),0)*$Q158</f>
        <v>0</v>
      </c>
      <c r="AA158" s="157" cm="1">
        <f t="array" ref="AA158">IFERROR(_xlfn.XLOOKUP($A158&amp;AA$4,MEN_DES&amp;MEN_COD,MEN_GMS),0)*$Q158</f>
        <v>0</v>
      </c>
      <c r="AB158" s="157" cm="1">
        <f t="array" ref="AB158">IFERROR(_xlfn.XLOOKUP($A158&amp;AB$4,MEN_DES&amp;MEN_COD,MEN_GMS),0)*$Q158</f>
        <v>0</v>
      </c>
      <c r="AC158" s="157" cm="1">
        <f t="array" ref="AC158">IFERROR(_xlfn.XLOOKUP($A158&amp;AC$4,MEN_DES&amp;MEN_COD,MEN_GMS),0)*$Q158</f>
        <v>0</v>
      </c>
      <c r="AD158" s="157" cm="1">
        <f t="array" ref="AD158">IFERROR(_xlfn.XLOOKUP($A158&amp;AD$4,MEN_DES&amp;MEN_COD,MEN_GMS),0)*$Q158</f>
        <v>0</v>
      </c>
      <c r="AE158" s="157" cm="1">
        <f t="array" ref="AE158">IFERROR(_xlfn.XLOOKUP($A158&amp;AE$4,MEN_DES&amp;MEN_COD,MEN_GMS),0)*$Q158</f>
        <v>0</v>
      </c>
      <c r="AF158" s="157"/>
      <c r="AG158" s="157" cm="1">
        <f t="array" ref="AG158">IFERROR(_xlfn.XLOOKUP($A158&amp;AG$4,MEN_DES&amp;MEN_COD,MEN_GMS),0)*$Q158</f>
        <v>0</v>
      </c>
      <c r="AH158" s="157" cm="1">
        <f t="array" ref="AH158">IFERROR(_xlfn.XLOOKUP($A158&amp;AH$4,MEN_DES&amp;MEN_COD,MEN_GMS),0)*$Q158</f>
        <v>0</v>
      </c>
      <c r="AI158" s="157" cm="1">
        <f t="array" ref="AI158">IFERROR(_xlfn.XLOOKUP($A158&amp;AI$4,MEN_DES&amp;MEN_COD,MEN_GMS),0)*$Q158</f>
        <v>0</v>
      </c>
      <c r="AJ158" s="157" cm="1">
        <f t="array" ref="AJ158">IFERROR(_xlfn.XLOOKUP($A158&amp;AJ$4,MEN_DES&amp;MEN_COD,MEN_GMS),0)*$Q158</f>
        <v>0</v>
      </c>
      <c r="AK158" s="157" cm="1">
        <f t="array" ref="AK158">IFERROR(_xlfn.XLOOKUP($A158&amp;AK$4,MEN_DES&amp;MEN_COD,MEN_GMS),0)*$Q158</f>
        <v>0</v>
      </c>
      <c r="AL158" s="157" cm="1">
        <f t="array" ref="AL158">IFERROR(_xlfn.XLOOKUP($A158&amp;AL$4,MEN_DES&amp;MEN_COD,MEN_GMS),0)*$Q158</f>
        <v>0</v>
      </c>
      <c r="AM158" s="157" cm="1">
        <f t="array" ref="AM158">IFERROR(_xlfn.XLOOKUP($A158&amp;AM$4,MEN_DES&amp;MEN_COD,MEN_GMS),0)*$Q158</f>
        <v>0</v>
      </c>
      <c r="AN158" s="157" cm="1">
        <f t="array" ref="AN158">IFERROR(_xlfn.XLOOKUP($A158&amp;AN$4,MEN_DES&amp;MEN_COD,MEN_GMS),0)*$Q158</f>
        <v>0</v>
      </c>
      <c r="AO158" s="157" cm="1">
        <f t="array" ref="AO158">IFERROR(_xlfn.XLOOKUP($A158&amp;AO$4,MEN_DES&amp;MEN_COD,MEN_GMS),0)*$Q158</f>
        <v>0</v>
      </c>
      <c r="AP158" s="157" cm="1">
        <f t="array" ref="AP158">IFERROR(_xlfn.XLOOKUP($A158&amp;AP$4,MEN_DES&amp;MEN_COD,MEN_GMS),0)*$Q158</f>
        <v>0</v>
      </c>
      <c r="AQ158" s="157" cm="1">
        <f t="array" ref="AQ158">IFERROR(_xlfn.XLOOKUP($A158&amp;AQ$4,MEN_DES&amp;MEN_COD,MEN_GMS),0)*$Q158</f>
        <v>0</v>
      </c>
      <c r="AR158" s="157" cm="1">
        <f t="array" ref="AR158">IFERROR(_xlfn.XLOOKUP($A158&amp;AR$4,MEN_DES&amp;MEN_COD,MEN_GMS),0)*$Q158</f>
        <v>0</v>
      </c>
      <c r="AS158" s="157" cm="1">
        <f t="array" ref="AS158">IFERROR(_xlfn.XLOOKUP($A158&amp;AS$4,MEN_DES&amp;MEN_COD,MEN_GMS),0)*$Q158</f>
        <v>0</v>
      </c>
      <c r="AT158" s="157" cm="1">
        <f t="array" ref="AT158">IFERROR(_xlfn.XLOOKUP($A158&amp;AT$4,MEN_DES&amp;MEN_COD,MEN_GMS),0)*$Q158</f>
        <v>0</v>
      </c>
      <c r="AU158" s="157" cm="1">
        <f t="array" ref="AU158">IFERROR(_xlfn.XLOOKUP($A158&amp;AU$4,MEN_DES&amp;MEN_COD,MEN_GMS),0)*$Q158</f>
        <v>0</v>
      </c>
      <c r="AV158" s="157" cm="1">
        <f t="array" ref="AV158">IFERROR(_xlfn.XLOOKUP($A158&amp;AV$4,MEN_DES&amp;MEN_COD,MEN_GMS),0)*$Q158</f>
        <v>0</v>
      </c>
      <c r="AW158" s="157" cm="1">
        <f t="array" ref="AW158">IFERROR(_xlfn.XLOOKUP($A158&amp;AW$4,MEN_DES&amp;MEN_COD,MEN_GMS),0)*$Q158</f>
        <v>0</v>
      </c>
      <c r="AX158" s="157" cm="1">
        <f t="array" ref="AX158">IFERROR(_xlfn.XLOOKUP($A158&amp;AX$4,MEN_DES&amp;MEN_COD,MEN_GMS),0)*$Q158</f>
        <v>0</v>
      </c>
      <c r="AY158" s="157" cm="1">
        <f t="array" ref="AY158">IFERROR(_xlfn.XLOOKUP($A158&amp;AY$4,MEN_DES&amp;MEN_COD,MEN_GMS),0)*$Q158</f>
        <v>0</v>
      </c>
      <c r="AZ158" s="157" cm="1">
        <f t="array" ref="AZ158">IFERROR(_xlfn.XLOOKUP($A158&amp;AZ$4,MEN_DES&amp;MEN_COD,MEN_GMS),0)*$Q158</f>
        <v>0</v>
      </c>
      <c r="BA158" s="157" cm="1">
        <f t="array" ref="BA158">IFERROR(_xlfn.XLOOKUP($A158&amp;BA$4,MEN_DES&amp;MEN_COD,MEN_GMS),0)*$Q158</f>
        <v>0</v>
      </c>
      <c r="BB158" s="157" cm="1">
        <f t="array" ref="BB158">IFERROR(_xlfn.XLOOKUP($A158&amp;BB$4,MEN_DES&amp;MEN_COD,MEN_GMS),0)*$Q158</f>
        <v>0</v>
      </c>
      <c r="BC158" s="157" cm="1">
        <f t="array" ref="BC158">IFERROR(_xlfn.XLOOKUP($A158&amp;BC$4,MEN_DES&amp;MEN_COD,MEN_GMS),0)*$Q158</f>
        <v>0</v>
      </c>
      <c r="BD158" s="157" cm="1">
        <f t="array" ref="BD158">IFERROR(_xlfn.XLOOKUP($A158&amp;BD$4,MEN_DES&amp;MEN_COD,MEN_GMS),0)*$Q158</f>
        <v>0</v>
      </c>
      <c r="BE158" s="157" cm="1">
        <f t="array" ref="BE158">IFERROR(_xlfn.XLOOKUP($A158&amp;BE$4,MEN_DES&amp;MEN_COD,MEN_GMS),0)*$Q158</f>
        <v>0</v>
      </c>
      <c r="BF158" s="157" cm="1">
        <f t="array" ref="BF158">IFERROR(_xlfn.XLOOKUP($A158&amp;BF$4,MEN_DES&amp;MEN_COD,MEN_GMS),0)*$Q158</f>
        <v>0</v>
      </c>
      <c r="BG158" s="157" cm="1">
        <f t="array" ref="BG158">IFERROR(_xlfn.XLOOKUP($A158&amp;BG$4,MEN_DES&amp;MEN_COD,MEN_GMS),0)*$Q158</f>
        <v>0</v>
      </c>
      <c r="BH158" s="157" cm="1">
        <f t="array" ref="BH158">IFERROR(_xlfn.XLOOKUP($A158&amp;BH$4,MEN_DES&amp;MEN_COD,MEN_GMS),0)*$Q158</f>
        <v>0</v>
      </c>
      <c r="BI158" s="157" cm="1">
        <f t="array" ref="BI158">IFERROR(_xlfn.XLOOKUP($A158&amp;BI$4,MEN_DES&amp;MEN_COD,MEN_GMS),0)*$Q158</f>
        <v>0</v>
      </c>
      <c r="BJ158" s="157" cm="1">
        <f t="array" ref="BJ158">IFERROR(_xlfn.XLOOKUP($A158&amp;BJ$4,MEN_DES&amp;MEN_COD,MEN_GMS),0)*$Q158</f>
        <v>0</v>
      </c>
      <c r="BK158" s="157" cm="1">
        <f t="array" ref="BK158">IFERROR(_xlfn.XLOOKUP($A158&amp;BK$4,MEN_DES&amp;MEN_COD,MEN_GMS),0)*$Q158</f>
        <v>0</v>
      </c>
      <c r="BL158" s="157" cm="1">
        <f t="array" ref="BL158">IFERROR(_xlfn.XLOOKUP($A158&amp;BL$4,MEN_DES&amp;MEN_COD,MEN_GMS),0)*$Q158</f>
        <v>0</v>
      </c>
      <c r="BM158" s="157" cm="1">
        <f t="array" ref="BM158">IFERROR(_xlfn.XLOOKUP($A158&amp;BM$4,MEN_DES&amp;MEN_COD,MEN_GMS),0)*$Q158</f>
        <v>0</v>
      </c>
      <c r="BN158" s="157" cm="1">
        <f t="array" ref="BN158">IFERROR(_xlfn.XLOOKUP($A158&amp;BN$4,MEN_DES&amp;MEN_COD,MEN_GMS),0)*$Q158</f>
        <v>0</v>
      </c>
      <c r="BO158" s="168">
        <f t="shared" si="41"/>
        <v>0</v>
      </c>
    </row>
    <row r="159" spans="2:67" x14ac:dyDescent="0.15">
      <c r="B159"/>
      <c r="C159"/>
      <c r="R159" s="157" cm="1">
        <f t="array" ref="R159">IFERROR(_xlfn.XLOOKUP($A159&amp;R$4,MEN_DES&amp;MEN_COD,MEN_GMS),0)*$Q159</f>
        <v>0</v>
      </c>
      <c r="S159" s="157" cm="1">
        <f t="array" ref="S159">IFERROR(_xlfn.XLOOKUP($A159&amp;S$4,MEN_DES&amp;MEN_COD,MEN_GMS),0)*$Q159</f>
        <v>0</v>
      </c>
      <c r="T159" s="157" cm="1">
        <f t="array" ref="T159">IFERROR(_xlfn.XLOOKUP($A159&amp;T$4,MEN_DES&amp;MEN_COD,MEN_GMS),0)*$Q159</f>
        <v>0</v>
      </c>
      <c r="U159" s="157" cm="1">
        <f t="array" ref="U159">IFERROR(_xlfn.XLOOKUP($A159&amp;U$4,MEN_DES&amp;MEN_COD,MEN_GMS),0)*$Q159</f>
        <v>0</v>
      </c>
      <c r="V159" s="157" cm="1">
        <f t="array" ref="V159">IFERROR(_xlfn.XLOOKUP($A159&amp;V$4,MEN_DES&amp;MEN_COD,MEN_GMS),0)*$Q159</f>
        <v>0</v>
      </c>
      <c r="W159" s="157" cm="1">
        <f t="array" ref="W159">IFERROR(_xlfn.XLOOKUP($A159&amp;W$4,MEN_DES&amp;MEN_COD,MEN_GMS),0)*$Q159</f>
        <v>0</v>
      </c>
      <c r="X159" s="157" cm="1">
        <f t="array" ref="X159">IFERROR(_xlfn.XLOOKUP($A159&amp;X$4,MEN_DES&amp;MEN_COD,MEN_GMS),0)*$Q159</f>
        <v>0</v>
      </c>
      <c r="Y159" s="157" cm="1">
        <f t="array" ref="Y159">IFERROR(_xlfn.XLOOKUP($A159&amp;Y$4,MEN_DES&amp;MEN_COD,MEN_GMS),0)*$Q159</f>
        <v>0</v>
      </c>
      <c r="Z159" s="157" cm="1">
        <f t="array" ref="Z159">IFERROR(_xlfn.XLOOKUP($A159&amp;Z$4,MEN_DES&amp;MEN_COD,MEN_GMS),0)*$Q159</f>
        <v>0</v>
      </c>
      <c r="AA159" s="157" cm="1">
        <f t="array" ref="AA159">IFERROR(_xlfn.XLOOKUP($A159&amp;AA$4,MEN_DES&amp;MEN_COD,MEN_GMS),0)*$Q159</f>
        <v>0</v>
      </c>
      <c r="AB159" s="157" cm="1">
        <f t="array" ref="AB159">IFERROR(_xlfn.XLOOKUP($A159&amp;AB$4,MEN_DES&amp;MEN_COD,MEN_GMS),0)*$Q159</f>
        <v>0</v>
      </c>
      <c r="AC159" s="157" cm="1">
        <f t="array" ref="AC159">IFERROR(_xlfn.XLOOKUP($A159&amp;AC$4,MEN_DES&amp;MEN_COD,MEN_GMS),0)*$Q159</f>
        <v>0</v>
      </c>
      <c r="AD159" s="157" cm="1">
        <f t="array" ref="AD159">IFERROR(_xlfn.XLOOKUP($A159&amp;AD$4,MEN_DES&amp;MEN_COD,MEN_GMS),0)*$Q159</f>
        <v>0</v>
      </c>
      <c r="AE159" s="157" cm="1">
        <f t="array" ref="AE159">IFERROR(_xlfn.XLOOKUP($A159&amp;AE$4,MEN_DES&amp;MEN_COD,MEN_GMS),0)*$Q159</f>
        <v>0</v>
      </c>
      <c r="AF159" s="157"/>
      <c r="AG159" s="157" cm="1">
        <f t="array" ref="AG159">IFERROR(_xlfn.XLOOKUP($A159&amp;AG$4,MEN_DES&amp;MEN_COD,MEN_GMS),0)*$Q159</f>
        <v>0</v>
      </c>
      <c r="AH159" s="157" cm="1">
        <f t="array" ref="AH159">IFERROR(_xlfn.XLOOKUP($A159&amp;AH$4,MEN_DES&amp;MEN_COD,MEN_GMS),0)*$Q159</f>
        <v>0</v>
      </c>
      <c r="AI159" s="157" cm="1">
        <f t="array" ref="AI159">IFERROR(_xlfn.XLOOKUP($A159&amp;AI$4,MEN_DES&amp;MEN_COD,MEN_GMS),0)*$Q159</f>
        <v>0</v>
      </c>
      <c r="AJ159" s="157" cm="1">
        <f t="array" ref="AJ159">IFERROR(_xlfn.XLOOKUP($A159&amp;AJ$4,MEN_DES&amp;MEN_COD,MEN_GMS),0)*$Q159</f>
        <v>0</v>
      </c>
      <c r="AK159" s="157" cm="1">
        <f t="array" ref="AK159">IFERROR(_xlfn.XLOOKUP($A159&amp;AK$4,MEN_DES&amp;MEN_COD,MEN_GMS),0)*$Q159</f>
        <v>0</v>
      </c>
      <c r="AL159" s="157" cm="1">
        <f t="array" ref="AL159">IFERROR(_xlfn.XLOOKUP($A159&amp;AL$4,MEN_DES&amp;MEN_COD,MEN_GMS),0)*$Q159</f>
        <v>0</v>
      </c>
      <c r="AM159" s="157" cm="1">
        <f t="array" ref="AM159">IFERROR(_xlfn.XLOOKUP($A159&amp;AM$4,MEN_DES&amp;MEN_COD,MEN_GMS),0)*$Q159</f>
        <v>0</v>
      </c>
      <c r="AN159" s="157" cm="1">
        <f t="array" ref="AN159">IFERROR(_xlfn.XLOOKUP($A159&amp;AN$4,MEN_DES&amp;MEN_COD,MEN_GMS),0)*$Q159</f>
        <v>0</v>
      </c>
      <c r="AO159" s="157" cm="1">
        <f t="array" ref="AO159">IFERROR(_xlfn.XLOOKUP($A159&amp;AO$4,MEN_DES&amp;MEN_COD,MEN_GMS),0)*$Q159</f>
        <v>0</v>
      </c>
      <c r="AP159" s="157" cm="1">
        <f t="array" ref="AP159">IFERROR(_xlfn.XLOOKUP($A159&amp;AP$4,MEN_DES&amp;MEN_COD,MEN_GMS),0)*$Q159</f>
        <v>0</v>
      </c>
      <c r="AQ159" s="157" cm="1">
        <f t="array" ref="AQ159">IFERROR(_xlfn.XLOOKUP($A159&amp;AQ$4,MEN_DES&amp;MEN_COD,MEN_GMS),0)*$Q159</f>
        <v>0</v>
      </c>
      <c r="AR159" s="157" cm="1">
        <f t="array" ref="AR159">IFERROR(_xlfn.XLOOKUP($A159&amp;AR$4,MEN_DES&amp;MEN_COD,MEN_GMS),0)*$Q159</f>
        <v>0</v>
      </c>
      <c r="AS159" s="157" cm="1">
        <f t="array" ref="AS159">IFERROR(_xlfn.XLOOKUP($A159&amp;AS$4,MEN_DES&amp;MEN_COD,MEN_GMS),0)*$Q159</f>
        <v>0</v>
      </c>
      <c r="AT159" s="157" cm="1">
        <f t="array" ref="AT159">IFERROR(_xlfn.XLOOKUP($A159&amp;AT$4,MEN_DES&amp;MEN_COD,MEN_GMS),0)*$Q159</f>
        <v>0</v>
      </c>
      <c r="AU159" s="157" cm="1">
        <f t="array" ref="AU159">IFERROR(_xlfn.XLOOKUP($A159&amp;AU$4,MEN_DES&amp;MEN_COD,MEN_GMS),0)*$Q159</f>
        <v>0</v>
      </c>
      <c r="AV159" s="157" cm="1">
        <f t="array" ref="AV159">IFERROR(_xlfn.XLOOKUP($A159&amp;AV$4,MEN_DES&amp;MEN_COD,MEN_GMS),0)*$Q159</f>
        <v>0</v>
      </c>
      <c r="AW159" s="157" cm="1">
        <f t="array" ref="AW159">IFERROR(_xlfn.XLOOKUP($A159&amp;AW$4,MEN_DES&amp;MEN_COD,MEN_GMS),0)*$Q159</f>
        <v>0</v>
      </c>
      <c r="AX159" s="157" cm="1">
        <f t="array" ref="AX159">IFERROR(_xlfn.XLOOKUP($A159&amp;AX$4,MEN_DES&amp;MEN_COD,MEN_GMS),0)*$Q159</f>
        <v>0</v>
      </c>
      <c r="AY159" s="157" cm="1">
        <f t="array" ref="AY159">IFERROR(_xlfn.XLOOKUP($A159&amp;AY$4,MEN_DES&amp;MEN_COD,MEN_GMS),0)*$Q159</f>
        <v>0</v>
      </c>
      <c r="AZ159" s="157" cm="1">
        <f t="array" ref="AZ159">IFERROR(_xlfn.XLOOKUP($A159&amp;AZ$4,MEN_DES&amp;MEN_COD,MEN_GMS),0)*$Q159</f>
        <v>0</v>
      </c>
      <c r="BA159" s="157" cm="1">
        <f t="array" ref="BA159">IFERROR(_xlfn.XLOOKUP($A159&amp;BA$4,MEN_DES&amp;MEN_COD,MEN_GMS),0)*$Q159</f>
        <v>0</v>
      </c>
      <c r="BB159" s="157" cm="1">
        <f t="array" ref="BB159">IFERROR(_xlfn.XLOOKUP($A159&amp;BB$4,MEN_DES&amp;MEN_COD,MEN_GMS),0)*$Q159</f>
        <v>0</v>
      </c>
      <c r="BC159" s="157" cm="1">
        <f t="array" ref="BC159">IFERROR(_xlfn.XLOOKUP($A159&amp;BC$4,MEN_DES&amp;MEN_COD,MEN_GMS),0)*$Q159</f>
        <v>0</v>
      </c>
      <c r="BD159" s="157" cm="1">
        <f t="array" ref="BD159">IFERROR(_xlfn.XLOOKUP($A159&amp;BD$4,MEN_DES&amp;MEN_COD,MEN_GMS),0)*$Q159</f>
        <v>0</v>
      </c>
      <c r="BE159" s="157" cm="1">
        <f t="array" ref="BE159">IFERROR(_xlfn.XLOOKUP($A159&amp;BE$4,MEN_DES&amp;MEN_COD,MEN_GMS),0)*$Q159</f>
        <v>0</v>
      </c>
      <c r="BF159" s="157" cm="1">
        <f t="array" ref="BF159">IFERROR(_xlfn.XLOOKUP($A159&amp;BF$4,MEN_DES&amp;MEN_COD,MEN_GMS),0)*$Q159</f>
        <v>0</v>
      </c>
      <c r="BG159" s="157" cm="1">
        <f t="array" ref="BG159">IFERROR(_xlfn.XLOOKUP($A159&amp;BG$4,MEN_DES&amp;MEN_COD,MEN_GMS),0)*$Q159</f>
        <v>0</v>
      </c>
      <c r="BH159" s="157" cm="1">
        <f t="array" ref="BH159">IFERROR(_xlfn.XLOOKUP($A159&amp;BH$4,MEN_DES&amp;MEN_COD,MEN_GMS),0)*$Q159</f>
        <v>0</v>
      </c>
      <c r="BI159" s="157" cm="1">
        <f t="array" ref="BI159">IFERROR(_xlfn.XLOOKUP($A159&amp;BI$4,MEN_DES&amp;MEN_COD,MEN_GMS),0)*$Q159</f>
        <v>0</v>
      </c>
      <c r="BJ159" s="157" cm="1">
        <f t="array" ref="BJ159">IFERROR(_xlfn.XLOOKUP($A159&amp;BJ$4,MEN_DES&amp;MEN_COD,MEN_GMS),0)*$Q159</f>
        <v>0</v>
      </c>
      <c r="BK159" s="157" cm="1">
        <f t="array" ref="BK159">IFERROR(_xlfn.XLOOKUP($A159&amp;BK$4,MEN_DES&amp;MEN_COD,MEN_GMS),0)*$Q159</f>
        <v>0</v>
      </c>
      <c r="BL159" s="157" cm="1">
        <f t="array" ref="BL159">IFERROR(_xlfn.XLOOKUP($A159&amp;BL$4,MEN_DES&amp;MEN_COD,MEN_GMS),0)*$Q159</f>
        <v>0</v>
      </c>
      <c r="BM159" s="157" cm="1">
        <f t="array" ref="BM159">IFERROR(_xlfn.XLOOKUP($A159&amp;BM$4,MEN_DES&amp;MEN_COD,MEN_GMS),0)*$Q159</f>
        <v>0</v>
      </c>
      <c r="BN159" s="157" cm="1">
        <f t="array" ref="BN159">IFERROR(_xlfn.XLOOKUP($A159&amp;BN$4,MEN_DES&amp;MEN_COD,MEN_GMS),0)*$Q159</f>
        <v>0</v>
      </c>
      <c r="BO159" s="168">
        <f t="shared" si="41"/>
        <v>0</v>
      </c>
    </row>
    <row r="160" spans="2:67" x14ac:dyDescent="0.15">
      <c r="B160"/>
      <c r="C160"/>
      <c r="R160" s="157" cm="1">
        <f t="array" ref="R160">IFERROR(_xlfn.XLOOKUP($A160&amp;R$4,MEN_DES&amp;MEN_COD,MEN_GMS),0)*$Q160</f>
        <v>0</v>
      </c>
      <c r="S160" s="157" cm="1">
        <f t="array" ref="S160">IFERROR(_xlfn.XLOOKUP($A160&amp;S$4,MEN_DES&amp;MEN_COD,MEN_GMS),0)*$Q160</f>
        <v>0</v>
      </c>
      <c r="T160" s="157" cm="1">
        <f t="array" ref="T160">IFERROR(_xlfn.XLOOKUP($A160&amp;T$4,MEN_DES&amp;MEN_COD,MEN_GMS),0)*$Q160</f>
        <v>0</v>
      </c>
      <c r="U160" s="157" cm="1">
        <f t="array" ref="U160">IFERROR(_xlfn.XLOOKUP($A160&amp;U$4,MEN_DES&amp;MEN_COD,MEN_GMS),0)*$Q160</f>
        <v>0</v>
      </c>
      <c r="V160" s="157" cm="1">
        <f t="array" ref="V160">IFERROR(_xlfn.XLOOKUP($A160&amp;V$4,MEN_DES&amp;MEN_COD,MEN_GMS),0)*$Q160</f>
        <v>0</v>
      </c>
      <c r="W160" s="157" cm="1">
        <f t="array" ref="W160">IFERROR(_xlfn.XLOOKUP($A160&amp;W$4,MEN_DES&amp;MEN_COD,MEN_GMS),0)*$Q160</f>
        <v>0</v>
      </c>
      <c r="X160" s="157" cm="1">
        <f t="array" ref="X160">IFERROR(_xlfn.XLOOKUP($A160&amp;X$4,MEN_DES&amp;MEN_COD,MEN_GMS),0)*$Q160</f>
        <v>0</v>
      </c>
      <c r="Y160" s="157" cm="1">
        <f t="array" ref="Y160">IFERROR(_xlfn.XLOOKUP($A160&amp;Y$4,MEN_DES&amp;MEN_COD,MEN_GMS),0)*$Q160</f>
        <v>0</v>
      </c>
      <c r="Z160" s="157" cm="1">
        <f t="array" ref="Z160">IFERROR(_xlfn.XLOOKUP($A160&amp;Z$4,MEN_DES&amp;MEN_COD,MEN_GMS),0)*$Q160</f>
        <v>0</v>
      </c>
      <c r="AA160" s="157" cm="1">
        <f t="array" ref="AA160">IFERROR(_xlfn.XLOOKUP($A160&amp;AA$4,MEN_DES&amp;MEN_COD,MEN_GMS),0)*$Q160</f>
        <v>0</v>
      </c>
      <c r="AB160" s="157" cm="1">
        <f t="array" ref="AB160">IFERROR(_xlfn.XLOOKUP($A160&amp;AB$4,MEN_DES&amp;MEN_COD,MEN_GMS),0)*$Q160</f>
        <v>0</v>
      </c>
      <c r="AC160" s="157" cm="1">
        <f t="array" ref="AC160">IFERROR(_xlfn.XLOOKUP($A160&amp;AC$4,MEN_DES&amp;MEN_COD,MEN_GMS),0)*$Q160</f>
        <v>0</v>
      </c>
      <c r="AD160" s="157" cm="1">
        <f t="array" ref="AD160">IFERROR(_xlfn.XLOOKUP($A160&amp;AD$4,MEN_DES&amp;MEN_COD,MEN_GMS),0)*$Q160</f>
        <v>0</v>
      </c>
      <c r="AE160" s="157" cm="1">
        <f t="array" ref="AE160">IFERROR(_xlfn.XLOOKUP($A160&amp;AE$4,MEN_DES&amp;MEN_COD,MEN_GMS),0)*$Q160</f>
        <v>0</v>
      </c>
      <c r="AF160" s="157"/>
      <c r="AG160" s="157" cm="1">
        <f t="array" ref="AG160">IFERROR(_xlfn.XLOOKUP($A160&amp;AG$4,MEN_DES&amp;MEN_COD,MEN_GMS),0)*$Q160</f>
        <v>0</v>
      </c>
      <c r="AH160" s="157" cm="1">
        <f t="array" ref="AH160">IFERROR(_xlfn.XLOOKUP($A160&amp;AH$4,MEN_DES&amp;MEN_COD,MEN_GMS),0)*$Q160</f>
        <v>0</v>
      </c>
      <c r="AI160" s="157" cm="1">
        <f t="array" ref="AI160">IFERROR(_xlfn.XLOOKUP($A160&amp;AI$4,MEN_DES&amp;MEN_COD,MEN_GMS),0)*$Q160</f>
        <v>0</v>
      </c>
      <c r="AJ160" s="157" cm="1">
        <f t="array" ref="AJ160">IFERROR(_xlfn.XLOOKUP($A160&amp;AJ$4,MEN_DES&amp;MEN_COD,MEN_GMS),0)*$Q160</f>
        <v>0</v>
      </c>
      <c r="AK160" s="157" cm="1">
        <f t="array" ref="AK160">IFERROR(_xlfn.XLOOKUP($A160&amp;AK$4,MEN_DES&amp;MEN_COD,MEN_GMS),0)*$Q160</f>
        <v>0</v>
      </c>
      <c r="AL160" s="157" cm="1">
        <f t="array" ref="AL160">IFERROR(_xlfn.XLOOKUP($A160&amp;AL$4,MEN_DES&amp;MEN_COD,MEN_GMS),0)*$Q160</f>
        <v>0</v>
      </c>
      <c r="AM160" s="157" cm="1">
        <f t="array" ref="AM160">IFERROR(_xlfn.XLOOKUP($A160&amp;AM$4,MEN_DES&amp;MEN_COD,MEN_GMS),0)*$Q160</f>
        <v>0</v>
      </c>
      <c r="AN160" s="157" cm="1">
        <f t="array" ref="AN160">IFERROR(_xlfn.XLOOKUP($A160&amp;AN$4,MEN_DES&amp;MEN_COD,MEN_GMS),0)*$Q160</f>
        <v>0</v>
      </c>
      <c r="AO160" s="157" cm="1">
        <f t="array" ref="AO160">IFERROR(_xlfn.XLOOKUP($A160&amp;AO$4,MEN_DES&amp;MEN_COD,MEN_GMS),0)*$Q160</f>
        <v>0</v>
      </c>
      <c r="AP160" s="157" cm="1">
        <f t="array" ref="AP160">IFERROR(_xlfn.XLOOKUP($A160&amp;AP$4,MEN_DES&amp;MEN_COD,MEN_GMS),0)*$Q160</f>
        <v>0</v>
      </c>
      <c r="AQ160" s="157" cm="1">
        <f t="array" ref="AQ160">IFERROR(_xlfn.XLOOKUP($A160&amp;AQ$4,MEN_DES&amp;MEN_COD,MEN_GMS),0)*$Q160</f>
        <v>0</v>
      </c>
      <c r="AR160" s="157" cm="1">
        <f t="array" ref="AR160">IFERROR(_xlfn.XLOOKUP($A160&amp;AR$4,MEN_DES&amp;MEN_COD,MEN_GMS),0)*$Q160</f>
        <v>0</v>
      </c>
      <c r="AS160" s="157" cm="1">
        <f t="array" ref="AS160">IFERROR(_xlfn.XLOOKUP($A160&amp;AS$4,MEN_DES&amp;MEN_COD,MEN_GMS),0)*$Q160</f>
        <v>0</v>
      </c>
      <c r="AT160" s="157" cm="1">
        <f t="array" ref="AT160">IFERROR(_xlfn.XLOOKUP($A160&amp;AT$4,MEN_DES&amp;MEN_COD,MEN_GMS),0)*$Q160</f>
        <v>0</v>
      </c>
      <c r="AU160" s="157" cm="1">
        <f t="array" ref="AU160">IFERROR(_xlfn.XLOOKUP($A160&amp;AU$4,MEN_DES&amp;MEN_COD,MEN_GMS),0)*$Q160</f>
        <v>0</v>
      </c>
      <c r="AV160" s="157" cm="1">
        <f t="array" ref="AV160">IFERROR(_xlfn.XLOOKUP($A160&amp;AV$4,MEN_DES&amp;MEN_COD,MEN_GMS),0)*$Q160</f>
        <v>0</v>
      </c>
      <c r="AW160" s="157" cm="1">
        <f t="array" ref="AW160">IFERROR(_xlfn.XLOOKUP($A160&amp;AW$4,MEN_DES&amp;MEN_COD,MEN_GMS),0)*$Q160</f>
        <v>0</v>
      </c>
      <c r="AX160" s="157" cm="1">
        <f t="array" ref="AX160">IFERROR(_xlfn.XLOOKUP($A160&amp;AX$4,MEN_DES&amp;MEN_COD,MEN_GMS),0)*$Q160</f>
        <v>0</v>
      </c>
      <c r="AY160" s="157" cm="1">
        <f t="array" ref="AY160">IFERROR(_xlfn.XLOOKUP($A160&amp;AY$4,MEN_DES&amp;MEN_COD,MEN_GMS),0)*$Q160</f>
        <v>0</v>
      </c>
      <c r="AZ160" s="157" cm="1">
        <f t="array" ref="AZ160">IFERROR(_xlfn.XLOOKUP($A160&amp;AZ$4,MEN_DES&amp;MEN_COD,MEN_GMS),0)*$Q160</f>
        <v>0</v>
      </c>
      <c r="BA160" s="157" cm="1">
        <f t="array" ref="BA160">IFERROR(_xlfn.XLOOKUP($A160&amp;BA$4,MEN_DES&amp;MEN_COD,MEN_GMS),0)*$Q160</f>
        <v>0</v>
      </c>
      <c r="BB160" s="157" cm="1">
        <f t="array" ref="BB160">IFERROR(_xlfn.XLOOKUP($A160&amp;BB$4,MEN_DES&amp;MEN_COD,MEN_GMS),0)*$Q160</f>
        <v>0</v>
      </c>
      <c r="BC160" s="157" cm="1">
        <f t="array" ref="BC160">IFERROR(_xlfn.XLOOKUP($A160&amp;BC$4,MEN_DES&amp;MEN_COD,MEN_GMS),0)*$Q160</f>
        <v>0</v>
      </c>
      <c r="BD160" s="157" cm="1">
        <f t="array" ref="BD160">IFERROR(_xlfn.XLOOKUP($A160&amp;BD$4,MEN_DES&amp;MEN_COD,MEN_GMS),0)*$Q160</f>
        <v>0</v>
      </c>
      <c r="BE160" s="157" cm="1">
        <f t="array" ref="BE160">IFERROR(_xlfn.XLOOKUP($A160&amp;BE$4,MEN_DES&amp;MEN_COD,MEN_GMS),0)*$Q160</f>
        <v>0</v>
      </c>
      <c r="BF160" s="157" cm="1">
        <f t="array" ref="BF160">IFERROR(_xlfn.XLOOKUP($A160&amp;BF$4,MEN_DES&amp;MEN_COD,MEN_GMS),0)*$Q160</f>
        <v>0</v>
      </c>
      <c r="BG160" s="157" cm="1">
        <f t="array" ref="BG160">IFERROR(_xlfn.XLOOKUP($A160&amp;BG$4,MEN_DES&amp;MEN_COD,MEN_GMS),0)*$Q160</f>
        <v>0</v>
      </c>
      <c r="BH160" s="157" cm="1">
        <f t="array" ref="BH160">IFERROR(_xlfn.XLOOKUP($A160&amp;BH$4,MEN_DES&amp;MEN_COD,MEN_GMS),0)*$Q160</f>
        <v>0</v>
      </c>
      <c r="BI160" s="157" cm="1">
        <f t="array" ref="BI160">IFERROR(_xlfn.XLOOKUP($A160&amp;BI$4,MEN_DES&amp;MEN_COD,MEN_GMS),0)*$Q160</f>
        <v>0</v>
      </c>
      <c r="BJ160" s="157" cm="1">
        <f t="array" ref="BJ160">IFERROR(_xlfn.XLOOKUP($A160&amp;BJ$4,MEN_DES&amp;MEN_COD,MEN_GMS),0)*$Q160</f>
        <v>0</v>
      </c>
      <c r="BK160" s="157" cm="1">
        <f t="array" ref="BK160">IFERROR(_xlfn.XLOOKUP($A160&amp;BK$4,MEN_DES&amp;MEN_COD,MEN_GMS),0)*$Q160</f>
        <v>0</v>
      </c>
      <c r="BL160" s="157" cm="1">
        <f t="array" ref="BL160">IFERROR(_xlfn.XLOOKUP($A160&amp;BL$4,MEN_DES&amp;MEN_COD,MEN_GMS),0)*$Q160</f>
        <v>0</v>
      </c>
      <c r="BM160" s="157" cm="1">
        <f t="array" ref="BM160">IFERROR(_xlfn.XLOOKUP($A160&amp;BM$4,MEN_DES&amp;MEN_COD,MEN_GMS),0)*$Q160</f>
        <v>0</v>
      </c>
      <c r="BN160" s="157" cm="1">
        <f t="array" ref="BN160">IFERROR(_xlfn.XLOOKUP($A160&amp;BN$4,MEN_DES&amp;MEN_COD,MEN_GMS),0)*$Q160</f>
        <v>0</v>
      </c>
      <c r="BO160" s="168">
        <f t="shared" si="41"/>
        <v>0</v>
      </c>
    </row>
    <row r="161" spans="2:67" x14ac:dyDescent="0.15">
      <c r="B161"/>
      <c r="C161"/>
      <c r="R161" s="157" cm="1">
        <f t="array" ref="R161">IFERROR(_xlfn.XLOOKUP($A161&amp;R$4,MEN_DES&amp;MEN_COD,MEN_GMS),0)*$Q161</f>
        <v>0</v>
      </c>
      <c r="S161" s="157" cm="1">
        <f t="array" ref="S161">IFERROR(_xlfn.XLOOKUP($A161&amp;S$4,MEN_DES&amp;MEN_COD,MEN_GMS),0)*$Q161</f>
        <v>0</v>
      </c>
      <c r="T161" s="157" cm="1">
        <f t="array" ref="T161">IFERROR(_xlfn.XLOOKUP($A161&amp;T$4,MEN_DES&amp;MEN_COD,MEN_GMS),0)*$Q161</f>
        <v>0</v>
      </c>
      <c r="U161" s="157" cm="1">
        <f t="array" ref="U161">IFERROR(_xlfn.XLOOKUP($A161&amp;U$4,MEN_DES&amp;MEN_COD,MEN_GMS),0)*$Q161</f>
        <v>0</v>
      </c>
      <c r="V161" s="157" cm="1">
        <f t="array" ref="V161">IFERROR(_xlfn.XLOOKUP($A161&amp;V$4,MEN_DES&amp;MEN_COD,MEN_GMS),0)*$Q161</f>
        <v>0</v>
      </c>
      <c r="W161" s="157" cm="1">
        <f t="array" ref="W161">IFERROR(_xlfn.XLOOKUP($A161&amp;W$4,MEN_DES&amp;MEN_COD,MEN_GMS),0)*$Q161</f>
        <v>0</v>
      </c>
      <c r="X161" s="157" cm="1">
        <f t="array" ref="X161">IFERROR(_xlfn.XLOOKUP($A161&amp;X$4,MEN_DES&amp;MEN_COD,MEN_GMS),0)*$Q161</f>
        <v>0</v>
      </c>
      <c r="Y161" s="157" cm="1">
        <f t="array" ref="Y161">IFERROR(_xlfn.XLOOKUP($A161&amp;Y$4,MEN_DES&amp;MEN_COD,MEN_GMS),0)*$Q161</f>
        <v>0</v>
      </c>
      <c r="Z161" s="157" cm="1">
        <f t="array" ref="Z161">IFERROR(_xlfn.XLOOKUP($A161&amp;Z$4,MEN_DES&amp;MEN_COD,MEN_GMS),0)*$Q161</f>
        <v>0</v>
      </c>
      <c r="AA161" s="157" cm="1">
        <f t="array" ref="AA161">IFERROR(_xlfn.XLOOKUP($A161&amp;AA$4,MEN_DES&amp;MEN_COD,MEN_GMS),0)*$Q161</f>
        <v>0</v>
      </c>
      <c r="AB161" s="157" cm="1">
        <f t="array" ref="AB161">IFERROR(_xlfn.XLOOKUP($A161&amp;AB$4,MEN_DES&amp;MEN_COD,MEN_GMS),0)*$Q161</f>
        <v>0</v>
      </c>
      <c r="AC161" s="157" cm="1">
        <f t="array" ref="AC161">IFERROR(_xlfn.XLOOKUP($A161&amp;AC$4,MEN_DES&amp;MEN_COD,MEN_GMS),0)*$Q161</f>
        <v>0</v>
      </c>
      <c r="AD161" s="157" cm="1">
        <f t="array" ref="AD161">IFERROR(_xlfn.XLOOKUP($A161&amp;AD$4,MEN_DES&amp;MEN_COD,MEN_GMS),0)*$Q161</f>
        <v>0</v>
      </c>
      <c r="AE161" s="157" cm="1">
        <f t="array" ref="AE161">IFERROR(_xlfn.XLOOKUP($A161&amp;AE$4,MEN_DES&amp;MEN_COD,MEN_GMS),0)*$Q161</f>
        <v>0</v>
      </c>
      <c r="AF161" s="157"/>
      <c r="AG161" s="157" cm="1">
        <f t="array" ref="AG161">IFERROR(_xlfn.XLOOKUP($A161&amp;AG$4,MEN_DES&amp;MEN_COD,MEN_GMS),0)*$Q161</f>
        <v>0</v>
      </c>
      <c r="AH161" s="157" cm="1">
        <f t="array" ref="AH161">IFERROR(_xlfn.XLOOKUP($A161&amp;AH$4,MEN_DES&amp;MEN_COD,MEN_GMS),0)*$Q161</f>
        <v>0</v>
      </c>
      <c r="AI161" s="157" cm="1">
        <f t="array" ref="AI161">IFERROR(_xlfn.XLOOKUP($A161&amp;AI$4,MEN_DES&amp;MEN_COD,MEN_GMS),0)*$Q161</f>
        <v>0</v>
      </c>
      <c r="AJ161" s="157" cm="1">
        <f t="array" ref="AJ161">IFERROR(_xlfn.XLOOKUP($A161&amp;AJ$4,MEN_DES&amp;MEN_COD,MEN_GMS),0)*$Q161</f>
        <v>0</v>
      </c>
      <c r="AK161" s="157" cm="1">
        <f t="array" ref="AK161">IFERROR(_xlfn.XLOOKUP($A161&amp;AK$4,MEN_DES&amp;MEN_COD,MEN_GMS),0)*$Q161</f>
        <v>0</v>
      </c>
      <c r="AL161" s="157" cm="1">
        <f t="array" ref="AL161">IFERROR(_xlfn.XLOOKUP($A161&amp;AL$4,MEN_DES&amp;MEN_COD,MEN_GMS),0)*$Q161</f>
        <v>0</v>
      </c>
      <c r="AM161" s="157" cm="1">
        <f t="array" ref="AM161">IFERROR(_xlfn.XLOOKUP($A161&amp;AM$4,MEN_DES&amp;MEN_COD,MEN_GMS),0)*$Q161</f>
        <v>0</v>
      </c>
      <c r="AN161" s="157" cm="1">
        <f t="array" ref="AN161">IFERROR(_xlfn.XLOOKUP($A161&amp;AN$4,MEN_DES&amp;MEN_COD,MEN_GMS),0)*$Q161</f>
        <v>0</v>
      </c>
      <c r="AO161" s="157" cm="1">
        <f t="array" ref="AO161">IFERROR(_xlfn.XLOOKUP($A161&amp;AO$4,MEN_DES&amp;MEN_COD,MEN_GMS),0)*$Q161</f>
        <v>0</v>
      </c>
      <c r="AP161" s="157" cm="1">
        <f t="array" ref="AP161">IFERROR(_xlfn.XLOOKUP($A161&amp;AP$4,MEN_DES&amp;MEN_COD,MEN_GMS),0)*$Q161</f>
        <v>0</v>
      </c>
      <c r="AQ161" s="157" cm="1">
        <f t="array" ref="AQ161">IFERROR(_xlfn.XLOOKUP($A161&amp;AQ$4,MEN_DES&amp;MEN_COD,MEN_GMS),0)*$Q161</f>
        <v>0</v>
      </c>
      <c r="AR161" s="157" cm="1">
        <f t="array" ref="AR161">IFERROR(_xlfn.XLOOKUP($A161&amp;AR$4,MEN_DES&amp;MEN_COD,MEN_GMS),0)*$Q161</f>
        <v>0</v>
      </c>
      <c r="AS161" s="157" cm="1">
        <f t="array" ref="AS161">IFERROR(_xlfn.XLOOKUP($A161&amp;AS$4,MEN_DES&amp;MEN_COD,MEN_GMS),0)*$Q161</f>
        <v>0</v>
      </c>
      <c r="AT161" s="157" cm="1">
        <f t="array" ref="AT161">IFERROR(_xlfn.XLOOKUP($A161&amp;AT$4,MEN_DES&amp;MEN_COD,MEN_GMS),0)*$Q161</f>
        <v>0</v>
      </c>
      <c r="AU161" s="157" cm="1">
        <f t="array" ref="AU161">IFERROR(_xlfn.XLOOKUP($A161&amp;AU$4,MEN_DES&amp;MEN_COD,MEN_GMS),0)*$Q161</f>
        <v>0</v>
      </c>
      <c r="AV161" s="157" cm="1">
        <f t="array" ref="AV161">IFERROR(_xlfn.XLOOKUP($A161&amp;AV$4,MEN_DES&amp;MEN_COD,MEN_GMS),0)*$Q161</f>
        <v>0</v>
      </c>
      <c r="AW161" s="157" cm="1">
        <f t="array" ref="AW161">IFERROR(_xlfn.XLOOKUP($A161&amp;AW$4,MEN_DES&amp;MEN_COD,MEN_GMS),0)*$Q161</f>
        <v>0</v>
      </c>
      <c r="AX161" s="157" cm="1">
        <f t="array" ref="AX161">IFERROR(_xlfn.XLOOKUP($A161&amp;AX$4,MEN_DES&amp;MEN_COD,MEN_GMS),0)*$Q161</f>
        <v>0</v>
      </c>
      <c r="AY161" s="157" cm="1">
        <f t="array" ref="AY161">IFERROR(_xlfn.XLOOKUP($A161&amp;AY$4,MEN_DES&amp;MEN_COD,MEN_GMS),0)*$Q161</f>
        <v>0</v>
      </c>
      <c r="AZ161" s="157" cm="1">
        <f t="array" ref="AZ161">IFERROR(_xlfn.XLOOKUP($A161&amp;AZ$4,MEN_DES&amp;MEN_COD,MEN_GMS),0)*$Q161</f>
        <v>0</v>
      </c>
      <c r="BA161" s="157" cm="1">
        <f t="array" ref="BA161">IFERROR(_xlfn.XLOOKUP($A161&amp;BA$4,MEN_DES&amp;MEN_COD,MEN_GMS),0)*$Q161</f>
        <v>0</v>
      </c>
      <c r="BB161" s="157" cm="1">
        <f t="array" ref="BB161">IFERROR(_xlfn.XLOOKUP($A161&amp;BB$4,MEN_DES&amp;MEN_COD,MEN_GMS),0)*$Q161</f>
        <v>0</v>
      </c>
      <c r="BC161" s="157" cm="1">
        <f t="array" ref="BC161">IFERROR(_xlfn.XLOOKUP($A161&amp;BC$4,MEN_DES&amp;MEN_COD,MEN_GMS),0)*$Q161</f>
        <v>0</v>
      </c>
      <c r="BD161" s="157" cm="1">
        <f t="array" ref="BD161">IFERROR(_xlfn.XLOOKUP($A161&amp;BD$4,MEN_DES&amp;MEN_COD,MEN_GMS),0)*$Q161</f>
        <v>0</v>
      </c>
      <c r="BE161" s="157" cm="1">
        <f t="array" ref="BE161">IFERROR(_xlfn.XLOOKUP($A161&amp;BE$4,MEN_DES&amp;MEN_COD,MEN_GMS),0)*$Q161</f>
        <v>0</v>
      </c>
      <c r="BF161" s="157" cm="1">
        <f t="array" ref="BF161">IFERROR(_xlfn.XLOOKUP($A161&amp;BF$4,MEN_DES&amp;MEN_COD,MEN_GMS),0)*$Q161</f>
        <v>0</v>
      </c>
      <c r="BG161" s="157" cm="1">
        <f t="array" ref="BG161">IFERROR(_xlfn.XLOOKUP($A161&amp;BG$4,MEN_DES&amp;MEN_COD,MEN_GMS),0)*$Q161</f>
        <v>0</v>
      </c>
      <c r="BH161" s="157" cm="1">
        <f t="array" ref="BH161">IFERROR(_xlfn.XLOOKUP($A161&amp;BH$4,MEN_DES&amp;MEN_COD,MEN_GMS),0)*$Q161</f>
        <v>0</v>
      </c>
      <c r="BI161" s="157" cm="1">
        <f t="array" ref="BI161">IFERROR(_xlfn.XLOOKUP($A161&amp;BI$4,MEN_DES&amp;MEN_COD,MEN_GMS),0)*$Q161</f>
        <v>0</v>
      </c>
      <c r="BJ161" s="157" cm="1">
        <f t="array" ref="BJ161">IFERROR(_xlfn.XLOOKUP($A161&amp;BJ$4,MEN_DES&amp;MEN_COD,MEN_GMS),0)*$Q161</f>
        <v>0</v>
      </c>
      <c r="BK161" s="157" cm="1">
        <f t="array" ref="BK161">IFERROR(_xlfn.XLOOKUP($A161&amp;BK$4,MEN_DES&amp;MEN_COD,MEN_GMS),0)*$Q161</f>
        <v>0</v>
      </c>
      <c r="BL161" s="157" cm="1">
        <f t="array" ref="BL161">IFERROR(_xlfn.XLOOKUP($A161&amp;BL$4,MEN_DES&amp;MEN_COD,MEN_GMS),0)*$Q161</f>
        <v>0</v>
      </c>
      <c r="BM161" s="157" cm="1">
        <f t="array" ref="BM161">IFERROR(_xlfn.XLOOKUP($A161&amp;BM$4,MEN_DES&amp;MEN_COD,MEN_GMS),0)*$Q161</f>
        <v>0</v>
      </c>
      <c r="BN161" s="157" cm="1">
        <f t="array" ref="BN161">IFERROR(_xlfn.XLOOKUP($A161&amp;BN$4,MEN_DES&amp;MEN_COD,MEN_GMS),0)*$Q161</f>
        <v>0</v>
      </c>
      <c r="BO161" s="168">
        <f t="shared" si="41"/>
        <v>0</v>
      </c>
    </row>
    <row r="162" spans="2:67" x14ac:dyDescent="0.15">
      <c r="B162"/>
      <c r="C162"/>
      <c r="R162" s="157" cm="1">
        <f t="array" ref="R162">IFERROR(_xlfn.XLOOKUP($A162&amp;R$4,MEN_DES&amp;MEN_COD,MEN_GMS),0)*$Q162</f>
        <v>0</v>
      </c>
      <c r="S162" s="157" cm="1">
        <f t="array" ref="S162">IFERROR(_xlfn.XLOOKUP($A162&amp;S$4,MEN_DES&amp;MEN_COD,MEN_GMS),0)*$Q162</f>
        <v>0</v>
      </c>
      <c r="T162" s="157" cm="1">
        <f t="array" ref="T162">IFERROR(_xlfn.XLOOKUP($A162&amp;T$4,MEN_DES&amp;MEN_COD,MEN_GMS),0)*$Q162</f>
        <v>0</v>
      </c>
      <c r="U162" s="157" cm="1">
        <f t="array" ref="U162">IFERROR(_xlfn.XLOOKUP($A162&amp;U$4,MEN_DES&amp;MEN_COD,MEN_GMS),0)*$Q162</f>
        <v>0</v>
      </c>
      <c r="V162" s="157" cm="1">
        <f t="array" ref="V162">IFERROR(_xlfn.XLOOKUP($A162&amp;V$4,MEN_DES&amp;MEN_COD,MEN_GMS),0)*$Q162</f>
        <v>0</v>
      </c>
      <c r="W162" s="157" cm="1">
        <f t="array" ref="W162">IFERROR(_xlfn.XLOOKUP($A162&amp;W$4,MEN_DES&amp;MEN_COD,MEN_GMS),0)*$Q162</f>
        <v>0</v>
      </c>
      <c r="X162" s="157" cm="1">
        <f t="array" ref="X162">IFERROR(_xlfn.XLOOKUP($A162&amp;X$4,MEN_DES&amp;MEN_COD,MEN_GMS),0)*$Q162</f>
        <v>0</v>
      </c>
      <c r="Y162" s="157" cm="1">
        <f t="array" ref="Y162">IFERROR(_xlfn.XLOOKUP($A162&amp;Y$4,MEN_DES&amp;MEN_COD,MEN_GMS),0)*$Q162</f>
        <v>0</v>
      </c>
      <c r="Z162" s="157" cm="1">
        <f t="array" ref="Z162">IFERROR(_xlfn.XLOOKUP($A162&amp;Z$4,MEN_DES&amp;MEN_COD,MEN_GMS),0)*$Q162</f>
        <v>0</v>
      </c>
      <c r="AA162" s="157" cm="1">
        <f t="array" ref="AA162">IFERROR(_xlfn.XLOOKUP($A162&amp;AA$4,MEN_DES&amp;MEN_COD,MEN_GMS),0)*$Q162</f>
        <v>0</v>
      </c>
      <c r="AB162" s="157" cm="1">
        <f t="array" ref="AB162">IFERROR(_xlfn.XLOOKUP($A162&amp;AB$4,MEN_DES&amp;MEN_COD,MEN_GMS),0)*$Q162</f>
        <v>0</v>
      </c>
      <c r="AC162" s="157" cm="1">
        <f t="array" ref="AC162">IFERROR(_xlfn.XLOOKUP($A162&amp;AC$4,MEN_DES&amp;MEN_COD,MEN_GMS),0)*$Q162</f>
        <v>0</v>
      </c>
      <c r="AD162" s="157" cm="1">
        <f t="array" ref="AD162">IFERROR(_xlfn.XLOOKUP($A162&amp;AD$4,MEN_DES&amp;MEN_COD,MEN_GMS),0)*$Q162</f>
        <v>0</v>
      </c>
      <c r="AE162" s="157" cm="1">
        <f t="array" ref="AE162">IFERROR(_xlfn.XLOOKUP($A162&amp;AE$4,MEN_DES&amp;MEN_COD,MEN_GMS),0)*$Q162</f>
        <v>0</v>
      </c>
      <c r="AF162" s="157"/>
      <c r="AG162" s="157" cm="1">
        <f t="array" ref="AG162">IFERROR(_xlfn.XLOOKUP($A162&amp;AG$4,MEN_DES&amp;MEN_COD,MEN_GMS),0)*$Q162</f>
        <v>0</v>
      </c>
      <c r="AH162" s="157" cm="1">
        <f t="array" ref="AH162">IFERROR(_xlfn.XLOOKUP($A162&amp;AH$4,MEN_DES&amp;MEN_COD,MEN_GMS),0)*$Q162</f>
        <v>0</v>
      </c>
      <c r="AI162" s="157" cm="1">
        <f t="array" ref="AI162">IFERROR(_xlfn.XLOOKUP($A162&amp;AI$4,MEN_DES&amp;MEN_COD,MEN_GMS),0)*$Q162</f>
        <v>0</v>
      </c>
      <c r="AJ162" s="157" cm="1">
        <f t="array" ref="AJ162">IFERROR(_xlfn.XLOOKUP($A162&amp;AJ$4,MEN_DES&amp;MEN_COD,MEN_GMS),0)*$Q162</f>
        <v>0</v>
      </c>
      <c r="AK162" s="157" cm="1">
        <f t="array" ref="AK162">IFERROR(_xlfn.XLOOKUP($A162&amp;AK$4,MEN_DES&amp;MEN_COD,MEN_GMS),0)*$Q162</f>
        <v>0</v>
      </c>
      <c r="AL162" s="157" cm="1">
        <f t="array" ref="AL162">IFERROR(_xlfn.XLOOKUP($A162&amp;AL$4,MEN_DES&amp;MEN_COD,MEN_GMS),0)*$Q162</f>
        <v>0</v>
      </c>
      <c r="AM162" s="157" cm="1">
        <f t="array" ref="AM162">IFERROR(_xlfn.XLOOKUP($A162&amp;AM$4,MEN_DES&amp;MEN_COD,MEN_GMS),0)*$Q162</f>
        <v>0</v>
      </c>
      <c r="AN162" s="157" cm="1">
        <f t="array" ref="AN162">IFERROR(_xlfn.XLOOKUP($A162&amp;AN$4,MEN_DES&amp;MEN_COD,MEN_GMS),0)*$Q162</f>
        <v>0</v>
      </c>
      <c r="AO162" s="157" cm="1">
        <f t="array" ref="AO162">IFERROR(_xlfn.XLOOKUP($A162&amp;AO$4,MEN_DES&amp;MEN_COD,MEN_GMS),0)*$Q162</f>
        <v>0</v>
      </c>
      <c r="AP162" s="157" cm="1">
        <f t="array" ref="AP162">IFERROR(_xlfn.XLOOKUP($A162&amp;AP$4,MEN_DES&amp;MEN_COD,MEN_GMS),0)*$Q162</f>
        <v>0</v>
      </c>
      <c r="AQ162" s="157" cm="1">
        <f t="array" ref="AQ162">IFERROR(_xlfn.XLOOKUP($A162&amp;AQ$4,MEN_DES&amp;MEN_COD,MEN_GMS),0)*$Q162</f>
        <v>0</v>
      </c>
      <c r="AR162" s="157" cm="1">
        <f t="array" ref="AR162">IFERROR(_xlfn.XLOOKUP($A162&amp;AR$4,MEN_DES&amp;MEN_COD,MEN_GMS),0)*$Q162</f>
        <v>0</v>
      </c>
      <c r="AS162" s="157" cm="1">
        <f t="array" ref="AS162">IFERROR(_xlfn.XLOOKUP($A162&amp;AS$4,MEN_DES&amp;MEN_COD,MEN_GMS),0)*$Q162</f>
        <v>0</v>
      </c>
      <c r="AT162" s="157" cm="1">
        <f t="array" ref="AT162">IFERROR(_xlfn.XLOOKUP($A162&amp;AT$4,MEN_DES&amp;MEN_COD,MEN_GMS),0)*$Q162</f>
        <v>0</v>
      </c>
      <c r="AU162" s="157" cm="1">
        <f t="array" ref="AU162">IFERROR(_xlfn.XLOOKUP($A162&amp;AU$4,MEN_DES&amp;MEN_COD,MEN_GMS),0)*$Q162</f>
        <v>0</v>
      </c>
      <c r="AV162" s="157" cm="1">
        <f t="array" ref="AV162">IFERROR(_xlfn.XLOOKUP($A162&amp;AV$4,MEN_DES&amp;MEN_COD,MEN_GMS),0)*$Q162</f>
        <v>0</v>
      </c>
      <c r="AW162" s="157" cm="1">
        <f t="array" ref="AW162">IFERROR(_xlfn.XLOOKUP($A162&amp;AW$4,MEN_DES&amp;MEN_COD,MEN_GMS),0)*$Q162</f>
        <v>0</v>
      </c>
      <c r="AX162" s="157" cm="1">
        <f t="array" ref="AX162">IFERROR(_xlfn.XLOOKUP($A162&amp;AX$4,MEN_DES&amp;MEN_COD,MEN_GMS),0)*$Q162</f>
        <v>0</v>
      </c>
      <c r="AY162" s="157" cm="1">
        <f t="array" ref="AY162">IFERROR(_xlfn.XLOOKUP($A162&amp;AY$4,MEN_DES&amp;MEN_COD,MEN_GMS),0)*$Q162</f>
        <v>0</v>
      </c>
      <c r="AZ162" s="157" cm="1">
        <f t="array" ref="AZ162">IFERROR(_xlfn.XLOOKUP($A162&amp;AZ$4,MEN_DES&amp;MEN_COD,MEN_GMS),0)*$Q162</f>
        <v>0</v>
      </c>
      <c r="BA162" s="157" cm="1">
        <f t="array" ref="BA162">IFERROR(_xlfn.XLOOKUP($A162&amp;BA$4,MEN_DES&amp;MEN_COD,MEN_GMS),0)*$Q162</f>
        <v>0</v>
      </c>
      <c r="BB162" s="157" cm="1">
        <f t="array" ref="BB162">IFERROR(_xlfn.XLOOKUP($A162&amp;BB$4,MEN_DES&amp;MEN_COD,MEN_GMS),0)*$Q162</f>
        <v>0</v>
      </c>
      <c r="BC162" s="157" cm="1">
        <f t="array" ref="BC162">IFERROR(_xlfn.XLOOKUP($A162&amp;BC$4,MEN_DES&amp;MEN_COD,MEN_GMS),0)*$Q162</f>
        <v>0</v>
      </c>
      <c r="BD162" s="157" cm="1">
        <f t="array" ref="BD162">IFERROR(_xlfn.XLOOKUP($A162&amp;BD$4,MEN_DES&amp;MEN_COD,MEN_GMS),0)*$Q162</f>
        <v>0</v>
      </c>
      <c r="BE162" s="157" cm="1">
        <f t="array" ref="BE162">IFERROR(_xlfn.XLOOKUP($A162&amp;BE$4,MEN_DES&amp;MEN_COD,MEN_GMS),0)*$Q162</f>
        <v>0</v>
      </c>
      <c r="BF162" s="157" cm="1">
        <f t="array" ref="BF162">IFERROR(_xlfn.XLOOKUP($A162&amp;BF$4,MEN_DES&amp;MEN_COD,MEN_GMS),0)*$Q162</f>
        <v>0</v>
      </c>
      <c r="BG162" s="157" cm="1">
        <f t="array" ref="BG162">IFERROR(_xlfn.XLOOKUP($A162&amp;BG$4,MEN_DES&amp;MEN_COD,MEN_GMS),0)*$Q162</f>
        <v>0</v>
      </c>
      <c r="BH162" s="157" cm="1">
        <f t="array" ref="BH162">IFERROR(_xlfn.XLOOKUP($A162&amp;BH$4,MEN_DES&amp;MEN_COD,MEN_GMS),0)*$Q162</f>
        <v>0</v>
      </c>
      <c r="BI162" s="157" cm="1">
        <f t="array" ref="BI162">IFERROR(_xlfn.XLOOKUP($A162&amp;BI$4,MEN_DES&amp;MEN_COD,MEN_GMS),0)*$Q162</f>
        <v>0</v>
      </c>
      <c r="BJ162" s="157" cm="1">
        <f t="array" ref="BJ162">IFERROR(_xlfn.XLOOKUP($A162&amp;BJ$4,MEN_DES&amp;MEN_COD,MEN_GMS),0)*$Q162</f>
        <v>0</v>
      </c>
      <c r="BK162" s="157" cm="1">
        <f t="array" ref="BK162">IFERROR(_xlfn.XLOOKUP($A162&amp;BK$4,MEN_DES&amp;MEN_COD,MEN_GMS),0)*$Q162</f>
        <v>0</v>
      </c>
      <c r="BL162" s="157" cm="1">
        <f t="array" ref="BL162">IFERROR(_xlfn.XLOOKUP($A162&amp;BL$4,MEN_DES&amp;MEN_COD,MEN_GMS),0)*$Q162</f>
        <v>0</v>
      </c>
      <c r="BM162" s="157" cm="1">
        <f t="array" ref="BM162">IFERROR(_xlfn.XLOOKUP($A162&amp;BM$4,MEN_DES&amp;MEN_COD,MEN_GMS),0)*$Q162</f>
        <v>0</v>
      </c>
      <c r="BN162" s="157" cm="1">
        <f t="array" ref="BN162">IFERROR(_xlfn.XLOOKUP($A162&amp;BN$4,MEN_DES&amp;MEN_COD,MEN_GMS),0)*$Q162</f>
        <v>0</v>
      </c>
      <c r="BO162" s="168">
        <f t="shared" si="41"/>
        <v>0</v>
      </c>
    </row>
    <row r="163" spans="2:67" x14ac:dyDescent="0.15">
      <c r="B163"/>
      <c r="C163"/>
      <c r="R163" s="157" cm="1">
        <f t="array" ref="R163">IFERROR(_xlfn.XLOOKUP($A163&amp;R$4,MEN_DES&amp;MEN_COD,MEN_GMS),0)*$Q163</f>
        <v>0</v>
      </c>
      <c r="S163" s="157" cm="1">
        <f t="array" ref="S163">IFERROR(_xlfn.XLOOKUP($A163&amp;S$4,MEN_DES&amp;MEN_COD,MEN_GMS),0)*$Q163</f>
        <v>0</v>
      </c>
      <c r="T163" s="157" cm="1">
        <f t="array" ref="T163">IFERROR(_xlfn.XLOOKUP($A163&amp;T$4,MEN_DES&amp;MEN_COD,MEN_GMS),0)*$Q163</f>
        <v>0</v>
      </c>
      <c r="U163" s="157" cm="1">
        <f t="array" ref="U163">IFERROR(_xlfn.XLOOKUP($A163&amp;U$4,MEN_DES&amp;MEN_COD,MEN_GMS),0)*$Q163</f>
        <v>0</v>
      </c>
      <c r="V163" s="157" cm="1">
        <f t="array" ref="V163">IFERROR(_xlfn.XLOOKUP($A163&amp;V$4,MEN_DES&amp;MEN_COD,MEN_GMS),0)*$Q163</f>
        <v>0</v>
      </c>
      <c r="W163" s="157" cm="1">
        <f t="array" ref="W163">IFERROR(_xlfn.XLOOKUP($A163&amp;W$4,MEN_DES&amp;MEN_COD,MEN_GMS),0)*$Q163</f>
        <v>0</v>
      </c>
      <c r="X163" s="157" cm="1">
        <f t="array" ref="X163">IFERROR(_xlfn.XLOOKUP($A163&amp;X$4,MEN_DES&amp;MEN_COD,MEN_GMS),0)*$Q163</f>
        <v>0</v>
      </c>
      <c r="Y163" s="157" cm="1">
        <f t="array" ref="Y163">IFERROR(_xlfn.XLOOKUP($A163&amp;Y$4,MEN_DES&amp;MEN_COD,MEN_GMS),0)*$Q163</f>
        <v>0</v>
      </c>
      <c r="Z163" s="157" cm="1">
        <f t="array" ref="Z163">IFERROR(_xlfn.XLOOKUP($A163&amp;Z$4,MEN_DES&amp;MEN_COD,MEN_GMS),0)*$Q163</f>
        <v>0</v>
      </c>
      <c r="AA163" s="157" cm="1">
        <f t="array" ref="AA163">IFERROR(_xlfn.XLOOKUP($A163&amp;AA$4,MEN_DES&amp;MEN_COD,MEN_GMS),0)*$Q163</f>
        <v>0</v>
      </c>
      <c r="AB163" s="157" cm="1">
        <f t="array" ref="AB163">IFERROR(_xlfn.XLOOKUP($A163&amp;AB$4,MEN_DES&amp;MEN_COD,MEN_GMS),0)*$Q163</f>
        <v>0</v>
      </c>
      <c r="AC163" s="157" cm="1">
        <f t="array" ref="AC163">IFERROR(_xlfn.XLOOKUP($A163&amp;AC$4,MEN_DES&amp;MEN_COD,MEN_GMS),0)*$Q163</f>
        <v>0</v>
      </c>
      <c r="AD163" s="157" cm="1">
        <f t="array" ref="AD163">IFERROR(_xlfn.XLOOKUP($A163&amp;AD$4,MEN_DES&amp;MEN_COD,MEN_GMS),0)*$Q163</f>
        <v>0</v>
      </c>
      <c r="AE163" s="157" cm="1">
        <f t="array" ref="AE163">IFERROR(_xlfn.XLOOKUP($A163&amp;AE$4,MEN_DES&amp;MEN_COD,MEN_GMS),0)*$Q163</f>
        <v>0</v>
      </c>
      <c r="AF163" s="157"/>
      <c r="AG163" s="157" cm="1">
        <f t="array" ref="AG163">IFERROR(_xlfn.XLOOKUP($A163&amp;AG$4,MEN_DES&amp;MEN_COD,MEN_GMS),0)*$Q163</f>
        <v>0</v>
      </c>
      <c r="AH163" s="157" cm="1">
        <f t="array" ref="AH163">IFERROR(_xlfn.XLOOKUP($A163&amp;AH$4,MEN_DES&amp;MEN_COD,MEN_GMS),0)*$Q163</f>
        <v>0</v>
      </c>
      <c r="AI163" s="157" cm="1">
        <f t="array" ref="AI163">IFERROR(_xlfn.XLOOKUP($A163&amp;AI$4,MEN_DES&amp;MEN_COD,MEN_GMS),0)*$Q163</f>
        <v>0</v>
      </c>
      <c r="AJ163" s="157" cm="1">
        <f t="array" ref="AJ163">IFERROR(_xlfn.XLOOKUP($A163&amp;AJ$4,MEN_DES&amp;MEN_COD,MEN_GMS),0)*$Q163</f>
        <v>0</v>
      </c>
      <c r="AK163" s="157" cm="1">
        <f t="array" ref="AK163">IFERROR(_xlfn.XLOOKUP($A163&amp;AK$4,MEN_DES&amp;MEN_COD,MEN_GMS),0)*$Q163</f>
        <v>0</v>
      </c>
      <c r="AL163" s="157" cm="1">
        <f t="array" ref="AL163">IFERROR(_xlfn.XLOOKUP($A163&amp;AL$4,MEN_DES&amp;MEN_COD,MEN_GMS),0)*$Q163</f>
        <v>0</v>
      </c>
      <c r="AM163" s="157" cm="1">
        <f t="array" ref="AM163">IFERROR(_xlfn.XLOOKUP($A163&amp;AM$4,MEN_DES&amp;MEN_COD,MEN_GMS),0)*$Q163</f>
        <v>0</v>
      </c>
      <c r="AN163" s="157" cm="1">
        <f t="array" ref="AN163">IFERROR(_xlfn.XLOOKUP($A163&amp;AN$4,MEN_DES&amp;MEN_COD,MEN_GMS),0)*$Q163</f>
        <v>0</v>
      </c>
      <c r="AO163" s="157" cm="1">
        <f t="array" ref="AO163">IFERROR(_xlfn.XLOOKUP($A163&amp;AO$4,MEN_DES&amp;MEN_COD,MEN_GMS),0)*$Q163</f>
        <v>0</v>
      </c>
      <c r="AP163" s="157" cm="1">
        <f t="array" ref="AP163">IFERROR(_xlfn.XLOOKUP($A163&amp;AP$4,MEN_DES&amp;MEN_COD,MEN_GMS),0)*$Q163</f>
        <v>0</v>
      </c>
      <c r="AQ163" s="157" cm="1">
        <f t="array" ref="AQ163">IFERROR(_xlfn.XLOOKUP($A163&amp;AQ$4,MEN_DES&amp;MEN_COD,MEN_GMS),0)*$Q163</f>
        <v>0</v>
      </c>
      <c r="AR163" s="157" cm="1">
        <f t="array" ref="AR163">IFERROR(_xlfn.XLOOKUP($A163&amp;AR$4,MEN_DES&amp;MEN_COD,MEN_GMS),0)*$Q163</f>
        <v>0</v>
      </c>
      <c r="AS163" s="157" cm="1">
        <f t="array" ref="AS163">IFERROR(_xlfn.XLOOKUP($A163&amp;AS$4,MEN_DES&amp;MEN_COD,MEN_GMS),0)*$Q163</f>
        <v>0</v>
      </c>
      <c r="AT163" s="157" cm="1">
        <f t="array" ref="AT163">IFERROR(_xlfn.XLOOKUP($A163&amp;AT$4,MEN_DES&amp;MEN_COD,MEN_GMS),0)*$Q163</f>
        <v>0</v>
      </c>
      <c r="AU163" s="157" cm="1">
        <f t="array" ref="AU163">IFERROR(_xlfn.XLOOKUP($A163&amp;AU$4,MEN_DES&amp;MEN_COD,MEN_GMS),0)*$Q163</f>
        <v>0</v>
      </c>
      <c r="AV163" s="157" cm="1">
        <f t="array" ref="AV163">IFERROR(_xlfn.XLOOKUP($A163&amp;AV$4,MEN_DES&amp;MEN_COD,MEN_GMS),0)*$Q163</f>
        <v>0</v>
      </c>
      <c r="AW163" s="157" cm="1">
        <f t="array" ref="AW163">IFERROR(_xlfn.XLOOKUP($A163&amp;AW$4,MEN_DES&amp;MEN_COD,MEN_GMS),0)*$Q163</f>
        <v>0</v>
      </c>
      <c r="AX163" s="157" cm="1">
        <f t="array" ref="AX163">IFERROR(_xlfn.XLOOKUP($A163&amp;AX$4,MEN_DES&amp;MEN_COD,MEN_GMS),0)*$Q163</f>
        <v>0</v>
      </c>
      <c r="AY163" s="157" cm="1">
        <f t="array" ref="AY163">IFERROR(_xlfn.XLOOKUP($A163&amp;AY$4,MEN_DES&amp;MEN_COD,MEN_GMS),0)*$Q163</f>
        <v>0</v>
      </c>
      <c r="AZ163" s="157" cm="1">
        <f t="array" ref="AZ163">IFERROR(_xlfn.XLOOKUP($A163&amp;AZ$4,MEN_DES&amp;MEN_COD,MEN_GMS),0)*$Q163</f>
        <v>0</v>
      </c>
      <c r="BA163" s="157" cm="1">
        <f t="array" ref="BA163">IFERROR(_xlfn.XLOOKUP($A163&amp;BA$4,MEN_DES&amp;MEN_COD,MEN_GMS),0)*$Q163</f>
        <v>0</v>
      </c>
      <c r="BB163" s="157" cm="1">
        <f t="array" ref="BB163">IFERROR(_xlfn.XLOOKUP($A163&amp;BB$4,MEN_DES&amp;MEN_COD,MEN_GMS),0)*$Q163</f>
        <v>0</v>
      </c>
      <c r="BC163" s="157" cm="1">
        <f t="array" ref="BC163">IFERROR(_xlfn.XLOOKUP($A163&amp;BC$4,MEN_DES&amp;MEN_COD,MEN_GMS),0)*$Q163</f>
        <v>0</v>
      </c>
      <c r="BD163" s="157" cm="1">
        <f t="array" ref="BD163">IFERROR(_xlfn.XLOOKUP($A163&amp;BD$4,MEN_DES&amp;MEN_COD,MEN_GMS),0)*$Q163</f>
        <v>0</v>
      </c>
      <c r="BE163" s="157" cm="1">
        <f t="array" ref="BE163">IFERROR(_xlfn.XLOOKUP($A163&amp;BE$4,MEN_DES&amp;MEN_COD,MEN_GMS),0)*$Q163</f>
        <v>0</v>
      </c>
      <c r="BF163" s="157" cm="1">
        <f t="array" ref="BF163">IFERROR(_xlfn.XLOOKUP($A163&amp;BF$4,MEN_DES&amp;MEN_COD,MEN_GMS),0)*$Q163</f>
        <v>0</v>
      </c>
      <c r="BG163" s="157" cm="1">
        <f t="array" ref="BG163">IFERROR(_xlfn.XLOOKUP($A163&amp;BG$4,MEN_DES&amp;MEN_COD,MEN_GMS),0)*$Q163</f>
        <v>0</v>
      </c>
      <c r="BH163" s="157" cm="1">
        <f t="array" ref="BH163">IFERROR(_xlfn.XLOOKUP($A163&amp;BH$4,MEN_DES&amp;MEN_COD,MEN_GMS),0)*$Q163</f>
        <v>0</v>
      </c>
      <c r="BI163" s="157" cm="1">
        <f t="array" ref="BI163">IFERROR(_xlfn.XLOOKUP($A163&amp;BI$4,MEN_DES&amp;MEN_COD,MEN_GMS),0)*$Q163</f>
        <v>0</v>
      </c>
      <c r="BJ163" s="157" cm="1">
        <f t="array" ref="BJ163">IFERROR(_xlfn.XLOOKUP($A163&amp;BJ$4,MEN_DES&amp;MEN_COD,MEN_GMS),0)*$Q163</f>
        <v>0</v>
      </c>
      <c r="BK163" s="157" cm="1">
        <f t="array" ref="BK163">IFERROR(_xlfn.XLOOKUP($A163&amp;BK$4,MEN_DES&amp;MEN_COD,MEN_GMS),0)*$Q163</f>
        <v>0</v>
      </c>
      <c r="BL163" s="157" cm="1">
        <f t="array" ref="BL163">IFERROR(_xlfn.XLOOKUP($A163&amp;BL$4,MEN_DES&amp;MEN_COD,MEN_GMS),0)*$Q163</f>
        <v>0</v>
      </c>
      <c r="BM163" s="157" cm="1">
        <f t="array" ref="BM163">IFERROR(_xlfn.XLOOKUP($A163&amp;BM$4,MEN_DES&amp;MEN_COD,MEN_GMS),0)*$Q163</f>
        <v>0</v>
      </c>
      <c r="BN163" s="157" cm="1">
        <f t="array" ref="BN163">IFERROR(_xlfn.XLOOKUP($A163&amp;BN$4,MEN_DES&amp;MEN_COD,MEN_GMS),0)*$Q163</f>
        <v>0</v>
      </c>
      <c r="BO163" s="168">
        <f t="shared" si="41"/>
        <v>0</v>
      </c>
    </row>
    <row r="164" spans="2:67" x14ac:dyDescent="0.15">
      <c r="B164"/>
      <c r="C164"/>
      <c r="R164" s="157" cm="1">
        <f t="array" ref="R164">IFERROR(_xlfn.XLOOKUP($A164&amp;R$4,MEN_DES&amp;MEN_COD,MEN_GMS),0)*$Q164</f>
        <v>0</v>
      </c>
      <c r="S164" s="157" cm="1">
        <f t="array" ref="S164">IFERROR(_xlfn.XLOOKUP($A164&amp;S$4,MEN_DES&amp;MEN_COD,MEN_GMS),0)*$Q164</f>
        <v>0</v>
      </c>
      <c r="T164" s="157" cm="1">
        <f t="array" ref="T164">IFERROR(_xlfn.XLOOKUP($A164&amp;T$4,MEN_DES&amp;MEN_COD,MEN_GMS),0)*$Q164</f>
        <v>0</v>
      </c>
      <c r="U164" s="157" cm="1">
        <f t="array" ref="U164">IFERROR(_xlfn.XLOOKUP($A164&amp;U$4,MEN_DES&amp;MEN_COD,MEN_GMS),0)*$Q164</f>
        <v>0</v>
      </c>
      <c r="V164" s="157" cm="1">
        <f t="array" ref="V164">IFERROR(_xlfn.XLOOKUP($A164&amp;V$4,MEN_DES&amp;MEN_COD,MEN_GMS),0)*$Q164</f>
        <v>0</v>
      </c>
      <c r="W164" s="157" cm="1">
        <f t="array" ref="W164">IFERROR(_xlfn.XLOOKUP($A164&amp;W$4,MEN_DES&amp;MEN_COD,MEN_GMS),0)*$Q164</f>
        <v>0</v>
      </c>
      <c r="X164" s="157" cm="1">
        <f t="array" ref="X164">IFERROR(_xlfn.XLOOKUP($A164&amp;X$4,MEN_DES&amp;MEN_COD,MEN_GMS),0)*$Q164</f>
        <v>0</v>
      </c>
      <c r="Y164" s="157" cm="1">
        <f t="array" ref="Y164">IFERROR(_xlfn.XLOOKUP($A164&amp;Y$4,MEN_DES&amp;MEN_COD,MEN_GMS),0)*$Q164</f>
        <v>0</v>
      </c>
      <c r="Z164" s="157" cm="1">
        <f t="array" ref="Z164">IFERROR(_xlfn.XLOOKUP($A164&amp;Z$4,MEN_DES&amp;MEN_COD,MEN_GMS),0)*$Q164</f>
        <v>0</v>
      </c>
      <c r="AA164" s="157" cm="1">
        <f t="array" ref="AA164">IFERROR(_xlfn.XLOOKUP($A164&amp;AA$4,MEN_DES&amp;MEN_COD,MEN_GMS),0)*$Q164</f>
        <v>0</v>
      </c>
      <c r="AB164" s="157" cm="1">
        <f t="array" ref="AB164">IFERROR(_xlfn.XLOOKUP($A164&amp;AB$4,MEN_DES&amp;MEN_COD,MEN_GMS),0)*$Q164</f>
        <v>0</v>
      </c>
      <c r="AC164" s="157" cm="1">
        <f t="array" ref="AC164">IFERROR(_xlfn.XLOOKUP($A164&amp;AC$4,MEN_DES&amp;MEN_COD,MEN_GMS),0)*$Q164</f>
        <v>0</v>
      </c>
      <c r="AD164" s="157" cm="1">
        <f t="array" ref="AD164">IFERROR(_xlfn.XLOOKUP($A164&amp;AD$4,MEN_DES&amp;MEN_COD,MEN_GMS),0)*$Q164</f>
        <v>0</v>
      </c>
      <c r="AE164" s="157" cm="1">
        <f t="array" ref="AE164">IFERROR(_xlfn.XLOOKUP($A164&amp;AE$4,MEN_DES&amp;MEN_COD,MEN_GMS),0)*$Q164</f>
        <v>0</v>
      </c>
      <c r="AF164" s="157"/>
      <c r="AG164" s="157" cm="1">
        <f t="array" ref="AG164">IFERROR(_xlfn.XLOOKUP($A164&amp;AG$4,MEN_DES&amp;MEN_COD,MEN_GMS),0)*$Q164</f>
        <v>0</v>
      </c>
      <c r="AH164" s="157" cm="1">
        <f t="array" ref="AH164">IFERROR(_xlfn.XLOOKUP($A164&amp;AH$4,MEN_DES&amp;MEN_COD,MEN_GMS),0)*$Q164</f>
        <v>0</v>
      </c>
      <c r="AI164" s="157" cm="1">
        <f t="array" ref="AI164">IFERROR(_xlfn.XLOOKUP($A164&amp;AI$4,MEN_DES&amp;MEN_COD,MEN_GMS),0)*$Q164</f>
        <v>0</v>
      </c>
      <c r="AJ164" s="157" cm="1">
        <f t="array" ref="AJ164">IFERROR(_xlfn.XLOOKUP($A164&amp;AJ$4,MEN_DES&amp;MEN_COD,MEN_GMS),0)*$Q164</f>
        <v>0</v>
      </c>
      <c r="AK164" s="157" cm="1">
        <f t="array" ref="AK164">IFERROR(_xlfn.XLOOKUP($A164&amp;AK$4,MEN_DES&amp;MEN_COD,MEN_GMS),0)*$Q164</f>
        <v>0</v>
      </c>
      <c r="AL164" s="157" cm="1">
        <f t="array" ref="AL164">IFERROR(_xlfn.XLOOKUP($A164&amp;AL$4,MEN_DES&amp;MEN_COD,MEN_GMS),0)*$Q164</f>
        <v>0</v>
      </c>
      <c r="AM164" s="157" cm="1">
        <f t="array" ref="AM164">IFERROR(_xlfn.XLOOKUP($A164&amp;AM$4,MEN_DES&amp;MEN_COD,MEN_GMS),0)*$Q164</f>
        <v>0</v>
      </c>
      <c r="AN164" s="157" cm="1">
        <f t="array" ref="AN164">IFERROR(_xlfn.XLOOKUP($A164&amp;AN$4,MEN_DES&amp;MEN_COD,MEN_GMS),0)*$Q164</f>
        <v>0</v>
      </c>
      <c r="AO164" s="157" cm="1">
        <f t="array" ref="AO164">IFERROR(_xlfn.XLOOKUP($A164&amp;AO$4,MEN_DES&amp;MEN_COD,MEN_GMS),0)*$Q164</f>
        <v>0</v>
      </c>
      <c r="AP164" s="157" cm="1">
        <f t="array" ref="AP164">IFERROR(_xlfn.XLOOKUP($A164&amp;AP$4,MEN_DES&amp;MEN_COD,MEN_GMS),0)*$Q164</f>
        <v>0</v>
      </c>
      <c r="AQ164" s="157" cm="1">
        <f t="array" ref="AQ164">IFERROR(_xlfn.XLOOKUP($A164&amp;AQ$4,MEN_DES&amp;MEN_COD,MEN_GMS),0)*$Q164</f>
        <v>0</v>
      </c>
      <c r="AR164" s="157" cm="1">
        <f t="array" ref="AR164">IFERROR(_xlfn.XLOOKUP($A164&amp;AR$4,MEN_DES&amp;MEN_COD,MEN_GMS),0)*$Q164</f>
        <v>0</v>
      </c>
      <c r="AS164" s="157" cm="1">
        <f t="array" ref="AS164">IFERROR(_xlfn.XLOOKUP($A164&amp;AS$4,MEN_DES&amp;MEN_COD,MEN_GMS),0)*$Q164</f>
        <v>0</v>
      </c>
      <c r="AT164" s="157" cm="1">
        <f t="array" ref="AT164">IFERROR(_xlfn.XLOOKUP($A164&amp;AT$4,MEN_DES&amp;MEN_COD,MEN_GMS),0)*$Q164</f>
        <v>0</v>
      </c>
      <c r="AU164" s="157" cm="1">
        <f t="array" ref="AU164">IFERROR(_xlfn.XLOOKUP($A164&amp;AU$4,MEN_DES&amp;MEN_COD,MEN_GMS),0)*$Q164</f>
        <v>0</v>
      </c>
      <c r="AV164" s="157" cm="1">
        <f t="array" ref="AV164">IFERROR(_xlfn.XLOOKUP($A164&amp;AV$4,MEN_DES&amp;MEN_COD,MEN_GMS),0)*$Q164</f>
        <v>0</v>
      </c>
      <c r="AW164" s="157" cm="1">
        <f t="array" ref="AW164">IFERROR(_xlfn.XLOOKUP($A164&amp;AW$4,MEN_DES&amp;MEN_COD,MEN_GMS),0)*$Q164</f>
        <v>0</v>
      </c>
      <c r="AX164" s="157" cm="1">
        <f t="array" ref="AX164">IFERROR(_xlfn.XLOOKUP($A164&amp;AX$4,MEN_DES&amp;MEN_COD,MEN_GMS),0)*$Q164</f>
        <v>0</v>
      </c>
      <c r="AY164" s="157" cm="1">
        <f t="array" ref="AY164">IFERROR(_xlfn.XLOOKUP($A164&amp;AY$4,MEN_DES&amp;MEN_COD,MEN_GMS),0)*$Q164</f>
        <v>0</v>
      </c>
      <c r="AZ164" s="157" cm="1">
        <f t="array" ref="AZ164">IFERROR(_xlfn.XLOOKUP($A164&amp;AZ$4,MEN_DES&amp;MEN_COD,MEN_GMS),0)*$Q164</f>
        <v>0</v>
      </c>
      <c r="BA164" s="157" cm="1">
        <f t="array" ref="BA164">IFERROR(_xlfn.XLOOKUP($A164&amp;BA$4,MEN_DES&amp;MEN_COD,MEN_GMS),0)*$Q164</f>
        <v>0</v>
      </c>
      <c r="BB164" s="157" cm="1">
        <f t="array" ref="BB164">IFERROR(_xlfn.XLOOKUP($A164&amp;BB$4,MEN_DES&amp;MEN_COD,MEN_GMS),0)*$Q164</f>
        <v>0</v>
      </c>
      <c r="BC164" s="157" cm="1">
        <f t="array" ref="BC164">IFERROR(_xlfn.XLOOKUP($A164&amp;BC$4,MEN_DES&amp;MEN_COD,MEN_GMS),0)*$Q164</f>
        <v>0</v>
      </c>
      <c r="BD164" s="157" cm="1">
        <f t="array" ref="BD164">IFERROR(_xlfn.XLOOKUP($A164&amp;BD$4,MEN_DES&amp;MEN_COD,MEN_GMS),0)*$Q164</f>
        <v>0</v>
      </c>
      <c r="BE164" s="157" cm="1">
        <f t="array" ref="BE164">IFERROR(_xlfn.XLOOKUP($A164&amp;BE$4,MEN_DES&amp;MEN_COD,MEN_GMS),0)*$Q164</f>
        <v>0</v>
      </c>
      <c r="BF164" s="157" cm="1">
        <f t="array" ref="BF164">IFERROR(_xlfn.XLOOKUP($A164&amp;BF$4,MEN_DES&amp;MEN_COD,MEN_GMS),0)*$Q164</f>
        <v>0</v>
      </c>
      <c r="BG164" s="157" cm="1">
        <f t="array" ref="BG164">IFERROR(_xlfn.XLOOKUP($A164&amp;BG$4,MEN_DES&amp;MEN_COD,MEN_GMS),0)*$Q164</f>
        <v>0</v>
      </c>
      <c r="BH164" s="157" cm="1">
        <f t="array" ref="BH164">IFERROR(_xlfn.XLOOKUP($A164&amp;BH$4,MEN_DES&amp;MEN_COD,MEN_GMS),0)*$Q164</f>
        <v>0</v>
      </c>
      <c r="BI164" s="157" cm="1">
        <f t="array" ref="BI164">IFERROR(_xlfn.XLOOKUP($A164&amp;BI$4,MEN_DES&amp;MEN_COD,MEN_GMS),0)*$Q164</f>
        <v>0</v>
      </c>
      <c r="BJ164" s="157" cm="1">
        <f t="array" ref="BJ164">IFERROR(_xlfn.XLOOKUP($A164&amp;BJ$4,MEN_DES&amp;MEN_COD,MEN_GMS),0)*$Q164</f>
        <v>0</v>
      </c>
      <c r="BK164" s="157" cm="1">
        <f t="array" ref="BK164">IFERROR(_xlfn.XLOOKUP($A164&amp;BK$4,MEN_DES&amp;MEN_COD,MEN_GMS),0)*$Q164</f>
        <v>0</v>
      </c>
      <c r="BL164" s="157" cm="1">
        <f t="array" ref="BL164">IFERROR(_xlfn.XLOOKUP($A164&amp;BL$4,MEN_DES&amp;MEN_COD,MEN_GMS),0)*$Q164</f>
        <v>0</v>
      </c>
      <c r="BM164" s="157" cm="1">
        <f t="array" ref="BM164">IFERROR(_xlfn.XLOOKUP($A164&amp;BM$4,MEN_DES&amp;MEN_COD,MEN_GMS),0)*$Q164</f>
        <v>0</v>
      </c>
      <c r="BN164" s="157" cm="1">
        <f t="array" ref="BN164">IFERROR(_xlfn.XLOOKUP($A164&amp;BN$4,MEN_DES&amp;MEN_COD,MEN_GMS),0)*$Q164</f>
        <v>0</v>
      </c>
      <c r="BO164" s="168">
        <f t="shared" si="41"/>
        <v>0</v>
      </c>
    </row>
    <row r="165" spans="2:67" x14ac:dyDescent="0.15">
      <c r="B165"/>
      <c r="C165"/>
      <c r="R165" s="157" cm="1">
        <f t="array" ref="R165">IFERROR(_xlfn.XLOOKUP($A165&amp;R$4,MEN_DES&amp;MEN_COD,MEN_GMS),0)*$Q165</f>
        <v>0</v>
      </c>
      <c r="S165" s="157" cm="1">
        <f t="array" ref="S165">IFERROR(_xlfn.XLOOKUP($A165&amp;S$4,MEN_DES&amp;MEN_COD,MEN_GMS),0)*$Q165</f>
        <v>0</v>
      </c>
      <c r="T165" s="157" cm="1">
        <f t="array" ref="T165">IFERROR(_xlfn.XLOOKUP($A165&amp;T$4,MEN_DES&amp;MEN_COD,MEN_GMS),0)*$Q165</f>
        <v>0</v>
      </c>
      <c r="U165" s="157" cm="1">
        <f t="array" ref="U165">IFERROR(_xlfn.XLOOKUP($A165&amp;U$4,MEN_DES&amp;MEN_COD,MEN_GMS),0)*$Q165</f>
        <v>0</v>
      </c>
      <c r="V165" s="157" cm="1">
        <f t="array" ref="V165">IFERROR(_xlfn.XLOOKUP($A165&amp;V$4,MEN_DES&amp;MEN_COD,MEN_GMS),0)*$Q165</f>
        <v>0</v>
      </c>
      <c r="W165" s="157" cm="1">
        <f t="array" ref="W165">IFERROR(_xlfn.XLOOKUP($A165&amp;W$4,MEN_DES&amp;MEN_COD,MEN_GMS),0)*$Q165</f>
        <v>0</v>
      </c>
      <c r="X165" s="157" cm="1">
        <f t="array" ref="X165">IFERROR(_xlfn.XLOOKUP($A165&amp;X$4,MEN_DES&amp;MEN_COD,MEN_GMS),0)*$Q165</f>
        <v>0</v>
      </c>
      <c r="Y165" s="157" cm="1">
        <f t="array" ref="Y165">IFERROR(_xlfn.XLOOKUP($A165&amp;Y$4,MEN_DES&amp;MEN_COD,MEN_GMS),0)*$Q165</f>
        <v>0</v>
      </c>
      <c r="Z165" s="157" cm="1">
        <f t="array" ref="Z165">IFERROR(_xlfn.XLOOKUP($A165&amp;Z$4,MEN_DES&amp;MEN_COD,MEN_GMS),0)*$Q165</f>
        <v>0</v>
      </c>
      <c r="AA165" s="157" cm="1">
        <f t="array" ref="AA165">IFERROR(_xlfn.XLOOKUP($A165&amp;AA$4,MEN_DES&amp;MEN_COD,MEN_GMS),0)*$Q165</f>
        <v>0</v>
      </c>
      <c r="AB165" s="157" cm="1">
        <f t="array" ref="AB165">IFERROR(_xlfn.XLOOKUP($A165&amp;AB$4,MEN_DES&amp;MEN_COD,MEN_GMS),0)*$Q165</f>
        <v>0</v>
      </c>
      <c r="AC165" s="157" cm="1">
        <f t="array" ref="AC165">IFERROR(_xlfn.XLOOKUP($A165&amp;AC$4,MEN_DES&amp;MEN_COD,MEN_GMS),0)*$Q165</f>
        <v>0</v>
      </c>
      <c r="AD165" s="157" cm="1">
        <f t="array" ref="AD165">IFERROR(_xlfn.XLOOKUP($A165&amp;AD$4,MEN_DES&amp;MEN_COD,MEN_GMS),0)*$Q165</f>
        <v>0</v>
      </c>
      <c r="AE165" s="157" cm="1">
        <f t="array" ref="AE165">IFERROR(_xlfn.XLOOKUP($A165&amp;AE$4,MEN_DES&amp;MEN_COD,MEN_GMS),0)*$Q165</f>
        <v>0</v>
      </c>
      <c r="AF165" s="157"/>
      <c r="AG165" s="157" cm="1">
        <f t="array" ref="AG165">IFERROR(_xlfn.XLOOKUP($A165&amp;AG$4,MEN_DES&amp;MEN_COD,MEN_GMS),0)*$Q165</f>
        <v>0</v>
      </c>
      <c r="AH165" s="157" cm="1">
        <f t="array" ref="AH165">IFERROR(_xlfn.XLOOKUP($A165&amp;AH$4,MEN_DES&amp;MEN_COD,MEN_GMS),0)*$Q165</f>
        <v>0</v>
      </c>
      <c r="AI165" s="157" cm="1">
        <f t="array" ref="AI165">IFERROR(_xlfn.XLOOKUP($A165&amp;AI$4,MEN_DES&amp;MEN_COD,MEN_GMS),0)*$Q165</f>
        <v>0</v>
      </c>
      <c r="AJ165" s="157" cm="1">
        <f t="array" ref="AJ165">IFERROR(_xlfn.XLOOKUP($A165&amp;AJ$4,MEN_DES&amp;MEN_COD,MEN_GMS),0)*$Q165</f>
        <v>0</v>
      </c>
      <c r="AK165" s="157" cm="1">
        <f t="array" ref="AK165">IFERROR(_xlfn.XLOOKUP($A165&amp;AK$4,MEN_DES&amp;MEN_COD,MEN_GMS),0)*$Q165</f>
        <v>0</v>
      </c>
      <c r="AL165" s="157" cm="1">
        <f t="array" ref="AL165">IFERROR(_xlfn.XLOOKUP($A165&amp;AL$4,MEN_DES&amp;MEN_COD,MEN_GMS),0)*$Q165</f>
        <v>0</v>
      </c>
      <c r="AM165" s="157" cm="1">
        <f t="array" ref="AM165">IFERROR(_xlfn.XLOOKUP($A165&amp;AM$4,MEN_DES&amp;MEN_COD,MEN_GMS),0)*$Q165</f>
        <v>0</v>
      </c>
      <c r="AN165" s="157" cm="1">
        <f t="array" ref="AN165">IFERROR(_xlfn.XLOOKUP($A165&amp;AN$4,MEN_DES&amp;MEN_COD,MEN_GMS),0)*$Q165</f>
        <v>0</v>
      </c>
      <c r="AO165" s="157" cm="1">
        <f t="array" ref="AO165">IFERROR(_xlfn.XLOOKUP($A165&amp;AO$4,MEN_DES&amp;MEN_COD,MEN_GMS),0)*$Q165</f>
        <v>0</v>
      </c>
      <c r="AP165" s="157" cm="1">
        <f t="array" ref="AP165">IFERROR(_xlfn.XLOOKUP($A165&amp;AP$4,MEN_DES&amp;MEN_COD,MEN_GMS),0)*$Q165</f>
        <v>0</v>
      </c>
      <c r="AQ165" s="157" cm="1">
        <f t="array" ref="AQ165">IFERROR(_xlfn.XLOOKUP($A165&amp;AQ$4,MEN_DES&amp;MEN_COD,MEN_GMS),0)*$Q165</f>
        <v>0</v>
      </c>
      <c r="AR165" s="157" cm="1">
        <f t="array" ref="AR165">IFERROR(_xlfn.XLOOKUP($A165&amp;AR$4,MEN_DES&amp;MEN_COD,MEN_GMS),0)*$Q165</f>
        <v>0</v>
      </c>
      <c r="AS165" s="157" cm="1">
        <f t="array" ref="AS165">IFERROR(_xlfn.XLOOKUP($A165&amp;AS$4,MEN_DES&amp;MEN_COD,MEN_GMS),0)*$Q165</f>
        <v>0</v>
      </c>
      <c r="AT165" s="157" cm="1">
        <f t="array" ref="AT165">IFERROR(_xlfn.XLOOKUP($A165&amp;AT$4,MEN_DES&amp;MEN_COD,MEN_GMS),0)*$Q165</f>
        <v>0</v>
      </c>
      <c r="AU165" s="157" cm="1">
        <f t="array" ref="AU165">IFERROR(_xlfn.XLOOKUP($A165&amp;AU$4,MEN_DES&amp;MEN_COD,MEN_GMS),0)*$Q165</f>
        <v>0</v>
      </c>
      <c r="AV165" s="157" cm="1">
        <f t="array" ref="AV165">IFERROR(_xlfn.XLOOKUP($A165&amp;AV$4,MEN_DES&amp;MEN_COD,MEN_GMS),0)*$Q165</f>
        <v>0</v>
      </c>
      <c r="AW165" s="157" cm="1">
        <f t="array" ref="AW165">IFERROR(_xlfn.XLOOKUP($A165&amp;AW$4,MEN_DES&amp;MEN_COD,MEN_GMS),0)*$Q165</f>
        <v>0</v>
      </c>
      <c r="AX165" s="157" cm="1">
        <f t="array" ref="AX165">IFERROR(_xlfn.XLOOKUP($A165&amp;AX$4,MEN_DES&amp;MEN_COD,MEN_GMS),0)*$Q165</f>
        <v>0</v>
      </c>
      <c r="AY165" s="157" cm="1">
        <f t="array" ref="AY165">IFERROR(_xlfn.XLOOKUP($A165&amp;AY$4,MEN_DES&amp;MEN_COD,MEN_GMS),0)*$Q165</f>
        <v>0</v>
      </c>
      <c r="AZ165" s="157" cm="1">
        <f t="array" ref="AZ165">IFERROR(_xlfn.XLOOKUP($A165&amp;AZ$4,MEN_DES&amp;MEN_COD,MEN_GMS),0)*$Q165</f>
        <v>0</v>
      </c>
      <c r="BA165" s="157" cm="1">
        <f t="array" ref="BA165">IFERROR(_xlfn.XLOOKUP($A165&amp;BA$4,MEN_DES&amp;MEN_COD,MEN_GMS),0)*$Q165</f>
        <v>0</v>
      </c>
      <c r="BB165" s="157" cm="1">
        <f t="array" ref="BB165">IFERROR(_xlfn.XLOOKUP($A165&amp;BB$4,MEN_DES&amp;MEN_COD,MEN_GMS),0)*$Q165</f>
        <v>0</v>
      </c>
      <c r="BC165" s="157" cm="1">
        <f t="array" ref="BC165">IFERROR(_xlfn.XLOOKUP($A165&amp;BC$4,MEN_DES&amp;MEN_COD,MEN_GMS),0)*$Q165</f>
        <v>0</v>
      </c>
      <c r="BD165" s="157" cm="1">
        <f t="array" ref="BD165">IFERROR(_xlfn.XLOOKUP($A165&amp;BD$4,MEN_DES&amp;MEN_COD,MEN_GMS),0)*$Q165</f>
        <v>0</v>
      </c>
      <c r="BE165" s="157" cm="1">
        <f t="array" ref="BE165">IFERROR(_xlfn.XLOOKUP($A165&amp;BE$4,MEN_DES&amp;MEN_COD,MEN_GMS),0)*$Q165</f>
        <v>0</v>
      </c>
      <c r="BF165" s="157" cm="1">
        <f t="array" ref="BF165">IFERROR(_xlfn.XLOOKUP($A165&amp;BF$4,MEN_DES&amp;MEN_COD,MEN_GMS),0)*$Q165</f>
        <v>0</v>
      </c>
      <c r="BG165" s="157" cm="1">
        <f t="array" ref="BG165">IFERROR(_xlfn.XLOOKUP($A165&amp;BG$4,MEN_DES&amp;MEN_COD,MEN_GMS),0)*$Q165</f>
        <v>0</v>
      </c>
      <c r="BH165" s="157" cm="1">
        <f t="array" ref="BH165">IFERROR(_xlfn.XLOOKUP($A165&amp;BH$4,MEN_DES&amp;MEN_COD,MEN_GMS),0)*$Q165</f>
        <v>0</v>
      </c>
      <c r="BI165" s="157" cm="1">
        <f t="array" ref="BI165">IFERROR(_xlfn.XLOOKUP($A165&amp;BI$4,MEN_DES&amp;MEN_COD,MEN_GMS),0)*$Q165</f>
        <v>0</v>
      </c>
      <c r="BJ165" s="157" cm="1">
        <f t="array" ref="BJ165">IFERROR(_xlfn.XLOOKUP($A165&amp;BJ$4,MEN_DES&amp;MEN_COD,MEN_GMS),0)*$Q165</f>
        <v>0</v>
      </c>
      <c r="BK165" s="157" cm="1">
        <f t="array" ref="BK165">IFERROR(_xlfn.XLOOKUP($A165&amp;BK$4,MEN_DES&amp;MEN_COD,MEN_GMS),0)*$Q165</f>
        <v>0</v>
      </c>
      <c r="BL165" s="157" cm="1">
        <f t="array" ref="BL165">IFERROR(_xlfn.XLOOKUP($A165&amp;BL$4,MEN_DES&amp;MEN_COD,MEN_GMS),0)*$Q165</f>
        <v>0</v>
      </c>
      <c r="BM165" s="157" cm="1">
        <f t="array" ref="BM165">IFERROR(_xlfn.XLOOKUP($A165&amp;BM$4,MEN_DES&amp;MEN_COD,MEN_GMS),0)*$Q165</f>
        <v>0</v>
      </c>
      <c r="BN165" s="157" cm="1">
        <f t="array" ref="BN165">IFERROR(_xlfn.XLOOKUP($A165&amp;BN$4,MEN_DES&amp;MEN_COD,MEN_GMS),0)*$Q165</f>
        <v>0</v>
      </c>
      <c r="BO165" s="168">
        <f t="shared" si="41"/>
        <v>0</v>
      </c>
    </row>
    <row r="166" spans="2:67" x14ac:dyDescent="0.15">
      <c r="B166"/>
      <c r="C166"/>
      <c r="R166" s="157" cm="1">
        <f t="array" ref="R166">IFERROR(_xlfn.XLOOKUP($A166&amp;R$4,MEN_DES&amp;MEN_COD,MEN_GMS),0)*$Q166</f>
        <v>0</v>
      </c>
      <c r="S166" s="157" cm="1">
        <f t="array" ref="S166">IFERROR(_xlfn.XLOOKUP($A166&amp;S$4,MEN_DES&amp;MEN_COD,MEN_GMS),0)*$Q166</f>
        <v>0</v>
      </c>
      <c r="T166" s="157" cm="1">
        <f t="array" ref="T166">IFERROR(_xlfn.XLOOKUP($A166&amp;T$4,MEN_DES&amp;MEN_COD,MEN_GMS),0)*$Q166</f>
        <v>0</v>
      </c>
      <c r="U166" s="157" cm="1">
        <f t="array" ref="U166">IFERROR(_xlfn.XLOOKUP($A166&amp;U$4,MEN_DES&amp;MEN_COD,MEN_GMS),0)*$Q166</f>
        <v>0</v>
      </c>
      <c r="V166" s="157" cm="1">
        <f t="array" ref="V166">IFERROR(_xlfn.XLOOKUP($A166&amp;V$4,MEN_DES&amp;MEN_COD,MEN_GMS),0)*$Q166</f>
        <v>0</v>
      </c>
      <c r="W166" s="157" cm="1">
        <f t="array" ref="W166">IFERROR(_xlfn.XLOOKUP($A166&amp;W$4,MEN_DES&amp;MEN_COD,MEN_GMS),0)*$Q166</f>
        <v>0</v>
      </c>
      <c r="X166" s="157" cm="1">
        <f t="array" ref="X166">IFERROR(_xlfn.XLOOKUP($A166&amp;X$4,MEN_DES&amp;MEN_COD,MEN_GMS),0)*$Q166</f>
        <v>0</v>
      </c>
      <c r="Y166" s="157" cm="1">
        <f t="array" ref="Y166">IFERROR(_xlfn.XLOOKUP($A166&amp;Y$4,MEN_DES&amp;MEN_COD,MEN_GMS),0)*$Q166</f>
        <v>0</v>
      </c>
      <c r="Z166" s="157" cm="1">
        <f t="array" ref="Z166">IFERROR(_xlfn.XLOOKUP($A166&amp;Z$4,MEN_DES&amp;MEN_COD,MEN_GMS),0)*$Q166</f>
        <v>0</v>
      </c>
      <c r="AA166" s="157" cm="1">
        <f t="array" ref="AA166">IFERROR(_xlfn.XLOOKUP($A166&amp;AA$4,MEN_DES&amp;MEN_COD,MEN_GMS),0)*$Q166</f>
        <v>0</v>
      </c>
      <c r="AB166" s="157" cm="1">
        <f t="array" ref="AB166">IFERROR(_xlfn.XLOOKUP($A166&amp;AB$4,MEN_DES&amp;MEN_COD,MEN_GMS),0)*$Q166</f>
        <v>0</v>
      </c>
      <c r="AC166" s="157" cm="1">
        <f t="array" ref="AC166">IFERROR(_xlfn.XLOOKUP($A166&amp;AC$4,MEN_DES&amp;MEN_COD,MEN_GMS),0)*$Q166</f>
        <v>0</v>
      </c>
      <c r="AD166" s="157" cm="1">
        <f t="array" ref="AD166">IFERROR(_xlfn.XLOOKUP($A166&amp;AD$4,MEN_DES&amp;MEN_COD,MEN_GMS),0)*$Q166</f>
        <v>0</v>
      </c>
      <c r="AE166" s="157" cm="1">
        <f t="array" ref="AE166">IFERROR(_xlfn.XLOOKUP($A166&amp;AE$4,MEN_DES&amp;MEN_COD,MEN_GMS),0)*$Q166</f>
        <v>0</v>
      </c>
      <c r="AF166" s="157"/>
      <c r="AG166" s="157" cm="1">
        <f t="array" ref="AG166">IFERROR(_xlfn.XLOOKUP($A166&amp;AG$4,MEN_DES&amp;MEN_COD,MEN_GMS),0)*$Q166</f>
        <v>0</v>
      </c>
      <c r="AH166" s="157" cm="1">
        <f t="array" ref="AH166">IFERROR(_xlfn.XLOOKUP($A166&amp;AH$4,MEN_DES&amp;MEN_COD,MEN_GMS),0)*$Q166</f>
        <v>0</v>
      </c>
      <c r="AI166" s="157" cm="1">
        <f t="array" ref="AI166">IFERROR(_xlfn.XLOOKUP($A166&amp;AI$4,MEN_DES&amp;MEN_COD,MEN_GMS),0)*$Q166</f>
        <v>0</v>
      </c>
      <c r="AJ166" s="157" cm="1">
        <f t="array" ref="AJ166">IFERROR(_xlfn.XLOOKUP($A166&amp;AJ$4,MEN_DES&amp;MEN_COD,MEN_GMS),0)*$Q166</f>
        <v>0</v>
      </c>
      <c r="AK166" s="157" cm="1">
        <f t="array" ref="AK166">IFERROR(_xlfn.XLOOKUP($A166&amp;AK$4,MEN_DES&amp;MEN_COD,MEN_GMS),0)*$Q166</f>
        <v>0</v>
      </c>
      <c r="AL166" s="157" cm="1">
        <f t="array" ref="AL166">IFERROR(_xlfn.XLOOKUP($A166&amp;AL$4,MEN_DES&amp;MEN_COD,MEN_GMS),0)*$Q166</f>
        <v>0</v>
      </c>
      <c r="AM166" s="157" cm="1">
        <f t="array" ref="AM166">IFERROR(_xlfn.XLOOKUP($A166&amp;AM$4,MEN_DES&amp;MEN_COD,MEN_GMS),0)*$Q166</f>
        <v>0</v>
      </c>
      <c r="AN166" s="157" cm="1">
        <f t="array" ref="AN166">IFERROR(_xlfn.XLOOKUP($A166&amp;AN$4,MEN_DES&amp;MEN_COD,MEN_GMS),0)*$Q166</f>
        <v>0</v>
      </c>
      <c r="AO166" s="157" cm="1">
        <f t="array" ref="AO166">IFERROR(_xlfn.XLOOKUP($A166&amp;AO$4,MEN_DES&amp;MEN_COD,MEN_GMS),0)*$Q166</f>
        <v>0</v>
      </c>
      <c r="AP166" s="157" cm="1">
        <f t="array" ref="AP166">IFERROR(_xlfn.XLOOKUP($A166&amp;AP$4,MEN_DES&amp;MEN_COD,MEN_GMS),0)*$Q166</f>
        <v>0</v>
      </c>
      <c r="AQ166" s="157" cm="1">
        <f t="array" ref="AQ166">IFERROR(_xlfn.XLOOKUP($A166&amp;AQ$4,MEN_DES&amp;MEN_COD,MEN_GMS),0)*$Q166</f>
        <v>0</v>
      </c>
      <c r="AR166" s="157" cm="1">
        <f t="array" ref="AR166">IFERROR(_xlfn.XLOOKUP($A166&amp;AR$4,MEN_DES&amp;MEN_COD,MEN_GMS),0)*$Q166</f>
        <v>0</v>
      </c>
      <c r="AS166" s="157" cm="1">
        <f t="array" ref="AS166">IFERROR(_xlfn.XLOOKUP($A166&amp;AS$4,MEN_DES&amp;MEN_COD,MEN_GMS),0)*$Q166</f>
        <v>0</v>
      </c>
      <c r="AT166" s="157" cm="1">
        <f t="array" ref="AT166">IFERROR(_xlfn.XLOOKUP($A166&amp;AT$4,MEN_DES&amp;MEN_COD,MEN_GMS),0)*$Q166</f>
        <v>0</v>
      </c>
      <c r="AU166" s="157" cm="1">
        <f t="array" ref="AU166">IFERROR(_xlfn.XLOOKUP($A166&amp;AU$4,MEN_DES&amp;MEN_COD,MEN_GMS),0)*$Q166</f>
        <v>0</v>
      </c>
      <c r="AV166" s="157" cm="1">
        <f t="array" ref="AV166">IFERROR(_xlfn.XLOOKUP($A166&amp;AV$4,MEN_DES&amp;MEN_COD,MEN_GMS),0)*$Q166</f>
        <v>0</v>
      </c>
      <c r="AW166" s="157" cm="1">
        <f t="array" ref="AW166">IFERROR(_xlfn.XLOOKUP($A166&amp;AW$4,MEN_DES&amp;MEN_COD,MEN_GMS),0)*$Q166</f>
        <v>0</v>
      </c>
      <c r="AX166" s="157" cm="1">
        <f t="array" ref="AX166">IFERROR(_xlfn.XLOOKUP($A166&amp;AX$4,MEN_DES&amp;MEN_COD,MEN_GMS),0)*$Q166</f>
        <v>0</v>
      </c>
      <c r="AY166" s="157" cm="1">
        <f t="array" ref="AY166">IFERROR(_xlfn.XLOOKUP($A166&amp;AY$4,MEN_DES&amp;MEN_COD,MEN_GMS),0)*$Q166</f>
        <v>0</v>
      </c>
      <c r="AZ166" s="157" cm="1">
        <f t="array" ref="AZ166">IFERROR(_xlfn.XLOOKUP($A166&amp;AZ$4,MEN_DES&amp;MEN_COD,MEN_GMS),0)*$Q166</f>
        <v>0</v>
      </c>
      <c r="BA166" s="157" cm="1">
        <f t="array" ref="BA166">IFERROR(_xlfn.XLOOKUP($A166&amp;BA$4,MEN_DES&amp;MEN_COD,MEN_GMS),0)*$Q166</f>
        <v>0</v>
      </c>
      <c r="BB166" s="157" cm="1">
        <f t="array" ref="BB166">IFERROR(_xlfn.XLOOKUP($A166&amp;BB$4,MEN_DES&amp;MEN_COD,MEN_GMS),0)*$Q166</f>
        <v>0</v>
      </c>
      <c r="BC166" s="157" cm="1">
        <f t="array" ref="BC166">IFERROR(_xlfn.XLOOKUP($A166&amp;BC$4,MEN_DES&amp;MEN_COD,MEN_GMS),0)*$Q166</f>
        <v>0</v>
      </c>
      <c r="BD166" s="157" cm="1">
        <f t="array" ref="BD166">IFERROR(_xlfn.XLOOKUP($A166&amp;BD$4,MEN_DES&amp;MEN_COD,MEN_GMS),0)*$Q166</f>
        <v>0</v>
      </c>
      <c r="BE166" s="157" cm="1">
        <f t="array" ref="BE166">IFERROR(_xlfn.XLOOKUP($A166&amp;BE$4,MEN_DES&amp;MEN_COD,MEN_GMS),0)*$Q166</f>
        <v>0</v>
      </c>
      <c r="BF166" s="157" cm="1">
        <f t="array" ref="BF166">IFERROR(_xlfn.XLOOKUP($A166&amp;BF$4,MEN_DES&amp;MEN_COD,MEN_GMS),0)*$Q166</f>
        <v>0</v>
      </c>
      <c r="BG166" s="157" cm="1">
        <f t="array" ref="BG166">IFERROR(_xlfn.XLOOKUP($A166&amp;BG$4,MEN_DES&amp;MEN_COD,MEN_GMS),0)*$Q166</f>
        <v>0</v>
      </c>
      <c r="BH166" s="157" cm="1">
        <f t="array" ref="BH166">IFERROR(_xlfn.XLOOKUP($A166&amp;BH$4,MEN_DES&amp;MEN_COD,MEN_GMS),0)*$Q166</f>
        <v>0</v>
      </c>
      <c r="BI166" s="157" cm="1">
        <f t="array" ref="BI166">IFERROR(_xlfn.XLOOKUP($A166&amp;BI$4,MEN_DES&amp;MEN_COD,MEN_GMS),0)*$Q166</f>
        <v>0</v>
      </c>
      <c r="BJ166" s="157" cm="1">
        <f t="array" ref="BJ166">IFERROR(_xlfn.XLOOKUP($A166&amp;BJ$4,MEN_DES&amp;MEN_COD,MEN_GMS),0)*$Q166</f>
        <v>0</v>
      </c>
      <c r="BK166" s="157" cm="1">
        <f t="array" ref="BK166">IFERROR(_xlfn.XLOOKUP($A166&amp;BK$4,MEN_DES&amp;MEN_COD,MEN_GMS),0)*$Q166</f>
        <v>0</v>
      </c>
      <c r="BL166" s="157" cm="1">
        <f t="array" ref="BL166">IFERROR(_xlfn.XLOOKUP($A166&amp;BL$4,MEN_DES&amp;MEN_COD,MEN_GMS),0)*$Q166</f>
        <v>0</v>
      </c>
      <c r="BM166" s="157" cm="1">
        <f t="array" ref="BM166">IFERROR(_xlfn.XLOOKUP($A166&amp;BM$4,MEN_DES&amp;MEN_COD,MEN_GMS),0)*$Q166</f>
        <v>0</v>
      </c>
      <c r="BN166" s="157" cm="1">
        <f t="array" ref="BN166">IFERROR(_xlfn.XLOOKUP($A166&amp;BN$4,MEN_DES&amp;MEN_COD,MEN_GMS),0)*$Q166</f>
        <v>0</v>
      </c>
      <c r="BO166" s="168">
        <f t="shared" si="41"/>
        <v>0</v>
      </c>
    </row>
    <row r="167" spans="2:67" x14ac:dyDescent="0.15">
      <c r="B167"/>
      <c r="C167"/>
      <c r="R167" s="157" cm="1">
        <f t="array" ref="R167">IFERROR(_xlfn.XLOOKUP($A167&amp;R$4,MEN_DES&amp;MEN_COD,MEN_GMS),0)*$Q167</f>
        <v>0</v>
      </c>
      <c r="S167" s="157" cm="1">
        <f t="array" ref="S167">IFERROR(_xlfn.XLOOKUP($A167&amp;S$4,MEN_DES&amp;MEN_COD,MEN_GMS),0)*$Q167</f>
        <v>0</v>
      </c>
      <c r="T167" s="157" cm="1">
        <f t="array" ref="T167">IFERROR(_xlfn.XLOOKUP($A167&amp;T$4,MEN_DES&amp;MEN_COD,MEN_GMS),0)*$Q167</f>
        <v>0</v>
      </c>
      <c r="U167" s="157" cm="1">
        <f t="array" ref="U167">IFERROR(_xlfn.XLOOKUP($A167&amp;U$4,MEN_DES&amp;MEN_COD,MEN_GMS),0)*$Q167</f>
        <v>0</v>
      </c>
      <c r="V167" s="157" cm="1">
        <f t="array" ref="V167">IFERROR(_xlfn.XLOOKUP($A167&amp;V$4,MEN_DES&amp;MEN_COD,MEN_GMS),0)*$Q167</f>
        <v>0</v>
      </c>
      <c r="W167" s="157" cm="1">
        <f t="array" ref="W167">IFERROR(_xlfn.XLOOKUP($A167&amp;W$4,MEN_DES&amp;MEN_COD,MEN_GMS),0)*$Q167</f>
        <v>0</v>
      </c>
      <c r="X167" s="157" cm="1">
        <f t="array" ref="X167">IFERROR(_xlfn.XLOOKUP($A167&amp;X$4,MEN_DES&amp;MEN_COD,MEN_GMS),0)*$Q167</f>
        <v>0</v>
      </c>
      <c r="Y167" s="157" cm="1">
        <f t="array" ref="Y167">IFERROR(_xlfn.XLOOKUP($A167&amp;Y$4,MEN_DES&amp;MEN_COD,MEN_GMS),0)*$Q167</f>
        <v>0</v>
      </c>
      <c r="Z167" s="157" cm="1">
        <f t="array" ref="Z167">IFERROR(_xlfn.XLOOKUP($A167&amp;Z$4,MEN_DES&amp;MEN_COD,MEN_GMS),0)*$Q167</f>
        <v>0</v>
      </c>
      <c r="AA167" s="157" cm="1">
        <f t="array" ref="AA167">IFERROR(_xlfn.XLOOKUP($A167&amp;AA$4,MEN_DES&amp;MEN_COD,MEN_GMS),0)*$Q167</f>
        <v>0</v>
      </c>
      <c r="AB167" s="157" cm="1">
        <f t="array" ref="AB167">IFERROR(_xlfn.XLOOKUP($A167&amp;AB$4,MEN_DES&amp;MEN_COD,MEN_GMS),0)*$Q167</f>
        <v>0</v>
      </c>
      <c r="AC167" s="157" cm="1">
        <f t="array" ref="AC167">IFERROR(_xlfn.XLOOKUP($A167&amp;AC$4,MEN_DES&amp;MEN_COD,MEN_GMS),0)*$Q167</f>
        <v>0</v>
      </c>
      <c r="AD167" s="157" cm="1">
        <f t="array" ref="AD167">IFERROR(_xlfn.XLOOKUP($A167&amp;AD$4,MEN_DES&amp;MEN_COD,MEN_GMS),0)*$Q167</f>
        <v>0</v>
      </c>
      <c r="AE167" s="157" cm="1">
        <f t="array" ref="AE167">IFERROR(_xlfn.XLOOKUP($A167&amp;AE$4,MEN_DES&amp;MEN_COD,MEN_GMS),0)*$Q167</f>
        <v>0</v>
      </c>
      <c r="AF167" s="157"/>
      <c r="AG167" s="157" cm="1">
        <f t="array" ref="AG167">IFERROR(_xlfn.XLOOKUP($A167&amp;AG$4,MEN_DES&amp;MEN_COD,MEN_GMS),0)*$Q167</f>
        <v>0</v>
      </c>
      <c r="AH167" s="157" cm="1">
        <f t="array" ref="AH167">IFERROR(_xlfn.XLOOKUP($A167&amp;AH$4,MEN_DES&amp;MEN_COD,MEN_GMS),0)*$Q167</f>
        <v>0</v>
      </c>
      <c r="AI167" s="157" cm="1">
        <f t="array" ref="AI167">IFERROR(_xlfn.XLOOKUP($A167&amp;AI$4,MEN_DES&amp;MEN_COD,MEN_GMS),0)*$Q167</f>
        <v>0</v>
      </c>
      <c r="AJ167" s="157" cm="1">
        <f t="array" ref="AJ167">IFERROR(_xlfn.XLOOKUP($A167&amp;AJ$4,MEN_DES&amp;MEN_COD,MEN_GMS),0)*$Q167</f>
        <v>0</v>
      </c>
      <c r="AK167" s="157" cm="1">
        <f t="array" ref="AK167">IFERROR(_xlfn.XLOOKUP($A167&amp;AK$4,MEN_DES&amp;MEN_COD,MEN_GMS),0)*$Q167</f>
        <v>0</v>
      </c>
      <c r="AL167" s="157" cm="1">
        <f t="array" ref="AL167">IFERROR(_xlfn.XLOOKUP($A167&amp;AL$4,MEN_DES&amp;MEN_COD,MEN_GMS),0)*$Q167</f>
        <v>0</v>
      </c>
      <c r="AM167" s="157" cm="1">
        <f t="array" ref="AM167">IFERROR(_xlfn.XLOOKUP($A167&amp;AM$4,MEN_DES&amp;MEN_COD,MEN_GMS),0)*$Q167</f>
        <v>0</v>
      </c>
      <c r="AN167" s="157" cm="1">
        <f t="array" ref="AN167">IFERROR(_xlfn.XLOOKUP($A167&amp;AN$4,MEN_DES&amp;MEN_COD,MEN_GMS),0)*$Q167</f>
        <v>0</v>
      </c>
      <c r="AO167" s="157" cm="1">
        <f t="array" ref="AO167">IFERROR(_xlfn.XLOOKUP($A167&amp;AO$4,MEN_DES&amp;MEN_COD,MEN_GMS),0)*$Q167</f>
        <v>0</v>
      </c>
      <c r="AP167" s="157" cm="1">
        <f t="array" ref="AP167">IFERROR(_xlfn.XLOOKUP($A167&amp;AP$4,MEN_DES&amp;MEN_COD,MEN_GMS),0)*$Q167</f>
        <v>0</v>
      </c>
      <c r="AQ167" s="157" cm="1">
        <f t="array" ref="AQ167">IFERROR(_xlfn.XLOOKUP($A167&amp;AQ$4,MEN_DES&amp;MEN_COD,MEN_GMS),0)*$Q167</f>
        <v>0</v>
      </c>
      <c r="AR167" s="157" cm="1">
        <f t="array" ref="AR167">IFERROR(_xlfn.XLOOKUP($A167&amp;AR$4,MEN_DES&amp;MEN_COD,MEN_GMS),0)*$Q167</f>
        <v>0</v>
      </c>
      <c r="AS167" s="157" cm="1">
        <f t="array" ref="AS167">IFERROR(_xlfn.XLOOKUP($A167&amp;AS$4,MEN_DES&amp;MEN_COD,MEN_GMS),0)*$Q167</f>
        <v>0</v>
      </c>
      <c r="AT167" s="157" cm="1">
        <f t="array" ref="AT167">IFERROR(_xlfn.XLOOKUP($A167&amp;AT$4,MEN_DES&amp;MEN_COD,MEN_GMS),0)*$Q167</f>
        <v>0</v>
      </c>
      <c r="AU167" s="157" cm="1">
        <f t="array" ref="AU167">IFERROR(_xlfn.XLOOKUP($A167&amp;AU$4,MEN_DES&amp;MEN_COD,MEN_GMS),0)*$Q167</f>
        <v>0</v>
      </c>
      <c r="AV167" s="157" cm="1">
        <f t="array" ref="AV167">IFERROR(_xlfn.XLOOKUP($A167&amp;AV$4,MEN_DES&amp;MEN_COD,MEN_GMS),0)*$Q167</f>
        <v>0</v>
      </c>
      <c r="AW167" s="157" cm="1">
        <f t="array" ref="AW167">IFERROR(_xlfn.XLOOKUP($A167&amp;AW$4,MEN_DES&amp;MEN_COD,MEN_GMS),0)*$Q167</f>
        <v>0</v>
      </c>
      <c r="AX167" s="157" cm="1">
        <f t="array" ref="AX167">IFERROR(_xlfn.XLOOKUP($A167&amp;AX$4,MEN_DES&amp;MEN_COD,MEN_GMS),0)*$Q167</f>
        <v>0</v>
      </c>
      <c r="AY167" s="157" cm="1">
        <f t="array" ref="AY167">IFERROR(_xlfn.XLOOKUP($A167&amp;AY$4,MEN_DES&amp;MEN_COD,MEN_GMS),0)*$Q167</f>
        <v>0</v>
      </c>
      <c r="AZ167" s="157" cm="1">
        <f t="array" ref="AZ167">IFERROR(_xlfn.XLOOKUP($A167&amp;AZ$4,MEN_DES&amp;MEN_COD,MEN_GMS),0)*$Q167</f>
        <v>0</v>
      </c>
      <c r="BA167" s="157" cm="1">
        <f t="array" ref="BA167">IFERROR(_xlfn.XLOOKUP($A167&amp;BA$4,MEN_DES&amp;MEN_COD,MEN_GMS),0)*$Q167</f>
        <v>0</v>
      </c>
      <c r="BB167" s="157" cm="1">
        <f t="array" ref="BB167">IFERROR(_xlfn.XLOOKUP($A167&amp;BB$4,MEN_DES&amp;MEN_COD,MEN_GMS),0)*$Q167</f>
        <v>0</v>
      </c>
      <c r="BC167" s="157" cm="1">
        <f t="array" ref="BC167">IFERROR(_xlfn.XLOOKUP($A167&amp;BC$4,MEN_DES&amp;MEN_COD,MEN_GMS),0)*$Q167</f>
        <v>0</v>
      </c>
      <c r="BD167" s="157" cm="1">
        <f t="array" ref="BD167">IFERROR(_xlfn.XLOOKUP($A167&amp;BD$4,MEN_DES&amp;MEN_COD,MEN_GMS),0)*$Q167</f>
        <v>0</v>
      </c>
      <c r="BE167" s="157" cm="1">
        <f t="array" ref="BE167">IFERROR(_xlfn.XLOOKUP($A167&amp;BE$4,MEN_DES&amp;MEN_COD,MEN_GMS),0)*$Q167</f>
        <v>0</v>
      </c>
      <c r="BF167" s="157" cm="1">
        <f t="array" ref="BF167">IFERROR(_xlfn.XLOOKUP($A167&amp;BF$4,MEN_DES&amp;MEN_COD,MEN_GMS),0)*$Q167</f>
        <v>0</v>
      </c>
      <c r="BG167" s="157" cm="1">
        <f t="array" ref="BG167">IFERROR(_xlfn.XLOOKUP($A167&amp;BG$4,MEN_DES&amp;MEN_COD,MEN_GMS),0)*$Q167</f>
        <v>0</v>
      </c>
      <c r="BH167" s="157" cm="1">
        <f t="array" ref="BH167">IFERROR(_xlfn.XLOOKUP($A167&amp;BH$4,MEN_DES&amp;MEN_COD,MEN_GMS),0)*$Q167</f>
        <v>0</v>
      </c>
      <c r="BI167" s="157" cm="1">
        <f t="array" ref="BI167">IFERROR(_xlfn.XLOOKUP($A167&amp;BI$4,MEN_DES&amp;MEN_COD,MEN_GMS),0)*$Q167</f>
        <v>0</v>
      </c>
      <c r="BJ167" s="157" cm="1">
        <f t="array" ref="BJ167">IFERROR(_xlfn.XLOOKUP($A167&amp;BJ$4,MEN_DES&amp;MEN_COD,MEN_GMS),0)*$Q167</f>
        <v>0</v>
      </c>
      <c r="BK167" s="157" cm="1">
        <f t="array" ref="BK167">IFERROR(_xlfn.XLOOKUP($A167&amp;BK$4,MEN_DES&amp;MEN_COD,MEN_GMS),0)*$Q167</f>
        <v>0</v>
      </c>
      <c r="BL167" s="157" cm="1">
        <f t="array" ref="BL167">IFERROR(_xlfn.XLOOKUP($A167&amp;BL$4,MEN_DES&amp;MEN_COD,MEN_GMS),0)*$Q167</f>
        <v>0</v>
      </c>
      <c r="BM167" s="157" cm="1">
        <f t="array" ref="BM167">IFERROR(_xlfn.XLOOKUP($A167&amp;BM$4,MEN_DES&amp;MEN_COD,MEN_GMS),0)*$Q167</f>
        <v>0</v>
      </c>
      <c r="BN167" s="157" cm="1">
        <f t="array" ref="BN167">IFERROR(_xlfn.XLOOKUP($A167&amp;BN$4,MEN_DES&amp;MEN_COD,MEN_GMS),0)*$Q167</f>
        <v>0</v>
      </c>
      <c r="BO167" s="168">
        <f t="shared" si="41"/>
        <v>0</v>
      </c>
    </row>
    <row r="168" spans="2:67" x14ac:dyDescent="0.15">
      <c r="B168"/>
      <c r="C168"/>
      <c r="R168" s="157" cm="1">
        <f t="array" ref="R168">IFERROR(_xlfn.XLOOKUP($A168&amp;R$4,MEN_DES&amp;MEN_COD,MEN_GMS),0)*$Q168</f>
        <v>0</v>
      </c>
      <c r="S168" s="157" cm="1">
        <f t="array" ref="S168">IFERROR(_xlfn.XLOOKUP($A168&amp;S$4,MEN_DES&amp;MEN_COD,MEN_GMS),0)*$Q168</f>
        <v>0</v>
      </c>
      <c r="T168" s="157" cm="1">
        <f t="array" ref="T168">IFERROR(_xlfn.XLOOKUP($A168&amp;T$4,MEN_DES&amp;MEN_COD,MEN_GMS),0)*$Q168</f>
        <v>0</v>
      </c>
      <c r="U168" s="157" cm="1">
        <f t="array" ref="U168">IFERROR(_xlfn.XLOOKUP($A168&amp;U$4,MEN_DES&amp;MEN_COD,MEN_GMS),0)*$Q168</f>
        <v>0</v>
      </c>
      <c r="V168" s="157" cm="1">
        <f t="array" ref="V168">IFERROR(_xlfn.XLOOKUP($A168&amp;V$4,MEN_DES&amp;MEN_COD,MEN_GMS),0)*$Q168</f>
        <v>0</v>
      </c>
      <c r="W168" s="157" cm="1">
        <f t="array" ref="W168">IFERROR(_xlfn.XLOOKUP($A168&amp;W$4,MEN_DES&amp;MEN_COD,MEN_GMS),0)*$Q168</f>
        <v>0</v>
      </c>
      <c r="X168" s="157" cm="1">
        <f t="array" ref="X168">IFERROR(_xlfn.XLOOKUP($A168&amp;X$4,MEN_DES&amp;MEN_COD,MEN_GMS),0)*$Q168</f>
        <v>0</v>
      </c>
      <c r="Y168" s="157" cm="1">
        <f t="array" ref="Y168">IFERROR(_xlfn.XLOOKUP($A168&amp;Y$4,MEN_DES&amp;MEN_COD,MEN_GMS),0)*$Q168</f>
        <v>0</v>
      </c>
      <c r="Z168" s="157" cm="1">
        <f t="array" ref="Z168">IFERROR(_xlfn.XLOOKUP($A168&amp;Z$4,MEN_DES&amp;MEN_COD,MEN_GMS),0)*$Q168</f>
        <v>0</v>
      </c>
      <c r="AA168" s="157" cm="1">
        <f t="array" ref="AA168">IFERROR(_xlfn.XLOOKUP($A168&amp;AA$4,MEN_DES&amp;MEN_COD,MEN_GMS),0)*$Q168</f>
        <v>0</v>
      </c>
      <c r="AB168" s="157" cm="1">
        <f t="array" ref="AB168">IFERROR(_xlfn.XLOOKUP($A168&amp;AB$4,MEN_DES&amp;MEN_COD,MEN_GMS),0)*$Q168</f>
        <v>0</v>
      </c>
      <c r="AC168" s="157" cm="1">
        <f t="array" ref="AC168">IFERROR(_xlfn.XLOOKUP($A168&amp;AC$4,MEN_DES&amp;MEN_COD,MEN_GMS),0)*$Q168</f>
        <v>0</v>
      </c>
      <c r="AD168" s="157" cm="1">
        <f t="array" ref="AD168">IFERROR(_xlfn.XLOOKUP($A168&amp;AD$4,MEN_DES&amp;MEN_COD,MEN_GMS),0)*$Q168</f>
        <v>0</v>
      </c>
      <c r="AE168" s="157" cm="1">
        <f t="array" ref="AE168">IFERROR(_xlfn.XLOOKUP($A168&amp;AE$4,MEN_DES&amp;MEN_COD,MEN_GMS),0)*$Q168</f>
        <v>0</v>
      </c>
      <c r="AF168" s="157"/>
      <c r="AG168" s="157" cm="1">
        <f t="array" ref="AG168">IFERROR(_xlfn.XLOOKUP($A168&amp;AG$4,MEN_DES&amp;MEN_COD,MEN_GMS),0)*$Q168</f>
        <v>0</v>
      </c>
      <c r="AH168" s="157" cm="1">
        <f t="array" ref="AH168">IFERROR(_xlfn.XLOOKUP($A168&amp;AH$4,MEN_DES&amp;MEN_COD,MEN_GMS),0)*$Q168</f>
        <v>0</v>
      </c>
      <c r="AI168" s="157" cm="1">
        <f t="array" ref="AI168">IFERROR(_xlfn.XLOOKUP($A168&amp;AI$4,MEN_DES&amp;MEN_COD,MEN_GMS),0)*$Q168</f>
        <v>0</v>
      </c>
      <c r="AJ168" s="157" cm="1">
        <f t="array" ref="AJ168">IFERROR(_xlfn.XLOOKUP($A168&amp;AJ$4,MEN_DES&amp;MEN_COD,MEN_GMS),0)*$Q168</f>
        <v>0</v>
      </c>
      <c r="AK168" s="157" cm="1">
        <f t="array" ref="AK168">IFERROR(_xlfn.XLOOKUP($A168&amp;AK$4,MEN_DES&amp;MEN_COD,MEN_GMS),0)*$Q168</f>
        <v>0</v>
      </c>
      <c r="AL168" s="157" cm="1">
        <f t="array" ref="AL168">IFERROR(_xlfn.XLOOKUP($A168&amp;AL$4,MEN_DES&amp;MEN_COD,MEN_GMS),0)*$Q168</f>
        <v>0</v>
      </c>
      <c r="AM168" s="157" cm="1">
        <f t="array" ref="AM168">IFERROR(_xlfn.XLOOKUP($A168&amp;AM$4,MEN_DES&amp;MEN_COD,MEN_GMS),0)*$Q168</f>
        <v>0</v>
      </c>
      <c r="AN168" s="157" cm="1">
        <f t="array" ref="AN168">IFERROR(_xlfn.XLOOKUP($A168&amp;AN$4,MEN_DES&amp;MEN_COD,MEN_GMS),0)*$Q168</f>
        <v>0</v>
      </c>
      <c r="AO168" s="157" cm="1">
        <f t="array" ref="AO168">IFERROR(_xlfn.XLOOKUP($A168&amp;AO$4,MEN_DES&amp;MEN_COD,MEN_GMS),0)*$Q168</f>
        <v>0</v>
      </c>
      <c r="AP168" s="157" cm="1">
        <f t="array" ref="AP168">IFERROR(_xlfn.XLOOKUP($A168&amp;AP$4,MEN_DES&amp;MEN_COD,MEN_GMS),0)*$Q168</f>
        <v>0</v>
      </c>
      <c r="AQ168" s="157" cm="1">
        <f t="array" ref="AQ168">IFERROR(_xlfn.XLOOKUP($A168&amp;AQ$4,MEN_DES&amp;MEN_COD,MEN_GMS),0)*$Q168</f>
        <v>0</v>
      </c>
      <c r="AR168" s="157" cm="1">
        <f t="array" ref="AR168">IFERROR(_xlfn.XLOOKUP($A168&amp;AR$4,MEN_DES&amp;MEN_COD,MEN_GMS),0)*$Q168</f>
        <v>0</v>
      </c>
      <c r="AS168" s="157" cm="1">
        <f t="array" ref="AS168">IFERROR(_xlfn.XLOOKUP($A168&amp;AS$4,MEN_DES&amp;MEN_COD,MEN_GMS),0)*$Q168</f>
        <v>0</v>
      </c>
      <c r="AT168" s="157" cm="1">
        <f t="array" ref="AT168">IFERROR(_xlfn.XLOOKUP($A168&amp;AT$4,MEN_DES&amp;MEN_COD,MEN_GMS),0)*$Q168</f>
        <v>0</v>
      </c>
      <c r="AU168" s="157" cm="1">
        <f t="array" ref="AU168">IFERROR(_xlfn.XLOOKUP($A168&amp;AU$4,MEN_DES&amp;MEN_COD,MEN_GMS),0)*$Q168</f>
        <v>0</v>
      </c>
      <c r="AV168" s="157" cm="1">
        <f t="array" ref="AV168">IFERROR(_xlfn.XLOOKUP($A168&amp;AV$4,MEN_DES&amp;MEN_COD,MEN_GMS),0)*$Q168</f>
        <v>0</v>
      </c>
      <c r="AW168" s="157" cm="1">
        <f t="array" ref="AW168">IFERROR(_xlfn.XLOOKUP($A168&amp;AW$4,MEN_DES&amp;MEN_COD,MEN_GMS),0)*$Q168</f>
        <v>0</v>
      </c>
      <c r="AX168" s="157" cm="1">
        <f t="array" ref="AX168">IFERROR(_xlfn.XLOOKUP($A168&amp;AX$4,MEN_DES&amp;MEN_COD,MEN_GMS),0)*$Q168</f>
        <v>0</v>
      </c>
      <c r="AY168" s="157" cm="1">
        <f t="array" ref="AY168">IFERROR(_xlfn.XLOOKUP($A168&amp;AY$4,MEN_DES&amp;MEN_COD,MEN_GMS),0)*$Q168</f>
        <v>0</v>
      </c>
      <c r="AZ168" s="157" cm="1">
        <f t="array" ref="AZ168">IFERROR(_xlfn.XLOOKUP($A168&amp;AZ$4,MEN_DES&amp;MEN_COD,MEN_GMS),0)*$Q168</f>
        <v>0</v>
      </c>
      <c r="BA168" s="157" cm="1">
        <f t="array" ref="BA168">IFERROR(_xlfn.XLOOKUP($A168&amp;BA$4,MEN_DES&amp;MEN_COD,MEN_GMS),0)*$Q168</f>
        <v>0</v>
      </c>
      <c r="BB168" s="157" cm="1">
        <f t="array" ref="BB168">IFERROR(_xlfn.XLOOKUP($A168&amp;BB$4,MEN_DES&amp;MEN_COD,MEN_GMS),0)*$Q168</f>
        <v>0</v>
      </c>
      <c r="BC168" s="157" cm="1">
        <f t="array" ref="BC168">IFERROR(_xlfn.XLOOKUP($A168&amp;BC$4,MEN_DES&amp;MEN_COD,MEN_GMS),0)*$Q168</f>
        <v>0</v>
      </c>
      <c r="BD168" s="157" cm="1">
        <f t="array" ref="BD168">IFERROR(_xlfn.XLOOKUP($A168&amp;BD$4,MEN_DES&amp;MEN_COD,MEN_GMS),0)*$Q168</f>
        <v>0</v>
      </c>
      <c r="BE168" s="157" cm="1">
        <f t="array" ref="BE168">IFERROR(_xlfn.XLOOKUP($A168&amp;BE$4,MEN_DES&amp;MEN_COD,MEN_GMS),0)*$Q168</f>
        <v>0</v>
      </c>
      <c r="BF168" s="157" cm="1">
        <f t="array" ref="BF168">IFERROR(_xlfn.XLOOKUP($A168&amp;BF$4,MEN_DES&amp;MEN_COD,MEN_GMS),0)*$Q168</f>
        <v>0</v>
      </c>
      <c r="BG168" s="157" cm="1">
        <f t="array" ref="BG168">IFERROR(_xlfn.XLOOKUP($A168&amp;BG$4,MEN_DES&amp;MEN_COD,MEN_GMS),0)*$Q168</f>
        <v>0</v>
      </c>
      <c r="BH168" s="157" cm="1">
        <f t="array" ref="BH168">IFERROR(_xlfn.XLOOKUP($A168&amp;BH$4,MEN_DES&amp;MEN_COD,MEN_GMS),0)*$Q168</f>
        <v>0</v>
      </c>
      <c r="BI168" s="157" cm="1">
        <f t="array" ref="BI168">IFERROR(_xlfn.XLOOKUP($A168&amp;BI$4,MEN_DES&amp;MEN_COD,MEN_GMS),0)*$Q168</f>
        <v>0</v>
      </c>
      <c r="BJ168" s="157" cm="1">
        <f t="array" ref="BJ168">IFERROR(_xlfn.XLOOKUP($A168&amp;BJ$4,MEN_DES&amp;MEN_COD,MEN_GMS),0)*$Q168</f>
        <v>0</v>
      </c>
      <c r="BK168" s="157" cm="1">
        <f t="array" ref="BK168">IFERROR(_xlfn.XLOOKUP($A168&amp;BK$4,MEN_DES&amp;MEN_COD,MEN_GMS),0)*$Q168</f>
        <v>0</v>
      </c>
      <c r="BL168" s="157" cm="1">
        <f t="array" ref="BL168">IFERROR(_xlfn.XLOOKUP($A168&amp;BL$4,MEN_DES&amp;MEN_COD,MEN_GMS),0)*$Q168</f>
        <v>0</v>
      </c>
      <c r="BM168" s="157" cm="1">
        <f t="array" ref="BM168">IFERROR(_xlfn.XLOOKUP($A168&amp;BM$4,MEN_DES&amp;MEN_COD,MEN_GMS),0)*$Q168</f>
        <v>0</v>
      </c>
      <c r="BN168" s="157" cm="1">
        <f t="array" ref="BN168">IFERROR(_xlfn.XLOOKUP($A168&amp;BN$4,MEN_DES&amp;MEN_COD,MEN_GMS),0)*$Q168</f>
        <v>0</v>
      </c>
      <c r="BO168" s="168">
        <f t="shared" si="41"/>
        <v>0</v>
      </c>
    </row>
    <row r="169" spans="2:67" x14ac:dyDescent="0.15">
      <c r="B169"/>
      <c r="C169"/>
      <c r="R169" s="157" cm="1">
        <f t="array" ref="R169">IFERROR(_xlfn.XLOOKUP($A169&amp;R$4,MEN_DES&amp;MEN_COD,MEN_GMS),0)*$Q169</f>
        <v>0</v>
      </c>
      <c r="S169" s="157" cm="1">
        <f t="array" ref="S169">IFERROR(_xlfn.XLOOKUP($A169&amp;S$4,MEN_DES&amp;MEN_COD,MEN_GMS),0)*$Q169</f>
        <v>0</v>
      </c>
      <c r="T169" s="157" cm="1">
        <f t="array" ref="T169">IFERROR(_xlfn.XLOOKUP($A169&amp;T$4,MEN_DES&amp;MEN_COD,MEN_GMS),0)*$Q169</f>
        <v>0</v>
      </c>
      <c r="U169" s="157" cm="1">
        <f t="array" ref="U169">IFERROR(_xlfn.XLOOKUP($A169&amp;U$4,MEN_DES&amp;MEN_COD,MEN_GMS),0)*$Q169</f>
        <v>0</v>
      </c>
      <c r="V169" s="157" cm="1">
        <f t="array" ref="V169">IFERROR(_xlfn.XLOOKUP($A169&amp;V$4,MEN_DES&amp;MEN_COD,MEN_GMS),0)*$Q169</f>
        <v>0</v>
      </c>
      <c r="W169" s="157" cm="1">
        <f t="array" ref="W169">IFERROR(_xlfn.XLOOKUP($A169&amp;W$4,MEN_DES&amp;MEN_COD,MEN_GMS),0)*$Q169</f>
        <v>0</v>
      </c>
      <c r="X169" s="157" cm="1">
        <f t="array" ref="X169">IFERROR(_xlfn.XLOOKUP($A169&amp;X$4,MEN_DES&amp;MEN_COD,MEN_GMS),0)*$Q169</f>
        <v>0</v>
      </c>
      <c r="Y169" s="157" cm="1">
        <f t="array" ref="Y169">IFERROR(_xlfn.XLOOKUP($A169&amp;Y$4,MEN_DES&amp;MEN_COD,MEN_GMS),0)*$Q169</f>
        <v>0</v>
      </c>
      <c r="Z169" s="157" cm="1">
        <f t="array" ref="Z169">IFERROR(_xlfn.XLOOKUP($A169&amp;Z$4,MEN_DES&amp;MEN_COD,MEN_GMS),0)*$Q169</f>
        <v>0</v>
      </c>
      <c r="AA169" s="157" cm="1">
        <f t="array" ref="AA169">IFERROR(_xlfn.XLOOKUP($A169&amp;AA$4,MEN_DES&amp;MEN_COD,MEN_GMS),0)*$Q169</f>
        <v>0</v>
      </c>
      <c r="AB169" s="157" cm="1">
        <f t="array" ref="AB169">IFERROR(_xlfn.XLOOKUP($A169&amp;AB$4,MEN_DES&amp;MEN_COD,MEN_GMS),0)*$Q169</f>
        <v>0</v>
      </c>
      <c r="AC169" s="157" cm="1">
        <f t="array" ref="AC169">IFERROR(_xlfn.XLOOKUP($A169&amp;AC$4,MEN_DES&amp;MEN_COD,MEN_GMS),0)*$Q169</f>
        <v>0</v>
      </c>
      <c r="AD169" s="157" cm="1">
        <f t="array" ref="AD169">IFERROR(_xlfn.XLOOKUP($A169&amp;AD$4,MEN_DES&amp;MEN_COD,MEN_GMS),0)*$Q169</f>
        <v>0</v>
      </c>
      <c r="AE169" s="157" cm="1">
        <f t="array" ref="AE169">IFERROR(_xlfn.XLOOKUP($A169&amp;AE$4,MEN_DES&amp;MEN_COD,MEN_GMS),0)*$Q169</f>
        <v>0</v>
      </c>
      <c r="AF169" s="157"/>
      <c r="AG169" s="157" cm="1">
        <f t="array" ref="AG169">IFERROR(_xlfn.XLOOKUP($A169&amp;AG$4,MEN_DES&amp;MEN_COD,MEN_GMS),0)*$Q169</f>
        <v>0</v>
      </c>
      <c r="AH169" s="157" cm="1">
        <f t="array" ref="AH169">IFERROR(_xlfn.XLOOKUP($A169&amp;AH$4,MEN_DES&amp;MEN_COD,MEN_GMS),0)*$Q169</f>
        <v>0</v>
      </c>
      <c r="AI169" s="157" cm="1">
        <f t="array" ref="AI169">IFERROR(_xlfn.XLOOKUP($A169&amp;AI$4,MEN_DES&amp;MEN_COD,MEN_GMS),0)*$Q169</f>
        <v>0</v>
      </c>
      <c r="AJ169" s="157" cm="1">
        <f t="array" ref="AJ169">IFERROR(_xlfn.XLOOKUP($A169&amp;AJ$4,MEN_DES&amp;MEN_COD,MEN_GMS),0)*$Q169</f>
        <v>0</v>
      </c>
      <c r="AK169" s="157" cm="1">
        <f t="array" ref="AK169">IFERROR(_xlfn.XLOOKUP($A169&amp;AK$4,MEN_DES&amp;MEN_COD,MEN_GMS),0)*$Q169</f>
        <v>0</v>
      </c>
      <c r="AL169" s="157" cm="1">
        <f t="array" ref="AL169">IFERROR(_xlfn.XLOOKUP($A169&amp;AL$4,MEN_DES&amp;MEN_COD,MEN_GMS),0)*$Q169</f>
        <v>0</v>
      </c>
      <c r="AM169" s="157" cm="1">
        <f t="array" ref="AM169">IFERROR(_xlfn.XLOOKUP($A169&amp;AM$4,MEN_DES&amp;MEN_COD,MEN_GMS),0)*$Q169</f>
        <v>0</v>
      </c>
      <c r="AN169" s="157" cm="1">
        <f t="array" ref="AN169">IFERROR(_xlfn.XLOOKUP($A169&amp;AN$4,MEN_DES&amp;MEN_COD,MEN_GMS),0)*$Q169</f>
        <v>0</v>
      </c>
      <c r="AO169" s="157" cm="1">
        <f t="array" ref="AO169">IFERROR(_xlfn.XLOOKUP($A169&amp;AO$4,MEN_DES&amp;MEN_COD,MEN_GMS),0)*$Q169</f>
        <v>0</v>
      </c>
      <c r="AP169" s="157" cm="1">
        <f t="array" ref="AP169">IFERROR(_xlfn.XLOOKUP($A169&amp;AP$4,MEN_DES&amp;MEN_COD,MEN_GMS),0)*$Q169</f>
        <v>0</v>
      </c>
      <c r="AQ169" s="157" cm="1">
        <f t="array" ref="AQ169">IFERROR(_xlfn.XLOOKUP($A169&amp;AQ$4,MEN_DES&amp;MEN_COD,MEN_GMS),0)*$Q169</f>
        <v>0</v>
      </c>
      <c r="AR169" s="157" cm="1">
        <f t="array" ref="AR169">IFERROR(_xlfn.XLOOKUP($A169&amp;AR$4,MEN_DES&amp;MEN_COD,MEN_GMS),0)*$Q169</f>
        <v>0</v>
      </c>
      <c r="AS169" s="157" cm="1">
        <f t="array" ref="AS169">IFERROR(_xlfn.XLOOKUP($A169&amp;AS$4,MEN_DES&amp;MEN_COD,MEN_GMS),0)*$Q169</f>
        <v>0</v>
      </c>
      <c r="AT169" s="157" cm="1">
        <f t="array" ref="AT169">IFERROR(_xlfn.XLOOKUP($A169&amp;AT$4,MEN_DES&amp;MEN_COD,MEN_GMS),0)*$Q169</f>
        <v>0</v>
      </c>
      <c r="AU169" s="157" cm="1">
        <f t="array" ref="AU169">IFERROR(_xlfn.XLOOKUP($A169&amp;AU$4,MEN_DES&amp;MEN_COD,MEN_GMS),0)*$Q169</f>
        <v>0</v>
      </c>
      <c r="AV169" s="157" cm="1">
        <f t="array" ref="AV169">IFERROR(_xlfn.XLOOKUP($A169&amp;AV$4,MEN_DES&amp;MEN_COD,MEN_GMS),0)*$Q169</f>
        <v>0</v>
      </c>
      <c r="AW169" s="157" cm="1">
        <f t="array" ref="AW169">IFERROR(_xlfn.XLOOKUP($A169&amp;AW$4,MEN_DES&amp;MEN_COD,MEN_GMS),0)*$Q169</f>
        <v>0</v>
      </c>
      <c r="AX169" s="157" cm="1">
        <f t="array" ref="AX169">IFERROR(_xlfn.XLOOKUP($A169&amp;AX$4,MEN_DES&amp;MEN_COD,MEN_GMS),0)*$Q169</f>
        <v>0</v>
      </c>
      <c r="AY169" s="157" cm="1">
        <f t="array" ref="AY169">IFERROR(_xlfn.XLOOKUP($A169&amp;AY$4,MEN_DES&amp;MEN_COD,MEN_GMS),0)*$Q169</f>
        <v>0</v>
      </c>
      <c r="AZ169" s="157" cm="1">
        <f t="array" ref="AZ169">IFERROR(_xlfn.XLOOKUP($A169&amp;AZ$4,MEN_DES&amp;MEN_COD,MEN_GMS),0)*$Q169</f>
        <v>0</v>
      </c>
      <c r="BA169" s="157" cm="1">
        <f t="array" ref="BA169">IFERROR(_xlfn.XLOOKUP($A169&amp;BA$4,MEN_DES&amp;MEN_COD,MEN_GMS),0)*$Q169</f>
        <v>0</v>
      </c>
      <c r="BB169" s="157" cm="1">
        <f t="array" ref="BB169">IFERROR(_xlfn.XLOOKUP($A169&amp;BB$4,MEN_DES&amp;MEN_COD,MEN_GMS),0)*$Q169</f>
        <v>0</v>
      </c>
      <c r="BC169" s="157" cm="1">
        <f t="array" ref="BC169">IFERROR(_xlfn.XLOOKUP($A169&amp;BC$4,MEN_DES&amp;MEN_COD,MEN_GMS),0)*$Q169</f>
        <v>0</v>
      </c>
      <c r="BD169" s="157" cm="1">
        <f t="array" ref="BD169">IFERROR(_xlfn.XLOOKUP($A169&amp;BD$4,MEN_DES&amp;MEN_COD,MEN_GMS),0)*$Q169</f>
        <v>0</v>
      </c>
      <c r="BE169" s="157" cm="1">
        <f t="array" ref="BE169">IFERROR(_xlfn.XLOOKUP($A169&amp;BE$4,MEN_DES&amp;MEN_COD,MEN_GMS),0)*$Q169</f>
        <v>0</v>
      </c>
      <c r="BF169" s="157" cm="1">
        <f t="array" ref="BF169">IFERROR(_xlfn.XLOOKUP($A169&amp;BF$4,MEN_DES&amp;MEN_COD,MEN_GMS),0)*$Q169</f>
        <v>0</v>
      </c>
      <c r="BG169" s="157" cm="1">
        <f t="array" ref="BG169">IFERROR(_xlfn.XLOOKUP($A169&amp;BG$4,MEN_DES&amp;MEN_COD,MEN_GMS),0)*$Q169</f>
        <v>0</v>
      </c>
      <c r="BH169" s="157" cm="1">
        <f t="array" ref="BH169">IFERROR(_xlfn.XLOOKUP($A169&amp;BH$4,MEN_DES&amp;MEN_COD,MEN_GMS),0)*$Q169</f>
        <v>0</v>
      </c>
      <c r="BI169" s="157" cm="1">
        <f t="array" ref="BI169">IFERROR(_xlfn.XLOOKUP($A169&amp;BI$4,MEN_DES&amp;MEN_COD,MEN_GMS),0)*$Q169</f>
        <v>0</v>
      </c>
      <c r="BJ169" s="157" cm="1">
        <f t="array" ref="BJ169">IFERROR(_xlfn.XLOOKUP($A169&amp;BJ$4,MEN_DES&amp;MEN_COD,MEN_GMS),0)*$Q169</f>
        <v>0</v>
      </c>
      <c r="BK169" s="157" cm="1">
        <f t="array" ref="BK169">IFERROR(_xlfn.XLOOKUP($A169&amp;BK$4,MEN_DES&amp;MEN_COD,MEN_GMS),0)*$Q169</f>
        <v>0</v>
      </c>
      <c r="BL169" s="157" cm="1">
        <f t="array" ref="BL169">IFERROR(_xlfn.XLOOKUP($A169&amp;BL$4,MEN_DES&amp;MEN_COD,MEN_GMS),0)*$Q169</f>
        <v>0</v>
      </c>
      <c r="BM169" s="157" cm="1">
        <f t="array" ref="BM169">IFERROR(_xlfn.XLOOKUP($A169&amp;BM$4,MEN_DES&amp;MEN_COD,MEN_GMS),0)*$Q169</f>
        <v>0</v>
      </c>
      <c r="BN169" s="157" cm="1">
        <f t="array" ref="BN169">IFERROR(_xlfn.XLOOKUP($A169&amp;BN$4,MEN_DES&amp;MEN_COD,MEN_GMS),0)*$Q169</f>
        <v>0</v>
      </c>
      <c r="BO169" s="168">
        <f t="shared" si="41"/>
        <v>0</v>
      </c>
    </row>
    <row r="170" spans="2:67" x14ac:dyDescent="0.15">
      <c r="B170"/>
      <c r="C170"/>
      <c r="R170" s="157" cm="1">
        <f t="array" ref="R170">IFERROR(_xlfn.XLOOKUP($A170&amp;R$4,MEN_DES&amp;MEN_COD,MEN_GMS),0)*$Q170</f>
        <v>0</v>
      </c>
      <c r="S170" s="157" cm="1">
        <f t="array" ref="S170">IFERROR(_xlfn.XLOOKUP($A170&amp;S$4,MEN_DES&amp;MEN_COD,MEN_GMS),0)*$Q170</f>
        <v>0</v>
      </c>
      <c r="T170" s="157" cm="1">
        <f t="array" ref="T170">IFERROR(_xlfn.XLOOKUP($A170&amp;T$4,MEN_DES&amp;MEN_COD,MEN_GMS),0)*$Q170</f>
        <v>0</v>
      </c>
      <c r="U170" s="157" cm="1">
        <f t="array" ref="U170">IFERROR(_xlfn.XLOOKUP($A170&amp;U$4,MEN_DES&amp;MEN_COD,MEN_GMS),0)*$Q170</f>
        <v>0</v>
      </c>
      <c r="V170" s="157" cm="1">
        <f t="array" ref="V170">IFERROR(_xlfn.XLOOKUP($A170&amp;V$4,MEN_DES&amp;MEN_COD,MEN_GMS),0)*$Q170</f>
        <v>0</v>
      </c>
      <c r="W170" s="157" cm="1">
        <f t="array" ref="W170">IFERROR(_xlfn.XLOOKUP($A170&amp;W$4,MEN_DES&amp;MEN_COD,MEN_GMS),0)*$Q170</f>
        <v>0</v>
      </c>
      <c r="X170" s="157" cm="1">
        <f t="array" ref="X170">IFERROR(_xlfn.XLOOKUP($A170&amp;X$4,MEN_DES&amp;MEN_COD,MEN_GMS),0)*$Q170</f>
        <v>0</v>
      </c>
      <c r="Y170" s="157" cm="1">
        <f t="array" ref="Y170">IFERROR(_xlfn.XLOOKUP($A170&amp;Y$4,MEN_DES&amp;MEN_COD,MEN_GMS),0)*$Q170</f>
        <v>0</v>
      </c>
      <c r="Z170" s="157" cm="1">
        <f t="array" ref="Z170">IFERROR(_xlfn.XLOOKUP($A170&amp;Z$4,MEN_DES&amp;MEN_COD,MEN_GMS),0)*$Q170</f>
        <v>0</v>
      </c>
      <c r="AA170" s="157" cm="1">
        <f t="array" ref="AA170">IFERROR(_xlfn.XLOOKUP($A170&amp;AA$4,MEN_DES&amp;MEN_COD,MEN_GMS),0)*$Q170</f>
        <v>0</v>
      </c>
      <c r="AB170" s="157" cm="1">
        <f t="array" ref="AB170">IFERROR(_xlfn.XLOOKUP($A170&amp;AB$4,MEN_DES&amp;MEN_COD,MEN_GMS),0)*$Q170</f>
        <v>0</v>
      </c>
      <c r="AC170" s="157" cm="1">
        <f t="array" ref="AC170">IFERROR(_xlfn.XLOOKUP($A170&amp;AC$4,MEN_DES&amp;MEN_COD,MEN_GMS),0)*$Q170</f>
        <v>0</v>
      </c>
      <c r="AD170" s="157" cm="1">
        <f t="array" ref="AD170">IFERROR(_xlfn.XLOOKUP($A170&amp;AD$4,MEN_DES&amp;MEN_COD,MEN_GMS),0)*$Q170</f>
        <v>0</v>
      </c>
      <c r="AE170" s="157" cm="1">
        <f t="array" ref="AE170">IFERROR(_xlfn.XLOOKUP($A170&amp;AE$4,MEN_DES&amp;MEN_COD,MEN_GMS),0)*$Q170</f>
        <v>0</v>
      </c>
      <c r="AF170" s="157"/>
      <c r="AG170" s="157" cm="1">
        <f t="array" ref="AG170">IFERROR(_xlfn.XLOOKUP($A170&amp;AG$4,MEN_DES&amp;MEN_COD,MEN_GMS),0)*$Q170</f>
        <v>0</v>
      </c>
      <c r="AH170" s="157" cm="1">
        <f t="array" ref="AH170">IFERROR(_xlfn.XLOOKUP($A170&amp;AH$4,MEN_DES&amp;MEN_COD,MEN_GMS),0)*$Q170</f>
        <v>0</v>
      </c>
      <c r="AI170" s="157" cm="1">
        <f t="array" ref="AI170">IFERROR(_xlfn.XLOOKUP($A170&amp;AI$4,MEN_DES&amp;MEN_COD,MEN_GMS),0)*$Q170</f>
        <v>0</v>
      </c>
      <c r="AJ170" s="157" cm="1">
        <f t="array" ref="AJ170">IFERROR(_xlfn.XLOOKUP($A170&amp;AJ$4,MEN_DES&amp;MEN_COD,MEN_GMS),0)*$Q170</f>
        <v>0</v>
      </c>
      <c r="AK170" s="157" cm="1">
        <f t="array" ref="AK170">IFERROR(_xlfn.XLOOKUP($A170&amp;AK$4,MEN_DES&amp;MEN_COD,MEN_GMS),0)*$Q170</f>
        <v>0</v>
      </c>
      <c r="AL170" s="157" cm="1">
        <f t="array" ref="AL170">IFERROR(_xlfn.XLOOKUP($A170&amp;AL$4,MEN_DES&amp;MEN_COD,MEN_GMS),0)*$Q170</f>
        <v>0</v>
      </c>
      <c r="AM170" s="157" cm="1">
        <f t="array" ref="AM170">IFERROR(_xlfn.XLOOKUP($A170&amp;AM$4,MEN_DES&amp;MEN_COD,MEN_GMS),0)*$Q170</f>
        <v>0</v>
      </c>
      <c r="AN170" s="157" cm="1">
        <f t="array" ref="AN170">IFERROR(_xlfn.XLOOKUP($A170&amp;AN$4,MEN_DES&amp;MEN_COD,MEN_GMS),0)*$Q170</f>
        <v>0</v>
      </c>
      <c r="AO170" s="157" cm="1">
        <f t="array" ref="AO170">IFERROR(_xlfn.XLOOKUP($A170&amp;AO$4,MEN_DES&amp;MEN_COD,MEN_GMS),0)*$Q170</f>
        <v>0</v>
      </c>
      <c r="AP170" s="157" cm="1">
        <f t="array" ref="AP170">IFERROR(_xlfn.XLOOKUP($A170&amp;AP$4,MEN_DES&amp;MEN_COD,MEN_GMS),0)*$Q170</f>
        <v>0</v>
      </c>
      <c r="AQ170" s="157" cm="1">
        <f t="array" ref="AQ170">IFERROR(_xlfn.XLOOKUP($A170&amp;AQ$4,MEN_DES&amp;MEN_COD,MEN_GMS),0)*$Q170</f>
        <v>0</v>
      </c>
      <c r="AR170" s="157" cm="1">
        <f t="array" ref="AR170">IFERROR(_xlfn.XLOOKUP($A170&amp;AR$4,MEN_DES&amp;MEN_COD,MEN_GMS),0)*$Q170</f>
        <v>0</v>
      </c>
      <c r="AS170" s="157" cm="1">
        <f t="array" ref="AS170">IFERROR(_xlfn.XLOOKUP($A170&amp;AS$4,MEN_DES&amp;MEN_COD,MEN_GMS),0)*$Q170</f>
        <v>0</v>
      </c>
      <c r="AT170" s="157" cm="1">
        <f t="array" ref="AT170">IFERROR(_xlfn.XLOOKUP($A170&amp;AT$4,MEN_DES&amp;MEN_COD,MEN_GMS),0)*$Q170</f>
        <v>0</v>
      </c>
      <c r="AU170" s="157" cm="1">
        <f t="array" ref="AU170">IFERROR(_xlfn.XLOOKUP($A170&amp;AU$4,MEN_DES&amp;MEN_COD,MEN_GMS),0)*$Q170</f>
        <v>0</v>
      </c>
      <c r="AV170" s="157" cm="1">
        <f t="array" ref="AV170">IFERROR(_xlfn.XLOOKUP($A170&amp;AV$4,MEN_DES&amp;MEN_COD,MEN_GMS),0)*$Q170</f>
        <v>0</v>
      </c>
      <c r="AW170" s="157" cm="1">
        <f t="array" ref="AW170">IFERROR(_xlfn.XLOOKUP($A170&amp;AW$4,MEN_DES&amp;MEN_COD,MEN_GMS),0)*$Q170</f>
        <v>0</v>
      </c>
      <c r="AX170" s="157" cm="1">
        <f t="array" ref="AX170">IFERROR(_xlfn.XLOOKUP($A170&amp;AX$4,MEN_DES&amp;MEN_COD,MEN_GMS),0)*$Q170</f>
        <v>0</v>
      </c>
      <c r="AY170" s="157" cm="1">
        <f t="array" ref="AY170">IFERROR(_xlfn.XLOOKUP($A170&amp;AY$4,MEN_DES&amp;MEN_COD,MEN_GMS),0)*$Q170</f>
        <v>0</v>
      </c>
      <c r="AZ170" s="157" cm="1">
        <f t="array" ref="AZ170">IFERROR(_xlfn.XLOOKUP($A170&amp;AZ$4,MEN_DES&amp;MEN_COD,MEN_GMS),0)*$Q170</f>
        <v>0</v>
      </c>
      <c r="BA170" s="157" cm="1">
        <f t="array" ref="BA170">IFERROR(_xlfn.XLOOKUP($A170&amp;BA$4,MEN_DES&amp;MEN_COD,MEN_GMS),0)*$Q170</f>
        <v>0</v>
      </c>
      <c r="BB170" s="157" cm="1">
        <f t="array" ref="BB170">IFERROR(_xlfn.XLOOKUP($A170&amp;BB$4,MEN_DES&amp;MEN_COD,MEN_GMS),0)*$Q170</f>
        <v>0</v>
      </c>
      <c r="BC170" s="157" cm="1">
        <f t="array" ref="BC170">IFERROR(_xlfn.XLOOKUP($A170&amp;BC$4,MEN_DES&amp;MEN_COD,MEN_GMS),0)*$Q170</f>
        <v>0</v>
      </c>
      <c r="BD170" s="157" cm="1">
        <f t="array" ref="BD170">IFERROR(_xlfn.XLOOKUP($A170&amp;BD$4,MEN_DES&amp;MEN_COD,MEN_GMS),0)*$Q170</f>
        <v>0</v>
      </c>
      <c r="BE170" s="157" cm="1">
        <f t="array" ref="BE170">IFERROR(_xlfn.XLOOKUP($A170&amp;BE$4,MEN_DES&amp;MEN_COD,MEN_GMS),0)*$Q170</f>
        <v>0</v>
      </c>
      <c r="BF170" s="157" cm="1">
        <f t="array" ref="BF170">IFERROR(_xlfn.XLOOKUP($A170&amp;BF$4,MEN_DES&amp;MEN_COD,MEN_GMS),0)*$Q170</f>
        <v>0</v>
      </c>
      <c r="BG170" s="157" cm="1">
        <f t="array" ref="BG170">IFERROR(_xlfn.XLOOKUP($A170&amp;BG$4,MEN_DES&amp;MEN_COD,MEN_GMS),0)*$Q170</f>
        <v>0</v>
      </c>
      <c r="BH170" s="157" cm="1">
        <f t="array" ref="BH170">IFERROR(_xlfn.XLOOKUP($A170&amp;BH$4,MEN_DES&amp;MEN_COD,MEN_GMS),0)*$Q170</f>
        <v>0</v>
      </c>
      <c r="BI170" s="157" cm="1">
        <f t="array" ref="BI170">IFERROR(_xlfn.XLOOKUP($A170&amp;BI$4,MEN_DES&amp;MEN_COD,MEN_GMS),0)*$Q170</f>
        <v>0</v>
      </c>
      <c r="BJ170" s="157" cm="1">
        <f t="array" ref="BJ170">IFERROR(_xlfn.XLOOKUP($A170&amp;BJ$4,MEN_DES&amp;MEN_COD,MEN_GMS),0)*$Q170</f>
        <v>0</v>
      </c>
      <c r="BK170" s="157" cm="1">
        <f t="array" ref="BK170">IFERROR(_xlfn.XLOOKUP($A170&amp;BK$4,MEN_DES&amp;MEN_COD,MEN_GMS),0)*$Q170</f>
        <v>0</v>
      </c>
      <c r="BL170" s="157" cm="1">
        <f t="array" ref="BL170">IFERROR(_xlfn.XLOOKUP($A170&amp;BL$4,MEN_DES&amp;MEN_COD,MEN_GMS),0)*$Q170</f>
        <v>0</v>
      </c>
      <c r="BM170" s="157" cm="1">
        <f t="array" ref="BM170">IFERROR(_xlfn.XLOOKUP($A170&amp;BM$4,MEN_DES&amp;MEN_COD,MEN_GMS),0)*$Q170</f>
        <v>0</v>
      </c>
      <c r="BN170" s="157" cm="1">
        <f t="array" ref="BN170">IFERROR(_xlfn.XLOOKUP($A170&amp;BN$4,MEN_DES&amp;MEN_COD,MEN_GMS),0)*$Q170</f>
        <v>0</v>
      </c>
      <c r="BO170" s="168">
        <f t="shared" si="41"/>
        <v>0</v>
      </c>
    </row>
    <row r="171" spans="2:67" x14ac:dyDescent="0.15">
      <c r="B171"/>
      <c r="C171"/>
      <c r="R171" s="157" cm="1">
        <f t="array" ref="R171">IFERROR(_xlfn.XLOOKUP($A171&amp;R$4,MEN_DES&amp;MEN_COD,MEN_GMS),0)*$Q171</f>
        <v>0</v>
      </c>
      <c r="S171" s="157" cm="1">
        <f t="array" ref="S171">IFERROR(_xlfn.XLOOKUP($A171&amp;S$4,MEN_DES&amp;MEN_COD,MEN_GMS),0)*$Q171</f>
        <v>0</v>
      </c>
      <c r="T171" s="157" cm="1">
        <f t="array" ref="T171">IFERROR(_xlfn.XLOOKUP($A171&amp;T$4,MEN_DES&amp;MEN_COD,MEN_GMS),0)*$Q171</f>
        <v>0</v>
      </c>
      <c r="U171" s="157" cm="1">
        <f t="array" ref="U171">IFERROR(_xlfn.XLOOKUP($A171&amp;U$4,MEN_DES&amp;MEN_COD,MEN_GMS),0)*$Q171</f>
        <v>0</v>
      </c>
      <c r="V171" s="157" cm="1">
        <f t="array" ref="V171">IFERROR(_xlfn.XLOOKUP($A171&amp;V$4,MEN_DES&amp;MEN_COD,MEN_GMS),0)*$Q171</f>
        <v>0</v>
      </c>
      <c r="W171" s="157" cm="1">
        <f t="array" ref="W171">IFERROR(_xlfn.XLOOKUP($A171&amp;W$4,MEN_DES&amp;MEN_COD,MEN_GMS),0)*$Q171</f>
        <v>0</v>
      </c>
      <c r="X171" s="157" cm="1">
        <f t="array" ref="X171">IFERROR(_xlfn.XLOOKUP($A171&amp;X$4,MEN_DES&amp;MEN_COD,MEN_GMS),0)*$Q171</f>
        <v>0</v>
      </c>
      <c r="Y171" s="157" cm="1">
        <f t="array" ref="Y171">IFERROR(_xlfn.XLOOKUP($A171&amp;Y$4,MEN_DES&amp;MEN_COD,MEN_GMS),0)*$Q171</f>
        <v>0</v>
      </c>
      <c r="Z171" s="157" cm="1">
        <f t="array" ref="Z171">IFERROR(_xlfn.XLOOKUP($A171&amp;Z$4,MEN_DES&amp;MEN_COD,MEN_GMS),0)*$Q171</f>
        <v>0</v>
      </c>
      <c r="AA171" s="157" cm="1">
        <f t="array" ref="AA171">IFERROR(_xlfn.XLOOKUP($A171&amp;AA$4,MEN_DES&amp;MEN_COD,MEN_GMS),0)*$Q171</f>
        <v>0</v>
      </c>
      <c r="AB171" s="157" cm="1">
        <f t="array" ref="AB171">IFERROR(_xlfn.XLOOKUP($A171&amp;AB$4,MEN_DES&amp;MEN_COD,MEN_GMS),0)*$Q171</f>
        <v>0</v>
      </c>
      <c r="AC171" s="157" cm="1">
        <f t="array" ref="AC171">IFERROR(_xlfn.XLOOKUP($A171&amp;AC$4,MEN_DES&amp;MEN_COD,MEN_GMS),0)*$Q171</f>
        <v>0</v>
      </c>
      <c r="AD171" s="157" cm="1">
        <f t="array" ref="AD171">IFERROR(_xlfn.XLOOKUP($A171&amp;AD$4,MEN_DES&amp;MEN_COD,MEN_GMS),0)*$Q171</f>
        <v>0</v>
      </c>
      <c r="AE171" s="157" cm="1">
        <f t="array" ref="AE171">IFERROR(_xlfn.XLOOKUP($A171&amp;AE$4,MEN_DES&amp;MEN_COD,MEN_GMS),0)*$Q171</f>
        <v>0</v>
      </c>
      <c r="AF171" s="157"/>
      <c r="AG171" s="157" cm="1">
        <f t="array" ref="AG171">IFERROR(_xlfn.XLOOKUP($A171&amp;AG$4,MEN_DES&amp;MEN_COD,MEN_GMS),0)*$Q171</f>
        <v>0</v>
      </c>
      <c r="AH171" s="157" cm="1">
        <f t="array" ref="AH171">IFERROR(_xlfn.XLOOKUP($A171&amp;AH$4,MEN_DES&amp;MEN_COD,MEN_GMS),0)*$Q171</f>
        <v>0</v>
      </c>
      <c r="AI171" s="157" cm="1">
        <f t="array" ref="AI171">IFERROR(_xlfn.XLOOKUP($A171&amp;AI$4,MEN_DES&amp;MEN_COD,MEN_GMS),0)*$Q171</f>
        <v>0</v>
      </c>
      <c r="AJ171" s="157" cm="1">
        <f t="array" ref="AJ171">IFERROR(_xlfn.XLOOKUP($A171&amp;AJ$4,MEN_DES&amp;MEN_COD,MEN_GMS),0)*$Q171</f>
        <v>0</v>
      </c>
      <c r="AK171" s="157" cm="1">
        <f t="array" ref="AK171">IFERROR(_xlfn.XLOOKUP($A171&amp;AK$4,MEN_DES&amp;MEN_COD,MEN_GMS),0)*$Q171</f>
        <v>0</v>
      </c>
      <c r="AL171" s="157" cm="1">
        <f t="array" ref="AL171">IFERROR(_xlfn.XLOOKUP($A171&amp;AL$4,MEN_DES&amp;MEN_COD,MEN_GMS),0)*$Q171</f>
        <v>0</v>
      </c>
      <c r="AM171" s="157" cm="1">
        <f t="array" ref="AM171">IFERROR(_xlfn.XLOOKUP($A171&amp;AM$4,MEN_DES&amp;MEN_COD,MEN_GMS),0)*$Q171</f>
        <v>0</v>
      </c>
      <c r="AN171" s="157" cm="1">
        <f t="array" ref="AN171">IFERROR(_xlfn.XLOOKUP($A171&amp;AN$4,MEN_DES&amp;MEN_COD,MEN_GMS),0)*$Q171</f>
        <v>0</v>
      </c>
      <c r="AO171" s="157" cm="1">
        <f t="array" ref="AO171">IFERROR(_xlfn.XLOOKUP($A171&amp;AO$4,MEN_DES&amp;MEN_COD,MEN_GMS),0)*$Q171</f>
        <v>0</v>
      </c>
      <c r="AP171" s="157" cm="1">
        <f t="array" ref="AP171">IFERROR(_xlfn.XLOOKUP($A171&amp;AP$4,MEN_DES&amp;MEN_COD,MEN_GMS),0)*$Q171</f>
        <v>0</v>
      </c>
      <c r="AQ171" s="157" cm="1">
        <f t="array" ref="AQ171">IFERROR(_xlfn.XLOOKUP($A171&amp;AQ$4,MEN_DES&amp;MEN_COD,MEN_GMS),0)*$Q171</f>
        <v>0</v>
      </c>
      <c r="AR171" s="157" cm="1">
        <f t="array" ref="AR171">IFERROR(_xlfn.XLOOKUP($A171&amp;AR$4,MEN_DES&amp;MEN_COD,MEN_GMS),0)*$Q171</f>
        <v>0</v>
      </c>
      <c r="AS171" s="157" cm="1">
        <f t="array" ref="AS171">IFERROR(_xlfn.XLOOKUP($A171&amp;AS$4,MEN_DES&amp;MEN_COD,MEN_GMS),0)*$Q171</f>
        <v>0</v>
      </c>
      <c r="AT171" s="157" cm="1">
        <f t="array" ref="AT171">IFERROR(_xlfn.XLOOKUP($A171&amp;AT$4,MEN_DES&amp;MEN_COD,MEN_GMS),0)*$Q171</f>
        <v>0</v>
      </c>
      <c r="AU171" s="157" cm="1">
        <f t="array" ref="AU171">IFERROR(_xlfn.XLOOKUP($A171&amp;AU$4,MEN_DES&amp;MEN_COD,MEN_GMS),0)*$Q171</f>
        <v>0</v>
      </c>
      <c r="AV171" s="157" cm="1">
        <f t="array" ref="AV171">IFERROR(_xlfn.XLOOKUP($A171&amp;AV$4,MEN_DES&amp;MEN_COD,MEN_GMS),0)*$Q171</f>
        <v>0</v>
      </c>
      <c r="AW171" s="157" cm="1">
        <f t="array" ref="AW171">IFERROR(_xlfn.XLOOKUP($A171&amp;AW$4,MEN_DES&amp;MEN_COD,MEN_GMS),0)*$Q171</f>
        <v>0</v>
      </c>
      <c r="AX171" s="157" cm="1">
        <f t="array" ref="AX171">IFERROR(_xlfn.XLOOKUP($A171&amp;AX$4,MEN_DES&amp;MEN_COD,MEN_GMS),0)*$Q171</f>
        <v>0</v>
      </c>
      <c r="AY171" s="157" cm="1">
        <f t="array" ref="AY171">IFERROR(_xlfn.XLOOKUP($A171&amp;AY$4,MEN_DES&amp;MEN_COD,MEN_GMS),0)*$Q171</f>
        <v>0</v>
      </c>
      <c r="AZ171" s="157" cm="1">
        <f t="array" ref="AZ171">IFERROR(_xlfn.XLOOKUP($A171&amp;AZ$4,MEN_DES&amp;MEN_COD,MEN_GMS),0)*$Q171</f>
        <v>0</v>
      </c>
      <c r="BA171" s="157" cm="1">
        <f t="array" ref="BA171">IFERROR(_xlfn.XLOOKUP($A171&amp;BA$4,MEN_DES&amp;MEN_COD,MEN_GMS),0)*$Q171</f>
        <v>0</v>
      </c>
      <c r="BB171" s="157" cm="1">
        <f t="array" ref="BB171">IFERROR(_xlfn.XLOOKUP($A171&amp;BB$4,MEN_DES&amp;MEN_COD,MEN_GMS),0)*$Q171</f>
        <v>0</v>
      </c>
      <c r="BC171" s="157" cm="1">
        <f t="array" ref="BC171">IFERROR(_xlfn.XLOOKUP($A171&amp;BC$4,MEN_DES&amp;MEN_COD,MEN_GMS),0)*$Q171</f>
        <v>0</v>
      </c>
      <c r="BD171" s="157" cm="1">
        <f t="array" ref="BD171">IFERROR(_xlfn.XLOOKUP($A171&amp;BD$4,MEN_DES&amp;MEN_COD,MEN_GMS),0)*$Q171</f>
        <v>0</v>
      </c>
      <c r="BE171" s="157" cm="1">
        <f t="array" ref="BE171">IFERROR(_xlfn.XLOOKUP($A171&amp;BE$4,MEN_DES&amp;MEN_COD,MEN_GMS),0)*$Q171</f>
        <v>0</v>
      </c>
      <c r="BF171" s="157" cm="1">
        <f t="array" ref="BF171">IFERROR(_xlfn.XLOOKUP($A171&amp;BF$4,MEN_DES&amp;MEN_COD,MEN_GMS),0)*$Q171</f>
        <v>0</v>
      </c>
      <c r="BG171" s="157" cm="1">
        <f t="array" ref="BG171">IFERROR(_xlfn.XLOOKUP($A171&amp;BG$4,MEN_DES&amp;MEN_COD,MEN_GMS),0)*$Q171</f>
        <v>0</v>
      </c>
      <c r="BH171" s="157" cm="1">
        <f t="array" ref="BH171">IFERROR(_xlfn.XLOOKUP($A171&amp;BH$4,MEN_DES&amp;MEN_COD,MEN_GMS),0)*$Q171</f>
        <v>0</v>
      </c>
      <c r="BI171" s="157" cm="1">
        <f t="array" ref="BI171">IFERROR(_xlfn.XLOOKUP($A171&amp;BI$4,MEN_DES&amp;MEN_COD,MEN_GMS),0)*$Q171</f>
        <v>0</v>
      </c>
      <c r="BJ171" s="157" cm="1">
        <f t="array" ref="BJ171">IFERROR(_xlfn.XLOOKUP($A171&amp;BJ$4,MEN_DES&amp;MEN_COD,MEN_GMS),0)*$Q171</f>
        <v>0</v>
      </c>
      <c r="BK171" s="157" cm="1">
        <f t="array" ref="BK171">IFERROR(_xlfn.XLOOKUP($A171&amp;BK$4,MEN_DES&amp;MEN_COD,MEN_GMS),0)*$Q171</f>
        <v>0</v>
      </c>
      <c r="BL171" s="157" cm="1">
        <f t="array" ref="BL171">IFERROR(_xlfn.XLOOKUP($A171&amp;BL$4,MEN_DES&amp;MEN_COD,MEN_GMS),0)*$Q171</f>
        <v>0</v>
      </c>
      <c r="BM171" s="157" cm="1">
        <f t="array" ref="BM171">IFERROR(_xlfn.XLOOKUP($A171&amp;BM$4,MEN_DES&amp;MEN_COD,MEN_GMS),0)*$Q171</f>
        <v>0</v>
      </c>
      <c r="BN171" s="157" cm="1">
        <f t="array" ref="BN171">IFERROR(_xlfn.XLOOKUP($A171&amp;BN$4,MEN_DES&amp;MEN_COD,MEN_GMS),0)*$Q171</f>
        <v>0</v>
      </c>
      <c r="BO171" s="168">
        <f t="shared" si="41"/>
        <v>0</v>
      </c>
    </row>
    <row r="172" spans="2:67" x14ac:dyDescent="0.15">
      <c r="B172"/>
      <c r="C172"/>
      <c r="R172" s="157" cm="1">
        <f t="array" ref="R172">IFERROR(_xlfn.XLOOKUP($A172&amp;R$4,MEN_DES&amp;MEN_COD,MEN_GMS),0)*$Q172</f>
        <v>0</v>
      </c>
      <c r="S172" s="157" cm="1">
        <f t="array" ref="S172">IFERROR(_xlfn.XLOOKUP($A172&amp;S$4,MEN_DES&amp;MEN_COD,MEN_GMS),0)*$Q172</f>
        <v>0</v>
      </c>
      <c r="T172" s="157" cm="1">
        <f t="array" ref="T172">IFERROR(_xlfn.XLOOKUP($A172&amp;T$4,MEN_DES&amp;MEN_COD,MEN_GMS),0)*$Q172</f>
        <v>0</v>
      </c>
      <c r="U172" s="157" cm="1">
        <f t="array" ref="U172">IFERROR(_xlfn.XLOOKUP($A172&amp;U$4,MEN_DES&amp;MEN_COD,MEN_GMS),0)*$Q172</f>
        <v>0</v>
      </c>
      <c r="V172" s="157" cm="1">
        <f t="array" ref="V172">IFERROR(_xlfn.XLOOKUP($A172&amp;V$4,MEN_DES&amp;MEN_COD,MEN_GMS),0)*$Q172</f>
        <v>0</v>
      </c>
      <c r="W172" s="157" cm="1">
        <f t="array" ref="W172">IFERROR(_xlfn.XLOOKUP($A172&amp;W$4,MEN_DES&amp;MEN_COD,MEN_GMS),0)*$Q172</f>
        <v>0</v>
      </c>
      <c r="X172" s="157" cm="1">
        <f t="array" ref="X172">IFERROR(_xlfn.XLOOKUP($A172&amp;X$4,MEN_DES&amp;MEN_COD,MEN_GMS),0)*$Q172</f>
        <v>0</v>
      </c>
      <c r="Y172" s="157" cm="1">
        <f t="array" ref="Y172">IFERROR(_xlfn.XLOOKUP($A172&amp;Y$4,MEN_DES&amp;MEN_COD,MEN_GMS),0)*$Q172</f>
        <v>0</v>
      </c>
      <c r="Z172" s="157" cm="1">
        <f t="array" ref="Z172">IFERROR(_xlfn.XLOOKUP($A172&amp;Z$4,MEN_DES&amp;MEN_COD,MEN_GMS),0)*$Q172</f>
        <v>0</v>
      </c>
      <c r="AA172" s="157" cm="1">
        <f t="array" ref="AA172">IFERROR(_xlfn.XLOOKUP($A172&amp;AA$4,MEN_DES&amp;MEN_COD,MEN_GMS),0)*$Q172</f>
        <v>0</v>
      </c>
      <c r="AB172" s="157" cm="1">
        <f t="array" ref="AB172">IFERROR(_xlfn.XLOOKUP($A172&amp;AB$4,MEN_DES&amp;MEN_COD,MEN_GMS),0)*$Q172</f>
        <v>0</v>
      </c>
      <c r="AC172" s="157" cm="1">
        <f t="array" ref="AC172">IFERROR(_xlfn.XLOOKUP($A172&amp;AC$4,MEN_DES&amp;MEN_COD,MEN_GMS),0)*$Q172</f>
        <v>0</v>
      </c>
      <c r="AD172" s="157" cm="1">
        <f t="array" ref="AD172">IFERROR(_xlfn.XLOOKUP($A172&amp;AD$4,MEN_DES&amp;MEN_COD,MEN_GMS),0)*$Q172</f>
        <v>0</v>
      </c>
      <c r="AE172" s="157" cm="1">
        <f t="array" ref="AE172">IFERROR(_xlfn.XLOOKUP($A172&amp;AE$4,MEN_DES&amp;MEN_COD,MEN_GMS),0)*$Q172</f>
        <v>0</v>
      </c>
      <c r="AF172" s="157"/>
      <c r="AG172" s="157" cm="1">
        <f t="array" ref="AG172">IFERROR(_xlfn.XLOOKUP($A172&amp;AG$4,MEN_DES&amp;MEN_COD,MEN_GMS),0)*$Q172</f>
        <v>0</v>
      </c>
      <c r="AH172" s="157" cm="1">
        <f t="array" ref="AH172">IFERROR(_xlfn.XLOOKUP($A172&amp;AH$4,MEN_DES&amp;MEN_COD,MEN_GMS),0)*$Q172</f>
        <v>0</v>
      </c>
      <c r="AI172" s="157" cm="1">
        <f t="array" ref="AI172">IFERROR(_xlfn.XLOOKUP($A172&amp;AI$4,MEN_DES&amp;MEN_COD,MEN_GMS),0)*$Q172</f>
        <v>0</v>
      </c>
      <c r="AJ172" s="157" cm="1">
        <f t="array" ref="AJ172">IFERROR(_xlfn.XLOOKUP($A172&amp;AJ$4,MEN_DES&amp;MEN_COD,MEN_GMS),0)*$Q172</f>
        <v>0</v>
      </c>
      <c r="AK172" s="157" cm="1">
        <f t="array" ref="AK172">IFERROR(_xlfn.XLOOKUP($A172&amp;AK$4,MEN_DES&amp;MEN_COD,MEN_GMS),0)*$Q172</f>
        <v>0</v>
      </c>
      <c r="AL172" s="157" cm="1">
        <f t="array" ref="AL172">IFERROR(_xlfn.XLOOKUP($A172&amp;AL$4,MEN_DES&amp;MEN_COD,MEN_GMS),0)*$Q172</f>
        <v>0</v>
      </c>
      <c r="AM172" s="157" cm="1">
        <f t="array" ref="AM172">IFERROR(_xlfn.XLOOKUP($A172&amp;AM$4,MEN_DES&amp;MEN_COD,MEN_GMS),0)*$Q172</f>
        <v>0</v>
      </c>
      <c r="AN172" s="157" cm="1">
        <f t="array" ref="AN172">IFERROR(_xlfn.XLOOKUP($A172&amp;AN$4,MEN_DES&amp;MEN_COD,MEN_GMS),0)*$Q172</f>
        <v>0</v>
      </c>
      <c r="AO172" s="157" cm="1">
        <f t="array" ref="AO172">IFERROR(_xlfn.XLOOKUP($A172&amp;AO$4,MEN_DES&amp;MEN_COD,MEN_GMS),0)*$Q172</f>
        <v>0</v>
      </c>
      <c r="AP172" s="157" cm="1">
        <f t="array" ref="AP172">IFERROR(_xlfn.XLOOKUP($A172&amp;AP$4,MEN_DES&amp;MEN_COD,MEN_GMS),0)*$Q172</f>
        <v>0</v>
      </c>
      <c r="AQ172" s="157" cm="1">
        <f t="array" ref="AQ172">IFERROR(_xlfn.XLOOKUP($A172&amp;AQ$4,MEN_DES&amp;MEN_COD,MEN_GMS),0)*$Q172</f>
        <v>0</v>
      </c>
      <c r="AR172" s="157" cm="1">
        <f t="array" ref="AR172">IFERROR(_xlfn.XLOOKUP($A172&amp;AR$4,MEN_DES&amp;MEN_COD,MEN_GMS),0)*$Q172</f>
        <v>0</v>
      </c>
      <c r="AS172" s="157" cm="1">
        <f t="array" ref="AS172">IFERROR(_xlfn.XLOOKUP($A172&amp;AS$4,MEN_DES&amp;MEN_COD,MEN_GMS),0)*$Q172</f>
        <v>0</v>
      </c>
      <c r="AT172" s="157" cm="1">
        <f t="array" ref="AT172">IFERROR(_xlfn.XLOOKUP($A172&amp;AT$4,MEN_DES&amp;MEN_COD,MEN_GMS),0)*$Q172</f>
        <v>0</v>
      </c>
      <c r="AU172" s="157" cm="1">
        <f t="array" ref="AU172">IFERROR(_xlfn.XLOOKUP($A172&amp;AU$4,MEN_DES&amp;MEN_COD,MEN_GMS),0)*$Q172</f>
        <v>0</v>
      </c>
      <c r="AV172" s="157" cm="1">
        <f t="array" ref="AV172">IFERROR(_xlfn.XLOOKUP($A172&amp;AV$4,MEN_DES&amp;MEN_COD,MEN_GMS),0)*$Q172</f>
        <v>0</v>
      </c>
      <c r="AW172" s="157" cm="1">
        <f t="array" ref="AW172">IFERROR(_xlfn.XLOOKUP($A172&amp;AW$4,MEN_DES&amp;MEN_COD,MEN_GMS),0)*$Q172</f>
        <v>0</v>
      </c>
      <c r="AX172" s="157" cm="1">
        <f t="array" ref="AX172">IFERROR(_xlfn.XLOOKUP($A172&amp;AX$4,MEN_DES&amp;MEN_COD,MEN_GMS),0)*$Q172</f>
        <v>0</v>
      </c>
      <c r="AY172" s="157" cm="1">
        <f t="array" ref="AY172">IFERROR(_xlfn.XLOOKUP($A172&amp;AY$4,MEN_DES&amp;MEN_COD,MEN_GMS),0)*$Q172</f>
        <v>0</v>
      </c>
      <c r="AZ172" s="157" cm="1">
        <f t="array" ref="AZ172">IFERROR(_xlfn.XLOOKUP($A172&amp;AZ$4,MEN_DES&amp;MEN_COD,MEN_GMS),0)*$Q172</f>
        <v>0</v>
      </c>
      <c r="BA172" s="157" cm="1">
        <f t="array" ref="BA172">IFERROR(_xlfn.XLOOKUP($A172&amp;BA$4,MEN_DES&amp;MEN_COD,MEN_GMS),0)*$Q172</f>
        <v>0</v>
      </c>
      <c r="BB172" s="157" cm="1">
        <f t="array" ref="BB172">IFERROR(_xlfn.XLOOKUP($A172&amp;BB$4,MEN_DES&amp;MEN_COD,MEN_GMS),0)*$Q172</f>
        <v>0</v>
      </c>
      <c r="BC172" s="157" cm="1">
        <f t="array" ref="BC172">IFERROR(_xlfn.XLOOKUP($A172&amp;BC$4,MEN_DES&amp;MEN_COD,MEN_GMS),0)*$Q172</f>
        <v>0</v>
      </c>
      <c r="BD172" s="157" cm="1">
        <f t="array" ref="BD172">IFERROR(_xlfn.XLOOKUP($A172&amp;BD$4,MEN_DES&amp;MEN_COD,MEN_GMS),0)*$Q172</f>
        <v>0</v>
      </c>
      <c r="BE172" s="157" cm="1">
        <f t="array" ref="BE172">IFERROR(_xlfn.XLOOKUP($A172&amp;BE$4,MEN_DES&amp;MEN_COD,MEN_GMS),0)*$Q172</f>
        <v>0</v>
      </c>
      <c r="BF172" s="157" cm="1">
        <f t="array" ref="BF172">IFERROR(_xlfn.XLOOKUP($A172&amp;BF$4,MEN_DES&amp;MEN_COD,MEN_GMS),0)*$Q172</f>
        <v>0</v>
      </c>
      <c r="BG172" s="157" cm="1">
        <f t="array" ref="BG172">IFERROR(_xlfn.XLOOKUP($A172&amp;BG$4,MEN_DES&amp;MEN_COD,MEN_GMS),0)*$Q172</f>
        <v>0</v>
      </c>
      <c r="BH172" s="157" cm="1">
        <f t="array" ref="BH172">IFERROR(_xlfn.XLOOKUP($A172&amp;BH$4,MEN_DES&amp;MEN_COD,MEN_GMS),0)*$Q172</f>
        <v>0</v>
      </c>
      <c r="BI172" s="157" cm="1">
        <f t="array" ref="BI172">IFERROR(_xlfn.XLOOKUP($A172&amp;BI$4,MEN_DES&amp;MEN_COD,MEN_GMS),0)*$Q172</f>
        <v>0</v>
      </c>
      <c r="BJ172" s="157" cm="1">
        <f t="array" ref="BJ172">IFERROR(_xlfn.XLOOKUP($A172&amp;BJ$4,MEN_DES&amp;MEN_COD,MEN_GMS),0)*$Q172</f>
        <v>0</v>
      </c>
      <c r="BK172" s="157" cm="1">
        <f t="array" ref="BK172">IFERROR(_xlfn.XLOOKUP($A172&amp;BK$4,MEN_DES&amp;MEN_COD,MEN_GMS),0)*$Q172</f>
        <v>0</v>
      </c>
      <c r="BL172" s="157" cm="1">
        <f t="array" ref="BL172">IFERROR(_xlfn.XLOOKUP($A172&amp;BL$4,MEN_DES&amp;MEN_COD,MEN_GMS),0)*$Q172</f>
        <v>0</v>
      </c>
      <c r="BM172" s="157" cm="1">
        <f t="array" ref="BM172">IFERROR(_xlfn.XLOOKUP($A172&amp;BM$4,MEN_DES&amp;MEN_COD,MEN_GMS),0)*$Q172</f>
        <v>0</v>
      </c>
      <c r="BN172" s="157" cm="1">
        <f t="array" ref="BN172">IFERROR(_xlfn.XLOOKUP($A172&amp;BN$4,MEN_DES&amp;MEN_COD,MEN_GMS),0)*$Q172</f>
        <v>0</v>
      </c>
      <c r="BO172" s="168">
        <f t="shared" si="41"/>
        <v>0</v>
      </c>
    </row>
    <row r="173" spans="2:67" x14ac:dyDescent="0.15">
      <c r="B173"/>
      <c r="C173"/>
      <c r="R173" s="157" cm="1">
        <f t="array" ref="R173">IFERROR(_xlfn.XLOOKUP($A173&amp;R$4,MEN_DES&amp;MEN_COD,MEN_GMS),0)*$Q173</f>
        <v>0</v>
      </c>
      <c r="S173" s="157" cm="1">
        <f t="array" ref="S173">IFERROR(_xlfn.XLOOKUP($A173&amp;S$4,MEN_DES&amp;MEN_COD,MEN_GMS),0)*$Q173</f>
        <v>0</v>
      </c>
      <c r="T173" s="157" cm="1">
        <f t="array" ref="T173">IFERROR(_xlfn.XLOOKUP($A173&amp;T$4,MEN_DES&amp;MEN_COD,MEN_GMS),0)*$Q173</f>
        <v>0</v>
      </c>
      <c r="U173" s="157" cm="1">
        <f t="array" ref="U173">IFERROR(_xlfn.XLOOKUP($A173&amp;U$4,MEN_DES&amp;MEN_COD,MEN_GMS),0)*$Q173</f>
        <v>0</v>
      </c>
      <c r="V173" s="157" cm="1">
        <f t="array" ref="V173">IFERROR(_xlfn.XLOOKUP($A173&amp;V$4,MEN_DES&amp;MEN_COD,MEN_GMS),0)*$Q173</f>
        <v>0</v>
      </c>
      <c r="W173" s="157" cm="1">
        <f t="array" ref="W173">IFERROR(_xlfn.XLOOKUP($A173&amp;W$4,MEN_DES&amp;MEN_COD,MEN_GMS),0)*$Q173</f>
        <v>0</v>
      </c>
      <c r="X173" s="157" cm="1">
        <f t="array" ref="X173">IFERROR(_xlfn.XLOOKUP($A173&amp;X$4,MEN_DES&amp;MEN_COD,MEN_GMS),0)*$Q173</f>
        <v>0</v>
      </c>
      <c r="Y173" s="157" cm="1">
        <f t="array" ref="Y173">IFERROR(_xlfn.XLOOKUP($A173&amp;Y$4,MEN_DES&amp;MEN_COD,MEN_GMS),0)*$Q173</f>
        <v>0</v>
      </c>
      <c r="Z173" s="157" cm="1">
        <f t="array" ref="Z173">IFERROR(_xlfn.XLOOKUP($A173&amp;Z$4,MEN_DES&amp;MEN_COD,MEN_GMS),0)*$Q173</f>
        <v>0</v>
      </c>
      <c r="AA173" s="157" cm="1">
        <f t="array" ref="AA173">IFERROR(_xlfn.XLOOKUP($A173&amp;AA$4,MEN_DES&amp;MEN_COD,MEN_GMS),0)*$Q173</f>
        <v>0</v>
      </c>
      <c r="AB173" s="157" cm="1">
        <f t="array" ref="AB173">IFERROR(_xlfn.XLOOKUP($A173&amp;AB$4,MEN_DES&amp;MEN_COD,MEN_GMS),0)*$Q173</f>
        <v>0</v>
      </c>
      <c r="AC173" s="157" cm="1">
        <f t="array" ref="AC173">IFERROR(_xlfn.XLOOKUP($A173&amp;AC$4,MEN_DES&amp;MEN_COD,MEN_GMS),0)*$Q173</f>
        <v>0</v>
      </c>
      <c r="AD173" s="157" cm="1">
        <f t="array" ref="AD173">IFERROR(_xlfn.XLOOKUP($A173&amp;AD$4,MEN_DES&amp;MEN_COD,MEN_GMS),0)*$Q173</f>
        <v>0</v>
      </c>
      <c r="AE173" s="157" cm="1">
        <f t="array" ref="AE173">IFERROR(_xlfn.XLOOKUP($A173&amp;AE$4,MEN_DES&amp;MEN_COD,MEN_GMS),0)*$Q173</f>
        <v>0</v>
      </c>
      <c r="AF173" s="157"/>
      <c r="AG173" s="157" cm="1">
        <f t="array" ref="AG173">IFERROR(_xlfn.XLOOKUP($A173&amp;AG$4,MEN_DES&amp;MEN_COD,MEN_GMS),0)*$Q173</f>
        <v>0</v>
      </c>
      <c r="AH173" s="157" cm="1">
        <f t="array" ref="AH173">IFERROR(_xlfn.XLOOKUP($A173&amp;AH$4,MEN_DES&amp;MEN_COD,MEN_GMS),0)*$Q173</f>
        <v>0</v>
      </c>
      <c r="AI173" s="157" cm="1">
        <f t="array" ref="AI173">IFERROR(_xlfn.XLOOKUP($A173&amp;AI$4,MEN_DES&amp;MEN_COD,MEN_GMS),0)*$Q173</f>
        <v>0</v>
      </c>
      <c r="AJ173" s="157" cm="1">
        <f t="array" ref="AJ173">IFERROR(_xlfn.XLOOKUP($A173&amp;AJ$4,MEN_DES&amp;MEN_COD,MEN_GMS),0)*$Q173</f>
        <v>0</v>
      </c>
      <c r="AK173" s="157" cm="1">
        <f t="array" ref="AK173">IFERROR(_xlfn.XLOOKUP($A173&amp;AK$4,MEN_DES&amp;MEN_COD,MEN_GMS),0)*$Q173</f>
        <v>0</v>
      </c>
      <c r="AL173" s="157" cm="1">
        <f t="array" ref="AL173">IFERROR(_xlfn.XLOOKUP($A173&amp;AL$4,MEN_DES&amp;MEN_COD,MEN_GMS),0)*$Q173</f>
        <v>0</v>
      </c>
      <c r="AM173" s="157" cm="1">
        <f t="array" ref="AM173">IFERROR(_xlfn.XLOOKUP($A173&amp;AM$4,MEN_DES&amp;MEN_COD,MEN_GMS),0)*$Q173</f>
        <v>0</v>
      </c>
      <c r="AN173" s="157" cm="1">
        <f t="array" ref="AN173">IFERROR(_xlfn.XLOOKUP($A173&amp;AN$4,MEN_DES&amp;MEN_COD,MEN_GMS),0)*$Q173</f>
        <v>0</v>
      </c>
      <c r="AO173" s="157" cm="1">
        <f t="array" ref="AO173">IFERROR(_xlfn.XLOOKUP($A173&amp;AO$4,MEN_DES&amp;MEN_COD,MEN_GMS),0)*$Q173</f>
        <v>0</v>
      </c>
      <c r="AP173" s="157" cm="1">
        <f t="array" ref="AP173">IFERROR(_xlfn.XLOOKUP($A173&amp;AP$4,MEN_DES&amp;MEN_COD,MEN_GMS),0)*$Q173</f>
        <v>0</v>
      </c>
      <c r="AQ173" s="157" cm="1">
        <f t="array" ref="AQ173">IFERROR(_xlfn.XLOOKUP($A173&amp;AQ$4,MEN_DES&amp;MEN_COD,MEN_GMS),0)*$Q173</f>
        <v>0</v>
      </c>
      <c r="AR173" s="157" cm="1">
        <f t="array" ref="AR173">IFERROR(_xlfn.XLOOKUP($A173&amp;AR$4,MEN_DES&amp;MEN_COD,MEN_GMS),0)*$Q173</f>
        <v>0</v>
      </c>
      <c r="AS173" s="157" cm="1">
        <f t="array" ref="AS173">IFERROR(_xlfn.XLOOKUP($A173&amp;AS$4,MEN_DES&amp;MEN_COD,MEN_GMS),0)*$Q173</f>
        <v>0</v>
      </c>
      <c r="AT173" s="157" cm="1">
        <f t="array" ref="AT173">IFERROR(_xlfn.XLOOKUP($A173&amp;AT$4,MEN_DES&amp;MEN_COD,MEN_GMS),0)*$Q173</f>
        <v>0</v>
      </c>
      <c r="AU173" s="157" cm="1">
        <f t="array" ref="AU173">IFERROR(_xlfn.XLOOKUP($A173&amp;AU$4,MEN_DES&amp;MEN_COD,MEN_GMS),0)*$Q173</f>
        <v>0</v>
      </c>
      <c r="AV173" s="157" cm="1">
        <f t="array" ref="AV173">IFERROR(_xlfn.XLOOKUP($A173&amp;AV$4,MEN_DES&amp;MEN_COD,MEN_GMS),0)*$Q173</f>
        <v>0</v>
      </c>
      <c r="AW173" s="157" cm="1">
        <f t="array" ref="AW173">IFERROR(_xlfn.XLOOKUP($A173&amp;AW$4,MEN_DES&amp;MEN_COD,MEN_GMS),0)*$Q173</f>
        <v>0</v>
      </c>
      <c r="AX173" s="157" cm="1">
        <f t="array" ref="AX173">IFERROR(_xlfn.XLOOKUP($A173&amp;AX$4,MEN_DES&amp;MEN_COD,MEN_GMS),0)*$Q173</f>
        <v>0</v>
      </c>
      <c r="AY173" s="157" cm="1">
        <f t="array" ref="AY173">IFERROR(_xlfn.XLOOKUP($A173&amp;AY$4,MEN_DES&amp;MEN_COD,MEN_GMS),0)*$Q173</f>
        <v>0</v>
      </c>
      <c r="AZ173" s="157" cm="1">
        <f t="array" ref="AZ173">IFERROR(_xlfn.XLOOKUP($A173&amp;AZ$4,MEN_DES&amp;MEN_COD,MEN_GMS),0)*$Q173</f>
        <v>0</v>
      </c>
      <c r="BA173" s="157" cm="1">
        <f t="array" ref="BA173">IFERROR(_xlfn.XLOOKUP($A173&amp;BA$4,MEN_DES&amp;MEN_COD,MEN_GMS),0)*$Q173</f>
        <v>0</v>
      </c>
      <c r="BB173" s="157" cm="1">
        <f t="array" ref="BB173">IFERROR(_xlfn.XLOOKUP($A173&amp;BB$4,MEN_DES&amp;MEN_COD,MEN_GMS),0)*$Q173</f>
        <v>0</v>
      </c>
      <c r="BC173" s="157" cm="1">
        <f t="array" ref="BC173">IFERROR(_xlfn.XLOOKUP($A173&amp;BC$4,MEN_DES&amp;MEN_COD,MEN_GMS),0)*$Q173</f>
        <v>0</v>
      </c>
      <c r="BD173" s="157" cm="1">
        <f t="array" ref="BD173">IFERROR(_xlfn.XLOOKUP($A173&amp;BD$4,MEN_DES&amp;MEN_COD,MEN_GMS),0)*$Q173</f>
        <v>0</v>
      </c>
      <c r="BE173" s="157" cm="1">
        <f t="array" ref="BE173">IFERROR(_xlfn.XLOOKUP($A173&amp;BE$4,MEN_DES&amp;MEN_COD,MEN_GMS),0)*$Q173</f>
        <v>0</v>
      </c>
      <c r="BF173" s="157" cm="1">
        <f t="array" ref="BF173">IFERROR(_xlfn.XLOOKUP($A173&amp;BF$4,MEN_DES&amp;MEN_COD,MEN_GMS),0)*$Q173</f>
        <v>0</v>
      </c>
      <c r="BG173" s="157" cm="1">
        <f t="array" ref="BG173">IFERROR(_xlfn.XLOOKUP($A173&amp;BG$4,MEN_DES&amp;MEN_COD,MEN_GMS),0)*$Q173</f>
        <v>0</v>
      </c>
      <c r="BH173" s="157" cm="1">
        <f t="array" ref="BH173">IFERROR(_xlfn.XLOOKUP($A173&amp;BH$4,MEN_DES&amp;MEN_COD,MEN_GMS),0)*$Q173</f>
        <v>0</v>
      </c>
      <c r="BI173" s="157" cm="1">
        <f t="array" ref="BI173">IFERROR(_xlfn.XLOOKUP($A173&amp;BI$4,MEN_DES&amp;MEN_COD,MEN_GMS),0)*$Q173</f>
        <v>0</v>
      </c>
      <c r="BJ173" s="157" cm="1">
        <f t="array" ref="BJ173">IFERROR(_xlfn.XLOOKUP($A173&amp;BJ$4,MEN_DES&amp;MEN_COD,MEN_GMS),0)*$Q173</f>
        <v>0</v>
      </c>
      <c r="BK173" s="157" cm="1">
        <f t="array" ref="BK173">IFERROR(_xlfn.XLOOKUP($A173&amp;BK$4,MEN_DES&amp;MEN_COD,MEN_GMS),0)*$Q173</f>
        <v>0</v>
      </c>
      <c r="BL173" s="157" cm="1">
        <f t="array" ref="BL173">IFERROR(_xlfn.XLOOKUP($A173&amp;BL$4,MEN_DES&amp;MEN_COD,MEN_GMS),0)*$Q173</f>
        <v>0</v>
      </c>
      <c r="BM173" s="157" cm="1">
        <f t="array" ref="BM173">IFERROR(_xlfn.XLOOKUP($A173&amp;BM$4,MEN_DES&amp;MEN_COD,MEN_GMS),0)*$Q173</f>
        <v>0</v>
      </c>
      <c r="BN173" s="157" cm="1">
        <f t="array" ref="BN173">IFERROR(_xlfn.XLOOKUP($A173&amp;BN$4,MEN_DES&amp;MEN_COD,MEN_GMS),0)*$Q173</f>
        <v>0</v>
      </c>
      <c r="BO173" s="168">
        <f t="shared" si="41"/>
        <v>0</v>
      </c>
    </row>
    <row r="174" spans="2:67" x14ac:dyDescent="0.15">
      <c r="B174"/>
      <c r="C174"/>
      <c r="R174" s="157" cm="1">
        <f t="array" ref="R174">IFERROR(_xlfn.XLOOKUP($A174&amp;R$4,MEN_DES&amp;MEN_COD,MEN_GMS),0)*$Q174</f>
        <v>0</v>
      </c>
      <c r="S174" s="157" cm="1">
        <f t="array" ref="S174">IFERROR(_xlfn.XLOOKUP($A174&amp;S$4,MEN_DES&amp;MEN_COD,MEN_GMS),0)*$Q174</f>
        <v>0</v>
      </c>
      <c r="T174" s="157" cm="1">
        <f t="array" ref="T174">IFERROR(_xlfn.XLOOKUP($A174&amp;T$4,MEN_DES&amp;MEN_COD,MEN_GMS),0)*$Q174</f>
        <v>0</v>
      </c>
      <c r="U174" s="157" cm="1">
        <f t="array" ref="U174">IFERROR(_xlfn.XLOOKUP($A174&amp;U$4,MEN_DES&amp;MEN_COD,MEN_GMS),0)*$Q174</f>
        <v>0</v>
      </c>
      <c r="V174" s="157" cm="1">
        <f t="array" ref="V174">IFERROR(_xlfn.XLOOKUP($A174&amp;V$4,MEN_DES&amp;MEN_COD,MEN_GMS),0)*$Q174</f>
        <v>0</v>
      </c>
      <c r="W174" s="157" cm="1">
        <f t="array" ref="W174">IFERROR(_xlfn.XLOOKUP($A174&amp;W$4,MEN_DES&amp;MEN_COD,MEN_GMS),0)*$Q174</f>
        <v>0</v>
      </c>
      <c r="X174" s="157" cm="1">
        <f t="array" ref="X174">IFERROR(_xlfn.XLOOKUP($A174&amp;X$4,MEN_DES&amp;MEN_COD,MEN_GMS),0)*$Q174</f>
        <v>0</v>
      </c>
      <c r="Y174" s="157" cm="1">
        <f t="array" ref="Y174">IFERROR(_xlfn.XLOOKUP($A174&amp;Y$4,MEN_DES&amp;MEN_COD,MEN_GMS),0)*$Q174</f>
        <v>0</v>
      </c>
      <c r="Z174" s="157" cm="1">
        <f t="array" ref="Z174">IFERROR(_xlfn.XLOOKUP($A174&amp;Z$4,MEN_DES&amp;MEN_COD,MEN_GMS),0)*$Q174</f>
        <v>0</v>
      </c>
      <c r="AA174" s="157" cm="1">
        <f t="array" ref="AA174">IFERROR(_xlfn.XLOOKUP($A174&amp;AA$4,MEN_DES&amp;MEN_COD,MEN_GMS),0)*$Q174</f>
        <v>0</v>
      </c>
      <c r="AB174" s="157" cm="1">
        <f t="array" ref="AB174">IFERROR(_xlfn.XLOOKUP($A174&amp;AB$4,MEN_DES&amp;MEN_COD,MEN_GMS),0)*$Q174</f>
        <v>0</v>
      </c>
      <c r="AC174" s="157" cm="1">
        <f t="array" ref="AC174">IFERROR(_xlfn.XLOOKUP($A174&amp;AC$4,MEN_DES&amp;MEN_COD,MEN_GMS),0)*$Q174</f>
        <v>0</v>
      </c>
      <c r="AD174" s="157" cm="1">
        <f t="array" ref="AD174">IFERROR(_xlfn.XLOOKUP($A174&amp;AD$4,MEN_DES&amp;MEN_COD,MEN_GMS),0)*$Q174</f>
        <v>0</v>
      </c>
      <c r="AE174" s="157" cm="1">
        <f t="array" ref="AE174">IFERROR(_xlfn.XLOOKUP($A174&amp;AE$4,MEN_DES&amp;MEN_COD,MEN_GMS),0)*$Q174</f>
        <v>0</v>
      </c>
      <c r="AF174" s="157"/>
      <c r="AG174" s="157" cm="1">
        <f t="array" ref="AG174">IFERROR(_xlfn.XLOOKUP($A174&amp;AG$4,MEN_DES&amp;MEN_COD,MEN_GMS),0)*$Q174</f>
        <v>0</v>
      </c>
      <c r="AH174" s="157" cm="1">
        <f t="array" ref="AH174">IFERROR(_xlfn.XLOOKUP($A174&amp;AH$4,MEN_DES&amp;MEN_COD,MEN_GMS),0)*$Q174</f>
        <v>0</v>
      </c>
      <c r="AI174" s="157" cm="1">
        <f t="array" ref="AI174">IFERROR(_xlfn.XLOOKUP($A174&amp;AI$4,MEN_DES&amp;MEN_COD,MEN_GMS),0)*$Q174</f>
        <v>0</v>
      </c>
      <c r="AJ174" s="157" cm="1">
        <f t="array" ref="AJ174">IFERROR(_xlfn.XLOOKUP($A174&amp;AJ$4,MEN_DES&amp;MEN_COD,MEN_GMS),0)*$Q174</f>
        <v>0</v>
      </c>
      <c r="AK174" s="157" cm="1">
        <f t="array" ref="AK174">IFERROR(_xlfn.XLOOKUP($A174&amp;AK$4,MEN_DES&amp;MEN_COD,MEN_GMS),0)*$Q174</f>
        <v>0</v>
      </c>
      <c r="AL174" s="157" cm="1">
        <f t="array" ref="AL174">IFERROR(_xlfn.XLOOKUP($A174&amp;AL$4,MEN_DES&amp;MEN_COD,MEN_GMS),0)*$Q174</f>
        <v>0</v>
      </c>
      <c r="AM174" s="157" cm="1">
        <f t="array" ref="AM174">IFERROR(_xlfn.XLOOKUP($A174&amp;AM$4,MEN_DES&amp;MEN_COD,MEN_GMS),0)*$Q174</f>
        <v>0</v>
      </c>
      <c r="AN174" s="157" cm="1">
        <f t="array" ref="AN174">IFERROR(_xlfn.XLOOKUP($A174&amp;AN$4,MEN_DES&amp;MEN_COD,MEN_GMS),0)*$Q174</f>
        <v>0</v>
      </c>
      <c r="AO174" s="157" cm="1">
        <f t="array" ref="AO174">IFERROR(_xlfn.XLOOKUP($A174&amp;AO$4,MEN_DES&amp;MEN_COD,MEN_GMS),0)*$Q174</f>
        <v>0</v>
      </c>
      <c r="AP174" s="157" cm="1">
        <f t="array" ref="AP174">IFERROR(_xlfn.XLOOKUP($A174&amp;AP$4,MEN_DES&amp;MEN_COD,MEN_GMS),0)*$Q174</f>
        <v>0</v>
      </c>
      <c r="AQ174" s="157" cm="1">
        <f t="array" ref="AQ174">IFERROR(_xlfn.XLOOKUP($A174&amp;AQ$4,MEN_DES&amp;MEN_COD,MEN_GMS),0)*$Q174</f>
        <v>0</v>
      </c>
      <c r="AR174" s="157" cm="1">
        <f t="array" ref="AR174">IFERROR(_xlfn.XLOOKUP($A174&amp;AR$4,MEN_DES&amp;MEN_COD,MEN_GMS),0)*$Q174</f>
        <v>0</v>
      </c>
      <c r="AS174" s="157" cm="1">
        <f t="array" ref="AS174">IFERROR(_xlfn.XLOOKUP($A174&amp;AS$4,MEN_DES&amp;MEN_COD,MEN_GMS),0)*$Q174</f>
        <v>0</v>
      </c>
      <c r="AT174" s="157" cm="1">
        <f t="array" ref="AT174">IFERROR(_xlfn.XLOOKUP($A174&amp;AT$4,MEN_DES&amp;MEN_COD,MEN_GMS),0)*$Q174</f>
        <v>0</v>
      </c>
      <c r="AU174" s="157" cm="1">
        <f t="array" ref="AU174">IFERROR(_xlfn.XLOOKUP($A174&amp;AU$4,MEN_DES&amp;MEN_COD,MEN_GMS),0)*$Q174</f>
        <v>0</v>
      </c>
      <c r="AV174" s="157" cm="1">
        <f t="array" ref="AV174">IFERROR(_xlfn.XLOOKUP($A174&amp;AV$4,MEN_DES&amp;MEN_COD,MEN_GMS),0)*$Q174</f>
        <v>0</v>
      </c>
      <c r="AW174" s="157" cm="1">
        <f t="array" ref="AW174">IFERROR(_xlfn.XLOOKUP($A174&amp;AW$4,MEN_DES&amp;MEN_COD,MEN_GMS),0)*$Q174</f>
        <v>0</v>
      </c>
      <c r="AX174" s="157" cm="1">
        <f t="array" ref="AX174">IFERROR(_xlfn.XLOOKUP($A174&amp;AX$4,MEN_DES&amp;MEN_COD,MEN_GMS),0)*$Q174</f>
        <v>0</v>
      </c>
      <c r="AY174" s="157" cm="1">
        <f t="array" ref="AY174">IFERROR(_xlfn.XLOOKUP($A174&amp;AY$4,MEN_DES&amp;MEN_COD,MEN_GMS),0)*$Q174</f>
        <v>0</v>
      </c>
      <c r="AZ174" s="157" cm="1">
        <f t="array" ref="AZ174">IFERROR(_xlfn.XLOOKUP($A174&amp;AZ$4,MEN_DES&amp;MEN_COD,MEN_GMS),0)*$Q174</f>
        <v>0</v>
      </c>
      <c r="BA174" s="157" cm="1">
        <f t="array" ref="BA174">IFERROR(_xlfn.XLOOKUP($A174&amp;BA$4,MEN_DES&amp;MEN_COD,MEN_GMS),0)*$Q174</f>
        <v>0</v>
      </c>
      <c r="BB174" s="157" cm="1">
        <f t="array" ref="BB174">IFERROR(_xlfn.XLOOKUP($A174&amp;BB$4,MEN_DES&amp;MEN_COD,MEN_GMS),0)*$Q174</f>
        <v>0</v>
      </c>
      <c r="BC174" s="157" cm="1">
        <f t="array" ref="BC174">IFERROR(_xlfn.XLOOKUP($A174&amp;BC$4,MEN_DES&amp;MEN_COD,MEN_GMS),0)*$Q174</f>
        <v>0</v>
      </c>
      <c r="BD174" s="157" cm="1">
        <f t="array" ref="BD174">IFERROR(_xlfn.XLOOKUP($A174&amp;BD$4,MEN_DES&amp;MEN_COD,MEN_GMS),0)*$Q174</f>
        <v>0</v>
      </c>
      <c r="BE174" s="157" cm="1">
        <f t="array" ref="BE174">IFERROR(_xlfn.XLOOKUP($A174&amp;BE$4,MEN_DES&amp;MEN_COD,MEN_GMS),0)*$Q174</f>
        <v>0</v>
      </c>
      <c r="BF174" s="157" cm="1">
        <f t="array" ref="BF174">IFERROR(_xlfn.XLOOKUP($A174&amp;BF$4,MEN_DES&amp;MEN_COD,MEN_GMS),0)*$Q174</f>
        <v>0</v>
      </c>
      <c r="BG174" s="157" cm="1">
        <f t="array" ref="BG174">IFERROR(_xlfn.XLOOKUP($A174&amp;BG$4,MEN_DES&amp;MEN_COD,MEN_GMS),0)*$Q174</f>
        <v>0</v>
      </c>
      <c r="BH174" s="157" cm="1">
        <f t="array" ref="BH174">IFERROR(_xlfn.XLOOKUP($A174&amp;BH$4,MEN_DES&amp;MEN_COD,MEN_GMS),0)*$Q174</f>
        <v>0</v>
      </c>
      <c r="BI174" s="157" cm="1">
        <f t="array" ref="BI174">IFERROR(_xlfn.XLOOKUP($A174&amp;BI$4,MEN_DES&amp;MEN_COD,MEN_GMS),0)*$Q174</f>
        <v>0</v>
      </c>
      <c r="BJ174" s="157" cm="1">
        <f t="array" ref="BJ174">IFERROR(_xlfn.XLOOKUP($A174&amp;BJ$4,MEN_DES&amp;MEN_COD,MEN_GMS),0)*$Q174</f>
        <v>0</v>
      </c>
      <c r="BK174" s="157" cm="1">
        <f t="array" ref="BK174">IFERROR(_xlfn.XLOOKUP($A174&amp;BK$4,MEN_DES&amp;MEN_COD,MEN_GMS),0)*$Q174</f>
        <v>0</v>
      </c>
      <c r="BL174" s="157" cm="1">
        <f t="array" ref="BL174">IFERROR(_xlfn.XLOOKUP($A174&amp;BL$4,MEN_DES&amp;MEN_COD,MEN_GMS),0)*$Q174</f>
        <v>0</v>
      </c>
      <c r="BM174" s="157" cm="1">
        <f t="array" ref="BM174">IFERROR(_xlfn.XLOOKUP($A174&amp;BM$4,MEN_DES&amp;MEN_COD,MEN_GMS),0)*$Q174</f>
        <v>0</v>
      </c>
      <c r="BN174" s="157" cm="1">
        <f t="array" ref="BN174">IFERROR(_xlfn.XLOOKUP($A174&amp;BN$4,MEN_DES&amp;MEN_COD,MEN_GMS),0)*$Q174</f>
        <v>0</v>
      </c>
      <c r="BO174" s="168">
        <f t="shared" si="41"/>
        <v>0</v>
      </c>
    </row>
    <row r="175" spans="2:67" x14ac:dyDescent="0.15">
      <c r="B175"/>
      <c r="C175"/>
      <c r="R175" s="157" cm="1">
        <f t="array" ref="R175">IFERROR(_xlfn.XLOOKUP($A175&amp;R$4,MEN_DES&amp;MEN_COD,MEN_GMS),0)*$Q175</f>
        <v>0</v>
      </c>
      <c r="S175" s="157" cm="1">
        <f t="array" ref="S175">IFERROR(_xlfn.XLOOKUP($A175&amp;S$4,MEN_DES&amp;MEN_COD,MEN_GMS),0)*$Q175</f>
        <v>0</v>
      </c>
      <c r="T175" s="157" cm="1">
        <f t="array" ref="T175">IFERROR(_xlfn.XLOOKUP($A175&amp;T$4,MEN_DES&amp;MEN_COD,MEN_GMS),0)*$Q175</f>
        <v>0</v>
      </c>
      <c r="U175" s="157" cm="1">
        <f t="array" ref="U175">IFERROR(_xlfn.XLOOKUP($A175&amp;U$4,MEN_DES&amp;MEN_COD,MEN_GMS),0)*$Q175</f>
        <v>0</v>
      </c>
      <c r="V175" s="157" cm="1">
        <f t="array" ref="V175">IFERROR(_xlfn.XLOOKUP($A175&amp;V$4,MEN_DES&amp;MEN_COD,MEN_GMS),0)*$Q175</f>
        <v>0</v>
      </c>
      <c r="W175" s="157" cm="1">
        <f t="array" ref="W175">IFERROR(_xlfn.XLOOKUP($A175&amp;W$4,MEN_DES&amp;MEN_COD,MEN_GMS),0)*$Q175</f>
        <v>0</v>
      </c>
      <c r="X175" s="157" cm="1">
        <f t="array" ref="X175">IFERROR(_xlfn.XLOOKUP($A175&amp;X$4,MEN_DES&amp;MEN_COD,MEN_GMS),0)*$Q175</f>
        <v>0</v>
      </c>
      <c r="Y175" s="157" cm="1">
        <f t="array" ref="Y175">IFERROR(_xlfn.XLOOKUP($A175&amp;Y$4,MEN_DES&amp;MEN_COD,MEN_GMS),0)*$Q175</f>
        <v>0</v>
      </c>
      <c r="Z175" s="157" cm="1">
        <f t="array" ref="Z175">IFERROR(_xlfn.XLOOKUP($A175&amp;Z$4,MEN_DES&amp;MEN_COD,MEN_GMS),0)*$Q175</f>
        <v>0</v>
      </c>
      <c r="AA175" s="157" cm="1">
        <f t="array" ref="AA175">IFERROR(_xlfn.XLOOKUP($A175&amp;AA$4,MEN_DES&amp;MEN_COD,MEN_GMS),0)*$Q175</f>
        <v>0</v>
      </c>
      <c r="AB175" s="157" cm="1">
        <f t="array" ref="AB175">IFERROR(_xlfn.XLOOKUP($A175&amp;AB$4,MEN_DES&amp;MEN_COD,MEN_GMS),0)*$Q175</f>
        <v>0</v>
      </c>
      <c r="AC175" s="157" cm="1">
        <f t="array" ref="AC175">IFERROR(_xlfn.XLOOKUP($A175&amp;AC$4,MEN_DES&amp;MEN_COD,MEN_GMS),0)*$Q175</f>
        <v>0</v>
      </c>
      <c r="AD175" s="157" cm="1">
        <f t="array" ref="AD175">IFERROR(_xlfn.XLOOKUP($A175&amp;AD$4,MEN_DES&amp;MEN_COD,MEN_GMS),0)*$Q175</f>
        <v>0</v>
      </c>
      <c r="AE175" s="157" cm="1">
        <f t="array" ref="AE175">IFERROR(_xlfn.XLOOKUP($A175&amp;AE$4,MEN_DES&amp;MEN_COD,MEN_GMS),0)*$Q175</f>
        <v>0</v>
      </c>
      <c r="AF175" s="157"/>
      <c r="AG175" s="157" cm="1">
        <f t="array" ref="AG175">IFERROR(_xlfn.XLOOKUP($A175&amp;AG$4,MEN_DES&amp;MEN_COD,MEN_GMS),0)*$Q175</f>
        <v>0</v>
      </c>
      <c r="AH175" s="157" cm="1">
        <f t="array" ref="AH175">IFERROR(_xlfn.XLOOKUP($A175&amp;AH$4,MEN_DES&amp;MEN_COD,MEN_GMS),0)*$Q175</f>
        <v>0</v>
      </c>
      <c r="AI175" s="157" cm="1">
        <f t="array" ref="AI175">IFERROR(_xlfn.XLOOKUP($A175&amp;AI$4,MEN_DES&amp;MEN_COD,MEN_GMS),0)*$Q175</f>
        <v>0</v>
      </c>
      <c r="AJ175" s="157" cm="1">
        <f t="array" ref="AJ175">IFERROR(_xlfn.XLOOKUP($A175&amp;AJ$4,MEN_DES&amp;MEN_COD,MEN_GMS),0)*$Q175</f>
        <v>0</v>
      </c>
      <c r="AK175" s="157" cm="1">
        <f t="array" ref="AK175">IFERROR(_xlfn.XLOOKUP($A175&amp;AK$4,MEN_DES&amp;MEN_COD,MEN_GMS),0)*$Q175</f>
        <v>0</v>
      </c>
      <c r="AL175" s="157" cm="1">
        <f t="array" ref="AL175">IFERROR(_xlfn.XLOOKUP($A175&amp;AL$4,MEN_DES&amp;MEN_COD,MEN_GMS),0)*$Q175</f>
        <v>0</v>
      </c>
      <c r="AM175" s="157" cm="1">
        <f t="array" ref="AM175">IFERROR(_xlfn.XLOOKUP($A175&amp;AM$4,MEN_DES&amp;MEN_COD,MEN_GMS),0)*$Q175</f>
        <v>0</v>
      </c>
      <c r="AN175" s="157" cm="1">
        <f t="array" ref="AN175">IFERROR(_xlfn.XLOOKUP($A175&amp;AN$4,MEN_DES&amp;MEN_COD,MEN_GMS),0)*$Q175</f>
        <v>0</v>
      </c>
      <c r="AO175" s="157" cm="1">
        <f t="array" ref="AO175">IFERROR(_xlfn.XLOOKUP($A175&amp;AO$4,MEN_DES&amp;MEN_COD,MEN_GMS),0)*$Q175</f>
        <v>0</v>
      </c>
      <c r="AP175" s="157" cm="1">
        <f t="array" ref="AP175">IFERROR(_xlfn.XLOOKUP($A175&amp;AP$4,MEN_DES&amp;MEN_COD,MEN_GMS),0)*$Q175</f>
        <v>0</v>
      </c>
      <c r="AQ175" s="157" cm="1">
        <f t="array" ref="AQ175">IFERROR(_xlfn.XLOOKUP($A175&amp;AQ$4,MEN_DES&amp;MEN_COD,MEN_GMS),0)*$Q175</f>
        <v>0</v>
      </c>
      <c r="AR175" s="157" cm="1">
        <f t="array" ref="AR175">IFERROR(_xlfn.XLOOKUP($A175&amp;AR$4,MEN_DES&amp;MEN_COD,MEN_GMS),0)*$Q175</f>
        <v>0</v>
      </c>
      <c r="AS175" s="157" cm="1">
        <f t="array" ref="AS175">IFERROR(_xlfn.XLOOKUP($A175&amp;AS$4,MEN_DES&amp;MEN_COD,MEN_GMS),0)*$Q175</f>
        <v>0</v>
      </c>
      <c r="AT175" s="157" cm="1">
        <f t="array" ref="AT175">IFERROR(_xlfn.XLOOKUP($A175&amp;AT$4,MEN_DES&amp;MEN_COD,MEN_GMS),0)*$Q175</f>
        <v>0</v>
      </c>
      <c r="AU175" s="157" cm="1">
        <f t="array" ref="AU175">IFERROR(_xlfn.XLOOKUP($A175&amp;AU$4,MEN_DES&amp;MEN_COD,MEN_GMS),0)*$Q175</f>
        <v>0</v>
      </c>
      <c r="AV175" s="157" cm="1">
        <f t="array" ref="AV175">IFERROR(_xlfn.XLOOKUP($A175&amp;AV$4,MEN_DES&amp;MEN_COD,MEN_GMS),0)*$Q175</f>
        <v>0</v>
      </c>
      <c r="AW175" s="157" cm="1">
        <f t="array" ref="AW175">IFERROR(_xlfn.XLOOKUP($A175&amp;AW$4,MEN_DES&amp;MEN_COD,MEN_GMS),0)*$Q175</f>
        <v>0</v>
      </c>
      <c r="AX175" s="157" cm="1">
        <f t="array" ref="AX175">IFERROR(_xlfn.XLOOKUP($A175&amp;AX$4,MEN_DES&amp;MEN_COD,MEN_GMS),0)*$Q175</f>
        <v>0</v>
      </c>
      <c r="AY175" s="157" cm="1">
        <f t="array" ref="AY175">IFERROR(_xlfn.XLOOKUP($A175&amp;AY$4,MEN_DES&amp;MEN_COD,MEN_GMS),0)*$Q175</f>
        <v>0</v>
      </c>
      <c r="AZ175" s="157" cm="1">
        <f t="array" ref="AZ175">IFERROR(_xlfn.XLOOKUP($A175&amp;AZ$4,MEN_DES&amp;MEN_COD,MEN_GMS),0)*$Q175</f>
        <v>0</v>
      </c>
      <c r="BA175" s="157" cm="1">
        <f t="array" ref="BA175">IFERROR(_xlfn.XLOOKUP($A175&amp;BA$4,MEN_DES&amp;MEN_COD,MEN_GMS),0)*$Q175</f>
        <v>0</v>
      </c>
      <c r="BB175" s="157" cm="1">
        <f t="array" ref="BB175">IFERROR(_xlfn.XLOOKUP($A175&amp;BB$4,MEN_DES&amp;MEN_COD,MEN_GMS),0)*$Q175</f>
        <v>0</v>
      </c>
      <c r="BC175" s="157" cm="1">
        <f t="array" ref="BC175">IFERROR(_xlfn.XLOOKUP($A175&amp;BC$4,MEN_DES&amp;MEN_COD,MEN_GMS),0)*$Q175</f>
        <v>0</v>
      </c>
      <c r="BD175" s="157" cm="1">
        <f t="array" ref="BD175">IFERROR(_xlfn.XLOOKUP($A175&amp;BD$4,MEN_DES&amp;MEN_COD,MEN_GMS),0)*$Q175</f>
        <v>0</v>
      </c>
      <c r="BE175" s="157" cm="1">
        <f t="array" ref="BE175">IFERROR(_xlfn.XLOOKUP($A175&amp;BE$4,MEN_DES&amp;MEN_COD,MEN_GMS),0)*$Q175</f>
        <v>0</v>
      </c>
      <c r="BF175" s="157" cm="1">
        <f t="array" ref="BF175">IFERROR(_xlfn.XLOOKUP($A175&amp;BF$4,MEN_DES&amp;MEN_COD,MEN_GMS),0)*$Q175</f>
        <v>0</v>
      </c>
      <c r="BG175" s="157" cm="1">
        <f t="array" ref="BG175">IFERROR(_xlfn.XLOOKUP($A175&amp;BG$4,MEN_DES&amp;MEN_COD,MEN_GMS),0)*$Q175</f>
        <v>0</v>
      </c>
      <c r="BH175" s="157" cm="1">
        <f t="array" ref="BH175">IFERROR(_xlfn.XLOOKUP($A175&amp;BH$4,MEN_DES&amp;MEN_COD,MEN_GMS),0)*$Q175</f>
        <v>0</v>
      </c>
      <c r="BI175" s="157" cm="1">
        <f t="array" ref="BI175">IFERROR(_xlfn.XLOOKUP($A175&amp;BI$4,MEN_DES&amp;MEN_COD,MEN_GMS),0)*$Q175</f>
        <v>0</v>
      </c>
      <c r="BJ175" s="157" cm="1">
        <f t="array" ref="BJ175">IFERROR(_xlfn.XLOOKUP($A175&amp;BJ$4,MEN_DES&amp;MEN_COD,MEN_GMS),0)*$Q175</f>
        <v>0</v>
      </c>
      <c r="BK175" s="157" cm="1">
        <f t="array" ref="BK175">IFERROR(_xlfn.XLOOKUP($A175&amp;BK$4,MEN_DES&amp;MEN_COD,MEN_GMS),0)*$Q175</f>
        <v>0</v>
      </c>
      <c r="BL175" s="157" cm="1">
        <f t="array" ref="BL175">IFERROR(_xlfn.XLOOKUP($A175&amp;BL$4,MEN_DES&amp;MEN_COD,MEN_GMS),0)*$Q175</f>
        <v>0</v>
      </c>
      <c r="BM175" s="157" cm="1">
        <f t="array" ref="BM175">IFERROR(_xlfn.XLOOKUP($A175&amp;BM$4,MEN_DES&amp;MEN_COD,MEN_GMS),0)*$Q175</f>
        <v>0</v>
      </c>
      <c r="BN175" s="157" cm="1">
        <f t="array" ref="BN175">IFERROR(_xlfn.XLOOKUP($A175&amp;BN$4,MEN_DES&amp;MEN_COD,MEN_GMS),0)*$Q175</f>
        <v>0</v>
      </c>
      <c r="BO175" s="168">
        <f t="shared" si="41"/>
        <v>0</v>
      </c>
    </row>
    <row r="176" spans="2:67" x14ac:dyDescent="0.15">
      <c r="B176"/>
      <c r="C176"/>
      <c r="R176" s="157" cm="1">
        <f t="array" ref="R176">IFERROR(_xlfn.XLOOKUP($A176&amp;R$4,MEN_DES&amp;MEN_COD,MEN_GMS),0)*$Q176</f>
        <v>0</v>
      </c>
      <c r="S176" s="157" cm="1">
        <f t="array" ref="S176">IFERROR(_xlfn.XLOOKUP($A176&amp;S$4,MEN_DES&amp;MEN_COD,MEN_GMS),0)*$Q176</f>
        <v>0</v>
      </c>
      <c r="T176" s="157" cm="1">
        <f t="array" ref="T176">IFERROR(_xlfn.XLOOKUP($A176&amp;T$4,MEN_DES&amp;MEN_COD,MEN_GMS),0)*$Q176</f>
        <v>0</v>
      </c>
      <c r="U176" s="157" cm="1">
        <f t="array" ref="U176">IFERROR(_xlfn.XLOOKUP($A176&amp;U$4,MEN_DES&amp;MEN_COD,MEN_GMS),0)*$Q176</f>
        <v>0</v>
      </c>
      <c r="V176" s="157" cm="1">
        <f t="array" ref="V176">IFERROR(_xlfn.XLOOKUP($A176&amp;V$4,MEN_DES&amp;MEN_COD,MEN_GMS),0)*$Q176</f>
        <v>0</v>
      </c>
      <c r="W176" s="157" cm="1">
        <f t="array" ref="W176">IFERROR(_xlfn.XLOOKUP($A176&amp;W$4,MEN_DES&amp;MEN_COD,MEN_GMS),0)*$Q176</f>
        <v>0</v>
      </c>
      <c r="X176" s="157" cm="1">
        <f t="array" ref="X176">IFERROR(_xlfn.XLOOKUP($A176&amp;X$4,MEN_DES&amp;MEN_COD,MEN_GMS),0)*$Q176</f>
        <v>0</v>
      </c>
      <c r="Y176" s="157" cm="1">
        <f t="array" ref="Y176">IFERROR(_xlfn.XLOOKUP($A176&amp;Y$4,MEN_DES&amp;MEN_COD,MEN_GMS),0)*$Q176</f>
        <v>0</v>
      </c>
      <c r="Z176" s="157" cm="1">
        <f t="array" ref="Z176">IFERROR(_xlfn.XLOOKUP($A176&amp;Z$4,MEN_DES&amp;MEN_COD,MEN_GMS),0)*$Q176</f>
        <v>0</v>
      </c>
      <c r="AA176" s="157" cm="1">
        <f t="array" ref="AA176">IFERROR(_xlfn.XLOOKUP($A176&amp;AA$4,MEN_DES&amp;MEN_COD,MEN_GMS),0)*$Q176</f>
        <v>0</v>
      </c>
      <c r="AB176" s="157" cm="1">
        <f t="array" ref="AB176">IFERROR(_xlfn.XLOOKUP($A176&amp;AB$4,MEN_DES&amp;MEN_COD,MEN_GMS),0)*$Q176</f>
        <v>0</v>
      </c>
      <c r="AC176" s="157" cm="1">
        <f t="array" ref="AC176">IFERROR(_xlfn.XLOOKUP($A176&amp;AC$4,MEN_DES&amp;MEN_COD,MEN_GMS),0)*$Q176</f>
        <v>0</v>
      </c>
      <c r="AD176" s="157" cm="1">
        <f t="array" ref="AD176">IFERROR(_xlfn.XLOOKUP($A176&amp;AD$4,MEN_DES&amp;MEN_COD,MEN_GMS),0)*$Q176</f>
        <v>0</v>
      </c>
      <c r="AE176" s="157" cm="1">
        <f t="array" ref="AE176">IFERROR(_xlfn.XLOOKUP($A176&amp;AE$4,MEN_DES&amp;MEN_COD,MEN_GMS),0)*$Q176</f>
        <v>0</v>
      </c>
      <c r="AF176" s="157"/>
      <c r="AG176" s="157" cm="1">
        <f t="array" ref="AG176">IFERROR(_xlfn.XLOOKUP($A176&amp;AG$4,MEN_DES&amp;MEN_COD,MEN_GMS),0)*$Q176</f>
        <v>0</v>
      </c>
      <c r="AH176" s="157" cm="1">
        <f t="array" ref="AH176">IFERROR(_xlfn.XLOOKUP($A176&amp;AH$4,MEN_DES&amp;MEN_COD,MEN_GMS),0)*$Q176</f>
        <v>0</v>
      </c>
      <c r="AI176" s="157" cm="1">
        <f t="array" ref="AI176">IFERROR(_xlfn.XLOOKUP($A176&amp;AI$4,MEN_DES&amp;MEN_COD,MEN_GMS),0)*$Q176</f>
        <v>0</v>
      </c>
      <c r="AJ176" s="157" cm="1">
        <f t="array" ref="AJ176">IFERROR(_xlfn.XLOOKUP($A176&amp;AJ$4,MEN_DES&amp;MEN_COD,MEN_GMS),0)*$Q176</f>
        <v>0</v>
      </c>
      <c r="AK176" s="157" cm="1">
        <f t="array" ref="AK176">IFERROR(_xlfn.XLOOKUP($A176&amp;AK$4,MEN_DES&amp;MEN_COD,MEN_GMS),0)*$Q176</f>
        <v>0</v>
      </c>
      <c r="AL176" s="157" cm="1">
        <f t="array" ref="AL176">IFERROR(_xlfn.XLOOKUP($A176&amp;AL$4,MEN_DES&amp;MEN_COD,MEN_GMS),0)*$Q176</f>
        <v>0</v>
      </c>
      <c r="AM176" s="157" cm="1">
        <f t="array" ref="AM176">IFERROR(_xlfn.XLOOKUP($A176&amp;AM$4,MEN_DES&amp;MEN_COD,MEN_GMS),0)*$Q176</f>
        <v>0</v>
      </c>
      <c r="AN176" s="157" cm="1">
        <f t="array" ref="AN176">IFERROR(_xlfn.XLOOKUP($A176&amp;AN$4,MEN_DES&amp;MEN_COD,MEN_GMS),0)*$Q176</f>
        <v>0</v>
      </c>
      <c r="AO176" s="157" cm="1">
        <f t="array" ref="AO176">IFERROR(_xlfn.XLOOKUP($A176&amp;AO$4,MEN_DES&amp;MEN_COD,MEN_GMS),0)*$Q176</f>
        <v>0</v>
      </c>
      <c r="AP176" s="157" cm="1">
        <f t="array" ref="AP176">IFERROR(_xlfn.XLOOKUP($A176&amp;AP$4,MEN_DES&amp;MEN_COD,MEN_GMS),0)*$Q176</f>
        <v>0</v>
      </c>
      <c r="AQ176" s="157" cm="1">
        <f t="array" ref="AQ176">IFERROR(_xlfn.XLOOKUP($A176&amp;AQ$4,MEN_DES&amp;MEN_COD,MEN_GMS),0)*$Q176</f>
        <v>0</v>
      </c>
      <c r="AR176" s="157" cm="1">
        <f t="array" ref="AR176">IFERROR(_xlfn.XLOOKUP($A176&amp;AR$4,MEN_DES&amp;MEN_COD,MEN_GMS),0)*$Q176</f>
        <v>0</v>
      </c>
      <c r="AS176" s="157" cm="1">
        <f t="array" ref="AS176">IFERROR(_xlfn.XLOOKUP($A176&amp;AS$4,MEN_DES&amp;MEN_COD,MEN_GMS),0)*$Q176</f>
        <v>0</v>
      </c>
      <c r="AT176" s="157" cm="1">
        <f t="array" ref="AT176">IFERROR(_xlfn.XLOOKUP($A176&amp;AT$4,MEN_DES&amp;MEN_COD,MEN_GMS),0)*$Q176</f>
        <v>0</v>
      </c>
      <c r="AU176" s="157" cm="1">
        <f t="array" ref="AU176">IFERROR(_xlfn.XLOOKUP($A176&amp;AU$4,MEN_DES&amp;MEN_COD,MEN_GMS),0)*$Q176</f>
        <v>0</v>
      </c>
      <c r="AV176" s="157" cm="1">
        <f t="array" ref="AV176">IFERROR(_xlfn.XLOOKUP($A176&amp;AV$4,MEN_DES&amp;MEN_COD,MEN_GMS),0)*$Q176</f>
        <v>0</v>
      </c>
      <c r="AW176" s="157" cm="1">
        <f t="array" ref="AW176">IFERROR(_xlfn.XLOOKUP($A176&amp;AW$4,MEN_DES&amp;MEN_COD,MEN_GMS),0)*$Q176</f>
        <v>0</v>
      </c>
      <c r="AX176" s="157" cm="1">
        <f t="array" ref="AX176">IFERROR(_xlfn.XLOOKUP($A176&amp;AX$4,MEN_DES&amp;MEN_COD,MEN_GMS),0)*$Q176</f>
        <v>0</v>
      </c>
      <c r="AY176" s="157" cm="1">
        <f t="array" ref="AY176">IFERROR(_xlfn.XLOOKUP($A176&amp;AY$4,MEN_DES&amp;MEN_COD,MEN_GMS),0)*$Q176</f>
        <v>0</v>
      </c>
      <c r="AZ176" s="157" cm="1">
        <f t="array" ref="AZ176">IFERROR(_xlfn.XLOOKUP($A176&amp;AZ$4,MEN_DES&amp;MEN_COD,MEN_GMS),0)*$Q176</f>
        <v>0</v>
      </c>
      <c r="BA176" s="157" cm="1">
        <f t="array" ref="BA176">IFERROR(_xlfn.XLOOKUP($A176&amp;BA$4,MEN_DES&amp;MEN_COD,MEN_GMS),0)*$Q176</f>
        <v>0</v>
      </c>
      <c r="BB176" s="157" cm="1">
        <f t="array" ref="BB176">IFERROR(_xlfn.XLOOKUP($A176&amp;BB$4,MEN_DES&amp;MEN_COD,MEN_GMS),0)*$Q176</f>
        <v>0</v>
      </c>
      <c r="BC176" s="157" cm="1">
        <f t="array" ref="BC176">IFERROR(_xlfn.XLOOKUP($A176&amp;BC$4,MEN_DES&amp;MEN_COD,MEN_GMS),0)*$Q176</f>
        <v>0</v>
      </c>
      <c r="BD176" s="157" cm="1">
        <f t="array" ref="BD176">IFERROR(_xlfn.XLOOKUP($A176&amp;BD$4,MEN_DES&amp;MEN_COD,MEN_GMS),0)*$Q176</f>
        <v>0</v>
      </c>
      <c r="BE176" s="157" cm="1">
        <f t="array" ref="BE176">IFERROR(_xlfn.XLOOKUP($A176&amp;BE$4,MEN_DES&amp;MEN_COD,MEN_GMS),0)*$Q176</f>
        <v>0</v>
      </c>
      <c r="BF176" s="157" cm="1">
        <f t="array" ref="BF176">IFERROR(_xlfn.XLOOKUP($A176&amp;BF$4,MEN_DES&amp;MEN_COD,MEN_GMS),0)*$Q176</f>
        <v>0</v>
      </c>
      <c r="BG176" s="157" cm="1">
        <f t="array" ref="BG176">IFERROR(_xlfn.XLOOKUP($A176&amp;BG$4,MEN_DES&amp;MEN_COD,MEN_GMS),0)*$Q176</f>
        <v>0</v>
      </c>
      <c r="BH176" s="157" cm="1">
        <f t="array" ref="BH176">IFERROR(_xlfn.XLOOKUP($A176&amp;BH$4,MEN_DES&amp;MEN_COD,MEN_GMS),0)*$Q176</f>
        <v>0</v>
      </c>
      <c r="BI176" s="157" cm="1">
        <f t="array" ref="BI176">IFERROR(_xlfn.XLOOKUP($A176&amp;BI$4,MEN_DES&amp;MEN_COD,MEN_GMS),0)*$Q176</f>
        <v>0</v>
      </c>
      <c r="BJ176" s="157" cm="1">
        <f t="array" ref="BJ176">IFERROR(_xlfn.XLOOKUP($A176&amp;BJ$4,MEN_DES&amp;MEN_COD,MEN_GMS),0)*$Q176</f>
        <v>0</v>
      </c>
      <c r="BK176" s="157" cm="1">
        <f t="array" ref="BK176">IFERROR(_xlfn.XLOOKUP($A176&amp;BK$4,MEN_DES&amp;MEN_COD,MEN_GMS),0)*$Q176</f>
        <v>0</v>
      </c>
      <c r="BL176" s="157" cm="1">
        <f t="array" ref="BL176">IFERROR(_xlfn.XLOOKUP($A176&amp;BL$4,MEN_DES&amp;MEN_COD,MEN_GMS),0)*$Q176</f>
        <v>0</v>
      </c>
      <c r="BM176" s="157" cm="1">
        <f t="array" ref="BM176">IFERROR(_xlfn.XLOOKUP($A176&amp;BM$4,MEN_DES&amp;MEN_COD,MEN_GMS),0)*$Q176</f>
        <v>0</v>
      </c>
      <c r="BN176" s="157" cm="1">
        <f t="array" ref="BN176">IFERROR(_xlfn.XLOOKUP($A176&amp;BN$4,MEN_DES&amp;MEN_COD,MEN_GMS),0)*$Q176</f>
        <v>0</v>
      </c>
      <c r="BO176" s="168">
        <f t="shared" si="41"/>
        <v>0</v>
      </c>
    </row>
    <row r="177" spans="2:67" x14ac:dyDescent="0.15">
      <c r="B177"/>
      <c r="C177"/>
      <c r="R177" s="157" cm="1">
        <f t="array" ref="R177">IFERROR(_xlfn.XLOOKUP($A177&amp;R$4,MEN_DES&amp;MEN_COD,MEN_GMS),0)*$Q177</f>
        <v>0</v>
      </c>
      <c r="S177" s="157" cm="1">
        <f t="array" ref="S177">IFERROR(_xlfn.XLOOKUP($A177&amp;S$4,MEN_DES&amp;MEN_COD,MEN_GMS),0)*$Q177</f>
        <v>0</v>
      </c>
      <c r="T177" s="157" cm="1">
        <f t="array" ref="T177">IFERROR(_xlfn.XLOOKUP($A177&amp;T$4,MEN_DES&amp;MEN_COD,MEN_GMS),0)*$Q177</f>
        <v>0</v>
      </c>
      <c r="U177" s="157" cm="1">
        <f t="array" ref="U177">IFERROR(_xlfn.XLOOKUP($A177&amp;U$4,MEN_DES&amp;MEN_COD,MEN_GMS),0)*$Q177</f>
        <v>0</v>
      </c>
      <c r="V177" s="157" cm="1">
        <f t="array" ref="V177">IFERROR(_xlfn.XLOOKUP($A177&amp;V$4,MEN_DES&amp;MEN_COD,MEN_GMS),0)*$Q177</f>
        <v>0</v>
      </c>
      <c r="W177" s="157" cm="1">
        <f t="array" ref="W177">IFERROR(_xlfn.XLOOKUP($A177&amp;W$4,MEN_DES&amp;MEN_COD,MEN_GMS),0)*$Q177</f>
        <v>0</v>
      </c>
      <c r="X177" s="157" cm="1">
        <f t="array" ref="X177">IFERROR(_xlfn.XLOOKUP($A177&amp;X$4,MEN_DES&amp;MEN_COD,MEN_GMS),0)*$Q177</f>
        <v>0</v>
      </c>
      <c r="Y177" s="157" cm="1">
        <f t="array" ref="Y177">IFERROR(_xlfn.XLOOKUP($A177&amp;Y$4,MEN_DES&amp;MEN_COD,MEN_GMS),0)*$Q177</f>
        <v>0</v>
      </c>
      <c r="Z177" s="157" cm="1">
        <f t="array" ref="Z177">IFERROR(_xlfn.XLOOKUP($A177&amp;Z$4,MEN_DES&amp;MEN_COD,MEN_GMS),0)*$Q177</f>
        <v>0</v>
      </c>
      <c r="AA177" s="157" cm="1">
        <f t="array" ref="AA177">IFERROR(_xlfn.XLOOKUP($A177&amp;AA$4,MEN_DES&amp;MEN_COD,MEN_GMS),0)*$Q177</f>
        <v>0</v>
      </c>
      <c r="AB177" s="157" cm="1">
        <f t="array" ref="AB177">IFERROR(_xlfn.XLOOKUP($A177&amp;AB$4,MEN_DES&amp;MEN_COD,MEN_GMS),0)*$Q177</f>
        <v>0</v>
      </c>
      <c r="AC177" s="157" cm="1">
        <f t="array" ref="AC177">IFERROR(_xlfn.XLOOKUP($A177&amp;AC$4,MEN_DES&amp;MEN_COD,MEN_GMS),0)*$Q177</f>
        <v>0</v>
      </c>
      <c r="AD177" s="157" cm="1">
        <f t="array" ref="AD177">IFERROR(_xlfn.XLOOKUP($A177&amp;AD$4,MEN_DES&amp;MEN_COD,MEN_GMS),0)*$Q177</f>
        <v>0</v>
      </c>
      <c r="AE177" s="157" cm="1">
        <f t="array" ref="AE177">IFERROR(_xlfn.XLOOKUP($A177&amp;AE$4,MEN_DES&amp;MEN_COD,MEN_GMS),0)*$Q177</f>
        <v>0</v>
      </c>
      <c r="AF177" s="157"/>
      <c r="AG177" s="157" cm="1">
        <f t="array" ref="AG177">IFERROR(_xlfn.XLOOKUP($A177&amp;AG$4,MEN_DES&amp;MEN_COD,MEN_GMS),0)*$Q177</f>
        <v>0</v>
      </c>
      <c r="AH177" s="157" cm="1">
        <f t="array" ref="AH177">IFERROR(_xlfn.XLOOKUP($A177&amp;AH$4,MEN_DES&amp;MEN_COD,MEN_GMS),0)*$Q177</f>
        <v>0</v>
      </c>
      <c r="AI177" s="157" cm="1">
        <f t="array" ref="AI177">IFERROR(_xlfn.XLOOKUP($A177&amp;AI$4,MEN_DES&amp;MEN_COD,MEN_GMS),0)*$Q177</f>
        <v>0</v>
      </c>
      <c r="AJ177" s="157" cm="1">
        <f t="array" ref="AJ177">IFERROR(_xlfn.XLOOKUP($A177&amp;AJ$4,MEN_DES&amp;MEN_COD,MEN_GMS),0)*$Q177</f>
        <v>0</v>
      </c>
      <c r="AK177" s="157" cm="1">
        <f t="array" ref="AK177">IFERROR(_xlfn.XLOOKUP($A177&amp;AK$4,MEN_DES&amp;MEN_COD,MEN_GMS),0)*$Q177</f>
        <v>0</v>
      </c>
      <c r="AL177" s="157" cm="1">
        <f t="array" ref="AL177">IFERROR(_xlfn.XLOOKUP($A177&amp;AL$4,MEN_DES&amp;MEN_COD,MEN_GMS),0)*$Q177</f>
        <v>0</v>
      </c>
      <c r="AM177" s="157" cm="1">
        <f t="array" ref="AM177">IFERROR(_xlfn.XLOOKUP($A177&amp;AM$4,MEN_DES&amp;MEN_COD,MEN_GMS),0)*$Q177</f>
        <v>0</v>
      </c>
      <c r="AN177" s="157" cm="1">
        <f t="array" ref="AN177">IFERROR(_xlfn.XLOOKUP($A177&amp;AN$4,MEN_DES&amp;MEN_COD,MEN_GMS),0)*$Q177</f>
        <v>0</v>
      </c>
      <c r="AO177" s="157" cm="1">
        <f t="array" ref="AO177">IFERROR(_xlfn.XLOOKUP($A177&amp;AO$4,MEN_DES&amp;MEN_COD,MEN_GMS),0)*$Q177</f>
        <v>0</v>
      </c>
      <c r="AP177" s="157" cm="1">
        <f t="array" ref="AP177">IFERROR(_xlfn.XLOOKUP($A177&amp;AP$4,MEN_DES&amp;MEN_COD,MEN_GMS),0)*$Q177</f>
        <v>0</v>
      </c>
      <c r="AQ177" s="157" cm="1">
        <f t="array" ref="AQ177">IFERROR(_xlfn.XLOOKUP($A177&amp;AQ$4,MEN_DES&amp;MEN_COD,MEN_GMS),0)*$Q177</f>
        <v>0</v>
      </c>
      <c r="AR177" s="157" cm="1">
        <f t="array" ref="AR177">IFERROR(_xlfn.XLOOKUP($A177&amp;AR$4,MEN_DES&amp;MEN_COD,MEN_GMS),0)*$Q177</f>
        <v>0</v>
      </c>
      <c r="AS177" s="157" cm="1">
        <f t="array" ref="AS177">IFERROR(_xlfn.XLOOKUP($A177&amp;AS$4,MEN_DES&amp;MEN_COD,MEN_GMS),0)*$Q177</f>
        <v>0</v>
      </c>
      <c r="AT177" s="157" cm="1">
        <f t="array" ref="AT177">IFERROR(_xlfn.XLOOKUP($A177&amp;AT$4,MEN_DES&amp;MEN_COD,MEN_GMS),0)*$Q177</f>
        <v>0</v>
      </c>
      <c r="AU177" s="157" cm="1">
        <f t="array" ref="AU177">IFERROR(_xlfn.XLOOKUP($A177&amp;AU$4,MEN_DES&amp;MEN_COD,MEN_GMS),0)*$Q177</f>
        <v>0</v>
      </c>
      <c r="AV177" s="157" cm="1">
        <f t="array" ref="AV177">IFERROR(_xlfn.XLOOKUP($A177&amp;AV$4,MEN_DES&amp;MEN_COD,MEN_GMS),0)*$Q177</f>
        <v>0</v>
      </c>
      <c r="AW177" s="157" cm="1">
        <f t="array" ref="AW177">IFERROR(_xlfn.XLOOKUP($A177&amp;AW$4,MEN_DES&amp;MEN_COD,MEN_GMS),0)*$Q177</f>
        <v>0</v>
      </c>
      <c r="AX177" s="157" cm="1">
        <f t="array" ref="AX177">IFERROR(_xlfn.XLOOKUP($A177&amp;AX$4,MEN_DES&amp;MEN_COD,MEN_GMS),0)*$Q177</f>
        <v>0</v>
      </c>
      <c r="AY177" s="157" cm="1">
        <f t="array" ref="AY177">IFERROR(_xlfn.XLOOKUP($A177&amp;AY$4,MEN_DES&amp;MEN_COD,MEN_GMS),0)*$Q177</f>
        <v>0</v>
      </c>
      <c r="AZ177" s="157" cm="1">
        <f t="array" ref="AZ177">IFERROR(_xlfn.XLOOKUP($A177&amp;AZ$4,MEN_DES&amp;MEN_COD,MEN_GMS),0)*$Q177</f>
        <v>0</v>
      </c>
      <c r="BA177" s="157" cm="1">
        <f t="array" ref="BA177">IFERROR(_xlfn.XLOOKUP($A177&amp;BA$4,MEN_DES&amp;MEN_COD,MEN_GMS),0)*$Q177</f>
        <v>0</v>
      </c>
      <c r="BB177" s="157" cm="1">
        <f t="array" ref="BB177">IFERROR(_xlfn.XLOOKUP($A177&amp;BB$4,MEN_DES&amp;MEN_COD,MEN_GMS),0)*$Q177</f>
        <v>0</v>
      </c>
      <c r="BC177" s="157" cm="1">
        <f t="array" ref="BC177">IFERROR(_xlfn.XLOOKUP($A177&amp;BC$4,MEN_DES&amp;MEN_COD,MEN_GMS),0)*$Q177</f>
        <v>0</v>
      </c>
      <c r="BD177" s="157" cm="1">
        <f t="array" ref="BD177">IFERROR(_xlfn.XLOOKUP($A177&amp;BD$4,MEN_DES&amp;MEN_COD,MEN_GMS),0)*$Q177</f>
        <v>0</v>
      </c>
      <c r="BE177" s="157" cm="1">
        <f t="array" ref="BE177">IFERROR(_xlfn.XLOOKUP($A177&amp;BE$4,MEN_DES&amp;MEN_COD,MEN_GMS),0)*$Q177</f>
        <v>0</v>
      </c>
      <c r="BF177" s="157" cm="1">
        <f t="array" ref="BF177">IFERROR(_xlfn.XLOOKUP($A177&amp;BF$4,MEN_DES&amp;MEN_COD,MEN_GMS),0)*$Q177</f>
        <v>0</v>
      </c>
      <c r="BG177" s="157" cm="1">
        <f t="array" ref="BG177">IFERROR(_xlfn.XLOOKUP($A177&amp;BG$4,MEN_DES&amp;MEN_COD,MEN_GMS),0)*$Q177</f>
        <v>0</v>
      </c>
      <c r="BH177" s="157" cm="1">
        <f t="array" ref="BH177">IFERROR(_xlfn.XLOOKUP($A177&amp;BH$4,MEN_DES&amp;MEN_COD,MEN_GMS),0)*$Q177</f>
        <v>0</v>
      </c>
      <c r="BI177" s="157" cm="1">
        <f t="array" ref="BI177">IFERROR(_xlfn.XLOOKUP($A177&amp;BI$4,MEN_DES&amp;MEN_COD,MEN_GMS),0)*$Q177</f>
        <v>0</v>
      </c>
      <c r="BJ177" s="157" cm="1">
        <f t="array" ref="BJ177">IFERROR(_xlfn.XLOOKUP($A177&amp;BJ$4,MEN_DES&amp;MEN_COD,MEN_GMS),0)*$Q177</f>
        <v>0</v>
      </c>
      <c r="BK177" s="157" cm="1">
        <f t="array" ref="BK177">IFERROR(_xlfn.XLOOKUP($A177&amp;BK$4,MEN_DES&amp;MEN_COD,MEN_GMS),0)*$Q177</f>
        <v>0</v>
      </c>
      <c r="BL177" s="157" cm="1">
        <f t="array" ref="BL177">IFERROR(_xlfn.XLOOKUP($A177&amp;BL$4,MEN_DES&amp;MEN_COD,MEN_GMS),0)*$Q177</f>
        <v>0</v>
      </c>
      <c r="BM177" s="157" cm="1">
        <f t="array" ref="BM177">IFERROR(_xlfn.XLOOKUP($A177&amp;BM$4,MEN_DES&amp;MEN_COD,MEN_GMS),0)*$Q177</f>
        <v>0</v>
      </c>
      <c r="BN177" s="157" cm="1">
        <f t="array" ref="BN177">IFERROR(_xlfn.XLOOKUP($A177&amp;BN$4,MEN_DES&amp;MEN_COD,MEN_GMS),0)*$Q177</f>
        <v>0</v>
      </c>
      <c r="BO177" s="168">
        <f t="shared" si="41"/>
        <v>0</v>
      </c>
    </row>
    <row r="178" spans="2:67" x14ac:dyDescent="0.15">
      <c r="B178"/>
      <c r="C178"/>
      <c r="R178" s="157" cm="1">
        <f t="array" ref="R178">IFERROR(_xlfn.XLOOKUP($A178&amp;R$4,MEN_DES&amp;MEN_COD,MEN_GMS),0)*$Q178</f>
        <v>0</v>
      </c>
      <c r="S178" s="157" cm="1">
        <f t="array" ref="S178">IFERROR(_xlfn.XLOOKUP($A178&amp;S$4,MEN_DES&amp;MEN_COD,MEN_GMS),0)*$Q178</f>
        <v>0</v>
      </c>
      <c r="T178" s="157" cm="1">
        <f t="array" ref="T178">IFERROR(_xlfn.XLOOKUP($A178&amp;T$4,MEN_DES&amp;MEN_COD,MEN_GMS),0)*$Q178</f>
        <v>0</v>
      </c>
      <c r="U178" s="157" cm="1">
        <f t="array" ref="U178">IFERROR(_xlfn.XLOOKUP($A178&amp;U$4,MEN_DES&amp;MEN_COD,MEN_GMS),0)*$Q178</f>
        <v>0</v>
      </c>
      <c r="V178" s="157" cm="1">
        <f t="array" ref="V178">IFERROR(_xlfn.XLOOKUP($A178&amp;V$4,MEN_DES&amp;MEN_COD,MEN_GMS),0)*$Q178</f>
        <v>0</v>
      </c>
      <c r="W178" s="157" cm="1">
        <f t="array" ref="W178">IFERROR(_xlfn.XLOOKUP($A178&amp;W$4,MEN_DES&amp;MEN_COD,MEN_GMS),0)*$Q178</f>
        <v>0</v>
      </c>
      <c r="X178" s="157" cm="1">
        <f t="array" ref="X178">IFERROR(_xlfn.XLOOKUP($A178&amp;X$4,MEN_DES&amp;MEN_COD,MEN_GMS),0)*$Q178</f>
        <v>0</v>
      </c>
      <c r="Y178" s="157" cm="1">
        <f t="array" ref="Y178">IFERROR(_xlfn.XLOOKUP($A178&amp;Y$4,MEN_DES&amp;MEN_COD,MEN_GMS),0)*$Q178</f>
        <v>0</v>
      </c>
      <c r="Z178" s="157" cm="1">
        <f t="array" ref="Z178">IFERROR(_xlfn.XLOOKUP($A178&amp;Z$4,MEN_DES&amp;MEN_COD,MEN_GMS),0)*$Q178</f>
        <v>0</v>
      </c>
      <c r="AA178" s="157" cm="1">
        <f t="array" ref="AA178">IFERROR(_xlfn.XLOOKUP($A178&amp;AA$4,MEN_DES&amp;MEN_COD,MEN_GMS),0)*$Q178</f>
        <v>0</v>
      </c>
      <c r="AB178" s="157" cm="1">
        <f t="array" ref="AB178">IFERROR(_xlfn.XLOOKUP($A178&amp;AB$4,MEN_DES&amp;MEN_COD,MEN_GMS),0)*$Q178</f>
        <v>0</v>
      </c>
      <c r="AC178" s="157" cm="1">
        <f t="array" ref="AC178">IFERROR(_xlfn.XLOOKUP($A178&amp;AC$4,MEN_DES&amp;MEN_COD,MEN_GMS),0)*$Q178</f>
        <v>0</v>
      </c>
      <c r="AD178" s="157" cm="1">
        <f t="array" ref="AD178">IFERROR(_xlfn.XLOOKUP($A178&amp;AD$4,MEN_DES&amp;MEN_COD,MEN_GMS),0)*$Q178</f>
        <v>0</v>
      </c>
      <c r="AE178" s="157" cm="1">
        <f t="array" ref="AE178">IFERROR(_xlfn.XLOOKUP($A178&amp;AE$4,MEN_DES&amp;MEN_COD,MEN_GMS),0)*$Q178</f>
        <v>0</v>
      </c>
      <c r="AF178" s="157"/>
      <c r="AG178" s="157" cm="1">
        <f t="array" ref="AG178">IFERROR(_xlfn.XLOOKUP($A178&amp;AG$4,MEN_DES&amp;MEN_COD,MEN_GMS),0)*$Q178</f>
        <v>0</v>
      </c>
      <c r="AH178" s="157" cm="1">
        <f t="array" ref="AH178">IFERROR(_xlfn.XLOOKUP($A178&amp;AH$4,MEN_DES&amp;MEN_COD,MEN_GMS),0)*$Q178</f>
        <v>0</v>
      </c>
      <c r="AI178" s="157" cm="1">
        <f t="array" ref="AI178">IFERROR(_xlfn.XLOOKUP($A178&amp;AI$4,MEN_DES&amp;MEN_COD,MEN_GMS),0)*$Q178</f>
        <v>0</v>
      </c>
      <c r="AJ178" s="157" cm="1">
        <f t="array" ref="AJ178">IFERROR(_xlfn.XLOOKUP($A178&amp;AJ$4,MEN_DES&amp;MEN_COD,MEN_GMS),0)*$Q178</f>
        <v>0</v>
      </c>
      <c r="AK178" s="157" cm="1">
        <f t="array" ref="AK178">IFERROR(_xlfn.XLOOKUP($A178&amp;AK$4,MEN_DES&amp;MEN_COD,MEN_GMS),0)*$Q178</f>
        <v>0</v>
      </c>
      <c r="AL178" s="157" cm="1">
        <f t="array" ref="AL178">IFERROR(_xlfn.XLOOKUP($A178&amp;AL$4,MEN_DES&amp;MEN_COD,MEN_GMS),0)*$Q178</f>
        <v>0</v>
      </c>
      <c r="AM178" s="157" cm="1">
        <f t="array" ref="AM178">IFERROR(_xlfn.XLOOKUP($A178&amp;AM$4,MEN_DES&amp;MEN_COD,MEN_GMS),0)*$Q178</f>
        <v>0</v>
      </c>
      <c r="AN178" s="157" cm="1">
        <f t="array" ref="AN178">IFERROR(_xlfn.XLOOKUP($A178&amp;AN$4,MEN_DES&amp;MEN_COD,MEN_GMS),0)*$Q178</f>
        <v>0</v>
      </c>
      <c r="AO178" s="157" cm="1">
        <f t="array" ref="AO178">IFERROR(_xlfn.XLOOKUP($A178&amp;AO$4,MEN_DES&amp;MEN_COD,MEN_GMS),0)*$Q178</f>
        <v>0</v>
      </c>
      <c r="AP178" s="157" cm="1">
        <f t="array" ref="AP178">IFERROR(_xlfn.XLOOKUP($A178&amp;AP$4,MEN_DES&amp;MEN_COD,MEN_GMS),0)*$Q178</f>
        <v>0</v>
      </c>
      <c r="AQ178" s="157" cm="1">
        <f t="array" ref="AQ178">IFERROR(_xlfn.XLOOKUP($A178&amp;AQ$4,MEN_DES&amp;MEN_COD,MEN_GMS),0)*$Q178</f>
        <v>0</v>
      </c>
      <c r="AR178" s="157" cm="1">
        <f t="array" ref="AR178">IFERROR(_xlfn.XLOOKUP($A178&amp;AR$4,MEN_DES&amp;MEN_COD,MEN_GMS),0)*$Q178</f>
        <v>0</v>
      </c>
      <c r="AS178" s="157" cm="1">
        <f t="array" ref="AS178">IFERROR(_xlfn.XLOOKUP($A178&amp;AS$4,MEN_DES&amp;MEN_COD,MEN_GMS),0)*$Q178</f>
        <v>0</v>
      </c>
      <c r="AT178" s="157" cm="1">
        <f t="array" ref="AT178">IFERROR(_xlfn.XLOOKUP($A178&amp;AT$4,MEN_DES&amp;MEN_COD,MEN_GMS),0)*$Q178</f>
        <v>0</v>
      </c>
      <c r="AU178" s="157" cm="1">
        <f t="array" ref="AU178">IFERROR(_xlfn.XLOOKUP($A178&amp;AU$4,MEN_DES&amp;MEN_COD,MEN_GMS),0)*$Q178</f>
        <v>0</v>
      </c>
      <c r="AV178" s="157" cm="1">
        <f t="array" ref="AV178">IFERROR(_xlfn.XLOOKUP($A178&amp;AV$4,MEN_DES&amp;MEN_COD,MEN_GMS),0)*$Q178</f>
        <v>0</v>
      </c>
      <c r="AW178" s="157" cm="1">
        <f t="array" ref="AW178">IFERROR(_xlfn.XLOOKUP($A178&amp;AW$4,MEN_DES&amp;MEN_COD,MEN_GMS),0)*$Q178</f>
        <v>0</v>
      </c>
      <c r="AX178" s="157" cm="1">
        <f t="array" ref="AX178">IFERROR(_xlfn.XLOOKUP($A178&amp;AX$4,MEN_DES&amp;MEN_COD,MEN_GMS),0)*$Q178</f>
        <v>0</v>
      </c>
      <c r="AY178" s="157" cm="1">
        <f t="array" ref="AY178">IFERROR(_xlfn.XLOOKUP($A178&amp;AY$4,MEN_DES&amp;MEN_COD,MEN_GMS),0)*$Q178</f>
        <v>0</v>
      </c>
      <c r="AZ178" s="157" cm="1">
        <f t="array" ref="AZ178">IFERROR(_xlfn.XLOOKUP($A178&amp;AZ$4,MEN_DES&amp;MEN_COD,MEN_GMS),0)*$Q178</f>
        <v>0</v>
      </c>
      <c r="BA178" s="157" cm="1">
        <f t="array" ref="BA178">IFERROR(_xlfn.XLOOKUP($A178&amp;BA$4,MEN_DES&amp;MEN_COD,MEN_GMS),0)*$Q178</f>
        <v>0</v>
      </c>
      <c r="BB178" s="157" cm="1">
        <f t="array" ref="BB178">IFERROR(_xlfn.XLOOKUP($A178&amp;BB$4,MEN_DES&amp;MEN_COD,MEN_GMS),0)*$Q178</f>
        <v>0</v>
      </c>
      <c r="BC178" s="157" cm="1">
        <f t="array" ref="BC178">IFERROR(_xlfn.XLOOKUP($A178&amp;BC$4,MEN_DES&amp;MEN_COD,MEN_GMS),0)*$Q178</f>
        <v>0</v>
      </c>
      <c r="BD178" s="157" cm="1">
        <f t="array" ref="BD178">IFERROR(_xlfn.XLOOKUP($A178&amp;BD$4,MEN_DES&amp;MEN_COD,MEN_GMS),0)*$Q178</f>
        <v>0</v>
      </c>
      <c r="BE178" s="157" cm="1">
        <f t="array" ref="BE178">IFERROR(_xlfn.XLOOKUP($A178&amp;BE$4,MEN_DES&amp;MEN_COD,MEN_GMS),0)*$Q178</f>
        <v>0</v>
      </c>
      <c r="BF178" s="157" cm="1">
        <f t="array" ref="BF178">IFERROR(_xlfn.XLOOKUP($A178&amp;BF$4,MEN_DES&amp;MEN_COD,MEN_GMS),0)*$Q178</f>
        <v>0</v>
      </c>
      <c r="BG178" s="157" cm="1">
        <f t="array" ref="BG178">IFERROR(_xlfn.XLOOKUP($A178&amp;BG$4,MEN_DES&amp;MEN_COD,MEN_GMS),0)*$Q178</f>
        <v>0</v>
      </c>
      <c r="BH178" s="157" cm="1">
        <f t="array" ref="BH178">IFERROR(_xlfn.XLOOKUP($A178&amp;BH$4,MEN_DES&amp;MEN_COD,MEN_GMS),0)*$Q178</f>
        <v>0</v>
      </c>
      <c r="BI178" s="157" cm="1">
        <f t="array" ref="BI178">IFERROR(_xlfn.XLOOKUP($A178&amp;BI$4,MEN_DES&amp;MEN_COD,MEN_GMS),0)*$Q178</f>
        <v>0</v>
      </c>
      <c r="BJ178" s="157" cm="1">
        <f t="array" ref="BJ178">IFERROR(_xlfn.XLOOKUP($A178&amp;BJ$4,MEN_DES&amp;MEN_COD,MEN_GMS),0)*$Q178</f>
        <v>0</v>
      </c>
      <c r="BK178" s="157" cm="1">
        <f t="array" ref="BK178">IFERROR(_xlfn.XLOOKUP($A178&amp;BK$4,MEN_DES&amp;MEN_COD,MEN_GMS),0)*$Q178</f>
        <v>0</v>
      </c>
      <c r="BL178" s="157" cm="1">
        <f t="array" ref="BL178">IFERROR(_xlfn.XLOOKUP($A178&amp;BL$4,MEN_DES&amp;MEN_COD,MEN_GMS),0)*$Q178</f>
        <v>0</v>
      </c>
      <c r="BM178" s="157" cm="1">
        <f t="array" ref="BM178">IFERROR(_xlfn.XLOOKUP($A178&amp;BM$4,MEN_DES&amp;MEN_COD,MEN_GMS),0)*$Q178</f>
        <v>0</v>
      </c>
      <c r="BN178" s="157" cm="1">
        <f t="array" ref="BN178">IFERROR(_xlfn.XLOOKUP($A178&amp;BN$4,MEN_DES&amp;MEN_COD,MEN_GMS),0)*$Q178</f>
        <v>0</v>
      </c>
      <c r="BO178" s="168">
        <f t="shared" si="41"/>
        <v>0</v>
      </c>
    </row>
    <row r="179" spans="2:67" x14ac:dyDescent="0.15">
      <c r="B179"/>
      <c r="C179"/>
      <c r="R179" s="157" cm="1">
        <f t="array" ref="R179">IFERROR(_xlfn.XLOOKUP($A179&amp;R$4,MEN_DES&amp;MEN_COD,MEN_GMS),0)*$Q179</f>
        <v>0</v>
      </c>
      <c r="S179" s="157" cm="1">
        <f t="array" ref="S179">IFERROR(_xlfn.XLOOKUP($A179&amp;S$4,MEN_DES&amp;MEN_COD,MEN_GMS),0)*$Q179</f>
        <v>0</v>
      </c>
      <c r="T179" s="157" cm="1">
        <f t="array" ref="T179">IFERROR(_xlfn.XLOOKUP($A179&amp;T$4,MEN_DES&amp;MEN_COD,MEN_GMS),0)*$Q179</f>
        <v>0</v>
      </c>
      <c r="U179" s="157" cm="1">
        <f t="array" ref="U179">IFERROR(_xlfn.XLOOKUP($A179&amp;U$4,MEN_DES&amp;MEN_COD,MEN_GMS),0)*$Q179</f>
        <v>0</v>
      </c>
      <c r="V179" s="157" cm="1">
        <f t="array" ref="V179">IFERROR(_xlfn.XLOOKUP($A179&amp;V$4,MEN_DES&amp;MEN_COD,MEN_GMS),0)*$Q179</f>
        <v>0</v>
      </c>
      <c r="W179" s="157" cm="1">
        <f t="array" ref="W179">IFERROR(_xlfn.XLOOKUP($A179&amp;W$4,MEN_DES&amp;MEN_COD,MEN_GMS),0)*$Q179</f>
        <v>0</v>
      </c>
      <c r="X179" s="157" cm="1">
        <f t="array" ref="X179">IFERROR(_xlfn.XLOOKUP($A179&amp;X$4,MEN_DES&amp;MEN_COD,MEN_GMS),0)*$Q179</f>
        <v>0</v>
      </c>
      <c r="Y179" s="157" cm="1">
        <f t="array" ref="Y179">IFERROR(_xlfn.XLOOKUP($A179&amp;Y$4,MEN_DES&amp;MEN_COD,MEN_GMS),0)*$Q179</f>
        <v>0</v>
      </c>
      <c r="Z179" s="157" cm="1">
        <f t="array" ref="Z179">IFERROR(_xlfn.XLOOKUP($A179&amp;Z$4,MEN_DES&amp;MEN_COD,MEN_GMS),0)*$Q179</f>
        <v>0</v>
      </c>
      <c r="AA179" s="157" cm="1">
        <f t="array" ref="AA179">IFERROR(_xlfn.XLOOKUP($A179&amp;AA$4,MEN_DES&amp;MEN_COD,MEN_GMS),0)*$Q179</f>
        <v>0</v>
      </c>
      <c r="AB179" s="157" cm="1">
        <f t="array" ref="AB179">IFERROR(_xlfn.XLOOKUP($A179&amp;AB$4,MEN_DES&amp;MEN_COD,MEN_GMS),0)*$Q179</f>
        <v>0</v>
      </c>
      <c r="AC179" s="157" cm="1">
        <f t="array" ref="AC179">IFERROR(_xlfn.XLOOKUP($A179&amp;AC$4,MEN_DES&amp;MEN_COD,MEN_GMS),0)*$Q179</f>
        <v>0</v>
      </c>
      <c r="AD179" s="157" cm="1">
        <f t="array" ref="AD179">IFERROR(_xlfn.XLOOKUP($A179&amp;AD$4,MEN_DES&amp;MEN_COD,MEN_GMS),0)*$Q179</f>
        <v>0</v>
      </c>
      <c r="AE179" s="157" cm="1">
        <f t="array" ref="AE179">IFERROR(_xlfn.XLOOKUP($A179&amp;AE$4,MEN_DES&amp;MEN_COD,MEN_GMS),0)*$Q179</f>
        <v>0</v>
      </c>
      <c r="AF179" s="157"/>
      <c r="AG179" s="157" cm="1">
        <f t="array" ref="AG179">IFERROR(_xlfn.XLOOKUP($A179&amp;AG$4,MEN_DES&amp;MEN_COD,MEN_GMS),0)*$Q179</f>
        <v>0</v>
      </c>
      <c r="AH179" s="157" cm="1">
        <f t="array" ref="AH179">IFERROR(_xlfn.XLOOKUP($A179&amp;AH$4,MEN_DES&amp;MEN_COD,MEN_GMS),0)*$Q179</f>
        <v>0</v>
      </c>
      <c r="AI179" s="157" cm="1">
        <f t="array" ref="AI179">IFERROR(_xlfn.XLOOKUP($A179&amp;AI$4,MEN_DES&amp;MEN_COD,MEN_GMS),0)*$Q179</f>
        <v>0</v>
      </c>
      <c r="AJ179" s="157" cm="1">
        <f t="array" ref="AJ179">IFERROR(_xlfn.XLOOKUP($A179&amp;AJ$4,MEN_DES&amp;MEN_COD,MEN_GMS),0)*$Q179</f>
        <v>0</v>
      </c>
      <c r="AK179" s="157" cm="1">
        <f t="array" ref="AK179">IFERROR(_xlfn.XLOOKUP($A179&amp;AK$4,MEN_DES&amp;MEN_COD,MEN_GMS),0)*$Q179</f>
        <v>0</v>
      </c>
      <c r="AL179" s="157" cm="1">
        <f t="array" ref="AL179">IFERROR(_xlfn.XLOOKUP($A179&amp;AL$4,MEN_DES&amp;MEN_COD,MEN_GMS),0)*$Q179</f>
        <v>0</v>
      </c>
      <c r="AM179" s="157" cm="1">
        <f t="array" ref="AM179">IFERROR(_xlfn.XLOOKUP($A179&amp;AM$4,MEN_DES&amp;MEN_COD,MEN_GMS),0)*$Q179</f>
        <v>0</v>
      </c>
      <c r="AN179" s="157" cm="1">
        <f t="array" ref="AN179">IFERROR(_xlfn.XLOOKUP($A179&amp;AN$4,MEN_DES&amp;MEN_COD,MEN_GMS),0)*$Q179</f>
        <v>0</v>
      </c>
      <c r="AO179" s="157" cm="1">
        <f t="array" ref="AO179">IFERROR(_xlfn.XLOOKUP($A179&amp;AO$4,MEN_DES&amp;MEN_COD,MEN_GMS),0)*$Q179</f>
        <v>0</v>
      </c>
      <c r="AP179" s="157" cm="1">
        <f t="array" ref="AP179">IFERROR(_xlfn.XLOOKUP($A179&amp;AP$4,MEN_DES&amp;MEN_COD,MEN_GMS),0)*$Q179</f>
        <v>0</v>
      </c>
      <c r="AQ179" s="157" cm="1">
        <f t="array" ref="AQ179">IFERROR(_xlfn.XLOOKUP($A179&amp;AQ$4,MEN_DES&amp;MEN_COD,MEN_GMS),0)*$Q179</f>
        <v>0</v>
      </c>
      <c r="AR179" s="157" cm="1">
        <f t="array" ref="AR179">IFERROR(_xlfn.XLOOKUP($A179&amp;AR$4,MEN_DES&amp;MEN_COD,MEN_GMS),0)*$Q179</f>
        <v>0</v>
      </c>
      <c r="AS179" s="157" cm="1">
        <f t="array" ref="AS179">IFERROR(_xlfn.XLOOKUP($A179&amp;AS$4,MEN_DES&amp;MEN_COD,MEN_GMS),0)*$Q179</f>
        <v>0</v>
      </c>
      <c r="AT179" s="157" cm="1">
        <f t="array" ref="AT179">IFERROR(_xlfn.XLOOKUP($A179&amp;AT$4,MEN_DES&amp;MEN_COD,MEN_GMS),0)*$Q179</f>
        <v>0</v>
      </c>
      <c r="AU179" s="157" cm="1">
        <f t="array" ref="AU179">IFERROR(_xlfn.XLOOKUP($A179&amp;AU$4,MEN_DES&amp;MEN_COD,MEN_GMS),0)*$Q179</f>
        <v>0</v>
      </c>
      <c r="AV179" s="157" cm="1">
        <f t="array" ref="AV179">IFERROR(_xlfn.XLOOKUP($A179&amp;AV$4,MEN_DES&amp;MEN_COD,MEN_GMS),0)*$Q179</f>
        <v>0</v>
      </c>
      <c r="AW179" s="157" cm="1">
        <f t="array" ref="AW179">IFERROR(_xlfn.XLOOKUP($A179&amp;AW$4,MEN_DES&amp;MEN_COD,MEN_GMS),0)*$Q179</f>
        <v>0</v>
      </c>
      <c r="AX179" s="157" cm="1">
        <f t="array" ref="AX179">IFERROR(_xlfn.XLOOKUP($A179&amp;AX$4,MEN_DES&amp;MEN_COD,MEN_GMS),0)*$Q179</f>
        <v>0</v>
      </c>
      <c r="AY179" s="157" cm="1">
        <f t="array" ref="AY179">IFERROR(_xlfn.XLOOKUP($A179&amp;AY$4,MEN_DES&amp;MEN_COD,MEN_GMS),0)*$Q179</f>
        <v>0</v>
      </c>
      <c r="AZ179" s="157" cm="1">
        <f t="array" ref="AZ179">IFERROR(_xlfn.XLOOKUP($A179&amp;AZ$4,MEN_DES&amp;MEN_COD,MEN_GMS),0)*$Q179</f>
        <v>0</v>
      </c>
      <c r="BA179" s="157" cm="1">
        <f t="array" ref="BA179">IFERROR(_xlfn.XLOOKUP($A179&amp;BA$4,MEN_DES&amp;MEN_COD,MEN_GMS),0)*$Q179</f>
        <v>0</v>
      </c>
      <c r="BB179" s="157" cm="1">
        <f t="array" ref="BB179">IFERROR(_xlfn.XLOOKUP($A179&amp;BB$4,MEN_DES&amp;MEN_COD,MEN_GMS),0)*$Q179</f>
        <v>0</v>
      </c>
      <c r="BC179" s="157" cm="1">
        <f t="array" ref="BC179">IFERROR(_xlfn.XLOOKUP($A179&amp;BC$4,MEN_DES&amp;MEN_COD,MEN_GMS),0)*$Q179</f>
        <v>0</v>
      </c>
      <c r="BD179" s="157" cm="1">
        <f t="array" ref="BD179">IFERROR(_xlfn.XLOOKUP($A179&amp;BD$4,MEN_DES&amp;MEN_COD,MEN_GMS),0)*$Q179</f>
        <v>0</v>
      </c>
      <c r="BE179" s="157" cm="1">
        <f t="array" ref="BE179">IFERROR(_xlfn.XLOOKUP($A179&amp;BE$4,MEN_DES&amp;MEN_COD,MEN_GMS),0)*$Q179</f>
        <v>0</v>
      </c>
      <c r="BF179" s="157" cm="1">
        <f t="array" ref="BF179">IFERROR(_xlfn.XLOOKUP($A179&amp;BF$4,MEN_DES&amp;MEN_COD,MEN_GMS),0)*$Q179</f>
        <v>0</v>
      </c>
      <c r="BG179" s="157" cm="1">
        <f t="array" ref="BG179">IFERROR(_xlfn.XLOOKUP($A179&amp;BG$4,MEN_DES&amp;MEN_COD,MEN_GMS),0)*$Q179</f>
        <v>0</v>
      </c>
      <c r="BH179" s="157" cm="1">
        <f t="array" ref="BH179">IFERROR(_xlfn.XLOOKUP($A179&amp;BH$4,MEN_DES&amp;MEN_COD,MEN_GMS),0)*$Q179</f>
        <v>0</v>
      </c>
      <c r="BI179" s="157" cm="1">
        <f t="array" ref="BI179">IFERROR(_xlfn.XLOOKUP($A179&amp;BI$4,MEN_DES&amp;MEN_COD,MEN_GMS),0)*$Q179</f>
        <v>0</v>
      </c>
      <c r="BJ179" s="157" cm="1">
        <f t="array" ref="BJ179">IFERROR(_xlfn.XLOOKUP($A179&amp;BJ$4,MEN_DES&amp;MEN_COD,MEN_GMS),0)*$Q179</f>
        <v>0</v>
      </c>
      <c r="BK179" s="157" cm="1">
        <f t="array" ref="BK179">IFERROR(_xlfn.XLOOKUP($A179&amp;BK$4,MEN_DES&amp;MEN_COD,MEN_GMS),0)*$Q179</f>
        <v>0</v>
      </c>
      <c r="BL179" s="157" cm="1">
        <f t="array" ref="BL179">IFERROR(_xlfn.XLOOKUP($A179&amp;BL$4,MEN_DES&amp;MEN_COD,MEN_GMS),0)*$Q179</f>
        <v>0</v>
      </c>
      <c r="BM179" s="157" cm="1">
        <f t="array" ref="BM179">IFERROR(_xlfn.XLOOKUP($A179&amp;BM$4,MEN_DES&amp;MEN_COD,MEN_GMS),0)*$Q179</f>
        <v>0</v>
      </c>
      <c r="BN179" s="157" cm="1">
        <f t="array" ref="BN179">IFERROR(_xlfn.XLOOKUP($A179&amp;BN$4,MEN_DES&amp;MEN_COD,MEN_GMS),0)*$Q179</f>
        <v>0</v>
      </c>
      <c r="BO179" s="168">
        <f t="shared" si="41"/>
        <v>0</v>
      </c>
    </row>
    <row r="180" spans="2:67" x14ac:dyDescent="0.15">
      <c r="B180"/>
      <c r="C180"/>
      <c r="R180" s="157" cm="1">
        <f t="array" ref="R180">IFERROR(_xlfn.XLOOKUP($A180&amp;R$4,MEN_DES&amp;MEN_COD,MEN_GMS),0)*$Q180</f>
        <v>0</v>
      </c>
      <c r="S180" s="157" cm="1">
        <f t="array" ref="S180">IFERROR(_xlfn.XLOOKUP($A180&amp;S$4,MEN_DES&amp;MEN_COD,MEN_GMS),0)*$Q180</f>
        <v>0</v>
      </c>
      <c r="T180" s="157" cm="1">
        <f t="array" ref="T180">IFERROR(_xlfn.XLOOKUP($A180&amp;T$4,MEN_DES&amp;MEN_COD,MEN_GMS),0)*$Q180</f>
        <v>0</v>
      </c>
      <c r="U180" s="157" cm="1">
        <f t="array" ref="U180">IFERROR(_xlfn.XLOOKUP($A180&amp;U$4,MEN_DES&amp;MEN_COD,MEN_GMS),0)*$Q180</f>
        <v>0</v>
      </c>
      <c r="V180" s="157" cm="1">
        <f t="array" ref="V180">IFERROR(_xlfn.XLOOKUP($A180&amp;V$4,MEN_DES&amp;MEN_COD,MEN_GMS),0)*$Q180</f>
        <v>0</v>
      </c>
      <c r="W180" s="157" cm="1">
        <f t="array" ref="W180">IFERROR(_xlfn.XLOOKUP($A180&amp;W$4,MEN_DES&amp;MEN_COD,MEN_GMS),0)*$Q180</f>
        <v>0</v>
      </c>
      <c r="X180" s="157" cm="1">
        <f t="array" ref="X180">IFERROR(_xlfn.XLOOKUP($A180&amp;X$4,MEN_DES&amp;MEN_COD,MEN_GMS),0)*$Q180</f>
        <v>0</v>
      </c>
      <c r="Y180" s="157" cm="1">
        <f t="array" ref="Y180">IFERROR(_xlfn.XLOOKUP($A180&amp;Y$4,MEN_DES&amp;MEN_COD,MEN_GMS),0)*$Q180</f>
        <v>0</v>
      </c>
      <c r="Z180" s="157" cm="1">
        <f t="array" ref="Z180">IFERROR(_xlfn.XLOOKUP($A180&amp;Z$4,MEN_DES&amp;MEN_COD,MEN_GMS),0)*$Q180</f>
        <v>0</v>
      </c>
      <c r="AA180" s="157" cm="1">
        <f t="array" ref="AA180">IFERROR(_xlfn.XLOOKUP($A180&amp;AA$4,MEN_DES&amp;MEN_COD,MEN_GMS),0)*$Q180</f>
        <v>0</v>
      </c>
      <c r="AB180" s="157" cm="1">
        <f t="array" ref="AB180">IFERROR(_xlfn.XLOOKUP($A180&amp;AB$4,MEN_DES&amp;MEN_COD,MEN_GMS),0)*$Q180</f>
        <v>0</v>
      </c>
      <c r="AC180" s="157" cm="1">
        <f t="array" ref="AC180">IFERROR(_xlfn.XLOOKUP($A180&amp;AC$4,MEN_DES&amp;MEN_COD,MEN_GMS),0)*$Q180</f>
        <v>0</v>
      </c>
      <c r="AD180" s="157" cm="1">
        <f t="array" ref="AD180">IFERROR(_xlfn.XLOOKUP($A180&amp;AD$4,MEN_DES&amp;MEN_COD,MEN_GMS),0)*$Q180</f>
        <v>0</v>
      </c>
      <c r="AE180" s="157" cm="1">
        <f t="array" ref="AE180">IFERROR(_xlfn.XLOOKUP($A180&amp;AE$4,MEN_DES&amp;MEN_COD,MEN_GMS),0)*$Q180</f>
        <v>0</v>
      </c>
      <c r="AF180" s="157"/>
      <c r="AG180" s="157" cm="1">
        <f t="array" ref="AG180">IFERROR(_xlfn.XLOOKUP($A180&amp;AG$4,MEN_DES&amp;MEN_COD,MEN_GMS),0)*$Q180</f>
        <v>0</v>
      </c>
      <c r="AH180" s="157" cm="1">
        <f t="array" ref="AH180">IFERROR(_xlfn.XLOOKUP($A180&amp;AH$4,MEN_DES&amp;MEN_COD,MEN_GMS),0)*$Q180</f>
        <v>0</v>
      </c>
      <c r="AI180" s="157" cm="1">
        <f t="array" ref="AI180">IFERROR(_xlfn.XLOOKUP($A180&amp;AI$4,MEN_DES&amp;MEN_COD,MEN_GMS),0)*$Q180</f>
        <v>0</v>
      </c>
      <c r="AJ180" s="157" cm="1">
        <f t="array" ref="AJ180">IFERROR(_xlfn.XLOOKUP($A180&amp;AJ$4,MEN_DES&amp;MEN_COD,MEN_GMS),0)*$Q180</f>
        <v>0</v>
      </c>
      <c r="AK180" s="157" cm="1">
        <f t="array" ref="AK180">IFERROR(_xlfn.XLOOKUP($A180&amp;AK$4,MEN_DES&amp;MEN_COD,MEN_GMS),0)*$Q180</f>
        <v>0</v>
      </c>
      <c r="AL180" s="157" cm="1">
        <f t="array" ref="AL180">IFERROR(_xlfn.XLOOKUP($A180&amp;AL$4,MEN_DES&amp;MEN_COD,MEN_GMS),0)*$Q180</f>
        <v>0</v>
      </c>
      <c r="AM180" s="157" cm="1">
        <f t="array" ref="AM180">IFERROR(_xlfn.XLOOKUP($A180&amp;AM$4,MEN_DES&amp;MEN_COD,MEN_GMS),0)*$Q180</f>
        <v>0</v>
      </c>
      <c r="AN180" s="157" cm="1">
        <f t="array" ref="AN180">IFERROR(_xlfn.XLOOKUP($A180&amp;AN$4,MEN_DES&amp;MEN_COD,MEN_GMS),0)*$Q180</f>
        <v>0</v>
      </c>
      <c r="AO180" s="157" cm="1">
        <f t="array" ref="AO180">IFERROR(_xlfn.XLOOKUP($A180&amp;AO$4,MEN_DES&amp;MEN_COD,MEN_GMS),0)*$Q180</f>
        <v>0</v>
      </c>
      <c r="AP180" s="157" cm="1">
        <f t="array" ref="AP180">IFERROR(_xlfn.XLOOKUP($A180&amp;AP$4,MEN_DES&amp;MEN_COD,MEN_GMS),0)*$Q180</f>
        <v>0</v>
      </c>
      <c r="AQ180" s="157" cm="1">
        <f t="array" ref="AQ180">IFERROR(_xlfn.XLOOKUP($A180&amp;AQ$4,MEN_DES&amp;MEN_COD,MEN_GMS),0)*$Q180</f>
        <v>0</v>
      </c>
      <c r="AR180" s="157" cm="1">
        <f t="array" ref="AR180">IFERROR(_xlfn.XLOOKUP($A180&amp;AR$4,MEN_DES&amp;MEN_COD,MEN_GMS),0)*$Q180</f>
        <v>0</v>
      </c>
      <c r="AS180" s="157" cm="1">
        <f t="array" ref="AS180">IFERROR(_xlfn.XLOOKUP($A180&amp;AS$4,MEN_DES&amp;MEN_COD,MEN_GMS),0)*$Q180</f>
        <v>0</v>
      </c>
      <c r="AT180" s="157" cm="1">
        <f t="array" ref="AT180">IFERROR(_xlfn.XLOOKUP($A180&amp;AT$4,MEN_DES&amp;MEN_COD,MEN_GMS),0)*$Q180</f>
        <v>0</v>
      </c>
      <c r="AU180" s="157" cm="1">
        <f t="array" ref="AU180">IFERROR(_xlfn.XLOOKUP($A180&amp;AU$4,MEN_DES&amp;MEN_COD,MEN_GMS),0)*$Q180</f>
        <v>0</v>
      </c>
      <c r="AV180" s="157" cm="1">
        <f t="array" ref="AV180">IFERROR(_xlfn.XLOOKUP($A180&amp;AV$4,MEN_DES&amp;MEN_COD,MEN_GMS),0)*$Q180</f>
        <v>0</v>
      </c>
      <c r="AW180" s="157" cm="1">
        <f t="array" ref="AW180">IFERROR(_xlfn.XLOOKUP($A180&amp;AW$4,MEN_DES&amp;MEN_COD,MEN_GMS),0)*$Q180</f>
        <v>0</v>
      </c>
      <c r="AX180" s="157" cm="1">
        <f t="array" ref="AX180">IFERROR(_xlfn.XLOOKUP($A180&amp;AX$4,MEN_DES&amp;MEN_COD,MEN_GMS),0)*$Q180</f>
        <v>0</v>
      </c>
      <c r="AY180" s="157" cm="1">
        <f t="array" ref="AY180">IFERROR(_xlfn.XLOOKUP($A180&amp;AY$4,MEN_DES&amp;MEN_COD,MEN_GMS),0)*$Q180</f>
        <v>0</v>
      </c>
      <c r="AZ180" s="157" cm="1">
        <f t="array" ref="AZ180">IFERROR(_xlfn.XLOOKUP($A180&amp;AZ$4,MEN_DES&amp;MEN_COD,MEN_GMS),0)*$Q180</f>
        <v>0</v>
      </c>
      <c r="BA180" s="157" cm="1">
        <f t="array" ref="BA180">IFERROR(_xlfn.XLOOKUP($A180&amp;BA$4,MEN_DES&amp;MEN_COD,MEN_GMS),0)*$Q180</f>
        <v>0</v>
      </c>
      <c r="BB180" s="157" cm="1">
        <f t="array" ref="BB180">IFERROR(_xlfn.XLOOKUP($A180&amp;BB$4,MEN_DES&amp;MEN_COD,MEN_GMS),0)*$Q180</f>
        <v>0</v>
      </c>
      <c r="BC180" s="157" cm="1">
        <f t="array" ref="BC180">IFERROR(_xlfn.XLOOKUP($A180&amp;BC$4,MEN_DES&amp;MEN_COD,MEN_GMS),0)*$Q180</f>
        <v>0</v>
      </c>
      <c r="BD180" s="157" cm="1">
        <f t="array" ref="BD180">IFERROR(_xlfn.XLOOKUP($A180&amp;BD$4,MEN_DES&amp;MEN_COD,MEN_GMS),0)*$Q180</f>
        <v>0</v>
      </c>
      <c r="BE180" s="157" cm="1">
        <f t="array" ref="BE180">IFERROR(_xlfn.XLOOKUP($A180&amp;BE$4,MEN_DES&amp;MEN_COD,MEN_GMS),0)*$Q180</f>
        <v>0</v>
      </c>
      <c r="BF180" s="157" cm="1">
        <f t="array" ref="BF180">IFERROR(_xlfn.XLOOKUP($A180&amp;BF$4,MEN_DES&amp;MEN_COD,MEN_GMS),0)*$Q180</f>
        <v>0</v>
      </c>
      <c r="BG180" s="157" cm="1">
        <f t="array" ref="BG180">IFERROR(_xlfn.XLOOKUP($A180&amp;BG$4,MEN_DES&amp;MEN_COD,MEN_GMS),0)*$Q180</f>
        <v>0</v>
      </c>
      <c r="BH180" s="157" cm="1">
        <f t="array" ref="BH180">IFERROR(_xlfn.XLOOKUP($A180&amp;BH$4,MEN_DES&amp;MEN_COD,MEN_GMS),0)*$Q180</f>
        <v>0</v>
      </c>
      <c r="BI180" s="157" cm="1">
        <f t="array" ref="BI180">IFERROR(_xlfn.XLOOKUP($A180&amp;BI$4,MEN_DES&amp;MEN_COD,MEN_GMS),0)*$Q180</f>
        <v>0</v>
      </c>
      <c r="BJ180" s="157" cm="1">
        <f t="array" ref="BJ180">IFERROR(_xlfn.XLOOKUP($A180&amp;BJ$4,MEN_DES&amp;MEN_COD,MEN_GMS),0)*$Q180</f>
        <v>0</v>
      </c>
      <c r="BK180" s="157" cm="1">
        <f t="array" ref="BK180">IFERROR(_xlfn.XLOOKUP($A180&amp;BK$4,MEN_DES&amp;MEN_COD,MEN_GMS),0)*$Q180</f>
        <v>0</v>
      </c>
      <c r="BL180" s="157" cm="1">
        <f t="array" ref="BL180">IFERROR(_xlfn.XLOOKUP($A180&amp;BL$4,MEN_DES&amp;MEN_COD,MEN_GMS),0)*$Q180</f>
        <v>0</v>
      </c>
      <c r="BM180" s="157" cm="1">
        <f t="array" ref="BM180">IFERROR(_xlfn.XLOOKUP($A180&amp;BM$4,MEN_DES&amp;MEN_COD,MEN_GMS),0)*$Q180</f>
        <v>0</v>
      </c>
      <c r="BN180" s="157" cm="1">
        <f t="array" ref="BN180">IFERROR(_xlfn.XLOOKUP($A180&amp;BN$4,MEN_DES&amp;MEN_COD,MEN_GMS),0)*$Q180</f>
        <v>0</v>
      </c>
      <c r="BO180" s="168">
        <f t="shared" si="41"/>
        <v>0</v>
      </c>
    </row>
    <row r="181" spans="2:67" x14ac:dyDescent="0.15">
      <c r="B181"/>
      <c r="C181"/>
      <c r="R181" s="157" cm="1">
        <f t="array" ref="R181">IFERROR(_xlfn.XLOOKUP($A181&amp;R$4,MEN_DES&amp;MEN_COD,MEN_GMS),0)*$Q181</f>
        <v>0</v>
      </c>
      <c r="S181" s="157" cm="1">
        <f t="array" ref="S181">IFERROR(_xlfn.XLOOKUP($A181&amp;S$4,MEN_DES&amp;MEN_COD,MEN_GMS),0)*$Q181</f>
        <v>0</v>
      </c>
      <c r="T181" s="157" cm="1">
        <f t="array" ref="T181">IFERROR(_xlfn.XLOOKUP($A181&amp;T$4,MEN_DES&amp;MEN_COD,MEN_GMS),0)*$Q181</f>
        <v>0</v>
      </c>
      <c r="U181" s="157" cm="1">
        <f t="array" ref="U181">IFERROR(_xlfn.XLOOKUP($A181&amp;U$4,MEN_DES&amp;MEN_COD,MEN_GMS),0)*$Q181</f>
        <v>0</v>
      </c>
      <c r="V181" s="157" cm="1">
        <f t="array" ref="V181">IFERROR(_xlfn.XLOOKUP($A181&amp;V$4,MEN_DES&amp;MEN_COD,MEN_GMS),0)*$Q181</f>
        <v>0</v>
      </c>
      <c r="W181" s="157" cm="1">
        <f t="array" ref="W181">IFERROR(_xlfn.XLOOKUP($A181&amp;W$4,MEN_DES&amp;MEN_COD,MEN_GMS),0)*$Q181</f>
        <v>0</v>
      </c>
      <c r="X181" s="157" cm="1">
        <f t="array" ref="X181">IFERROR(_xlfn.XLOOKUP($A181&amp;X$4,MEN_DES&amp;MEN_COD,MEN_GMS),0)*$Q181</f>
        <v>0</v>
      </c>
      <c r="Y181" s="157" cm="1">
        <f t="array" ref="Y181">IFERROR(_xlfn.XLOOKUP($A181&amp;Y$4,MEN_DES&amp;MEN_COD,MEN_GMS),0)*$Q181</f>
        <v>0</v>
      </c>
      <c r="Z181" s="157" cm="1">
        <f t="array" ref="Z181">IFERROR(_xlfn.XLOOKUP($A181&amp;Z$4,MEN_DES&amp;MEN_COD,MEN_GMS),0)*$Q181</f>
        <v>0</v>
      </c>
      <c r="AA181" s="157" cm="1">
        <f t="array" ref="AA181">IFERROR(_xlfn.XLOOKUP($A181&amp;AA$4,MEN_DES&amp;MEN_COD,MEN_GMS),0)*$Q181</f>
        <v>0</v>
      </c>
      <c r="AB181" s="157" cm="1">
        <f t="array" ref="AB181">IFERROR(_xlfn.XLOOKUP($A181&amp;AB$4,MEN_DES&amp;MEN_COD,MEN_GMS),0)*$Q181</f>
        <v>0</v>
      </c>
      <c r="AC181" s="157" cm="1">
        <f t="array" ref="AC181">IFERROR(_xlfn.XLOOKUP($A181&amp;AC$4,MEN_DES&amp;MEN_COD,MEN_GMS),0)*$Q181</f>
        <v>0</v>
      </c>
      <c r="AD181" s="157" cm="1">
        <f t="array" ref="AD181">IFERROR(_xlfn.XLOOKUP($A181&amp;AD$4,MEN_DES&amp;MEN_COD,MEN_GMS),0)*$Q181</f>
        <v>0</v>
      </c>
      <c r="AE181" s="157" cm="1">
        <f t="array" ref="AE181">IFERROR(_xlfn.XLOOKUP($A181&amp;AE$4,MEN_DES&amp;MEN_COD,MEN_GMS),0)*$Q181</f>
        <v>0</v>
      </c>
      <c r="AF181" s="157"/>
      <c r="AG181" s="157" cm="1">
        <f t="array" ref="AG181">IFERROR(_xlfn.XLOOKUP($A181&amp;AG$4,MEN_DES&amp;MEN_COD,MEN_GMS),0)*$Q181</f>
        <v>0</v>
      </c>
      <c r="AH181" s="157" cm="1">
        <f t="array" ref="AH181">IFERROR(_xlfn.XLOOKUP($A181&amp;AH$4,MEN_DES&amp;MEN_COD,MEN_GMS),0)*$Q181</f>
        <v>0</v>
      </c>
      <c r="AI181" s="157" cm="1">
        <f t="array" ref="AI181">IFERROR(_xlfn.XLOOKUP($A181&amp;AI$4,MEN_DES&amp;MEN_COD,MEN_GMS),0)*$Q181</f>
        <v>0</v>
      </c>
      <c r="AJ181" s="157" cm="1">
        <f t="array" ref="AJ181">IFERROR(_xlfn.XLOOKUP($A181&amp;AJ$4,MEN_DES&amp;MEN_COD,MEN_GMS),0)*$Q181</f>
        <v>0</v>
      </c>
      <c r="AK181" s="157" cm="1">
        <f t="array" ref="AK181">IFERROR(_xlfn.XLOOKUP($A181&amp;AK$4,MEN_DES&amp;MEN_COD,MEN_GMS),0)*$Q181</f>
        <v>0</v>
      </c>
      <c r="AL181" s="157" cm="1">
        <f t="array" ref="AL181">IFERROR(_xlfn.XLOOKUP($A181&amp;AL$4,MEN_DES&amp;MEN_COD,MEN_GMS),0)*$Q181</f>
        <v>0</v>
      </c>
      <c r="AM181" s="157" cm="1">
        <f t="array" ref="AM181">IFERROR(_xlfn.XLOOKUP($A181&amp;AM$4,MEN_DES&amp;MEN_COD,MEN_GMS),0)*$Q181</f>
        <v>0</v>
      </c>
      <c r="AN181" s="157" cm="1">
        <f t="array" ref="AN181">IFERROR(_xlfn.XLOOKUP($A181&amp;AN$4,MEN_DES&amp;MEN_COD,MEN_GMS),0)*$Q181</f>
        <v>0</v>
      </c>
      <c r="AO181" s="157" cm="1">
        <f t="array" ref="AO181">IFERROR(_xlfn.XLOOKUP($A181&amp;AO$4,MEN_DES&amp;MEN_COD,MEN_GMS),0)*$Q181</f>
        <v>0</v>
      </c>
      <c r="AP181" s="157" cm="1">
        <f t="array" ref="AP181">IFERROR(_xlfn.XLOOKUP($A181&amp;AP$4,MEN_DES&amp;MEN_COD,MEN_GMS),0)*$Q181</f>
        <v>0</v>
      </c>
      <c r="AQ181" s="157" cm="1">
        <f t="array" ref="AQ181">IFERROR(_xlfn.XLOOKUP($A181&amp;AQ$4,MEN_DES&amp;MEN_COD,MEN_GMS),0)*$Q181</f>
        <v>0</v>
      </c>
      <c r="AR181" s="157" cm="1">
        <f t="array" ref="AR181">IFERROR(_xlfn.XLOOKUP($A181&amp;AR$4,MEN_DES&amp;MEN_COD,MEN_GMS),0)*$Q181</f>
        <v>0</v>
      </c>
      <c r="AS181" s="157" cm="1">
        <f t="array" ref="AS181">IFERROR(_xlfn.XLOOKUP($A181&amp;AS$4,MEN_DES&amp;MEN_COD,MEN_GMS),0)*$Q181</f>
        <v>0</v>
      </c>
      <c r="AT181" s="157" cm="1">
        <f t="array" ref="AT181">IFERROR(_xlfn.XLOOKUP($A181&amp;AT$4,MEN_DES&amp;MEN_COD,MEN_GMS),0)*$Q181</f>
        <v>0</v>
      </c>
      <c r="AU181" s="157" cm="1">
        <f t="array" ref="AU181">IFERROR(_xlfn.XLOOKUP($A181&amp;AU$4,MEN_DES&amp;MEN_COD,MEN_GMS),0)*$Q181</f>
        <v>0</v>
      </c>
      <c r="AV181" s="157" cm="1">
        <f t="array" ref="AV181">IFERROR(_xlfn.XLOOKUP($A181&amp;AV$4,MEN_DES&amp;MEN_COD,MEN_GMS),0)*$Q181</f>
        <v>0</v>
      </c>
      <c r="AW181" s="157" cm="1">
        <f t="array" ref="AW181">IFERROR(_xlfn.XLOOKUP($A181&amp;AW$4,MEN_DES&amp;MEN_COD,MEN_GMS),0)*$Q181</f>
        <v>0</v>
      </c>
      <c r="AX181" s="157" cm="1">
        <f t="array" ref="AX181">IFERROR(_xlfn.XLOOKUP($A181&amp;AX$4,MEN_DES&amp;MEN_COD,MEN_GMS),0)*$Q181</f>
        <v>0</v>
      </c>
      <c r="AY181" s="157" cm="1">
        <f t="array" ref="AY181">IFERROR(_xlfn.XLOOKUP($A181&amp;AY$4,MEN_DES&amp;MEN_COD,MEN_GMS),0)*$Q181</f>
        <v>0</v>
      </c>
      <c r="AZ181" s="157" cm="1">
        <f t="array" ref="AZ181">IFERROR(_xlfn.XLOOKUP($A181&amp;AZ$4,MEN_DES&amp;MEN_COD,MEN_GMS),0)*$Q181</f>
        <v>0</v>
      </c>
      <c r="BA181" s="157" cm="1">
        <f t="array" ref="BA181">IFERROR(_xlfn.XLOOKUP($A181&amp;BA$4,MEN_DES&amp;MEN_COD,MEN_GMS),0)*$Q181</f>
        <v>0</v>
      </c>
      <c r="BB181" s="157" cm="1">
        <f t="array" ref="BB181">IFERROR(_xlfn.XLOOKUP($A181&amp;BB$4,MEN_DES&amp;MEN_COD,MEN_GMS),0)*$Q181</f>
        <v>0</v>
      </c>
      <c r="BC181" s="157" cm="1">
        <f t="array" ref="BC181">IFERROR(_xlfn.XLOOKUP($A181&amp;BC$4,MEN_DES&amp;MEN_COD,MEN_GMS),0)*$Q181</f>
        <v>0</v>
      </c>
      <c r="BD181" s="157" cm="1">
        <f t="array" ref="BD181">IFERROR(_xlfn.XLOOKUP($A181&amp;BD$4,MEN_DES&amp;MEN_COD,MEN_GMS),0)*$Q181</f>
        <v>0</v>
      </c>
      <c r="BE181" s="157" cm="1">
        <f t="array" ref="BE181">IFERROR(_xlfn.XLOOKUP($A181&amp;BE$4,MEN_DES&amp;MEN_COD,MEN_GMS),0)*$Q181</f>
        <v>0</v>
      </c>
      <c r="BF181" s="157" cm="1">
        <f t="array" ref="BF181">IFERROR(_xlfn.XLOOKUP($A181&amp;BF$4,MEN_DES&amp;MEN_COD,MEN_GMS),0)*$Q181</f>
        <v>0</v>
      </c>
      <c r="BG181" s="157" cm="1">
        <f t="array" ref="BG181">IFERROR(_xlfn.XLOOKUP($A181&amp;BG$4,MEN_DES&amp;MEN_COD,MEN_GMS),0)*$Q181</f>
        <v>0</v>
      </c>
      <c r="BH181" s="157" cm="1">
        <f t="array" ref="BH181">IFERROR(_xlfn.XLOOKUP($A181&amp;BH$4,MEN_DES&amp;MEN_COD,MEN_GMS),0)*$Q181</f>
        <v>0</v>
      </c>
      <c r="BI181" s="157" cm="1">
        <f t="array" ref="BI181">IFERROR(_xlfn.XLOOKUP($A181&amp;BI$4,MEN_DES&amp;MEN_COD,MEN_GMS),0)*$Q181</f>
        <v>0</v>
      </c>
      <c r="BJ181" s="157" cm="1">
        <f t="array" ref="BJ181">IFERROR(_xlfn.XLOOKUP($A181&amp;BJ$4,MEN_DES&amp;MEN_COD,MEN_GMS),0)*$Q181</f>
        <v>0</v>
      </c>
      <c r="BK181" s="157" cm="1">
        <f t="array" ref="BK181">IFERROR(_xlfn.XLOOKUP($A181&amp;BK$4,MEN_DES&amp;MEN_COD,MEN_GMS),0)*$Q181</f>
        <v>0</v>
      </c>
      <c r="BL181" s="157" cm="1">
        <f t="array" ref="BL181">IFERROR(_xlfn.XLOOKUP($A181&amp;BL$4,MEN_DES&amp;MEN_COD,MEN_GMS),0)*$Q181</f>
        <v>0</v>
      </c>
      <c r="BM181" s="157" cm="1">
        <f t="array" ref="BM181">IFERROR(_xlfn.XLOOKUP($A181&amp;BM$4,MEN_DES&amp;MEN_COD,MEN_GMS),0)*$Q181</f>
        <v>0</v>
      </c>
      <c r="BN181" s="157" cm="1">
        <f t="array" ref="BN181">IFERROR(_xlfn.XLOOKUP($A181&amp;BN$4,MEN_DES&amp;MEN_COD,MEN_GMS),0)*$Q181</f>
        <v>0</v>
      </c>
      <c r="BO181" s="168">
        <f t="shared" si="41"/>
        <v>0</v>
      </c>
    </row>
    <row r="182" spans="2:67" x14ac:dyDescent="0.15">
      <c r="B182"/>
      <c r="C182"/>
      <c r="R182" s="157" cm="1">
        <f t="array" ref="R182">IFERROR(_xlfn.XLOOKUP($A182&amp;R$4,MEN_DES&amp;MEN_COD,MEN_GMS),0)*$Q182</f>
        <v>0</v>
      </c>
      <c r="S182" s="157" cm="1">
        <f t="array" ref="S182">IFERROR(_xlfn.XLOOKUP($A182&amp;S$4,MEN_DES&amp;MEN_COD,MEN_GMS),0)*$Q182</f>
        <v>0</v>
      </c>
      <c r="T182" s="157" cm="1">
        <f t="array" ref="T182">IFERROR(_xlfn.XLOOKUP($A182&amp;T$4,MEN_DES&amp;MEN_COD,MEN_GMS),0)*$Q182</f>
        <v>0</v>
      </c>
      <c r="U182" s="157" cm="1">
        <f t="array" ref="U182">IFERROR(_xlfn.XLOOKUP($A182&amp;U$4,MEN_DES&amp;MEN_COD,MEN_GMS),0)*$Q182</f>
        <v>0</v>
      </c>
      <c r="V182" s="157" cm="1">
        <f t="array" ref="V182">IFERROR(_xlfn.XLOOKUP($A182&amp;V$4,MEN_DES&amp;MEN_COD,MEN_GMS),0)*$Q182</f>
        <v>0</v>
      </c>
      <c r="W182" s="157" cm="1">
        <f t="array" ref="W182">IFERROR(_xlfn.XLOOKUP($A182&amp;W$4,MEN_DES&amp;MEN_COD,MEN_GMS),0)*$Q182</f>
        <v>0</v>
      </c>
      <c r="X182" s="157" cm="1">
        <f t="array" ref="X182">IFERROR(_xlfn.XLOOKUP($A182&amp;X$4,MEN_DES&amp;MEN_COD,MEN_GMS),0)*$Q182</f>
        <v>0</v>
      </c>
      <c r="Y182" s="157" cm="1">
        <f t="array" ref="Y182">IFERROR(_xlfn.XLOOKUP($A182&amp;Y$4,MEN_DES&amp;MEN_COD,MEN_GMS),0)*$Q182</f>
        <v>0</v>
      </c>
      <c r="Z182" s="157" cm="1">
        <f t="array" ref="Z182">IFERROR(_xlfn.XLOOKUP($A182&amp;Z$4,MEN_DES&amp;MEN_COD,MEN_GMS),0)*$Q182</f>
        <v>0</v>
      </c>
      <c r="AA182" s="157" cm="1">
        <f t="array" ref="AA182">IFERROR(_xlfn.XLOOKUP($A182&amp;AA$4,MEN_DES&amp;MEN_COD,MEN_GMS),0)*$Q182</f>
        <v>0</v>
      </c>
      <c r="AB182" s="157" cm="1">
        <f t="array" ref="AB182">IFERROR(_xlfn.XLOOKUP($A182&amp;AB$4,MEN_DES&amp;MEN_COD,MEN_GMS),0)*$Q182</f>
        <v>0</v>
      </c>
      <c r="AC182" s="157" cm="1">
        <f t="array" ref="AC182">IFERROR(_xlfn.XLOOKUP($A182&amp;AC$4,MEN_DES&amp;MEN_COD,MEN_GMS),0)*$Q182</f>
        <v>0</v>
      </c>
      <c r="AD182" s="157" cm="1">
        <f t="array" ref="AD182">IFERROR(_xlfn.XLOOKUP($A182&amp;AD$4,MEN_DES&amp;MEN_COD,MEN_GMS),0)*$Q182</f>
        <v>0</v>
      </c>
      <c r="AE182" s="157" cm="1">
        <f t="array" ref="AE182">IFERROR(_xlfn.XLOOKUP($A182&amp;AE$4,MEN_DES&amp;MEN_COD,MEN_GMS),0)*$Q182</f>
        <v>0</v>
      </c>
      <c r="AF182" s="157"/>
      <c r="AG182" s="157" cm="1">
        <f t="array" ref="AG182">IFERROR(_xlfn.XLOOKUP($A182&amp;AG$4,MEN_DES&amp;MEN_COD,MEN_GMS),0)*$Q182</f>
        <v>0</v>
      </c>
      <c r="AH182" s="157" cm="1">
        <f t="array" ref="AH182">IFERROR(_xlfn.XLOOKUP($A182&amp;AH$4,MEN_DES&amp;MEN_COD,MEN_GMS),0)*$Q182</f>
        <v>0</v>
      </c>
      <c r="AI182" s="157" cm="1">
        <f t="array" ref="AI182">IFERROR(_xlfn.XLOOKUP($A182&amp;AI$4,MEN_DES&amp;MEN_COD,MEN_GMS),0)*$Q182</f>
        <v>0</v>
      </c>
      <c r="AJ182" s="157" cm="1">
        <f t="array" ref="AJ182">IFERROR(_xlfn.XLOOKUP($A182&amp;AJ$4,MEN_DES&amp;MEN_COD,MEN_GMS),0)*$Q182</f>
        <v>0</v>
      </c>
      <c r="AK182" s="157" cm="1">
        <f t="array" ref="AK182">IFERROR(_xlfn.XLOOKUP($A182&amp;AK$4,MEN_DES&amp;MEN_COD,MEN_GMS),0)*$Q182</f>
        <v>0</v>
      </c>
      <c r="AL182" s="157" cm="1">
        <f t="array" ref="AL182">IFERROR(_xlfn.XLOOKUP($A182&amp;AL$4,MEN_DES&amp;MEN_COD,MEN_GMS),0)*$Q182</f>
        <v>0</v>
      </c>
      <c r="AM182" s="157" cm="1">
        <f t="array" ref="AM182">IFERROR(_xlfn.XLOOKUP($A182&amp;AM$4,MEN_DES&amp;MEN_COD,MEN_GMS),0)*$Q182</f>
        <v>0</v>
      </c>
      <c r="AN182" s="157" cm="1">
        <f t="array" ref="AN182">IFERROR(_xlfn.XLOOKUP($A182&amp;AN$4,MEN_DES&amp;MEN_COD,MEN_GMS),0)*$Q182</f>
        <v>0</v>
      </c>
      <c r="AO182" s="157" cm="1">
        <f t="array" ref="AO182">IFERROR(_xlfn.XLOOKUP($A182&amp;AO$4,MEN_DES&amp;MEN_COD,MEN_GMS),0)*$Q182</f>
        <v>0</v>
      </c>
      <c r="AP182" s="157" cm="1">
        <f t="array" ref="AP182">IFERROR(_xlfn.XLOOKUP($A182&amp;AP$4,MEN_DES&amp;MEN_COD,MEN_GMS),0)*$Q182</f>
        <v>0</v>
      </c>
      <c r="AQ182" s="157" cm="1">
        <f t="array" ref="AQ182">IFERROR(_xlfn.XLOOKUP($A182&amp;AQ$4,MEN_DES&amp;MEN_COD,MEN_GMS),0)*$Q182</f>
        <v>0</v>
      </c>
      <c r="AR182" s="157" cm="1">
        <f t="array" ref="AR182">IFERROR(_xlfn.XLOOKUP($A182&amp;AR$4,MEN_DES&amp;MEN_COD,MEN_GMS),0)*$Q182</f>
        <v>0</v>
      </c>
      <c r="AS182" s="157" cm="1">
        <f t="array" ref="AS182">IFERROR(_xlfn.XLOOKUP($A182&amp;AS$4,MEN_DES&amp;MEN_COD,MEN_GMS),0)*$Q182</f>
        <v>0</v>
      </c>
      <c r="AT182" s="157" cm="1">
        <f t="array" ref="AT182">IFERROR(_xlfn.XLOOKUP($A182&amp;AT$4,MEN_DES&amp;MEN_COD,MEN_GMS),0)*$Q182</f>
        <v>0</v>
      </c>
      <c r="AU182" s="157" cm="1">
        <f t="array" ref="AU182">IFERROR(_xlfn.XLOOKUP($A182&amp;AU$4,MEN_DES&amp;MEN_COD,MEN_GMS),0)*$Q182</f>
        <v>0</v>
      </c>
      <c r="AV182" s="157" cm="1">
        <f t="array" ref="AV182">IFERROR(_xlfn.XLOOKUP($A182&amp;AV$4,MEN_DES&amp;MEN_COD,MEN_GMS),0)*$Q182</f>
        <v>0</v>
      </c>
      <c r="AW182" s="157" cm="1">
        <f t="array" ref="AW182">IFERROR(_xlfn.XLOOKUP($A182&amp;AW$4,MEN_DES&amp;MEN_COD,MEN_GMS),0)*$Q182</f>
        <v>0</v>
      </c>
      <c r="AX182" s="157" cm="1">
        <f t="array" ref="AX182">IFERROR(_xlfn.XLOOKUP($A182&amp;AX$4,MEN_DES&amp;MEN_COD,MEN_GMS),0)*$Q182</f>
        <v>0</v>
      </c>
      <c r="AY182" s="157" cm="1">
        <f t="array" ref="AY182">IFERROR(_xlfn.XLOOKUP($A182&amp;AY$4,MEN_DES&amp;MEN_COD,MEN_GMS),0)*$Q182</f>
        <v>0</v>
      </c>
      <c r="AZ182" s="157" cm="1">
        <f t="array" ref="AZ182">IFERROR(_xlfn.XLOOKUP($A182&amp;AZ$4,MEN_DES&amp;MEN_COD,MEN_GMS),0)*$Q182</f>
        <v>0</v>
      </c>
      <c r="BA182" s="157" cm="1">
        <f t="array" ref="BA182">IFERROR(_xlfn.XLOOKUP($A182&amp;BA$4,MEN_DES&amp;MEN_COD,MEN_GMS),0)*$Q182</f>
        <v>0</v>
      </c>
      <c r="BB182" s="157" cm="1">
        <f t="array" ref="BB182">IFERROR(_xlfn.XLOOKUP($A182&amp;BB$4,MEN_DES&amp;MEN_COD,MEN_GMS),0)*$Q182</f>
        <v>0</v>
      </c>
      <c r="BC182" s="157" cm="1">
        <f t="array" ref="BC182">IFERROR(_xlfn.XLOOKUP($A182&amp;BC$4,MEN_DES&amp;MEN_COD,MEN_GMS),0)*$Q182</f>
        <v>0</v>
      </c>
      <c r="BD182" s="157" cm="1">
        <f t="array" ref="BD182">IFERROR(_xlfn.XLOOKUP($A182&amp;BD$4,MEN_DES&amp;MEN_COD,MEN_GMS),0)*$Q182</f>
        <v>0</v>
      </c>
      <c r="BE182" s="157" cm="1">
        <f t="array" ref="BE182">IFERROR(_xlfn.XLOOKUP($A182&amp;BE$4,MEN_DES&amp;MEN_COD,MEN_GMS),0)*$Q182</f>
        <v>0</v>
      </c>
      <c r="BF182" s="157" cm="1">
        <f t="array" ref="BF182">IFERROR(_xlfn.XLOOKUP($A182&amp;BF$4,MEN_DES&amp;MEN_COD,MEN_GMS),0)*$Q182</f>
        <v>0</v>
      </c>
      <c r="BG182" s="157" cm="1">
        <f t="array" ref="BG182">IFERROR(_xlfn.XLOOKUP($A182&amp;BG$4,MEN_DES&amp;MEN_COD,MEN_GMS),0)*$Q182</f>
        <v>0</v>
      </c>
      <c r="BH182" s="157" cm="1">
        <f t="array" ref="BH182">IFERROR(_xlfn.XLOOKUP($A182&amp;BH$4,MEN_DES&amp;MEN_COD,MEN_GMS),0)*$Q182</f>
        <v>0</v>
      </c>
      <c r="BI182" s="157" cm="1">
        <f t="array" ref="BI182">IFERROR(_xlfn.XLOOKUP($A182&amp;BI$4,MEN_DES&amp;MEN_COD,MEN_GMS),0)*$Q182</f>
        <v>0</v>
      </c>
      <c r="BJ182" s="157" cm="1">
        <f t="array" ref="BJ182">IFERROR(_xlfn.XLOOKUP($A182&amp;BJ$4,MEN_DES&amp;MEN_COD,MEN_GMS),0)*$Q182</f>
        <v>0</v>
      </c>
      <c r="BK182" s="157" cm="1">
        <f t="array" ref="BK182">IFERROR(_xlfn.XLOOKUP($A182&amp;BK$4,MEN_DES&amp;MEN_COD,MEN_GMS),0)*$Q182</f>
        <v>0</v>
      </c>
      <c r="BL182" s="157" cm="1">
        <f t="array" ref="BL182">IFERROR(_xlfn.XLOOKUP($A182&amp;BL$4,MEN_DES&amp;MEN_COD,MEN_GMS),0)*$Q182</f>
        <v>0</v>
      </c>
      <c r="BM182" s="157" cm="1">
        <f t="array" ref="BM182">IFERROR(_xlfn.XLOOKUP($A182&amp;BM$4,MEN_DES&amp;MEN_COD,MEN_GMS),0)*$Q182</f>
        <v>0</v>
      </c>
      <c r="BN182" s="157" cm="1">
        <f t="array" ref="BN182">IFERROR(_xlfn.XLOOKUP($A182&amp;BN$4,MEN_DES&amp;MEN_COD,MEN_GMS),0)*$Q182</f>
        <v>0</v>
      </c>
      <c r="BO182" s="168">
        <f t="shared" si="41"/>
        <v>0</v>
      </c>
    </row>
    <row r="183" spans="2:67" x14ac:dyDescent="0.15">
      <c r="B183"/>
      <c r="C183"/>
      <c r="R183" s="157" cm="1">
        <f t="array" ref="R183">IFERROR(_xlfn.XLOOKUP($A183&amp;R$4,MEN_DES&amp;MEN_COD,MEN_GMS),0)*$Q183</f>
        <v>0</v>
      </c>
      <c r="S183" s="157" cm="1">
        <f t="array" ref="S183">IFERROR(_xlfn.XLOOKUP($A183&amp;S$4,MEN_DES&amp;MEN_COD,MEN_GMS),0)*$Q183</f>
        <v>0</v>
      </c>
      <c r="T183" s="157" cm="1">
        <f t="array" ref="T183">IFERROR(_xlfn.XLOOKUP($A183&amp;T$4,MEN_DES&amp;MEN_COD,MEN_GMS),0)*$Q183</f>
        <v>0</v>
      </c>
      <c r="U183" s="157" cm="1">
        <f t="array" ref="U183">IFERROR(_xlfn.XLOOKUP($A183&amp;U$4,MEN_DES&amp;MEN_COD,MEN_GMS),0)*$Q183</f>
        <v>0</v>
      </c>
      <c r="V183" s="157" cm="1">
        <f t="array" ref="V183">IFERROR(_xlfn.XLOOKUP($A183&amp;V$4,MEN_DES&amp;MEN_COD,MEN_GMS),0)*$Q183</f>
        <v>0</v>
      </c>
      <c r="W183" s="157" cm="1">
        <f t="array" ref="W183">IFERROR(_xlfn.XLOOKUP($A183&amp;W$4,MEN_DES&amp;MEN_COD,MEN_GMS),0)*$Q183</f>
        <v>0</v>
      </c>
      <c r="X183" s="157" cm="1">
        <f t="array" ref="X183">IFERROR(_xlfn.XLOOKUP($A183&amp;X$4,MEN_DES&amp;MEN_COD,MEN_GMS),0)*$Q183</f>
        <v>0</v>
      </c>
      <c r="Y183" s="157" cm="1">
        <f t="array" ref="Y183">IFERROR(_xlfn.XLOOKUP($A183&amp;Y$4,MEN_DES&amp;MEN_COD,MEN_GMS),0)*$Q183</f>
        <v>0</v>
      </c>
      <c r="Z183" s="157" cm="1">
        <f t="array" ref="Z183">IFERROR(_xlfn.XLOOKUP($A183&amp;Z$4,MEN_DES&amp;MEN_COD,MEN_GMS),0)*$Q183</f>
        <v>0</v>
      </c>
      <c r="AA183" s="157" cm="1">
        <f t="array" ref="AA183">IFERROR(_xlfn.XLOOKUP($A183&amp;AA$4,MEN_DES&amp;MEN_COD,MEN_GMS),0)*$Q183</f>
        <v>0</v>
      </c>
      <c r="AB183" s="157" cm="1">
        <f t="array" ref="AB183">IFERROR(_xlfn.XLOOKUP($A183&amp;AB$4,MEN_DES&amp;MEN_COD,MEN_GMS),0)*$Q183</f>
        <v>0</v>
      </c>
      <c r="AC183" s="157" cm="1">
        <f t="array" ref="AC183">IFERROR(_xlfn.XLOOKUP($A183&amp;AC$4,MEN_DES&amp;MEN_COD,MEN_GMS),0)*$Q183</f>
        <v>0</v>
      </c>
      <c r="AD183" s="157" cm="1">
        <f t="array" ref="AD183">IFERROR(_xlfn.XLOOKUP($A183&amp;AD$4,MEN_DES&amp;MEN_COD,MEN_GMS),0)*$Q183</f>
        <v>0</v>
      </c>
      <c r="AE183" s="157" cm="1">
        <f t="array" ref="AE183">IFERROR(_xlfn.XLOOKUP($A183&amp;AE$4,MEN_DES&amp;MEN_COD,MEN_GMS),0)*$Q183</f>
        <v>0</v>
      </c>
      <c r="AF183" s="157"/>
      <c r="AG183" s="157" cm="1">
        <f t="array" ref="AG183">IFERROR(_xlfn.XLOOKUP($A183&amp;AG$4,MEN_DES&amp;MEN_COD,MEN_GMS),0)*$Q183</f>
        <v>0</v>
      </c>
      <c r="AH183" s="157" cm="1">
        <f t="array" ref="AH183">IFERROR(_xlfn.XLOOKUP($A183&amp;AH$4,MEN_DES&amp;MEN_COD,MEN_GMS),0)*$Q183</f>
        <v>0</v>
      </c>
      <c r="AI183" s="157" cm="1">
        <f t="array" ref="AI183">IFERROR(_xlfn.XLOOKUP($A183&amp;AI$4,MEN_DES&amp;MEN_COD,MEN_GMS),0)*$Q183</f>
        <v>0</v>
      </c>
      <c r="AJ183" s="157" cm="1">
        <f t="array" ref="AJ183">IFERROR(_xlfn.XLOOKUP($A183&amp;AJ$4,MEN_DES&amp;MEN_COD,MEN_GMS),0)*$Q183</f>
        <v>0</v>
      </c>
      <c r="AK183" s="157" cm="1">
        <f t="array" ref="AK183">IFERROR(_xlfn.XLOOKUP($A183&amp;AK$4,MEN_DES&amp;MEN_COD,MEN_GMS),0)*$Q183</f>
        <v>0</v>
      </c>
      <c r="AL183" s="157" cm="1">
        <f t="array" ref="AL183">IFERROR(_xlfn.XLOOKUP($A183&amp;AL$4,MEN_DES&amp;MEN_COD,MEN_GMS),0)*$Q183</f>
        <v>0</v>
      </c>
      <c r="AM183" s="157" cm="1">
        <f t="array" ref="AM183">IFERROR(_xlfn.XLOOKUP($A183&amp;AM$4,MEN_DES&amp;MEN_COD,MEN_GMS),0)*$Q183</f>
        <v>0</v>
      </c>
      <c r="AN183" s="157" cm="1">
        <f t="array" ref="AN183">IFERROR(_xlfn.XLOOKUP($A183&amp;AN$4,MEN_DES&amp;MEN_COD,MEN_GMS),0)*$Q183</f>
        <v>0</v>
      </c>
      <c r="AO183" s="157" cm="1">
        <f t="array" ref="AO183">IFERROR(_xlfn.XLOOKUP($A183&amp;AO$4,MEN_DES&amp;MEN_COD,MEN_GMS),0)*$Q183</f>
        <v>0</v>
      </c>
      <c r="AP183" s="157" cm="1">
        <f t="array" ref="AP183">IFERROR(_xlfn.XLOOKUP($A183&amp;AP$4,MEN_DES&amp;MEN_COD,MEN_GMS),0)*$Q183</f>
        <v>0</v>
      </c>
      <c r="AQ183" s="157" cm="1">
        <f t="array" ref="AQ183">IFERROR(_xlfn.XLOOKUP($A183&amp;AQ$4,MEN_DES&amp;MEN_COD,MEN_GMS),0)*$Q183</f>
        <v>0</v>
      </c>
      <c r="AR183" s="157" cm="1">
        <f t="array" ref="AR183">IFERROR(_xlfn.XLOOKUP($A183&amp;AR$4,MEN_DES&amp;MEN_COD,MEN_GMS),0)*$Q183</f>
        <v>0</v>
      </c>
      <c r="AS183" s="157" cm="1">
        <f t="array" ref="AS183">IFERROR(_xlfn.XLOOKUP($A183&amp;AS$4,MEN_DES&amp;MEN_COD,MEN_GMS),0)*$Q183</f>
        <v>0</v>
      </c>
      <c r="AT183" s="157" cm="1">
        <f t="array" ref="AT183">IFERROR(_xlfn.XLOOKUP($A183&amp;AT$4,MEN_DES&amp;MEN_COD,MEN_GMS),0)*$Q183</f>
        <v>0</v>
      </c>
      <c r="AU183" s="157" cm="1">
        <f t="array" ref="AU183">IFERROR(_xlfn.XLOOKUP($A183&amp;AU$4,MEN_DES&amp;MEN_COD,MEN_GMS),0)*$Q183</f>
        <v>0</v>
      </c>
      <c r="AV183" s="157" cm="1">
        <f t="array" ref="AV183">IFERROR(_xlfn.XLOOKUP($A183&amp;AV$4,MEN_DES&amp;MEN_COD,MEN_GMS),0)*$Q183</f>
        <v>0</v>
      </c>
      <c r="AW183" s="157" cm="1">
        <f t="array" ref="AW183">IFERROR(_xlfn.XLOOKUP($A183&amp;AW$4,MEN_DES&amp;MEN_COD,MEN_GMS),0)*$Q183</f>
        <v>0</v>
      </c>
      <c r="AX183" s="157" cm="1">
        <f t="array" ref="AX183">IFERROR(_xlfn.XLOOKUP($A183&amp;AX$4,MEN_DES&amp;MEN_COD,MEN_GMS),0)*$Q183</f>
        <v>0</v>
      </c>
      <c r="AY183" s="157" cm="1">
        <f t="array" ref="AY183">IFERROR(_xlfn.XLOOKUP($A183&amp;AY$4,MEN_DES&amp;MEN_COD,MEN_GMS),0)*$Q183</f>
        <v>0</v>
      </c>
      <c r="AZ183" s="157" cm="1">
        <f t="array" ref="AZ183">IFERROR(_xlfn.XLOOKUP($A183&amp;AZ$4,MEN_DES&amp;MEN_COD,MEN_GMS),0)*$Q183</f>
        <v>0</v>
      </c>
      <c r="BA183" s="157" cm="1">
        <f t="array" ref="BA183">IFERROR(_xlfn.XLOOKUP($A183&amp;BA$4,MEN_DES&amp;MEN_COD,MEN_GMS),0)*$Q183</f>
        <v>0</v>
      </c>
      <c r="BB183" s="157" cm="1">
        <f t="array" ref="BB183">IFERROR(_xlfn.XLOOKUP($A183&amp;BB$4,MEN_DES&amp;MEN_COD,MEN_GMS),0)*$Q183</f>
        <v>0</v>
      </c>
      <c r="BC183" s="157" cm="1">
        <f t="array" ref="BC183">IFERROR(_xlfn.XLOOKUP($A183&amp;BC$4,MEN_DES&amp;MEN_COD,MEN_GMS),0)*$Q183</f>
        <v>0</v>
      </c>
      <c r="BD183" s="157" cm="1">
        <f t="array" ref="BD183">IFERROR(_xlfn.XLOOKUP($A183&amp;BD$4,MEN_DES&amp;MEN_COD,MEN_GMS),0)*$Q183</f>
        <v>0</v>
      </c>
      <c r="BE183" s="157" cm="1">
        <f t="array" ref="BE183">IFERROR(_xlfn.XLOOKUP($A183&amp;BE$4,MEN_DES&amp;MEN_COD,MEN_GMS),0)*$Q183</f>
        <v>0</v>
      </c>
      <c r="BF183" s="157" cm="1">
        <f t="array" ref="BF183">IFERROR(_xlfn.XLOOKUP($A183&amp;BF$4,MEN_DES&amp;MEN_COD,MEN_GMS),0)*$Q183</f>
        <v>0</v>
      </c>
      <c r="BG183" s="157" cm="1">
        <f t="array" ref="BG183">IFERROR(_xlfn.XLOOKUP($A183&amp;BG$4,MEN_DES&amp;MEN_COD,MEN_GMS),0)*$Q183</f>
        <v>0</v>
      </c>
      <c r="BH183" s="157" cm="1">
        <f t="array" ref="BH183">IFERROR(_xlfn.XLOOKUP($A183&amp;BH$4,MEN_DES&amp;MEN_COD,MEN_GMS),0)*$Q183</f>
        <v>0</v>
      </c>
      <c r="BI183" s="157" cm="1">
        <f t="array" ref="BI183">IFERROR(_xlfn.XLOOKUP($A183&amp;BI$4,MEN_DES&amp;MEN_COD,MEN_GMS),0)*$Q183</f>
        <v>0</v>
      </c>
      <c r="BJ183" s="157" cm="1">
        <f t="array" ref="BJ183">IFERROR(_xlfn.XLOOKUP($A183&amp;BJ$4,MEN_DES&amp;MEN_COD,MEN_GMS),0)*$Q183</f>
        <v>0</v>
      </c>
      <c r="BK183" s="157" cm="1">
        <f t="array" ref="BK183">IFERROR(_xlfn.XLOOKUP($A183&amp;BK$4,MEN_DES&amp;MEN_COD,MEN_GMS),0)*$Q183</f>
        <v>0</v>
      </c>
      <c r="BL183" s="157" cm="1">
        <f t="array" ref="BL183">IFERROR(_xlfn.XLOOKUP($A183&amp;BL$4,MEN_DES&amp;MEN_COD,MEN_GMS),0)*$Q183</f>
        <v>0</v>
      </c>
      <c r="BM183" s="157" cm="1">
        <f t="array" ref="BM183">IFERROR(_xlfn.XLOOKUP($A183&amp;BM$4,MEN_DES&amp;MEN_COD,MEN_GMS),0)*$Q183</f>
        <v>0</v>
      </c>
      <c r="BN183" s="157" cm="1">
        <f t="array" ref="BN183">IFERROR(_xlfn.XLOOKUP($A183&amp;BN$4,MEN_DES&amp;MEN_COD,MEN_GMS),0)*$Q183</f>
        <v>0</v>
      </c>
      <c r="BO183" s="168">
        <f t="shared" si="41"/>
        <v>0</v>
      </c>
    </row>
    <row r="184" spans="2:67" x14ac:dyDescent="0.15">
      <c r="B184"/>
      <c r="C184"/>
      <c r="R184" s="157" cm="1">
        <f t="array" ref="R184">IFERROR(_xlfn.XLOOKUP($A184&amp;R$4,MEN_DES&amp;MEN_COD,MEN_GMS),0)*$Q184</f>
        <v>0</v>
      </c>
      <c r="S184" s="157" cm="1">
        <f t="array" ref="S184">IFERROR(_xlfn.XLOOKUP($A184&amp;S$4,MEN_DES&amp;MEN_COD,MEN_GMS),0)*$Q184</f>
        <v>0</v>
      </c>
      <c r="T184" s="157" cm="1">
        <f t="array" ref="T184">IFERROR(_xlfn.XLOOKUP($A184&amp;T$4,MEN_DES&amp;MEN_COD,MEN_GMS),0)*$Q184</f>
        <v>0</v>
      </c>
      <c r="U184" s="157" cm="1">
        <f t="array" ref="U184">IFERROR(_xlfn.XLOOKUP($A184&amp;U$4,MEN_DES&amp;MEN_COD,MEN_GMS),0)*$Q184</f>
        <v>0</v>
      </c>
      <c r="V184" s="157" cm="1">
        <f t="array" ref="V184">IFERROR(_xlfn.XLOOKUP($A184&amp;V$4,MEN_DES&amp;MEN_COD,MEN_GMS),0)*$Q184</f>
        <v>0</v>
      </c>
      <c r="W184" s="157" cm="1">
        <f t="array" ref="W184">IFERROR(_xlfn.XLOOKUP($A184&amp;W$4,MEN_DES&amp;MEN_COD,MEN_GMS),0)*$Q184</f>
        <v>0</v>
      </c>
      <c r="X184" s="157" cm="1">
        <f t="array" ref="X184">IFERROR(_xlfn.XLOOKUP($A184&amp;X$4,MEN_DES&amp;MEN_COD,MEN_GMS),0)*$Q184</f>
        <v>0</v>
      </c>
      <c r="Y184" s="157" cm="1">
        <f t="array" ref="Y184">IFERROR(_xlfn.XLOOKUP($A184&amp;Y$4,MEN_DES&amp;MEN_COD,MEN_GMS),0)*$Q184</f>
        <v>0</v>
      </c>
      <c r="Z184" s="157" cm="1">
        <f t="array" ref="Z184">IFERROR(_xlfn.XLOOKUP($A184&amp;Z$4,MEN_DES&amp;MEN_COD,MEN_GMS),0)*$Q184</f>
        <v>0</v>
      </c>
      <c r="AA184" s="157" cm="1">
        <f t="array" ref="AA184">IFERROR(_xlfn.XLOOKUP($A184&amp;AA$4,MEN_DES&amp;MEN_COD,MEN_GMS),0)*$Q184</f>
        <v>0</v>
      </c>
      <c r="AB184" s="157" cm="1">
        <f t="array" ref="AB184">IFERROR(_xlfn.XLOOKUP($A184&amp;AB$4,MEN_DES&amp;MEN_COD,MEN_GMS),0)*$Q184</f>
        <v>0</v>
      </c>
      <c r="AC184" s="157" cm="1">
        <f t="array" ref="AC184">IFERROR(_xlfn.XLOOKUP($A184&amp;AC$4,MEN_DES&amp;MEN_COD,MEN_GMS),0)*$Q184</f>
        <v>0</v>
      </c>
      <c r="AD184" s="157" cm="1">
        <f t="array" ref="AD184">IFERROR(_xlfn.XLOOKUP($A184&amp;AD$4,MEN_DES&amp;MEN_COD,MEN_GMS),0)*$Q184</f>
        <v>0</v>
      </c>
      <c r="AE184" s="157" cm="1">
        <f t="array" ref="AE184">IFERROR(_xlfn.XLOOKUP($A184&amp;AE$4,MEN_DES&amp;MEN_COD,MEN_GMS),0)*$Q184</f>
        <v>0</v>
      </c>
      <c r="AF184" s="157"/>
      <c r="AG184" s="157" cm="1">
        <f t="array" ref="AG184">IFERROR(_xlfn.XLOOKUP($A184&amp;AG$4,MEN_DES&amp;MEN_COD,MEN_GMS),0)*$Q184</f>
        <v>0</v>
      </c>
      <c r="AH184" s="157" cm="1">
        <f t="array" ref="AH184">IFERROR(_xlfn.XLOOKUP($A184&amp;AH$4,MEN_DES&amp;MEN_COD,MEN_GMS),0)*$Q184</f>
        <v>0</v>
      </c>
      <c r="AI184" s="157" cm="1">
        <f t="array" ref="AI184">IFERROR(_xlfn.XLOOKUP($A184&amp;AI$4,MEN_DES&amp;MEN_COD,MEN_GMS),0)*$Q184</f>
        <v>0</v>
      </c>
      <c r="AJ184" s="157" cm="1">
        <f t="array" ref="AJ184">IFERROR(_xlfn.XLOOKUP($A184&amp;AJ$4,MEN_DES&amp;MEN_COD,MEN_GMS),0)*$Q184</f>
        <v>0</v>
      </c>
      <c r="AK184" s="157" cm="1">
        <f t="array" ref="AK184">IFERROR(_xlfn.XLOOKUP($A184&amp;AK$4,MEN_DES&amp;MEN_COD,MEN_GMS),0)*$Q184</f>
        <v>0</v>
      </c>
      <c r="AL184" s="157" cm="1">
        <f t="array" ref="AL184">IFERROR(_xlfn.XLOOKUP($A184&amp;AL$4,MEN_DES&amp;MEN_COD,MEN_GMS),0)*$Q184</f>
        <v>0</v>
      </c>
      <c r="AM184" s="157" cm="1">
        <f t="array" ref="AM184">IFERROR(_xlfn.XLOOKUP($A184&amp;AM$4,MEN_DES&amp;MEN_COD,MEN_GMS),0)*$Q184</f>
        <v>0</v>
      </c>
      <c r="AN184" s="157" cm="1">
        <f t="array" ref="AN184">IFERROR(_xlfn.XLOOKUP($A184&amp;AN$4,MEN_DES&amp;MEN_COD,MEN_GMS),0)*$Q184</f>
        <v>0</v>
      </c>
      <c r="AO184" s="157" cm="1">
        <f t="array" ref="AO184">IFERROR(_xlfn.XLOOKUP($A184&amp;AO$4,MEN_DES&amp;MEN_COD,MEN_GMS),0)*$Q184</f>
        <v>0</v>
      </c>
      <c r="AP184" s="157" cm="1">
        <f t="array" ref="AP184">IFERROR(_xlfn.XLOOKUP($A184&amp;AP$4,MEN_DES&amp;MEN_COD,MEN_GMS),0)*$Q184</f>
        <v>0</v>
      </c>
      <c r="AQ184" s="157" cm="1">
        <f t="array" ref="AQ184">IFERROR(_xlfn.XLOOKUP($A184&amp;AQ$4,MEN_DES&amp;MEN_COD,MEN_GMS),0)*$Q184</f>
        <v>0</v>
      </c>
      <c r="AR184" s="157" cm="1">
        <f t="array" ref="AR184">IFERROR(_xlfn.XLOOKUP($A184&amp;AR$4,MEN_DES&amp;MEN_COD,MEN_GMS),0)*$Q184</f>
        <v>0</v>
      </c>
      <c r="AS184" s="157" cm="1">
        <f t="array" ref="AS184">IFERROR(_xlfn.XLOOKUP($A184&amp;AS$4,MEN_DES&amp;MEN_COD,MEN_GMS),0)*$Q184</f>
        <v>0</v>
      </c>
      <c r="AT184" s="157" cm="1">
        <f t="array" ref="AT184">IFERROR(_xlfn.XLOOKUP($A184&amp;AT$4,MEN_DES&amp;MEN_COD,MEN_GMS),0)*$Q184</f>
        <v>0</v>
      </c>
      <c r="AU184" s="157" cm="1">
        <f t="array" ref="AU184">IFERROR(_xlfn.XLOOKUP($A184&amp;AU$4,MEN_DES&amp;MEN_COD,MEN_GMS),0)*$Q184</f>
        <v>0</v>
      </c>
      <c r="AV184" s="157" cm="1">
        <f t="array" ref="AV184">IFERROR(_xlfn.XLOOKUP($A184&amp;AV$4,MEN_DES&amp;MEN_COD,MEN_GMS),0)*$Q184</f>
        <v>0</v>
      </c>
      <c r="AW184" s="157" cm="1">
        <f t="array" ref="AW184">IFERROR(_xlfn.XLOOKUP($A184&amp;AW$4,MEN_DES&amp;MEN_COD,MEN_GMS),0)*$Q184</f>
        <v>0</v>
      </c>
      <c r="AX184" s="157" cm="1">
        <f t="array" ref="AX184">IFERROR(_xlfn.XLOOKUP($A184&amp;AX$4,MEN_DES&amp;MEN_COD,MEN_GMS),0)*$Q184</f>
        <v>0</v>
      </c>
      <c r="AY184" s="157" cm="1">
        <f t="array" ref="AY184">IFERROR(_xlfn.XLOOKUP($A184&amp;AY$4,MEN_DES&amp;MEN_COD,MEN_GMS),0)*$Q184</f>
        <v>0</v>
      </c>
      <c r="AZ184" s="157" cm="1">
        <f t="array" ref="AZ184">IFERROR(_xlfn.XLOOKUP($A184&amp;AZ$4,MEN_DES&amp;MEN_COD,MEN_GMS),0)*$Q184</f>
        <v>0</v>
      </c>
      <c r="BA184" s="157" cm="1">
        <f t="array" ref="BA184">IFERROR(_xlfn.XLOOKUP($A184&amp;BA$4,MEN_DES&amp;MEN_COD,MEN_GMS),0)*$Q184</f>
        <v>0</v>
      </c>
      <c r="BB184" s="157" cm="1">
        <f t="array" ref="BB184">IFERROR(_xlfn.XLOOKUP($A184&amp;BB$4,MEN_DES&amp;MEN_COD,MEN_GMS),0)*$Q184</f>
        <v>0</v>
      </c>
      <c r="BC184" s="157" cm="1">
        <f t="array" ref="BC184">IFERROR(_xlfn.XLOOKUP($A184&amp;BC$4,MEN_DES&amp;MEN_COD,MEN_GMS),0)*$Q184</f>
        <v>0</v>
      </c>
      <c r="BD184" s="157" cm="1">
        <f t="array" ref="BD184">IFERROR(_xlfn.XLOOKUP($A184&amp;BD$4,MEN_DES&amp;MEN_COD,MEN_GMS),0)*$Q184</f>
        <v>0</v>
      </c>
      <c r="BE184" s="157" cm="1">
        <f t="array" ref="BE184">IFERROR(_xlfn.XLOOKUP($A184&amp;BE$4,MEN_DES&amp;MEN_COD,MEN_GMS),0)*$Q184</f>
        <v>0</v>
      </c>
      <c r="BF184" s="157" cm="1">
        <f t="array" ref="BF184">IFERROR(_xlfn.XLOOKUP($A184&amp;BF$4,MEN_DES&amp;MEN_COD,MEN_GMS),0)*$Q184</f>
        <v>0</v>
      </c>
      <c r="BG184" s="157" cm="1">
        <f t="array" ref="BG184">IFERROR(_xlfn.XLOOKUP($A184&amp;BG$4,MEN_DES&amp;MEN_COD,MEN_GMS),0)*$Q184</f>
        <v>0</v>
      </c>
      <c r="BH184" s="157" cm="1">
        <f t="array" ref="BH184">IFERROR(_xlfn.XLOOKUP($A184&amp;BH$4,MEN_DES&amp;MEN_COD,MEN_GMS),0)*$Q184</f>
        <v>0</v>
      </c>
      <c r="BI184" s="157" cm="1">
        <f t="array" ref="BI184">IFERROR(_xlfn.XLOOKUP($A184&amp;BI$4,MEN_DES&amp;MEN_COD,MEN_GMS),0)*$Q184</f>
        <v>0</v>
      </c>
      <c r="BJ184" s="157" cm="1">
        <f t="array" ref="BJ184">IFERROR(_xlfn.XLOOKUP($A184&amp;BJ$4,MEN_DES&amp;MEN_COD,MEN_GMS),0)*$Q184</f>
        <v>0</v>
      </c>
      <c r="BK184" s="157" cm="1">
        <f t="array" ref="BK184">IFERROR(_xlfn.XLOOKUP($A184&amp;BK$4,MEN_DES&amp;MEN_COD,MEN_GMS),0)*$Q184</f>
        <v>0</v>
      </c>
      <c r="BL184" s="157" cm="1">
        <f t="array" ref="BL184">IFERROR(_xlfn.XLOOKUP($A184&amp;BL$4,MEN_DES&amp;MEN_COD,MEN_GMS),0)*$Q184</f>
        <v>0</v>
      </c>
      <c r="BM184" s="157" cm="1">
        <f t="array" ref="BM184">IFERROR(_xlfn.XLOOKUP($A184&amp;BM$4,MEN_DES&amp;MEN_COD,MEN_GMS),0)*$Q184</f>
        <v>0</v>
      </c>
      <c r="BN184" s="157" cm="1">
        <f t="array" ref="BN184">IFERROR(_xlfn.XLOOKUP($A184&amp;BN$4,MEN_DES&amp;MEN_COD,MEN_GMS),0)*$Q184</f>
        <v>0</v>
      </c>
      <c r="BO184" s="168">
        <f t="shared" si="41"/>
        <v>0</v>
      </c>
    </row>
    <row r="185" spans="2:67" x14ac:dyDescent="0.15">
      <c r="B185"/>
      <c r="C185"/>
      <c r="R185" s="157" cm="1">
        <f t="array" ref="R185">IFERROR(_xlfn.XLOOKUP($A185&amp;R$4,MEN_DES&amp;MEN_COD,MEN_GMS),0)*$Q185</f>
        <v>0</v>
      </c>
      <c r="S185" s="157" cm="1">
        <f t="array" ref="S185">IFERROR(_xlfn.XLOOKUP($A185&amp;S$4,MEN_DES&amp;MEN_COD,MEN_GMS),0)*$Q185</f>
        <v>0</v>
      </c>
      <c r="T185" s="157" cm="1">
        <f t="array" ref="T185">IFERROR(_xlfn.XLOOKUP($A185&amp;T$4,MEN_DES&amp;MEN_COD,MEN_GMS),0)*$Q185</f>
        <v>0</v>
      </c>
      <c r="U185" s="157" cm="1">
        <f t="array" ref="U185">IFERROR(_xlfn.XLOOKUP($A185&amp;U$4,MEN_DES&amp;MEN_COD,MEN_GMS),0)*$Q185</f>
        <v>0</v>
      </c>
      <c r="V185" s="157" cm="1">
        <f t="array" ref="V185">IFERROR(_xlfn.XLOOKUP($A185&amp;V$4,MEN_DES&amp;MEN_COD,MEN_GMS),0)*$Q185</f>
        <v>0</v>
      </c>
      <c r="W185" s="157" cm="1">
        <f t="array" ref="W185">IFERROR(_xlfn.XLOOKUP($A185&amp;W$4,MEN_DES&amp;MEN_COD,MEN_GMS),0)*$Q185</f>
        <v>0</v>
      </c>
      <c r="X185" s="157" cm="1">
        <f t="array" ref="X185">IFERROR(_xlfn.XLOOKUP($A185&amp;X$4,MEN_DES&amp;MEN_COD,MEN_GMS),0)*$Q185</f>
        <v>0</v>
      </c>
      <c r="Y185" s="157" cm="1">
        <f t="array" ref="Y185">IFERROR(_xlfn.XLOOKUP($A185&amp;Y$4,MEN_DES&amp;MEN_COD,MEN_GMS),0)*$Q185</f>
        <v>0</v>
      </c>
      <c r="Z185" s="157" cm="1">
        <f t="array" ref="Z185">IFERROR(_xlfn.XLOOKUP($A185&amp;Z$4,MEN_DES&amp;MEN_COD,MEN_GMS),0)*$Q185</f>
        <v>0</v>
      </c>
      <c r="AA185" s="157" cm="1">
        <f t="array" ref="AA185">IFERROR(_xlfn.XLOOKUP($A185&amp;AA$4,MEN_DES&amp;MEN_COD,MEN_GMS),0)*$Q185</f>
        <v>0</v>
      </c>
      <c r="AB185" s="157" cm="1">
        <f t="array" ref="AB185">IFERROR(_xlfn.XLOOKUP($A185&amp;AB$4,MEN_DES&amp;MEN_COD,MEN_GMS),0)*$Q185</f>
        <v>0</v>
      </c>
      <c r="AC185" s="157" cm="1">
        <f t="array" ref="AC185">IFERROR(_xlfn.XLOOKUP($A185&amp;AC$4,MEN_DES&amp;MEN_COD,MEN_GMS),0)*$Q185</f>
        <v>0</v>
      </c>
      <c r="AD185" s="157" cm="1">
        <f t="array" ref="AD185">IFERROR(_xlfn.XLOOKUP($A185&amp;AD$4,MEN_DES&amp;MEN_COD,MEN_GMS),0)*$Q185</f>
        <v>0</v>
      </c>
      <c r="AE185" s="157" cm="1">
        <f t="array" ref="AE185">IFERROR(_xlfn.XLOOKUP($A185&amp;AE$4,MEN_DES&amp;MEN_COD,MEN_GMS),0)*$Q185</f>
        <v>0</v>
      </c>
      <c r="AF185" s="157"/>
      <c r="AG185" s="157" cm="1">
        <f t="array" ref="AG185">IFERROR(_xlfn.XLOOKUP($A185&amp;AG$4,MEN_DES&amp;MEN_COD,MEN_GMS),0)*$Q185</f>
        <v>0</v>
      </c>
      <c r="AH185" s="157" cm="1">
        <f t="array" ref="AH185">IFERROR(_xlfn.XLOOKUP($A185&amp;AH$4,MEN_DES&amp;MEN_COD,MEN_GMS),0)*$Q185</f>
        <v>0</v>
      </c>
      <c r="AI185" s="157" cm="1">
        <f t="array" ref="AI185">IFERROR(_xlfn.XLOOKUP($A185&amp;AI$4,MEN_DES&amp;MEN_COD,MEN_GMS),0)*$Q185</f>
        <v>0</v>
      </c>
      <c r="AJ185" s="157" cm="1">
        <f t="array" ref="AJ185">IFERROR(_xlfn.XLOOKUP($A185&amp;AJ$4,MEN_DES&amp;MEN_COD,MEN_GMS),0)*$Q185</f>
        <v>0</v>
      </c>
      <c r="AK185" s="157" cm="1">
        <f t="array" ref="AK185">IFERROR(_xlfn.XLOOKUP($A185&amp;AK$4,MEN_DES&amp;MEN_COD,MEN_GMS),0)*$Q185</f>
        <v>0</v>
      </c>
      <c r="AL185" s="157" cm="1">
        <f t="array" ref="AL185">IFERROR(_xlfn.XLOOKUP($A185&amp;AL$4,MEN_DES&amp;MEN_COD,MEN_GMS),0)*$Q185</f>
        <v>0</v>
      </c>
      <c r="AM185" s="157" cm="1">
        <f t="array" ref="AM185">IFERROR(_xlfn.XLOOKUP($A185&amp;AM$4,MEN_DES&amp;MEN_COD,MEN_GMS),0)*$Q185</f>
        <v>0</v>
      </c>
      <c r="AN185" s="157" cm="1">
        <f t="array" ref="AN185">IFERROR(_xlfn.XLOOKUP($A185&amp;AN$4,MEN_DES&amp;MEN_COD,MEN_GMS),0)*$Q185</f>
        <v>0</v>
      </c>
      <c r="AO185" s="157" cm="1">
        <f t="array" ref="AO185">IFERROR(_xlfn.XLOOKUP($A185&amp;AO$4,MEN_DES&amp;MEN_COD,MEN_GMS),0)*$Q185</f>
        <v>0</v>
      </c>
      <c r="AP185" s="157" cm="1">
        <f t="array" ref="AP185">IFERROR(_xlfn.XLOOKUP($A185&amp;AP$4,MEN_DES&amp;MEN_COD,MEN_GMS),0)*$Q185</f>
        <v>0</v>
      </c>
      <c r="AQ185" s="157" cm="1">
        <f t="array" ref="AQ185">IFERROR(_xlfn.XLOOKUP($A185&amp;AQ$4,MEN_DES&amp;MEN_COD,MEN_GMS),0)*$Q185</f>
        <v>0</v>
      </c>
      <c r="AR185" s="157" cm="1">
        <f t="array" ref="AR185">IFERROR(_xlfn.XLOOKUP($A185&amp;AR$4,MEN_DES&amp;MEN_COD,MEN_GMS),0)*$Q185</f>
        <v>0</v>
      </c>
      <c r="AS185" s="157" cm="1">
        <f t="array" ref="AS185">IFERROR(_xlfn.XLOOKUP($A185&amp;AS$4,MEN_DES&amp;MEN_COD,MEN_GMS),0)*$Q185</f>
        <v>0</v>
      </c>
      <c r="AT185" s="157" cm="1">
        <f t="array" ref="AT185">IFERROR(_xlfn.XLOOKUP($A185&amp;AT$4,MEN_DES&amp;MEN_COD,MEN_GMS),0)*$Q185</f>
        <v>0</v>
      </c>
      <c r="AU185" s="157" cm="1">
        <f t="array" ref="AU185">IFERROR(_xlfn.XLOOKUP($A185&amp;AU$4,MEN_DES&amp;MEN_COD,MEN_GMS),0)*$Q185</f>
        <v>0</v>
      </c>
      <c r="AV185" s="157" cm="1">
        <f t="array" ref="AV185">IFERROR(_xlfn.XLOOKUP($A185&amp;AV$4,MEN_DES&amp;MEN_COD,MEN_GMS),0)*$Q185</f>
        <v>0</v>
      </c>
      <c r="AW185" s="157" cm="1">
        <f t="array" ref="AW185">IFERROR(_xlfn.XLOOKUP($A185&amp;AW$4,MEN_DES&amp;MEN_COD,MEN_GMS),0)*$Q185</f>
        <v>0</v>
      </c>
      <c r="AX185" s="157" cm="1">
        <f t="array" ref="AX185">IFERROR(_xlfn.XLOOKUP($A185&amp;AX$4,MEN_DES&amp;MEN_COD,MEN_GMS),0)*$Q185</f>
        <v>0</v>
      </c>
      <c r="AY185" s="157" cm="1">
        <f t="array" ref="AY185">IFERROR(_xlfn.XLOOKUP($A185&amp;AY$4,MEN_DES&amp;MEN_COD,MEN_GMS),0)*$Q185</f>
        <v>0</v>
      </c>
      <c r="AZ185" s="157" cm="1">
        <f t="array" ref="AZ185">IFERROR(_xlfn.XLOOKUP($A185&amp;AZ$4,MEN_DES&amp;MEN_COD,MEN_GMS),0)*$Q185</f>
        <v>0</v>
      </c>
      <c r="BA185" s="157" cm="1">
        <f t="array" ref="BA185">IFERROR(_xlfn.XLOOKUP($A185&amp;BA$4,MEN_DES&amp;MEN_COD,MEN_GMS),0)*$Q185</f>
        <v>0</v>
      </c>
      <c r="BB185" s="157" cm="1">
        <f t="array" ref="BB185">IFERROR(_xlfn.XLOOKUP($A185&amp;BB$4,MEN_DES&amp;MEN_COD,MEN_GMS),0)*$Q185</f>
        <v>0</v>
      </c>
      <c r="BC185" s="157" cm="1">
        <f t="array" ref="BC185">IFERROR(_xlfn.XLOOKUP($A185&amp;BC$4,MEN_DES&amp;MEN_COD,MEN_GMS),0)*$Q185</f>
        <v>0</v>
      </c>
      <c r="BD185" s="157" cm="1">
        <f t="array" ref="BD185">IFERROR(_xlfn.XLOOKUP($A185&amp;BD$4,MEN_DES&amp;MEN_COD,MEN_GMS),0)*$Q185</f>
        <v>0</v>
      </c>
      <c r="BE185" s="157" cm="1">
        <f t="array" ref="BE185">IFERROR(_xlfn.XLOOKUP($A185&amp;BE$4,MEN_DES&amp;MEN_COD,MEN_GMS),0)*$Q185</f>
        <v>0</v>
      </c>
      <c r="BF185" s="157" cm="1">
        <f t="array" ref="BF185">IFERROR(_xlfn.XLOOKUP($A185&amp;BF$4,MEN_DES&amp;MEN_COD,MEN_GMS),0)*$Q185</f>
        <v>0</v>
      </c>
      <c r="BG185" s="157" cm="1">
        <f t="array" ref="BG185">IFERROR(_xlfn.XLOOKUP($A185&amp;BG$4,MEN_DES&amp;MEN_COD,MEN_GMS),0)*$Q185</f>
        <v>0</v>
      </c>
      <c r="BH185" s="157" cm="1">
        <f t="array" ref="BH185">IFERROR(_xlfn.XLOOKUP($A185&amp;BH$4,MEN_DES&amp;MEN_COD,MEN_GMS),0)*$Q185</f>
        <v>0</v>
      </c>
      <c r="BI185" s="157" cm="1">
        <f t="array" ref="BI185">IFERROR(_xlfn.XLOOKUP($A185&amp;BI$4,MEN_DES&amp;MEN_COD,MEN_GMS),0)*$Q185</f>
        <v>0</v>
      </c>
      <c r="BJ185" s="157" cm="1">
        <f t="array" ref="BJ185">IFERROR(_xlfn.XLOOKUP($A185&amp;BJ$4,MEN_DES&amp;MEN_COD,MEN_GMS),0)*$Q185</f>
        <v>0</v>
      </c>
      <c r="BK185" s="157" cm="1">
        <f t="array" ref="BK185">IFERROR(_xlfn.XLOOKUP($A185&amp;BK$4,MEN_DES&amp;MEN_COD,MEN_GMS),0)*$Q185</f>
        <v>0</v>
      </c>
      <c r="BL185" s="157" cm="1">
        <f t="array" ref="BL185">IFERROR(_xlfn.XLOOKUP($A185&amp;BL$4,MEN_DES&amp;MEN_COD,MEN_GMS),0)*$Q185</f>
        <v>0</v>
      </c>
      <c r="BM185" s="157" cm="1">
        <f t="array" ref="BM185">IFERROR(_xlfn.XLOOKUP($A185&amp;BM$4,MEN_DES&amp;MEN_COD,MEN_GMS),0)*$Q185</f>
        <v>0</v>
      </c>
      <c r="BN185" s="157" cm="1">
        <f t="array" ref="BN185">IFERROR(_xlfn.XLOOKUP($A185&amp;BN$4,MEN_DES&amp;MEN_COD,MEN_GMS),0)*$Q185</f>
        <v>0</v>
      </c>
      <c r="BO185" s="168">
        <f t="shared" si="41"/>
        <v>0</v>
      </c>
    </row>
    <row r="186" spans="2:67" x14ac:dyDescent="0.15">
      <c r="B186"/>
      <c r="C186"/>
      <c r="R186" s="157" cm="1">
        <f t="array" ref="R186">IFERROR(_xlfn.XLOOKUP($A186&amp;R$4,MEN_DES&amp;MEN_COD,MEN_GMS),0)*$Q186</f>
        <v>0</v>
      </c>
      <c r="S186" s="157" cm="1">
        <f t="array" ref="S186">IFERROR(_xlfn.XLOOKUP($A186&amp;S$4,MEN_DES&amp;MEN_COD,MEN_GMS),0)*$Q186</f>
        <v>0</v>
      </c>
      <c r="T186" s="157" cm="1">
        <f t="array" ref="T186">IFERROR(_xlfn.XLOOKUP($A186&amp;T$4,MEN_DES&amp;MEN_COD,MEN_GMS),0)*$Q186</f>
        <v>0</v>
      </c>
      <c r="U186" s="157" cm="1">
        <f t="array" ref="U186">IFERROR(_xlfn.XLOOKUP($A186&amp;U$4,MEN_DES&amp;MEN_COD,MEN_GMS),0)*$Q186</f>
        <v>0</v>
      </c>
      <c r="V186" s="157" cm="1">
        <f t="array" ref="V186">IFERROR(_xlfn.XLOOKUP($A186&amp;V$4,MEN_DES&amp;MEN_COD,MEN_GMS),0)*$Q186</f>
        <v>0</v>
      </c>
      <c r="W186" s="157" cm="1">
        <f t="array" ref="W186">IFERROR(_xlfn.XLOOKUP($A186&amp;W$4,MEN_DES&amp;MEN_COD,MEN_GMS),0)*$Q186</f>
        <v>0</v>
      </c>
      <c r="X186" s="157" cm="1">
        <f t="array" ref="X186">IFERROR(_xlfn.XLOOKUP($A186&amp;X$4,MEN_DES&amp;MEN_COD,MEN_GMS),0)*$Q186</f>
        <v>0</v>
      </c>
      <c r="Y186" s="157" cm="1">
        <f t="array" ref="Y186">IFERROR(_xlfn.XLOOKUP($A186&amp;Y$4,MEN_DES&amp;MEN_COD,MEN_GMS),0)*$Q186</f>
        <v>0</v>
      </c>
      <c r="Z186" s="157" cm="1">
        <f t="array" ref="Z186">IFERROR(_xlfn.XLOOKUP($A186&amp;Z$4,MEN_DES&amp;MEN_COD,MEN_GMS),0)*$Q186</f>
        <v>0</v>
      </c>
      <c r="AA186" s="157" cm="1">
        <f t="array" ref="AA186">IFERROR(_xlfn.XLOOKUP($A186&amp;AA$4,MEN_DES&amp;MEN_COD,MEN_GMS),0)*$Q186</f>
        <v>0</v>
      </c>
      <c r="AB186" s="157" cm="1">
        <f t="array" ref="AB186">IFERROR(_xlfn.XLOOKUP($A186&amp;AB$4,MEN_DES&amp;MEN_COD,MEN_GMS),0)*$Q186</f>
        <v>0</v>
      </c>
      <c r="AC186" s="157" cm="1">
        <f t="array" ref="AC186">IFERROR(_xlfn.XLOOKUP($A186&amp;AC$4,MEN_DES&amp;MEN_COD,MEN_GMS),0)*$Q186</f>
        <v>0</v>
      </c>
      <c r="AD186" s="157" cm="1">
        <f t="array" ref="AD186">IFERROR(_xlfn.XLOOKUP($A186&amp;AD$4,MEN_DES&amp;MEN_COD,MEN_GMS),0)*$Q186</f>
        <v>0</v>
      </c>
      <c r="AE186" s="157" cm="1">
        <f t="array" ref="AE186">IFERROR(_xlfn.XLOOKUP($A186&amp;AE$4,MEN_DES&amp;MEN_COD,MEN_GMS),0)*$Q186</f>
        <v>0</v>
      </c>
      <c r="AF186" s="157"/>
      <c r="AG186" s="157" cm="1">
        <f t="array" ref="AG186">IFERROR(_xlfn.XLOOKUP($A186&amp;AG$4,MEN_DES&amp;MEN_COD,MEN_GMS),0)*$Q186</f>
        <v>0</v>
      </c>
      <c r="AH186" s="157" cm="1">
        <f t="array" ref="AH186">IFERROR(_xlfn.XLOOKUP($A186&amp;AH$4,MEN_DES&amp;MEN_COD,MEN_GMS),0)*$Q186</f>
        <v>0</v>
      </c>
      <c r="AI186" s="157" cm="1">
        <f t="array" ref="AI186">IFERROR(_xlfn.XLOOKUP($A186&amp;AI$4,MEN_DES&amp;MEN_COD,MEN_GMS),0)*$Q186</f>
        <v>0</v>
      </c>
      <c r="AJ186" s="157" cm="1">
        <f t="array" ref="AJ186">IFERROR(_xlfn.XLOOKUP($A186&amp;AJ$4,MEN_DES&amp;MEN_COD,MEN_GMS),0)*$Q186</f>
        <v>0</v>
      </c>
      <c r="AK186" s="157" cm="1">
        <f t="array" ref="AK186">IFERROR(_xlfn.XLOOKUP($A186&amp;AK$4,MEN_DES&amp;MEN_COD,MEN_GMS),0)*$Q186</f>
        <v>0</v>
      </c>
      <c r="AL186" s="157" cm="1">
        <f t="array" ref="AL186">IFERROR(_xlfn.XLOOKUP($A186&amp;AL$4,MEN_DES&amp;MEN_COD,MEN_GMS),0)*$Q186</f>
        <v>0</v>
      </c>
      <c r="AM186" s="157" cm="1">
        <f t="array" ref="AM186">IFERROR(_xlfn.XLOOKUP($A186&amp;AM$4,MEN_DES&amp;MEN_COD,MEN_GMS),0)*$Q186</f>
        <v>0</v>
      </c>
      <c r="AN186" s="157" cm="1">
        <f t="array" ref="AN186">IFERROR(_xlfn.XLOOKUP($A186&amp;AN$4,MEN_DES&amp;MEN_COD,MEN_GMS),0)*$Q186</f>
        <v>0</v>
      </c>
      <c r="AO186" s="157" cm="1">
        <f t="array" ref="AO186">IFERROR(_xlfn.XLOOKUP($A186&amp;AO$4,MEN_DES&amp;MEN_COD,MEN_GMS),0)*$Q186</f>
        <v>0</v>
      </c>
      <c r="AP186" s="157" cm="1">
        <f t="array" ref="AP186">IFERROR(_xlfn.XLOOKUP($A186&amp;AP$4,MEN_DES&amp;MEN_COD,MEN_GMS),0)*$Q186</f>
        <v>0</v>
      </c>
      <c r="AQ186" s="157" cm="1">
        <f t="array" ref="AQ186">IFERROR(_xlfn.XLOOKUP($A186&amp;AQ$4,MEN_DES&amp;MEN_COD,MEN_GMS),0)*$Q186</f>
        <v>0</v>
      </c>
      <c r="AR186" s="157" cm="1">
        <f t="array" ref="AR186">IFERROR(_xlfn.XLOOKUP($A186&amp;AR$4,MEN_DES&amp;MEN_COD,MEN_GMS),0)*$Q186</f>
        <v>0</v>
      </c>
      <c r="AS186" s="157" cm="1">
        <f t="array" ref="AS186">IFERROR(_xlfn.XLOOKUP($A186&amp;AS$4,MEN_DES&amp;MEN_COD,MEN_GMS),0)*$Q186</f>
        <v>0</v>
      </c>
      <c r="AT186" s="157" cm="1">
        <f t="array" ref="AT186">IFERROR(_xlfn.XLOOKUP($A186&amp;AT$4,MEN_DES&amp;MEN_COD,MEN_GMS),0)*$Q186</f>
        <v>0</v>
      </c>
      <c r="AU186" s="157" cm="1">
        <f t="array" ref="AU186">IFERROR(_xlfn.XLOOKUP($A186&amp;AU$4,MEN_DES&amp;MEN_COD,MEN_GMS),0)*$Q186</f>
        <v>0</v>
      </c>
      <c r="AV186" s="157" cm="1">
        <f t="array" ref="AV186">IFERROR(_xlfn.XLOOKUP($A186&amp;AV$4,MEN_DES&amp;MEN_COD,MEN_GMS),0)*$Q186</f>
        <v>0</v>
      </c>
      <c r="AW186" s="157" cm="1">
        <f t="array" ref="AW186">IFERROR(_xlfn.XLOOKUP($A186&amp;AW$4,MEN_DES&amp;MEN_COD,MEN_GMS),0)*$Q186</f>
        <v>0</v>
      </c>
      <c r="AX186" s="157" cm="1">
        <f t="array" ref="AX186">IFERROR(_xlfn.XLOOKUP($A186&amp;AX$4,MEN_DES&amp;MEN_COD,MEN_GMS),0)*$Q186</f>
        <v>0</v>
      </c>
      <c r="AY186" s="157" cm="1">
        <f t="array" ref="AY186">IFERROR(_xlfn.XLOOKUP($A186&amp;AY$4,MEN_DES&amp;MEN_COD,MEN_GMS),0)*$Q186</f>
        <v>0</v>
      </c>
      <c r="AZ186" s="157" cm="1">
        <f t="array" ref="AZ186">IFERROR(_xlfn.XLOOKUP($A186&amp;AZ$4,MEN_DES&amp;MEN_COD,MEN_GMS),0)*$Q186</f>
        <v>0</v>
      </c>
      <c r="BA186" s="157" cm="1">
        <f t="array" ref="BA186">IFERROR(_xlfn.XLOOKUP($A186&amp;BA$4,MEN_DES&amp;MEN_COD,MEN_GMS),0)*$Q186</f>
        <v>0</v>
      </c>
      <c r="BB186" s="157" cm="1">
        <f t="array" ref="BB186">IFERROR(_xlfn.XLOOKUP($A186&amp;BB$4,MEN_DES&amp;MEN_COD,MEN_GMS),0)*$Q186</f>
        <v>0</v>
      </c>
      <c r="BC186" s="157" cm="1">
        <f t="array" ref="BC186">IFERROR(_xlfn.XLOOKUP($A186&amp;BC$4,MEN_DES&amp;MEN_COD,MEN_GMS),0)*$Q186</f>
        <v>0</v>
      </c>
      <c r="BD186" s="157" cm="1">
        <f t="array" ref="BD186">IFERROR(_xlfn.XLOOKUP($A186&amp;BD$4,MEN_DES&amp;MEN_COD,MEN_GMS),0)*$Q186</f>
        <v>0</v>
      </c>
      <c r="BE186" s="157" cm="1">
        <f t="array" ref="BE186">IFERROR(_xlfn.XLOOKUP($A186&amp;BE$4,MEN_DES&amp;MEN_COD,MEN_GMS),0)*$Q186</f>
        <v>0</v>
      </c>
      <c r="BF186" s="157" cm="1">
        <f t="array" ref="BF186">IFERROR(_xlfn.XLOOKUP($A186&amp;BF$4,MEN_DES&amp;MEN_COD,MEN_GMS),0)*$Q186</f>
        <v>0</v>
      </c>
      <c r="BG186" s="157" cm="1">
        <f t="array" ref="BG186">IFERROR(_xlfn.XLOOKUP($A186&amp;BG$4,MEN_DES&amp;MEN_COD,MEN_GMS),0)*$Q186</f>
        <v>0</v>
      </c>
      <c r="BH186" s="157" cm="1">
        <f t="array" ref="BH186">IFERROR(_xlfn.XLOOKUP($A186&amp;BH$4,MEN_DES&amp;MEN_COD,MEN_GMS),0)*$Q186</f>
        <v>0</v>
      </c>
      <c r="BI186" s="157" cm="1">
        <f t="array" ref="BI186">IFERROR(_xlfn.XLOOKUP($A186&amp;BI$4,MEN_DES&amp;MEN_COD,MEN_GMS),0)*$Q186</f>
        <v>0</v>
      </c>
      <c r="BJ186" s="157" cm="1">
        <f t="array" ref="BJ186">IFERROR(_xlfn.XLOOKUP($A186&amp;BJ$4,MEN_DES&amp;MEN_COD,MEN_GMS),0)*$Q186</f>
        <v>0</v>
      </c>
      <c r="BK186" s="157" cm="1">
        <f t="array" ref="BK186">IFERROR(_xlfn.XLOOKUP($A186&amp;BK$4,MEN_DES&amp;MEN_COD,MEN_GMS),0)*$Q186</f>
        <v>0</v>
      </c>
      <c r="BL186" s="157" cm="1">
        <f t="array" ref="BL186">IFERROR(_xlfn.XLOOKUP($A186&amp;BL$4,MEN_DES&amp;MEN_COD,MEN_GMS),0)*$Q186</f>
        <v>0</v>
      </c>
      <c r="BM186" s="157" cm="1">
        <f t="array" ref="BM186">IFERROR(_xlfn.XLOOKUP($A186&amp;BM$4,MEN_DES&amp;MEN_COD,MEN_GMS),0)*$Q186</f>
        <v>0</v>
      </c>
      <c r="BN186" s="157" cm="1">
        <f t="array" ref="BN186">IFERROR(_xlfn.XLOOKUP($A186&amp;BN$4,MEN_DES&amp;MEN_COD,MEN_GMS),0)*$Q186</f>
        <v>0</v>
      </c>
      <c r="BO186" s="168">
        <f t="shared" si="41"/>
        <v>0</v>
      </c>
    </row>
    <row r="187" spans="2:67" x14ac:dyDescent="0.15">
      <c r="B187"/>
      <c r="C187"/>
      <c r="R187" s="157" cm="1">
        <f t="array" ref="R187">IFERROR(_xlfn.XLOOKUP($A187&amp;R$4,MEN_DES&amp;MEN_COD,MEN_GMS),0)*$Q187</f>
        <v>0</v>
      </c>
      <c r="S187" s="157" cm="1">
        <f t="array" ref="S187">IFERROR(_xlfn.XLOOKUP($A187&amp;S$4,MEN_DES&amp;MEN_COD,MEN_GMS),0)*$Q187</f>
        <v>0</v>
      </c>
      <c r="T187" s="157" cm="1">
        <f t="array" ref="T187">IFERROR(_xlfn.XLOOKUP($A187&amp;T$4,MEN_DES&amp;MEN_COD,MEN_GMS),0)*$Q187</f>
        <v>0</v>
      </c>
      <c r="U187" s="157" cm="1">
        <f t="array" ref="U187">IFERROR(_xlfn.XLOOKUP($A187&amp;U$4,MEN_DES&amp;MEN_COD,MEN_GMS),0)*$Q187</f>
        <v>0</v>
      </c>
      <c r="V187" s="157" cm="1">
        <f t="array" ref="V187">IFERROR(_xlfn.XLOOKUP($A187&amp;V$4,MEN_DES&amp;MEN_COD,MEN_GMS),0)*$Q187</f>
        <v>0</v>
      </c>
      <c r="W187" s="157" cm="1">
        <f t="array" ref="W187">IFERROR(_xlfn.XLOOKUP($A187&amp;W$4,MEN_DES&amp;MEN_COD,MEN_GMS),0)*$Q187</f>
        <v>0</v>
      </c>
      <c r="X187" s="157" cm="1">
        <f t="array" ref="X187">IFERROR(_xlfn.XLOOKUP($A187&amp;X$4,MEN_DES&amp;MEN_COD,MEN_GMS),0)*$Q187</f>
        <v>0</v>
      </c>
      <c r="Y187" s="157" cm="1">
        <f t="array" ref="Y187">IFERROR(_xlfn.XLOOKUP($A187&amp;Y$4,MEN_DES&amp;MEN_COD,MEN_GMS),0)*$Q187</f>
        <v>0</v>
      </c>
      <c r="Z187" s="157" cm="1">
        <f t="array" ref="Z187">IFERROR(_xlfn.XLOOKUP($A187&amp;Z$4,MEN_DES&amp;MEN_COD,MEN_GMS),0)*$Q187</f>
        <v>0</v>
      </c>
      <c r="AA187" s="157" cm="1">
        <f t="array" ref="AA187">IFERROR(_xlfn.XLOOKUP($A187&amp;AA$4,MEN_DES&amp;MEN_COD,MEN_GMS),0)*$Q187</f>
        <v>0</v>
      </c>
      <c r="AB187" s="157" cm="1">
        <f t="array" ref="AB187">IFERROR(_xlfn.XLOOKUP($A187&amp;AB$4,MEN_DES&amp;MEN_COD,MEN_GMS),0)*$Q187</f>
        <v>0</v>
      </c>
      <c r="AC187" s="157" cm="1">
        <f t="array" ref="AC187">IFERROR(_xlfn.XLOOKUP($A187&amp;AC$4,MEN_DES&amp;MEN_COD,MEN_GMS),0)*$Q187</f>
        <v>0</v>
      </c>
      <c r="AD187" s="157" cm="1">
        <f t="array" ref="AD187">IFERROR(_xlfn.XLOOKUP($A187&amp;AD$4,MEN_DES&amp;MEN_COD,MEN_GMS),0)*$Q187</f>
        <v>0</v>
      </c>
      <c r="AE187" s="157" cm="1">
        <f t="array" ref="AE187">IFERROR(_xlfn.XLOOKUP($A187&amp;AE$4,MEN_DES&amp;MEN_COD,MEN_GMS),0)*$Q187</f>
        <v>0</v>
      </c>
      <c r="AF187" s="157"/>
      <c r="AG187" s="157" cm="1">
        <f t="array" ref="AG187">IFERROR(_xlfn.XLOOKUP($A187&amp;AG$4,MEN_DES&amp;MEN_COD,MEN_GMS),0)*$Q187</f>
        <v>0</v>
      </c>
      <c r="AH187" s="157" cm="1">
        <f t="array" ref="AH187">IFERROR(_xlfn.XLOOKUP($A187&amp;AH$4,MEN_DES&amp;MEN_COD,MEN_GMS),0)*$Q187</f>
        <v>0</v>
      </c>
      <c r="AI187" s="157" cm="1">
        <f t="array" ref="AI187">IFERROR(_xlfn.XLOOKUP($A187&amp;AI$4,MEN_DES&amp;MEN_COD,MEN_GMS),0)*$Q187</f>
        <v>0</v>
      </c>
      <c r="AJ187" s="157" cm="1">
        <f t="array" ref="AJ187">IFERROR(_xlfn.XLOOKUP($A187&amp;AJ$4,MEN_DES&amp;MEN_COD,MEN_GMS),0)*$Q187</f>
        <v>0</v>
      </c>
      <c r="AK187" s="157" cm="1">
        <f t="array" ref="AK187">IFERROR(_xlfn.XLOOKUP($A187&amp;AK$4,MEN_DES&amp;MEN_COD,MEN_GMS),0)*$Q187</f>
        <v>0</v>
      </c>
      <c r="AL187" s="157" cm="1">
        <f t="array" ref="AL187">IFERROR(_xlfn.XLOOKUP($A187&amp;AL$4,MEN_DES&amp;MEN_COD,MEN_GMS),0)*$Q187</f>
        <v>0</v>
      </c>
      <c r="AM187" s="157" cm="1">
        <f t="array" ref="AM187">IFERROR(_xlfn.XLOOKUP($A187&amp;AM$4,MEN_DES&amp;MEN_COD,MEN_GMS),0)*$Q187</f>
        <v>0</v>
      </c>
      <c r="AN187" s="157" cm="1">
        <f t="array" ref="AN187">IFERROR(_xlfn.XLOOKUP($A187&amp;AN$4,MEN_DES&amp;MEN_COD,MEN_GMS),0)*$Q187</f>
        <v>0</v>
      </c>
      <c r="AO187" s="157" cm="1">
        <f t="array" ref="AO187">IFERROR(_xlfn.XLOOKUP($A187&amp;AO$4,MEN_DES&amp;MEN_COD,MEN_GMS),0)*$Q187</f>
        <v>0</v>
      </c>
      <c r="AP187" s="157" cm="1">
        <f t="array" ref="AP187">IFERROR(_xlfn.XLOOKUP($A187&amp;AP$4,MEN_DES&amp;MEN_COD,MEN_GMS),0)*$Q187</f>
        <v>0</v>
      </c>
      <c r="AQ187" s="157" cm="1">
        <f t="array" ref="AQ187">IFERROR(_xlfn.XLOOKUP($A187&amp;AQ$4,MEN_DES&amp;MEN_COD,MEN_GMS),0)*$Q187</f>
        <v>0</v>
      </c>
      <c r="AR187" s="157" cm="1">
        <f t="array" ref="AR187">IFERROR(_xlfn.XLOOKUP($A187&amp;AR$4,MEN_DES&amp;MEN_COD,MEN_GMS),0)*$Q187</f>
        <v>0</v>
      </c>
      <c r="AS187" s="157" cm="1">
        <f t="array" ref="AS187">IFERROR(_xlfn.XLOOKUP($A187&amp;AS$4,MEN_DES&amp;MEN_COD,MEN_GMS),0)*$Q187</f>
        <v>0</v>
      </c>
      <c r="AT187" s="157" cm="1">
        <f t="array" ref="AT187">IFERROR(_xlfn.XLOOKUP($A187&amp;AT$4,MEN_DES&amp;MEN_COD,MEN_GMS),0)*$Q187</f>
        <v>0</v>
      </c>
      <c r="AU187" s="157" cm="1">
        <f t="array" ref="AU187">IFERROR(_xlfn.XLOOKUP($A187&amp;AU$4,MEN_DES&amp;MEN_COD,MEN_GMS),0)*$Q187</f>
        <v>0</v>
      </c>
      <c r="AV187" s="157" cm="1">
        <f t="array" ref="AV187">IFERROR(_xlfn.XLOOKUP($A187&amp;AV$4,MEN_DES&amp;MEN_COD,MEN_GMS),0)*$Q187</f>
        <v>0</v>
      </c>
      <c r="AW187" s="157" cm="1">
        <f t="array" ref="AW187">IFERROR(_xlfn.XLOOKUP($A187&amp;AW$4,MEN_DES&amp;MEN_COD,MEN_GMS),0)*$Q187</f>
        <v>0</v>
      </c>
      <c r="AX187" s="157" cm="1">
        <f t="array" ref="AX187">IFERROR(_xlfn.XLOOKUP($A187&amp;AX$4,MEN_DES&amp;MEN_COD,MEN_GMS),0)*$Q187</f>
        <v>0</v>
      </c>
      <c r="AY187" s="157" cm="1">
        <f t="array" ref="AY187">IFERROR(_xlfn.XLOOKUP($A187&amp;AY$4,MEN_DES&amp;MEN_COD,MEN_GMS),0)*$Q187</f>
        <v>0</v>
      </c>
      <c r="AZ187" s="157" cm="1">
        <f t="array" ref="AZ187">IFERROR(_xlfn.XLOOKUP($A187&amp;AZ$4,MEN_DES&amp;MEN_COD,MEN_GMS),0)*$Q187</f>
        <v>0</v>
      </c>
      <c r="BA187" s="157" cm="1">
        <f t="array" ref="BA187">IFERROR(_xlfn.XLOOKUP($A187&amp;BA$4,MEN_DES&amp;MEN_COD,MEN_GMS),0)*$Q187</f>
        <v>0</v>
      </c>
      <c r="BB187" s="157" cm="1">
        <f t="array" ref="BB187">IFERROR(_xlfn.XLOOKUP($A187&amp;BB$4,MEN_DES&amp;MEN_COD,MEN_GMS),0)*$Q187</f>
        <v>0</v>
      </c>
      <c r="BC187" s="157" cm="1">
        <f t="array" ref="BC187">IFERROR(_xlfn.XLOOKUP($A187&amp;BC$4,MEN_DES&amp;MEN_COD,MEN_GMS),0)*$Q187</f>
        <v>0</v>
      </c>
      <c r="BD187" s="157" cm="1">
        <f t="array" ref="BD187">IFERROR(_xlfn.XLOOKUP($A187&amp;BD$4,MEN_DES&amp;MEN_COD,MEN_GMS),0)*$Q187</f>
        <v>0</v>
      </c>
      <c r="BE187" s="157" cm="1">
        <f t="array" ref="BE187">IFERROR(_xlfn.XLOOKUP($A187&amp;BE$4,MEN_DES&amp;MEN_COD,MEN_GMS),0)*$Q187</f>
        <v>0</v>
      </c>
      <c r="BF187" s="157" cm="1">
        <f t="array" ref="BF187">IFERROR(_xlfn.XLOOKUP($A187&amp;BF$4,MEN_DES&amp;MEN_COD,MEN_GMS),0)*$Q187</f>
        <v>0</v>
      </c>
      <c r="BG187" s="157" cm="1">
        <f t="array" ref="BG187">IFERROR(_xlfn.XLOOKUP($A187&amp;BG$4,MEN_DES&amp;MEN_COD,MEN_GMS),0)*$Q187</f>
        <v>0</v>
      </c>
      <c r="BH187" s="157" cm="1">
        <f t="array" ref="BH187">IFERROR(_xlfn.XLOOKUP($A187&amp;BH$4,MEN_DES&amp;MEN_COD,MEN_GMS),0)*$Q187</f>
        <v>0</v>
      </c>
      <c r="BI187" s="157" cm="1">
        <f t="array" ref="BI187">IFERROR(_xlfn.XLOOKUP($A187&amp;BI$4,MEN_DES&amp;MEN_COD,MEN_GMS),0)*$Q187</f>
        <v>0</v>
      </c>
      <c r="BJ187" s="157" cm="1">
        <f t="array" ref="BJ187">IFERROR(_xlfn.XLOOKUP($A187&amp;BJ$4,MEN_DES&amp;MEN_COD,MEN_GMS),0)*$Q187</f>
        <v>0</v>
      </c>
      <c r="BK187" s="157" cm="1">
        <f t="array" ref="BK187">IFERROR(_xlfn.XLOOKUP($A187&amp;BK$4,MEN_DES&amp;MEN_COD,MEN_GMS),0)*$Q187</f>
        <v>0</v>
      </c>
      <c r="BL187" s="157" cm="1">
        <f t="array" ref="BL187">IFERROR(_xlfn.XLOOKUP($A187&amp;BL$4,MEN_DES&amp;MEN_COD,MEN_GMS),0)*$Q187</f>
        <v>0</v>
      </c>
      <c r="BM187" s="157" cm="1">
        <f t="array" ref="BM187">IFERROR(_xlfn.XLOOKUP($A187&amp;BM$4,MEN_DES&amp;MEN_COD,MEN_GMS),0)*$Q187</f>
        <v>0</v>
      </c>
      <c r="BN187" s="157" cm="1">
        <f t="array" ref="BN187">IFERROR(_xlfn.XLOOKUP($A187&amp;BN$4,MEN_DES&amp;MEN_COD,MEN_GMS),0)*$Q187</f>
        <v>0</v>
      </c>
      <c r="BO187" s="168">
        <f t="shared" si="41"/>
        <v>0</v>
      </c>
    </row>
    <row r="188" spans="2:67" x14ac:dyDescent="0.15">
      <c r="B188"/>
      <c r="C188"/>
      <c r="R188" s="157" cm="1">
        <f t="array" ref="R188">IFERROR(_xlfn.XLOOKUP($A188&amp;R$4,MEN_DES&amp;MEN_COD,MEN_GMS),0)*$Q188</f>
        <v>0</v>
      </c>
      <c r="S188" s="157" cm="1">
        <f t="array" ref="S188">IFERROR(_xlfn.XLOOKUP($A188&amp;S$4,MEN_DES&amp;MEN_COD,MEN_GMS),0)*$Q188</f>
        <v>0</v>
      </c>
      <c r="T188" s="157" cm="1">
        <f t="array" ref="T188">IFERROR(_xlfn.XLOOKUP($A188&amp;T$4,MEN_DES&amp;MEN_COD,MEN_GMS),0)*$Q188</f>
        <v>0</v>
      </c>
      <c r="U188" s="157" cm="1">
        <f t="array" ref="U188">IFERROR(_xlfn.XLOOKUP($A188&amp;U$4,MEN_DES&amp;MEN_COD,MEN_GMS),0)*$Q188</f>
        <v>0</v>
      </c>
      <c r="V188" s="157" cm="1">
        <f t="array" ref="V188">IFERROR(_xlfn.XLOOKUP($A188&amp;V$4,MEN_DES&amp;MEN_COD,MEN_GMS),0)*$Q188</f>
        <v>0</v>
      </c>
      <c r="W188" s="157" cm="1">
        <f t="array" ref="W188">IFERROR(_xlfn.XLOOKUP($A188&amp;W$4,MEN_DES&amp;MEN_COD,MEN_GMS),0)*$Q188</f>
        <v>0</v>
      </c>
      <c r="X188" s="157" cm="1">
        <f t="array" ref="X188">IFERROR(_xlfn.XLOOKUP($A188&amp;X$4,MEN_DES&amp;MEN_COD,MEN_GMS),0)*$Q188</f>
        <v>0</v>
      </c>
      <c r="Y188" s="157" cm="1">
        <f t="array" ref="Y188">IFERROR(_xlfn.XLOOKUP($A188&amp;Y$4,MEN_DES&amp;MEN_COD,MEN_GMS),0)*$Q188</f>
        <v>0</v>
      </c>
      <c r="Z188" s="157" cm="1">
        <f t="array" ref="Z188">IFERROR(_xlfn.XLOOKUP($A188&amp;Z$4,MEN_DES&amp;MEN_COD,MEN_GMS),0)*$Q188</f>
        <v>0</v>
      </c>
      <c r="AA188" s="157" cm="1">
        <f t="array" ref="AA188">IFERROR(_xlfn.XLOOKUP($A188&amp;AA$4,MEN_DES&amp;MEN_COD,MEN_GMS),0)*$Q188</f>
        <v>0</v>
      </c>
      <c r="AB188" s="157" cm="1">
        <f t="array" ref="AB188">IFERROR(_xlfn.XLOOKUP($A188&amp;AB$4,MEN_DES&amp;MEN_COD,MEN_GMS),0)*$Q188</f>
        <v>0</v>
      </c>
      <c r="AC188" s="157" cm="1">
        <f t="array" ref="AC188">IFERROR(_xlfn.XLOOKUP($A188&amp;AC$4,MEN_DES&amp;MEN_COD,MEN_GMS),0)*$Q188</f>
        <v>0</v>
      </c>
      <c r="AD188" s="157" cm="1">
        <f t="array" ref="AD188">IFERROR(_xlfn.XLOOKUP($A188&amp;AD$4,MEN_DES&amp;MEN_COD,MEN_GMS),0)*$Q188</f>
        <v>0</v>
      </c>
      <c r="AE188" s="157" cm="1">
        <f t="array" ref="AE188">IFERROR(_xlfn.XLOOKUP($A188&amp;AE$4,MEN_DES&amp;MEN_COD,MEN_GMS),0)*$Q188</f>
        <v>0</v>
      </c>
      <c r="AF188" s="157"/>
      <c r="AG188" s="157" cm="1">
        <f t="array" ref="AG188">IFERROR(_xlfn.XLOOKUP($A188&amp;AG$4,MEN_DES&amp;MEN_COD,MEN_GMS),0)*$Q188</f>
        <v>0</v>
      </c>
      <c r="AH188" s="157" cm="1">
        <f t="array" ref="AH188">IFERROR(_xlfn.XLOOKUP($A188&amp;AH$4,MEN_DES&amp;MEN_COD,MEN_GMS),0)*$Q188</f>
        <v>0</v>
      </c>
      <c r="AI188" s="157" cm="1">
        <f t="array" ref="AI188">IFERROR(_xlfn.XLOOKUP($A188&amp;AI$4,MEN_DES&amp;MEN_COD,MEN_GMS),0)*$Q188</f>
        <v>0</v>
      </c>
      <c r="AJ188" s="157" cm="1">
        <f t="array" ref="AJ188">IFERROR(_xlfn.XLOOKUP($A188&amp;AJ$4,MEN_DES&amp;MEN_COD,MEN_GMS),0)*$Q188</f>
        <v>0</v>
      </c>
      <c r="AK188" s="157" cm="1">
        <f t="array" ref="AK188">IFERROR(_xlfn.XLOOKUP($A188&amp;AK$4,MEN_DES&amp;MEN_COD,MEN_GMS),0)*$Q188</f>
        <v>0</v>
      </c>
      <c r="AL188" s="157" cm="1">
        <f t="array" ref="AL188">IFERROR(_xlfn.XLOOKUP($A188&amp;AL$4,MEN_DES&amp;MEN_COD,MEN_GMS),0)*$Q188</f>
        <v>0</v>
      </c>
      <c r="AM188" s="157" cm="1">
        <f t="array" ref="AM188">IFERROR(_xlfn.XLOOKUP($A188&amp;AM$4,MEN_DES&amp;MEN_COD,MEN_GMS),0)*$Q188</f>
        <v>0</v>
      </c>
      <c r="AN188" s="157" cm="1">
        <f t="array" ref="AN188">IFERROR(_xlfn.XLOOKUP($A188&amp;AN$4,MEN_DES&amp;MEN_COD,MEN_GMS),0)*$Q188</f>
        <v>0</v>
      </c>
      <c r="AO188" s="157" cm="1">
        <f t="array" ref="AO188">IFERROR(_xlfn.XLOOKUP($A188&amp;AO$4,MEN_DES&amp;MEN_COD,MEN_GMS),0)*$Q188</f>
        <v>0</v>
      </c>
      <c r="AP188" s="157" cm="1">
        <f t="array" ref="AP188">IFERROR(_xlfn.XLOOKUP($A188&amp;AP$4,MEN_DES&amp;MEN_COD,MEN_GMS),0)*$Q188</f>
        <v>0</v>
      </c>
      <c r="AQ188" s="157" cm="1">
        <f t="array" ref="AQ188">IFERROR(_xlfn.XLOOKUP($A188&amp;AQ$4,MEN_DES&amp;MEN_COD,MEN_GMS),0)*$Q188</f>
        <v>0</v>
      </c>
      <c r="AR188" s="157" cm="1">
        <f t="array" ref="AR188">IFERROR(_xlfn.XLOOKUP($A188&amp;AR$4,MEN_DES&amp;MEN_COD,MEN_GMS),0)*$Q188</f>
        <v>0</v>
      </c>
      <c r="AS188" s="157" cm="1">
        <f t="array" ref="AS188">IFERROR(_xlfn.XLOOKUP($A188&amp;AS$4,MEN_DES&amp;MEN_COD,MEN_GMS),0)*$Q188</f>
        <v>0</v>
      </c>
      <c r="AT188" s="157" cm="1">
        <f t="array" ref="AT188">IFERROR(_xlfn.XLOOKUP($A188&amp;AT$4,MEN_DES&amp;MEN_COD,MEN_GMS),0)*$Q188</f>
        <v>0</v>
      </c>
      <c r="AU188" s="157" cm="1">
        <f t="array" ref="AU188">IFERROR(_xlfn.XLOOKUP($A188&amp;AU$4,MEN_DES&amp;MEN_COD,MEN_GMS),0)*$Q188</f>
        <v>0</v>
      </c>
      <c r="AV188" s="157" cm="1">
        <f t="array" ref="AV188">IFERROR(_xlfn.XLOOKUP($A188&amp;AV$4,MEN_DES&amp;MEN_COD,MEN_GMS),0)*$Q188</f>
        <v>0</v>
      </c>
      <c r="AW188" s="157" cm="1">
        <f t="array" ref="AW188">IFERROR(_xlfn.XLOOKUP($A188&amp;AW$4,MEN_DES&amp;MEN_COD,MEN_GMS),0)*$Q188</f>
        <v>0</v>
      </c>
      <c r="AX188" s="157" cm="1">
        <f t="array" ref="AX188">IFERROR(_xlfn.XLOOKUP($A188&amp;AX$4,MEN_DES&amp;MEN_COD,MEN_GMS),0)*$Q188</f>
        <v>0</v>
      </c>
      <c r="AY188" s="157" cm="1">
        <f t="array" ref="AY188">IFERROR(_xlfn.XLOOKUP($A188&amp;AY$4,MEN_DES&amp;MEN_COD,MEN_GMS),0)*$Q188</f>
        <v>0</v>
      </c>
      <c r="AZ188" s="157" cm="1">
        <f t="array" ref="AZ188">IFERROR(_xlfn.XLOOKUP($A188&amp;AZ$4,MEN_DES&amp;MEN_COD,MEN_GMS),0)*$Q188</f>
        <v>0</v>
      </c>
      <c r="BA188" s="157" cm="1">
        <f t="array" ref="BA188">IFERROR(_xlfn.XLOOKUP($A188&amp;BA$4,MEN_DES&amp;MEN_COD,MEN_GMS),0)*$Q188</f>
        <v>0</v>
      </c>
      <c r="BB188" s="157" cm="1">
        <f t="array" ref="BB188">IFERROR(_xlfn.XLOOKUP($A188&amp;BB$4,MEN_DES&amp;MEN_COD,MEN_GMS),0)*$Q188</f>
        <v>0</v>
      </c>
      <c r="BC188" s="157" cm="1">
        <f t="array" ref="BC188">IFERROR(_xlfn.XLOOKUP($A188&amp;BC$4,MEN_DES&amp;MEN_COD,MEN_GMS),0)*$Q188</f>
        <v>0</v>
      </c>
      <c r="BD188" s="157" cm="1">
        <f t="array" ref="BD188">IFERROR(_xlfn.XLOOKUP($A188&amp;BD$4,MEN_DES&amp;MEN_COD,MEN_GMS),0)*$Q188</f>
        <v>0</v>
      </c>
      <c r="BE188" s="157" cm="1">
        <f t="array" ref="BE188">IFERROR(_xlfn.XLOOKUP($A188&amp;BE$4,MEN_DES&amp;MEN_COD,MEN_GMS),0)*$Q188</f>
        <v>0</v>
      </c>
      <c r="BF188" s="157" cm="1">
        <f t="array" ref="BF188">IFERROR(_xlfn.XLOOKUP($A188&amp;BF$4,MEN_DES&amp;MEN_COD,MEN_GMS),0)*$Q188</f>
        <v>0</v>
      </c>
      <c r="BG188" s="157" cm="1">
        <f t="array" ref="BG188">IFERROR(_xlfn.XLOOKUP($A188&amp;BG$4,MEN_DES&amp;MEN_COD,MEN_GMS),0)*$Q188</f>
        <v>0</v>
      </c>
      <c r="BH188" s="157" cm="1">
        <f t="array" ref="BH188">IFERROR(_xlfn.XLOOKUP($A188&amp;BH$4,MEN_DES&amp;MEN_COD,MEN_GMS),0)*$Q188</f>
        <v>0</v>
      </c>
      <c r="BI188" s="157" cm="1">
        <f t="array" ref="BI188">IFERROR(_xlfn.XLOOKUP($A188&amp;BI$4,MEN_DES&amp;MEN_COD,MEN_GMS),0)*$Q188</f>
        <v>0</v>
      </c>
      <c r="BJ188" s="157" cm="1">
        <f t="array" ref="BJ188">IFERROR(_xlfn.XLOOKUP($A188&amp;BJ$4,MEN_DES&amp;MEN_COD,MEN_GMS),0)*$Q188</f>
        <v>0</v>
      </c>
      <c r="BK188" s="157" cm="1">
        <f t="array" ref="BK188">IFERROR(_xlfn.XLOOKUP($A188&amp;BK$4,MEN_DES&amp;MEN_COD,MEN_GMS),0)*$Q188</f>
        <v>0</v>
      </c>
      <c r="BL188" s="157" cm="1">
        <f t="array" ref="BL188">IFERROR(_xlfn.XLOOKUP($A188&amp;BL$4,MEN_DES&amp;MEN_COD,MEN_GMS),0)*$Q188</f>
        <v>0</v>
      </c>
      <c r="BM188" s="157" cm="1">
        <f t="array" ref="BM188">IFERROR(_xlfn.XLOOKUP($A188&amp;BM$4,MEN_DES&amp;MEN_COD,MEN_GMS),0)*$Q188</f>
        <v>0</v>
      </c>
      <c r="BN188" s="157" cm="1">
        <f t="array" ref="BN188">IFERROR(_xlfn.XLOOKUP($A188&amp;BN$4,MEN_DES&amp;MEN_COD,MEN_GMS),0)*$Q188</f>
        <v>0</v>
      </c>
      <c r="BO188" s="168">
        <f t="shared" si="41"/>
        <v>0</v>
      </c>
    </row>
    <row r="189" spans="2:67" x14ac:dyDescent="0.15">
      <c r="B189"/>
      <c r="C189"/>
      <c r="R189" s="157" cm="1">
        <f t="array" ref="R189">IFERROR(_xlfn.XLOOKUP($A189&amp;R$4,MEN_DES&amp;MEN_COD,MEN_GMS),0)*$Q189</f>
        <v>0</v>
      </c>
      <c r="S189" s="157" cm="1">
        <f t="array" ref="S189">IFERROR(_xlfn.XLOOKUP($A189&amp;S$4,MEN_DES&amp;MEN_COD,MEN_GMS),0)*$Q189</f>
        <v>0</v>
      </c>
      <c r="T189" s="157" cm="1">
        <f t="array" ref="T189">IFERROR(_xlfn.XLOOKUP($A189&amp;T$4,MEN_DES&amp;MEN_COD,MEN_GMS),0)*$Q189</f>
        <v>0</v>
      </c>
      <c r="U189" s="157" cm="1">
        <f t="array" ref="U189">IFERROR(_xlfn.XLOOKUP($A189&amp;U$4,MEN_DES&amp;MEN_COD,MEN_GMS),0)*$Q189</f>
        <v>0</v>
      </c>
      <c r="V189" s="157" cm="1">
        <f t="array" ref="V189">IFERROR(_xlfn.XLOOKUP($A189&amp;V$4,MEN_DES&amp;MEN_COD,MEN_GMS),0)*$Q189</f>
        <v>0</v>
      </c>
      <c r="W189" s="157" cm="1">
        <f t="array" ref="W189">IFERROR(_xlfn.XLOOKUP($A189&amp;W$4,MEN_DES&amp;MEN_COD,MEN_GMS),0)*$Q189</f>
        <v>0</v>
      </c>
      <c r="X189" s="157" cm="1">
        <f t="array" ref="X189">IFERROR(_xlfn.XLOOKUP($A189&amp;X$4,MEN_DES&amp;MEN_COD,MEN_GMS),0)*$Q189</f>
        <v>0</v>
      </c>
      <c r="Y189" s="157" cm="1">
        <f t="array" ref="Y189">IFERROR(_xlfn.XLOOKUP($A189&amp;Y$4,MEN_DES&amp;MEN_COD,MEN_GMS),0)*$Q189</f>
        <v>0</v>
      </c>
      <c r="Z189" s="157" cm="1">
        <f t="array" ref="Z189">IFERROR(_xlfn.XLOOKUP($A189&amp;Z$4,MEN_DES&amp;MEN_COD,MEN_GMS),0)*$Q189</f>
        <v>0</v>
      </c>
      <c r="AA189" s="157" cm="1">
        <f t="array" ref="AA189">IFERROR(_xlfn.XLOOKUP($A189&amp;AA$4,MEN_DES&amp;MEN_COD,MEN_GMS),0)*$Q189</f>
        <v>0</v>
      </c>
      <c r="AB189" s="157" cm="1">
        <f t="array" ref="AB189">IFERROR(_xlfn.XLOOKUP($A189&amp;AB$4,MEN_DES&amp;MEN_COD,MEN_GMS),0)*$Q189</f>
        <v>0</v>
      </c>
      <c r="AC189" s="157" cm="1">
        <f t="array" ref="AC189">IFERROR(_xlfn.XLOOKUP($A189&amp;AC$4,MEN_DES&amp;MEN_COD,MEN_GMS),0)*$Q189</f>
        <v>0</v>
      </c>
      <c r="AD189" s="157" cm="1">
        <f t="array" ref="AD189">IFERROR(_xlfn.XLOOKUP($A189&amp;AD$4,MEN_DES&amp;MEN_COD,MEN_GMS),0)*$Q189</f>
        <v>0</v>
      </c>
      <c r="AE189" s="157" cm="1">
        <f t="array" ref="AE189">IFERROR(_xlfn.XLOOKUP($A189&amp;AE$4,MEN_DES&amp;MEN_COD,MEN_GMS),0)*$Q189</f>
        <v>0</v>
      </c>
      <c r="AF189" s="157"/>
      <c r="AG189" s="157" cm="1">
        <f t="array" ref="AG189">IFERROR(_xlfn.XLOOKUP($A189&amp;AG$4,MEN_DES&amp;MEN_COD,MEN_GMS),0)*$Q189</f>
        <v>0</v>
      </c>
      <c r="AH189" s="157" cm="1">
        <f t="array" ref="AH189">IFERROR(_xlfn.XLOOKUP($A189&amp;AH$4,MEN_DES&amp;MEN_COD,MEN_GMS),0)*$Q189</f>
        <v>0</v>
      </c>
      <c r="AI189" s="157" cm="1">
        <f t="array" ref="AI189">IFERROR(_xlfn.XLOOKUP($A189&amp;AI$4,MEN_DES&amp;MEN_COD,MEN_GMS),0)*$Q189</f>
        <v>0</v>
      </c>
      <c r="AJ189" s="157" cm="1">
        <f t="array" ref="AJ189">IFERROR(_xlfn.XLOOKUP($A189&amp;AJ$4,MEN_DES&amp;MEN_COD,MEN_GMS),0)*$Q189</f>
        <v>0</v>
      </c>
      <c r="AK189" s="157" cm="1">
        <f t="array" ref="AK189">IFERROR(_xlfn.XLOOKUP($A189&amp;AK$4,MEN_DES&amp;MEN_COD,MEN_GMS),0)*$Q189</f>
        <v>0</v>
      </c>
      <c r="AL189" s="157" cm="1">
        <f t="array" ref="AL189">IFERROR(_xlfn.XLOOKUP($A189&amp;AL$4,MEN_DES&amp;MEN_COD,MEN_GMS),0)*$Q189</f>
        <v>0</v>
      </c>
      <c r="AM189" s="157" cm="1">
        <f t="array" ref="AM189">IFERROR(_xlfn.XLOOKUP($A189&amp;AM$4,MEN_DES&amp;MEN_COD,MEN_GMS),0)*$Q189</f>
        <v>0</v>
      </c>
      <c r="AN189" s="157" cm="1">
        <f t="array" ref="AN189">IFERROR(_xlfn.XLOOKUP($A189&amp;AN$4,MEN_DES&amp;MEN_COD,MEN_GMS),0)*$Q189</f>
        <v>0</v>
      </c>
      <c r="AO189" s="157" cm="1">
        <f t="array" ref="AO189">IFERROR(_xlfn.XLOOKUP($A189&amp;AO$4,MEN_DES&amp;MEN_COD,MEN_GMS),0)*$Q189</f>
        <v>0</v>
      </c>
      <c r="AP189" s="157" cm="1">
        <f t="array" ref="AP189">IFERROR(_xlfn.XLOOKUP($A189&amp;AP$4,MEN_DES&amp;MEN_COD,MEN_GMS),0)*$Q189</f>
        <v>0</v>
      </c>
      <c r="AQ189" s="157" cm="1">
        <f t="array" ref="AQ189">IFERROR(_xlfn.XLOOKUP($A189&amp;AQ$4,MEN_DES&amp;MEN_COD,MEN_GMS),0)*$Q189</f>
        <v>0</v>
      </c>
      <c r="AR189" s="157" cm="1">
        <f t="array" ref="AR189">IFERROR(_xlfn.XLOOKUP($A189&amp;AR$4,MEN_DES&amp;MEN_COD,MEN_GMS),0)*$Q189</f>
        <v>0</v>
      </c>
      <c r="AS189" s="157" cm="1">
        <f t="array" ref="AS189">IFERROR(_xlfn.XLOOKUP($A189&amp;AS$4,MEN_DES&amp;MEN_COD,MEN_GMS),0)*$Q189</f>
        <v>0</v>
      </c>
      <c r="AT189" s="157" cm="1">
        <f t="array" ref="AT189">IFERROR(_xlfn.XLOOKUP($A189&amp;AT$4,MEN_DES&amp;MEN_COD,MEN_GMS),0)*$Q189</f>
        <v>0</v>
      </c>
      <c r="AU189" s="157" cm="1">
        <f t="array" ref="AU189">IFERROR(_xlfn.XLOOKUP($A189&amp;AU$4,MEN_DES&amp;MEN_COD,MEN_GMS),0)*$Q189</f>
        <v>0</v>
      </c>
      <c r="AV189" s="157" cm="1">
        <f t="array" ref="AV189">IFERROR(_xlfn.XLOOKUP($A189&amp;AV$4,MEN_DES&amp;MEN_COD,MEN_GMS),0)*$Q189</f>
        <v>0</v>
      </c>
      <c r="AW189" s="157" cm="1">
        <f t="array" ref="AW189">IFERROR(_xlfn.XLOOKUP($A189&amp;AW$4,MEN_DES&amp;MEN_COD,MEN_GMS),0)*$Q189</f>
        <v>0</v>
      </c>
      <c r="AX189" s="157" cm="1">
        <f t="array" ref="AX189">IFERROR(_xlfn.XLOOKUP($A189&amp;AX$4,MEN_DES&amp;MEN_COD,MEN_GMS),0)*$Q189</f>
        <v>0</v>
      </c>
      <c r="AY189" s="157" cm="1">
        <f t="array" ref="AY189">IFERROR(_xlfn.XLOOKUP($A189&amp;AY$4,MEN_DES&amp;MEN_COD,MEN_GMS),0)*$Q189</f>
        <v>0</v>
      </c>
      <c r="AZ189" s="157" cm="1">
        <f t="array" ref="AZ189">IFERROR(_xlfn.XLOOKUP($A189&amp;AZ$4,MEN_DES&amp;MEN_COD,MEN_GMS),0)*$Q189</f>
        <v>0</v>
      </c>
      <c r="BA189" s="157" cm="1">
        <f t="array" ref="BA189">IFERROR(_xlfn.XLOOKUP($A189&amp;BA$4,MEN_DES&amp;MEN_COD,MEN_GMS),0)*$Q189</f>
        <v>0</v>
      </c>
      <c r="BB189" s="157" cm="1">
        <f t="array" ref="BB189">IFERROR(_xlfn.XLOOKUP($A189&amp;BB$4,MEN_DES&amp;MEN_COD,MEN_GMS),0)*$Q189</f>
        <v>0</v>
      </c>
      <c r="BC189" s="157" cm="1">
        <f t="array" ref="BC189">IFERROR(_xlfn.XLOOKUP($A189&amp;BC$4,MEN_DES&amp;MEN_COD,MEN_GMS),0)*$Q189</f>
        <v>0</v>
      </c>
      <c r="BD189" s="157" cm="1">
        <f t="array" ref="BD189">IFERROR(_xlfn.XLOOKUP($A189&amp;BD$4,MEN_DES&amp;MEN_COD,MEN_GMS),0)*$Q189</f>
        <v>0</v>
      </c>
      <c r="BE189" s="157" cm="1">
        <f t="array" ref="BE189">IFERROR(_xlfn.XLOOKUP($A189&amp;BE$4,MEN_DES&amp;MEN_COD,MEN_GMS),0)*$Q189</f>
        <v>0</v>
      </c>
      <c r="BF189" s="157" cm="1">
        <f t="array" ref="BF189">IFERROR(_xlfn.XLOOKUP($A189&amp;BF$4,MEN_DES&amp;MEN_COD,MEN_GMS),0)*$Q189</f>
        <v>0</v>
      </c>
      <c r="BG189" s="157" cm="1">
        <f t="array" ref="BG189">IFERROR(_xlfn.XLOOKUP($A189&amp;BG$4,MEN_DES&amp;MEN_COD,MEN_GMS),0)*$Q189</f>
        <v>0</v>
      </c>
      <c r="BH189" s="157" cm="1">
        <f t="array" ref="BH189">IFERROR(_xlfn.XLOOKUP($A189&amp;BH$4,MEN_DES&amp;MEN_COD,MEN_GMS),0)*$Q189</f>
        <v>0</v>
      </c>
      <c r="BI189" s="157" cm="1">
        <f t="array" ref="BI189">IFERROR(_xlfn.XLOOKUP($A189&amp;BI$4,MEN_DES&amp;MEN_COD,MEN_GMS),0)*$Q189</f>
        <v>0</v>
      </c>
      <c r="BJ189" s="157" cm="1">
        <f t="array" ref="BJ189">IFERROR(_xlfn.XLOOKUP($A189&amp;BJ$4,MEN_DES&amp;MEN_COD,MEN_GMS),0)*$Q189</f>
        <v>0</v>
      </c>
      <c r="BK189" s="157" cm="1">
        <f t="array" ref="BK189">IFERROR(_xlfn.XLOOKUP($A189&amp;BK$4,MEN_DES&amp;MEN_COD,MEN_GMS),0)*$Q189</f>
        <v>0</v>
      </c>
      <c r="BL189" s="157" cm="1">
        <f t="array" ref="BL189">IFERROR(_xlfn.XLOOKUP($A189&amp;BL$4,MEN_DES&amp;MEN_COD,MEN_GMS),0)*$Q189</f>
        <v>0</v>
      </c>
      <c r="BM189" s="157" cm="1">
        <f t="array" ref="BM189">IFERROR(_xlfn.XLOOKUP($A189&amp;BM$4,MEN_DES&amp;MEN_COD,MEN_GMS),0)*$Q189</f>
        <v>0</v>
      </c>
      <c r="BN189" s="157" cm="1">
        <f t="array" ref="BN189">IFERROR(_xlfn.XLOOKUP($A189&amp;BN$4,MEN_DES&amp;MEN_COD,MEN_GMS),0)*$Q189</f>
        <v>0</v>
      </c>
      <c r="BO189" s="168">
        <f t="shared" si="41"/>
        <v>0</v>
      </c>
    </row>
    <row r="190" spans="2:67" x14ac:dyDescent="0.15">
      <c r="B190"/>
      <c r="C190"/>
      <c r="R190" s="157" cm="1">
        <f t="array" ref="R190">IFERROR(_xlfn.XLOOKUP($A190&amp;R$4,MEN_DES&amp;MEN_COD,MEN_GMS),0)*$Q190</f>
        <v>0</v>
      </c>
      <c r="S190" s="157" cm="1">
        <f t="array" ref="S190">IFERROR(_xlfn.XLOOKUP($A190&amp;S$4,MEN_DES&amp;MEN_COD,MEN_GMS),0)*$Q190</f>
        <v>0</v>
      </c>
      <c r="T190" s="157" cm="1">
        <f t="array" ref="T190">IFERROR(_xlfn.XLOOKUP($A190&amp;T$4,MEN_DES&amp;MEN_COD,MEN_GMS),0)*$Q190</f>
        <v>0</v>
      </c>
      <c r="U190" s="157" cm="1">
        <f t="array" ref="U190">IFERROR(_xlfn.XLOOKUP($A190&amp;U$4,MEN_DES&amp;MEN_COD,MEN_GMS),0)*$Q190</f>
        <v>0</v>
      </c>
      <c r="V190" s="157" cm="1">
        <f t="array" ref="V190">IFERROR(_xlfn.XLOOKUP($A190&amp;V$4,MEN_DES&amp;MEN_COD,MEN_GMS),0)*$Q190</f>
        <v>0</v>
      </c>
      <c r="W190" s="157" cm="1">
        <f t="array" ref="W190">IFERROR(_xlfn.XLOOKUP($A190&amp;W$4,MEN_DES&amp;MEN_COD,MEN_GMS),0)*$Q190</f>
        <v>0</v>
      </c>
      <c r="X190" s="157" cm="1">
        <f t="array" ref="X190">IFERROR(_xlfn.XLOOKUP($A190&amp;X$4,MEN_DES&amp;MEN_COD,MEN_GMS),0)*$Q190</f>
        <v>0</v>
      </c>
      <c r="Y190" s="157" cm="1">
        <f t="array" ref="Y190">IFERROR(_xlfn.XLOOKUP($A190&amp;Y$4,MEN_DES&amp;MEN_COD,MEN_GMS),0)*$Q190</f>
        <v>0</v>
      </c>
      <c r="Z190" s="157" cm="1">
        <f t="array" ref="Z190">IFERROR(_xlfn.XLOOKUP($A190&amp;Z$4,MEN_DES&amp;MEN_COD,MEN_GMS),0)*$Q190</f>
        <v>0</v>
      </c>
      <c r="AA190" s="157" cm="1">
        <f t="array" ref="AA190">IFERROR(_xlfn.XLOOKUP($A190&amp;AA$4,MEN_DES&amp;MEN_COD,MEN_GMS),0)*$Q190</f>
        <v>0</v>
      </c>
      <c r="AB190" s="157" cm="1">
        <f t="array" ref="AB190">IFERROR(_xlfn.XLOOKUP($A190&amp;AB$4,MEN_DES&amp;MEN_COD,MEN_GMS),0)*$Q190</f>
        <v>0</v>
      </c>
      <c r="AC190" s="157" cm="1">
        <f t="array" ref="AC190">IFERROR(_xlfn.XLOOKUP($A190&amp;AC$4,MEN_DES&amp;MEN_COD,MEN_GMS),0)*$Q190</f>
        <v>0</v>
      </c>
      <c r="AD190" s="157" cm="1">
        <f t="array" ref="AD190">IFERROR(_xlfn.XLOOKUP($A190&amp;AD$4,MEN_DES&amp;MEN_COD,MEN_GMS),0)*$Q190</f>
        <v>0</v>
      </c>
      <c r="AE190" s="157" cm="1">
        <f t="array" ref="AE190">IFERROR(_xlfn.XLOOKUP($A190&amp;AE$4,MEN_DES&amp;MEN_COD,MEN_GMS),0)*$Q190</f>
        <v>0</v>
      </c>
      <c r="AF190" s="157"/>
      <c r="AG190" s="157" cm="1">
        <f t="array" ref="AG190">IFERROR(_xlfn.XLOOKUP($A190&amp;AG$4,MEN_DES&amp;MEN_COD,MEN_GMS),0)*$Q190</f>
        <v>0</v>
      </c>
      <c r="AH190" s="157" cm="1">
        <f t="array" ref="AH190">IFERROR(_xlfn.XLOOKUP($A190&amp;AH$4,MEN_DES&amp;MEN_COD,MEN_GMS),0)*$Q190</f>
        <v>0</v>
      </c>
      <c r="AI190" s="157" cm="1">
        <f t="array" ref="AI190">IFERROR(_xlfn.XLOOKUP($A190&amp;AI$4,MEN_DES&amp;MEN_COD,MEN_GMS),0)*$Q190</f>
        <v>0</v>
      </c>
      <c r="AJ190" s="157" cm="1">
        <f t="array" ref="AJ190">IFERROR(_xlfn.XLOOKUP($A190&amp;AJ$4,MEN_DES&amp;MEN_COD,MEN_GMS),0)*$Q190</f>
        <v>0</v>
      </c>
      <c r="AK190" s="157" cm="1">
        <f t="array" ref="AK190">IFERROR(_xlfn.XLOOKUP($A190&amp;AK$4,MEN_DES&amp;MEN_COD,MEN_GMS),0)*$Q190</f>
        <v>0</v>
      </c>
      <c r="AL190" s="157" cm="1">
        <f t="array" ref="AL190">IFERROR(_xlfn.XLOOKUP($A190&amp;AL$4,MEN_DES&amp;MEN_COD,MEN_GMS),0)*$Q190</f>
        <v>0</v>
      </c>
      <c r="AM190" s="157" cm="1">
        <f t="array" ref="AM190">IFERROR(_xlfn.XLOOKUP($A190&amp;AM$4,MEN_DES&amp;MEN_COD,MEN_GMS),0)*$Q190</f>
        <v>0</v>
      </c>
      <c r="AN190" s="157" cm="1">
        <f t="array" ref="AN190">IFERROR(_xlfn.XLOOKUP($A190&amp;AN$4,MEN_DES&amp;MEN_COD,MEN_GMS),0)*$Q190</f>
        <v>0</v>
      </c>
      <c r="AO190" s="157" cm="1">
        <f t="array" ref="AO190">IFERROR(_xlfn.XLOOKUP($A190&amp;AO$4,MEN_DES&amp;MEN_COD,MEN_GMS),0)*$Q190</f>
        <v>0</v>
      </c>
      <c r="AP190" s="157" cm="1">
        <f t="array" ref="AP190">IFERROR(_xlfn.XLOOKUP($A190&amp;AP$4,MEN_DES&amp;MEN_COD,MEN_GMS),0)*$Q190</f>
        <v>0</v>
      </c>
      <c r="AQ190" s="157" cm="1">
        <f t="array" ref="AQ190">IFERROR(_xlfn.XLOOKUP($A190&amp;AQ$4,MEN_DES&amp;MEN_COD,MEN_GMS),0)*$Q190</f>
        <v>0</v>
      </c>
      <c r="AR190" s="157" cm="1">
        <f t="array" ref="AR190">IFERROR(_xlfn.XLOOKUP($A190&amp;AR$4,MEN_DES&amp;MEN_COD,MEN_GMS),0)*$Q190</f>
        <v>0</v>
      </c>
      <c r="AS190" s="157" cm="1">
        <f t="array" ref="AS190">IFERROR(_xlfn.XLOOKUP($A190&amp;AS$4,MEN_DES&amp;MEN_COD,MEN_GMS),0)*$Q190</f>
        <v>0</v>
      </c>
      <c r="AT190" s="157" cm="1">
        <f t="array" ref="AT190">IFERROR(_xlfn.XLOOKUP($A190&amp;AT$4,MEN_DES&amp;MEN_COD,MEN_GMS),0)*$Q190</f>
        <v>0</v>
      </c>
      <c r="AU190" s="157" cm="1">
        <f t="array" ref="AU190">IFERROR(_xlfn.XLOOKUP($A190&amp;AU$4,MEN_DES&amp;MEN_COD,MEN_GMS),0)*$Q190</f>
        <v>0</v>
      </c>
      <c r="AV190" s="157" cm="1">
        <f t="array" ref="AV190">IFERROR(_xlfn.XLOOKUP($A190&amp;AV$4,MEN_DES&amp;MEN_COD,MEN_GMS),0)*$Q190</f>
        <v>0</v>
      </c>
      <c r="AW190" s="157" cm="1">
        <f t="array" ref="AW190">IFERROR(_xlfn.XLOOKUP($A190&amp;AW$4,MEN_DES&amp;MEN_COD,MEN_GMS),0)*$Q190</f>
        <v>0</v>
      </c>
      <c r="AX190" s="157" cm="1">
        <f t="array" ref="AX190">IFERROR(_xlfn.XLOOKUP($A190&amp;AX$4,MEN_DES&amp;MEN_COD,MEN_GMS),0)*$Q190</f>
        <v>0</v>
      </c>
      <c r="AY190" s="157" cm="1">
        <f t="array" ref="AY190">IFERROR(_xlfn.XLOOKUP($A190&amp;AY$4,MEN_DES&amp;MEN_COD,MEN_GMS),0)*$Q190</f>
        <v>0</v>
      </c>
      <c r="AZ190" s="157" cm="1">
        <f t="array" ref="AZ190">IFERROR(_xlfn.XLOOKUP($A190&amp;AZ$4,MEN_DES&amp;MEN_COD,MEN_GMS),0)*$Q190</f>
        <v>0</v>
      </c>
      <c r="BA190" s="157" cm="1">
        <f t="array" ref="BA190">IFERROR(_xlfn.XLOOKUP($A190&amp;BA$4,MEN_DES&amp;MEN_COD,MEN_GMS),0)*$Q190</f>
        <v>0</v>
      </c>
      <c r="BB190" s="157" cm="1">
        <f t="array" ref="BB190">IFERROR(_xlfn.XLOOKUP($A190&amp;BB$4,MEN_DES&amp;MEN_COD,MEN_GMS),0)*$Q190</f>
        <v>0</v>
      </c>
      <c r="BC190" s="157" cm="1">
        <f t="array" ref="BC190">IFERROR(_xlfn.XLOOKUP($A190&amp;BC$4,MEN_DES&amp;MEN_COD,MEN_GMS),0)*$Q190</f>
        <v>0</v>
      </c>
      <c r="BD190" s="157" cm="1">
        <f t="array" ref="BD190">IFERROR(_xlfn.XLOOKUP($A190&amp;BD$4,MEN_DES&amp;MEN_COD,MEN_GMS),0)*$Q190</f>
        <v>0</v>
      </c>
      <c r="BE190" s="157" cm="1">
        <f t="array" ref="BE190">IFERROR(_xlfn.XLOOKUP($A190&amp;BE$4,MEN_DES&amp;MEN_COD,MEN_GMS),0)*$Q190</f>
        <v>0</v>
      </c>
      <c r="BF190" s="157" cm="1">
        <f t="array" ref="BF190">IFERROR(_xlfn.XLOOKUP($A190&amp;BF$4,MEN_DES&amp;MEN_COD,MEN_GMS),0)*$Q190</f>
        <v>0</v>
      </c>
      <c r="BG190" s="157" cm="1">
        <f t="array" ref="BG190">IFERROR(_xlfn.XLOOKUP($A190&amp;BG$4,MEN_DES&amp;MEN_COD,MEN_GMS),0)*$Q190</f>
        <v>0</v>
      </c>
      <c r="BH190" s="157" cm="1">
        <f t="array" ref="BH190">IFERROR(_xlfn.XLOOKUP($A190&amp;BH$4,MEN_DES&amp;MEN_COD,MEN_GMS),0)*$Q190</f>
        <v>0</v>
      </c>
      <c r="BI190" s="157" cm="1">
        <f t="array" ref="BI190">IFERROR(_xlfn.XLOOKUP($A190&amp;BI$4,MEN_DES&amp;MEN_COD,MEN_GMS),0)*$Q190</f>
        <v>0</v>
      </c>
      <c r="BJ190" s="157" cm="1">
        <f t="array" ref="BJ190">IFERROR(_xlfn.XLOOKUP($A190&amp;BJ$4,MEN_DES&amp;MEN_COD,MEN_GMS),0)*$Q190</f>
        <v>0</v>
      </c>
      <c r="BK190" s="157" cm="1">
        <f t="array" ref="BK190">IFERROR(_xlfn.XLOOKUP($A190&amp;BK$4,MEN_DES&amp;MEN_COD,MEN_GMS),0)*$Q190</f>
        <v>0</v>
      </c>
      <c r="BL190" s="157" cm="1">
        <f t="array" ref="BL190">IFERROR(_xlfn.XLOOKUP($A190&amp;BL$4,MEN_DES&amp;MEN_COD,MEN_GMS),0)*$Q190</f>
        <v>0</v>
      </c>
      <c r="BM190" s="157" cm="1">
        <f t="array" ref="BM190">IFERROR(_xlfn.XLOOKUP($A190&amp;BM$4,MEN_DES&amp;MEN_COD,MEN_GMS),0)*$Q190</f>
        <v>0</v>
      </c>
      <c r="BN190" s="157" cm="1">
        <f t="array" ref="BN190">IFERROR(_xlfn.XLOOKUP($A190&amp;BN$4,MEN_DES&amp;MEN_COD,MEN_GMS),0)*$Q190</f>
        <v>0</v>
      </c>
      <c r="BO190" s="168">
        <f t="shared" si="41"/>
        <v>0</v>
      </c>
    </row>
    <row r="191" spans="2:67" x14ac:dyDescent="0.15">
      <c r="B191"/>
      <c r="C191"/>
      <c r="R191" s="157" cm="1">
        <f t="array" ref="R191">IFERROR(_xlfn.XLOOKUP($A191&amp;R$4,MEN_DES&amp;MEN_COD,MEN_GMS),0)*$Q191</f>
        <v>0</v>
      </c>
      <c r="S191" s="157" cm="1">
        <f t="array" ref="S191">IFERROR(_xlfn.XLOOKUP($A191&amp;S$4,MEN_DES&amp;MEN_COD,MEN_GMS),0)*$Q191</f>
        <v>0</v>
      </c>
      <c r="T191" s="157" cm="1">
        <f t="array" ref="T191">IFERROR(_xlfn.XLOOKUP($A191&amp;T$4,MEN_DES&amp;MEN_COD,MEN_GMS),0)*$Q191</f>
        <v>0</v>
      </c>
      <c r="U191" s="157" cm="1">
        <f t="array" ref="U191">IFERROR(_xlfn.XLOOKUP($A191&amp;U$4,MEN_DES&amp;MEN_COD,MEN_GMS),0)*$Q191</f>
        <v>0</v>
      </c>
      <c r="V191" s="157" cm="1">
        <f t="array" ref="V191">IFERROR(_xlfn.XLOOKUP($A191&amp;V$4,MEN_DES&amp;MEN_COD,MEN_GMS),0)*$Q191</f>
        <v>0</v>
      </c>
      <c r="W191" s="157" cm="1">
        <f t="array" ref="W191">IFERROR(_xlfn.XLOOKUP($A191&amp;W$4,MEN_DES&amp;MEN_COD,MEN_GMS),0)*$Q191</f>
        <v>0</v>
      </c>
      <c r="X191" s="157" cm="1">
        <f t="array" ref="X191">IFERROR(_xlfn.XLOOKUP($A191&amp;X$4,MEN_DES&amp;MEN_COD,MEN_GMS),0)*$Q191</f>
        <v>0</v>
      </c>
      <c r="Y191" s="157" cm="1">
        <f t="array" ref="Y191">IFERROR(_xlfn.XLOOKUP($A191&amp;Y$4,MEN_DES&amp;MEN_COD,MEN_GMS),0)*$Q191</f>
        <v>0</v>
      </c>
      <c r="Z191" s="157" cm="1">
        <f t="array" ref="Z191">IFERROR(_xlfn.XLOOKUP($A191&amp;Z$4,MEN_DES&amp;MEN_COD,MEN_GMS),0)*$Q191</f>
        <v>0</v>
      </c>
      <c r="AA191" s="157" cm="1">
        <f t="array" ref="AA191">IFERROR(_xlfn.XLOOKUP($A191&amp;AA$4,MEN_DES&amp;MEN_COD,MEN_GMS),0)*$Q191</f>
        <v>0</v>
      </c>
      <c r="AB191" s="157" cm="1">
        <f t="array" ref="AB191">IFERROR(_xlfn.XLOOKUP($A191&amp;AB$4,MEN_DES&amp;MEN_COD,MEN_GMS),0)*$Q191</f>
        <v>0</v>
      </c>
      <c r="AC191" s="157" cm="1">
        <f t="array" ref="AC191">IFERROR(_xlfn.XLOOKUP($A191&amp;AC$4,MEN_DES&amp;MEN_COD,MEN_GMS),0)*$Q191</f>
        <v>0</v>
      </c>
      <c r="AD191" s="157" cm="1">
        <f t="array" ref="AD191">IFERROR(_xlfn.XLOOKUP($A191&amp;AD$4,MEN_DES&amp;MEN_COD,MEN_GMS),0)*$Q191</f>
        <v>0</v>
      </c>
      <c r="AE191" s="157" cm="1">
        <f t="array" ref="AE191">IFERROR(_xlfn.XLOOKUP($A191&amp;AE$4,MEN_DES&amp;MEN_COD,MEN_GMS),0)*$Q191</f>
        <v>0</v>
      </c>
      <c r="AF191" s="157"/>
      <c r="AG191" s="157" cm="1">
        <f t="array" ref="AG191">IFERROR(_xlfn.XLOOKUP($A191&amp;AG$4,MEN_DES&amp;MEN_COD,MEN_GMS),0)*$Q191</f>
        <v>0</v>
      </c>
      <c r="AH191" s="157" cm="1">
        <f t="array" ref="AH191">IFERROR(_xlfn.XLOOKUP($A191&amp;AH$4,MEN_DES&amp;MEN_COD,MEN_GMS),0)*$Q191</f>
        <v>0</v>
      </c>
      <c r="AI191" s="157" cm="1">
        <f t="array" ref="AI191">IFERROR(_xlfn.XLOOKUP($A191&amp;AI$4,MEN_DES&amp;MEN_COD,MEN_GMS),0)*$Q191</f>
        <v>0</v>
      </c>
      <c r="AJ191" s="157" cm="1">
        <f t="array" ref="AJ191">IFERROR(_xlfn.XLOOKUP($A191&amp;AJ$4,MEN_DES&amp;MEN_COD,MEN_GMS),0)*$Q191</f>
        <v>0</v>
      </c>
      <c r="AK191" s="157" cm="1">
        <f t="array" ref="AK191">IFERROR(_xlfn.XLOOKUP($A191&amp;AK$4,MEN_DES&amp;MEN_COD,MEN_GMS),0)*$Q191</f>
        <v>0</v>
      </c>
      <c r="AL191" s="157" cm="1">
        <f t="array" ref="AL191">IFERROR(_xlfn.XLOOKUP($A191&amp;AL$4,MEN_DES&amp;MEN_COD,MEN_GMS),0)*$Q191</f>
        <v>0</v>
      </c>
      <c r="AM191" s="157" cm="1">
        <f t="array" ref="AM191">IFERROR(_xlfn.XLOOKUP($A191&amp;AM$4,MEN_DES&amp;MEN_COD,MEN_GMS),0)*$Q191</f>
        <v>0</v>
      </c>
      <c r="AN191" s="157" cm="1">
        <f t="array" ref="AN191">IFERROR(_xlfn.XLOOKUP($A191&amp;AN$4,MEN_DES&amp;MEN_COD,MEN_GMS),0)*$Q191</f>
        <v>0</v>
      </c>
      <c r="AO191" s="157" cm="1">
        <f t="array" ref="AO191">IFERROR(_xlfn.XLOOKUP($A191&amp;AO$4,MEN_DES&amp;MEN_COD,MEN_GMS),0)*$Q191</f>
        <v>0</v>
      </c>
      <c r="AP191" s="157" cm="1">
        <f t="array" ref="AP191">IFERROR(_xlfn.XLOOKUP($A191&amp;AP$4,MEN_DES&amp;MEN_COD,MEN_GMS),0)*$Q191</f>
        <v>0</v>
      </c>
      <c r="AQ191" s="157" cm="1">
        <f t="array" ref="AQ191">IFERROR(_xlfn.XLOOKUP($A191&amp;AQ$4,MEN_DES&amp;MEN_COD,MEN_GMS),0)*$Q191</f>
        <v>0</v>
      </c>
      <c r="AR191" s="157" cm="1">
        <f t="array" ref="AR191">IFERROR(_xlfn.XLOOKUP($A191&amp;AR$4,MEN_DES&amp;MEN_COD,MEN_GMS),0)*$Q191</f>
        <v>0</v>
      </c>
      <c r="AS191" s="157" cm="1">
        <f t="array" ref="AS191">IFERROR(_xlfn.XLOOKUP($A191&amp;AS$4,MEN_DES&amp;MEN_COD,MEN_GMS),0)*$Q191</f>
        <v>0</v>
      </c>
      <c r="AT191" s="157" cm="1">
        <f t="array" ref="AT191">IFERROR(_xlfn.XLOOKUP($A191&amp;AT$4,MEN_DES&amp;MEN_COD,MEN_GMS),0)*$Q191</f>
        <v>0</v>
      </c>
      <c r="AU191" s="157" cm="1">
        <f t="array" ref="AU191">IFERROR(_xlfn.XLOOKUP($A191&amp;AU$4,MEN_DES&amp;MEN_COD,MEN_GMS),0)*$Q191</f>
        <v>0</v>
      </c>
      <c r="AV191" s="157" cm="1">
        <f t="array" ref="AV191">IFERROR(_xlfn.XLOOKUP($A191&amp;AV$4,MEN_DES&amp;MEN_COD,MEN_GMS),0)*$Q191</f>
        <v>0</v>
      </c>
      <c r="AW191" s="157" cm="1">
        <f t="array" ref="AW191">IFERROR(_xlfn.XLOOKUP($A191&amp;AW$4,MEN_DES&amp;MEN_COD,MEN_GMS),0)*$Q191</f>
        <v>0</v>
      </c>
      <c r="AX191" s="157" cm="1">
        <f t="array" ref="AX191">IFERROR(_xlfn.XLOOKUP($A191&amp;AX$4,MEN_DES&amp;MEN_COD,MEN_GMS),0)*$Q191</f>
        <v>0</v>
      </c>
      <c r="AY191" s="157" cm="1">
        <f t="array" ref="AY191">IFERROR(_xlfn.XLOOKUP($A191&amp;AY$4,MEN_DES&amp;MEN_COD,MEN_GMS),0)*$Q191</f>
        <v>0</v>
      </c>
      <c r="AZ191" s="157" cm="1">
        <f t="array" ref="AZ191">IFERROR(_xlfn.XLOOKUP($A191&amp;AZ$4,MEN_DES&amp;MEN_COD,MEN_GMS),0)*$Q191</f>
        <v>0</v>
      </c>
      <c r="BA191" s="157" cm="1">
        <f t="array" ref="BA191">IFERROR(_xlfn.XLOOKUP($A191&amp;BA$4,MEN_DES&amp;MEN_COD,MEN_GMS),0)*$Q191</f>
        <v>0</v>
      </c>
      <c r="BB191" s="157" cm="1">
        <f t="array" ref="BB191">IFERROR(_xlfn.XLOOKUP($A191&amp;BB$4,MEN_DES&amp;MEN_COD,MEN_GMS),0)*$Q191</f>
        <v>0</v>
      </c>
      <c r="BC191" s="157" cm="1">
        <f t="array" ref="BC191">IFERROR(_xlfn.XLOOKUP($A191&amp;BC$4,MEN_DES&amp;MEN_COD,MEN_GMS),0)*$Q191</f>
        <v>0</v>
      </c>
      <c r="BD191" s="157" cm="1">
        <f t="array" ref="BD191">IFERROR(_xlfn.XLOOKUP($A191&amp;BD$4,MEN_DES&amp;MEN_COD,MEN_GMS),0)*$Q191</f>
        <v>0</v>
      </c>
      <c r="BE191" s="157" cm="1">
        <f t="array" ref="BE191">IFERROR(_xlfn.XLOOKUP($A191&amp;BE$4,MEN_DES&amp;MEN_COD,MEN_GMS),0)*$Q191</f>
        <v>0</v>
      </c>
      <c r="BF191" s="157" cm="1">
        <f t="array" ref="BF191">IFERROR(_xlfn.XLOOKUP($A191&amp;BF$4,MEN_DES&amp;MEN_COD,MEN_GMS),0)*$Q191</f>
        <v>0</v>
      </c>
      <c r="BG191" s="157" cm="1">
        <f t="array" ref="BG191">IFERROR(_xlfn.XLOOKUP($A191&amp;BG$4,MEN_DES&amp;MEN_COD,MEN_GMS),0)*$Q191</f>
        <v>0</v>
      </c>
      <c r="BH191" s="157" cm="1">
        <f t="array" ref="BH191">IFERROR(_xlfn.XLOOKUP($A191&amp;BH$4,MEN_DES&amp;MEN_COD,MEN_GMS),0)*$Q191</f>
        <v>0</v>
      </c>
      <c r="BI191" s="157" cm="1">
        <f t="array" ref="BI191">IFERROR(_xlfn.XLOOKUP($A191&amp;BI$4,MEN_DES&amp;MEN_COD,MEN_GMS),0)*$Q191</f>
        <v>0</v>
      </c>
      <c r="BJ191" s="157" cm="1">
        <f t="array" ref="BJ191">IFERROR(_xlfn.XLOOKUP($A191&amp;BJ$4,MEN_DES&amp;MEN_COD,MEN_GMS),0)*$Q191</f>
        <v>0</v>
      </c>
      <c r="BK191" s="157" cm="1">
        <f t="array" ref="BK191">IFERROR(_xlfn.XLOOKUP($A191&amp;BK$4,MEN_DES&amp;MEN_COD,MEN_GMS),0)*$Q191</f>
        <v>0</v>
      </c>
      <c r="BL191" s="157" cm="1">
        <f t="array" ref="BL191">IFERROR(_xlfn.XLOOKUP($A191&amp;BL$4,MEN_DES&amp;MEN_COD,MEN_GMS),0)*$Q191</f>
        <v>0</v>
      </c>
      <c r="BM191" s="157" cm="1">
        <f t="array" ref="BM191">IFERROR(_xlfn.XLOOKUP($A191&amp;BM$4,MEN_DES&amp;MEN_COD,MEN_GMS),0)*$Q191</f>
        <v>0</v>
      </c>
      <c r="BN191" s="157" cm="1">
        <f t="array" ref="BN191">IFERROR(_xlfn.XLOOKUP($A191&amp;BN$4,MEN_DES&amp;MEN_COD,MEN_GMS),0)*$Q191</f>
        <v>0</v>
      </c>
      <c r="BO191" s="168">
        <f t="shared" si="41"/>
        <v>0</v>
      </c>
    </row>
    <row r="192" spans="2:67" x14ac:dyDescent="0.15">
      <c r="B192"/>
      <c r="C192"/>
      <c r="R192" s="157" cm="1">
        <f t="array" ref="R192">IFERROR(_xlfn.XLOOKUP($A192&amp;R$4,MEN_DES&amp;MEN_COD,MEN_GMS),0)*$Q192</f>
        <v>0</v>
      </c>
      <c r="S192" s="157" cm="1">
        <f t="array" ref="S192">IFERROR(_xlfn.XLOOKUP($A192&amp;S$4,MEN_DES&amp;MEN_COD,MEN_GMS),0)*$Q192</f>
        <v>0</v>
      </c>
      <c r="T192" s="157" cm="1">
        <f t="array" ref="T192">IFERROR(_xlfn.XLOOKUP($A192&amp;T$4,MEN_DES&amp;MEN_COD,MEN_GMS),0)*$Q192</f>
        <v>0</v>
      </c>
      <c r="U192" s="157" cm="1">
        <f t="array" ref="U192">IFERROR(_xlfn.XLOOKUP($A192&amp;U$4,MEN_DES&amp;MEN_COD,MEN_GMS),0)*$Q192</f>
        <v>0</v>
      </c>
      <c r="V192" s="157" cm="1">
        <f t="array" ref="V192">IFERROR(_xlfn.XLOOKUP($A192&amp;V$4,MEN_DES&amp;MEN_COD,MEN_GMS),0)*$Q192</f>
        <v>0</v>
      </c>
      <c r="W192" s="157" cm="1">
        <f t="array" ref="W192">IFERROR(_xlfn.XLOOKUP($A192&amp;W$4,MEN_DES&amp;MEN_COD,MEN_GMS),0)*$Q192</f>
        <v>0</v>
      </c>
      <c r="X192" s="157" cm="1">
        <f t="array" ref="X192">IFERROR(_xlfn.XLOOKUP($A192&amp;X$4,MEN_DES&amp;MEN_COD,MEN_GMS),0)*$Q192</f>
        <v>0</v>
      </c>
      <c r="Y192" s="157" cm="1">
        <f t="array" ref="Y192">IFERROR(_xlfn.XLOOKUP($A192&amp;Y$4,MEN_DES&amp;MEN_COD,MEN_GMS),0)*$Q192</f>
        <v>0</v>
      </c>
      <c r="Z192" s="157" cm="1">
        <f t="array" ref="Z192">IFERROR(_xlfn.XLOOKUP($A192&amp;Z$4,MEN_DES&amp;MEN_COD,MEN_GMS),0)*$Q192</f>
        <v>0</v>
      </c>
      <c r="AA192" s="157" cm="1">
        <f t="array" ref="AA192">IFERROR(_xlfn.XLOOKUP($A192&amp;AA$4,MEN_DES&amp;MEN_COD,MEN_GMS),0)*$Q192</f>
        <v>0</v>
      </c>
      <c r="AB192" s="157" cm="1">
        <f t="array" ref="AB192">IFERROR(_xlfn.XLOOKUP($A192&amp;AB$4,MEN_DES&amp;MEN_COD,MEN_GMS),0)*$Q192</f>
        <v>0</v>
      </c>
      <c r="AC192" s="157" cm="1">
        <f t="array" ref="AC192">IFERROR(_xlfn.XLOOKUP($A192&amp;AC$4,MEN_DES&amp;MEN_COD,MEN_GMS),0)*$Q192</f>
        <v>0</v>
      </c>
      <c r="AD192" s="157" cm="1">
        <f t="array" ref="AD192">IFERROR(_xlfn.XLOOKUP($A192&amp;AD$4,MEN_DES&amp;MEN_COD,MEN_GMS),0)*$Q192</f>
        <v>0</v>
      </c>
      <c r="AE192" s="157" cm="1">
        <f t="array" ref="AE192">IFERROR(_xlfn.XLOOKUP($A192&amp;AE$4,MEN_DES&amp;MEN_COD,MEN_GMS),0)*$Q192</f>
        <v>0</v>
      </c>
      <c r="AF192" s="157"/>
      <c r="AG192" s="157" cm="1">
        <f t="array" ref="AG192">IFERROR(_xlfn.XLOOKUP($A192&amp;AG$4,MEN_DES&amp;MEN_COD,MEN_GMS),0)*$Q192</f>
        <v>0</v>
      </c>
      <c r="AH192" s="157" cm="1">
        <f t="array" ref="AH192">IFERROR(_xlfn.XLOOKUP($A192&amp;AH$4,MEN_DES&amp;MEN_COD,MEN_GMS),0)*$Q192</f>
        <v>0</v>
      </c>
      <c r="AI192" s="157" cm="1">
        <f t="array" ref="AI192">IFERROR(_xlfn.XLOOKUP($A192&amp;AI$4,MEN_DES&amp;MEN_COD,MEN_GMS),0)*$Q192</f>
        <v>0</v>
      </c>
      <c r="AJ192" s="157" cm="1">
        <f t="array" ref="AJ192">IFERROR(_xlfn.XLOOKUP($A192&amp;AJ$4,MEN_DES&amp;MEN_COD,MEN_GMS),0)*$Q192</f>
        <v>0</v>
      </c>
      <c r="AK192" s="157" cm="1">
        <f t="array" ref="AK192">IFERROR(_xlfn.XLOOKUP($A192&amp;AK$4,MEN_DES&amp;MEN_COD,MEN_GMS),0)*$Q192</f>
        <v>0</v>
      </c>
      <c r="AL192" s="157" cm="1">
        <f t="array" ref="AL192">IFERROR(_xlfn.XLOOKUP($A192&amp;AL$4,MEN_DES&amp;MEN_COD,MEN_GMS),0)*$Q192</f>
        <v>0</v>
      </c>
      <c r="AM192" s="157" cm="1">
        <f t="array" ref="AM192">IFERROR(_xlfn.XLOOKUP($A192&amp;AM$4,MEN_DES&amp;MEN_COD,MEN_GMS),0)*$Q192</f>
        <v>0</v>
      </c>
      <c r="AN192" s="157" cm="1">
        <f t="array" ref="AN192">IFERROR(_xlfn.XLOOKUP($A192&amp;AN$4,MEN_DES&amp;MEN_COD,MEN_GMS),0)*$Q192</f>
        <v>0</v>
      </c>
      <c r="AO192" s="157" cm="1">
        <f t="array" ref="AO192">IFERROR(_xlfn.XLOOKUP($A192&amp;AO$4,MEN_DES&amp;MEN_COD,MEN_GMS),0)*$Q192</f>
        <v>0</v>
      </c>
      <c r="AP192" s="157" cm="1">
        <f t="array" ref="AP192">IFERROR(_xlfn.XLOOKUP($A192&amp;AP$4,MEN_DES&amp;MEN_COD,MEN_GMS),0)*$Q192</f>
        <v>0</v>
      </c>
      <c r="AQ192" s="157" cm="1">
        <f t="array" ref="AQ192">IFERROR(_xlfn.XLOOKUP($A192&amp;AQ$4,MEN_DES&amp;MEN_COD,MEN_GMS),0)*$Q192</f>
        <v>0</v>
      </c>
      <c r="AR192" s="157" cm="1">
        <f t="array" ref="AR192">IFERROR(_xlfn.XLOOKUP($A192&amp;AR$4,MEN_DES&amp;MEN_COD,MEN_GMS),0)*$Q192</f>
        <v>0</v>
      </c>
      <c r="AS192" s="157" cm="1">
        <f t="array" ref="AS192">IFERROR(_xlfn.XLOOKUP($A192&amp;AS$4,MEN_DES&amp;MEN_COD,MEN_GMS),0)*$Q192</f>
        <v>0</v>
      </c>
      <c r="AT192" s="157" cm="1">
        <f t="array" ref="AT192">IFERROR(_xlfn.XLOOKUP($A192&amp;AT$4,MEN_DES&amp;MEN_COD,MEN_GMS),0)*$Q192</f>
        <v>0</v>
      </c>
      <c r="AU192" s="157" cm="1">
        <f t="array" ref="AU192">IFERROR(_xlfn.XLOOKUP($A192&amp;AU$4,MEN_DES&amp;MEN_COD,MEN_GMS),0)*$Q192</f>
        <v>0</v>
      </c>
      <c r="AV192" s="157" cm="1">
        <f t="array" ref="AV192">IFERROR(_xlfn.XLOOKUP($A192&amp;AV$4,MEN_DES&amp;MEN_COD,MEN_GMS),0)*$Q192</f>
        <v>0</v>
      </c>
      <c r="AW192" s="157" cm="1">
        <f t="array" ref="AW192">IFERROR(_xlfn.XLOOKUP($A192&amp;AW$4,MEN_DES&amp;MEN_COD,MEN_GMS),0)*$Q192</f>
        <v>0</v>
      </c>
      <c r="AX192" s="157" cm="1">
        <f t="array" ref="AX192">IFERROR(_xlfn.XLOOKUP($A192&amp;AX$4,MEN_DES&amp;MEN_COD,MEN_GMS),0)*$Q192</f>
        <v>0</v>
      </c>
      <c r="AY192" s="157" cm="1">
        <f t="array" ref="AY192">IFERROR(_xlfn.XLOOKUP($A192&amp;AY$4,MEN_DES&amp;MEN_COD,MEN_GMS),0)*$Q192</f>
        <v>0</v>
      </c>
      <c r="AZ192" s="157" cm="1">
        <f t="array" ref="AZ192">IFERROR(_xlfn.XLOOKUP($A192&amp;AZ$4,MEN_DES&amp;MEN_COD,MEN_GMS),0)*$Q192</f>
        <v>0</v>
      </c>
      <c r="BA192" s="157" cm="1">
        <f t="array" ref="BA192">IFERROR(_xlfn.XLOOKUP($A192&amp;BA$4,MEN_DES&amp;MEN_COD,MEN_GMS),0)*$Q192</f>
        <v>0</v>
      </c>
      <c r="BB192" s="157" cm="1">
        <f t="array" ref="BB192">IFERROR(_xlfn.XLOOKUP($A192&amp;BB$4,MEN_DES&amp;MEN_COD,MEN_GMS),0)*$Q192</f>
        <v>0</v>
      </c>
      <c r="BC192" s="157" cm="1">
        <f t="array" ref="BC192">IFERROR(_xlfn.XLOOKUP($A192&amp;BC$4,MEN_DES&amp;MEN_COD,MEN_GMS),0)*$Q192</f>
        <v>0</v>
      </c>
      <c r="BD192" s="157" cm="1">
        <f t="array" ref="BD192">IFERROR(_xlfn.XLOOKUP($A192&amp;BD$4,MEN_DES&amp;MEN_COD,MEN_GMS),0)*$Q192</f>
        <v>0</v>
      </c>
      <c r="BE192" s="157" cm="1">
        <f t="array" ref="BE192">IFERROR(_xlfn.XLOOKUP($A192&amp;BE$4,MEN_DES&amp;MEN_COD,MEN_GMS),0)*$Q192</f>
        <v>0</v>
      </c>
      <c r="BF192" s="157" cm="1">
        <f t="array" ref="BF192">IFERROR(_xlfn.XLOOKUP($A192&amp;BF$4,MEN_DES&amp;MEN_COD,MEN_GMS),0)*$Q192</f>
        <v>0</v>
      </c>
      <c r="BG192" s="157" cm="1">
        <f t="array" ref="BG192">IFERROR(_xlfn.XLOOKUP($A192&amp;BG$4,MEN_DES&amp;MEN_COD,MEN_GMS),0)*$Q192</f>
        <v>0</v>
      </c>
      <c r="BH192" s="157" cm="1">
        <f t="array" ref="BH192">IFERROR(_xlfn.XLOOKUP($A192&amp;BH$4,MEN_DES&amp;MEN_COD,MEN_GMS),0)*$Q192</f>
        <v>0</v>
      </c>
      <c r="BI192" s="157" cm="1">
        <f t="array" ref="BI192">IFERROR(_xlfn.XLOOKUP($A192&amp;BI$4,MEN_DES&amp;MEN_COD,MEN_GMS),0)*$Q192</f>
        <v>0</v>
      </c>
      <c r="BJ192" s="157" cm="1">
        <f t="array" ref="BJ192">IFERROR(_xlfn.XLOOKUP($A192&amp;BJ$4,MEN_DES&amp;MEN_COD,MEN_GMS),0)*$Q192</f>
        <v>0</v>
      </c>
      <c r="BK192" s="157" cm="1">
        <f t="array" ref="BK192">IFERROR(_xlfn.XLOOKUP($A192&amp;BK$4,MEN_DES&amp;MEN_COD,MEN_GMS),0)*$Q192</f>
        <v>0</v>
      </c>
      <c r="BL192" s="157" cm="1">
        <f t="array" ref="BL192">IFERROR(_xlfn.XLOOKUP($A192&amp;BL$4,MEN_DES&amp;MEN_COD,MEN_GMS),0)*$Q192</f>
        <v>0</v>
      </c>
      <c r="BM192" s="157" cm="1">
        <f t="array" ref="BM192">IFERROR(_xlfn.XLOOKUP($A192&amp;BM$4,MEN_DES&amp;MEN_COD,MEN_GMS),0)*$Q192</f>
        <v>0</v>
      </c>
      <c r="BN192" s="157" cm="1">
        <f t="array" ref="BN192">IFERROR(_xlfn.XLOOKUP($A192&amp;BN$4,MEN_DES&amp;MEN_COD,MEN_GMS),0)*$Q192</f>
        <v>0</v>
      </c>
      <c r="BO192" s="168">
        <f t="shared" ref="BO192:BO223" si="42">SUM(R192:BN192)</f>
        <v>0</v>
      </c>
    </row>
    <row r="193" spans="2:67" x14ac:dyDescent="0.15">
      <c r="B193"/>
      <c r="C193"/>
      <c r="R193" s="157" cm="1">
        <f t="array" ref="R193">IFERROR(_xlfn.XLOOKUP($A193&amp;R$4,MEN_DES&amp;MEN_COD,MEN_GMS),0)*$Q193</f>
        <v>0</v>
      </c>
      <c r="S193" s="157" cm="1">
        <f t="array" ref="S193">IFERROR(_xlfn.XLOOKUP($A193&amp;S$4,MEN_DES&amp;MEN_COD,MEN_GMS),0)*$Q193</f>
        <v>0</v>
      </c>
      <c r="T193" s="157" cm="1">
        <f t="array" ref="T193">IFERROR(_xlfn.XLOOKUP($A193&amp;T$4,MEN_DES&amp;MEN_COD,MEN_GMS),0)*$Q193</f>
        <v>0</v>
      </c>
      <c r="U193" s="157" cm="1">
        <f t="array" ref="U193">IFERROR(_xlfn.XLOOKUP($A193&amp;U$4,MEN_DES&amp;MEN_COD,MEN_GMS),0)*$Q193</f>
        <v>0</v>
      </c>
      <c r="V193" s="157" cm="1">
        <f t="array" ref="V193">IFERROR(_xlfn.XLOOKUP($A193&amp;V$4,MEN_DES&amp;MEN_COD,MEN_GMS),0)*$Q193</f>
        <v>0</v>
      </c>
      <c r="W193" s="157" cm="1">
        <f t="array" ref="W193">IFERROR(_xlfn.XLOOKUP($A193&amp;W$4,MEN_DES&amp;MEN_COD,MEN_GMS),0)*$Q193</f>
        <v>0</v>
      </c>
      <c r="X193" s="157" cm="1">
        <f t="array" ref="X193">IFERROR(_xlfn.XLOOKUP($A193&amp;X$4,MEN_DES&amp;MEN_COD,MEN_GMS),0)*$Q193</f>
        <v>0</v>
      </c>
      <c r="Y193" s="157" cm="1">
        <f t="array" ref="Y193">IFERROR(_xlfn.XLOOKUP($A193&amp;Y$4,MEN_DES&amp;MEN_COD,MEN_GMS),0)*$Q193</f>
        <v>0</v>
      </c>
      <c r="Z193" s="157" cm="1">
        <f t="array" ref="Z193">IFERROR(_xlfn.XLOOKUP($A193&amp;Z$4,MEN_DES&amp;MEN_COD,MEN_GMS),0)*$Q193</f>
        <v>0</v>
      </c>
      <c r="AA193" s="157" cm="1">
        <f t="array" ref="AA193">IFERROR(_xlfn.XLOOKUP($A193&amp;AA$4,MEN_DES&amp;MEN_COD,MEN_GMS),0)*$Q193</f>
        <v>0</v>
      </c>
      <c r="AB193" s="157" cm="1">
        <f t="array" ref="AB193">IFERROR(_xlfn.XLOOKUP($A193&amp;AB$4,MEN_DES&amp;MEN_COD,MEN_GMS),0)*$Q193</f>
        <v>0</v>
      </c>
      <c r="AC193" s="157" cm="1">
        <f t="array" ref="AC193">IFERROR(_xlfn.XLOOKUP($A193&amp;AC$4,MEN_DES&amp;MEN_COD,MEN_GMS),0)*$Q193</f>
        <v>0</v>
      </c>
      <c r="AD193" s="157" cm="1">
        <f t="array" ref="AD193">IFERROR(_xlfn.XLOOKUP($A193&amp;AD$4,MEN_DES&amp;MEN_COD,MEN_GMS),0)*$Q193</f>
        <v>0</v>
      </c>
      <c r="AE193" s="157" cm="1">
        <f t="array" ref="AE193">IFERROR(_xlfn.XLOOKUP($A193&amp;AE$4,MEN_DES&amp;MEN_COD,MEN_GMS),0)*$Q193</f>
        <v>0</v>
      </c>
      <c r="AF193" s="157"/>
      <c r="AG193" s="157" cm="1">
        <f t="array" ref="AG193">IFERROR(_xlfn.XLOOKUP($A193&amp;AG$4,MEN_DES&amp;MEN_COD,MEN_GMS),0)*$Q193</f>
        <v>0</v>
      </c>
      <c r="AH193" s="157" cm="1">
        <f t="array" ref="AH193">IFERROR(_xlfn.XLOOKUP($A193&amp;AH$4,MEN_DES&amp;MEN_COD,MEN_GMS),0)*$Q193</f>
        <v>0</v>
      </c>
      <c r="AI193" s="157" cm="1">
        <f t="array" ref="AI193">IFERROR(_xlfn.XLOOKUP($A193&amp;AI$4,MEN_DES&amp;MEN_COD,MEN_GMS),0)*$Q193</f>
        <v>0</v>
      </c>
      <c r="AJ193" s="157" cm="1">
        <f t="array" ref="AJ193">IFERROR(_xlfn.XLOOKUP($A193&amp;AJ$4,MEN_DES&amp;MEN_COD,MEN_GMS),0)*$Q193</f>
        <v>0</v>
      </c>
      <c r="AK193" s="157" cm="1">
        <f t="array" ref="AK193">IFERROR(_xlfn.XLOOKUP($A193&amp;AK$4,MEN_DES&amp;MEN_COD,MEN_GMS),0)*$Q193</f>
        <v>0</v>
      </c>
      <c r="AL193" s="157" cm="1">
        <f t="array" ref="AL193">IFERROR(_xlfn.XLOOKUP($A193&amp;AL$4,MEN_DES&amp;MEN_COD,MEN_GMS),0)*$Q193</f>
        <v>0</v>
      </c>
      <c r="AM193" s="157" cm="1">
        <f t="array" ref="AM193">IFERROR(_xlfn.XLOOKUP($A193&amp;AM$4,MEN_DES&amp;MEN_COD,MEN_GMS),0)*$Q193</f>
        <v>0</v>
      </c>
      <c r="AN193" s="157" cm="1">
        <f t="array" ref="AN193">IFERROR(_xlfn.XLOOKUP($A193&amp;AN$4,MEN_DES&amp;MEN_COD,MEN_GMS),0)*$Q193</f>
        <v>0</v>
      </c>
      <c r="AO193" s="157" cm="1">
        <f t="array" ref="AO193">IFERROR(_xlfn.XLOOKUP($A193&amp;AO$4,MEN_DES&amp;MEN_COD,MEN_GMS),0)*$Q193</f>
        <v>0</v>
      </c>
      <c r="AP193" s="157" cm="1">
        <f t="array" ref="AP193">IFERROR(_xlfn.XLOOKUP($A193&amp;AP$4,MEN_DES&amp;MEN_COD,MEN_GMS),0)*$Q193</f>
        <v>0</v>
      </c>
      <c r="AQ193" s="157" cm="1">
        <f t="array" ref="AQ193">IFERROR(_xlfn.XLOOKUP($A193&amp;AQ$4,MEN_DES&amp;MEN_COD,MEN_GMS),0)*$Q193</f>
        <v>0</v>
      </c>
      <c r="AR193" s="157" cm="1">
        <f t="array" ref="AR193">IFERROR(_xlfn.XLOOKUP($A193&amp;AR$4,MEN_DES&amp;MEN_COD,MEN_GMS),0)*$Q193</f>
        <v>0</v>
      </c>
      <c r="AS193" s="157" cm="1">
        <f t="array" ref="AS193">IFERROR(_xlfn.XLOOKUP($A193&amp;AS$4,MEN_DES&amp;MEN_COD,MEN_GMS),0)*$Q193</f>
        <v>0</v>
      </c>
      <c r="AT193" s="157" cm="1">
        <f t="array" ref="AT193">IFERROR(_xlfn.XLOOKUP($A193&amp;AT$4,MEN_DES&amp;MEN_COD,MEN_GMS),0)*$Q193</f>
        <v>0</v>
      </c>
      <c r="AU193" s="157" cm="1">
        <f t="array" ref="AU193">IFERROR(_xlfn.XLOOKUP($A193&amp;AU$4,MEN_DES&amp;MEN_COD,MEN_GMS),0)*$Q193</f>
        <v>0</v>
      </c>
      <c r="AV193" s="157" cm="1">
        <f t="array" ref="AV193">IFERROR(_xlfn.XLOOKUP($A193&amp;AV$4,MEN_DES&amp;MEN_COD,MEN_GMS),0)*$Q193</f>
        <v>0</v>
      </c>
      <c r="AW193" s="157" cm="1">
        <f t="array" ref="AW193">IFERROR(_xlfn.XLOOKUP($A193&amp;AW$4,MEN_DES&amp;MEN_COD,MEN_GMS),0)*$Q193</f>
        <v>0</v>
      </c>
      <c r="AX193" s="157" cm="1">
        <f t="array" ref="AX193">IFERROR(_xlfn.XLOOKUP($A193&amp;AX$4,MEN_DES&amp;MEN_COD,MEN_GMS),0)*$Q193</f>
        <v>0</v>
      </c>
      <c r="AY193" s="157" cm="1">
        <f t="array" ref="AY193">IFERROR(_xlfn.XLOOKUP($A193&amp;AY$4,MEN_DES&amp;MEN_COD,MEN_GMS),0)*$Q193</f>
        <v>0</v>
      </c>
      <c r="AZ193" s="157" cm="1">
        <f t="array" ref="AZ193">IFERROR(_xlfn.XLOOKUP($A193&amp;AZ$4,MEN_DES&amp;MEN_COD,MEN_GMS),0)*$Q193</f>
        <v>0</v>
      </c>
      <c r="BA193" s="157" cm="1">
        <f t="array" ref="BA193">IFERROR(_xlfn.XLOOKUP($A193&amp;BA$4,MEN_DES&amp;MEN_COD,MEN_GMS),0)*$Q193</f>
        <v>0</v>
      </c>
      <c r="BB193" s="157" cm="1">
        <f t="array" ref="BB193">IFERROR(_xlfn.XLOOKUP($A193&amp;BB$4,MEN_DES&amp;MEN_COD,MEN_GMS),0)*$Q193</f>
        <v>0</v>
      </c>
      <c r="BC193" s="157" cm="1">
        <f t="array" ref="BC193">IFERROR(_xlfn.XLOOKUP($A193&amp;BC$4,MEN_DES&amp;MEN_COD,MEN_GMS),0)*$Q193</f>
        <v>0</v>
      </c>
      <c r="BD193" s="157" cm="1">
        <f t="array" ref="BD193">IFERROR(_xlfn.XLOOKUP($A193&amp;BD$4,MEN_DES&amp;MEN_COD,MEN_GMS),0)*$Q193</f>
        <v>0</v>
      </c>
      <c r="BE193" s="157" cm="1">
        <f t="array" ref="BE193">IFERROR(_xlfn.XLOOKUP($A193&amp;BE$4,MEN_DES&amp;MEN_COD,MEN_GMS),0)*$Q193</f>
        <v>0</v>
      </c>
      <c r="BF193" s="157" cm="1">
        <f t="array" ref="BF193">IFERROR(_xlfn.XLOOKUP($A193&amp;BF$4,MEN_DES&amp;MEN_COD,MEN_GMS),0)*$Q193</f>
        <v>0</v>
      </c>
      <c r="BG193" s="157" cm="1">
        <f t="array" ref="BG193">IFERROR(_xlfn.XLOOKUP($A193&amp;BG$4,MEN_DES&amp;MEN_COD,MEN_GMS),0)*$Q193</f>
        <v>0</v>
      </c>
      <c r="BH193" s="157" cm="1">
        <f t="array" ref="BH193">IFERROR(_xlfn.XLOOKUP($A193&amp;BH$4,MEN_DES&amp;MEN_COD,MEN_GMS),0)*$Q193</f>
        <v>0</v>
      </c>
      <c r="BI193" s="157" cm="1">
        <f t="array" ref="BI193">IFERROR(_xlfn.XLOOKUP($A193&amp;BI$4,MEN_DES&amp;MEN_COD,MEN_GMS),0)*$Q193</f>
        <v>0</v>
      </c>
      <c r="BJ193" s="157" cm="1">
        <f t="array" ref="BJ193">IFERROR(_xlfn.XLOOKUP($A193&amp;BJ$4,MEN_DES&amp;MEN_COD,MEN_GMS),0)*$Q193</f>
        <v>0</v>
      </c>
      <c r="BK193" s="157" cm="1">
        <f t="array" ref="BK193">IFERROR(_xlfn.XLOOKUP($A193&amp;BK$4,MEN_DES&amp;MEN_COD,MEN_GMS),0)*$Q193</f>
        <v>0</v>
      </c>
      <c r="BL193" s="157" cm="1">
        <f t="array" ref="BL193">IFERROR(_xlfn.XLOOKUP($A193&amp;BL$4,MEN_DES&amp;MEN_COD,MEN_GMS),0)*$Q193</f>
        <v>0</v>
      </c>
      <c r="BM193" s="157" cm="1">
        <f t="array" ref="BM193">IFERROR(_xlfn.XLOOKUP($A193&amp;BM$4,MEN_DES&amp;MEN_COD,MEN_GMS),0)*$Q193</f>
        <v>0</v>
      </c>
      <c r="BN193" s="157" cm="1">
        <f t="array" ref="BN193">IFERROR(_xlfn.XLOOKUP($A193&amp;BN$4,MEN_DES&amp;MEN_COD,MEN_GMS),0)*$Q193</f>
        <v>0</v>
      </c>
      <c r="BO193" s="168">
        <f t="shared" si="42"/>
        <v>0</v>
      </c>
    </row>
    <row r="194" spans="2:67" x14ac:dyDescent="0.15">
      <c r="B194"/>
      <c r="C194"/>
      <c r="R194" s="157" cm="1">
        <f t="array" ref="R194">IFERROR(_xlfn.XLOOKUP($A194&amp;R$4,MEN_DES&amp;MEN_COD,MEN_GMS),0)*$Q194</f>
        <v>0</v>
      </c>
      <c r="S194" s="157" cm="1">
        <f t="array" ref="S194">IFERROR(_xlfn.XLOOKUP($A194&amp;S$4,MEN_DES&amp;MEN_COD,MEN_GMS),0)*$Q194</f>
        <v>0</v>
      </c>
      <c r="T194" s="157" cm="1">
        <f t="array" ref="T194">IFERROR(_xlfn.XLOOKUP($A194&amp;T$4,MEN_DES&amp;MEN_COD,MEN_GMS),0)*$Q194</f>
        <v>0</v>
      </c>
      <c r="U194" s="157" cm="1">
        <f t="array" ref="U194">IFERROR(_xlfn.XLOOKUP($A194&amp;U$4,MEN_DES&amp;MEN_COD,MEN_GMS),0)*$Q194</f>
        <v>0</v>
      </c>
      <c r="V194" s="157" cm="1">
        <f t="array" ref="V194">IFERROR(_xlfn.XLOOKUP($A194&amp;V$4,MEN_DES&amp;MEN_COD,MEN_GMS),0)*$Q194</f>
        <v>0</v>
      </c>
      <c r="W194" s="157" cm="1">
        <f t="array" ref="W194">IFERROR(_xlfn.XLOOKUP($A194&amp;W$4,MEN_DES&amp;MEN_COD,MEN_GMS),0)*$Q194</f>
        <v>0</v>
      </c>
      <c r="X194" s="157" cm="1">
        <f t="array" ref="X194">IFERROR(_xlfn.XLOOKUP($A194&amp;X$4,MEN_DES&amp;MEN_COD,MEN_GMS),0)*$Q194</f>
        <v>0</v>
      </c>
      <c r="Y194" s="157" cm="1">
        <f t="array" ref="Y194">IFERROR(_xlfn.XLOOKUP($A194&amp;Y$4,MEN_DES&amp;MEN_COD,MEN_GMS),0)*$Q194</f>
        <v>0</v>
      </c>
      <c r="Z194" s="157" cm="1">
        <f t="array" ref="Z194">IFERROR(_xlfn.XLOOKUP($A194&amp;Z$4,MEN_DES&amp;MEN_COD,MEN_GMS),0)*$Q194</f>
        <v>0</v>
      </c>
      <c r="AA194" s="157" cm="1">
        <f t="array" ref="AA194">IFERROR(_xlfn.XLOOKUP($A194&amp;AA$4,MEN_DES&amp;MEN_COD,MEN_GMS),0)*$Q194</f>
        <v>0</v>
      </c>
      <c r="AB194" s="157" cm="1">
        <f t="array" ref="AB194">IFERROR(_xlfn.XLOOKUP($A194&amp;AB$4,MEN_DES&amp;MEN_COD,MEN_GMS),0)*$Q194</f>
        <v>0</v>
      </c>
      <c r="AC194" s="157" cm="1">
        <f t="array" ref="AC194">IFERROR(_xlfn.XLOOKUP($A194&amp;AC$4,MEN_DES&amp;MEN_COD,MEN_GMS),0)*$Q194</f>
        <v>0</v>
      </c>
      <c r="AD194" s="157" cm="1">
        <f t="array" ref="AD194">IFERROR(_xlfn.XLOOKUP($A194&amp;AD$4,MEN_DES&amp;MEN_COD,MEN_GMS),0)*$Q194</f>
        <v>0</v>
      </c>
      <c r="AE194" s="157" cm="1">
        <f t="array" ref="AE194">IFERROR(_xlfn.XLOOKUP($A194&amp;AE$4,MEN_DES&amp;MEN_COD,MEN_GMS),0)*$Q194</f>
        <v>0</v>
      </c>
      <c r="AF194" s="157"/>
      <c r="AG194" s="157" cm="1">
        <f t="array" ref="AG194">IFERROR(_xlfn.XLOOKUP($A194&amp;AG$4,MEN_DES&amp;MEN_COD,MEN_GMS),0)*$Q194</f>
        <v>0</v>
      </c>
      <c r="AH194" s="157" cm="1">
        <f t="array" ref="AH194">IFERROR(_xlfn.XLOOKUP($A194&amp;AH$4,MEN_DES&amp;MEN_COD,MEN_GMS),0)*$Q194</f>
        <v>0</v>
      </c>
      <c r="AI194" s="157" cm="1">
        <f t="array" ref="AI194">IFERROR(_xlfn.XLOOKUP($A194&amp;AI$4,MEN_DES&amp;MEN_COD,MEN_GMS),0)*$Q194</f>
        <v>0</v>
      </c>
      <c r="AJ194" s="157" cm="1">
        <f t="array" ref="AJ194">IFERROR(_xlfn.XLOOKUP($A194&amp;AJ$4,MEN_DES&amp;MEN_COD,MEN_GMS),0)*$Q194</f>
        <v>0</v>
      </c>
      <c r="AK194" s="157" cm="1">
        <f t="array" ref="AK194">IFERROR(_xlfn.XLOOKUP($A194&amp;AK$4,MEN_DES&amp;MEN_COD,MEN_GMS),0)*$Q194</f>
        <v>0</v>
      </c>
      <c r="AL194" s="157" cm="1">
        <f t="array" ref="AL194">IFERROR(_xlfn.XLOOKUP($A194&amp;AL$4,MEN_DES&amp;MEN_COD,MEN_GMS),0)*$Q194</f>
        <v>0</v>
      </c>
      <c r="AM194" s="157" cm="1">
        <f t="array" ref="AM194">IFERROR(_xlfn.XLOOKUP($A194&amp;AM$4,MEN_DES&amp;MEN_COD,MEN_GMS),0)*$Q194</f>
        <v>0</v>
      </c>
      <c r="AN194" s="157" cm="1">
        <f t="array" ref="AN194">IFERROR(_xlfn.XLOOKUP($A194&amp;AN$4,MEN_DES&amp;MEN_COD,MEN_GMS),0)*$Q194</f>
        <v>0</v>
      </c>
      <c r="AO194" s="157" cm="1">
        <f t="array" ref="AO194">IFERROR(_xlfn.XLOOKUP($A194&amp;AO$4,MEN_DES&amp;MEN_COD,MEN_GMS),0)*$Q194</f>
        <v>0</v>
      </c>
      <c r="AP194" s="157" cm="1">
        <f t="array" ref="AP194">IFERROR(_xlfn.XLOOKUP($A194&amp;AP$4,MEN_DES&amp;MEN_COD,MEN_GMS),0)*$Q194</f>
        <v>0</v>
      </c>
      <c r="AQ194" s="157" cm="1">
        <f t="array" ref="AQ194">IFERROR(_xlfn.XLOOKUP($A194&amp;AQ$4,MEN_DES&amp;MEN_COD,MEN_GMS),0)*$Q194</f>
        <v>0</v>
      </c>
      <c r="AR194" s="157" cm="1">
        <f t="array" ref="AR194">IFERROR(_xlfn.XLOOKUP($A194&amp;AR$4,MEN_DES&amp;MEN_COD,MEN_GMS),0)*$Q194</f>
        <v>0</v>
      </c>
      <c r="AS194" s="157" cm="1">
        <f t="array" ref="AS194">IFERROR(_xlfn.XLOOKUP($A194&amp;AS$4,MEN_DES&amp;MEN_COD,MEN_GMS),0)*$Q194</f>
        <v>0</v>
      </c>
      <c r="AT194" s="157" cm="1">
        <f t="array" ref="AT194">IFERROR(_xlfn.XLOOKUP($A194&amp;AT$4,MEN_DES&amp;MEN_COD,MEN_GMS),0)*$Q194</f>
        <v>0</v>
      </c>
      <c r="AU194" s="157" cm="1">
        <f t="array" ref="AU194">IFERROR(_xlfn.XLOOKUP($A194&amp;AU$4,MEN_DES&amp;MEN_COD,MEN_GMS),0)*$Q194</f>
        <v>0</v>
      </c>
      <c r="AV194" s="157" cm="1">
        <f t="array" ref="AV194">IFERROR(_xlfn.XLOOKUP($A194&amp;AV$4,MEN_DES&amp;MEN_COD,MEN_GMS),0)*$Q194</f>
        <v>0</v>
      </c>
      <c r="AW194" s="157" cm="1">
        <f t="array" ref="AW194">IFERROR(_xlfn.XLOOKUP($A194&amp;AW$4,MEN_DES&amp;MEN_COD,MEN_GMS),0)*$Q194</f>
        <v>0</v>
      </c>
      <c r="AX194" s="157" cm="1">
        <f t="array" ref="AX194">IFERROR(_xlfn.XLOOKUP($A194&amp;AX$4,MEN_DES&amp;MEN_COD,MEN_GMS),0)*$Q194</f>
        <v>0</v>
      </c>
      <c r="AY194" s="157" cm="1">
        <f t="array" ref="AY194">IFERROR(_xlfn.XLOOKUP($A194&amp;AY$4,MEN_DES&amp;MEN_COD,MEN_GMS),0)*$Q194</f>
        <v>0</v>
      </c>
      <c r="AZ194" s="157" cm="1">
        <f t="array" ref="AZ194">IFERROR(_xlfn.XLOOKUP($A194&amp;AZ$4,MEN_DES&amp;MEN_COD,MEN_GMS),0)*$Q194</f>
        <v>0</v>
      </c>
      <c r="BA194" s="157" cm="1">
        <f t="array" ref="BA194">IFERROR(_xlfn.XLOOKUP($A194&amp;BA$4,MEN_DES&amp;MEN_COD,MEN_GMS),0)*$Q194</f>
        <v>0</v>
      </c>
      <c r="BB194" s="157" cm="1">
        <f t="array" ref="BB194">IFERROR(_xlfn.XLOOKUP($A194&amp;BB$4,MEN_DES&amp;MEN_COD,MEN_GMS),0)*$Q194</f>
        <v>0</v>
      </c>
      <c r="BC194" s="157" cm="1">
        <f t="array" ref="BC194">IFERROR(_xlfn.XLOOKUP($A194&amp;BC$4,MEN_DES&amp;MEN_COD,MEN_GMS),0)*$Q194</f>
        <v>0</v>
      </c>
      <c r="BD194" s="157" cm="1">
        <f t="array" ref="BD194">IFERROR(_xlfn.XLOOKUP($A194&amp;BD$4,MEN_DES&amp;MEN_COD,MEN_GMS),0)*$Q194</f>
        <v>0</v>
      </c>
      <c r="BE194" s="157" cm="1">
        <f t="array" ref="BE194">IFERROR(_xlfn.XLOOKUP($A194&amp;BE$4,MEN_DES&amp;MEN_COD,MEN_GMS),0)*$Q194</f>
        <v>0</v>
      </c>
      <c r="BF194" s="157" cm="1">
        <f t="array" ref="BF194">IFERROR(_xlfn.XLOOKUP($A194&amp;BF$4,MEN_DES&amp;MEN_COD,MEN_GMS),0)*$Q194</f>
        <v>0</v>
      </c>
      <c r="BG194" s="157" cm="1">
        <f t="array" ref="BG194">IFERROR(_xlfn.XLOOKUP($A194&amp;BG$4,MEN_DES&amp;MEN_COD,MEN_GMS),0)*$Q194</f>
        <v>0</v>
      </c>
      <c r="BH194" s="157" cm="1">
        <f t="array" ref="BH194">IFERROR(_xlfn.XLOOKUP($A194&amp;BH$4,MEN_DES&amp;MEN_COD,MEN_GMS),0)*$Q194</f>
        <v>0</v>
      </c>
      <c r="BI194" s="157" cm="1">
        <f t="array" ref="BI194">IFERROR(_xlfn.XLOOKUP($A194&amp;BI$4,MEN_DES&amp;MEN_COD,MEN_GMS),0)*$Q194</f>
        <v>0</v>
      </c>
      <c r="BJ194" s="157" cm="1">
        <f t="array" ref="BJ194">IFERROR(_xlfn.XLOOKUP($A194&amp;BJ$4,MEN_DES&amp;MEN_COD,MEN_GMS),0)*$Q194</f>
        <v>0</v>
      </c>
      <c r="BK194" s="157" cm="1">
        <f t="array" ref="BK194">IFERROR(_xlfn.XLOOKUP($A194&amp;BK$4,MEN_DES&amp;MEN_COD,MEN_GMS),0)*$Q194</f>
        <v>0</v>
      </c>
      <c r="BL194" s="157" cm="1">
        <f t="array" ref="BL194">IFERROR(_xlfn.XLOOKUP($A194&amp;BL$4,MEN_DES&amp;MEN_COD,MEN_GMS),0)*$Q194</f>
        <v>0</v>
      </c>
      <c r="BM194" s="157" cm="1">
        <f t="array" ref="BM194">IFERROR(_xlfn.XLOOKUP($A194&amp;BM$4,MEN_DES&amp;MEN_COD,MEN_GMS),0)*$Q194</f>
        <v>0</v>
      </c>
      <c r="BN194" s="157" cm="1">
        <f t="array" ref="BN194">IFERROR(_xlfn.XLOOKUP($A194&amp;BN$4,MEN_DES&amp;MEN_COD,MEN_GMS),0)*$Q194</f>
        <v>0</v>
      </c>
      <c r="BO194" s="168">
        <f t="shared" si="42"/>
        <v>0</v>
      </c>
    </row>
    <row r="195" spans="2:67" x14ac:dyDescent="0.15">
      <c r="B195"/>
      <c r="C195"/>
      <c r="R195" s="157" cm="1">
        <f t="array" ref="R195">IFERROR(_xlfn.XLOOKUP($A195&amp;R$4,MEN_DES&amp;MEN_COD,MEN_GMS),0)*$Q195</f>
        <v>0</v>
      </c>
      <c r="S195" s="157" cm="1">
        <f t="array" ref="S195">IFERROR(_xlfn.XLOOKUP($A195&amp;S$4,MEN_DES&amp;MEN_COD,MEN_GMS),0)*$Q195</f>
        <v>0</v>
      </c>
      <c r="T195" s="157" cm="1">
        <f t="array" ref="T195">IFERROR(_xlfn.XLOOKUP($A195&amp;T$4,MEN_DES&amp;MEN_COD,MEN_GMS),0)*$Q195</f>
        <v>0</v>
      </c>
      <c r="U195" s="157" cm="1">
        <f t="array" ref="U195">IFERROR(_xlfn.XLOOKUP($A195&amp;U$4,MEN_DES&amp;MEN_COD,MEN_GMS),0)*$Q195</f>
        <v>0</v>
      </c>
      <c r="V195" s="157" cm="1">
        <f t="array" ref="V195">IFERROR(_xlfn.XLOOKUP($A195&amp;V$4,MEN_DES&amp;MEN_COD,MEN_GMS),0)*$Q195</f>
        <v>0</v>
      </c>
      <c r="W195" s="157" cm="1">
        <f t="array" ref="W195">IFERROR(_xlfn.XLOOKUP($A195&amp;W$4,MEN_DES&amp;MEN_COD,MEN_GMS),0)*$Q195</f>
        <v>0</v>
      </c>
      <c r="X195" s="157" cm="1">
        <f t="array" ref="X195">IFERROR(_xlfn.XLOOKUP($A195&amp;X$4,MEN_DES&amp;MEN_COD,MEN_GMS),0)*$Q195</f>
        <v>0</v>
      </c>
      <c r="Y195" s="157" cm="1">
        <f t="array" ref="Y195">IFERROR(_xlfn.XLOOKUP($A195&amp;Y$4,MEN_DES&amp;MEN_COD,MEN_GMS),0)*$Q195</f>
        <v>0</v>
      </c>
      <c r="Z195" s="157" cm="1">
        <f t="array" ref="Z195">IFERROR(_xlfn.XLOOKUP($A195&amp;Z$4,MEN_DES&amp;MEN_COD,MEN_GMS),0)*$Q195</f>
        <v>0</v>
      </c>
      <c r="AA195" s="157" cm="1">
        <f t="array" ref="AA195">IFERROR(_xlfn.XLOOKUP($A195&amp;AA$4,MEN_DES&amp;MEN_COD,MEN_GMS),0)*$Q195</f>
        <v>0</v>
      </c>
      <c r="AB195" s="157" cm="1">
        <f t="array" ref="AB195">IFERROR(_xlfn.XLOOKUP($A195&amp;AB$4,MEN_DES&amp;MEN_COD,MEN_GMS),0)*$Q195</f>
        <v>0</v>
      </c>
      <c r="AC195" s="157" cm="1">
        <f t="array" ref="AC195">IFERROR(_xlfn.XLOOKUP($A195&amp;AC$4,MEN_DES&amp;MEN_COD,MEN_GMS),0)*$Q195</f>
        <v>0</v>
      </c>
      <c r="AD195" s="157" cm="1">
        <f t="array" ref="AD195">IFERROR(_xlfn.XLOOKUP($A195&amp;AD$4,MEN_DES&amp;MEN_COD,MEN_GMS),0)*$Q195</f>
        <v>0</v>
      </c>
      <c r="AE195" s="157" cm="1">
        <f t="array" ref="AE195">IFERROR(_xlfn.XLOOKUP($A195&amp;AE$4,MEN_DES&amp;MEN_COD,MEN_GMS),0)*$Q195</f>
        <v>0</v>
      </c>
      <c r="AF195" s="157"/>
      <c r="AG195" s="157" cm="1">
        <f t="array" ref="AG195">IFERROR(_xlfn.XLOOKUP($A195&amp;AG$4,MEN_DES&amp;MEN_COD,MEN_GMS),0)*$Q195</f>
        <v>0</v>
      </c>
      <c r="AH195" s="157" cm="1">
        <f t="array" ref="AH195">IFERROR(_xlfn.XLOOKUP($A195&amp;AH$4,MEN_DES&amp;MEN_COD,MEN_GMS),0)*$Q195</f>
        <v>0</v>
      </c>
      <c r="AI195" s="157" cm="1">
        <f t="array" ref="AI195">IFERROR(_xlfn.XLOOKUP($A195&amp;AI$4,MEN_DES&amp;MEN_COD,MEN_GMS),0)*$Q195</f>
        <v>0</v>
      </c>
      <c r="AJ195" s="157" cm="1">
        <f t="array" ref="AJ195">IFERROR(_xlfn.XLOOKUP($A195&amp;AJ$4,MEN_DES&amp;MEN_COD,MEN_GMS),0)*$Q195</f>
        <v>0</v>
      </c>
      <c r="AK195" s="157" cm="1">
        <f t="array" ref="AK195">IFERROR(_xlfn.XLOOKUP($A195&amp;AK$4,MEN_DES&amp;MEN_COD,MEN_GMS),0)*$Q195</f>
        <v>0</v>
      </c>
      <c r="AL195" s="157" cm="1">
        <f t="array" ref="AL195">IFERROR(_xlfn.XLOOKUP($A195&amp;AL$4,MEN_DES&amp;MEN_COD,MEN_GMS),0)*$Q195</f>
        <v>0</v>
      </c>
      <c r="AM195" s="157" cm="1">
        <f t="array" ref="AM195">IFERROR(_xlfn.XLOOKUP($A195&amp;AM$4,MEN_DES&amp;MEN_COD,MEN_GMS),0)*$Q195</f>
        <v>0</v>
      </c>
      <c r="AN195" s="157" cm="1">
        <f t="array" ref="AN195">IFERROR(_xlfn.XLOOKUP($A195&amp;AN$4,MEN_DES&amp;MEN_COD,MEN_GMS),0)*$Q195</f>
        <v>0</v>
      </c>
      <c r="AO195" s="157" cm="1">
        <f t="array" ref="AO195">IFERROR(_xlfn.XLOOKUP($A195&amp;AO$4,MEN_DES&amp;MEN_COD,MEN_GMS),0)*$Q195</f>
        <v>0</v>
      </c>
      <c r="AP195" s="157" cm="1">
        <f t="array" ref="AP195">IFERROR(_xlfn.XLOOKUP($A195&amp;AP$4,MEN_DES&amp;MEN_COD,MEN_GMS),0)*$Q195</f>
        <v>0</v>
      </c>
      <c r="AQ195" s="157" cm="1">
        <f t="array" ref="AQ195">IFERROR(_xlfn.XLOOKUP($A195&amp;AQ$4,MEN_DES&amp;MEN_COD,MEN_GMS),0)*$Q195</f>
        <v>0</v>
      </c>
      <c r="AR195" s="157" cm="1">
        <f t="array" ref="AR195">IFERROR(_xlfn.XLOOKUP($A195&amp;AR$4,MEN_DES&amp;MEN_COD,MEN_GMS),0)*$Q195</f>
        <v>0</v>
      </c>
      <c r="AS195" s="157" cm="1">
        <f t="array" ref="AS195">IFERROR(_xlfn.XLOOKUP($A195&amp;AS$4,MEN_DES&amp;MEN_COD,MEN_GMS),0)*$Q195</f>
        <v>0</v>
      </c>
      <c r="AT195" s="157" cm="1">
        <f t="array" ref="AT195">IFERROR(_xlfn.XLOOKUP($A195&amp;AT$4,MEN_DES&amp;MEN_COD,MEN_GMS),0)*$Q195</f>
        <v>0</v>
      </c>
      <c r="AU195" s="157" cm="1">
        <f t="array" ref="AU195">IFERROR(_xlfn.XLOOKUP($A195&amp;AU$4,MEN_DES&amp;MEN_COD,MEN_GMS),0)*$Q195</f>
        <v>0</v>
      </c>
      <c r="AV195" s="157" cm="1">
        <f t="array" ref="AV195">IFERROR(_xlfn.XLOOKUP($A195&amp;AV$4,MEN_DES&amp;MEN_COD,MEN_GMS),0)*$Q195</f>
        <v>0</v>
      </c>
      <c r="AW195" s="157" cm="1">
        <f t="array" ref="AW195">IFERROR(_xlfn.XLOOKUP($A195&amp;AW$4,MEN_DES&amp;MEN_COD,MEN_GMS),0)*$Q195</f>
        <v>0</v>
      </c>
      <c r="AX195" s="157" cm="1">
        <f t="array" ref="AX195">IFERROR(_xlfn.XLOOKUP($A195&amp;AX$4,MEN_DES&amp;MEN_COD,MEN_GMS),0)*$Q195</f>
        <v>0</v>
      </c>
      <c r="AY195" s="157" cm="1">
        <f t="array" ref="AY195">IFERROR(_xlfn.XLOOKUP($A195&amp;AY$4,MEN_DES&amp;MEN_COD,MEN_GMS),0)*$Q195</f>
        <v>0</v>
      </c>
      <c r="AZ195" s="157" cm="1">
        <f t="array" ref="AZ195">IFERROR(_xlfn.XLOOKUP($A195&amp;AZ$4,MEN_DES&amp;MEN_COD,MEN_GMS),0)*$Q195</f>
        <v>0</v>
      </c>
      <c r="BA195" s="157" cm="1">
        <f t="array" ref="BA195">IFERROR(_xlfn.XLOOKUP($A195&amp;BA$4,MEN_DES&amp;MEN_COD,MEN_GMS),0)*$Q195</f>
        <v>0</v>
      </c>
      <c r="BB195" s="157" cm="1">
        <f t="array" ref="BB195">IFERROR(_xlfn.XLOOKUP($A195&amp;BB$4,MEN_DES&amp;MEN_COD,MEN_GMS),0)*$Q195</f>
        <v>0</v>
      </c>
      <c r="BC195" s="157" cm="1">
        <f t="array" ref="BC195">IFERROR(_xlfn.XLOOKUP($A195&amp;BC$4,MEN_DES&amp;MEN_COD,MEN_GMS),0)*$Q195</f>
        <v>0</v>
      </c>
      <c r="BD195" s="157" cm="1">
        <f t="array" ref="BD195">IFERROR(_xlfn.XLOOKUP($A195&amp;BD$4,MEN_DES&amp;MEN_COD,MEN_GMS),0)*$Q195</f>
        <v>0</v>
      </c>
      <c r="BE195" s="157" cm="1">
        <f t="array" ref="BE195">IFERROR(_xlfn.XLOOKUP($A195&amp;BE$4,MEN_DES&amp;MEN_COD,MEN_GMS),0)*$Q195</f>
        <v>0</v>
      </c>
      <c r="BF195" s="157" cm="1">
        <f t="array" ref="BF195">IFERROR(_xlfn.XLOOKUP($A195&amp;BF$4,MEN_DES&amp;MEN_COD,MEN_GMS),0)*$Q195</f>
        <v>0</v>
      </c>
      <c r="BG195" s="157" cm="1">
        <f t="array" ref="BG195">IFERROR(_xlfn.XLOOKUP($A195&amp;BG$4,MEN_DES&amp;MEN_COD,MEN_GMS),0)*$Q195</f>
        <v>0</v>
      </c>
      <c r="BH195" s="157" cm="1">
        <f t="array" ref="BH195">IFERROR(_xlfn.XLOOKUP($A195&amp;BH$4,MEN_DES&amp;MEN_COD,MEN_GMS),0)*$Q195</f>
        <v>0</v>
      </c>
      <c r="BI195" s="157" cm="1">
        <f t="array" ref="BI195">IFERROR(_xlfn.XLOOKUP($A195&amp;BI$4,MEN_DES&amp;MEN_COD,MEN_GMS),0)*$Q195</f>
        <v>0</v>
      </c>
      <c r="BJ195" s="157" cm="1">
        <f t="array" ref="BJ195">IFERROR(_xlfn.XLOOKUP($A195&amp;BJ$4,MEN_DES&amp;MEN_COD,MEN_GMS),0)*$Q195</f>
        <v>0</v>
      </c>
      <c r="BK195" s="157" cm="1">
        <f t="array" ref="BK195">IFERROR(_xlfn.XLOOKUP($A195&amp;BK$4,MEN_DES&amp;MEN_COD,MEN_GMS),0)*$Q195</f>
        <v>0</v>
      </c>
      <c r="BL195" s="157" cm="1">
        <f t="array" ref="BL195">IFERROR(_xlfn.XLOOKUP($A195&amp;BL$4,MEN_DES&amp;MEN_COD,MEN_GMS),0)*$Q195</f>
        <v>0</v>
      </c>
      <c r="BM195" s="157" cm="1">
        <f t="array" ref="BM195">IFERROR(_xlfn.XLOOKUP($A195&amp;BM$4,MEN_DES&amp;MEN_COD,MEN_GMS),0)*$Q195</f>
        <v>0</v>
      </c>
      <c r="BN195" s="157" cm="1">
        <f t="array" ref="BN195">IFERROR(_xlfn.XLOOKUP($A195&amp;BN$4,MEN_DES&amp;MEN_COD,MEN_GMS),0)*$Q195</f>
        <v>0</v>
      </c>
      <c r="BO195" s="168">
        <f t="shared" si="42"/>
        <v>0</v>
      </c>
    </row>
    <row r="196" spans="2:67" x14ac:dyDescent="0.15">
      <c r="B196"/>
      <c r="C196"/>
      <c r="R196" s="157" cm="1">
        <f t="array" ref="R196">IFERROR(_xlfn.XLOOKUP($A196&amp;R$4,MEN_DES&amp;MEN_COD,MEN_GMS),0)*$Q196</f>
        <v>0</v>
      </c>
      <c r="S196" s="157" cm="1">
        <f t="array" ref="S196">IFERROR(_xlfn.XLOOKUP($A196&amp;S$4,MEN_DES&amp;MEN_COD,MEN_GMS),0)*$Q196</f>
        <v>0</v>
      </c>
      <c r="T196" s="157" cm="1">
        <f t="array" ref="T196">IFERROR(_xlfn.XLOOKUP($A196&amp;T$4,MEN_DES&amp;MEN_COD,MEN_GMS),0)*$Q196</f>
        <v>0</v>
      </c>
      <c r="U196" s="157" cm="1">
        <f t="array" ref="U196">IFERROR(_xlfn.XLOOKUP($A196&amp;U$4,MEN_DES&amp;MEN_COD,MEN_GMS),0)*$Q196</f>
        <v>0</v>
      </c>
      <c r="V196" s="157" cm="1">
        <f t="array" ref="V196">IFERROR(_xlfn.XLOOKUP($A196&amp;V$4,MEN_DES&amp;MEN_COD,MEN_GMS),0)*$Q196</f>
        <v>0</v>
      </c>
      <c r="W196" s="157" cm="1">
        <f t="array" ref="W196">IFERROR(_xlfn.XLOOKUP($A196&amp;W$4,MEN_DES&amp;MEN_COD,MEN_GMS),0)*$Q196</f>
        <v>0</v>
      </c>
      <c r="X196" s="157" cm="1">
        <f t="array" ref="X196">IFERROR(_xlfn.XLOOKUP($A196&amp;X$4,MEN_DES&amp;MEN_COD,MEN_GMS),0)*$Q196</f>
        <v>0</v>
      </c>
      <c r="Y196" s="157" cm="1">
        <f t="array" ref="Y196">IFERROR(_xlfn.XLOOKUP($A196&amp;Y$4,MEN_DES&amp;MEN_COD,MEN_GMS),0)*$Q196</f>
        <v>0</v>
      </c>
      <c r="Z196" s="157" cm="1">
        <f t="array" ref="Z196">IFERROR(_xlfn.XLOOKUP($A196&amp;Z$4,MEN_DES&amp;MEN_COD,MEN_GMS),0)*$Q196</f>
        <v>0</v>
      </c>
      <c r="AA196" s="157" cm="1">
        <f t="array" ref="AA196">IFERROR(_xlfn.XLOOKUP($A196&amp;AA$4,MEN_DES&amp;MEN_COD,MEN_GMS),0)*$Q196</f>
        <v>0</v>
      </c>
      <c r="AB196" s="157" cm="1">
        <f t="array" ref="AB196">IFERROR(_xlfn.XLOOKUP($A196&amp;AB$4,MEN_DES&amp;MEN_COD,MEN_GMS),0)*$Q196</f>
        <v>0</v>
      </c>
      <c r="AC196" s="157" cm="1">
        <f t="array" ref="AC196">IFERROR(_xlfn.XLOOKUP($A196&amp;AC$4,MEN_DES&amp;MEN_COD,MEN_GMS),0)*$Q196</f>
        <v>0</v>
      </c>
      <c r="AD196" s="157" cm="1">
        <f t="array" ref="AD196">IFERROR(_xlfn.XLOOKUP($A196&amp;AD$4,MEN_DES&amp;MEN_COD,MEN_GMS),0)*$Q196</f>
        <v>0</v>
      </c>
      <c r="AE196" s="157" cm="1">
        <f t="array" ref="AE196">IFERROR(_xlfn.XLOOKUP($A196&amp;AE$4,MEN_DES&amp;MEN_COD,MEN_GMS),0)*$Q196</f>
        <v>0</v>
      </c>
      <c r="AF196" s="157"/>
      <c r="AG196" s="157" cm="1">
        <f t="array" ref="AG196">IFERROR(_xlfn.XLOOKUP($A196&amp;AG$4,MEN_DES&amp;MEN_COD,MEN_GMS),0)*$Q196</f>
        <v>0</v>
      </c>
      <c r="AH196" s="157" cm="1">
        <f t="array" ref="AH196">IFERROR(_xlfn.XLOOKUP($A196&amp;AH$4,MEN_DES&amp;MEN_COD,MEN_GMS),0)*$Q196</f>
        <v>0</v>
      </c>
      <c r="AI196" s="157" cm="1">
        <f t="array" ref="AI196">IFERROR(_xlfn.XLOOKUP($A196&amp;AI$4,MEN_DES&amp;MEN_COD,MEN_GMS),0)*$Q196</f>
        <v>0</v>
      </c>
      <c r="AJ196" s="157" cm="1">
        <f t="array" ref="AJ196">IFERROR(_xlfn.XLOOKUP($A196&amp;AJ$4,MEN_DES&amp;MEN_COD,MEN_GMS),0)*$Q196</f>
        <v>0</v>
      </c>
      <c r="AK196" s="157" cm="1">
        <f t="array" ref="AK196">IFERROR(_xlfn.XLOOKUP($A196&amp;AK$4,MEN_DES&amp;MEN_COD,MEN_GMS),0)*$Q196</f>
        <v>0</v>
      </c>
      <c r="AL196" s="157" cm="1">
        <f t="array" ref="AL196">IFERROR(_xlfn.XLOOKUP($A196&amp;AL$4,MEN_DES&amp;MEN_COD,MEN_GMS),0)*$Q196</f>
        <v>0</v>
      </c>
      <c r="AM196" s="157" cm="1">
        <f t="array" ref="AM196">IFERROR(_xlfn.XLOOKUP($A196&amp;AM$4,MEN_DES&amp;MEN_COD,MEN_GMS),0)*$Q196</f>
        <v>0</v>
      </c>
      <c r="AN196" s="157" cm="1">
        <f t="array" ref="AN196">IFERROR(_xlfn.XLOOKUP($A196&amp;AN$4,MEN_DES&amp;MEN_COD,MEN_GMS),0)*$Q196</f>
        <v>0</v>
      </c>
      <c r="AO196" s="157" cm="1">
        <f t="array" ref="AO196">IFERROR(_xlfn.XLOOKUP($A196&amp;AO$4,MEN_DES&amp;MEN_COD,MEN_GMS),0)*$Q196</f>
        <v>0</v>
      </c>
      <c r="AP196" s="157" cm="1">
        <f t="array" ref="AP196">IFERROR(_xlfn.XLOOKUP($A196&amp;AP$4,MEN_DES&amp;MEN_COD,MEN_GMS),0)*$Q196</f>
        <v>0</v>
      </c>
      <c r="AQ196" s="157" cm="1">
        <f t="array" ref="AQ196">IFERROR(_xlfn.XLOOKUP($A196&amp;AQ$4,MEN_DES&amp;MEN_COD,MEN_GMS),0)*$Q196</f>
        <v>0</v>
      </c>
      <c r="AR196" s="157" cm="1">
        <f t="array" ref="AR196">IFERROR(_xlfn.XLOOKUP($A196&amp;AR$4,MEN_DES&amp;MEN_COD,MEN_GMS),0)*$Q196</f>
        <v>0</v>
      </c>
      <c r="AS196" s="157" cm="1">
        <f t="array" ref="AS196">IFERROR(_xlfn.XLOOKUP($A196&amp;AS$4,MEN_DES&amp;MEN_COD,MEN_GMS),0)*$Q196</f>
        <v>0</v>
      </c>
      <c r="AT196" s="157" cm="1">
        <f t="array" ref="AT196">IFERROR(_xlfn.XLOOKUP($A196&amp;AT$4,MEN_DES&amp;MEN_COD,MEN_GMS),0)*$Q196</f>
        <v>0</v>
      </c>
      <c r="AU196" s="157" cm="1">
        <f t="array" ref="AU196">IFERROR(_xlfn.XLOOKUP($A196&amp;AU$4,MEN_DES&amp;MEN_COD,MEN_GMS),0)*$Q196</f>
        <v>0</v>
      </c>
      <c r="AV196" s="157" cm="1">
        <f t="array" ref="AV196">IFERROR(_xlfn.XLOOKUP($A196&amp;AV$4,MEN_DES&amp;MEN_COD,MEN_GMS),0)*$Q196</f>
        <v>0</v>
      </c>
      <c r="AW196" s="157" cm="1">
        <f t="array" ref="AW196">IFERROR(_xlfn.XLOOKUP($A196&amp;AW$4,MEN_DES&amp;MEN_COD,MEN_GMS),0)*$Q196</f>
        <v>0</v>
      </c>
      <c r="AX196" s="157" cm="1">
        <f t="array" ref="AX196">IFERROR(_xlfn.XLOOKUP($A196&amp;AX$4,MEN_DES&amp;MEN_COD,MEN_GMS),0)*$Q196</f>
        <v>0</v>
      </c>
      <c r="AY196" s="157" cm="1">
        <f t="array" ref="AY196">IFERROR(_xlfn.XLOOKUP($A196&amp;AY$4,MEN_DES&amp;MEN_COD,MEN_GMS),0)*$Q196</f>
        <v>0</v>
      </c>
      <c r="AZ196" s="157" cm="1">
        <f t="array" ref="AZ196">IFERROR(_xlfn.XLOOKUP($A196&amp;AZ$4,MEN_DES&amp;MEN_COD,MEN_GMS),0)*$Q196</f>
        <v>0</v>
      </c>
      <c r="BA196" s="157" cm="1">
        <f t="array" ref="BA196">IFERROR(_xlfn.XLOOKUP($A196&amp;BA$4,MEN_DES&amp;MEN_COD,MEN_GMS),0)*$Q196</f>
        <v>0</v>
      </c>
      <c r="BB196" s="157" cm="1">
        <f t="array" ref="BB196">IFERROR(_xlfn.XLOOKUP($A196&amp;BB$4,MEN_DES&amp;MEN_COD,MEN_GMS),0)*$Q196</f>
        <v>0</v>
      </c>
      <c r="BC196" s="157" cm="1">
        <f t="array" ref="BC196">IFERROR(_xlfn.XLOOKUP($A196&amp;BC$4,MEN_DES&amp;MEN_COD,MEN_GMS),0)*$Q196</f>
        <v>0</v>
      </c>
      <c r="BD196" s="157" cm="1">
        <f t="array" ref="BD196">IFERROR(_xlfn.XLOOKUP($A196&amp;BD$4,MEN_DES&amp;MEN_COD,MEN_GMS),0)*$Q196</f>
        <v>0</v>
      </c>
      <c r="BE196" s="157" cm="1">
        <f t="array" ref="BE196">IFERROR(_xlfn.XLOOKUP($A196&amp;BE$4,MEN_DES&amp;MEN_COD,MEN_GMS),0)*$Q196</f>
        <v>0</v>
      </c>
      <c r="BF196" s="157" cm="1">
        <f t="array" ref="BF196">IFERROR(_xlfn.XLOOKUP($A196&amp;BF$4,MEN_DES&amp;MEN_COD,MEN_GMS),0)*$Q196</f>
        <v>0</v>
      </c>
      <c r="BG196" s="157" cm="1">
        <f t="array" ref="BG196">IFERROR(_xlfn.XLOOKUP($A196&amp;BG$4,MEN_DES&amp;MEN_COD,MEN_GMS),0)*$Q196</f>
        <v>0</v>
      </c>
      <c r="BH196" s="157" cm="1">
        <f t="array" ref="BH196">IFERROR(_xlfn.XLOOKUP($A196&amp;BH$4,MEN_DES&amp;MEN_COD,MEN_GMS),0)*$Q196</f>
        <v>0</v>
      </c>
      <c r="BI196" s="157" cm="1">
        <f t="array" ref="BI196">IFERROR(_xlfn.XLOOKUP($A196&amp;BI$4,MEN_DES&amp;MEN_COD,MEN_GMS),0)*$Q196</f>
        <v>0</v>
      </c>
      <c r="BJ196" s="157" cm="1">
        <f t="array" ref="BJ196">IFERROR(_xlfn.XLOOKUP($A196&amp;BJ$4,MEN_DES&amp;MEN_COD,MEN_GMS),0)*$Q196</f>
        <v>0</v>
      </c>
      <c r="BK196" s="157" cm="1">
        <f t="array" ref="BK196">IFERROR(_xlfn.XLOOKUP($A196&amp;BK$4,MEN_DES&amp;MEN_COD,MEN_GMS),0)*$Q196</f>
        <v>0</v>
      </c>
      <c r="BL196" s="157" cm="1">
        <f t="array" ref="BL196">IFERROR(_xlfn.XLOOKUP($A196&amp;BL$4,MEN_DES&amp;MEN_COD,MEN_GMS),0)*$Q196</f>
        <v>0</v>
      </c>
      <c r="BM196" s="157" cm="1">
        <f t="array" ref="BM196">IFERROR(_xlfn.XLOOKUP($A196&amp;BM$4,MEN_DES&amp;MEN_COD,MEN_GMS),0)*$Q196</f>
        <v>0</v>
      </c>
      <c r="BN196" s="157" cm="1">
        <f t="array" ref="BN196">IFERROR(_xlfn.XLOOKUP($A196&amp;BN$4,MEN_DES&amp;MEN_COD,MEN_GMS),0)*$Q196</f>
        <v>0</v>
      </c>
      <c r="BO196" s="168">
        <f t="shared" si="42"/>
        <v>0</v>
      </c>
    </row>
    <row r="197" spans="2:67" x14ac:dyDescent="0.15">
      <c r="B197"/>
      <c r="C197"/>
      <c r="R197" s="157" cm="1">
        <f t="array" ref="R197">IFERROR(_xlfn.XLOOKUP($A197&amp;R$4,MEN_DES&amp;MEN_COD,MEN_GMS),0)*$Q197</f>
        <v>0</v>
      </c>
      <c r="S197" s="157" cm="1">
        <f t="array" ref="S197">IFERROR(_xlfn.XLOOKUP($A197&amp;S$4,MEN_DES&amp;MEN_COD,MEN_GMS),0)*$Q197</f>
        <v>0</v>
      </c>
      <c r="T197" s="157" cm="1">
        <f t="array" ref="T197">IFERROR(_xlfn.XLOOKUP($A197&amp;T$4,MEN_DES&amp;MEN_COD,MEN_GMS),0)*$Q197</f>
        <v>0</v>
      </c>
      <c r="U197" s="157" cm="1">
        <f t="array" ref="U197">IFERROR(_xlfn.XLOOKUP($A197&amp;U$4,MEN_DES&amp;MEN_COD,MEN_GMS),0)*$Q197</f>
        <v>0</v>
      </c>
      <c r="V197" s="157" cm="1">
        <f t="array" ref="V197">IFERROR(_xlfn.XLOOKUP($A197&amp;V$4,MEN_DES&amp;MEN_COD,MEN_GMS),0)*$Q197</f>
        <v>0</v>
      </c>
      <c r="W197" s="157" cm="1">
        <f t="array" ref="W197">IFERROR(_xlfn.XLOOKUP($A197&amp;W$4,MEN_DES&amp;MEN_COD,MEN_GMS),0)*$Q197</f>
        <v>0</v>
      </c>
      <c r="X197" s="157" cm="1">
        <f t="array" ref="X197">IFERROR(_xlfn.XLOOKUP($A197&amp;X$4,MEN_DES&amp;MEN_COD,MEN_GMS),0)*$Q197</f>
        <v>0</v>
      </c>
      <c r="Y197" s="157" cm="1">
        <f t="array" ref="Y197">IFERROR(_xlfn.XLOOKUP($A197&amp;Y$4,MEN_DES&amp;MEN_COD,MEN_GMS),0)*$Q197</f>
        <v>0</v>
      </c>
      <c r="Z197" s="157" cm="1">
        <f t="array" ref="Z197">IFERROR(_xlfn.XLOOKUP($A197&amp;Z$4,MEN_DES&amp;MEN_COD,MEN_GMS),0)*$Q197</f>
        <v>0</v>
      </c>
      <c r="AA197" s="157" cm="1">
        <f t="array" ref="AA197">IFERROR(_xlfn.XLOOKUP($A197&amp;AA$4,MEN_DES&amp;MEN_COD,MEN_GMS),0)*$Q197</f>
        <v>0</v>
      </c>
      <c r="AB197" s="157" cm="1">
        <f t="array" ref="AB197">IFERROR(_xlfn.XLOOKUP($A197&amp;AB$4,MEN_DES&amp;MEN_COD,MEN_GMS),0)*$Q197</f>
        <v>0</v>
      </c>
      <c r="AC197" s="157" cm="1">
        <f t="array" ref="AC197">IFERROR(_xlfn.XLOOKUP($A197&amp;AC$4,MEN_DES&amp;MEN_COD,MEN_GMS),0)*$Q197</f>
        <v>0</v>
      </c>
      <c r="AD197" s="157" cm="1">
        <f t="array" ref="AD197">IFERROR(_xlfn.XLOOKUP($A197&amp;AD$4,MEN_DES&amp;MEN_COD,MEN_GMS),0)*$Q197</f>
        <v>0</v>
      </c>
      <c r="AE197" s="157" cm="1">
        <f t="array" ref="AE197">IFERROR(_xlfn.XLOOKUP($A197&amp;AE$4,MEN_DES&amp;MEN_COD,MEN_GMS),0)*$Q197</f>
        <v>0</v>
      </c>
      <c r="AF197" s="157"/>
      <c r="AG197" s="157" cm="1">
        <f t="array" ref="AG197">IFERROR(_xlfn.XLOOKUP($A197&amp;AG$4,MEN_DES&amp;MEN_COD,MEN_GMS),0)*$Q197</f>
        <v>0</v>
      </c>
      <c r="AH197" s="157" cm="1">
        <f t="array" ref="AH197">IFERROR(_xlfn.XLOOKUP($A197&amp;AH$4,MEN_DES&amp;MEN_COD,MEN_GMS),0)*$Q197</f>
        <v>0</v>
      </c>
      <c r="AI197" s="157" cm="1">
        <f t="array" ref="AI197">IFERROR(_xlfn.XLOOKUP($A197&amp;AI$4,MEN_DES&amp;MEN_COD,MEN_GMS),0)*$Q197</f>
        <v>0</v>
      </c>
      <c r="AJ197" s="157" cm="1">
        <f t="array" ref="AJ197">IFERROR(_xlfn.XLOOKUP($A197&amp;AJ$4,MEN_DES&amp;MEN_COD,MEN_GMS),0)*$Q197</f>
        <v>0</v>
      </c>
      <c r="AK197" s="157" cm="1">
        <f t="array" ref="AK197">IFERROR(_xlfn.XLOOKUP($A197&amp;AK$4,MEN_DES&amp;MEN_COD,MEN_GMS),0)*$Q197</f>
        <v>0</v>
      </c>
      <c r="AL197" s="157" cm="1">
        <f t="array" ref="AL197">IFERROR(_xlfn.XLOOKUP($A197&amp;AL$4,MEN_DES&amp;MEN_COD,MEN_GMS),0)*$Q197</f>
        <v>0</v>
      </c>
      <c r="AM197" s="157" cm="1">
        <f t="array" ref="AM197">IFERROR(_xlfn.XLOOKUP($A197&amp;AM$4,MEN_DES&amp;MEN_COD,MEN_GMS),0)*$Q197</f>
        <v>0</v>
      </c>
      <c r="AN197" s="157" cm="1">
        <f t="array" ref="AN197">IFERROR(_xlfn.XLOOKUP($A197&amp;AN$4,MEN_DES&amp;MEN_COD,MEN_GMS),0)*$Q197</f>
        <v>0</v>
      </c>
      <c r="AO197" s="157" cm="1">
        <f t="array" ref="AO197">IFERROR(_xlfn.XLOOKUP($A197&amp;AO$4,MEN_DES&amp;MEN_COD,MEN_GMS),0)*$Q197</f>
        <v>0</v>
      </c>
      <c r="AP197" s="157" cm="1">
        <f t="array" ref="AP197">IFERROR(_xlfn.XLOOKUP($A197&amp;AP$4,MEN_DES&amp;MEN_COD,MEN_GMS),0)*$Q197</f>
        <v>0</v>
      </c>
      <c r="AQ197" s="157" cm="1">
        <f t="array" ref="AQ197">IFERROR(_xlfn.XLOOKUP($A197&amp;AQ$4,MEN_DES&amp;MEN_COD,MEN_GMS),0)*$Q197</f>
        <v>0</v>
      </c>
      <c r="AR197" s="157" cm="1">
        <f t="array" ref="AR197">IFERROR(_xlfn.XLOOKUP($A197&amp;AR$4,MEN_DES&amp;MEN_COD,MEN_GMS),0)*$Q197</f>
        <v>0</v>
      </c>
      <c r="AS197" s="157" cm="1">
        <f t="array" ref="AS197">IFERROR(_xlfn.XLOOKUP($A197&amp;AS$4,MEN_DES&amp;MEN_COD,MEN_GMS),0)*$Q197</f>
        <v>0</v>
      </c>
      <c r="AT197" s="157" cm="1">
        <f t="array" ref="AT197">IFERROR(_xlfn.XLOOKUP($A197&amp;AT$4,MEN_DES&amp;MEN_COD,MEN_GMS),0)*$Q197</f>
        <v>0</v>
      </c>
      <c r="AU197" s="157" cm="1">
        <f t="array" ref="AU197">IFERROR(_xlfn.XLOOKUP($A197&amp;AU$4,MEN_DES&amp;MEN_COD,MEN_GMS),0)*$Q197</f>
        <v>0</v>
      </c>
      <c r="AV197" s="157" cm="1">
        <f t="array" ref="AV197">IFERROR(_xlfn.XLOOKUP($A197&amp;AV$4,MEN_DES&amp;MEN_COD,MEN_GMS),0)*$Q197</f>
        <v>0</v>
      </c>
      <c r="AW197" s="157" cm="1">
        <f t="array" ref="AW197">IFERROR(_xlfn.XLOOKUP($A197&amp;AW$4,MEN_DES&amp;MEN_COD,MEN_GMS),0)*$Q197</f>
        <v>0</v>
      </c>
      <c r="AX197" s="157" cm="1">
        <f t="array" ref="AX197">IFERROR(_xlfn.XLOOKUP($A197&amp;AX$4,MEN_DES&amp;MEN_COD,MEN_GMS),0)*$Q197</f>
        <v>0</v>
      </c>
      <c r="AY197" s="157" cm="1">
        <f t="array" ref="AY197">IFERROR(_xlfn.XLOOKUP($A197&amp;AY$4,MEN_DES&amp;MEN_COD,MEN_GMS),0)*$Q197</f>
        <v>0</v>
      </c>
      <c r="AZ197" s="157" cm="1">
        <f t="array" ref="AZ197">IFERROR(_xlfn.XLOOKUP($A197&amp;AZ$4,MEN_DES&amp;MEN_COD,MEN_GMS),0)*$Q197</f>
        <v>0</v>
      </c>
      <c r="BA197" s="157" cm="1">
        <f t="array" ref="BA197">IFERROR(_xlfn.XLOOKUP($A197&amp;BA$4,MEN_DES&amp;MEN_COD,MEN_GMS),0)*$Q197</f>
        <v>0</v>
      </c>
      <c r="BB197" s="157" cm="1">
        <f t="array" ref="BB197">IFERROR(_xlfn.XLOOKUP($A197&amp;BB$4,MEN_DES&amp;MEN_COD,MEN_GMS),0)*$Q197</f>
        <v>0</v>
      </c>
      <c r="BC197" s="157" cm="1">
        <f t="array" ref="BC197">IFERROR(_xlfn.XLOOKUP($A197&amp;BC$4,MEN_DES&amp;MEN_COD,MEN_GMS),0)*$Q197</f>
        <v>0</v>
      </c>
      <c r="BD197" s="157" cm="1">
        <f t="array" ref="BD197">IFERROR(_xlfn.XLOOKUP($A197&amp;BD$4,MEN_DES&amp;MEN_COD,MEN_GMS),0)*$Q197</f>
        <v>0</v>
      </c>
      <c r="BE197" s="157" cm="1">
        <f t="array" ref="BE197">IFERROR(_xlfn.XLOOKUP($A197&amp;BE$4,MEN_DES&amp;MEN_COD,MEN_GMS),0)*$Q197</f>
        <v>0</v>
      </c>
      <c r="BF197" s="157" cm="1">
        <f t="array" ref="BF197">IFERROR(_xlfn.XLOOKUP($A197&amp;BF$4,MEN_DES&amp;MEN_COD,MEN_GMS),0)*$Q197</f>
        <v>0</v>
      </c>
      <c r="BG197" s="157" cm="1">
        <f t="array" ref="BG197">IFERROR(_xlfn.XLOOKUP($A197&amp;BG$4,MEN_DES&amp;MEN_COD,MEN_GMS),0)*$Q197</f>
        <v>0</v>
      </c>
      <c r="BH197" s="157" cm="1">
        <f t="array" ref="BH197">IFERROR(_xlfn.XLOOKUP($A197&amp;BH$4,MEN_DES&amp;MEN_COD,MEN_GMS),0)*$Q197</f>
        <v>0</v>
      </c>
      <c r="BI197" s="157" cm="1">
        <f t="array" ref="BI197">IFERROR(_xlfn.XLOOKUP($A197&amp;BI$4,MEN_DES&amp;MEN_COD,MEN_GMS),0)*$Q197</f>
        <v>0</v>
      </c>
      <c r="BJ197" s="157" cm="1">
        <f t="array" ref="BJ197">IFERROR(_xlfn.XLOOKUP($A197&amp;BJ$4,MEN_DES&amp;MEN_COD,MEN_GMS),0)*$Q197</f>
        <v>0</v>
      </c>
      <c r="BK197" s="157" cm="1">
        <f t="array" ref="BK197">IFERROR(_xlfn.XLOOKUP($A197&amp;BK$4,MEN_DES&amp;MEN_COD,MEN_GMS),0)*$Q197</f>
        <v>0</v>
      </c>
      <c r="BL197" s="157" cm="1">
        <f t="array" ref="BL197">IFERROR(_xlfn.XLOOKUP($A197&amp;BL$4,MEN_DES&amp;MEN_COD,MEN_GMS),0)*$Q197</f>
        <v>0</v>
      </c>
      <c r="BM197" s="157" cm="1">
        <f t="array" ref="BM197">IFERROR(_xlfn.XLOOKUP($A197&amp;BM$4,MEN_DES&amp;MEN_COD,MEN_GMS),0)*$Q197</f>
        <v>0</v>
      </c>
      <c r="BN197" s="157" cm="1">
        <f t="array" ref="BN197">IFERROR(_xlfn.XLOOKUP($A197&amp;BN$4,MEN_DES&amp;MEN_COD,MEN_GMS),0)*$Q197</f>
        <v>0</v>
      </c>
      <c r="BO197" s="168">
        <f t="shared" si="42"/>
        <v>0</v>
      </c>
    </row>
    <row r="198" spans="2:67" x14ac:dyDescent="0.15">
      <c r="B198"/>
      <c r="C198"/>
      <c r="R198" s="157" cm="1">
        <f t="array" ref="R198">IFERROR(_xlfn.XLOOKUP($A198&amp;R$4,MEN_DES&amp;MEN_COD,MEN_GMS),0)*$Q198</f>
        <v>0</v>
      </c>
      <c r="S198" s="157" cm="1">
        <f t="array" ref="S198">IFERROR(_xlfn.XLOOKUP($A198&amp;S$4,MEN_DES&amp;MEN_COD,MEN_GMS),0)*$Q198</f>
        <v>0</v>
      </c>
      <c r="T198" s="157" cm="1">
        <f t="array" ref="T198">IFERROR(_xlfn.XLOOKUP($A198&amp;T$4,MEN_DES&amp;MEN_COD,MEN_GMS),0)*$Q198</f>
        <v>0</v>
      </c>
      <c r="U198" s="157" cm="1">
        <f t="array" ref="U198">IFERROR(_xlfn.XLOOKUP($A198&amp;U$4,MEN_DES&amp;MEN_COD,MEN_GMS),0)*$Q198</f>
        <v>0</v>
      </c>
      <c r="V198" s="157" cm="1">
        <f t="array" ref="V198">IFERROR(_xlfn.XLOOKUP($A198&amp;V$4,MEN_DES&amp;MEN_COD,MEN_GMS),0)*$Q198</f>
        <v>0</v>
      </c>
      <c r="W198" s="157" cm="1">
        <f t="array" ref="W198">IFERROR(_xlfn.XLOOKUP($A198&amp;W$4,MEN_DES&amp;MEN_COD,MEN_GMS),0)*$Q198</f>
        <v>0</v>
      </c>
      <c r="X198" s="157" cm="1">
        <f t="array" ref="X198">IFERROR(_xlfn.XLOOKUP($A198&amp;X$4,MEN_DES&amp;MEN_COD,MEN_GMS),0)*$Q198</f>
        <v>0</v>
      </c>
      <c r="Y198" s="157" cm="1">
        <f t="array" ref="Y198">IFERROR(_xlfn.XLOOKUP($A198&amp;Y$4,MEN_DES&amp;MEN_COD,MEN_GMS),0)*$Q198</f>
        <v>0</v>
      </c>
      <c r="Z198" s="157" cm="1">
        <f t="array" ref="Z198">IFERROR(_xlfn.XLOOKUP($A198&amp;Z$4,MEN_DES&amp;MEN_COD,MEN_GMS),0)*$Q198</f>
        <v>0</v>
      </c>
      <c r="AA198" s="157" cm="1">
        <f t="array" ref="AA198">IFERROR(_xlfn.XLOOKUP($A198&amp;AA$4,MEN_DES&amp;MEN_COD,MEN_GMS),0)*$Q198</f>
        <v>0</v>
      </c>
      <c r="AB198" s="157" cm="1">
        <f t="array" ref="AB198">IFERROR(_xlfn.XLOOKUP($A198&amp;AB$4,MEN_DES&amp;MEN_COD,MEN_GMS),0)*$Q198</f>
        <v>0</v>
      </c>
      <c r="AC198" s="157" cm="1">
        <f t="array" ref="AC198">IFERROR(_xlfn.XLOOKUP($A198&amp;AC$4,MEN_DES&amp;MEN_COD,MEN_GMS),0)*$Q198</f>
        <v>0</v>
      </c>
      <c r="AD198" s="157" cm="1">
        <f t="array" ref="AD198">IFERROR(_xlfn.XLOOKUP($A198&amp;AD$4,MEN_DES&amp;MEN_COD,MEN_GMS),0)*$Q198</f>
        <v>0</v>
      </c>
      <c r="AE198" s="157" cm="1">
        <f t="array" ref="AE198">IFERROR(_xlfn.XLOOKUP($A198&amp;AE$4,MEN_DES&amp;MEN_COD,MEN_GMS),0)*$Q198</f>
        <v>0</v>
      </c>
      <c r="AF198" s="157"/>
      <c r="AG198" s="157" cm="1">
        <f t="array" ref="AG198">IFERROR(_xlfn.XLOOKUP($A198&amp;AG$4,MEN_DES&amp;MEN_COD,MEN_GMS),0)*$Q198</f>
        <v>0</v>
      </c>
      <c r="AH198" s="157" cm="1">
        <f t="array" ref="AH198">IFERROR(_xlfn.XLOOKUP($A198&amp;AH$4,MEN_DES&amp;MEN_COD,MEN_GMS),0)*$Q198</f>
        <v>0</v>
      </c>
      <c r="AI198" s="157" cm="1">
        <f t="array" ref="AI198">IFERROR(_xlfn.XLOOKUP($A198&amp;AI$4,MEN_DES&amp;MEN_COD,MEN_GMS),0)*$Q198</f>
        <v>0</v>
      </c>
      <c r="AJ198" s="157" cm="1">
        <f t="array" ref="AJ198">IFERROR(_xlfn.XLOOKUP($A198&amp;AJ$4,MEN_DES&amp;MEN_COD,MEN_GMS),0)*$Q198</f>
        <v>0</v>
      </c>
      <c r="AK198" s="157" cm="1">
        <f t="array" ref="AK198">IFERROR(_xlfn.XLOOKUP($A198&amp;AK$4,MEN_DES&amp;MEN_COD,MEN_GMS),0)*$Q198</f>
        <v>0</v>
      </c>
      <c r="AL198" s="157" cm="1">
        <f t="array" ref="AL198">IFERROR(_xlfn.XLOOKUP($A198&amp;AL$4,MEN_DES&amp;MEN_COD,MEN_GMS),0)*$Q198</f>
        <v>0</v>
      </c>
      <c r="AM198" s="157" cm="1">
        <f t="array" ref="AM198">IFERROR(_xlfn.XLOOKUP($A198&amp;AM$4,MEN_DES&amp;MEN_COD,MEN_GMS),0)*$Q198</f>
        <v>0</v>
      </c>
      <c r="AN198" s="157" cm="1">
        <f t="array" ref="AN198">IFERROR(_xlfn.XLOOKUP($A198&amp;AN$4,MEN_DES&amp;MEN_COD,MEN_GMS),0)*$Q198</f>
        <v>0</v>
      </c>
      <c r="AO198" s="157" cm="1">
        <f t="array" ref="AO198">IFERROR(_xlfn.XLOOKUP($A198&amp;AO$4,MEN_DES&amp;MEN_COD,MEN_GMS),0)*$Q198</f>
        <v>0</v>
      </c>
      <c r="AP198" s="157" cm="1">
        <f t="array" ref="AP198">IFERROR(_xlfn.XLOOKUP($A198&amp;AP$4,MEN_DES&amp;MEN_COD,MEN_GMS),0)*$Q198</f>
        <v>0</v>
      </c>
      <c r="AQ198" s="157" cm="1">
        <f t="array" ref="AQ198">IFERROR(_xlfn.XLOOKUP($A198&amp;AQ$4,MEN_DES&amp;MEN_COD,MEN_GMS),0)*$Q198</f>
        <v>0</v>
      </c>
      <c r="AR198" s="157" cm="1">
        <f t="array" ref="AR198">IFERROR(_xlfn.XLOOKUP($A198&amp;AR$4,MEN_DES&amp;MEN_COD,MEN_GMS),0)*$Q198</f>
        <v>0</v>
      </c>
      <c r="AS198" s="157" cm="1">
        <f t="array" ref="AS198">IFERROR(_xlfn.XLOOKUP($A198&amp;AS$4,MEN_DES&amp;MEN_COD,MEN_GMS),0)*$Q198</f>
        <v>0</v>
      </c>
      <c r="AT198" s="157" cm="1">
        <f t="array" ref="AT198">IFERROR(_xlfn.XLOOKUP($A198&amp;AT$4,MEN_DES&amp;MEN_COD,MEN_GMS),0)*$Q198</f>
        <v>0</v>
      </c>
      <c r="AU198" s="157" cm="1">
        <f t="array" ref="AU198">IFERROR(_xlfn.XLOOKUP($A198&amp;AU$4,MEN_DES&amp;MEN_COD,MEN_GMS),0)*$Q198</f>
        <v>0</v>
      </c>
      <c r="AV198" s="157" cm="1">
        <f t="array" ref="AV198">IFERROR(_xlfn.XLOOKUP($A198&amp;AV$4,MEN_DES&amp;MEN_COD,MEN_GMS),0)*$Q198</f>
        <v>0</v>
      </c>
      <c r="AW198" s="157" cm="1">
        <f t="array" ref="AW198">IFERROR(_xlfn.XLOOKUP($A198&amp;AW$4,MEN_DES&amp;MEN_COD,MEN_GMS),0)*$Q198</f>
        <v>0</v>
      </c>
      <c r="AX198" s="157" cm="1">
        <f t="array" ref="AX198">IFERROR(_xlfn.XLOOKUP($A198&amp;AX$4,MEN_DES&amp;MEN_COD,MEN_GMS),0)*$Q198</f>
        <v>0</v>
      </c>
      <c r="AY198" s="157" cm="1">
        <f t="array" ref="AY198">IFERROR(_xlfn.XLOOKUP($A198&amp;AY$4,MEN_DES&amp;MEN_COD,MEN_GMS),0)*$Q198</f>
        <v>0</v>
      </c>
      <c r="AZ198" s="157" cm="1">
        <f t="array" ref="AZ198">IFERROR(_xlfn.XLOOKUP($A198&amp;AZ$4,MEN_DES&amp;MEN_COD,MEN_GMS),0)*$Q198</f>
        <v>0</v>
      </c>
      <c r="BA198" s="157" cm="1">
        <f t="array" ref="BA198">IFERROR(_xlfn.XLOOKUP($A198&amp;BA$4,MEN_DES&amp;MEN_COD,MEN_GMS),0)*$Q198</f>
        <v>0</v>
      </c>
      <c r="BB198" s="157" cm="1">
        <f t="array" ref="BB198">IFERROR(_xlfn.XLOOKUP($A198&amp;BB$4,MEN_DES&amp;MEN_COD,MEN_GMS),0)*$Q198</f>
        <v>0</v>
      </c>
      <c r="BC198" s="157" cm="1">
        <f t="array" ref="BC198">IFERROR(_xlfn.XLOOKUP($A198&amp;BC$4,MEN_DES&amp;MEN_COD,MEN_GMS),0)*$Q198</f>
        <v>0</v>
      </c>
      <c r="BD198" s="157" cm="1">
        <f t="array" ref="BD198">IFERROR(_xlfn.XLOOKUP($A198&amp;BD$4,MEN_DES&amp;MEN_COD,MEN_GMS),0)*$Q198</f>
        <v>0</v>
      </c>
      <c r="BE198" s="157" cm="1">
        <f t="array" ref="BE198">IFERROR(_xlfn.XLOOKUP($A198&amp;BE$4,MEN_DES&amp;MEN_COD,MEN_GMS),0)*$Q198</f>
        <v>0</v>
      </c>
      <c r="BF198" s="157" cm="1">
        <f t="array" ref="BF198">IFERROR(_xlfn.XLOOKUP($A198&amp;BF$4,MEN_DES&amp;MEN_COD,MEN_GMS),0)*$Q198</f>
        <v>0</v>
      </c>
      <c r="BG198" s="157" cm="1">
        <f t="array" ref="BG198">IFERROR(_xlfn.XLOOKUP($A198&amp;BG$4,MEN_DES&amp;MEN_COD,MEN_GMS),0)*$Q198</f>
        <v>0</v>
      </c>
      <c r="BH198" s="157" cm="1">
        <f t="array" ref="BH198">IFERROR(_xlfn.XLOOKUP($A198&amp;BH$4,MEN_DES&amp;MEN_COD,MEN_GMS),0)*$Q198</f>
        <v>0</v>
      </c>
      <c r="BI198" s="157" cm="1">
        <f t="array" ref="BI198">IFERROR(_xlfn.XLOOKUP($A198&amp;BI$4,MEN_DES&amp;MEN_COD,MEN_GMS),0)*$Q198</f>
        <v>0</v>
      </c>
      <c r="BJ198" s="157" cm="1">
        <f t="array" ref="BJ198">IFERROR(_xlfn.XLOOKUP($A198&amp;BJ$4,MEN_DES&amp;MEN_COD,MEN_GMS),0)*$Q198</f>
        <v>0</v>
      </c>
      <c r="BK198" s="157" cm="1">
        <f t="array" ref="BK198">IFERROR(_xlfn.XLOOKUP($A198&amp;BK$4,MEN_DES&amp;MEN_COD,MEN_GMS),0)*$Q198</f>
        <v>0</v>
      </c>
      <c r="BL198" s="157" cm="1">
        <f t="array" ref="BL198">IFERROR(_xlfn.XLOOKUP($A198&amp;BL$4,MEN_DES&amp;MEN_COD,MEN_GMS),0)*$Q198</f>
        <v>0</v>
      </c>
      <c r="BM198" s="157" cm="1">
        <f t="array" ref="BM198">IFERROR(_xlfn.XLOOKUP($A198&amp;BM$4,MEN_DES&amp;MEN_COD,MEN_GMS),0)*$Q198</f>
        <v>0</v>
      </c>
      <c r="BN198" s="157" cm="1">
        <f t="array" ref="BN198">IFERROR(_xlfn.XLOOKUP($A198&amp;BN$4,MEN_DES&amp;MEN_COD,MEN_GMS),0)*$Q198</f>
        <v>0</v>
      </c>
      <c r="BO198" s="168">
        <f t="shared" si="42"/>
        <v>0</v>
      </c>
    </row>
    <row r="199" spans="2:67" x14ac:dyDescent="0.15">
      <c r="B199"/>
      <c r="C199"/>
      <c r="R199" s="157" cm="1">
        <f t="array" ref="R199">IFERROR(_xlfn.XLOOKUP($A199&amp;R$4,MEN_DES&amp;MEN_COD,MEN_GMS),0)*$Q199</f>
        <v>0</v>
      </c>
      <c r="S199" s="157" cm="1">
        <f t="array" ref="S199">IFERROR(_xlfn.XLOOKUP($A199&amp;S$4,MEN_DES&amp;MEN_COD,MEN_GMS),0)*$Q199</f>
        <v>0</v>
      </c>
      <c r="T199" s="157" cm="1">
        <f t="array" ref="T199">IFERROR(_xlfn.XLOOKUP($A199&amp;T$4,MEN_DES&amp;MEN_COD,MEN_GMS),0)*$Q199</f>
        <v>0</v>
      </c>
      <c r="U199" s="157" cm="1">
        <f t="array" ref="U199">IFERROR(_xlfn.XLOOKUP($A199&amp;U$4,MEN_DES&amp;MEN_COD,MEN_GMS),0)*$Q199</f>
        <v>0</v>
      </c>
      <c r="V199" s="157" cm="1">
        <f t="array" ref="V199">IFERROR(_xlfn.XLOOKUP($A199&amp;V$4,MEN_DES&amp;MEN_COD,MEN_GMS),0)*$Q199</f>
        <v>0</v>
      </c>
      <c r="W199" s="157" cm="1">
        <f t="array" ref="W199">IFERROR(_xlfn.XLOOKUP($A199&amp;W$4,MEN_DES&amp;MEN_COD,MEN_GMS),0)*$Q199</f>
        <v>0</v>
      </c>
      <c r="X199" s="157" cm="1">
        <f t="array" ref="X199">IFERROR(_xlfn.XLOOKUP($A199&amp;X$4,MEN_DES&amp;MEN_COD,MEN_GMS),0)*$Q199</f>
        <v>0</v>
      </c>
      <c r="Y199" s="157" cm="1">
        <f t="array" ref="Y199">IFERROR(_xlfn.XLOOKUP($A199&amp;Y$4,MEN_DES&amp;MEN_COD,MEN_GMS),0)*$Q199</f>
        <v>0</v>
      </c>
      <c r="Z199" s="157" cm="1">
        <f t="array" ref="Z199">IFERROR(_xlfn.XLOOKUP($A199&amp;Z$4,MEN_DES&amp;MEN_COD,MEN_GMS),0)*$Q199</f>
        <v>0</v>
      </c>
      <c r="AA199" s="157" cm="1">
        <f t="array" ref="AA199">IFERROR(_xlfn.XLOOKUP($A199&amp;AA$4,MEN_DES&amp;MEN_COD,MEN_GMS),0)*$Q199</f>
        <v>0</v>
      </c>
      <c r="AB199" s="157" cm="1">
        <f t="array" ref="AB199">IFERROR(_xlfn.XLOOKUP($A199&amp;AB$4,MEN_DES&amp;MEN_COD,MEN_GMS),0)*$Q199</f>
        <v>0</v>
      </c>
      <c r="AC199" s="157" cm="1">
        <f t="array" ref="AC199">IFERROR(_xlfn.XLOOKUP($A199&amp;AC$4,MEN_DES&amp;MEN_COD,MEN_GMS),0)*$Q199</f>
        <v>0</v>
      </c>
      <c r="AD199" s="157" cm="1">
        <f t="array" ref="AD199">IFERROR(_xlfn.XLOOKUP($A199&amp;AD$4,MEN_DES&amp;MEN_COD,MEN_GMS),0)*$Q199</f>
        <v>0</v>
      </c>
      <c r="AE199" s="157" cm="1">
        <f t="array" ref="AE199">IFERROR(_xlfn.XLOOKUP($A199&amp;AE$4,MEN_DES&amp;MEN_COD,MEN_GMS),0)*$Q199</f>
        <v>0</v>
      </c>
      <c r="AF199" s="157"/>
      <c r="AG199" s="157" cm="1">
        <f t="array" ref="AG199">IFERROR(_xlfn.XLOOKUP($A199&amp;AG$4,MEN_DES&amp;MEN_COD,MEN_GMS),0)*$Q199</f>
        <v>0</v>
      </c>
      <c r="AH199" s="157" cm="1">
        <f t="array" ref="AH199">IFERROR(_xlfn.XLOOKUP($A199&amp;AH$4,MEN_DES&amp;MEN_COD,MEN_GMS),0)*$Q199</f>
        <v>0</v>
      </c>
      <c r="AI199" s="157" cm="1">
        <f t="array" ref="AI199">IFERROR(_xlfn.XLOOKUP($A199&amp;AI$4,MEN_DES&amp;MEN_COD,MEN_GMS),0)*$Q199</f>
        <v>0</v>
      </c>
      <c r="AJ199" s="157" cm="1">
        <f t="array" ref="AJ199">IFERROR(_xlfn.XLOOKUP($A199&amp;AJ$4,MEN_DES&amp;MEN_COD,MEN_GMS),0)*$Q199</f>
        <v>0</v>
      </c>
      <c r="AK199" s="157" cm="1">
        <f t="array" ref="AK199">IFERROR(_xlfn.XLOOKUP($A199&amp;AK$4,MEN_DES&amp;MEN_COD,MEN_GMS),0)*$Q199</f>
        <v>0</v>
      </c>
      <c r="AL199" s="157" cm="1">
        <f t="array" ref="AL199">IFERROR(_xlfn.XLOOKUP($A199&amp;AL$4,MEN_DES&amp;MEN_COD,MEN_GMS),0)*$Q199</f>
        <v>0</v>
      </c>
      <c r="AM199" s="157" cm="1">
        <f t="array" ref="AM199">IFERROR(_xlfn.XLOOKUP($A199&amp;AM$4,MEN_DES&amp;MEN_COD,MEN_GMS),0)*$Q199</f>
        <v>0</v>
      </c>
      <c r="AN199" s="157" cm="1">
        <f t="array" ref="AN199">IFERROR(_xlfn.XLOOKUP($A199&amp;AN$4,MEN_DES&amp;MEN_COD,MEN_GMS),0)*$Q199</f>
        <v>0</v>
      </c>
      <c r="AO199" s="157" cm="1">
        <f t="array" ref="AO199">IFERROR(_xlfn.XLOOKUP($A199&amp;AO$4,MEN_DES&amp;MEN_COD,MEN_GMS),0)*$Q199</f>
        <v>0</v>
      </c>
      <c r="AP199" s="157" cm="1">
        <f t="array" ref="AP199">IFERROR(_xlfn.XLOOKUP($A199&amp;AP$4,MEN_DES&amp;MEN_COD,MEN_GMS),0)*$Q199</f>
        <v>0</v>
      </c>
      <c r="AQ199" s="157" cm="1">
        <f t="array" ref="AQ199">IFERROR(_xlfn.XLOOKUP($A199&amp;AQ$4,MEN_DES&amp;MEN_COD,MEN_GMS),0)*$Q199</f>
        <v>0</v>
      </c>
      <c r="AR199" s="157" cm="1">
        <f t="array" ref="AR199">IFERROR(_xlfn.XLOOKUP($A199&amp;AR$4,MEN_DES&amp;MEN_COD,MEN_GMS),0)*$Q199</f>
        <v>0</v>
      </c>
      <c r="AS199" s="157" cm="1">
        <f t="array" ref="AS199">IFERROR(_xlfn.XLOOKUP($A199&amp;AS$4,MEN_DES&amp;MEN_COD,MEN_GMS),0)*$Q199</f>
        <v>0</v>
      </c>
      <c r="AT199" s="157" cm="1">
        <f t="array" ref="AT199">IFERROR(_xlfn.XLOOKUP($A199&amp;AT$4,MEN_DES&amp;MEN_COD,MEN_GMS),0)*$Q199</f>
        <v>0</v>
      </c>
      <c r="AU199" s="157" cm="1">
        <f t="array" ref="AU199">IFERROR(_xlfn.XLOOKUP($A199&amp;AU$4,MEN_DES&amp;MEN_COD,MEN_GMS),0)*$Q199</f>
        <v>0</v>
      </c>
      <c r="AV199" s="157" cm="1">
        <f t="array" ref="AV199">IFERROR(_xlfn.XLOOKUP($A199&amp;AV$4,MEN_DES&amp;MEN_COD,MEN_GMS),0)*$Q199</f>
        <v>0</v>
      </c>
      <c r="AW199" s="157" cm="1">
        <f t="array" ref="AW199">IFERROR(_xlfn.XLOOKUP($A199&amp;AW$4,MEN_DES&amp;MEN_COD,MEN_GMS),0)*$Q199</f>
        <v>0</v>
      </c>
      <c r="AX199" s="157" cm="1">
        <f t="array" ref="AX199">IFERROR(_xlfn.XLOOKUP($A199&amp;AX$4,MEN_DES&amp;MEN_COD,MEN_GMS),0)*$Q199</f>
        <v>0</v>
      </c>
      <c r="AY199" s="157" cm="1">
        <f t="array" ref="AY199">IFERROR(_xlfn.XLOOKUP($A199&amp;AY$4,MEN_DES&amp;MEN_COD,MEN_GMS),0)*$Q199</f>
        <v>0</v>
      </c>
      <c r="AZ199" s="157" cm="1">
        <f t="array" ref="AZ199">IFERROR(_xlfn.XLOOKUP($A199&amp;AZ$4,MEN_DES&amp;MEN_COD,MEN_GMS),0)*$Q199</f>
        <v>0</v>
      </c>
      <c r="BA199" s="157" cm="1">
        <f t="array" ref="BA199">IFERROR(_xlfn.XLOOKUP($A199&amp;BA$4,MEN_DES&amp;MEN_COD,MEN_GMS),0)*$Q199</f>
        <v>0</v>
      </c>
      <c r="BB199" s="157" cm="1">
        <f t="array" ref="BB199">IFERROR(_xlfn.XLOOKUP($A199&amp;BB$4,MEN_DES&amp;MEN_COD,MEN_GMS),0)*$Q199</f>
        <v>0</v>
      </c>
      <c r="BC199" s="157" cm="1">
        <f t="array" ref="BC199">IFERROR(_xlfn.XLOOKUP($A199&amp;BC$4,MEN_DES&amp;MEN_COD,MEN_GMS),0)*$Q199</f>
        <v>0</v>
      </c>
      <c r="BD199" s="157" cm="1">
        <f t="array" ref="BD199">IFERROR(_xlfn.XLOOKUP($A199&amp;BD$4,MEN_DES&amp;MEN_COD,MEN_GMS),0)*$Q199</f>
        <v>0</v>
      </c>
      <c r="BE199" s="157" cm="1">
        <f t="array" ref="BE199">IFERROR(_xlfn.XLOOKUP($A199&amp;BE$4,MEN_DES&amp;MEN_COD,MEN_GMS),0)*$Q199</f>
        <v>0</v>
      </c>
      <c r="BF199" s="157" cm="1">
        <f t="array" ref="BF199">IFERROR(_xlfn.XLOOKUP($A199&amp;BF$4,MEN_DES&amp;MEN_COD,MEN_GMS),0)*$Q199</f>
        <v>0</v>
      </c>
      <c r="BG199" s="157" cm="1">
        <f t="array" ref="BG199">IFERROR(_xlfn.XLOOKUP($A199&amp;BG$4,MEN_DES&amp;MEN_COD,MEN_GMS),0)*$Q199</f>
        <v>0</v>
      </c>
      <c r="BH199" s="157" cm="1">
        <f t="array" ref="BH199">IFERROR(_xlfn.XLOOKUP($A199&amp;BH$4,MEN_DES&amp;MEN_COD,MEN_GMS),0)*$Q199</f>
        <v>0</v>
      </c>
      <c r="BI199" s="157" cm="1">
        <f t="array" ref="BI199">IFERROR(_xlfn.XLOOKUP($A199&amp;BI$4,MEN_DES&amp;MEN_COD,MEN_GMS),0)*$Q199</f>
        <v>0</v>
      </c>
      <c r="BJ199" s="157" cm="1">
        <f t="array" ref="BJ199">IFERROR(_xlfn.XLOOKUP($A199&amp;BJ$4,MEN_DES&amp;MEN_COD,MEN_GMS),0)*$Q199</f>
        <v>0</v>
      </c>
      <c r="BK199" s="157" cm="1">
        <f t="array" ref="BK199">IFERROR(_xlfn.XLOOKUP($A199&amp;BK$4,MEN_DES&amp;MEN_COD,MEN_GMS),0)*$Q199</f>
        <v>0</v>
      </c>
      <c r="BL199" s="157" cm="1">
        <f t="array" ref="BL199">IFERROR(_xlfn.XLOOKUP($A199&amp;BL$4,MEN_DES&amp;MEN_COD,MEN_GMS),0)*$Q199</f>
        <v>0</v>
      </c>
      <c r="BM199" s="157" cm="1">
        <f t="array" ref="BM199">IFERROR(_xlfn.XLOOKUP($A199&amp;BM$4,MEN_DES&amp;MEN_COD,MEN_GMS),0)*$Q199</f>
        <v>0</v>
      </c>
      <c r="BN199" s="157" cm="1">
        <f t="array" ref="BN199">IFERROR(_xlfn.XLOOKUP($A199&amp;BN$4,MEN_DES&amp;MEN_COD,MEN_GMS),0)*$Q199</f>
        <v>0</v>
      </c>
      <c r="BO199" s="168">
        <f t="shared" si="42"/>
        <v>0</v>
      </c>
    </row>
    <row r="200" spans="2:67" x14ac:dyDescent="0.15">
      <c r="B200"/>
      <c r="C200"/>
      <c r="R200" s="157" cm="1">
        <f t="array" ref="R200">IFERROR(_xlfn.XLOOKUP($A200&amp;R$4,MEN_DES&amp;MEN_COD,MEN_GMS),0)*$Q200</f>
        <v>0</v>
      </c>
      <c r="S200" s="157" cm="1">
        <f t="array" ref="S200">IFERROR(_xlfn.XLOOKUP($A200&amp;S$4,MEN_DES&amp;MEN_COD,MEN_GMS),0)*$Q200</f>
        <v>0</v>
      </c>
      <c r="T200" s="157" cm="1">
        <f t="array" ref="T200">IFERROR(_xlfn.XLOOKUP($A200&amp;T$4,MEN_DES&amp;MEN_COD,MEN_GMS),0)*$Q200</f>
        <v>0</v>
      </c>
      <c r="U200" s="157" cm="1">
        <f t="array" ref="U200">IFERROR(_xlfn.XLOOKUP($A200&amp;U$4,MEN_DES&amp;MEN_COD,MEN_GMS),0)*$Q200</f>
        <v>0</v>
      </c>
      <c r="V200" s="157" cm="1">
        <f t="array" ref="V200">IFERROR(_xlfn.XLOOKUP($A200&amp;V$4,MEN_DES&amp;MEN_COD,MEN_GMS),0)*$Q200</f>
        <v>0</v>
      </c>
      <c r="W200" s="157" cm="1">
        <f t="array" ref="W200">IFERROR(_xlfn.XLOOKUP($A200&amp;W$4,MEN_DES&amp;MEN_COD,MEN_GMS),0)*$Q200</f>
        <v>0</v>
      </c>
      <c r="X200" s="157" cm="1">
        <f t="array" ref="X200">IFERROR(_xlfn.XLOOKUP($A200&amp;X$4,MEN_DES&amp;MEN_COD,MEN_GMS),0)*$Q200</f>
        <v>0</v>
      </c>
      <c r="Y200" s="157" cm="1">
        <f t="array" ref="Y200">IFERROR(_xlfn.XLOOKUP($A200&amp;Y$4,MEN_DES&amp;MEN_COD,MEN_GMS),0)*$Q200</f>
        <v>0</v>
      </c>
      <c r="Z200" s="157" cm="1">
        <f t="array" ref="Z200">IFERROR(_xlfn.XLOOKUP($A200&amp;Z$4,MEN_DES&amp;MEN_COD,MEN_GMS),0)*$Q200</f>
        <v>0</v>
      </c>
      <c r="AA200" s="157" cm="1">
        <f t="array" ref="AA200">IFERROR(_xlfn.XLOOKUP($A200&amp;AA$4,MEN_DES&amp;MEN_COD,MEN_GMS),0)*$Q200</f>
        <v>0</v>
      </c>
      <c r="AB200" s="157" cm="1">
        <f t="array" ref="AB200">IFERROR(_xlfn.XLOOKUP($A200&amp;AB$4,MEN_DES&amp;MEN_COD,MEN_GMS),0)*$Q200</f>
        <v>0</v>
      </c>
      <c r="AC200" s="157" cm="1">
        <f t="array" ref="AC200">IFERROR(_xlfn.XLOOKUP($A200&amp;AC$4,MEN_DES&amp;MEN_COD,MEN_GMS),0)*$Q200</f>
        <v>0</v>
      </c>
      <c r="AD200" s="157" cm="1">
        <f t="array" ref="AD200">IFERROR(_xlfn.XLOOKUP($A200&amp;AD$4,MEN_DES&amp;MEN_COD,MEN_GMS),0)*$Q200</f>
        <v>0</v>
      </c>
      <c r="AE200" s="157" cm="1">
        <f t="array" ref="AE200">IFERROR(_xlfn.XLOOKUP($A200&amp;AE$4,MEN_DES&amp;MEN_COD,MEN_GMS),0)*$Q200</f>
        <v>0</v>
      </c>
      <c r="AF200" s="157"/>
      <c r="AG200" s="157" cm="1">
        <f t="array" ref="AG200">IFERROR(_xlfn.XLOOKUP($A200&amp;AG$4,MEN_DES&amp;MEN_COD,MEN_GMS),0)*$Q200</f>
        <v>0</v>
      </c>
      <c r="AH200" s="157" cm="1">
        <f t="array" ref="AH200">IFERROR(_xlfn.XLOOKUP($A200&amp;AH$4,MEN_DES&amp;MEN_COD,MEN_GMS),0)*$Q200</f>
        <v>0</v>
      </c>
      <c r="AI200" s="157" cm="1">
        <f t="array" ref="AI200">IFERROR(_xlfn.XLOOKUP($A200&amp;AI$4,MEN_DES&amp;MEN_COD,MEN_GMS),0)*$Q200</f>
        <v>0</v>
      </c>
      <c r="AJ200" s="157" cm="1">
        <f t="array" ref="AJ200">IFERROR(_xlfn.XLOOKUP($A200&amp;AJ$4,MEN_DES&amp;MEN_COD,MEN_GMS),0)*$Q200</f>
        <v>0</v>
      </c>
      <c r="AK200" s="157" cm="1">
        <f t="array" ref="AK200">IFERROR(_xlfn.XLOOKUP($A200&amp;AK$4,MEN_DES&amp;MEN_COD,MEN_GMS),0)*$Q200</f>
        <v>0</v>
      </c>
      <c r="AL200" s="157" cm="1">
        <f t="array" ref="AL200">IFERROR(_xlfn.XLOOKUP($A200&amp;AL$4,MEN_DES&amp;MEN_COD,MEN_GMS),0)*$Q200</f>
        <v>0</v>
      </c>
      <c r="AM200" s="157" cm="1">
        <f t="array" ref="AM200">IFERROR(_xlfn.XLOOKUP($A200&amp;AM$4,MEN_DES&amp;MEN_COD,MEN_GMS),0)*$Q200</f>
        <v>0</v>
      </c>
      <c r="AN200" s="157" cm="1">
        <f t="array" ref="AN200">IFERROR(_xlfn.XLOOKUP($A200&amp;AN$4,MEN_DES&amp;MEN_COD,MEN_GMS),0)*$Q200</f>
        <v>0</v>
      </c>
      <c r="AO200" s="157" cm="1">
        <f t="array" ref="AO200">IFERROR(_xlfn.XLOOKUP($A200&amp;AO$4,MEN_DES&amp;MEN_COD,MEN_GMS),0)*$Q200</f>
        <v>0</v>
      </c>
      <c r="AP200" s="157" cm="1">
        <f t="array" ref="AP200">IFERROR(_xlfn.XLOOKUP($A200&amp;AP$4,MEN_DES&amp;MEN_COD,MEN_GMS),0)*$Q200</f>
        <v>0</v>
      </c>
      <c r="AQ200" s="157" cm="1">
        <f t="array" ref="AQ200">IFERROR(_xlfn.XLOOKUP($A200&amp;AQ$4,MEN_DES&amp;MEN_COD,MEN_GMS),0)*$Q200</f>
        <v>0</v>
      </c>
      <c r="AR200" s="157" cm="1">
        <f t="array" ref="AR200">IFERROR(_xlfn.XLOOKUP($A200&amp;AR$4,MEN_DES&amp;MEN_COD,MEN_GMS),0)*$Q200</f>
        <v>0</v>
      </c>
      <c r="AS200" s="157" cm="1">
        <f t="array" ref="AS200">IFERROR(_xlfn.XLOOKUP($A200&amp;AS$4,MEN_DES&amp;MEN_COD,MEN_GMS),0)*$Q200</f>
        <v>0</v>
      </c>
      <c r="AT200" s="157" cm="1">
        <f t="array" ref="AT200">IFERROR(_xlfn.XLOOKUP($A200&amp;AT$4,MEN_DES&amp;MEN_COD,MEN_GMS),0)*$Q200</f>
        <v>0</v>
      </c>
      <c r="AU200" s="157" cm="1">
        <f t="array" ref="AU200">IFERROR(_xlfn.XLOOKUP($A200&amp;AU$4,MEN_DES&amp;MEN_COD,MEN_GMS),0)*$Q200</f>
        <v>0</v>
      </c>
      <c r="AV200" s="157" cm="1">
        <f t="array" ref="AV200">IFERROR(_xlfn.XLOOKUP($A200&amp;AV$4,MEN_DES&amp;MEN_COD,MEN_GMS),0)*$Q200</f>
        <v>0</v>
      </c>
      <c r="AW200" s="157" cm="1">
        <f t="array" ref="AW200">IFERROR(_xlfn.XLOOKUP($A200&amp;AW$4,MEN_DES&amp;MEN_COD,MEN_GMS),0)*$Q200</f>
        <v>0</v>
      </c>
      <c r="AX200" s="157" cm="1">
        <f t="array" ref="AX200">IFERROR(_xlfn.XLOOKUP($A200&amp;AX$4,MEN_DES&amp;MEN_COD,MEN_GMS),0)*$Q200</f>
        <v>0</v>
      </c>
      <c r="AY200" s="157" cm="1">
        <f t="array" ref="AY200">IFERROR(_xlfn.XLOOKUP($A200&amp;AY$4,MEN_DES&amp;MEN_COD,MEN_GMS),0)*$Q200</f>
        <v>0</v>
      </c>
      <c r="AZ200" s="157" cm="1">
        <f t="array" ref="AZ200">IFERROR(_xlfn.XLOOKUP($A200&amp;AZ$4,MEN_DES&amp;MEN_COD,MEN_GMS),0)*$Q200</f>
        <v>0</v>
      </c>
      <c r="BA200" s="157" cm="1">
        <f t="array" ref="BA200">IFERROR(_xlfn.XLOOKUP($A200&amp;BA$4,MEN_DES&amp;MEN_COD,MEN_GMS),0)*$Q200</f>
        <v>0</v>
      </c>
      <c r="BB200" s="157" cm="1">
        <f t="array" ref="BB200">IFERROR(_xlfn.XLOOKUP($A200&amp;BB$4,MEN_DES&amp;MEN_COD,MEN_GMS),0)*$Q200</f>
        <v>0</v>
      </c>
      <c r="BC200" s="157" cm="1">
        <f t="array" ref="BC200">IFERROR(_xlfn.XLOOKUP($A200&amp;BC$4,MEN_DES&amp;MEN_COD,MEN_GMS),0)*$Q200</f>
        <v>0</v>
      </c>
      <c r="BD200" s="157" cm="1">
        <f t="array" ref="BD200">IFERROR(_xlfn.XLOOKUP($A200&amp;BD$4,MEN_DES&amp;MEN_COD,MEN_GMS),0)*$Q200</f>
        <v>0</v>
      </c>
      <c r="BE200" s="157" cm="1">
        <f t="array" ref="BE200">IFERROR(_xlfn.XLOOKUP($A200&amp;BE$4,MEN_DES&amp;MEN_COD,MEN_GMS),0)*$Q200</f>
        <v>0</v>
      </c>
      <c r="BF200" s="157" cm="1">
        <f t="array" ref="BF200">IFERROR(_xlfn.XLOOKUP($A200&amp;BF$4,MEN_DES&amp;MEN_COD,MEN_GMS),0)*$Q200</f>
        <v>0</v>
      </c>
      <c r="BG200" s="157" cm="1">
        <f t="array" ref="BG200">IFERROR(_xlfn.XLOOKUP($A200&amp;BG$4,MEN_DES&amp;MEN_COD,MEN_GMS),0)*$Q200</f>
        <v>0</v>
      </c>
      <c r="BH200" s="157" cm="1">
        <f t="array" ref="BH200">IFERROR(_xlfn.XLOOKUP($A200&amp;BH$4,MEN_DES&amp;MEN_COD,MEN_GMS),0)*$Q200</f>
        <v>0</v>
      </c>
      <c r="BI200" s="157" cm="1">
        <f t="array" ref="BI200">IFERROR(_xlfn.XLOOKUP($A200&amp;BI$4,MEN_DES&amp;MEN_COD,MEN_GMS),0)*$Q200</f>
        <v>0</v>
      </c>
      <c r="BJ200" s="157" cm="1">
        <f t="array" ref="BJ200">IFERROR(_xlfn.XLOOKUP($A200&amp;BJ$4,MEN_DES&amp;MEN_COD,MEN_GMS),0)*$Q200</f>
        <v>0</v>
      </c>
      <c r="BK200" s="157" cm="1">
        <f t="array" ref="BK200">IFERROR(_xlfn.XLOOKUP($A200&amp;BK$4,MEN_DES&amp;MEN_COD,MEN_GMS),0)*$Q200</f>
        <v>0</v>
      </c>
      <c r="BL200" s="157" cm="1">
        <f t="array" ref="BL200">IFERROR(_xlfn.XLOOKUP($A200&amp;BL$4,MEN_DES&amp;MEN_COD,MEN_GMS),0)*$Q200</f>
        <v>0</v>
      </c>
      <c r="BM200" s="157" cm="1">
        <f t="array" ref="BM200">IFERROR(_xlfn.XLOOKUP($A200&amp;BM$4,MEN_DES&amp;MEN_COD,MEN_GMS),0)*$Q200</f>
        <v>0</v>
      </c>
      <c r="BN200" s="157" cm="1">
        <f t="array" ref="BN200">IFERROR(_xlfn.XLOOKUP($A200&amp;BN$4,MEN_DES&amp;MEN_COD,MEN_GMS),0)*$Q200</f>
        <v>0</v>
      </c>
      <c r="BO200" s="168">
        <f t="shared" si="42"/>
        <v>0</v>
      </c>
    </row>
    <row r="201" spans="2:67" x14ac:dyDescent="0.15">
      <c r="B201"/>
      <c r="C201"/>
      <c r="R201" s="157" cm="1">
        <f t="array" ref="R201">IFERROR(_xlfn.XLOOKUP($A201&amp;R$4,MEN_DES&amp;MEN_COD,MEN_GMS),0)*$Q201</f>
        <v>0</v>
      </c>
      <c r="S201" s="157" cm="1">
        <f t="array" ref="S201">IFERROR(_xlfn.XLOOKUP($A201&amp;S$4,MEN_DES&amp;MEN_COD,MEN_GMS),0)*$Q201</f>
        <v>0</v>
      </c>
      <c r="T201" s="157" cm="1">
        <f t="array" ref="T201">IFERROR(_xlfn.XLOOKUP($A201&amp;T$4,MEN_DES&amp;MEN_COD,MEN_GMS),0)*$Q201</f>
        <v>0</v>
      </c>
      <c r="U201" s="157" cm="1">
        <f t="array" ref="U201">IFERROR(_xlfn.XLOOKUP($A201&amp;U$4,MEN_DES&amp;MEN_COD,MEN_GMS),0)*$Q201</f>
        <v>0</v>
      </c>
      <c r="V201" s="157" cm="1">
        <f t="array" ref="V201">IFERROR(_xlfn.XLOOKUP($A201&amp;V$4,MEN_DES&amp;MEN_COD,MEN_GMS),0)*$Q201</f>
        <v>0</v>
      </c>
      <c r="W201" s="157" cm="1">
        <f t="array" ref="W201">IFERROR(_xlfn.XLOOKUP($A201&amp;W$4,MEN_DES&amp;MEN_COD,MEN_GMS),0)*$Q201</f>
        <v>0</v>
      </c>
      <c r="X201" s="157" cm="1">
        <f t="array" ref="X201">IFERROR(_xlfn.XLOOKUP($A201&amp;X$4,MEN_DES&amp;MEN_COD,MEN_GMS),0)*$Q201</f>
        <v>0</v>
      </c>
      <c r="Y201" s="157" cm="1">
        <f t="array" ref="Y201">IFERROR(_xlfn.XLOOKUP($A201&amp;Y$4,MEN_DES&amp;MEN_COD,MEN_GMS),0)*$Q201</f>
        <v>0</v>
      </c>
      <c r="Z201" s="157" cm="1">
        <f t="array" ref="Z201">IFERROR(_xlfn.XLOOKUP($A201&amp;Z$4,MEN_DES&amp;MEN_COD,MEN_GMS),0)*$Q201</f>
        <v>0</v>
      </c>
      <c r="AA201" s="157" cm="1">
        <f t="array" ref="AA201">IFERROR(_xlfn.XLOOKUP($A201&amp;AA$4,MEN_DES&amp;MEN_COD,MEN_GMS),0)*$Q201</f>
        <v>0</v>
      </c>
      <c r="AB201" s="157" cm="1">
        <f t="array" ref="AB201">IFERROR(_xlfn.XLOOKUP($A201&amp;AB$4,MEN_DES&amp;MEN_COD,MEN_GMS),0)*$Q201</f>
        <v>0</v>
      </c>
      <c r="AC201" s="157" cm="1">
        <f t="array" ref="AC201">IFERROR(_xlfn.XLOOKUP($A201&amp;AC$4,MEN_DES&amp;MEN_COD,MEN_GMS),0)*$Q201</f>
        <v>0</v>
      </c>
      <c r="AD201" s="157" cm="1">
        <f t="array" ref="AD201">IFERROR(_xlfn.XLOOKUP($A201&amp;AD$4,MEN_DES&amp;MEN_COD,MEN_GMS),0)*$Q201</f>
        <v>0</v>
      </c>
      <c r="AE201" s="157" cm="1">
        <f t="array" ref="AE201">IFERROR(_xlfn.XLOOKUP($A201&amp;AE$4,MEN_DES&amp;MEN_COD,MEN_GMS),0)*$Q201</f>
        <v>0</v>
      </c>
      <c r="AF201" s="157"/>
      <c r="AG201" s="157" cm="1">
        <f t="array" ref="AG201">IFERROR(_xlfn.XLOOKUP($A201&amp;AG$4,MEN_DES&amp;MEN_COD,MEN_GMS),0)*$Q201</f>
        <v>0</v>
      </c>
      <c r="AH201" s="157" cm="1">
        <f t="array" ref="AH201">IFERROR(_xlfn.XLOOKUP($A201&amp;AH$4,MEN_DES&amp;MEN_COD,MEN_GMS),0)*$Q201</f>
        <v>0</v>
      </c>
      <c r="AI201" s="157" cm="1">
        <f t="array" ref="AI201">IFERROR(_xlfn.XLOOKUP($A201&amp;AI$4,MEN_DES&amp;MEN_COD,MEN_GMS),0)*$Q201</f>
        <v>0</v>
      </c>
      <c r="AJ201" s="157" cm="1">
        <f t="array" ref="AJ201">IFERROR(_xlfn.XLOOKUP($A201&amp;AJ$4,MEN_DES&amp;MEN_COD,MEN_GMS),0)*$Q201</f>
        <v>0</v>
      </c>
      <c r="AK201" s="157" cm="1">
        <f t="array" ref="AK201">IFERROR(_xlfn.XLOOKUP($A201&amp;AK$4,MEN_DES&amp;MEN_COD,MEN_GMS),0)*$Q201</f>
        <v>0</v>
      </c>
      <c r="AL201" s="157" cm="1">
        <f t="array" ref="AL201">IFERROR(_xlfn.XLOOKUP($A201&amp;AL$4,MEN_DES&amp;MEN_COD,MEN_GMS),0)*$Q201</f>
        <v>0</v>
      </c>
      <c r="AM201" s="157" cm="1">
        <f t="array" ref="AM201">IFERROR(_xlfn.XLOOKUP($A201&amp;AM$4,MEN_DES&amp;MEN_COD,MEN_GMS),0)*$Q201</f>
        <v>0</v>
      </c>
      <c r="AN201" s="157" cm="1">
        <f t="array" ref="AN201">IFERROR(_xlfn.XLOOKUP($A201&amp;AN$4,MEN_DES&amp;MEN_COD,MEN_GMS),0)*$Q201</f>
        <v>0</v>
      </c>
      <c r="AO201" s="157" cm="1">
        <f t="array" ref="AO201">IFERROR(_xlfn.XLOOKUP($A201&amp;AO$4,MEN_DES&amp;MEN_COD,MEN_GMS),0)*$Q201</f>
        <v>0</v>
      </c>
      <c r="AP201" s="157" cm="1">
        <f t="array" ref="AP201">IFERROR(_xlfn.XLOOKUP($A201&amp;AP$4,MEN_DES&amp;MEN_COD,MEN_GMS),0)*$Q201</f>
        <v>0</v>
      </c>
      <c r="AQ201" s="157" cm="1">
        <f t="array" ref="AQ201">IFERROR(_xlfn.XLOOKUP($A201&amp;AQ$4,MEN_DES&amp;MEN_COD,MEN_GMS),0)*$Q201</f>
        <v>0</v>
      </c>
      <c r="AR201" s="157" cm="1">
        <f t="array" ref="AR201">IFERROR(_xlfn.XLOOKUP($A201&amp;AR$4,MEN_DES&amp;MEN_COD,MEN_GMS),0)*$Q201</f>
        <v>0</v>
      </c>
      <c r="AS201" s="157" cm="1">
        <f t="array" ref="AS201">IFERROR(_xlfn.XLOOKUP($A201&amp;AS$4,MEN_DES&amp;MEN_COD,MEN_GMS),0)*$Q201</f>
        <v>0</v>
      </c>
      <c r="AT201" s="157" cm="1">
        <f t="array" ref="AT201">IFERROR(_xlfn.XLOOKUP($A201&amp;AT$4,MEN_DES&amp;MEN_COD,MEN_GMS),0)*$Q201</f>
        <v>0</v>
      </c>
      <c r="AU201" s="157" cm="1">
        <f t="array" ref="AU201">IFERROR(_xlfn.XLOOKUP($A201&amp;AU$4,MEN_DES&amp;MEN_COD,MEN_GMS),0)*$Q201</f>
        <v>0</v>
      </c>
      <c r="AV201" s="157" cm="1">
        <f t="array" ref="AV201">IFERROR(_xlfn.XLOOKUP($A201&amp;AV$4,MEN_DES&amp;MEN_COD,MEN_GMS),0)*$Q201</f>
        <v>0</v>
      </c>
      <c r="AW201" s="157" cm="1">
        <f t="array" ref="AW201">IFERROR(_xlfn.XLOOKUP($A201&amp;AW$4,MEN_DES&amp;MEN_COD,MEN_GMS),0)*$Q201</f>
        <v>0</v>
      </c>
      <c r="AX201" s="157" cm="1">
        <f t="array" ref="AX201">IFERROR(_xlfn.XLOOKUP($A201&amp;AX$4,MEN_DES&amp;MEN_COD,MEN_GMS),0)*$Q201</f>
        <v>0</v>
      </c>
      <c r="AY201" s="157" cm="1">
        <f t="array" ref="AY201">IFERROR(_xlfn.XLOOKUP($A201&amp;AY$4,MEN_DES&amp;MEN_COD,MEN_GMS),0)*$Q201</f>
        <v>0</v>
      </c>
      <c r="AZ201" s="157" cm="1">
        <f t="array" ref="AZ201">IFERROR(_xlfn.XLOOKUP($A201&amp;AZ$4,MEN_DES&amp;MEN_COD,MEN_GMS),0)*$Q201</f>
        <v>0</v>
      </c>
      <c r="BA201" s="157" cm="1">
        <f t="array" ref="BA201">IFERROR(_xlfn.XLOOKUP($A201&amp;BA$4,MEN_DES&amp;MEN_COD,MEN_GMS),0)*$Q201</f>
        <v>0</v>
      </c>
      <c r="BB201" s="157" cm="1">
        <f t="array" ref="BB201">IFERROR(_xlfn.XLOOKUP($A201&amp;BB$4,MEN_DES&amp;MEN_COD,MEN_GMS),0)*$Q201</f>
        <v>0</v>
      </c>
      <c r="BC201" s="157" cm="1">
        <f t="array" ref="BC201">IFERROR(_xlfn.XLOOKUP($A201&amp;BC$4,MEN_DES&amp;MEN_COD,MEN_GMS),0)*$Q201</f>
        <v>0</v>
      </c>
      <c r="BD201" s="157" cm="1">
        <f t="array" ref="BD201">IFERROR(_xlfn.XLOOKUP($A201&amp;BD$4,MEN_DES&amp;MEN_COD,MEN_GMS),0)*$Q201</f>
        <v>0</v>
      </c>
      <c r="BE201" s="157" cm="1">
        <f t="array" ref="BE201">IFERROR(_xlfn.XLOOKUP($A201&amp;BE$4,MEN_DES&amp;MEN_COD,MEN_GMS),0)*$Q201</f>
        <v>0</v>
      </c>
      <c r="BF201" s="157" cm="1">
        <f t="array" ref="BF201">IFERROR(_xlfn.XLOOKUP($A201&amp;BF$4,MEN_DES&amp;MEN_COD,MEN_GMS),0)*$Q201</f>
        <v>0</v>
      </c>
      <c r="BG201" s="157" cm="1">
        <f t="array" ref="BG201">IFERROR(_xlfn.XLOOKUP($A201&amp;BG$4,MEN_DES&amp;MEN_COD,MEN_GMS),0)*$Q201</f>
        <v>0</v>
      </c>
      <c r="BH201" s="157" cm="1">
        <f t="array" ref="BH201">IFERROR(_xlfn.XLOOKUP($A201&amp;BH$4,MEN_DES&amp;MEN_COD,MEN_GMS),0)*$Q201</f>
        <v>0</v>
      </c>
      <c r="BI201" s="157" cm="1">
        <f t="array" ref="BI201">IFERROR(_xlfn.XLOOKUP($A201&amp;BI$4,MEN_DES&amp;MEN_COD,MEN_GMS),0)*$Q201</f>
        <v>0</v>
      </c>
      <c r="BJ201" s="157" cm="1">
        <f t="array" ref="BJ201">IFERROR(_xlfn.XLOOKUP($A201&amp;BJ$4,MEN_DES&amp;MEN_COD,MEN_GMS),0)*$Q201</f>
        <v>0</v>
      </c>
      <c r="BK201" s="157" cm="1">
        <f t="array" ref="BK201">IFERROR(_xlfn.XLOOKUP($A201&amp;BK$4,MEN_DES&amp;MEN_COD,MEN_GMS),0)*$Q201</f>
        <v>0</v>
      </c>
      <c r="BL201" s="157" cm="1">
        <f t="array" ref="BL201">IFERROR(_xlfn.XLOOKUP($A201&amp;BL$4,MEN_DES&amp;MEN_COD,MEN_GMS),0)*$Q201</f>
        <v>0</v>
      </c>
      <c r="BM201" s="157" cm="1">
        <f t="array" ref="BM201">IFERROR(_xlfn.XLOOKUP($A201&amp;BM$4,MEN_DES&amp;MEN_COD,MEN_GMS),0)*$Q201</f>
        <v>0</v>
      </c>
      <c r="BN201" s="157" cm="1">
        <f t="array" ref="BN201">IFERROR(_xlfn.XLOOKUP($A201&amp;BN$4,MEN_DES&amp;MEN_COD,MEN_GMS),0)*$Q201</f>
        <v>0</v>
      </c>
      <c r="BO201" s="168">
        <f t="shared" si="42"/>
        <v>0</v>
      </c>
    </row>
    <row r="202" spans="2:67" x14ac:dyDescent="0.15">
      <c r="B202"/>
      <c r="C202"/>
      <c r="R202" s="157" cm="1">
        <f t="array" ref="R202">IFERROR(_xlfn.XLOOKUP($A202&amp;R$4,MEN_DES&amp;MEN_COD,MEN_GMS),0)*$Q202</f>
        <v>0</v>
      </c>
      <c r="S202" s="157" cm="1">
        <f t="array" ref="S202">IFERROR(_xlfn.XLOOKUP($A202&amp;S$4,MEN_DES&amp;MEN_COD,MEN_GMS),0)*$Q202</f>
        <v>0</v>
      </c>
      <c r="T202" s="157" cm="1">
        <f t="array" ref="T202">IFERROR(_xlfn.XLOOKUP($A202&amp;T$4,MEN_DES&amp;MEN_COD,MEN_GMS),0)*$Q202</f>
        <v>0</v>
      </c>
      <c r="U202" s="157" cm="1">
        <f t="array" ref="U202">IFERROR(_xlfn.XLOOKUP($A202&amp;U$4,MEN_DES&amp;MEN_COD,MEN_GMS),0)*$Q202</f>
        <v>0</v>
      </c>
      <c r="V202" s="157" cm="1">
        <f t="array" ref="V202">IFERROR(_xlfn.XLOOKUP($A202&amp;V$4,MEN_DES&amp;MEN_COD,MEN_GMS),0)*$Q202</f>
        <v>0</v>
      </c>
      <c r="W202" s="157" cm="1">
        <f t="array" ref="W202">IFERROR(_xlfn.XLOOKUP($A202&amp;W$4,MEN_DES&amp;MEN_COD,MEN_GMS),0)*$Q202</f>
        <v>0</v>
      </c>
      <c r="X202" s="157" cm="1">
        <f t="array" ref="X202">IFERROR(_xlfn.XLOOKUP($A202&amp;X$4,MEN_DES&amp;MEN_COD,MEN_GMS),0)*$Q202</f>
        <v>0</v>
      </c>
      <c r="Y202" s="157" cm="1">
        <f t="array" ref="Y202">IFERROR(_xlfn.XLOOKUP($A202&amp;Y$4,MEN_DES&amp;MEN_COD,MEN_GMS),0)*$Q202</f>
        <v>0</v>
      </c>
      <c r="Z202" s="157" cm="1">
        <f t="array" ref="Z202">IFERROR(_xlfn.XLOOKUP($A202&amp;Z$4,MEN_DES&amp;MEN_COD,MEN_GMS),0)*$Q202</f>
        <v>0</v>
      </c>
      <c r="AA202" s="157" cm="1">
        <f t="array" ref="AA202">IFERROR(_xlfn.XLOOKUP($A202&amp;AA$4,MEN_DES&amp;MEN_COD,MEN_GMS),0)*$Q202</f>
        <v>0</v>
      </c>
      <c r="AB202" s="157" cm="1">
        <f t="array" ref="AB202">IFERROR(_xlfn.XLOOKUP($A202&amp;AB$4,MEN_DES&amp;MEN_COD,MEN_GMS),0)*$Q202</f>
        <v>0</v>
      </c>
      <c r="AC202" s="157" cm="1">
        <f t="array" ref="AC202">IFERROR(_xlfn.XLOOKUP($A202&amp;AC$4,MEN_DES&amp;MEN_COD,MEN_GMS),0)*$Q202</f>
        <v>0</v>
      </c>
      <c r="AD202" s="157" cm="1">
        <f t="array" ref="AD202">IFERROR(_xlfn.XLOOKUP($A202&amp;AD$4,MEN_DES&amp;MEN_COD,MEN_GMS),0)*$Q202</f>
        <v>0</v>
      </c>
      <c r="AE202" s="157" cm="1">
        <f t="array" ref="AE202">IFERROR(_xlfn.XLOOKUP($A202&amp;AE$4,MEN_DES&amp;MEN_COD,MEN_GMS),0)*$Q202</f>
        <v>0</v>
      </c>
      <c r="AF202" s="157"/>
      <c r="AG202" s="157" cm="1">
        <f t="array" ref="AG202">IFERROR(_xlfn.XLOOKUP($A202&amp;AG$4,MEN_DES&amp;MEN_COD,MEN_GMS),0)*$Q202</f>
        <v>0</v>
      </c>
      <c r="AH202" s="157" cm="1">
        <f t="array" ref="AH202">IFERROR(_xlfn.XLOOKUP($A202&amp;AH$4,MEN_DES&amp;MEN_COD,MEN_GMS),0)*$Q202</f>
        <v>0</v>
      </c>
      <c r="AI202" s="157" cm="1">
        <f t="array" ref="AI202">IFERROR(_xlfn.XLOOKUP($A202&amp;AI$4,MEN_DES&amp;MEN_COD,MEN_GMS),0)*$Q202</f>
        <v>0</v>
      </c>
      <c r="AJ202" s="157" cm="1">
        <f t="array" ref="AJ202">IFERROR(_xlfn.XLOOKUP($A202&amp;AJ$4,MEN_DES&amp;MEN_COD,MEN_GMS),0)*$Q202</f>
        <v>0</v>
      </c>
      <c r="AK202" s="157" cm="1">
        <f t="array" ref="AK202">IFERROR(_xlfn.XLOOKUP($A202&amp;AK$4,MEN_DES&amp;MEN_COD,MEN_GMS),0)*$Q202</f>
        <v>0</v>
      </c>
      <c r="AL202" s="157" cm="1">
        <f t="array" ref="AL202">IFERROR(_xlfn.XLOOKUP($A202&amp;AL$4,MEN_DES&amp;MEN_COD,MEN_GMS),0)*$Q202</f>
        <v>0</v>
      </c>
      <c r="AM202" s="157" cm="1">
        <f t="array" ref="AM202">IFERROR(_xlfn.XLOOKUP($A202&amp;AM$4,MEN_DES&amp;MEN_COD,MEN_GMS),0)*$Q202</f>
        <v>0</v>
      </c>
      <c r="AN202" s="157" cm="1">
        <f t="array" ref="AN202">IFERROR(_xlfn.XLOOKUP($A202&amp;AN$4,MEN_DES&amp;MEN_COD,MEN_GMS),0)*$Q202</f>
        <v>0</v>
      </c>
      <c r="AO202" s="157" cm="1">
        <f t="array" ref="AO202">IFERROR(_xlfn.XLOOKUP($A202&amp;AO$4,MEN_DES&amp;MEN_COD,MEN_GMS),0)*$Q202</f>
        <v>0</v>
      </c>
      <c r="AP202" s="157" cm="1">
        <f t="array" ref="AP202">IFERROR(_xlfn.XLOOKUP($A202&amp;AP$4,MEN_DES&amp;MEN_COD,MEN_GMS),0)*$Q202</f>
        <v>0</v>
      </c>
      <c r="AQ202" s="157" cm="1">
        <f t="array" ref="AQ202">IFERROR(_xlfn.XLOOKUP($A202&amp;AQ$4,MEN_DES&amp;MEN_COD,MEN_GMS),0)*$Q202</f>
        <v>0</v>
      </c>
      <c r="AR202" s="157" cm="1">
        <f t="array" ref="AR202">IFERROR(_xlfn.XLOOKUP($A202&amp;AR$4,MEN_DES&amp;MEN_COD,MEN_GMS),0)*$Q202</f>
        <v>0</v>
      </c>
      <c r="AS202" s="157" cm="1">
        <f t="array" ref="AS202">IFERROR(_xlfn.XLOOKUP($A202&amp;AS$4,MEN_DES&amp;MEN_COD,MEN_GMS),0)*$Q202</f>
        <v>0</v>
      </c>
      <c r="AT202" s="157" cm="1">
        <f t="array" ref="AT202">IFERROR(_xlfn.XLOOKUP($A202&amp;AT$4,MEN_DES&amp;MEN_COD,MEN_GMS),0)*$Q202</f>
        <v>0</v>
      </c>
      <c r="AU202" s="157" cm="1">
        <f t="array" ref="AU202">IFERROR(_xlfn.XLOOKUP($A202&amp;AU$4,MEN_DES&amp;MEN_COD,MEN_GMS),0)*$Q202</f>
        <v>0</v>
      </c>
      <c r="AV202" s="157" cm="1">
        <f t="array" ref="AV202">IFERROR(_xlfn.XLOOKUP($A202&amp;AV$4,MEN_DES&amp;MEN_COD,MEN_GMS),0)*$Q202</f>
        <v>0</v>
      </c>
      <c r="AW202" s="157" cm="1">
        <f t="array" ref="AW202">IFERROR(_xlfn.XLOOKUP($A202&amp;AW$4,MEN_DES&amp;MEN_COD,MEN_GMS),0)*$Q202</f>
        <v>0</v>
      </c>
      <c r="AX202" s="157" cm="1">
        <f t="array" ref="AX202">IFERROR(_xlfn.XLOOKUP($A202&amp;AX$4,MEN_DES&amp;MEN_COD,MEN_GMS),0)*$Q202</f>
        <v>0</v>
      </c>
      <c r="AY202" s="157" cm="1">
        <f t="array" ref="AY202">IFERROR(_xlfn.XLOOKUP($A202&amp;AY$4,MEN_DES&amp;MEN_COD,MEN_GMS),0)*$Q202</f>
        <v>0</v>
      </c>
      <c r="AZ202" s="157" cm="1">
        <f t="array" ref="AZ202">IFERROR(_xlfn.XLOOKUP($A202&amp;AZ$4,MEN_DES&amp;MEN_COD,MEN_GMS),0)*$Q202</f>
        <v>0</v>
      </c>
      <c r="BA202" s="157" cm="1">
        <f t="array" ref="BA202">IFERROR(_xlfn.XLOOKUP($A202&amp;BA$4,MEN_DES&amp;MEN_COD,MEN_GMS),0)*$Q202</f>
        <v>0</v>
      </c>
      <c r="BB202" s="157" cm="1">
        <f t="array" ref="BB202">IFERROR(_xlfn.XLOOKUP($A202&amp;BB$4,MEN_DES&amp;MEN_COD,MEN_GMS),0)*$Q202</f>
        <v>0</v>
      </c>
      <c r="BC202" s="157" cm="1">
        <f t="array" ref="BC202">IFERROR(_xlfn.XLOOKUP($A202&amp;BC$4,MEN_DES&amp;MEN_COD,MEN_GMS),0)*$Q202</f>
        <v>0</v>
      </c>
      <c r="BD202" s="157" cm="1">
        <f t="array" ref="BD202">IFERROR(_xlfn.XLOOKUP($A202&amp;BD$4,MEN_DES&amp;MEN_COD,MEN_GMS),0)*$Q202</f>
        <v>0</v>
      </c>
      <c r="BE202" s="157" cm="1">
        <f t="array" ref="BE202">IFERROR(_xlfn.XLOOKUP($A202&amp;BE$4,MEN_DES&amp;MEN_COD,MEN_GMS),0)*$Q202</f>
        <v>0</v>
      </c>
      <c r="BF202" s="157" cm="1">
        <f t="array" ref="BF202">IFERROR(_xlfn.XLOOKUP($A202&amp;BF$4,MEN_DES&amp;MEN_COD,MEN_GMS),0)*$Q202</f>
        <v>0</v>
      </c>
      <c r="BG202" s="157" cm="1">
        <f t="array" ref="BG202">IFERROR(_xlfn.XLOOKUP($A202&amp;BG$4,MEN_DES&amp;MEN_COD,MEN_GMS),0)*$Q202</f>
        <v>0</v>
      </c>
      <c r="BH202" s="157" cm="1">
        <f t="array" ref="BH202">IFERROR(_xlfn.XLOOKUP($A202&amp;BH$4,MEN_DES&amp;MEN_COD,MEN_GMS),0)*$Q202</f>
        <v>0</v>
      </c>
      <c r="BI202" s="157" cm="1">
        <f t="array" ref="BI202">IFERROR(_xlfn.XLOOKUP($A202&amp;BI$4,MEN_DES&amp;MEN_COD,MEN_GMS),0)*$Q202</f>
        <v>0</v>
      </c>
      <c r="BJ202" s="157" cm="1">
        <f t="array" ref="BJ202">IFERROR(_xlfn.XLOOKUP($A202&amp;BJ$4,MEN_DES&amp;MEN_COD,MEN_GMS),0)*$Q202</f>
        <v>0</v>
      </c>
      <c r="BK202" s="157" cm="1">
        <f t="array" ref="BK202">IFERROR(_xlfn.XLOOKUP($A202&amp;BK$4,MEN_DES&amp;MEN_COD,MEN_GMS),0)*$Q202</f>
        <v>0</v>
      </c>
      <c r="BL202" s="157" cm="1">
        <f t="array" ref="BL202">IFERROR(_xlfn.XLOOKUP($A202&amp;BL$4,MEN_DES&amp;MEN_COD,MEN_GMS),0)*$Q202</f>
        <v>0</v>
      </c>
      <c r="BM202" s="157" cm="1">
        <f t="array" ref="BM202">IFERROR(_xlfn.XLOOKUP($A202&amp;BM$4,MEN_DES&amp;MEN_COD,MEN_GMS),0)*$Q202</f>
        <v>0</v>
      </c>
      <c r="BN202" s="157" cm="1">
        <f t="array" ref="BN202">IFERROR(_xlfn.XLOOKUP($A202&amp;BN$4,MEN_DES&amp;MEN_COD,MEN_GMS),0)*$Q202</f>
        <v>0</v>
      </c>
      <c r="BO202" s="168">
        <f t="shared" si="42"/>
        <v>0</v>
      </c>
    </row>
    <row r="203" spans="2:67" x14ac:dyDescent="0.15">
      <c r="B203"/>
      <c r="C203"/>
      <c r="R203" s="157" cm="1">
        <f t="array" ref="R203">IFERROR(_xlfn.XLOOKUP($A203&amp;R$4,MEN_DES&amp;MEN_COD,MEN_GMS),0)*$Q203</f>
        <v>0</v>
      </c>
      <c r="S203" s="157" cm="1">
        <f t="array" ref="S203">IFERROR(_xlfn.XLOOKUP($A203&amp;S$4,MEN_DES&amp;MEN_COD,MEN_GMS),0)*$Q203</f>
        <v>0</v>
      </c>
      <c r="T203" s="157" cm="1">
        <f t="array" ref="T203">IFERROR(_xlfn.XLOOKUP($A203&amp;T$4,MEN_DES&amp;MEN_COD,MEN_GMS),0)*$Q203</f>
        <v>0</v>
      </c>
      <c r="U203" s="157" cm="1">
        <f t="array" ref="U203">IFERROR(_xlfn.XLOOKUP($A203&amp;U$4,MEN_DES&amp;MEN_COD,MEN_GMS),0)*$Q203</f>
        <v>0</v>
      </c>
      <c r="V203" s="157" cm="1">
        <f t="array" ref="V203">IFERROR(_xlfn.XLOOKUP($A203&amp;V$4,MEN_DES&amp;MEN_COD,MEN_GMS),0)*$Q203</f>
        <v>0</v>
      </c>
      <c r="W203" s="157" cm="1">
        <f t="array" ref="W203">IFERROR(_xlfn.XLOOKUP($A203&amp;W$4,MEN_DES&amp;MEN_COD,MEN_GMS),0)*$Q203</f>
        <v>0</v>
      </c>
      <c r="X203" s="157" cm="1">
        <f t="array" ref="X203">IFERROR(_xlfn.XLOOKUP($A203&amp;X$4,MEN_DES&amp;MEN_COD,MEN_GMS),0)*$Q203</f>
        <v>0</v>
      </c>
      <c r="Y203" s="157" cm="1">
        <f t="array" ref="Y203">IFERROR(_xlfn.XLOOKUP($A203&amp;Y$4,MEN_DES&amp;MEN_COD,MEN_GMS),0)*$Q203</f>
        <v>0</v>
      </c>
      <c r="Z203" s="157" cm="1">
        <f t="array" ref="Z203">IFERROR(_xlfn.XLOOKUP($A203&amp;Z$4,MEN_DES&amp;MEN_COD,MEN_GMS),0)*$Q203</f>
        <v>0</v>
      </c>
      <c r="AA203" s="157" cm="1">
        <f t="array" ref="AA203">IFERROR(_xlfn.XLOOKUP($A203&amp;AA$4,MEN_DES&amp;MEN_COD,MEN_GMS),0)*$Q203</f>
        <v>0</v>
      </c>
      <c r="AB203" s="157" cm="1">
        <f t="array" ref="AB203">IFERROR(_xlfn.XLOOKUP($A203&amp;AB$4,MEN_DES&amp;MEN_COD,MEN_GMS),0)*$Q203</f>
        <v>0</v>
      </c>
      <c r="AC203" s="157" cm="1">
        <f t="array" ref="AC203">IFERROR(_xlfn.XLOOKUP($A203&amp;AC$4,MEN_DES&amp;MEN_COD,MEN_GMS),0)*$Q203</f>
        <v>0</v>
      </c>
      <c r="AD203" s="157" cm="1">
        <f t="array" ref="AD203">IFERROR(_xlfn.XLOOKUP($A203&amp;AD$4,MEN_DES&amp;MEN_COD,MEN_GMS),0)*$Q203</f>
        <v>0</v>
      </c>
      <c r="AE203" s="157" cm="1">
        <f t="array" ref="AE203">IFERROR(_xlfn.XLOOKUP($A203&amp;AE$4,MEN_DES&amp;MEN_COD,MEN_GMS),0)*$Q203</f>
        <v>0</v>
      </c>
      <c r="AF203" s="157"/>
      <c r="AG203" s="157" cm="1">
        <f t="array" ref="AG203">IFERROR(_xlfn.XLOOKUP($A203&amp;AG$4,MEN_DES&amp;MEN_COD,MEN_GMS),0)*$Q203</f>
        <v>0</v>
      </c>
      <c r="AH203" s="157" cm="1">
        <f t="array" ref="AH203">IFERROR(_xlfn.XLOOKUP($A203&amp;AH$4,MEN_DES&amp;MEN_COD,MEN_GMS),0)*$Q203</f>
        <v>0</v>
      </c>
      <c r="AI203" s="157" cm="1">
        <f t="array" ref="AI203">IFERROR(_xlfn.XLOOKUP($A203&amp;AI$4,MEN_DES&amp;MEN_COD,MEN_GMS),0)*$Q203</f>
        <v>0</v>
      </c>
      <c r="AJ203" s="157" cm="1">
        <f t="array" ref="AJ203">IFERROR(_xlfn.XLOOKUP($A203&amp;AJ$4,MEN_DES&amp;MEN_COD,MEN_GMS),0)*$Q203</f>
        <v>0</v>
      </c>
      <c r="AK203" s="157" cm="1">
        <f t="array" ref="AK203">IFERROR(_xlfn.XLOOKUP($A203&amp;AK$4,MEN_DES&amp;MEN_COD,MEN_GMS),0)*$Q203</f>
        <v>0</v>
      </c>
      <c r="AL203" s="157" cm="1">
        <f t="array" ref="AL203">IFERROR(_xlfn.XLOOKUP($A203&amp;AL$4,MEN_DES&amp;MEN_COD,MEN_GMS),0)*$Q203</f>
        <v>0</v>
      </c>
      <c r="AM203" s="157" cm="1">
        <f t="array" ref="AM203">IFERROR(_xlfn.XLOOKUP($A203&amp;AM$4,MEN_DES&amp;MEN_COD,MEN_GMS),0)*$Q203</f>
        <v>0</v>
      </c>
      <c r="AN203" s="157" cm="1">
        <f t="array" ref="AN203">IFERROR(_xlfn.XLOOKUP($A203&amp;AN$4,MEN_DES&amp;MEN_COD,MEN_GMS),0)*$Q203</f>
        <v>0</v>
      </c>
      <c r="AO203" s="157" cm="1">
        <f t="array" ref="AO203">IFERROR(_xlfn.XLOOKUP($A203&amp;AO$4,MEN_DES&amp;MEN_COD,MEN_GMS),0)*$Q203</f>
        <v>0</v>
      </c>
      <c r="AP203" s="157" cm="1">
        <f t="array" ref="AP203">IFERROR(_xlfn.XLOOKUP($A203&amp;AP$4,MEN_DES&amp;MEN_COD,MEN_GMS),0)*$Q203</f>
        <v>0</v>
      </c>
      <c r="AQ203" s="157" cm="1">
        <f t="array" ref="AQ203">IFERROR(_xlfn.XLOOKUP($A203&amp;AQ$4,MEN_DES&amp;MEN_COD,MEN_GMS),0)*$Q203</f>
        <v>0</v>
      </c>
      <c r="AR203" s="157" cm="1">
        <f t="array" ref="AR203">IFERROR(_xlfn.XLOOKUP($A203&amp;AR$4,MEN_DES&amp;MEN_COD,MEN_GMS),0)*$Q203</f>
        <v>0</v>
      </c>
      <c r="AS203" s="157" cm="1">
        <f t="array" ref="AS203">IFERROR(_xlfn.XLOOKUP($A203&amp;AS$4,MEN_DES&amp;MEN_COD,MEN_GMS),0)*$Q203</f>
        <v>0</v>
      </c>
      <c r="AT203" s="157" cm="1">
        <f t="array" ref="AT203">IFERROR(_xlfn.XLOOKUP($A203&amp;AT$4,MEN_DES&amp;MEN_COD,MEN_GMS),0)*$Q203</f>
        <v>0</v>
      </c>
      <c r="AU203" s="157" cm="1">
        <f t="array" ref="AU203">IFERROR(_xlfn.XLOOKUP($A203&amp;AU$4,MEN_DES&amp;MEN_COD,MEN_GMS),0)*$Q203</f>
        <v>0</v>
      </c>
      <c r="AV203" s="157" cm="1">
        <f t="array" ref="AV203">IFERROR(_xlfn.XLOOKUP($A203&amp;AV$4,MEN_DES&amp;MEN_COD,MEN_GMS),0)*$Q203</f>
        <v>0</v>
      </c>
      <c r="AW203" s="157" cm="1">
        <f t="array" ref="AW203">IFERROR(_xlfn.XLOOKUP($A203&amp;AW$4,MEN_DES&amp;MEN_COD,MEN_GMS),0)*$Q203</f>
        <v>0</v>
      </c>
      <c r="AX203" s="157" cm="1">
        <f t="array" ref="AX203">IFERROR(_xlfn.XLOOKUP($A203&amp;AX$4,MEN_DES&amp;MEN_COD,MEN_GMS),0)*$Q203</f>
        <v>0</v>
      </c>
      <c r="AY203" s="157" cm="1">
        <f t="array" ref="AY203">IFERROR(_xlfn.XLOOKUP($A203&amp;AY$4,MEN_DES&amp;MEN_COD,MEN_GMS),0)*$Q203</f>
        <v>0</v>
      </c>
      <c r="AZ203" s="157" cm="1">
        <f t="array" ref="AZ203">IFERROR(_xlfn.XLOOKUP($A203&amp;AZ$4,MEN_DES&amp;MEN_COD,MEN_GMS),0)*$Q203</f>
        <v>0</v>
      </c>
      <c r="BA203" s="157" cm="1">
        <f t="array" ref="BA203">IFERROR(_xlfn.XLOOKUP($A203&amp;BA$4,MEN_DES&amp;MEN_COD,MEN_GMS),0)*$Q203</f>
        <v>0</v>
      </c>
      <c r="BB203" s="157" cm="1">
        <f t="array" ref="BB203">IFERROR(_xlfn.XLOOKUP($A203&amp;BB$4,MEN_DES&amp;MEN_COD,MEN_GMS),0)*$Q203</f>
        <v>0</v>
      </c>
      <c r="BC203" s="157" cm="1">
        <f t="array" ref="BC203">IFERROR(_xlfn.XLOOKUP($A203&amp;BC$4,MEN_DES&amp;MEN_COD,MEN_GMS),0)*$Q203</f>
        <v>0</v>
      </c>
      <c r="BD203" s="157" cm="1">
        <f t="array" ref="BD203">IFERROR(_xlfn.XLOOKUP($A203&amp;BD$4,MEN_DES&amp;MEN_COD,MEN_GMS),0)*$Q203</f>
        <v>0</v>
      </c>
      <c r="BE203" s="157" cm="1">
        <f t="array" ref="BE203">IFERROR(_xlfn.XLOOKUP($A203&amp;BE$4,MEN_DES&amp;MEN_COD,MEN_GMS),0)*$Q203</f>
        <v>0</v>
      </c>
      <c r="BF203" s="157" cm="1">
        <f t="array" ref="BF203">IFERROR(_xlfn.XLOOKUP($A203&amp;BF$4,MEN_DES&amp;MEN_COD,MEN_GMS),0)*$Q203</f>
        <v>0</v>
      </c>
      <c r="BG203" s="157" cm="1">
        <f t="array" ref="BG203">IFERROR(_xlfn.XLOOKUP($A203&amp;BG$4,MEN_DES&amp;MEN_COD,MEN_GMS),0)*$Q203</f>
        <v>0</v>
      </c>
      <c r="BH203" s="157" cm="1">
        <f t="array" ref="BH203">IFERROR(_xlfn.XLOOKUP($A203&amp;BH$4,MEN_DES&amp;MEN_COD,MEN_GMS),0)*$Q203</f>
        <v>0</v>
      </c>
      <c r="BI203" s="157" cm="1">
        <f t="array" ref="BI203">IFERROR(_xlfn.XLOOKUP($A203&amp;BI$4,MEN_DES&amp;MEN_COD,MEN_GMS),0)*$Q203</f>
        <v>0</v>
      </c>
      <c r="BJ203" s="157" cm="1">
        <f t="array" ref="BJ203">IFERROR(_xlfn.XLOOKUP($A203&amp;BJ$4,MEN_DES&amp;MEN_COD,MEN_GMS),0)*$Q203</f>
        <v>0</v>
      </c>
      <c r="BK203" s="157" cm="1">
        <f t="array" ref="BK203">IFERROR(_xlfn.XLOOKUP($A203&amp;BK$4,MEN_DES&amp;MEN_COD,MEN_GMS),0)*$Q203</f>
        <v>0</v>
      </c>
      <c r="BL203" s="157" cm="1">
        <f t="array" ref="BL203">IFERROR(_xlfn.XLOOKUP($A203&amp;BL$4,MEN_DES&amp;MEN_COD,MEN_GMS),0)*$Q203</f>
        <v>0</v>
      </c>
      <c r="BM203" s="157" cm="1">
        <f t="array" ref="BM203">IFERROR(_xlfn.XLOOKUP($A203&amp;BM$4,MEN_DES&amp;MEN_COD,MEN_GMS),0)*$Q203</f>
        <v>0</v>
      </c>
      <c r="BN203" s="157" cm="1">
        <f t="array" ref="BN203">IFERROR(_xlfn.XLOOKUP($A203&amp;BN$4,MEN_DES&amp;MEN_COD,MEN_GMS),0)*$Q203</f>
        <v>0</v>
      </c>
      <c r="BO203" s="168">
        <f t="shared" si="42"/>
        <v>0</v>
      </c>
    </row>
    <row r="204" spans="2:67" x14ac:dyDescent="0.15">
      <c r="B204"/>
      <c r="C204"/>
      <c r="R204" s="157" cm="1">
        <f t="array" ref="R204">IFERROR(_xlfn.XLOOKUP($A204&amp;R$4,MEN_DES&amp;MEN_COD,MEN_GMS),0)*$Q204</f>
        <v>0</v>
      </c>
      <c r="S204" s="157" cm="1">
        <f t="array" ref="S204">IFERROR(_xlfn.XLOOKUP($A204&amp;S$4,MEN_DES&amp;MEN_COD,MEN_GMS),0)*$Q204</f>
        <v>0</v>
      </c>
      <c r="T204" s="157" cm="1">
        <f t="array" ref="T204">IFERROR(_xlfn.XLOOKUP($A204&amp;T$4,MEN_DES&amp;MEN_COD,MEN_GMS),0)*$Q204</f>
        <v>0</v>
      </c>
      <c r="U204" s="157" cm="1">
        <f t="array" ref="U204">IFERROR(_xlfn.XLOOKUP($A204&amp;U$4,MEN_DES&amp;MEN_COD,MEN_GMS),0)*$Q204</f>
        <v>0</v>
      </c>
      <c r="V204" s="157" cm="1">
        <f t="array" ref="V204">IFERROR(_xlfn.XLOOKUP($A204&amp;V$4,MEN_DES&amp;MEN_COD,MEN_GMS),0)*$Q204</f>
        <v>0</v>
      </c>
      <c r="W204" s="157" cm="1">
        <f t="array" ref="W204">IFERROR(_xlfn.XLOOKUP($A204&amp;W$4,MEN_DES&amp;MEN_COD,MEN_GMS),0)*$Q204</f>
        <v>0</v>
      </c>
      <c r="X204" s="157" cm="1">
        <f t="array" ref="X204">IFERROR(_xlfn.XLOOKUP($A204&amp;X$4,MEN_DES&amp;MEN_COD,MEN_GMS),0)*$Q204</f>
        <v>0</v>
      </c>
      <c r="Y204" s="157" cm="1">
        <f t="array" ref="Y204">IFERROR(_xlfn.XLOOKUP($A204&amp;Y$4,MEN_DES&amp;MEN_COD,MEN_GMS),0)*$Q204</f>
        <v>0</v>
      </c>
      <c r="Z204" s="157" cm="1">
        <f t="array" ref="Z204">IFERROR(_xlfn.XLOOKUP($A204&amp;Z$4,MEN_DES&amp;MEN_COD,MEN_GMS),0)*$Q204</f>
        <v>0</v>
      </c>
      <c r="AA204" s="157" cm="1">
        <f t="array" ref="AA204">IFERROR(_xlfn.XLOOKUP($A204&amp;AA$4,MEN_DES&amp;MEN_COD,MEN_GMS),0)*$Q204</f>
        <v>0</v>
      </c>
      <c r="AB204" s="157" cm="1">
        <f t="array" ref="AB204">IFERROR(_xlfn.XLOOKUP($A204&amp;AB$4,MEN_DES&amp;MEN_COD,MEN_GMS),0)*$Q204</f>
        <v>0</v>
      </c>
      <c r="AC204" s="157" cm="1">
        <f t="array" ref="AC204">IFERROR(_xlfn.XLOOKUP($A204&amp;AC$4,MEN_DES&amp;MEN_COD,MEN_GMS),0)*$Q204</f>
        <v>0</v>
      </c>
      <c r="AD204" s="157" cm="1">
        <f t="array" ref="AD204">IFERROR(_xlfn.XLOOKUP($A204&amp;AD$4,MEN_DES&amp;MEN_COD,MEN_GMS),0)*$Q204</f>
        <v>0</v>
      </c>
      <c r="AE204" s="157" cm="1">
        <f t="array" ref="AE204">IFERROR(_xlfn.XLOOKUP($A204&amp;AE$4,MEN_DES&amp;MEN_COD,MEN_GMS),0)*$Q204</f>
        <v>0</v>
      </c>
      <c r="AF204" s="157"/>
      <c r="AG204" s="157" cm="1">
        <f t="array" ref="AG204">IFERROR(_xlfn.XLOOKUP($A204&amp;AG$4,MEN_DES&amp;MEN_COD,MEN_GMS),0)*$Q204</f>
        <v>0</v>
      </c>
      <c r="AH204" s="157" cm="1">
        <f t="array" ref="AH204">IFERROR(_xlfn.XLOOKUP($A204&amp;AH$4,MEN_DES&amp;MEN_COD,MEN_GMS),0)*$Q204</f>
        <v>0</v>
      </c>
      <c r="AI204" s="157" cm="1">
        <f t="array" ref="AI204">IFERROR(_xlfn.XLOOKUP($A204&amp;AI$4,MEN_DES&amp;MEN_COD,MEN_GMS),0)*$Q204</f>
        <v>0</v>
      </c>
      <c r="AJ204" s="157" cm="1">
        <f t="array" ref="AJ204">IFERROR(_xlfn.XLOOKUP($A204&amp;AJ$4,MEN_DES&amp;MEN_COD,MEN_GMS),0)*$Q204</f>
        <v>0</v>
      </c>
      <c r="AK204" s="157" cm="1">
        <f t="array" ref="AK204">IFERROR(_xlfn.XLOOKUP($A204&amp;AK$4,MEN_DES&amp;MEN_COD,MEN_GMS),0)*$Q204</f>
        <v>0</v>
      </c>
      <c r="AL204" s="157" cm="1">
        <f t="array" ref="AL204">IFERROR(_xlfn.XLOOKUP($A204&amp;AL$4,MEN_DES&amp;MEN_COD,MEN_GMS),0)*$Q204</f>
        <v>0</v>
      </c>
      <c r="AM204" s="157" cm="1">
        <f t="array" ref="AM204">IFERROR(_xlfn.XLOOKUP($A204&amp;AM$4,MEN_DES&amp;MEN_COD,MEN_GMS),0)*$Q204</f>
        <v>0</v>
      </c>
      <c r="AN204" s="157" cm="1">
        <f t="array" ref="AN204">IFERROR(_xlfn.XLOOKUP($A204&amp;AN$4,MEN_DES&amp;MEN_COD,MEN_GMS),0)*$Q204</f>
        <v>0</v>
      </c>
      <c r="AO204" s="157" cm="1">
        <f t="array" ref="AO204">IFERROR(_xlfn.XLOOKUP($A204&amp;AO$4,MEN_DES&amp;MEN_COD,MEN_GMS),0)*$Q204</f>
        <v>0</v>
      </c>
      <c r="AP204" s="157" cm="1">
        <f t="array" ref="AP204">IFERROR(_xlfn.XLOOKUP($A204&amp;AP$4,MEN_DES&amp;MEN_COD,MEN_GMS),0)*$Q204</f>
        <v>0</v>
      </c>
      <c r="AQ204" s="157" cm="1">
        <f t="array" ref="AQ204">IFERROR(_xlfn.XLOOKUP($A204&amp;AQ$4,MEN_DES&amp;MEN_COD,MEN_GMS),0)*$Q204</f>
        <v>0</v>
      </c>
      <c r="AR204" s="157" cm="1">
        <f t="array" ref="AR204">IFERROR(_xlfn.XLOOKUP($A204&amp;AR$4,MEN_DES&amp;MEN_COD,MEN_GMS),0)*$Q204</f>
        <v>0</v>
      </c>
      <c r="AS204" s="157" cm="1">
        <f t="array" ref="AS204">IFERROR(_xlfn.XLOOKUP($A204&amp;AS$4,MEN_DES&amp;MEN_COD,MEN_GMS),0)*$Q204</f>
        <v>0</v>
      </c>
      <c r="AT204" s="157" cm="1">
        <f t="array" ref="AT204">IFERROR(_xlfn.XLOOKUP($A204&amp;AT$4,MEN_DES&amp;MEN_COD,MEN_GMS),0)*$Q204</f>
        <v>0</v>
      </c>
      <c r="AU204" s="157" cm="1">
        <f t="array" ref="AU204">IFERROR(_xlfn.XLOOKUP($A204&amp;AU$4,MEN_DES&amp;MEN_COD,MEN_GMS),0)*$Q204</f>
        <v>0</v>
      </c>
      <c r="AV204" s="157" cm="1">
        <f t="array" ref="AV204">IFERROR(_xlfn.XLOOKUP($A204&amp;AV$4,MEN_DES&amp;MEN_COD,MEN_GMS),0)*$Q204</f>
        <v>0</v>
      </c>
      <c r="AW204" s="157" cm="1">
        <f t="array" ref="AW204">IFERROR(_xlfn.XLOOKUP($A204&amp;AW$4,MEN_DES&amp;MEN_COD,MEN_GMS),0)*$Q204</f>
        <v>0</v>
      </c>
      <c r="AX204" s="157" cm="1">
        <f t="array" ref="AX204">IFERROR(_xlfn.XLOOKUP($A204&amp;AX$4,MEN_DES&amp;MEN_COD,MEN_GMS),0)*$Q204</f>
        <v>0</v>
      </c>
      <c r="AY204" s="157" cm="1">
        <f t="array" ref="AY204">IFERROR(_xlfn.XLOOKUP($A204&amp;AY$4,MEN_DES&amp;MEN_COD,MEN_GMS),0)*$Q204</f>
        <v>0</v>
      </c>
      <c r="AZ204" s="157" cm="1">
        <f t="array" ref="AZ204">IFERROR(_xlfn.XLOOKUP($A204&amp;AZ$4,MEN_DES&amp;MEN_COD,MEN_GMS),0)*$Q204</f>
        <v>0</v>
      </c>
      <c r="BA204" s="157" cm="1">
        <f t="array" ref="BA204">IFERROR(_xlfn.XLOOKUP($A204&amp;BA$4,MEN_DES&amp;MEN_COD,MEN_GMS),0)*$Q204</f>
        <v>0</v>
      </c>
      <c r="BB204" s="157" cm="1">
        <f t="array" ref="BB204">IFERROR(_xlfn.XLOOKUP($A204&amp;BB$4,MEN_DES&amp;MEN_COD,MEN_GMS),0)*$Q204</f>
        <v>0</v>
      </c>
      <c r="BC204" s="157" cm="1">
        <f t="array" ref="BC204">IFERROR(_xlfn.XLOOKUP($A204&amp;BC$4,MEN_DES&amp;MEN_COD,MEN_GMS),0)*$Q204</f>
        <v>0</v>
      </c>
      <c r="BD204" s="157" cm="1">
        <f t="array" ref="BD204">IFERROR(_xlfn.XLOOKUP($A204&amp;BD$4,MEN_DES&amp;MEN_COD,MEN_GMS),0)*$Q204</f>
        <v>0</v>
      </c>
      <c r="BE204" s="157" cm="1">
        <f t="array" ref="BE204">IFERROR(_xlfn.XLOOKUP($A204&amp;BE$4,MEN_DES&amp;MEN_COD,MEN_GMS),0)*$Q204</f>
        <v>0</v>
      </c>
      <c r="BF204" s="157" cm="1">
        <f t="array" ref="BF204">IFERROR(_xlfn.XLOOKUP($A204&amp;BF$4,MEN_DES&amp;MEN_COD,MEN_GMS),0)*$Q204</f>
        <v>0</v>
      </c>
      <c r="BG204" s="157" cm="1">
        <f t="array" ref="BG204">IFERROR(_xlfn.XLOOKUP($A204&amp;BG$4,MEN_DES&amp;MEN_COD,MEN_GMS),0)*$Q204</f>
        <v>0</v>
      </c>
      <c r="BH204" s="157" cm="1">
        <f t="array" ref="BH204">IFERROR(_xlfn.XLOOKUP($A204&amp;BH$4,MEN_DES&amp;MEN_COD,MEN_GMS),0)*$Q204</f>
        <v>0</v>
      </c>
      <c r="BI204" s="157" cm="1">
        <f t="array" ref="BI204">IFERROR(_xlfn.XLOOKUP($A204&amp;BI$4,MEN_DES&amp;MEN_COD,MEN_GMS),0)*$Q204</f>
        <v>0</v>
      </c>
      <c r="BJ204" s="157" cm="1">
        <f t="array" ref="BJ204">IFERROR(_xlfn.XLOOKUP($A204&amp;BJ$4,MEN_DES&amp;MEN_COD,MEN_GMS),0)*$Q204</f>
        <v>0</v>
      </c>
      <c r="BK204" s="157" cm="1">
        <f t="array" ref="BK204">IFERROR(_xlfn.XLOOKUP($A204&amp;BK$4,MEN_DES&amp;MEN_COD,MEN_GMS),0)*$Q204</f>
        <v>0</v>
      </c>
      <c r="BL204" s="157" cm="1">
        <f t="array" ref="BL204">IFERROR(_xlfn.XLOOKUP($A204&amp;BL$4,MEN_DES&amp;MEN_COD,MEN_GMS),0)*$Q204</f>
        <v>0</v>
      </c>
      <c r="BM204" s="157" cm="1">
        <f t="array" ref="BM204">IFERROR(_xlfn.XLOOKUP($A204&amp;BM$4,MEN_DES&amp;MEN_COD,MEN_GMS),0)*$Q204</f>
        <v>0</v>
      </c>
      <c r="BN204" s="157" cm="1">
        <f t="array" ref="BN204">IFERROR(_xlfn.XLOOKUP($A204&amp;BN$4,MEN_DES&amp;MEN_COD,MEN_GMS),0)*$Q204</f>
        <v>0</v>
      </c>
      <c r="BO204" s="168">
        <f t="shared" si="42"/>
        <v>0</v>
      </c>
    </row>
    <row r="205" spans="2:67" x14ac:dyDescent="0.15">
      <c r="B205"/>
      <c r="C205"/>
      <c r="R205" s="157" cm="1">
        <f t="array" ref="R205">IFERROR(_xlfn.XLOOKUP($A205&amp;R$4,MEN_DES&amp;MEN_COD,MEN_GMS),0)*$Q205</f>
        <v>0</v>
      </c>
      <c r="S205" s="157" cm="1">
        <f t="array" ref="S205">IFERROR(_xlfn.XLOOKUP($A205&amp;S$4,MEN_DES&amp;MEN_COD,MEN_GMS),0)*$Q205</f>
        <v>0</v>
      </c>
      <c r="T205" s="157" cm="1">
        <f t="array" ref="T205">IFERROR(_xlfn.XLOOKUP($A205&amp;T$4,MEN_DES&amp;MEN_COD,MEN_GMS),0)*$Q205</f>
        <v>0</v>
      </c>
      <c r="U205" s="157" cm="1">
        <f t="array" ref="U205">IFERROR(_xlfn.XLOOKUP($A205&amp;U$4,MEN_DES&amp;MEN_COD,MEN_GMS),0)*$Q205</f>
        <v>0</v>
      </c>
      <c r="V205" s="157" cm="1">
        <f t="array" ref="V205">IFERROR(_xlfn.XLOOKUP($A205&amp;V$4,MEN_DES&amp;MEN_COD,MEN_GMS),0)*$Q205</f>
        <v>0</v>
      </c>
      <c r="W205" s="157" cm="1">
        <f t="array" ref="W205">IFERROR(_xlfn.XLOOKUP($A205&amp;W$4,MEN_DES&amp;MEN_COD,MEN_GMS),0)*$Q205</f>
        <v>0</v>
      </c>
      <c r="X205" s="157" cm="1">
        <f t="array" ref="X205">IFERROR(_xlfn.XLOOKUP($A205&amp;X$4,MEN_DES&amp;MEN_COD,MEN_GMS),0)*$Q205</f>
        <v>0</v>
      </c>
      <c r="Y205" s="157" cm="1">
        <f t="array" ref="Y205">IFERROR(_xlfn.XLOOKUP($A205&amp;Y$4,MEN_DES&amp;MEN_COD,MEN_GMS),0)*$Q205</f>
        <v>0</v>
      </c>
      <c r="Z205" s="157" cm="1">
        <f t="array" ref="Z205">IFERROR(_xlfn.XLOOKUP($A205&amp;Z$4,MEN_DES&amp;MEN_COD,MEN_GMS),0)*$Q205</f>
        <v>0</v>
      </c>
      <c r="AA205" s="157" cm="1">
        <f t="array" ref="AA205">IFERROR(_xlfn.XLOOKUP($A205&amp;AA$4,MEN_DES&amp;MEN_COD,MEN_GMS),0)*$Q205</f>
        <v>0</v>
      </c>
      <c r="AB205" s="157" cm="1">
        <f t="array" ref="AB205">IFERROR(_xlfn.XLOOKUP($A205&amp;AB$4,MEN_DES&amp;MEN_COD,MEN_GMS),0)*$Q205</f>
        <v>0</v>
      </c>
      <c r="AC205" s="157" cm="1">
        <f t="array" ref="AC205">IFERROR(_xlfn.XLOOKUP($A205&amp;AC$4,MEN_DES&amp;MEN_COD,MEN_GMS),0)*$Q205</f>
        <v>0</v>
      </c>
      <c r="AD205" s="157" cm="1">
        <f t="array" ref="AD205">IFERROR(_xlfn.XLOOKUP($A205&amp;AD$4,MEN_DES&amp;MEN_COD,MEN_GMS),0)*$Q205</f>
        <v>0</v>
      </c>
      <c r="AE205" s="157" cm="1">
        <f t="array" ref="AE205">IFERROR(_xlfn.XLOOKUP($A205&amp;AE$4,MEN_DES&amp;MEN_COD,MEN_GMS),0)*$Q205</f>
        <v>0</v>
      </c>
      <c r="AF205" s="157"/>
      <c r="AG205" s="157" cm="1">
        <f t="array" ref="AG205">IFERROR(_xlfn.XLOOKUP($A205&amp;AG$4,MEN_DES&amp;MEN_COD,MEN_GMS),0)*$Q205</f>
        <v>0</v>
      </c>
      <c r="AH205" s="157" cm="1">
        <f t="array" ref="AH205">IFERROR(_xlfn.XLOOKUP($A205&amp;AH$4,MEN_DES&amp;MEN_COD,MEN_GMS),0)*$Q205</f>
        <v>0</v>
      </c>
      <c r="AI205" s="157" cm="1">
        <f t="array" ref="AI205">IFERROR(_xlfn.XLOOKUP($A205&amp;AI$4,MEN_DES&amp;MEN_COD,MEN_GMS),0)*$Q205</f>
        <v>0</v>
      </c>
      <c r="AJ205" s="157" cm="1">
        <f t="array" ref="AJ205">IFERROR(_xlfn.XLOOKUP($A205&amp;AJ$4,MEN_DES&amp;MEN_COD,MEN_GMS),0)*$Q205</f>
        <v>0</v>
      </c>
      <c r="AK205" s="157" cm="1">
        <f t="array" ref="AK205">IFERROR(_xlfn.XLOOKUP($A205&amp;AK$4,MEN_DES&amp;MEN_COD,MEN_GMS),0)*$Q205</f>
        <v>0</v>
      </c>
      <c r="AL205" s="157" cm="1">
        <f t="array" ref="AL205">IFERROR(_xlfn.XLOOKUP($A205&amp;AL$4,MEN_DES&amp;MEN_COD,MEN_GMS),0)*$Q205</f>
        <v>0</v>
      </c>
      <c r="AM205" s="157" cm="1">
        <f t="array" ref="AM205">IFERROR(_xlfn.XLOOKUP($A205&amp;AM$4,MEN_DES&amp;MEN_COD,MEN_GMS),0)*$Q205</f>
        <v>0</v>
      </c>
      <c r="AN205" s="157" cm="1">
        <f t="array" ref="AN205">IFERROR(_xlfn.XLOOKUP($A205&amp;AN$4,MEN_DES&amp;MEN_COD,MEN_GMS),0)*$Q205</f>
        <v>0</v>
      </c>
      <c r="AO205" s="157" cm="1">
        <f t="array" ref="AO205">IFERROR(_xlfn.XLOOKUP($A205&amp;AO$4,MEN_DES&amp;MEN_COD,MEN_GMS),0)*$Q205</f>
        <v>0</v>
      </c>
      <c r="AP205" s="157" cm="1">
        <f t="array" ref="AP205">IFERROR(_xlfn.XLOOKUP($A205&amp;AP$4,MEN_DES&amp;MEN_COD,MEN_GMS),0)*$Q205</f>
        <v>0</v>
      </c>
      <c r="AQ205" s="157" cm="1">
        <f t="array" ref="AQ205">IFERROR(_xlfn.XLOOKUP($A205&amp;AQ$4,MEN_DES&amp;MEN_COD,MEN_GMS),0)*$Q205</f>
        <v>0</v>
      </c>
      <c r="AR205" s="157" cm="1">
        <f t="array" ref="AR205">IFERROR(_xlfn.XLOOKUP($A205&amp;AR$4,MEN_DES&amp;MEN_COD,MEN_GMS),0)*$Q205</f>
        <v>0</v>
      </c>
      <c r="AS205" s="157" cm="1">
        <f t="array" ref="AS205">IFERROR(_xlfn.XLOOKUP($A205&amp;AS$4,MEN_DES&amp;MEN_COD,MEN_GMS),0)*$Q205</f>
        <v>0</v>
      </c>
      <c r="AT205" s="157" cm="1">
        <f t="array" ref="AT205">IFERROR(_xlfn.XLOOKUP($A205&amp;AT$4,MEN_DES&amp;MEN_COD,MEN_GMS),0)*$Q205</f>
        <v>0</v>
      </c>
      <c r="AU205" s="157" cm="1">
        <f t="array" ref="AU205">IFERROR(_xlfn.XLOOKUP($A205&amp;AU$4,MEN_DES&amp;MEN_COD,MEN_GMS),0)*$Q205</f>
        <v>0</v>
      </c>
      <c r="AV205" s="157" cm="1">
        <f t="array" ref="AV205">IFERROR(_xlfn.XLOOKUP($A205&amp;AV$4,MEN_DES&amp;MEN_COD,MEN_GMS),0)*$Q205</f>
        <v>0</v>
      </c>
      <c r="AW205" s="157" cm="1">
        <f t="array" ref="AW205">IFERROR(_xlfn.XLOOKUP($A205&amp;AW$4,MEN_DES&amp;MEN_COD,MEN_GMS),0)*$Q205</f>
        <v>0</v>
      </c>
      <c r="AX205" s="157" cm="1">
        <f t="array" ref="AX205">IFERROR(_xlfn.XLOOKUP($A205&amp;AX$4,MEN_DES&amp;MEN_COD,MEN_GMS),0)*$Q205</f>
        <v>0</v>
      </c>
      <c r="AY205" s="157" cm="1">
        <f t="array" ref="AY205">IFERROR(_xlfn.XLOOKUP($A205&amp;AY$4,MEN_DES&amp;MEN_COD,MEN_GMS),0)*$Q205</f>
        <v>0</v>
      </c>
      <c r="AZ205" s="157" cm="1">
        <f t="array" ref="AZ205">IFERROR(_xlfn.XLOOKUP($A205&amp;AZ$4,MEN_DES&amp;MEN_COD,MEN_GMS),0)*$Q205</f>
        <v>0</v>
      </c>
      <c r="BA205" s="157" cm="1">
        <f t="array" ref="BA205">IFERROR(_xlfn.XLOOKUP($A205&amp;BA$4,MEN_DES&amp;MEN_COD,MEN_GMS),0)*$Q205</f>
        <v>0</v>
      </c>
      <c r="BB205" s="157" cm="1">
        <f t="array" ref="BB205">IFERROR(_xlfn.XLOOKUP($A205&amp;BB$4,MEN_DES&amp;MEN_COD,MEN_GMS),0)*$Q205</f>
        <v>0</v>
      </c>
      <c r="BC205" s="157" cm="1">
        <f t="array" ref="BC205">IFERROR(_xlfn.XLOOKUP($A205&amp;BC$4,MEN_DES&amp;MEN_COD,MEN_GMS),0)*$Q205</f>
        <v>0</v>
      </c>
      <c r="BD205" s="157" cm="1">
        <f t="array" ref="BD205">IFERROR(_xlfn.XLOOKUP($A205&amp;BD$4,MEN_DES&amp;MEN_COD,MEN_GMS),0)*$Q205</f>
        <v>0</v>
      </c>
      <c r="BE205" s="157" cm="1">
        <f t="array" ref="BE205">IFERROR(_xlfn.XLOOKUP($A205&amp;BE$4,MEN_DES&amp;MEN_COD,MEN_GMS),0)*$Q205</f>
        <v>0</v>
      </c>
      <c r="BF205" s="157" cm="1">
        <f t="array" ref="BF205">IFERROR(_xlfn.XLOOKUP($A205&amp;BF$4,MEN_DES&amp;MEN_COD,MEN_GMS),0)*$Q205</f>
        <v>0</v>
      </c>
      <c r="BG205" s="157" cm="1">
        <f t="array" ref="BG205">IFERROR(_xlfn.XLOOKUP($A205&amp;BG$4,MEN_DES&amp;MEN_COD,MEN_GMS),0)*$Q205</f>
        <v>0</v>
      </c>
      <c r="BH205" s="157" cm="1">
        <f t="array" ref="BH205">IFERROR(_xlfn.XLOOKUP($A205&amp;BH$4,MEN_DES&amp;MEN_COD,MEN_GMS),0)*$Q205</f>
        <v>0</v>
      </c>
      <c r="BI205" s="157" cm="1">
        <f t="array" ref="BI205">IFERROR(_xlfn.XLOOKUP($A205&amp;BI$4,MEN_DES&amp;MEN_COD,MEN_GMS),0)*$Q205</f>
        <v>0</v>
      </c>
      <c r="BJ205" s="157" cm="1">
        <f t="array" ref="BJ205">IFERROR(_xlfn.XLOOKUP($A205&amp;BJ$4,MEN_DES&amp;MEN_COD,MEN_GMS),0)*$Q205</f>
        <v>0</v>
      </c>
      <c r="BK205" s="157" cm="1">
        <f t="array" ref="BK205">IFERROR(_xlfn.XLOOKUP($A205&amp;BK$4,MEN_DES&amp;MEN_COD,MEN_GMS),0)*$Q205</f>
        <v>0</v>
      </c>
      <c r="BL205" s="157" cm="1">
        <f t="array" ref="BL205">IFERROR(_xlfn.XLOOKUP($A205&amp;BL$4,MEN_DES&amp;MEN_COD,MEN_GMS),0)*$Q205</f>
        <v>0</v>
      </c>
      <c r="BM205" s="157" cm="1">
        <f t="array" ref="BM205">IFERROR(_xlfn.XLOOKUP($A205&amp;BM$4,MEN_DES&amp;MEN_COD,MEN_GMS),0)*$Q205</f>
        <v>0</v>
      </c>
      <c r="BN205" s="157" cm="1">
        <f t="array" ref="BN205">IFERROR(_xlfn.XLOOKUP($A205&amp;BN$4,MEN_DES&amp;MEN_COD,MEN_GMS),0)*$Q205</f>
        <v>0</v>
      </c>
      <c r="BO205" s="168">
        <f t="shared" si="42"/>
        <v>0</v>
      </c>
    </row>
    <row r="206" spans="2:67" x14ac:dyDescent="0.15">
      <c r="B206"/>
      <c r="C206"/>
      <c r="R206" s="157" cm="1">
        <f t="array" ref="R206">IFERROR(_xlfn.XLOOKUP($A206&amp;R$4,MEN_DES&amp;MEN_COD,MEN_GMS),0)*$Q206</f>
        <v>0</v>
      </c>
      <c r="S206" s="157" cm="1">
        <f t="array" ref="S206">IFERROR(_xlfn.XLOOKUP($A206&amp;S$4,MEN_DES&amp;MEN_COD,MEN_GMS),0)*$Q206</f>
        <v>0</v>
      </c>
      <c r="T206" s="157" cm="1">
        <f t="array" ref="T206">IFERROR(_xlfn.XLOOKUP($A206&amp;T$4,MEN_DES&amp;MEN_COD,MEN_GMS),0)*$Q206</f>
        <v>0</v>
      </c>
      <c r="U206" s="157" cm="1">
        <f t="array" ref="U206">IFERROR(_xlfn.XLOOKUP($A206&amp;U$4,MEN_DES&amp;MEN_COD,MEN_GMS),0)*$Q206</f>
        <v>0</v>
      </c>
      <c r="V206" s="157" cm="1">
        <f t="array" ref="V206">IFERROR(_xlfn.XLOOKUP($A206&amp;V$4,MEN_DES&amp;MEN_COD,MEN_GMS),0)*$Q206</f>
        <v>0</v>
      </c>
      <c r="W206" s="157" cm="1">
        <f t="array" ref="W206">IFERROR(_xlfn.XLOOKUP($A206&amp;W$4,MEN_DES&amp;MEN_COD,MEN_GMS),0)*$Q206</f>
        <v>0</v>
      </c>
      <c r="X206" s="157" cm="1">
        <f t="array" ref="X206">IFERROR(_xlfn.XLOOKUP($A206&amp;X$4,MEN_DES&amp;MEN_COD,MEN_GMS),0)*$Q206</f>
        <v>0</v>
      </c>
      <c r="Y206" s="157" cm="1">
        <f t="array" ref="Y206">IFERROR(_xlfn.XLOOKUP($A206&amp;Y$4,MEN_DES&amp;MEN_COD,MEN_GMS),0)*$Q206</f>
        <v>0</v>
      </c>
      <c r="Z206" s="157" cm="1">
        <f t="array" ref="Z206">IFERROR(_xlfn.XLOOKUP($A206&amp;Z$4,MEN_DES&amp;MEN_COD,MEN_GMS),0)*$Q206</f>
        <v>0</v>
      </c>
      <c r="AA206" s="157" cm="1">
        <f t="array" ref="AA206">IFERROR(_xlfn.XLOOKUP($A206&amp;AA$4,MEN_DES&amp;MEN_COD,MEN_GMS),0)*$Q206</f>
        <v>0</v>
      </c>
      <c r="AB206" s="157" cm="1">
        <f t="array" ref="AB206">IFERROR(_xlfn.XLOOKUP($A206&amp;AB$4,MEN_DES&amp;MEN_COD,MEN_GMS),0)*$Q206</f>
        <v>0</v>
      </c>
      <c r="AC206" s="157" cm="1">
        <f t="array" ref="AC206">IFERROR(_xlfn.XLOOKUP($A206&amp;AC$4,MEN_DES&amp;MEN_COD,MEN_GMS),0)*$Q206</f>
        <v>0</v>
      </c>
      <c r="AD206" s="157" cm="1">
        <f t="array" ref="AD206">IFERROR(_xlfn.XLOOKUP($A206&amp;AD$4,MEN_DES&amp;MEN_COD,MEN_GMS),0)*$Q206</f>
        <v>0</v>
      </c>
      <c r="AE206" s="157" cm="1">
        <f t="array" ref="AE206">IFERROR(_xlfn.XLOOKUP($A206&amp;AE$4,MEN_DES&amp;MEN_COD,MEN_GMS),0)*$Q206</f>
        <v>0</v>
      </c>
      <c r="AF206" s="157"/>
      <c r="AG206" s="157" cm="1">
        <f t="array" ref="AG206">IFERROR(_xlfn.XLOOKUP($A206&amp;AG$4,MEN_DES&amp;MEN_COD,MEN_GMS),0)*$Q206</f>
        <v>0</v>
      </c>
      <c r="AH206" s="157" cm="1">
        <f t="array" ref="AH206">IFERROR(_xlfn.XLOOKUP($A206&amp;AH$4,MEN_DES&amp;MEN_COD,MEN_GMS),0)*$Q206</f>
        <v>0</v>
      </c>
      <c r="AI206" s="157" cm="1">
        <f t="array" ref="AI206">IFERROR(_xlfn.XLOOKUP($A206&amp;AI$4,MEN_DES&amp;MEN_COD,MEN_GMS),0)*$Q206</f>
        <v>0</v>
      </c>
      <c r="AJ206" s="157" cm="1">
        <f t="array" ref="AJ206">IFERROR(_xlfn.XLOOKUP($A206&amp;AJ$4,MEN_DES&amp;MEN_COD,MEN_GMS),0)*$Q206</f>
        <v>0</v>
      </c>
      <c r="AK206" s="157" cm="1">
        <f t="array" ref="AK206">IFERROR(_xlfn.XLOOKUP($A206&amp;AK$4,MEN_DES&amp;MEN_COD,MEN_GMS),0)*$Q206</f>
        <v>0</v>
      </c>
      <c r="AL206" s="157" cm="1">
        <f t="array" ref="AL206">IFERROR(_xlfn.XLOOKUP($A206&amp;AL$4,MEN_DES&amp;MEN_COD,MEN_GMS),0)*$Q206</f>
        <v>0</v>
      </c>
      <c r="AM206" s="157" cm="1">
        <f t="array" ref="AM206">IFERROR(_xlfn.XLOOKUP($A206&amp;AM$4,MEN_DES&amp;MEN_COD,MEN_GMS),0)*$Q206</f>
        <v>0</v>
      </c>
      <c r="AN206" s="157" cm="1">
        <f t="array" ref="AN206">IFERROR(_xlfn.XLOOKUP($A206&amp;AN$4,MEN_DES&amp;MEN_COD,MEN_GMS),0)*$Q206</f>
        <v>0</v>
      </c>
      <c r="AO206" s="157" cm="1">
        <f t="array" ref="AO206">IFERROR(_xlfn.XLOOKUP($A206&amp;AO$4,MEN_DES&amp;MEN_COD,MEN_GMS),0)*$Q206</f>
        <v>0</v>
      </c>
      <c r="AP206" s="157" cm="1">
        <f t="array" ref="AP206">IFERROR(_xlfn.XLOOKUP($A206&amp;AP$4,MEN_DES&amp;MEN_COD,MEN_GMS),0)*$Q206</f>
        <v>0</v>
      </c>
      <c r="AQ206" s="157" cm="1">
        <f t="array" ref="AQ206">IFERROR(_xlfn.XLOOKUP($A206&amp;AQ$4,MEN_DES&amp;MEN_COD,MEN_GMS),0)*$Q206</f>
        <v>0</v>
      </c>
      <c r="AR206" s="157" cm="1">
        <f t="array" ref="AR206">IFERROR(_xlfn.XLOOKUP($A206&amp;AR$4,MEN_DES&amp;MEN_COD,MEN_GMS),0)*$Q206</f>
        <v>0</v>
      </c>
      <c r="AS206" s="157" cm="1">
        <f t="array" ref="AS206">IFERROR(_xlfn.XLOOKUP($A206&amp;AS$4,MEN_DES&amp;MEN_COD,MEN_GMS),0)*$Q206</f>
        <v>0</v>
      </c>
      <c r="AT206" s="157" cm="1">
        <f t="array" ref="AT206">IFERROR(_xlfn.XLOOKUP($A206&amp;AT$4,MEN_DES&amp;MEN_COD,MEN_GMS),0)*$Q206</f>
        <v>0</v>
      </c>
      <c r="AU206" s="157" cm="1">
        <f t="array" ref="AU206">IFERROR(_xlfn.XLOOKUP($A206&amp;AU$4,MEN_DES&amp;MEN_COD,MEN_GMS),0)*$Q206</f>
        <v>0</v>
      </c>
      <c r="AV206" s="157" cm="1">
        <f t="array" ref="AV206">IFERROR(_xlfn.XLOOKUP($A206&amp;AV$4,MEN_DES&amp;MEN_COD,MEN_GMS),0)*$Q206</f>
        <v>0</v>
      </c>
      <c r="AW206" s="157" cm="1">
        <f t="array" ref="AW206">IFERROR(_xlfn.XLOOKUP($A206&amp;AW$4,MEN_DES&amp;MEN_COD,MEN_GMS),0)*$Q206</f>
        <v>0</v>
      </c>
      <c r="AX206" s="157" cm="1">
        <f t="array" ref="AX206">IFERROR(_xlfn.XLOOKUP($A206&amp;AX$4,MEN_DES&amp;MEN_COD,MEN_GMS),0)*$Q206</f>
        <v>0</v>
      </c>
      <c r="AY206" s="157" cm="1">
        <f t="array" ref="AY206">IFERROR(_xlfn.XLOOKUP($A206&amp;AY$4,MEN_DES&amp;MEN_COD,MEN_GMS),0)*$Q206</f>
        <v>0</v>
      </c>
      <c r="AZ206" s="157" cm="1">
        <f t="array" ref="AZ206">IFERROR(_xlfn.XLOOKUP($A206&amp;AZ$4,MEN_DES&amp;MEN_COD,MEN_GMS),0)*$Q206</f>
        <v>0</v>
      </c>
      <c r="BA206" s="157" cm="1">
        <f t="array" ref="BA206">IFERROR(_xlfn.XLOOKUP($A206&amp;BA$4,MEN_DES&amp;MEN_COD,MEN_GMS),0)*$Q206</f>
        <v>0</v>
      </c>
      <c r="BB206" s="157" cm="1">
        <f t="array" ref="BB206">IFERROR(_xlfn.XLOOKUP($A206&amp;BB$4,MEN_DES&amp;MEN_COD,MEN_GMS),0)*$Q206</f>
        <v>0</v>
      </c>
      <c r="BC206" s="157" cm="1">
        <f t="array" ref="BC206">IFERROR(_xlfn.XLOOKUP($A206&amp;BC$4,MEN_DES&amp;MEN_COD,MEN_GMS),0)*$Q206</f>
        <v>0</v>
      </c>
      <c r="BD206" s="157" cm="1">
        <f t="array" ref="BD206">IFERROR(_xlfn.XLOOKUP($A206&amp;BD$4,MEN_DES&amp;MEN_COD,MEN_GMS),0)*$Q206</f>
        <v>0</v>
      </c>
      <c r="BE206" s="157" cm="1">
        <f t="array" ref="BE206">IFERROR(_xlfn.XLOOKUP($A206&amp;BE$4,MEN_DES&amp;MEN_COD,MEN_GMS),0)*$Q206</f>
        <v>0</v>
      </c>
      <c r="BF206" s="157" cm="1">
        <f t="array" ref="BF206">IFERROR(_xlfn.XLOOKUP($A206&amp;BF$4,MEN_DES&amp;MEN_COD,MEN_GMS),0)*$Q206</f>
        <v>0</v>
      </c>
      <c r="BG206" s="157" cm="1">
        <f t="array" ref="BG206">IFERROR(_xlfn.XLOOKUP($A206&amp;BG$4,MEN_DES&amp;MEN_COD,MEN_GMS),0)*$Q206</f>
        <v>0</v>
      </c>
      <c r="BH206" s="157" cm="1">
        <f t="array" ref="BH206">IFERROR(_xlfn.XLOOKUP($A206&amp;BH$4,MEN_DES&amp;MEN_COD,MEN_GMS),0)*$Q206</f>
        <v>0</v>
      </c>
      <c r="BI206" s="157" cm="1">
        <f t="array" ref="BI206">IFERROR(_xlfn.XLOOKUP($A206&amp;BI$4,MEN_DES&amp;MEN_COD,MEN_GMS),0)*$Q206</f>
        <v>0</v>
      </c>
      <c r="BJ206" s="157" cm="1">
        <f t="array" ref="BJ206">IFERROR(_xlfn.XLOOKUP($A206&amp;BJ$4,MEN_DES&amp;MEN_COD,MEN_GMS),0)*$Q206</f>
        <v>0</v>
      </c>
      <c r="BK206" s="157" cm="1">
        <f t="array" ref="BK206">IFERROR(_xlfn.XLOOKUP($A206&amp;BK$4,MEN_DES&amp;MEN_COD,MEN_GMS),0)*$Q206</f>
        <v>0</v>
      </c>
      <c r="BL206" s="157" cm="1">
        <f t="array" ref="BL206">IFERROR(_xlfn.XLOOKUP($A206&amp;BL$4,MEN_DES&amp;MEN_COD,MEN_GMS),0)*$Q206</f>
        <v>0</v>
      </c>
      <c r="BM206" s="157" cm="1">
        <f t="array" ref="BM206">IFERROR(_xlfn.XLOOKUP($A206&amp;BM$4,MEN_DES&amp;MEN_COD,MEN_GMS),0)*$Q206</f>
        <v>0</v>
      </c>
      <c r="BN206" s="157" cm="1">
        <f t="array" ref="BN206">IFERROR(_xlfn.XLOOKUP($A206&amp;BN$4,MEN_DES&amp;MEN_COD,MEN_GMS),0)*$Q206</f>
        <v>0</v>
      </c>
      <c r="BO206" s="168">
        <f t="shared" si="42"/>
        <v>0</v>
      </c>
    </row>
    <row r="207" spans="2:67" x14ac:dyDescent="0.15">
      <c r="B207"/>
      <c r="C207"/>
      <c r="R207" s="157" cm="1">
        <f t="array" ref="R207">IFERROR(_xlfn.XLOOKUP($A207&amp;R$4,MEN_DES&amp;MEN_COD,MEN_GMS),0)*$Q207</f>
        <v>0</v>
      </c>
      <c r="S207" s="157" cm="1">
        <f t="array" ref="S207">IFERROR(_xlfn.XLOOKUP($A207&amp;S$4,MEN_DES&amp;MEN_COD,MEN_GMS),0)*$Q207</f>
        <v>0</v>
      </c>
      <c r="T207" s="157" cm="1">
        <f t="array" ref="T207">IFERROR(_xlfn.XLOOKUP($A207&amp;T$4,MEN_DES&amp;MEN_COD,MEN_GMS),0)*$Q207</f>
        <v>0</v>
      </c>
      <c r="U207" s="157" cm="1">
        <f t="array" ref="U207">IFERROR(_xlfn.XLOOKUP($A207&amp;U$4,MEN_DES&amp;MEN_COD,MEN_GMS),0)*$Q207</f>
        <v>0</v>
      </c>
      <c r="V207" s="157" cm="1">
        <f t="array" ref="V207">IFERROR(_xlfn.XLOOKUP($A207&amp;V$4,MEN_DES&amp;MEN_COD,MEN_GMS),0)*$Q207</f>
        <v>0</v>
      </c>
      <c r="W207" s="157" cm="1">
        <f t="array" ref="W207">IFERROR(_xlfn.XLOOKUP($A207&amp;W$4,MEN_DES&amp;MEN_COD,MEN_GMS),0)*$Q207</f>
        <v>0</v>
      </c>
      <c r="X207" s="157" cm="1">
        <f t="array" ref="X207">IFERROR(_xlfn.XLOOKUP($A207&amp;X$4,MEN_DES&amp;MEN_COD,MEN_GMS),0)*$Q207</f>
        <v>0</v>
      </c>
      <c r="Y207" s="157" cm="1">
        <f t="array" ref="Y207">IFERROR(_xlfn.XLOOKUP($A207&amp;Y$4,MEN_DES&amp;MEN_COD,MEN_GMS),0)*$Q207</f>
        <v>0</v>
      </c>
      <c r="Z207" s="157" cm="1">
        <f t="array" ref="Z207">IFERROR(_xlfn.XLOOKUP($A207&amp;Z$4,MEN_DES&amp;MEN_COD,MEN_GMS),0)*$Q207</f>
        <v>0</v>
      </c>
      <c r="AA207" s="157" cm="1">
        <f t="array" ref="AA207">IFERROR(_xlfn.XLOOKUP($A207&amp;AA$4,MEN_DES&amp;MEN_COD,MEN_GMS),0)*$Q207</f>
        <v>0</v>
      </c>
      <c r="AB207" s="157" cm="1">
        <f t="array" ref="AB207">IFERROR(_xlfn.XLOOKUP($A207&amp;AB$4,MEN_DES&amp;MEN_COD,MEN_GMS),0)*$Q207</f>
        <v>0</v>
      </c>
      <c r="AC207" s="157" cm="1">
        <f t="array" ref="AC207">IFERROR(_xlfn.XLOOKUP($A207&amp;AC$4,MEN_DES&amp;MEN_COD,MEN_GMS),0)*$Q207</f>
        <v>0</v>
      </c>
      <c r="AD207" s="157" cm="1">
        <f t="array" ref="AD207">IFERROR(_xlfn.XLOOKUP($A207&amp;AD$4,MEN_DES&amp;MEN_COD,MEN_GMS),0)*$Q207</f>
        <v>0</v>
      </c>
      <c r="AE207" s="157" cm="1">
        <f t="array" ref="AE207">IFERROR(_xlfn.XLOOKUP($A207&amp;AE$4,MEN_DES&amp;MEN_COD,MEN_GMS),0)*$Q207</f>
        <v>0</v>
      </c>
      <c r="AF207" s="157"/>
      <c r="AG207" s="157" cm="1">
        <f t="array" ref="AG207">IFERROR(_xlfn.XLOOKUP($A207&amp;AG$4,MEN_DES&amp;MEN_COD,MEN_GMS),0)*$Q207</f>
        <v>0</v>
      </c>
      <c r="AH207" s="157" cm="1">
        <f t="array" ref="AH207">IFERROR(_xlfn.XLOOKUP($A207&amp;AH$4,MEN_DES&amp;MEN_COD,MEN_GMS),0)*$Q207</f>
        <v>0</v>
      </c>
      <c r="AI207" s="157" cm="1">
        <f t="array" ref="AI207">IFERROR(_xlfn.XLOOKUP($A207&amp;AI$4,MEN_DES&amp;MEN_COD,MEN_GMS),0)*$Q207</f>
        <v>0</v>
      </c>
      <c r="AJ207" s="157" cm="1">
        <f t="array" ref="AJ207">IFERROR(_xlfn.XLOOKUP($A207&amp;AJ$4,MEN_DES&amp;MEN_COD,MEN_GMS),0)*$Q207</f>
        <v>0</v>
      </c>
      <c r="AK207" s="157" cm="1">
        <f t="array" ref="AK207">IFERROR(_xlfn.XLOOKUP($A207&amp;AK$4,MEN_DES&amp;MEN_COD,MEN_GMS),0)*$Q207</f>
        <v>0</v>
      </c>
      <c r="AL207" s="157" cm="1">
        <f t="array" ref="AL207">IFERROR(_xlfn.XLOOKUP($A207&amp;AL$4,MEN_DES&amp;MEN_COD,MEN_GMS),0)*$Q207</f>
        <v>0</v>
      </c>
      <c r="AM207" s="157" cm="1">
        <f t="array" ref="AM207">IFERROR(_xlfn.XLOOKUP($A207&amp;AM$4,MEN_DES&amp;MEN_COD,MEN_GMS),0)*$Q207</f>
        <v>0</v>
      </c>
      <c r="AN207" s="157" cm="1">
        <f t="array" ref="AN207">IFERROR(_xlfn.XLOOKUP($A207&amp;AN$4,MEN_DES&amp;MEN_COD,MEN_GMS),0)*$Q207</f>
        <v>0</v>
      </c>
      <c r="AO207" s="157" cm="1">
        <f t="array" ref="AO207">IFERROR(_xlfn.XLOOKUP($A207&amp;AO$4,MEN_DES&amp;MEN_COD,MEN_GMS),0)*$Q207</f>
        <v>0</v>
      </c>
      <c r="AP207" s="157" cm="1">
        <f t="array" ref="AP207">IFERROR(_xlfn.XLOOKUP($A207&amp;AP$4,MEN_DES&amp;MEN_COD,MEN_GMS),0)*$Q207</f>
        <v>0</v>
      </c>
      <c r="AQ207" s="157" cm="1">
        <f t="array" ref="AQ207">IFERROR(_xlfn.XLOOKUP($A207&amp;AQ$4,MEN_DES&amp;MEN_COD,MEN_GMS),0)*$Q207</f>
        <v>0</v>
      </c>
      <c r="AR207" s="157" cm="1">
        <f t="array" ref="AR207">IFERROR(_xlfn.XLOOKUP($A207&amp;AR$4,MEN_DES&amp;MEN_COD,MEN_GMS),0)*$Q207</f>
        <v>0</v>
      </c>
      <c r="AS207" s="157" cm="1">
        <f t="array" ref="AS207">IFERROR(_xlfn.XLOOKUP($A207&amp;AS$4,MEN_DES&amp;MEN_COD,MEN_GMS),0)*$Q207</f>
        <v>0</v>
      </c>
      <c r="AT207" s="157" cm="1">
        <f t="array" ref="AT207">IFERROR(_xlfn.XLOOKUP($A207&amp;AT$4,MEN_DES&amp;MEN_COD,MEN_GMS),0)*$Q207</f>
        <v>0</v>
      </c>
      <c r="AU207" s="157" cm="1">
        <f t="array" ref="AU207">IFERROR(_xlfn.XLOOKUP($A207&amp;AU$4,MEN_DES&amp;MEN_COD,MEN_GMS),0)*$Q207</f>
        <v>0</v>
      </c>
      <c r="AV207" s="157" cm="1">
        <f t="array" ref="AV207">IFERROR(_xlfn.XLOOKUP($A207&amp;AV$4,MEN_DES&amp;MEN_COD,MEN_GMS),0)*$Q207</f>
        <v>0</v>
      </c>
      <c r="AW207" s="157" cm="1">
        <f t="array" ref="AW207">IFERROR(_xlfn.XLOOKUP($A207&amp;AW$4,MEN_DES&amp;MEN_COD,MEN_GMS),0)*$Q207</f>
        <v>0</v>
      </c>
      <c r="AX207" s="157" cm="1">
        <f t="array" ref="AX207">IFERROR(_xlfn.XLOOKUP($A207&amp;AX$4,MEN_DES&amp;MEN_COD,MEN_GMS),0)*$Q207</f>
        <v>0</v>
      </c>
      <c r="AY207" s="157" cm="1">
        <f t="array" ref="AY207">IFERROR(_xlfn.XLOOKUP($A207&amp;AY$4,MEN_DES&amp;MEN_COD,MEN_GMS),0)*$Q207</f>
        <v>0</v>
      </c>
      <c r="AZ207" s="157" cm="1">
        <f t="array" ref="AZ207">IFERROR(_xlfn.XLOOKUP($A207&amp;AZ$4,MEN_DES&amp;MEN_COD,MEN_GMS),0)*$Q207</f>
        <v>0</v>
      </c>
      <c r="BA207" s="157" cm="1">
        <f t="array" ref="BA207">IFERROR(_xlfn.XLOOKUP($A207&amp;BA$4,MEN_DES&amp;MEN_COD,MEN_GMS),0)*$Q207</f>
        <v>0</v>
      </c>
      <c r="BB207" s="157" cm="1">
        <f t="array" ref="BB207">IFERROR(_xlfn.XLOOKUP($A207&amp;BB$4,MEN_DES&amp;MEN_COD,MEN_GMS),0)*$Q207</f>
        <v>0</v>
      </c>
      <c r="BC207" s="157" cm="1">
        <f t="array" ref="BC207">IFERROR(_xlfn.XLOOKUP($A207&amp;BC$4,MEN_DES&amp;MEN_COD,MEN_GMS),0)*$Q207</f>
        <v>0</v>
      </c>
      <c r="BD207" s="157" cm="1">
        <f t="array" ref="BD207">IFERROR(_xlfn.XLOOKUP($A207&amp;BD$4,MEN_DES&amp;MEN_COD,MEN_GMS),0)*$Q207</f>
        <v>0</v>
      </c>
      <c r="BE207" s="157" cm="1">
        <f t="array" ref="BE207">IFERROR(_xlfn.XLOOKUP($A207&amp;BE$4,MEN_DES&amp;MEN_COD,MEN_GMS),0)*$Q207</f>
        <v>0</v>
      </c>
      <c r="BF207" s="157" cm="1">
        <f t="array" ref="BF207">IFERROR(_xlfn.XLOOKUP($A207&amp;BF$4,MEN_DES&amp;MEN_COD,MEN_GMS),0)*$Q207</f>
        <v>0</v>
      </c>
      <c r="BG207" s="157" cm="1">
        <f t="array" ref="BG207">IFERROR(_xlfn.XLOOKUP($A207&amp;BG$4,MEN_DES&amp;MEN_COD,MEN_GMS),0)*$Q207</f>
        <v>0</v>
      </c>
      <c r="BH207" s="157" cm="1">
        <f t="array" ref="BH207">IFERROR(_xlfn.XLOOKUP($A207&amp;BH$4,MEN_DES&amp;MEN_COD,MEN_GMS),0)*$Q207</f>
        <v>0</v>
      </c>
      <c r="BI207" s="157" cm="1">
        <f t="array" ref="BI207">IFERROR(_xlfn.XLOOKUP($A207&amp;BI$4,MEN_DES&amp;MEN_COD,MEN_GMS),0)*$Q207</f>
        <v>0</v>
      </c>
      <c r="BJ207" s="157" cm="1">
        <f t="array" ref="BJ207">IFERROR(_xlfn.XLOOKUP($A207&amp;BJ$4,MEN_DES&amp;MEN_COD,MEN_GMS),0)*$Q207</f>
        <v>0</v>
      </c>
      <c r="BK207" s="157" cm="1">
        <f t="array" ref="BK207">IFERROR(_xlfn.XLOOKUP($A207&amp;BK$4,MEN_DES&amp;MEN_COD,MEN_GMS),0)*$Q207</f>
        <v>0</v>
      </c>
      <c r="BL207" s="157" cm="1">
        <f t="array" ref="BL207">IFERROR(_xlfn.XLOOKUP($A207&amp;BL$4,MEN_DES&amp;MEN_COD,MEN_GMS),0)*$Q207</f>
        <v>0</v>
      </c>
      <c r="BM207" s="157" cm="1">
        <f t="array" ref="BM207">IFERROR(_xlfn.XLOOKUP($A207&amp;BM$4,MEN_DES&amp;MEN_COD,MEN_GMS),0)*$Q207</f>
        <v>0</v>
      </c>
      <c r="BN207" s="157" cm="1">
        <f t="array" ref="BN207">IFERROR(_xlfn.XLOOKUP($A207&amp;BN$4,MEN_DES&amp;MEN_COD,MEN_GMS),0)*$Q207</f>
        <v>0</v>
      </c>
      <c r="BO207" s="168">
        <f t="shared" si="42"/>
        <v>0</v>
      </c>
    </row>
    <row r="208" spans="2:67" x14ac:dyDescent="0.15">
      <c r="B208"/>
      <c r="C208"/>
      <c r="R208" s="157" cm="1">
        <f t="array" ref="R208">IFERROR(_xlfn.XLOOKUP($A208&amp;R$4,MEN_DES&amp;MEN_COD,MEN_GMS),0)*$Q208</f>
        <v>0</v>
      </c>
      <c r="S208" s="157" cm="1">
        <f t="array" ref="S208">IFERROR(_xlfn.XLOOKUP($A208&amp;S$4,MEN_DES&amp;MEN_COD,MEN_GMS),0)*$Q208</f>
        <v>0</v>
      </c>
      <c r="T208" s="157" cm="1">
        <f t="array" ref="T208">IFERROR(_xlfn.XLOOKUP($A208&amp;T$4,MEN_DES&amp;MEN_COD,MEN_GMS),0)*$Q208</f>
        <v>0</v>
      </c>
      <c r="U208" s="157" cm="1">
        <f t="array" ref="U208">IFERROR(_xlfn.XLOOKUP($A208&amp;U$4,MEN_DES&amp;MEN_COD,MEN_GMS),0)*$Q208</f>
        <v>0</v>
      </c>
      <c r="V208" s="157" cm="1">
        <f t="array" ref="V208">IFERROR(_xlfn.XLOOKUP($A208&amp;V$4,MEN_DES&amp;MEN_COD,MEN_GMS),0)*$Q208</f>
        <v>0</v>
      </c>
      <c r="W208" s="157" cm="1">
        <f t="array" ref="W208">IFERROR(_xlfn.XLOOKUP($A208&amp;W$4,MEN_DES&amp;MEN_COD,MEN_GMS),0)*$Q208</f>
        <v>0</v>
      </c>
      <c r="X208" s="157" cm="1">
        <f t="array" ref="X208">IFERROR(_xlfn.XLOOKUP($A208&amp;X$4,MEN_DES&amp;MEN_COD,MEN_GMS),0)*$Q208</f>
        <v>0</v>
      </c>
      <c r="Y208" s="157" cm="1">
        <f t="array" ref="Y208">IFERROR(_xlfn.XLOOKUP($A208&amp;Y$4,MEN_DES&amp;MEN_COD,MEN_GMS),0)*$Q208</f>
        <v>0</v>
      </c>
      <c r="Z208" s="157" cm="1">
        <f t="array" ref="Z208">IFERROR(_xlfn.XLOOKUP($A208&amp;Z$4,MEN_DES&amp;MEN_COD,MEN_GMS),0)*$Q208</f>
        <v>0</v>
      </c>
      <c r="AA208" s="157" cm="1">
        <f t="array" ref="AA208">IFERROR(_xlfn.XLOOKUP($A208&amp;AA$4,MEN_DES&amp;MEN_COD,MEN_GMS),0)*$Q208</f>
        <v>0</v>
      </c>
      <c r="AB208" s="157" cm="1">
        <f t="array" ref="AB208">IFERROR(_xlfn.XLOOKUP($A208&amp;AB$4,MEN_DES&amp;MEN_COD,MEN_GMS),0)*$Q208</f>
        <v>0</v>
      </c>
      <c r="AC208" s="157" cm="1">
        <f t="array" ref="AC208">IFERROR(_xlfn.XLOOKUP($A208&amp;AC$4,MEN_DES&amp;MEN_COD,MEN_GMS),0)*$Q208</f>
        <v>0</v>
      </c>
      <c r="AD208" s="157" cm="1">
        <f t="array" ref="AD208">IFERROR(_xlfn.XLOOKUP($A208&amp;AD$4,MEN_DES&amp;MEN_COD,MEN_GMS),0)*$Q208</f>
        <v>0</v>
      </c>
      <c r="AE208" s="157" cm="1">
        <f t="array" ref="AE208">IFERROR(_xlfn.XLOOKUP($A208&amp;AE$4,MEN_DES&amp;MEN_COD,MEN_GMS),0)*$Q208</f>
        <v>0</v>
      </c>
      <c r="AF208" s="157"/>
      <c r="AG208" s="157" cm="1">
        <f t="array" ref="AG208">IFERROR(_xlfn.XLOOKUP($A208&amp;AG$4,MEN_DES&amp;MEN_COD,MEN_GMS),0)*$Q208</f>
        <v>0</v>
      </c>
      <c r="AH208" s="157" cm="1">
        <f t="array" ref="AH208">IFERROR(_xlfn.XLOOKUP($A208&amp;AH$4,MEN_DES&amp;MEN_COD,MEN_GMS),0)*$Q208</f>
        <v>0</v>
      </c>
      <c r="AI208" s="157" cm="1">
        <f t="array" ref="AI208">IFERROR(_xlfn.XLOOKUP($A208&amp;AI$4,MEN_DES&amp;MEN_COD,MEN_GMS),0)*$Q208</f>
        <v>0</v>
      </c>
      <c r="AJ208" s="157" cm="1">
        <f t="array" ref="AJ208">IFERROR(_xlfn.XLOOKUP($A208&amp;AJ$4,MEN_DES&amp;MEN_COD,MEN_GMS),0)*$Q208</f>
        <v>0</v>
      </c>
      <c r="AK208" s="157" cm="1">
        <f t="array" ref="AK208">IFERROR(_xlfn.XLOOKUP($A208&amp;AK$4,MEN_DES&amp;MEN_COD,MEN_GMS),0)*$Q208</f>
        <v>0</v>
      </c>
      <c r="AL208" s="157" cm="1">
        <f t="array" ref="AL208">IFERROR(_xlfn.XLOOKUP($A208&amp;AL$4,MEN_DES&amp;MEN_COD,MEN_GMS),0)*$Q208</f>
        <v>0</v>
      </c>
      <c r="AM208" s="157" cm="1">
        <f t="array" ref="AM208">IFERROR(_xlfn.XLOOKUP($A208&amp;AM$4,MEN_DES&amp;MEN_COD,MEN_GMS),0)*$Q208</f>
        <v>0</v>
      </c>
      <c r="AN208" s="157" cm="1">
        <f t="array" ref="AN208">IFERROR(_xlfn.XLOOKUP($A208&amp;AN$4,MEN_DES&amp;MEN_COD,MEN_GMS),0)*$Q208</f>
        <v>0</v>
      </c>
      <c r="AO208" s="157" cm="1">
        <f t="array" ref="AO208">IFERROR(_xlfn.XLOOKUP($A208&amp;AO$4,MEN_DES&amp;MEN_COD,MEN_GMS),0)*$Q208</f>
        <v>0</v>
      </c>
      <c r="AP208" s="157" cm="1">
        <f t="array" ref="AP208">IFERROR(_xlfn.XLOOKUP($A208&amp;AP$4,MEN_DES&amp;MEN_COD,MEN_GMS),0)*$Q208</f>
        <v>0</v>
      </c>
      <c r="AQ208" s="157" cm="1">
        <f t="array" ref="AQ208">IFERROR(_xlfn.XLOOKUP($A208&amp;AQ$4,MEN_DES&amp;MEN_COD,MEN_GMS),0)*$Q208</f>
        <v>0</v>
      </c>
      <c r="AR208" s="157" cm="1">
        <f t="array" ref="AR208">IFERROR(_xlfn.XLOOKUP($A208&amp;AR$4,MEN_DES&amp;MEN_COD,MEN_GMS),0)*$Q208</f>
        <v>0</v>
      </c>
      <c r="AS208" s="157" cm="1">
        <f t="array" ref="AS208">IFERROR(_xlfn.XLOOKUP($A208&amp;AS$4,MEN_DES&amp;MEN_COD,MEN_GMS),0)*$Q208</f>
        <v>0</v>
      </c>
      <c r="AT208" s="157" cm="1">
        <f t="array" ref="AT208">IFERROR(_xlfn.XLOOKUP($A208&amp;AT$4,MEN_DES&amp;MEN_COD,MEN_GMS),0)*$Q208</f>
        <v>0</v>
      </c>
      <c r="AU208" s="157" cm="1">
        <f t="array" ref="AU208">IFERROR(_xlfn.XLOOKUP($A208&amp;AU$4,MEN_DES&amp;MEN_COD,MEN_GMS),0)*$Q208</f>
        <v>0</v>
      </c>
      <c r="AV208" s="157" cm="1">
        <f t="array" ref="AV208">IFERROR(_xlfn.XLOOKUP($A208&amp;AV$4,MEN_DES&amp;MEN_COD,MEN_GMS),0)*$Q208</f>
        <v>0</v>
      </c>
      <c r="AW208" s="157" cm="1">
        <f t="array" ref="AW208">IFERROR(_xlfn.XLOOKUP($A208&amp;AW$4,MEN_DES&amp;MEN_COD,MEN_GMS),0)*$Q208</f>
        <v>0</v>
      </c>
      <c r="AX208" s="157" cm="1">
        <f t="array" ref="AX208">IFERROR(_xlfn.XLOOKUP($A208&amp;AX$4,MEN_DES&amp;MEN_COD,MEN_GMS),0)*$Q208</f>
        <v>0</v>
      </c>
      <c r="AY208" s="157" cm="1">
        <f t="array" ref="AY208">IFERROR(_xlfn.XLOOKUP($A208&amp;AY$4,MEN_DES&amp;MEN_COD,MEN_GMS),0)*$Q208</f>
        <v>0</v>
      </c>
      <c r="AZ208" s="157" cm="1">
        <f t="array" ref="AZ208">IFERROR(_xlfn.XLOOKUP($A208&amp;AZ$4,MEN_DES&amp;MEN_COD,MEN_GMS),0)*$Q208</f>
        <v>0</v>
      </c>
      <c r="BA208" s="157" cm="1">
        <f t="array" ref="BA208">IFERROR(_xlfn.XLOOKUP($A208&amp;BA$4,MEN_DES&amp;MEN_COD,MEN_GMS),0)*$Q208</f>
        <v>0</v>
      </c>
      <c r="BB208" s="157" cm="1">
        <f t="array" ref="BB208">IFERROR(_xlfn.XLOOKUP($A208&amp;BB$4,MEN_DES&amp;MEN_COD,MEN_GMS),0)*$Q208</f>
        <v>0</v>
      </c>
      <c r="BC208" s="157" cm="1">
        <f t="array" ref="BC208">IFERROR(_xlfn.XLOOKUP($A208&amp;BC$4,MEN_DES&amp;MEN_COD,MEN_GMS),0)*$Q208</f>
        <v>0</v>
      </c>
      <c r="BD208" s="157" cm="1">
        <f t="array" ref="BD208">IFERROR(_xlfn.XLOOKUP($A208&amp;BD$4,MEN_DES&amp;MEN_COD,MEN_GMS),0)*$Q208</f>
        <v>0</v>
      </c>
      <c r="BE208" s="157" cm="1">
        <f t="array" ref="BE208">IFERROR(_xlfn.XLOOKUP($A208&amp;BE$4,MEN_DES&amp;MEN_COD,MEN_GMS),0)*$Q208</f>
        <v>0</v>
      </c>
      <c r="BF208" s="157" cm="1">
        <f t="array" ref="BF208">IFERROR(_xlfn.XLOOKUP($A208&amp;BF$4,MEN_DES&amp;MEN_COD,MEN_GMS),0)*$Q208</f>
        <v>0</v>
      </c>
      <c r="BG208" s="157" cm="1">
        <f t="array" ref="BG208">IFERROR(_xlfn.XLOOKUP($A208&amp;BG$4,MEN_DES&amp;MEN_COD,MEN_GMS),0)*$Q208</f>
        <v>0</v>
      </c>
      <c r="BH208" s="157" cm="1">
        <f t="array" ref="BH208">IFERROR(_xlfn.XLOOKUP($A208&amp;BH$4,MEN_DES&amp;MEN_COD,MEN_GMS),0)*$Q208</f>
        <v>0</v>
      </c>
      <c r="BI208" s="157" cm="1">
        <f t="array" ref="BI208">IFERROR(_xlfn.XLOOKUP($A208&amp;BI$4,MEN_DES&amp;MEN_COD,MEN_GMS),0)*$Q208</f>
        <v>0</v>
      </c>
      <c r="BJ208" s="157" cm="1">
        <f t="array" ref="BJ208">IFERROR(_xlfn.XLOOKUP($A208&amp;BJ$4,MEN_DES&amp;MEN_COD,MEN_GMS),0)*$Q208</f>
        <v>0</v>
      </c>
      <c r="BK208" s="157" cm="1">
        <f t="array" ref="BK208">IFERROR(_xlfn.XLOOKUP($A208&amp;BK$4,MEN_DES&amp;MEN_COD,MEN_GMS),0)*$Q208</f>
        <v>0</v>
      </c>
      <c r="BL208" s="157" cm="1">
        <f t="array" ref="BL208">IFERROR(_xlfn.XLOOKUP($A208&amp;BL$4,MEN_DES&amp;MEN_COD,MEN_GMS),0)*$Q208</f>
        <v>0</v>
      </c>
      <c r="BM208" s="157" cm="1">
        <f t="array" ref="BM208">IFERROR(_xlfn.XLOOKUP($A208&amp;BM$4,MEN_DES&amp;MEN_COD,MEN_GMS),0)*$Q208</f>
        <v>0</v>
      </c>
      <c r="BN208" s="157" cm="1">
        <f t="array" ref="BN208">IFERROR(_xlfn.XLOOKUP($A208&amp;BN$4,MEN_DES&amp;MEN_COD,MEN_GMS),0)*$Q208</f>
        <v>0</v>
      </c>
      <c r="BO208" s="168">
        <f t="shared" si="42"/>
        <v>0</v>
      </c>
    </row>
    <row r="209" spans="2:67" x14ac:dyDescent="0.15">
      <c r="B209"/>
      <c r="C209"/>
      <c r="R209" s="157" cm="1">
        <f t="array" ref="R209">IFERROR(_xlfn.XLOOKUP($A209&amp;R$4,MEN_DES&amp;MEN_COD,MEN_GMS),0)*$Q209</f>
        <v>0</v>
      </c>
      <c r="S209" s="157" cm="1">
        <f t="array" ref="S209">IFERROR(_xlfn.XLOOKUP($A209&amp;S$4,MEN_DES&amp;MEN_COD,MEN_GMS),0)*$Q209</f>
        <v>0</v>
      </c>
      <c r="T209" s="157" cm="1">
        <f t="array" ref="T209">IFERROR(_xlfn.XLOOKUP($A209&amp;T$4,MEN_DES&amp;MEN_COD,MEN_GMS),0)*$Q209</f>
        <v>0</v>
      </c>
      <c r="U209" s="157" cm="1">
        <f t="array" ref="U209">IFERROR(_xlfn.XLOOKUP($A209&amp;U$4,MEN_DES&amp;MEN_COD,MEN_GMS),0)*$Q209</f>
        <v>0</v>
      </c>
      <c r="V209" s="157" cm="1">
        <f t="array" ref="V209">IFERROR(_xlfn.XLOOKUP($A209&amp;V$4,MEN_DES&amp;MEN_COD,MEN_GMS),0)*$Q209</f>
        <v>0</v>
      </c>
      <c r="W209" s="157" cm="1">
        <f t="array" ref="W209">IFERROR(_xlfn.XLOOKUP($A209&amp;W$4,MEN_DES&amp;MEN_COD,MEN_GMS),0)*$Q209</f>
        <v>0</v>
      </c>
      <c r="X209" s="157" cm="1">
        <f t="array" ref="X209">IFERROR(_xlfn.XLOOKUP($A209&amp;X$4,MEN_DES&amp;MEN_COD,MEN_GMS),0)*$Q209</f>
        <v>0</v>
      </c>
      <c r="Y209" s="157" cm="1">
        <f t="array" ref="Y209">IFERROR(_xlfn.XLOOKUP($A209&amp;Y$4,MEN_DES&amp;MEN_COD,MEN_GMS),0)*$Q209</f>
        <v>0</v>
      </c>
      <c r="Z209" s="157" cm="1">
        <f t="array" ref="Z209">IFERROR(_xlfn.XLOOKUP($A209&amp;Z$4,MEN_DES&amp;MEN_COD,MEN_GMS),0)*$Q209</f>
        <v>0</v>
      </c>
      <c r="AA209" s="157" cm="1">
        <f t="array" ref="AA209">IFERROR(_xlfn.XLOOKUP($A209&amp;AA$4,MEN_DES&amp;MEN_COD,MEN_GMS),0)*$Q209</f>
        <v>0</v>
      </c>
      <c r="AB209" s="157" cm="1">
        <f t="array" ref="AB209">IFERROR(_xlfn.XLOOKUP($A209&amp;AB$4,MEN_DES&amp;MEN_COD,MEN_GMS),0)*$Q209</f>
        <v>0</v>
      </c>
      <c r="AC209" s="157" cm="1">
        <f t="array" ref="AC209">IFERROR(_xlfn.XLOOKUP($A209&amp;AC$4,MEN_DES&amp;MEN_COD,MEN_GMS),0)*$Q209</f>
        <v>0</v>
      </c>
      <c r="AD209" s="157" cm="1">
        <f t="array" ref="AD209">IFERROR(_xlfn.XLOOKUP($A209&amp;AD$4,MEN_DES&amp;MEN_COD,MEN_GMS),0)*$Q209</f>
        <v>0</v>
      </c>
      <c r="AE209" s="157" cm="1">
        <f t="array" ref="AE209">IFERROR(_xlfn.XLOOKUP($A209&amp;AE$4,MEN_DES&amp;MEN_COD,MEN_GMS),0)*$Q209</f>
        <v>0</v>
      </c>
      <c r="AF209" s="157"/>
      <c r="AG209" s="157" cm="1">
        <f t="array" ref="AG209">IFERROR(_xlfn.XLOOKUP($A209&amp;AG$4,MEN_DES&amp;MEN_COD,MEN_GMS),0)*$Q209</f>
        <v>0</v>
      </c>
      <c r="AH209" s="157" cm="1">
        <f t="array" ref="AH209">IFERROR(_xlfn.XLOOKUP($A209&amp;AH$4,MEN_DES&amp;MEN_COD,MEN_GMS),0)*$Q209</f>
        <v>0</v>
      </c>
      <c r="AI209" s="157" cm="1">
        <f t="array" ref="AI209">IFERROR(_xlfn.XLOOKUP($A209&amp;AI$4,MEN_DES&amp;MEN_COD,MEN_GMS),0)*$Q209</f>
        <v>0</v>
      </c>
      <c r="AJ209" s="157" cm="1">
        <f t="array" ref="AJ209">IFERROR(_xlfn.XLOOKUP($A209&amp;AJ$4,MEN_DES&amp;MEN_COD,MEN_GMS),0)*$Q209</f>
        <v>0</v>
      </c>
      <c r="AK209" s="157" cm="1">
        <f t="array" ref="AK209">IFERROR(_xlfn.XLOOKUP($A209&amp;AK$4,MEN_DES&amp;MEN_COD,MEN_GMS),0)*$Q209</f>
        <v>0</v>
      </c>
      <c r="AL209" s="157" cm="1">
        <f t="array" ref="AL209">IFERROR(_xlfn.XLOOKUP($A209&amp;AL$4,MEN_DES&amp;MEN_COD,MEN_GMS),0)*$Q209</f>
        <v>0</v>
      </c>
      <c r="AM209" s="157" cm="1">
        <f t="array" ref="AM209">IFERROR(_xlfn.XLOOKUP($A209&amp;AM$4,MEN_DES&amp;MEN_COD,MEN_GMS),0)*$Q209</f>
        <v>0</v>
      </c>
      <c r="AN209" s="157" cm="1">
        <f t="array" ref="AN209">IFERROR(_xlfn.XLOOKUP($A209&amp;AN$4,MEN_DES&amp;MEN_COD,MEN_GMS),0)*$Q209</f>
        <v>0</v>
      </c>
      <c r="AO209" s="157" cm="1">
        <f t="array" ref="AO209">IFERROR(_xlfn.XLOOKUP($A209&amp;AO$4,MEN_DES&amp;MEN_COD,MEN_GMS),0)*$Q209</f>
        <v>0</v>
      </c>
      <c r="AP209" s="157" cm="1">
        <f t="array" ref="AP209">IFERROR(_xlfn.XLOOKUP($A209&amp;AP$4,MEN_DES&amp;MEN_COD,MEN_GMS),0)*$Q209</f>
        <v>0</v>
      </c>
      <c r="AQ209" s="157" cm="1">
        <f t="array" ref="AQ209">IFERROR(_xlfn.XLOOKUP($A209&amp;AQ$4,MEN_DES&amp;MEN_COD,MEN_GMS),0)*$Q209</f>
        <v>0</v>
      </c>
      <c r="AR209" s="157" cm="1">
        <f t="array" ref="AR209">IFERROR(_xlfn.XLOOKUP($A209&amp;AR$4,MEN_DES&amp;MEN_COD,MEN_GMS),0)*$Q209</f>
        <v>0</v>
      </c>
      <c r="AS209" s="157" cm="1">
        <f t="array" ref="AS209">IFERROR(_xlfn.XLOOKUP($A209&amp;AS$4,MEN_DES&amp;MEN_COD,MEN_GMS),0)*$Q209</f>
        <v>0</v>
      </c>
      <c r="AT209" s="157" cm="1">
        <f t="array" ref="AT209">IFERROR(_xlfn.XLOOKUP($A209&amp;AT$4,MEN_DES&amp;MEN_COD,MEN_GMS),0)*$Q209</f>
        <v>0</v>
      </c>
      <c r="AU209" s="157" cm="1">
        <f t="array" ref="AU209">IFERROR(_xlfn.XLOOKUP($A209&amp;AU$4,MEN_DES&amp;MEN_COD,MEN_GMS),0)*$Q209</f>
        <v>0</v>
      </c>
      <c r="AV209" s="157" cm="1">
        <f t="array" ref="AV209">IFERROR(_xlfn.XLOOKUP($A209&amp;AV$4,MEN_DES&amp;MEN_COD,MEN_GMS),0)*$Q209</f>
        <v>0</v>
      </c>
      <c r="AW209" s="157" cm="1">
        <f t="array" ref="AW209">IFERROR(_xlfn.XLOOKUP($A209&amp;AW$4,MEN_DES&amp;MEN_COD,MEN_GMS),0)*$Q209</f>
        <v>0</v>
      </c>
      <c r="AX209" s="157" cm="1">
        <f t="array" ref="AX209">IFERROR(_xlfn.XLOOKUP($A209&amp;AX$4,MEN_DES&amp;MEN_COD,MEN_GMS),0)*$Q209</f>
        <v>0</v>
      </c>
      <c r="AY209" s="157" cm="1">
        <f t="array" ref="AY209">IFERROR(_xlfn.XLOOKUP($A209&amp;AY$4,MEN_DES&amp;MEN_COD,MEN_GMS),0)*$Q209</f>
        <v>0</v>
      </c>
      <c r="AZ209" s="157" cm="1">
        <f t="array" ref="AZ209">IFERROR(_xlfn.XLOOKUP($A209&amp;AZ$4,MEN_DES&amp;MEN_COD,MEN_GMS),0)*$Q209</f>
        <v>0</v>
      </c>
      <c r="BA209" s="157" cm="1">
        <f t="array" ref="BA209">IFERROR(_xlfn.XLOOKUP($A209&amp;BA$4,MEN_DES&amp;MEN_COD,MEN_GMS),0)*$Q209</f>
        <v>0</v>
      </c>
      <c r="BB209" s="157" cm="1">
        <f t="array" ref="BB209">IFERROR(_xlfn.XLOOKUP($A209&amp;BB$4,MEN_DES&amp;MEN_COD,MEN_GMS),0)*$Q209</f>
        <v>0</v>
      </c>
      <c r="BC209" s="157" cm="1">
        <f t="array" ref="BC209">IFERROR(_xlfn.XLOOKUP($A209&amp;BC$4,MEN_DES&amp;MEN_COD,MEN_GMS),0)*$Q209</f>
        <v>0</v>
      </c>
      <c r="BD209" s="157" cm="1">
        <f t="array" ref="BD209">IFERROR(_xlfn.XLOOKUP($A209&amp;BD$4,MEN_DES&amp;MEN_COD,MEN_GMS),0)*$Q209</f>
        <v>0</v>
      </c>
      <c r="BE209" s="157" cm="1">
        <f t="array" ref="BE209">IFERROR(_xlfn.XLOOKUP($A209&amp;BE$4,MEN_DES&amp;MEN_COD,MEN_GMS),0)*$Q209</f>
        <v>0</v>
      </c>
      <c r="BF209" s="157" cm="1">
        <f t="array" ref="BF209">IFERROR(_xlfn.XLOOKUP($A209&amp;BF$4,MEN_DES&amp;MEN_COD,MEN_GMS),0)*$Q209</f>
        <v>0</v>
      </c>
      <c r="BG209" s="157" cm="1">
        <f t="array" ref="BG209">IFERROR(_xlfn.XLOOKUP($A209&amp;BG$4,MEN_DES&amp;MEN_COD,MEN_GMS),0)*$Q209</f>
        <v>0</v>
      </c>
      <c r="BH209" s="157" cm="1">
        <f t="array" ref="BH209">IFERROR(_xlfn.XLOOKUP($A209&amp;BH$4,MEN_DES&amp;MEN_COD,MEN_GMS),0)*$Q209</f>
        <v>0</v>
      </c>
      <c r="BI209" s="157" cm="1">
        <f t="array" ref="BI209">IFERROR(_xlfn.XLOOKUP($A209&amp;BI$4,MEN_DES&amp;MEN_COD,MEN_GMS),0)*$Q209</f>
        <v>0</v>
      </c>
      <c r="BJ209" s="157" cm="1">
        <f t="array" ref="BJ209">IFERROR(_xlfn.XLOOKUP($A209&amp;BJ$4,MEN_DES&amp;MEN_COD,MEN_GMS),0)*$Q209</f>
        <v>0</v>
      </c>
      <c r="BK209" s="157" cm="1">
        <f t="array" ref="BK209">IFERROR(_xlfn.XLOOKUP($A209&amp;BK$4,MEN_DES&amp;MEN_COD,MEN_GMS),0)*$Q209</f>
        <v>0</v>
      </c>
      <c r="BL209" s="157" cm="1">
        <f t="array" ref="BL209">IFERROR(_xlfn.XLOOKUP($A209&amp;BL$4,MEN_DES&amp;MEN_COD,MEN_GMS),0)*$Q209</f>
        <v>0</v>
      </c>
      <c r="BM209" s="157" cm="1">
        <f t="array" ref="BM209">IFERROR(_xlfn.XLOOKUP($A209&amp;BM$4,MEN_DES&amp;MEN_COD,MEN_GMS),0)*$Q209</f>
        <v>0</v>
      </c>
      <c r="BN209" s="157" cm="1">
        <f t="array" ref="BN209">IFERROR(_xlfn.XLOOKUP($A209&amp;BN$4,MEN_DES&amp;MEN_COD,MEN_GMS),0)*$Q209</f>
        <v>0</v>
      </c>
      <c r="BO209" s="168">
        <f t="shared" si="42"/>
        <v>0</v>
      </c>
    </row>
    <row r="210" spans="2:67" x14ac:dyDescent="0.15">
      <c r="B210"/>
      <c r="C210"/>
      <c r="R210" s="157" cm="1">
        <f t="array" ref="R210">IFERROR(_xlfn.XLOOKUP($A210&amp;R$4,MEN_DES&amp;MEN_COD,MEN_GMS),0)*$Q210</f>
        <v>0</v>
      </c>
      <c r="S210" s="157" cm="1">
        <f t="array" ref="S210">IFERROR(_xlfn.XLOOKUP($A210&amp;S$4,MEN_DES&amp;MEN_COD,MEN_GMS),0)*$Q210</f>
        <v>0</v>
      </c>
      <c r="T210" s="157" cm="1">
        <f t="array" ref="T210">IFERROR(_xlfn.XLOOKUP($A210&amp;T$4,MEN_DES&amp;MEN_COD,MEN_GMS),0)*$Q210</f>
        <v>0</v>
      </c>
      <c r="U210" s="157" cm="1">
        <f t="array" ref="U210">IFERROR(_xlfn.XLOOKUP($A210&amp;U$4,MEN_DES&amp;MEN_COD,MEN_GMS),0)*$Q210</f>
        <v>0</v>
      </c>
      <c r="V210" s="157" cm="1">
        <f t="array" ref="V210">IFERROR(_xlfn.XLOOKUP($A210&amp;V$4,MEN_DES&amp;MEN_COD,MEN_GMS),0)*$Q210</f>
        <v>0</v>
      </c>
      <c r="W210" s="157" cm="1">
        <f t="array" ref="W210">IFERROR(_xlfn.XLOOKUP($A210&amp;W$4,MEN_DES&amp;MEN_COD,MEN_GMS),0)*$Q210</f>
        <v>0</v>
      </c>
      <c r="X210" s="157" cm="1">
        <f t="array" ref="X210">IFERROR(_xlfn.XLOOKUP($A210&amp;X$4,MEN_DES&amp;MEN_COD,MEN_GMS),0)*$Q210</f>
        <v>0</v>
      </c>
      <c r="Y210" s="157" cm="1">
        <f t="array" ref="Y210">IFERROR(_xlfn.XLOOKUP($A210&amp;Y$4,MEN_DES&amp;MEN_COD,MEN_GMS),0)*$Q210</f>
        <v>0</v>
      </c>
      <c r="Z210" s="157" cm="1">
        <f t="array" ref="Z210">IFERROR(_xlfn.XLOOKUP($A210&amp;Z$4,MEN_DES&amp;MEN_COD,MEN_GMS),0)*$Q210</f>
        <v>0</v>
      </c>
      <c r="AA210" s="157" cm="1">
        <f t="array" ref="AA210">IFERROR(_xlfn.XLOOKUP($A210&amp;AA$4,MEN_DES&amp;MEN_COD,MEN_GMS),0)*$Q210</f>
        <v>0</v>
      </c>
      <c r="AB210" s="157" cm="1">
        <f t="array" ref="AB210">IFERROR(_xlfn.XLOOKUP($A210&amp;AB$4,MEN_DES&amp;MEN_COD,MEN_GMS),0)*$Q210</f>
        <v>0</v>
      </c>
      <c r="AC210" s="157" cm="1">
        <f t="array" ref="AC210">IFERROR(_xlfn.XLOOKUP($A210&amp;AC$4,MEN_DES&amp;MEN_COD,MEN_GMS),0)*$Q210</f>
        <v>0</v>
      </c>
      <c r="AD210" s="157" cm="1">
        <f t="array" ref="AD210">IFERROR(_xlfn.XLOOKUP($A210&amp;AD$4,MEN_DES&amp;MEN_COD,MEN_GMS),0)*$Q210</f>
        <v>0</v>
      </c>
      <c r="AE210" s="157" cm="1">
        <f t="array" ref="AE210">IFERROR(_xlfn.XLOOKUP($A210&amp;AE$4,MEN_DES&amp;MEN_COD,MEN_GMS),0)*$Q210</f>
        <v>0</v>
      </c>
      <c r="AF210" s="157"/>
      <c r="AG210" s="157" cm="1">
        <f t="array" ref="AG210">IFERROR(_xlfn.XLOOKUP($A210&amp;AG$4,MEN_DES&amp;MEN_COD,MEN_GMS),0)*$Q210</f>
        <v>0</v>
      </c>
      <c r="AH210" s="157" cm="1">
        <f t="array" ref="AH210">IFERROR(_xlfn.XLOOKUP($A210&amp;AH$4,MEN_DES&amp;MEN_COD,MEN_GMS),0)*$Q210</f>
        <v>0</v>
      </c>
      <c r="AI210" s="157" cm="1">
        <f t="array" ref="AI210">IFERROR(_xlfn.XLOOKUP($A210&amp;AI$4,MEN_DES&amp;MEN_COD,MEN_GMS),0)*$Q210</f>
        <v>0</v>
      </c>
      <c r="AJ210" s="157" cm="1">
        <f t="array" ref="AJ210">IFERROR(_xlfn.XLOOKUP($A210&amp;AJ$4,MEN_DES&amp;MEN_COD,MEN_GMS),0)*$Q210</f>
        <v>0</v>
      </c>
      <c r="AK210" s="157" cm="1">
        <f t="array" ref="AK210">IFERROR(_xlfn.XLOOKUP($A210&amp;AK$4,MEN_DES&amp;MEN_COD,MEN_GMS),0)*$Q210</f>
        <v>0</v>
      </c>
      <c r="AL210" s="157" cm="1">
        <f t="array" ref="AL210">IFERROR(_xlfn.XLOOKUP($A210&amp;AL$4,MEN_DES&amp;MEN_COD,MEN_GMS),0)*$Q210</f>
        <v>0</v>
      </c>
      <c r="AM210" s="157" cm="1">
        <f t="array" ref="AM210">IFERROR(_xlfn.XLOOKUP($A210&amp;AM$4,MEN_DES&amp;MEN_COD,MEN_GMS),0)*$Q210</f>
        <v>0</v>
      </c>
      <c r="AN210" s="157" cm="1">
        <f t="array" ref="AN210">IFERROR(_xlfn.XLOOKUP($A210&amp;AN$4,MEN_DES&amp;MEN_COD,MEN_GMS),0)*$Q210</f>
        <v>0</v>
      </c>
      <c r="AO210" s="157" cm="1">
        <f t="array" ref="AO210">IFERROR(_xlfn.XLOOKUP($A210&amp;AO$4,MEN_DES&amp;MEN_COD,MEN_GMS),0)*$Q210</f>
        <v>0</v>
      </c>
      <c r="AP210" s="157" cm="1">
        <f t="array" ref="AP210">IFERROR(_xlfn.XLOOKUP($A210&amp;AP$4,MEN_DES&amp;MEN_COD,MEN_GMS),0)*$Q210</f>
        <v>0</v>
      </c>
      <c r="AQ210" s="157" cm="1">
        <f t="array" ref="AQ210">IFERROR(_xlfn.XLOOKUP($A210&amp;AQ$4,MEN_DES&amp;MEN_COD,MEN_GMS),0)*$Q210</f>
        <v>0</v>
      </c>
      <c r="AR210" s="157" cm="1">
        <f t="array" ref="AR210">IFERROR(_xlfn.XLOOKUP($A210&amp;AR$4,MEN_DES&amp;MEN_COD,MEN_GMS),0)*$Q210</f>
        <v>0</v>
      </c>
      <c r="AS210" s="157" cm="1">
        <f t="array" ref="AS210">IFERROR(_xlfn.XLOOKUP($A210&amp;AS$4,MEN_DES&amp;MEN_COD,MEN_GMS),0)*$Q210</f>
        <v>0</v>
      </c>
      <c r="AT210" s="157" cm="1">
        <f t="array" ref="AT210">IFERROR(_xlfn.XLOOKUP($A210&amp;AT$4,MEN_DES&amp;MEN_COD,MEN_GMS),0)*$Q210</f>
        <v>0</v>
      </c>
      <c r="AU210" s="157" cm="1">
        <f t="array" ref="AU210">IFERROR(_xlfn.XLOOKUP($A210&amp;AU$4,MEN_DES&amp;MEN_COD,MEN_GMS),0)*$Q210</f>
        <v>0</v>
      </c>
      <c r="AV210" s="157" cm="1">
        <f t="array" ref="AV210">IFERROR(_xlfn.XLOOKUP($A210&amp;AV$4,MEN_DES&amp;MEN_COD,MEN_GMS),0)*$Q210</f>
        <v>0</v>
      </c>
      <c r="AW210" s="157" cm="1">
        <f t="array" ref="AW210">IFERROR(_xlfn.XLOOKUP($A210&amp;AW$4,MEN_DES&amp;MEN_COD,MEN_GMS),0)*$Q210</f>
        <v>0</v>
      </c>
      <c r="AX210" s="157" cm="1">
        <f t="array" ref="AX210">IFERROR(_xlfn.XLOOKUP($A210&amp;AX$4,MEN_DES&amp;MEN_COD,MEN_GMS),0)*$Q210</f>
        <v>0</v>
      </c>
      <c r="AY210" s="157" cm="1">
        <f t="array" ref="AY210">IFERROR(_xlfn.XLOOKUP($A210&amp;AY$4,MEN_DES&amp;MEN_COD,MEN_GMS),0)*$Q210</f>
        <v>0</v>
      </c>
      <c r="AZ210" s="157" cm="1">
        <f t="array" ref="AZ210">IFERROR(_xlfn.XLOOKUP($A210&amp;AZ$4,MEN_DES&amp;MEN_COD,MEN_GMS),0)*$Q210</f>
        <v>0</v>
      </c>
      <c r="BA210" s="157" cm="1">
        <f t="array" ref="BA210">IFERROR(_xlfn.XLOOKUP($A210&amp;BA$4,MEN_DES&amp;MEN_COD,MEN_GMS),0)*$Q210</f>
        <v>0</v>
      </c>
      <c r="BB210" s="157" cm="1">
        <f t="array" ref="BB210">IFERROR(_xlfn.XLOOKUP($A210&amp;BB$4,MEN_DES&amp;MEN_COD,MEN_GMS),0)*$Q210</f>
        <v>0</v>
      </c>
      <c r="BC210" s="157" cm="1">
        <f t="array" ref="BC210">IFERROR(_xlfn.XLOOKUP($A210&amp;BC$4,MEN_DES&amp;MEN_COD,MEN_GMS),0)*$Q210</f>
        <v>0</v>
      </c>
      <c r="BD210" s="157" cm="1">
        <f t="array" ref="BD210">IFERROR(_xlfn.XLOOKUP($A210&amp;BD$4,MEN_DES&amp;MEN_COD,MEN_GMS),0)*$Q210</f>
        <v>0</v>
      </c>
      <c r="BE210" s="157" cm="1">
        <f t="array" ref="BE210">IFERROR(_xlfn.XLOOKUP($A210&amp;BE$4,MEN_DES&amp;MEN_COD,MEN_GMS),0)*$Q210</f>
        <v>0</v>
      </c>
      <c r="BF210" s="157" cm="1">
        <f t="array" ref="BF210">IFERROR(_xlfn.XLOOKUP($A210&amp;BF$4,MEN_DES&amp;MEN_COD,MEN_GMS),0)*$Q210</f>
        <v>0</v>
      </c>
      <c r="BG210" s="157" cm="1">
        <f t="array" ref="BG210">IFERROR(_xlfn.XLOOKUP($A210&amp;BG$4,MEN_DES&amp;MEN_COD,MEN_GMS),0)*$Q210</f>
        <v>0</v>
      </c>
      <c r="BH210" s="157" cm="1">
        <f t="array" ref="BH210">IFERROR(_xlfn.XLOOKUP($A210&amp;BH$4,MEN_DES&amp;MEN_COD,MEN_GMS),0)*$Q210</f>
        <v>0</v>
      </c>
      <c r="BI210" s="157" cm="1">
        <f t="array" ref="BI210">IFERROR(_xlfn.XLOOKUP($A210&amp;BI$4,MEN_DES&amp;MEN_COD,MEN_GMS),0)*$Q210</f>
        <v>0</v>
      </c>
      <c r="BJ210" s="157" cm="1">
        <f t="array" ref="BJ210">IFERROR(_xlfn.XLOOKUP($A210&amp;BJ$4,MEN_DES&amp;MEN_COD,MEN_GMS),0)*$Q210</f>
        <v>0</v>
      </c>
      <c r="BK210" s="157" cm="1">
        <f t="array" ref="BK210">IFERROR(_xlfn.XLOOKUP($A210&amp;BK$4,MEN_DES&amp;MEN_COD,MEN_GMS),0)*$Q210</f>
        <v>0</v>
      </c>
      <c r="BL210" s="157" cm="1">
        <f t="array" ref="BL210">IFERROR(_xlfn.XLOOKUP($A210&amp;BL$4,MEN_DES&amp;MEN_COD,MEN_GMS),0)*$Q210</f>
        <v>0</v>
      </c>
      <c r="BM210" s="157" cm="1">
        <f t="array" ref="BM210">IFERROR(_xlfn.XLOOKUP($A210&amp;BM$4,MEN_DES&amp;MEN_COD,MEN_GMS),0)*$Q210</f>
        <v>0</v>
      </c>
      <c r="BN210" s="157" cm="1">
        <f t="array" ref="BN210">IFERROR(_xlfn.XLOOKUP($A210&amp;BN$4,MEN_DES&amp;MEN_COD,MEN_GMS),0)*$Q210</f>
        <v>0</v>
      </c>
      <c r="BO210" s="168">
        <f t="shared" si="42"/>
        <v>0</v>
      </c>
    </row>
    <row r="211" spans="2:67" x14ac:dyDescent="0.15">
      <c r="B211"/>
      <c r="C211"/>
      <c r="R211" s="157" cm="1">
        <f t="array" ref="R211">IFERROR(_xlfn.XLOOKUP($A211&amp;R$4,MEN_DES&amp;MEN_COD,MEN_GMS),0)*$Q211</f>
        <v>0</v>
      </c>
      <c r="S211" s="157" cm="1">
        <f t="array" ref="S211">IFERROR(_xlfn.XLOOKUP($A211&amp;S$4,MEN_DES&amp;MEN_COD,MEN_GMS),0)*$Q211</f>
        <v>0</v>
      </c>
      <c r="T211" s="157" cm="1">
        <f t="array" ref="T211">IFERROR(_xlfn.XLOOKUP($A211&amp;T$4,MEN_DES&amp;MEN_COD,MEN_GMS),0)*$Q211</f>
        <v>0</v>
      </c>
      <c r="U211" s="157" cm="1">
        <f t="array" ref="U211">IFERROR(_xlfn.XLOOKUP($A211&amp;U$4,MEN_DES&amp;MEN_COD,MEN_GMS),0)*$Q211</f>
        <v>0</v>
      </c>
      <c r="V211" s="157" cm="1">
        <f t="array" ref="V211">IFERROR(_xlfn.XLOOKUP($A211&amp;V$4,MEN_DES&amp;MEN_COD,MEN_GMS),0)*$Q211</f>
        <v>0</v>
      </c>
      <c r="W211" s="157" cm="1">
        <f t="array" ref="W211">IFERROR(_xlfn.XLOOKUP($A211&amp;W$4,MEN_DES&amp;MEN_COD,MEN_GMS),0)*$Q211</f>
        <v>0</v>
      </c>
      <c r="X211" s="157" cm="1">
        <f t="array" ref="X211">IFERROR(_xlfn.XLOOKUP($A211&amp;X$4,MEN_DES&amp;MEN_COD,MEN_GMS),0)*$Q211</f>
        <v>0</v>
      </c>
      <c r="Y211" s="157" cm="1">
        <f t="array" ref="Y211">IFERROR(_xlfn.XLOOKUP($A211&amp;Y$4,MEN_DES&amp;MEN_COD,MEN_GMS),0)*$Q211</f>
        <v>0</v>
      </c>
      <c r="Z211" s="157" cm="1">
        <f t="array" ref="Z211">IFERROR(_xlfn.XLOOKUP($A211&amp;Z$4,MEN_DES&amp;MEN_COD,MEN_GMS),0)*$Q211</f>
        <v>0</v>
      </c>
      <c r="AA211" s="157" cm="1">
        <f t="array" ref="AA211">IFERROR(_xlfn.XLOOKUP($A211&amp;AA$4,MEN_DES&amp;MEN_COD,MEN_GMS),0)*$Q211</f>
        <v>0</v>
      </c>
      <c r="AB211" s="157" cm="1">
        <f t="array" ref="AB211">IFERROR(_xlfn.XLOOKUP($A211&amp;AB$4,MEN_DES&amp;MEN_COD,MEN_GMS),0)*$Q211</f>
        <v>0</v>
      </c>
      <c r="AC211" s="157" cm="1">
        <f t="array" ref="AC211">IFERROR(_xlfn.XLOOKUP($A211&amp;AC$4,MEN_DES&amp;MEN_COD,MEN_GMS),0)*$Q211</f>
        <v>0</v>
      </c>
      <c r="AD211" s="157" cm="1">
        <f t="array" ref="AD211">IFERROR(_xlfn.XLOOKUP($A211&amp;AD$4,MEN_DES&amp;MEN_COD,MEN_GMS),0)*$Q211</f>
        <v>0</v>
      </c>
      <c r="AE211" s="157" cm="1">
        <f t="array" ref="AE211">IFERROR(_xlfn.XLOOKUP($A211&amp;AE$4,MEN_DES&amp;MEN_COD,MEN_GMS),0)*$Q211</f>
        <v>0</v>
      </c>
      <c r="AF211" s="157"/>
      <c r="AG211" s="157" cm="1">
        <f t="array" ref="AG211">IFERROR(_xlfn.XLOOKUP($A211&amp;AG$4,MEN_DES&amp;MEN_COD,MEN_GMS),0)*$Q211</f>
        <v>0</v>
      </c>
      <c r="AH211" s="157" cm="1">
        <f t="array" ref="AH211">IFERROR(_xlfn.XLOOKUP($A211&amp;AH$4,MEN_DES&amp;MEN_COD,MEN_GMS),0)*$Q211</f>
        <v>0</v>
      </c>
      <c r="AI211" s="157" cm="1">
        <f t="array" ref="AI211">IFERROR(_xlfn.XLOOKUP($A211&amp;AI$4,MEN_DES&amp;MEN_COD,MEN_GMS),0)*$Q211</f>
        <v>0</v>
      </c>
      <c r="AJ211" s="157" cm="1">
        <f t="array" ref="AJ211">IFERROR(_xlfn.XLOOKUP($A211&amp;AJ$4,MEN_DES&amp;MEN_COD,MEN_GMS),0)*$Q211</f>
        <v>0</v>
      </c>
      <c r="AK211" s="157" cm="1">
        <f t="array" ref="AK211">IFERROR(_xlfn.XLOOKUP($A211&amp;AK$4,MEN_DES&amp;MEN_COD,MEN_GMS),0)*$Q211</f>
        <v>0</v>
      </c>
      <c r="AL211" s="157" cm="1">
        <f t="array" ref="AL211">IFERROR(_xlfn.XLOOKUP($A211&amp;AL$4,MEN_DES&amp;MEN_COD,MEN_GMS),0)*$Q211</f>
        <v>0</v>
      </c>
      <c r="AM211" s="157" cm="1">
        <f t="array" ref="AM211">IFERROR(_xlfn.XLOOKUP($A211&amp;AM$4,MEN_DES&amp;MEN_COD,MEN_GMS),0)*$Q211</f>
        <v>0</v>
      </c>
      <c r="AN211" s="157" cm="1">
        <f t="array" ref="AN211">IFERROR(_xlfn.XLOOKUP($A211&amp;AN$4,MEN_DES&amp;MEN_COD,MEN_GMS),0)*$Q211</f>
        <v>0</v>
      </c>
      <c r="AO211" s="157" cm="1">
        <f t="array" ref="AO211">IFERROR(_xlfn.XLOOKUP($A211&amp;AO$4,MEN_DES&amp;MEN_COD,MEN_GMS),0)*$Q211</f>
        <v>0</v>
      </c>
      <c r="AP211" s="157" cm="1">
        <f t="array" ref="AP211">IFERROR(_xlfn.XLOOKUP($A211&amp;AP$4,MEN_DES&amp;MEN_COD,MEN_GMS),0)*$Q211</f>
        <v>0</v>
      </c>
      <c r="AQ211" s="157" cm="1">
        <f t="array" ref="AQ211">IFERROR(_xlfn.XLOOKUP($A211&amp;AQ$4,MEN_DES&amp;MEN_COD,MEN_GMS),0)*$Q211</f>
        <v>0</v>
      </c>
      <c r="AR211" s="157" cm="1">
        <f t="array" ref="AR211">IFERROR(_xlfn.XLOOKUP($A211&amp;AR$4,MEN_DES&amp;MEN_COD,MEN_GMS),0)*$Q211</f>
        <v>0</v>
      </c>
      <c r="AS211" s="157" cm="1">
        <f t="array" ref="AS211">IFERROR(_xlfn.XLOOKUP($A211&amp;AS$4,MEN_DES&amp;MEN_COD,MEN_GMS),0)*$Q211</f>
        <v>0</v>
      </c>
      <c r="AT211" s="157" cm="1">
        <f t="array" ref="AT211">IFERROR(_xlfn.XLOOKUP($A211&amp;AT$4,MEN_DES&amp;MEN_COD,MEN_GMS),0)*$Q211</f>
        <v>0</v>
      </c>
      <c r="AU211" s="157" cm="1">
        <f t="array" ref="AU211">IFERROR(_xlfn.XLOOKUP($A211&amp;AU$4,MEN_DES&amp;MEN_COD,MEN_GMS),0)*$Q211</f>
        <v>0</v>
      </c>
      <c r="AV211" s="157" cm="1">
        <f t="array" ref="AV211">IFERROR(_xlfn.XLOOKUP($A211&amp;AV$4,MEN_DES&amp;MEN_COD,MEN_GMS),0)*$Q211</f>
        <v>0</v>
      </c>
      <c r="AW211" s="157" cm="1">
        <f t="array" ref="AW211">IFERROR(_xlfn.XLOOKUP($A211&amp;AW$4,MEN_DES&amp;MEN_COD,MEN_GMS),0)*$Q211</f>
        <v>0</v>
      </c>
      <c r="AX211" s="157" cm="1">
        <f t="array" ref="AX211">IFERROR(_xlfn.XLOOKUP($A211&amp;AX$4,MEN_DES&amp;MEN_COD,MEN_GMS),0)*$Q211</f>
        <v>0</v>
      </c>
      <c r="AY211" s="157" cm="1">
        <f t="array" ref="AY211">IFERROR(_xlfn.XLOOKUP($A211&amp;AY$4,MEN_DES&amp;MEN_COD,MEN_GMS),0)*$Q211</f>
        <v>0</v>
      </c>
      <c r="AZ211" s="157" cm="1">
        <f t="array" ref="AZ211">IFERROR(_xlfn.XLOOKUP($A211&amp;AZ$4,MEN_DES&amp;MEN_COD,MEN_GMS),0)*$Q211</f>
        <v>0</v>
      </c>
      <c r="BA211" s="157" cm="1">
        <f t="array" ref="BA211">IFERROR(_xlfn.XLOOKUP($A211&amp;BA$4,MEN_DES&amp;MEN_COD,MEN_GMS),0)*$Q211</f>
        <v>0</v>
      </c>
      <c r="BB211" s="157" cm="1">
        <f t="array" ref="BB211">IFERROR(_xlfn.XLOOKUP($A211&amp;BB$4,MEN_DES&amp;MEN_COD,MEN_GMS),0)*$Q211</f>
        <v>0</v>
      </c>
      <c r="BC211" s="157" cm="1">
        <f t="array" ref="BC211">IFERROR(_xlfn.XLOOKUP($A211&amp;BC$4,MEN_DES&amp;MEN_COD,MEN_GMS),0)*$Q211</f>
        <v>0</v>
      </c>
      <c r="BD211" s="157" cm="1">
        <f t="array" ref="BD211">IFERROR(_xlfn.XLOOKUP($A211&amp;BD$4,MEN_DES&amp;MEN_COD,MEN_GMS),0)*$Q211</f>
        <v>0</v>
      </c>
      <c r="BE211" s="157" cm="1">
        <f t="array" ref="BE211">IFERROR(_xlfn.XLOOKUP($A211&amp;BE$4,MEN_DES&amp;MEN_COD,MEN_GMS),0)*$Q211</f>
        <v>0</v>
      </c>
      <c r="BF211" s="157" cm="1">
        <f t="array" ref="BF211">IFERROR(_xlfn.XLOOKUP($A211&amp;BF$4,MEN_DES&amp;MEN_COD,MEN_GMS),0)*$Q211</f>
        <v>0</v>
      </c>
      <c r="BG211" s="157" cm="1">
        <f t="array" ref="BG211">IFERROR(_xlfn.XLOOKUP($A211&amp;BG$4,MEN_DES&amp;MEN_COD,MEN_GMS),0)*$Q211</f>
        <v>0</v>
      </c>
      <c r="BH211" s="157" cm="1">
        <f t="array" ref="BH211">IFERROR(_xlfn.XLOOKUP($A211&amp;BH$4,MEN_DES&amp;MEN_COD,MEN_GMS),0)*$Q211</f>
        <v>0</v>
      </c>
      <c r="BI211" s="157" cm="1">
        <f t="array" ref="BI211">IFERROR(_xlfn.XLOOKUP($A211&amp;BI$4,MEN_DES&amp;MEN_COD,MEN_GMS),0)*$Q211</f>
        <v>0</v>
      </c>
      <c r="BJ211" s="157" cm="1">
        <f t="array" ref="BJ211">IFERROR(_xlfn.XLOOKUP($A211&amp;BJ$4,MEN_DES&amp;MEN_COD,MEN_GMS),0)*$Q211</f>
        <v>0</v>
      </c>
      <c r="BK211" s="157" cm="1">
        <f t="array" ref="BK211">IFERROR(_xlfn.XLOOKUP($A211&amp;BK$4,MEN_DES&amp;MEN_COD,MEN_GMS),0)*$Q211</f>
        <v>0</v>
      </c>
      <c r="BL211" s="157" cm="1">
        <f t="array" ref="BL211">IFERROR(_xlfn.XLOOKUP($A211&amp;BL$4,MEN_DES&amp;MEN_COD,MEN_GMS),0)*$Q211</f>
        <v>0</v>
      </c>
      <c r="BM211" s="157" cm="1">
        <f t="array" ref="BM211">IFERROR(_xlfn.XLOOKUP($A211&amp;BM$4,MEN_DES&amp;MEN_COD,MEN_GMS),0)*$Q211</f>
        <v>0</v>
      </c>
      <c r="BN211" s="157" cm="1">
        <f t="array" ref="BN211">IFERROR(_xlfn.XLOOKUP($A211&amp;BN$4,MEN_DES&amp;MEN_COD,MEN_GMS),0)*$Q211</f>
        <v>0</v>
      </c>
      <c r="BO211" s="168">
        <f t="shared" si="42"/>
        <v>0</v>
      </c>
    </row>
    <row r="212" spans="2:67" x14ac:dyDescent="0.15">
      <c r="B212"/>
      <c r="C212"/>
      <c r="R212" s="157" cm="1">
        <f t="array" ref="R212">IFERROR(_xlfn.XLOOKUP($A212&amp;R$4,MEN_DES&amp;MEN_COD,MEN_GMS),0)*$Q212</f>
        <v>0</v>
      </c>
      <c r="S212" s="157" cm="1">
        <f t="array" ref="S212">IFERROR(_xlfn.XLOOKUP($A212&amp;S$4,MEN_DES&amp;MEN_COD,MEN_GMS),0)*$Q212</f>
        <v>0</v>
      </c>
      <c r="T212" s="157" cm="1">
        <f t="array" ref="T212">IFERROR(_xlfn.XLOOKUP($A212&amp;T$4,MEN_DES&amp;MEN_COD,MEN_GMS),0)*$Q212</f>
        <v>0</v>
      </c>
      <c r="U212" s="157" cm="1">
        <f t="array" ref="U212">IFERROR(_xlfn.XLOOKUP($A212&amp;U$4,MEN_DES&amp;MEN_COD,MEN_GMS),0)*$Q212</f>
        <v>0</v>
      </c>
      <c r="V212" s="157" cm="1">
        <f t="array" ref="V212">IFERROR(_xlfn.XLOOKUP($A212&amp;V$4,MEN_DES&amp;MEN_COD,MEN_GMS),0)*$Q212</f>
        <v>0</v>
      </c>
      <c r="W212" s="157" cm="1">
        <f t="array" ref="W212">IFERROR(_xlfn.XLOOKUP($A212&amp;W$4,MEN_DES&amp;MEN_COD,MEN_GMS),0)*$Q212</f>
        <v>0</v>
      </c>
      <c r="X212" s="157" cm="1">
        <f t="array" ref="X212">IFERROR(_xlfn.XLOOKUP($A212&amp;X$4,MEN_DES&amp;MEN_COD,MEN_GMS),0)*$Q212</f>
        <v>0</v>
      </c>
      <c r="Y212" s="157" cm="1">
        <f t="array" ref="Y212">IFERROR(_xlfn.XLOOKUP($A212&amp;Y$4,MEN_DES&amp;MEN_COD,MEN_GMS),0)*$Q212</f>
        <v>0</v>
      </c>
      <c r="Z212" s="157" cm="1">
        <f t="array" ref="Z212">IFERROR(_xlfn.XLOOKUP($A212&amp;Z$4,MEN_DES&amp;MEN_COD,MEN_GMS),0)*$Q212</f>
        <v>0</v>
      </c>
      <c r="AA212" s="157" cm="1">
        <f t="array" ref="AA212">IFERROR(_xlfn.XLOOKUP($A212&amp;AA$4,MEN_DES&amp;MEN_COD,MEN_GMS),0)*$Q212</f>
        <v>0</v>
      </c>
      <c r="AB212" s="157" cm="1">
        <f t="array" ref="AB212">IFERROR(_xlfn.XLOOKUP($A212&amp;AB$4,MEN_DES&amp;MEN_COD,MEN_GMS),0)*$Q212</f>
        <v>0</v>
      </c>
      <c r="AC212" s="157" cm="1">
        <f t="array" ref="AC212">IFERROR(_xlfn.XLOOKUP($A212&amp;AC$4,MEN_DES&amp;MEN_COD,MEN_GMS),0)*$Q212</f>
        <v>0</v>
      </c>
      <c r="AD212" s="157" cm="1">
        <f t="array" ref="AD212">IFERROR(_xlfn.XLOOKUP($A212&amp;AD$4,MEN_DES&amp;MEN_COD,MEN_GMS),0)*$Q212</f>
        <v>0</v>
      </c>
      <c r="AE212" s="157" cm="1">
        <f t="array" ref="AE212">IFERROR(_xlfn.XLOOKUP($A212&amp;AE$4,MEN_DES&amp;MEN_COD,MEN_GMS),0)*$Q212</f>
        <v>0</v>
      </c>
      <c r="AF212" s="157"/>
      <c r="AG212" s="157" cm="1">
        <f t="array" ref="AG212">IFERROR(_xlfn.XLOOKUP($A212&amp;AG$4,MEN_DES&amp;MEN_COD,MEN_GMS),0)*$Q212</f>
        <v>0</v>
      </c>
      <c r="AH212" s="157" cm="1">
        <f t="array" ref="AH212">IFERROR(_xlfn.XLOOKUP($A212&amp;AH$4,MEN_DES&amp;MEN_COD,MEN_GMS),0)*$Q212</f>
        <v>0</v>
      </c>
      <c r="AI212" s="157" cm="1">
        <f t="array" ref="AI212">IFERROR(_xlfn.XLOOKUP($A212&amp;AI$4,MEN_DES&amp;MEN_COD,MEN_GMS),0)*$Q212</f>
        <v>0</v>
      </c>
      <c r="AJ212" s="157" cm="1">
        <f t="array" ref="AJ212">IFERROR(_xlfn.XLOOKUP($A212&amp;AJ$4,MEN_DES&amp;MEN_COD,MEN_GMS),0)*$Q212</f>
        <v>0</v>
      </c>
      <c r="AK212" s="157" cm="1">
        <f t="array" ref="AK212">IFERROR(_xlfn.XLOOKUP($A212&amp;AK$4,MEN_DES&amp;MEN_COD,MEN_GMS),0)*$Q212</f>
        <v>0</v>
      </c>
      <c r="AL212" s="157" cm="1">
        <f t="array" ref="AL212">IFERROR(_xlfn.XLOOKUP($A212&amp;AL$4,MEN_DES&amp;MEN_COD,MEN_GMS),0)*$Q212</f>
        <v>0</v>
      </c>
      <c r="AM212" s="157" cm="1">
        <f t="array" ref="AM212">IFERROR(_xlfn.XLOOKUP($A212&amp;AM$4,MEN_DES&amp;MEN_COD,MEN_GMS),0)*$Q212</f>
        <v>0</v>
      </c>
      <c r="AN212" s="157" cm="1">
        <f t="array" ref="AN212">IFERROR(_xlfn.XLOOKUP($A212&amp;AN$4,MEN_DES&amp;MEN_COD,MEN_GMS),0)*$Q212</f>
        <v>0</v>
      </c>
      <c r="AO212" s="157" cm="1">
        <f t="array" ref="AO212">IFERROR(_xlfn.XLOOKUP($A212&amp;AO$4,MEN_DES&amp;MEN_COD,MEN_GMS),0)*$Q212</f>
        <v>0</v>
      </c>
      <c r="AP212" s="157" cm="1">
        <f t="array" ref="AP212">IFERROR(_xlfn.XLOOKUP($A212&amp;AP$4,MEN_DES&amp;MEN_COD,MEN_GMS),0)*$Q212</f>
        <v>0</v>
      </c>
      <c r="AQ212" s="157" cm="1">
        <f t="array" ref="AQ212">IFERROR(_xlfn.XLOOKUP($A212&amp;AQ$4,MEN_DES&amp;MEN_COD,MEN_GMS),0)*$Q212</f>
        <v>0</v>
      </c>
      <c r="AR212" s="157" cm="1">
        <f t="array" ref="AR212">IFERROR(_xlfn.XLOOKUP($A212&amp;AR$4,MEN_DES&amp;MEN_COD,MEN_GMS),0)*$Q212</f>
        <v>0</v>
      </c>
      <c r="AS212" s="157" cm="1">
        <f t="array" ref="AS212">IFERROR(_xlfn.XLOOKUP($A212&amp;AS$4,MEN_DES&amp;MEN_COD,MEN_GMS),0)*$Q212</f>
        <v>0</v>
      </c>
      <c r="AT212" s="157" cm="1">
        <f t="array" ref="AT212">IFERROR(_xlfn.XLOOKUP($A212&amp;AT$4,MEN_DES&amp;MEN_COD,MEN_GMS),0)*$Q212</f>
        <v>0</v>
      </c>
      <c r="AU212" s="157" cm="1">
        <f t="array" ref="AU212">IFERROR(_xlfn.XLOOKUP($A212&amp;AU$4,MEN_DES&amp;MEN_COD,MEN_GMS),0)*$Q212</f>
        <v>0</v>
      </c>
      <c r="AV212" s="157" cm="1">
        <f t="array" ref="AV212">IFERROR(_xlfn.XLOOKUP($A212&amp;AV$4,MEN_DES&amp;MEN_COD,MEN_GMS),0)*$Q212</f>
        <v>0</v>
      </c>
      <c r="AW212" s="157" cm="1">
        <f t="array" ref="AW212">IFERROR(_xlfn.XLOOKUP($A212&amp;AW$4,MEN_DES&amp;MEN_COD,MEN_GMS),0)*$Q212</f>
        <v>0</v>
      </c>
      <c r="AX212" s="157" cm="1">
        <f t="array" ref="AX212">IFERROR(_xlfn.XLOOKUP($A212&amp;AX$4,MEN_DES&amp;MEN_COD,MEN_GMS),0)*$Q212</f>
        <v>0</v>
      </c>
      <c r="AY212" s="157" cm="1">
        <f t="array" ref="AY212">IFERROR(_xlfn.XLOOKUP($A212&amp;AY$4,MEN_DES&amp;MEN_COD,MEN_GMS),0)*$Q212</f>
        <v>0</v>
      </c>
      <c r="AZ212" s="157" cm="1">
        <f t="array" ref="AZ212">IFERROR(_xlfn.XLOOKUP($A212&amp;AZ$4,MEN_DES&amp;MEN_COD,MEN_GMS),0)*$Q212</f>
        <v>0</v>
      </c>
      <c r="BA212" s="157" cm="1">
        <f t="array" ref="BA212">IFERROR(_xlfn.XLOOKUP($A212&amp;BA$4,MEN_DES&amp;MEN_COD,MEN_GMS),0)*$Q212</f>
        <v>0</v>
      </c>
      <c r="BB212" s="157" cm="1">
        <f t="array" ref="BB212">IFERROR(_xlfn.XLOOKUP($A212&amp;BB$4,MEN_DES&amp;MEN_COD,MEN_GMS),0)*$Q212</f>
        <v>0</v>
      </c>
      <c r="BC212" s="157" cm="1">
        <f t="array" ref="BC212">IFERROR(_xlfn.XLOOKUP($A212&amp;BC$4,MEN_DES&amp;MEN_COD,MEN_GMS),0)*$Q212</f>
        <v>0</v>
      </c>
      <c r="BD212" s="157" cm="1">
        <f t="array" ref="BD212">IFERROR(_xlfn.XLOOKUP($A212&amp;BD$4,MEN_DES&amp;MEN_COD,MEN_GMS),0)*$Q212</f>
        <v>0</v>
      </c>
      <c r="BE212" s="157" cm="1">
        <f t="array" ref="BE212">IFERROR(_xlfn.XLOOKUP($A212&amp;BE$4,MEN_DES&amp;MEN_COD,MEN_GMS),0)*$Q212</f>
        <v>0</v>
      </c>
      <c r="BF212" s="157" cm="1">
        <f t="array" ref="BF212">IFERROR(_xlfn.XLOOKUP($A212&amp;BF$4,MEN_DES&amp;MEN_COD,MEN_GMS),0)*$Q212</f>
        <v>0</v>
      </c>
      <c r="BG212" s="157" cm="1">
        <f t="array" ref="BG212">IFERROR(_xlfn.XLOOKUP($A212&amp;BG$4,MEN_DES&amp;MEN_COD,MEN_GMS),0)*$Q212</f>
        <v>0</v>
      </c>
      <c r="BH212" s="157" cm="1">
        <f t="array" ref="BH212">IFERROR(_xlfn.XLOOKUP($A212&amp;BH$4,MEN_DES&amp;MEN_COD,MEN_GMS),0)*$Q212</f>
        <v>0</v>
      </c>
      <c r="BI212" s="157" cm="1">
        <f t="array" ref="BI212">IFERROR(_xlfn.XLOOKUP($A212&amp;BI$4,MEN_DES&amp;MEN_COD,MEN_GMS),0)*$Q212</f>
        <v>0</v>
      </c>
      <c r="BJ212" s="157" cm="1">
        <f t="array" ref="BJ212">IFERROR(_xlfn.XLOOKUP($A212&amp;BJ$4,MEN_DES&amp;MEN_COD,MEN_GMS),0)*$Q212</f>
        <v>0</v>
      </c>
      <c r="BK212" s="157" cm="1">
        <f t="array" ref="BK212">IFERROR(_xlfn.XLOOKUP($A212&amp;BK$4,MEN_DES&amp;MEN_COD,MEN_GMS),0)*$Q212</f>
        <v>0</v>
      </c>
      <c r="BL212" s="157" cm="1">
        <f t="array" ref="BL212">IFERROR(_xlfn.XLOOKUP($A212&amp;BL$4,MEN_DES&amp;MEN_COD,MEN_GMS),0)*$Q212</f>
        <v>0</v>
      </c>
      <c r="BM212" s="157" cm="1">
        <f t="array" ref="BM212">IFERROR(_xlfn.XLOOKUP($A212&amp;BM$4,MEN_DES&amp;MEN_COD,MEN_GMS),0)*$Q212</f>
        <v>0</v>
      </c>
      <c r="BN212" s="157" cm="1">
        <f t="array" ref="BN212">IFERROR(_xlfn.XLOOKUP($A212&amp;BN$4,MEN_DES&amp;MEN_COD,MEN_GMS),0)*$Q212</f>
        <v>0</v>
      </c>
      <c r="BO212" s="168">
        <f t="shared" si="42"/>
        <v>0</v>
      </c>
    </row>
    <row r="213" spans="2:67" x14ac:dyDescent="0.15">
      <c r="B213"/>
      <c r="C213"/>
      <c r="R213" s="157" cm="1">
        <f t="array" ref="R213">IFERROR(_xlfn.XLOOKUP($A213&amp;R$4,MEN_DES&amp;MEN_COD,MEN_GMS),0)*$Q213</f>
        <v>0</v>
      </c>
      <c r="S213" s="157" cm="1">
        <f t="array" ref="S213">IFERROR(_xlfn.XLOOKUP($A213&amp;S$4,MEN_DES&amp;MEN_COD,MEN_GMS),0)*$Q213</f>
        <v>0</v>
      </c>
      <c r="T213" s="157" cm="1">
        <f t="array" ref="T213">IFERROR(_xlfn.XLOOKUP($A213&amp;T$4,MEN_DES&amp;MEN_COD,MEN_GMS),0)*$Q213</f>
        <v>0</v>
      </c>
      <c r="U213" s="157" cm="1">
        <f t="array" ref="U213">IFERROR(_xlfn.XLOOKUP($A213&amp;U$4,MEN_DES&amp;MEN_COD,MEN_GMS),0)*$Q213</f>
        <v>0</v>
      </c>
      <c r="V213" s="157" cm="1">
        <f t="array" ref="V213">IFERROR(_xlfn.XLOOKUP($A213&amp;V$4,MEN_DES&amp;MEN_COD,MEN_GMS),0)*$Q213</f>
        <v>0</v>
      </c>
      <c r="W213" s="157" cm="1">
        <f t="array" ref="W213">IFERROR(_xlfn.XLOOKUP($A213&amp;W$4,MEN_DES&amp;MEN_COD,MEN_GMS),0)*$Q213</f>
        <v>0</v>
      </c>
      <c r="X213" s="157" cm="1">
        <f t="array" ref="X213">IFERROR(_xlfn.XLOOKUP($A213&amp;X$4,MEN_DES&amp;MEN_COD,MEN_GMS),0)*$Q213</f>
        <v>0</v>
      </c>
      <c r="Y213" s="157" cm="1">
        <f t="array" ref="Y213">IFERROR(_xlfn.XLOOKUP($A213&amp;Y$4,MEN_DES&amp;MEN_COD,MEN_GMS),0)*$Q213</f>
        <v>0</v>
      </c>
      <c r="Z213" s="157" cm="1">
        <f t="array" ref="Z213">IFERROR(_xlfn.XLOOKUP($A213&amp;Z$4,MEN_DES&amp;MEN_COD,MEN_GMS),0)*$Q213</f>
        <v>0</v>
      </c>
      <c r="AA213" s="157" cm="1">
        <f t="array" ref="AA213">IFERROR(_xlfn.XLOOKUP($A213&amp;AA$4,MEN_DES&amp;MEN_COD,MEN_GMS),0)*$Q213</f>
        <v>0</v>
      </c>
      <c r="AB213" s="157" cm="1">
        <f t="array" ref="AB213">IFERROR(_xlfn.XLOOKUP($A213&amp;AB$4,MEN_DES&amp;MEN_COD,MEN_GMS),0)*$Q213</f>
        <v>0</v>
      </c>
      <c r="AC213" s="157" cm="1">
        <f t="array" ref="AC213">IFERROR(_xlfn.XLOOKUP($A213&amp;AC$4,MEN_DES&amp;MEN_COD,MEN_GMS),0)*$Q213</f>
        <v>0</v>
      </c>
      <c r="AD213" s="157" cm="1">
        <f t="array" ref="AD213">IFERROR(_xlfn.XLOOKUP($A213&amp;AD$4,MEN_DES&amp;MEN_COD,MEN_GMS),0)*$Q213</f>
        <v>0</v>
      </c>
      <c r="AE213" s="157" cm="1">
        <f t="array" ref="AE213">IFERROR(_xlfn.XLOOKUP($A213&amp;AE$4,MEN_DES&amp;MEN_COD,MEN_GMS),0)*$Q213</f>
        <v>0</v>
      </c>
      <c r="AF213" s="157"/>
      <c r="AG213" s="157" cm="1">
        <f t="array" ref="AG213">IFERROR(_xlfn.XLOOKUP($A213&amp;AG$4,MEN_DES&amp;MEN_COD,MEN_GMS),0)*$Q213</f>
        <v>0</v>
      </c>
      <c r="AH213" s="157" cm="1">
        <f t="array" ref="AH213">IFERROR(_xlfn.XLOOKUP($A213&amp;AH$4,MEN_DES&amp;MEN_COD,MEN_GMS),0)*$Q213</f>
        <v>0</v>
      </c>
      <c r="AI213" s="157" cm="1">
        <f t="array" ref="AI213">IFERROR(_xlfn.XLOOKUP($A213&amp;AI$4,MEN_DES&amp;MEN_COD,MEN_GMS),0)*$Q213</f>
        <v>0</v>
      </c>
      <c r="AJ213" s="157" cm="1">
        <f t="array" ref="AJ213">IFERROR(_xlfn.XLOOKUP($A213&amp;AJ$4,MEN_DES&amp;MEN_COD,MEN_GMS),0)*$Q213</f>
        <v>0</v>
      </c>
      <c r="AK213" s="157" cm="1">
        <f t="array" ref="AK213">IFERROR(_xlfn.XLOOKUP($A213&amp;AK$4,MEN_DES&amp;MEN_COD,MEN_GMS),0)*$Q213</f>
        <v>0</v>
      </c>
      <c r="AL213" s="157" cm="1">
        <f t="array" ref="AL213">IFERROR(_xlfn.XLOOKUP($A213&amp;AL$4,MEN_DES&amp;MEN_COD,MEN_GMS),0)*$Q213</f>
        <v>0</v>
      </c>
      <c r="AM213" s="157" cm="1">
        <f t="array" ref="AM213">IFERROR(_xlfn.XLOOKUP($A213&amp;AM$4,MEN_DES&amp;MEN_COD,MEN_GMS),0)*$Q213</f>
        <v>0</v>
      </c>
      <c r="AN213" s="157" cm="1">
        <f t="array" ref="AN213">IFERROR(_xlfn.XLOOKUP($A213&amp;AN$4,MEN_DES&amp;MEN_COD,MEN_GMS),0)*$Q213</f>
        <v>0</v>
      </c>
      <c r="AO213" s="157" cm="1">
        <f t="array" ref="AO213">IFERROR(_xlfn.XLOOKUP($A213&amp;AO$4,MEN_DES&amp;MEN_COD,MEN_GMS),0)*$Q213</f>
        <v>0</v>
      </c>
      <c r="AP213" s="157" cm="1">
        <f t="array" ref="AP213">IFERROR(_xlfn.XLOOKUP($A213&amp;AP$4,MEN_DES&amp;MEN_COD,MEN_GMS),0)*$Q213</f>
        <v>0</v>
      </c>
      <c r="AQ213" s="157" cm="1">
        <f t="array" ref="AQ213">IFERROR(_xlfn.XLOOKUP($A213&amp;AQ$4,MEN_DES&amp;MEN_COD,MEN_GMS),0)*$Q213</f>
        <v>0</v>
      </c>
      <c r="AR213" s="157" cm="1">
        <f t="array" ref="AR213">IFERROR(_xlfn.XLOOKUP($A213&amp;AR$4,MEN_DES&amp;MEN_COD,MEN_GMS),0)*$Q213</f>
        <v>0</v>
      </c>
      <c r="AS213" s="157" cm="1">
        <f t="array" ref="AS213">IFERROR(_xlfn.XLOOKUP($A213&amp;AS$4,MEN_DES&amp;MEN_COD,MEN_GMS),0)*$Q213</f>
        <v>0</v>
      </c>
      <c r="AT213" s="157" cm="1">
        <f t="array" ref="AT213">IFERROR(_xlfn.XLOOKUP($A213&amp;AT$4,MEN_DES&amp;MEN_COD,MEN_GMS),0)*$Q213</f>
        <v>0</v>
      </c>
      <c r="AU213" s="157" cm="1">
        <f t="array" ref="AU213">IFERROR(_xlfn.XLOOKUP($A213&amp;AU$4,MEN_DES&amp;MEN_COD,MEN_GMS),0)*$Q213</f>
        <v>0</v>
      </c>
      <c r="AV213" s="157" cm="1">
        <f t="array" ref="AV213">IFERROR(_xlfn.XLOOKUP($A213&amp;AV$4,MEN_DES&amp;MEN_COD,MEN_GMS),0)*$Q213</f>
        <v>0</v>
      </c>
      <c r="AW213" s="157" cm="1">
        <f t="array" ref="AW213">IFERROR(_xlfn.XLOOKUP($A213&amp;AW$4,MEN_DES&amp;MEN_COD,MEN_GMS),0)*$Q213</f>
        <v>0</v>
      </c>
      <c r="AX213" s="157" cm="1">
        <f t="array" ref="AX213">IFERROR(_xlfn.XLOOKUP($A213&amp;AX$4,MEN_DES&amp;MEN_COD,MEN_GMS),0)*$Q213</f>
        <v>0</v>
      </c>
      <c r="AY213" s="157" cm="1">
        <f t="array" ref="AY213">IFERROR(_xlfn.XLOOKUP($A213&amp;AY$4,MEN_DES&amp;MEN_COD,MEN_GMS),0)*$Q213</f>
        <v>0</v>
      </c>
      <c r="AZ213" s="157" cm="1">
        <f t="array" ref="AZ213">IFERROR(_xlfn.XLOOKUP($A213&amp;AZ$4,MEN_DES&amp;MEN_COD,MEN_GMS),0)*$Q213</f>
        <v>0</v>
      </c>
      <c r="BA213" s="157" cm="1">
        <f t="array" ref="BA213">IFERROR(_xlfn.XLOOKUP($A213&amp;BA$4,MEN_DES&amp;MEN_COD,MEN_GMS),0)*$Q213</f>
        <v>0</v>
      </c>
      <c r="BB213" s="157" cm="1">
        <f t="array" ref="BB213">IFERROR(_xlfn.XLOOKUP($A213&amp;BB$4,MEN_DES&amp;MEN_COD,MEN_GMS),0)*$Q213</f>
        <v>0</v>
      </c>
      <c r="BC213" s="157" cm="1">
        <f t="array" ref="BC213">IFERROR(_xlfn.XLOOKUP($A213&amp;BC$4,MEN_DES&amp;MEN_COD,MEN_GMS),0)*$Q213</f>
        <v>0</v>
      </c>
      <c r="BD213" s="157" cm="1">
        <f t="array" ref="BD213">IFERROR(_xlfn.XLOOKUP($A213&amp;BD$4,MEN_DES&amp;MEN_COD,MEN_GMS),0)*$Q213</f>
        <v>0</v>
      </c>
      <c r="BE213" s="157" cm="1">
        <f t="array" ref="BE213">IFERROR(_xlfn.XLOOKUP($A213&amp;BE$4,MEN_DES&amp;MEN_COD,MEN_GMS),0)*$Q213</f>
        <v>0</v>
      </c>
      <c r="BF213" s="157" cm="1">
        <f t="array" ref="BF213">IFERROR(_xlfn.XLOOKUP($A213&amp;BF$4,MEN_DES&amp;MEN_COD,MEN_GMS),0)*$Q213</f>
        <v>0</v>
      </c>
      <c r="BG213" s="157" cm="1">
        <f t="array" ref="BG213">IFERROR(_xlfn.XLOOKUP($A213&amp;BG$4,MEN_DES&amp;MEN_COD,MEN_GMS),0)*$Q213</f>
        <v>0</v>
      </c>
      <c r="BH213" s="157" cm="1">
        <f t="array" ref="BH213">IFERROR(_xlfn.XLOOKUP($A213&amp;BH$4,MEN_DES&amp;MEN_COD,MEN_GMS),0)*$Q213</f>
        <v>0</v>
      </c>
      <c r="BI213" s="157" cm="1">
        <f t="array" ref="BI213">IFERROR(_xlfn.XLOOKUP($A213&amp;BI$4,MEN_DES&amp;MEN_COD,MEN_GMS),0)*$Q213</f>
        <v>0</v>
      </c>
      <c r="BJ213" s="157" cm="1">
        <f t="array" ref="BJ213">IFERROR(_xlfn.XLOOKUP($A213&amp;BJ$4,MEN_DES&amp;MEN_COD,MEN_GMS),0)*$Q213</f>
        <v>0</v>
      </c>
      <c r="BK213" s="157" cm="1">
        <f t="array" ref="BK213">IFERROR(_xlfn.XLOOKUP($A213&amp;BK$4,MEN_DES&amp;MEN_COD,MEN_GMS),0)*$Q213</f>
        <v>0</v>
      </c>
      <c r="BL213" s="157" cm="1">
        <f t="array" ref="BL213">IFERROR(_xlfn.XLOOKUP($A213&amp;BL$4,MEN_DES&amp;MEN_COD,MEN_GMS),0)*$Q213</f>
        <v>0</v>
      </c>
      <c r="BM213" s="157" cm="1">
        <f t="array" ref="BM213">IFERROR(_xlfn.XLOOKUP($A213&amp;BM$4,MEN_DES&amp;MEN_COD,MEN_GMS),0)*$Q213</f>
        <v>0</v>
      </c>
      <c r="BN213" s="157" cm="1">
        <f t="array" ref="BN213">IFERROR(_xlfn.XLOOKUP($A213&amp;BN$4,MEN_DES&amp;MEN_COD,MEN_GMS),0)*$Q213</f>
        <v>0</v>
      </c>
      <c r="BO213" s="168">
        <f t="shared" si="42"/>
        <v>0</v>
      </c>
    </row>
    <row r="214" spans="2:67" x14ac:dyDescent="0.15">
      <c r="B214"/>
      <c r="C214"/>
      <c r="R214" s="157" cm="1">
        <f t="array" ref="R214">IFERROR(_xlfn.XLOOKUP($A214&amp;R$4,MEN_DES&amp;MEN_COD,MEN_GMS),0)*$Q214</f>
        <v>0</v>
      </c>
      <c r="S214" s="157" cm="1">
        <f t="array" ref="S214">IFERROR(_xlfn.XLOOKUP($A214&amp;S$4,MEN_DES&amp;MEN_COD,MEN_GMS),0)*$Q214</f>
        <v>0</v>
      </c>
      <c r="T214" s="157" cm="1">
        <f t="array" ref="T214">IFERROR(_xlfn.XLOOKUP($A214&amp;T$4,MEN_DES&amp;MEN_COD,MEN_GMS),0)*$Q214</f>
        <v>0</v>
      </c>
      <c r="U214" s="157" cm="1">
        <f t="array" ref="U214">IFERROR(_xlfn.XLOOKUP($A214&amp;U$4,MEN_DES&amp;MEN_COD,MEN_GMS),0)*$Q214</f>
        <v>0</v>
      </c>
      <c r="V214" s="157" cm="1">
        <f t="array" ref="V214">IFERROR(_xlfn.XLOOKUP($A214&amp;V$4,MEN_DES&amp;MEN_COD,MEN_GMS),0)*$Q214</f>
        <v>0</v>
      </c>
      <c r="W214" s="157" cm="1">
        <f t="array" ref="W214">IFERROR(_xlfn.XLOOKUP($A214&amp;W$4,MEN_DES&amp;MEN_COD,MEN_GMS),0)*$Q214</f>
        <v>0</v>
      </c>
      <c r="X214" s="157" cm="1">
        <f t="array" ref="X214">IFERROR(_xlfn.XLOOKUP($A214&amp;X$4,MEN_DES&amp;MEN_COD,MEN_GMS),0)*$Q214</f>
        <v>0</v>
      </c>
      <c r="Y214" s="157" cm="1">
        <f t="array" ref="Y214">IFERROR(_xlfn.XLOOKUP($A214&amp;Y$4,MEN_DES&amp;MEN_COD,MEN_GMS),0)*$Q214</f>
        <v>0</v>
      </c>
      <c r="Z214" s="157" cm="1">
        <f t="array" ref="Z214">IFERROR(_xlfn.XLOOKUP($A214&amp;Z$4,MEN_DES&amp;MEN_COD,MEN_GMS),0)*$Q214</f>
        <v>0</v>
      </c>
      <c r="AA214" s="157" cm="1">
        <f t="array" ref="AA214">IFERROR(_xlfn.XLOOKUP($A214&amp;AA$4,MEN_DES&amp;MEN_COD,MEN_GMS),0)*$Q214</f>
        <v>0</v>
      </c>
      <c r="AB214" s="157" cm="1">
        <f t="array" ref="AB214">IFERROR(_xlfn.XLOOKUP($A214&amp;AB$4,MEN_DES&amp;MEN_COD,MEN_GMS),0)*$Q214</f>
        <v>0</v>
      </c>
      <c r="AC214" s="157" cm="1">
        <f t="array" ref="AC214">IFERROR(_xlfn.XLOOKUP($A214&amp;AC$4,MEN_DES&amp;MEN_COD,MEN_GMS),0)*$Q214</f>
        <v>0</v>
      </c>
      <c r="AD214" s="157" cm="1">
        <f t="array" ref="AD214">IFERROR(_xlfn.XLOOKUP($A214&amp;AD$4,MEN_DES&amp;MEN_COD,MEN_GMS),0)*$Q214</f>
        <v>0</v>
      </c>
      <c r="AE214" s="157" cm="1">
        <f t="array" ref="AE214">IFERROR(_xlfn.XLOOKUP($A214&amp;AE$4,MEN_DES&amp;MEN_COD,MEN_GMS),0)*$Q214</f>
        <v>0</v>
      </c>
      <c r="AF214" s="157"/>
      <c r="AG214" s="157" cm="1">
        <f t="array" ref="AG214">IFERROR(_xlfn.XLOOKUP($A214&amp;AG$4,MEN_DES&amp;MEN_COD,MEN_GMS),0)*$Q214</f>
        <v>0</v>
      </c>
      <c r="AH214" s="157" cm="1">
        <f t="array" ref="AH214">IFERROR(_xlfn.XLOOKUP($A214&amp;AH$4,MEN_DES&amp;MEN_COD,MEN_GMS),0)*$Q214</f>
        <v>0</v>
      </c>
      <c r="AI214" s="157" cm="1">
        <f t="array" ref="AI214">IFERROR(_xlfn.XLOOKUP($A214&amp;AI$4,MEN_DES&amp;MEN_COD,MEN_GMS),0)*$Q214</f>
        <v>0</v>
      </c>
      <c r="AJ214" s="157" cm="1">
        <f t="array" ref="AJ214">IFERROR(_xlfn.XLOOKUP($A214&amp;AJ$4,MEN_DES&amp;MEN_COD,MEN_GMS),0)*$Q214</f>
        <v>0</v>
      </c>
      <c r="AK214" s="157" cm="1">
        <f t="array" ref="AK214">IFERROR(_xlfn.XLOOKUP($A214&amp;AK$4,MEN_DES&amp;MEN_COD,MEN_GMS),0)*$Q214</f>
        <v>0</v>
      </c>
      <c r="AL214" s="157" cm="1">
        <f t="array" ref="AL214">IFERROR(_xlfn.XLOOKUP($A214&amp;AL$4,MEN_DES&amp;MEN_COD,MEN_GMS),0)*$Q214</f>
        <v>0</v>
      </c>
      <c r="AM214" s="157" cm="1">
        <f t="array" ref="AM214">IFERROR(_xlfn.XLOOKUP($A214&amp;AM$4,MEN_DES&amp;MEN_COD,MEN_GMS),0)*$Q214</f>
        <v>0</v>
      </c>
      <c r="AN214" s="157" cm="1">
        <f t="array" ref="AN214">IFERROR(_xlfn.XLOOKUP($A214&amp;AN$4,MEN_DES&amp;MEN_COD,MEN_GMS),0)*$Q214</f>
        <v>0</v>
      </c>
      <c r="AO214" s="157" cm="1">
        <f t="array" ref="AO214">IFERROR(_xlfn.XLOOKUP($A214&amp;AO$4,MEN_DES&amp;MEN_COD,MEN_GMS),0)*$Q214</f>
        <v>0</v>
      </c>
      <c r="AP214" s="157" cm="1">
        <f t="array" ref="AP214">IFERROR(_xlfn.XLOOKUP($A214&amp;AP$4,MEN_DES&amp;MEN_COD,MEN_GMS),0)*$Q214</f>
        <v>0</v>
      </c>
      <c r="AQ214" s="157" cm="1">
        <f t="array" ref="AQ214">IFERROR(_xlfn.XLOOKUP($A214&amp;AQ$4,MEN_DES&amp;MEN_COD,MEN_GMS),0)*$Q214</f>
        <v>0</v>
      </c>
      <c r="AR214" s="157" cm="1">
        <f t="array" ref="AR214">IFERROR(_xlfn.XLOOKUP($A214&amp;AR$4,MEN_DES&amp;MEN_COD,MEN_GMS),0)*$Q214</f>
        <v>0</v>
      </c>
      <c r="AS214" s="157" cm="1">
        <f t="array" ref="AS214">IFERROR(_xlfn.XLOOKUP($A214&amp;AS$4,MEN_DES&amp;MEN_COD,MEN_GMS),0)*$Q214</f>
        <v>0</v>
      </c>
      <c r="AT214" s="157" cm="1">
        <f t="array" ref="AT214">IFERROR(_xlfn.XLOOKUP($A214&amp;AT$4,MEN_DES&amp;MEN_COD,MEN_GMS),0)*$Q214</f>
        <v>0</v>
      </c>
      <c r="AU214" s="157" cm="1">
        <f t="array" ref="AU214">IFERROR(_xlfn.XLOOKUP($A214&amp;AU$4,MEN_DES&amp;MEN_COD,MEN_GMS),0)*$Q214</f>
        <v>0</v>
      </c>
      <c r="AV214" s="157" cm="1">
        <f t="array" ref="AV214">IFERROR(_xlfn.XLOOKUP($A214&amp;AV$4,MEN_DES&amp;MEN_COD,MEN_GMS),0)*$Q214</f>
        <v>0</v>
      </c>
      <c r="AW214" s="157" cm="1">
        <f t="array" ref="AW214">IFERROR(_xlfn.XLOOKUP($A214&amp;AW$4,MEN_DES&amp;MEN_COD,MEN_GMS),0)*$Q214</f>
        <v>0</v>
      </c>
      <c r="AX214" s="157" cm="1">
        <f t="array" ref="AX214">IFERROR(_xlfn.XLOOKUP($A214&amp;AX$4,MEN_DES&amp;MEN_COD,MEN_GMS),0)*$Q214</f>
        <v>0</v>
      </c>
      <c r="AY214" s="157" cm="1">
        <f t="array" ref="AY214">IFERROR(_xlfn.XLOOKUP($A214&amp;AY$4,MEN_DES&amp;MEN_COD,MEN_GMS),0)*$Q214</f>
        <v>0</v>
      </c>
      <c r="AZ214" s="157" cm="1">
        <f t="array" ref="AZ214">IFERROR(_xlfn.XLOOKUP($A214&amp;AZ$4,MEN_DES&amp;MEN_COD,MEN_GMS),0)*$Q214</f>
        <v>0</v>
      </c>
      <c r="BA214" s="157" cm="1">
        <f t="array" ref="BA214">IFERROR(_xlfn.XLOOKUP($A214&amp;BA$4,MEN_DES&amp;MEN_COD,MEN_GMS),0)*$Q214</f>
        <v>0</v>
      </c>
      <c r="BB214" s="157" cm="1">
        <f t="array" ref="BB214">IFERROR(_xlfn.XLOOKUP($A214&amp;BB$4,MEN_DES&amp;MEN_COD,MEN_GMS),0)*$Q214</f>
        <v>0</v>
      </c>
      <c r="BC214" s="157" cm="1">
        <f t="array" ref="BC214">IFERROR(_xlfn.XLOOKUP($A214&amp;BC$4,MEN_DES&amp;MEN_COD,MEN_GMS),0)*$Q214</f>
        <v>0</v>
      </c>
      <c r="BD214" s="157" cm="1">
        <f t="array" ref="BD214">IFERROR(_xlfn.XLOOKUP($A214&amp;BD$4,MEN_DES&amp;MEN_COD,MEN_GMS),0)*$Q214</f>
        <v>0</v>
      </c>
      <c r="BE214" s="157" cm="1">
        <f t="array" ref="BE214">IFERROR(_xlfn.XLOOKUP($A214&amp;BE$4,MEN_DES&amp;MEN_COD,MEN_GMS),0)*$Q214</f>
        <v>0</v>
      </c>
      <c r="BF214" s="157" cm="1">
        <f t="array" ref="BF214">IFERROR(_xlfn.XLOOKUP($A214&amp;BF$4,MEN_DES&amp;MEN_COD,MEN_GMS),0)*$Q214</f>
        <v>0</v>
      </c>
      <c r="BG214" s="157" cm="1">
        <f t="array" ref="BG214">IFERROR(_xlfn.XLOOKUP($A214&amp;BG$4,MEN_DES&amp;MEN_COD,MEN_GMS),0)*$Q214</f>
        <v>0</v>
      </c>
      <c r="BH214" s="157" cm="1">
        <f t="array" ref="BH214">IFERROR(_xlfn.XLOOKUP($A214&amp;BH$4,MEN_DES&amp;MEN_COD,MEN_GMS),0)*$Q214</f>
        <v>0</v>
      </c>
      <c r="BI214" s="157" cm="1">
        <f t="array" ref="BI214">IFERROR(_xlfn.XLOOKUP($A214&amp;BI$4,MEN_DES&amp;MEN_COD,MEN_GMS),0)*$Q214</f>
        <v>0</v>
      </c>
      <c r="BJ214" s="157" cm="1">
        <f t="array" ref="BJ214">IFERROR(_xlfn.XLOOKUP($A214&amp;BJ$4,MEN_DES&amp;MEN_COD,MEN_GMS),0)*$Q214</f>
        <v>0</v>
      </c>
      <c r="BK214" s="157" cm="1">
        <f t="array" ref="BK214">IFERROR(_xlfn.XLOOKUP($A214&amp;BK$4,MEN_DES&amp;MEN_COD,MEN_GMS),0)*$Q214</f>
        <v>0</v>
      </c>
      <c r="BL214" s="157" cm="1">
        <f t="array" ref="BL214">IFERROR(_xlfn.XLOOKUP($A214&amp;BL$4,MEN_DES&amp;MEN_COD,MEN_GMS),0)*$Q214</f>
        <v>0</v>
      </c>
      <c r="BM214" s="157" cm="1">
        <f t="array" ref="BM214">IFERROR(_xlfn.XLOOKUP($A214&amp;BM$4,MEN_DES&amp;MEN_COD,MEN_GMS),0)*$Q214</f>
        <v>0</v>
      </c>
      <c r="BN214" s="157" cm="1">
        <f t="array" ref="BN214">IFERROR(_xlfn.XLOOKUP($A214&amp;BN$4,MEN_DES&amp;MEN_COD,MEN_GMS),0)*$Q214</f>
        <v>0</v>
      </c>
      <c r="BO214" s="168">
        <f t="shared" si="42"/>
        <v>0</v>
      </c>
    </row>
    <row r="215" spans="2:67" x14ac:dyDescent="0.15">
      <c r="B215"/>
      <c r="C215"/>
      <c r="R215" s="157" cm="1">
        <f t="array" ref="R215">IFERROR(_xlfn.XLOOKUP($A215&amp;R$4,MEN_DES&amp;MEN_COD,MEN_GMS),0)*$Q215</f>
        <v>0</v>
      </c>
      <c r="S215" s="157" cm="1">
        <f t="array" ref="S215">IFERROR(_xlfn.XLOOKUP($A215&amp;S$4,MEN_DES&amp;MEN_COD,MEN_GMS),0)*$Q215</f>
        <v>0</v>
      </c>
      <c r="T215" s="157" cm="1">
        <f t="array" ref="T215">IFERROR(_xlfn.XLOOKUP($A215&amp;T$4,MEN_DES&amp;MEN_COD,MEN_GMS),0)*$Q215</f>
        <v>0</v>
      </c>
      <c r="U215" s="157" cm="1">
        <f t="array" ref="U215">IFERROR(_xlfn.XLOOKUP($A215&amp;U$4,MEN_DES&amp;MEN_COD,MEN_GMS),0)*$Q215</f>
        <v>0</v>
      </c>
      <c r="V215" s="157" cm="1">
        <f t="array" ref="V215">IFERROR(_xlfn.XLOOKUP($A215&amp;V$4,MEN_DES&amp;MEN_COD,MEN_GMS),0)*$Q215</f>
        <v>0</v>
      </c>
      <c r="W215" s="157" cm="1">
        <f t="array" ref="W215">IFERROR(_xlfn.XLOOKUP($A215&amp;W$4,MEN_DES&amp;MEN_COD,MEN_GMS),0)*$Q215</f>
        <v>0</v>
      </c>
      <c r="X215" s="157" cm="1">
        <f t="array" ref="X215">IFERROR(_xlfn.XLOOKUP($A215&amp;X$4,MEN_DES&amp;MEN_COD,MEN_GMS),0)*$Q215</f>
        <v>0</v>
      </c>
      <c r="Y215" s="157" cm="1">
        <f t="array" ref="Y215">IFERROR(_xlfn.XLOOKUP($A215&amp;Y$4,MEN_DES&amp;MEN_COD,MEN_GMS),0)*$Q215</f>
        <v>0</v>
      </c>
      <c r="Z215" s="157" cm="1">
        <f t="array" ref="Z215">IFERROR(_xlfn.XLOOKUP($A215&amp;Z$4,MEN_DES&amp;MEN_COD,MEN_GMS),0)*$Q215</f>
        <v>0</v>
      </c>
      <c r="AA215" s="157" cm="1">
        <f t="array" ref="AA215">IFERROR(_xlfn.XLOOKUP($A215&amp;AA$4,MEN_DES&amp;MEN_COD,MEN_GMS),0)*$Q215</f>
        <v>0</v>
      </c>
      <c r="AB215" s="157" cm="1">
        <f t="array" ref="AB215">IFERROR(_xlfn.XLOOKUP($A215&amp;AB$4,MEN_DES&amp;MEN_COD,MEN_GMS),0)*$Q215</f>
        <v>0</v>
      </c>
      <c r="AC215" s="157" cm="1">
        <f t="array" ref="AC215">IFERROR(_xlfn.XLOOKUP($A215&amp;AC$4,MEN_DES&amp;MEN_COD,MEN_GMS),0)*$Q215</f>
        <v>0</v>
      </c>
      <c r="AD215" s="157" cm="1">
        <f t="array" ref="AD215">IFERROR(_xlfn.XLOOKUP($A215&amp;AD$4,MEN_DES&amp;MEN_COD,MEN_GMS),0)*$Q215</f>
        <v>0</v>
      </c>
      <c r="AE215" s="157" cm="1">
        <f t="array" ref="AE215">IFERROR(_xlfn.XLOOKUP($A215&amp;AE$4,MEN_DES&amp;MEN_COD,MEN_GMS),0)*$Q215</f>
        <v>0</v>
      </c>
      <c r="AF215" s="157"/>
      <c r="AG215" s="157" cm="1">
        <f t="array" ref="AG215">IFERROR(_xlfn.XLOOKUP($A215&amp;AG$4,MEN_DES&amp;MEN_COD,MEN_GMS),0)*$Q215</f>
        <v>0</v>
      </c>
      <c r="AH215" s="157" cm="1">
        <f t="array" ref="AH215">IFERROR(_xlfn.XLOOKUP($A215&amp;AH$4,MEN_DES&amp;MEN_COD,MEN_GMS),0)*$Q215</f>
        <v>0</v>
      </c>
      <c r="AI215" s="157" cm="1">
        <f t="array" ref="AI215">IFERROR(_xlfn.XLOOKUP($A215&amp;AI$4,MEN_DES&amp;MEN_COD,MEN_GMS),0)*$Q215</f>
        <v>0</v>
      </c>
      <c r="AJ215" s="157" cm="1">
        <f t="array" ref="AJ215">IFERROR(_xlfn.XLOOKUP($A215&amp;AJ$4,MEN_DES&amp;MEN_COD,MEN_GMS),0)*$Q215</f>
        <v>0</v>
      </c>
      <c r="AK215" s="157" cm="1">
        <f t="array" ref="AK215">IFERROR(_xlfn.XLOOKUP($A215&amp;AK$4,MEN_DES&amp;MEN_COD,MEN_GMS),0)*$Q215</f>
        <v>0</v>
      </c>
      <c r="AL215" s="157" cm="1">
        <f t="array" ref="AL215">IFERROR(_xlfn.XLOOKUP($A215&amp;AL$4,MEN_DES&amp;MEN_COD,MEN_GMS),0)*$Q215</f>
        <v>0</v>
      </c>
      <c r="AM215" s="157" cm="1">
        <f t="array" ref="AM215">IFERROR(_xlfn.XLOOKUP($A215&amp;AM$4,MEN_DES&amp;MEN_COD,MEN_GMS),0)*$Q215</f>
        <v>0</v>
      </c>
      <c r="AN215" s="157" cm="1">
        <f t="array" ref="AN215">IFERROR(_xlfn.XLOOKUP($A215&amp;AN$4,MEN_DES&amp;MEN_COD,MEN_GMS),0)*$Q215</f>
        <v>0</v>
      </c>
      <c r="AO215" s="157" cm="1">
        <f t="array" ref="AO215">IFERROR(_xlfn.XLOOKUP($A215&amp;AO$4,MEN_DES&amp;MEN_COD,MEN_GMS),0)*$Q215</f>
        <v>0</v>
      </c>
      <c r="AP215" s="157" cm="1">
        <f t="array" ref="AP215">IFERROR(_xlfn.XLOOKUP($A215&amp;AP$4,MEN_DES&amp;MEN_COD,MEN_GMS),0)*$Q215</f>
        <v>0</v>
      </c>
      <c r="AQ215" s="157" cm="1">
        <f t="array" ref="AQ215">IFERROR(_xlfn.XLOOKUP($A215&amp;AQ$4,MEN_DES&amp;MEN_COD,MEN_GMS),0)*$Q215</f>
        <v>0</v>
      </c>
      <c r="AR215" s="157" cm="1">
        <f t="array" ref="AR215">IFERROR(_xlfn.XLOOKUP($A215&amp;AR$4,MEN_DES&amp;MEN_COD,MEN_GMS),0)*$Q215</f>
        <v>0</v>
      </c>
      <c r="AS215" s="157" cm="1">
        <f t="array" ref="AS215">IFERROR(_xlfn.XLOOKUP($A215&amp;AS$4,MEN_DES&amp;MEN_COD,MEN_GMS),0)*$Q215</f>
        <v>0</v>
      </c>
      <c r="AT215" s="157" cm="1">
        <f t="array" ref="AT215">IFERROR(_xlfn.XLOOKUP($A215&amp;AT$4,MEN_DES&amp;MEN_COD,MEN_GMS),0)*$Q215</f>
        <v>0</v>
      </c>
      <c r="AU215" s="157" cm="1">
        <f t="array" ref="AU215">IFERROR(_xlfn.XLOOKUP($A215&amp;AU$4,MEN_DES&amp;MEN_COD,MEN_GMS),0)*$Q215</f>
        <v>0</v>
      </c>
      <c r="AV215" s="157" cm="1">
        <f t="array" ref="AV215">IFERROR(_xlfn.XLOOKUP($A215&amp;AV$4,MEN_DES&amp;MEN_COD,MEN_GMS),0)*$Q215</f>
        <v>0</v>
      </c>
      <c r="AW215" s="157" cm="1">
        <f t="array" ref="AW215">IFERROR(_xlfn.XLOOKUP($A215&amp;AW$4,MEN_DES&amp;MEN_COD,MEN_GMS),0)*$Q215</f>
        <v>0</v>
      </c>
      <c r="AX215" s="157" cm="1">
        <f t="array" ref="AX215">IFERROR(_xlfn.XLOOKUP($A215&amp;AX$4,MEN_DES&amp;MEN_COD,MEN_GMS),0)*$Q215</f>
        <v>0</v>
      </c>
      <c r="AY215" s="157" cm="1">
        <f t="array" ref="AY215">IFERROR(_xlfn.XLOOKUP($A215&amp;AY$4,MEN_DES&amp;MEN_COD,MEN_GMS),0)*$Q215</f>
        <v>0</v>
      </c>
      <c r="AZ215" s="157" cm="1">
        <f t="array" ref="AZ215">IFERROR(_xlfn.XLOOKUP($A215&amp;AZ$4,MEN_DES&amp;MEN_COD,MEN_GMS),0)*$Q215</f>
        <v>0</v>
      </c>
      <c r="BA215" s="157" cm="1">
        <f t="array" ref="BA215">IFERROR(_xlfn.XLOOKUP($A215&amp;BA$4,MEN_DES&amp;MEN_COD,MEN_GMS),0)*$Q215</f>
        <v>0</v>
      </c>
      <c r="BB215" s="157" cm="1">
        <f t="array" ref="BB215">IFERROR(_xlfn.XLOOKUP($A215&amp;BB$4,MEN_DES&amp;MEN_COD,MEN_GMS),0)*$Q215</f>
        <v>0</v>
      </c>
      <c r="BC215" s="157" cm="1">
        <f t="array" ref="BC215">IFERROR(_xlfn.XLOOKUP($A215&amp;BC$4,MEN_DES&amp;MEN_COD,MEN_GMS),0)*$Q215</f>
        <v>0</v>
      </c>
      <c r="BD215" s="157" cm="1">
        <f t="array" ref="BD215">IFERROR(_xlfn.XLOOKUP($A215&amp;BD$4,MEN_DES&amp;MEN_COD,MEN_GMS),0)*$Q215</f>
        <v>0</v>
      </c>
      <c r="BE215" s="157" cm="1">
        <f t="array" ref="BE215">IFERROR(_xlfn.XLOOKUP($A215&amp;BE$4,MEN_DES&amp;MEN_COD,MEN_GMS),0)*$Q215</f>
        <v>0</v>
      </c>
      <c r="BF215" s="157" cm="1">
        <f t="array" ref="BF215">IFERROR(_xlfn.XLOOKUP($A215&amp;BF$4,MEN_DES&amp;MEN_COD,MEN_GMS),0)*$Q215</f>
        <v>0</v>
      </c>
      <c r="BG215" s="157" cm="1">
        <f t="array" ref="BG215">IFERROR(_xlfn.XLOOKUP($A215&amp;BG$4,MEN_DES&amp;MEN_COD,MEN_GMS),0)*$Q215</f>
        <v>0</v>
      </c>
      <c r="BH215" s="157" cm="1">
        <f t="array" ref="BH215">IFERROR(_xlfn.XLOOKUP($A215&amp;BH$4,MEN_DES&amp;MEN_COD,MEN_GMS),0)*$Q215</f>
        <v>0</v>
      </c>
      <c r="BI215" s="157" cm="1">
        <f t="array" ref="BI215">IFERROR(_xlfn.XLOOKUP($A215&amp;BI$4,MEN_DES&amp;MEN_COD,MEN_GMS),0)*$Q215</f>
        <v>0</v>
      </c>
      <c r="BJ215" s="157" cm="1">
        <f t="array" ref="BJ215">IFERROR(_xlfn.XLOOKUP($A215&amp;BJ$4,MEN_DES&amp;MEN_COD,MEN_GMS),0)*$Q215</f>
        <v>0</v>
      </c>
      <c r="BK215" s="157" cm="1">
        <f t="array" ref="BK215">IFERROR(_xlfn.XLOOKUP($A215&amp;BK$4,MEN_DES&amp;MEN_COD,MEN_GMS),0)*$Q215</f>
        <v>0</v>
      </c>
      <c r="BL215" s="157" cm="1">
        <f t="array" ref="BL215">IFERROR(_xlfn.XLOOKUP($A215&amp;BL$4,MEN_DES&amp;MEN_COD,MEN_GMS),0)*$Q215</f>
        <v>0</v>
      </c>
      <c r="BM215" s="157" cm="1">
        <f t="array" ref="BM215">IFERROR(_xlfn.XLOOKUP($A215&amp;BM$4,MEN_DES&amp;MEN_COD,MEN_GMS),0)*$Q215</f>
        <v>0</v>
      </c>
      <c r="BN215" s="157" cm="1">
        <f t="array" ref="BN215">IFERROR(_xlfn.XLOOKUP($A215&amp;BN$4,MEN_DES&amp;MEN_COD,MEN_GMS),0)*$Q215</f>
        <v>0</v>
      </c>
      <c r="BO215" s="168">
        <f t="shared" si="42"/>
        <v>0</v>
      </c>
    </row>
    <row r="216" spans="2:67" x14ac:dyDescent="0.15">
      <c r="B216"/>
      <c r="C216"/>
      <c r="R216" s="157" cm="1">
        <f t="array" ref="R216">IFERROR(_xlfn.XLOOKUP($A216&amp;R$4,MEN_DES&amp;MEN_COD,MEN_GMS),0)*$Q216</f>
        <v>0</v>
      </c>
      <c r="S216" s="157" cm="1">
        <f t="array" ref="S216">IFERROR(_xlfn.XLOOKUP($A216&amp;S$4,MEN_DES&amp;MEN_COD,MEN_GMS),0)*$Q216</f>
        <v>0</v>
      </c>
      <c r="T216" s="157" cm="1">
        <f t="array" ref="T216">IFERROR(_xlfn.XLOOKUP($A216&amp;T$4,MEN_DES&amp;MEN_COD,MEN_GMS),0)*$Q216</f>
        <v>0</v>
      </c>
      <c r="U216" s="157" cm="1">
        <f t="array" ref="U216">IFERROR(_xlfn.XLOOKUP($A216&amp;U$4,MEN_DES&amp;MEN_COD,MEN_GMS),0)*$Q216</f>
        <v>0</v>
      </c>
      <c r="V216" s="157" cm="1">
        <f t="array" ref="V216">IFERROR(_xlfn.XLOOKUP($A216&amp;V$4,MEN_DES&amp;MEN_COD,MEN_GMS),0)*$Q216</f>
        <v>0</v>
      </c>
      <c r="W216" s="157" cm="1">
        <f t="array" ref="W216">IFERROR(_xlfn.XLOOKUP($A216&amp;W$4,MEN_DES&amp;MEN_COD,MEN_GMS),0)*$Q216</f>
        <v>0</v>
      </c>
      <c r="X216" s="157" cm="1">
        <f t="array" ref="X216">IFERROR(_xlfn.XLOOKUP($A216&amp;X$4,MEN_DES&amp;MEN_COD,MEN_GMS),0)*$Q216</f>
        <v>0</v>
      </c>
      <c r="Y216" s="157" cm="1">
        <f t="array" ref="Y216">IFERROR(_xlfn.XLOOKUP($A216&amp;Y$4,MEN_DES&amp;MEN_COD,MEN_GMS),0)*$Q216</f>
        <v>0</v>
      </c>
      <c r="Z216" s="157" cm="1">
        <f t="array" ref="Z216">IFERROR(_xlfn.XLOOKUP($A216&amp;Z$4,MEN_DES&amp;MEN_COD,MEN_GMS),0)*$Q216</f>
        <v>0</v>
      </c>
      <c r="AA216" s="157" cm="1">
        <f t="array" ref="AA216">IFERROR(_xlfn.XLOOKUP($A216&amp;AA$4,MEN_DES&amp;MEN_COD,MEN_GMS),0)*$Q216</f>
        <v>0</v>
      </c>
      <c r="AB216" s="157" cm="1">
        <f t="array" ref="AB216">IFERROR(_xlfn.XLOOKUP($A216&amp;AB$4,MEN_DES&amp;MEN_COD,MEN_GMS),0)*$Q216</f>
        <v>0</v>
      </c>
      <c r="AC216" s="157" cm="1">
        <f t="array" ref="AC216">IFERROR(_xlfn.XLOOKUP($A216&amp;AC$4,MEN_DES&amp;MEN_COD,MEN_GMS),0)*$Q216</f>
        <v>0</v>
      </c>
      <c r="AD216" s="157" cm="1">
        <f t="array" ref="AD216">IFERROR(_xlfn.XLOOKUP($A216&amp;AD$4,MEN_DES&amp;MEN_COD,MEN_GMS),0)*$Q216</f>
        <v>0</v>
      </c>
      <c r="AE216" s="157" cm="1">
        <f t="array" ref="AE216">IFERROR(_xlfn.XLOOKUP($A216&amp;AE$4,MEN_DES&amp;MEN_COD,MEN_GMS),0)*$Q216</f>
        <v>0</v>
      </c>
      <c r="AF216" s="157"/>
      <c r="AG216" s="157" cm="1">
        <f t="array" ref="AG216">IFERROR(_xlfn.XLOOKUP($A216&amp;AG$4,MEN_DES&amp;MEN_COD,MEN_GMS),0)*$Q216</f>
        <v>0</v>
      </c>
      <c r="AH216" s="157" cm="1">
        <f t="array" ref="AH216">IFERROR(_xlfn.XLOOKUP($A216&amp;AH$4,MEN_DES&amp;MEN_COD,MEN_GMS),0)*$Q216</f>
        <v>0</v>
      </c>
      <c r="AI216" s="157" cm="1">
        <f t="array" ref="AI216">IFERROR(_xlfn.XLOOKUP($A216&amp;AI$4,MEN_DES&amp;MEN_COD,MEN_GMS),0)*$Q216</f>
        <v>0</v>
      </c>
      <c r="AJ216" s="157" cm="1">
        <f t="array" ref="AJ216">IFERROR(_xlfn.XLOOKUP($A216&amp;AJ$4,MEN_DES&amp;MEN_COD,MEN_GMS),0)*$Q216</f>
        <v>0</v>
      </c>
      <c r="AK216" s="157" cm="1">
        <f t="array" ref="AK216">IFERROR(_xlfn.XLOOKUP($A216&amp;AK$4,MEN_DES&amp;MEN_COD,MEN_GMS),0)*$Q216</f>
        <v>0</v>
      </c>
      <c r="AL216" s="157" cm="1">
        <f t="array" ref="AL216">IFERROR(_xlfn.XLOOKUP($A216&amp;AL$4,MEN_DES&amp;MEN_COD,MEN_GMS),0)*$Q216</f>
        <v>0</v>
      </c>
      <c r="AM216" s="157" cm="1">
        <f t="array" ref="AM216">IFERROR(_xlfn.XLOOKUP($A216&amp;AM$4,MEN_DES&amp;MEN_COD,MEN_GMS),0)*$Q216</f>
        <v>0</v>
      </c>
      <c r="AN216" s="157" cm="1">
        <f t="array" ref="AN216">IFERROR(_xlfn.XLOOKUP($A216&amp;AN$4,MEN_DES&amp;MEN_COD,MEN_GMS),0)*$Q216</f>
        <v>0</v>
      </c>
      <c r="AO216" s="157" cm="1">
        <f t="array" ref="AO216">IFERROR(_xlfn.XLOOKUP($A216&amp;AO$4,MEN_DES&amp;MEN_COD,MEN_GMS),0)*$Q216</f>
        <v>0</v>
      </c>
      <c r="AP216" s="157" cm="1">
        <f t="array" ref="AP216">IFERROR(_xlfn.XLOOKUP($A216&amp;AP$4,MEN_DES&amp;MEN_COD,MEN_GMS),0)*$Q216</f>
        <v>0</v>
      </c>
      <c r="AQ216" s="157" cm="1">
        <f t="array" ref="AQ216">IFERROR(_xlfn.XLOOKUP($A216&amp;AQ$4,MEN_DES&amp;MEN_COD,MEN_GMS),0)*$Q216</f>
        <v>0</v>
      </c>
      <c r="AR216" s="157" cm="1">
        <f t="array" ref="AR216">IFERROR(_xlfn.XLOOKUP($A216&amp;AR$4,MEN_DES&amp;MEN_COD,MEN_GMS),0)*$Q216</f>
        <v>0</v>
      </c>
      <c r="AS216" s="157" cm="1">
        <f t="array" ref="AS216">IFERROR(_xlfn.XLOOKUP($A216&amp;AS$4,MEN_DES&amp;MEN_COD,MEN_GMS),0)*$Q216</f>
        <v>0</v>
      </c>
      <c r="AT216" s="157" cm="1">
        <f t="array" ref="AT216">IFERROR(_xlfn.XLOOKUP($A216&amp;AT$4,MEN_DES&amp;MEN_COD,MEN_GMS),0)*$Q216</f>
        <v>0</v>
      </c>
      <c r="AU216" s="157" cm="1">
        <f t="array" ref="AU216">IFERROR(_xlfn.XLOOKUP($A216&amp;AU$4,MEN_DES&amp;MEN_COD,MEN_GMS),0)*$Q216</f>
        <v>0</v>
      </c>
      <c r="AV216" s="157" cm="1">
        <f t="array" ref="AV216">IFERROR(_xlfn.XLOOKUP($A216&amp;AV$4,MEN_DES&amp;MEN_COD,MEN_GMS),0)*$Q216</f>
        <v>0</v>
      </c>
      <c r="AW216" s="157" cm="1">
        <f t="array" ref="AW216">IFERROR(_xlfn.XLOOKUP($A216&amp;AW$4,MEN_DES&amp;MEN_COD,MEN_GMS),0)*$Q216</f>
        <v>0</v>
      </c>
      <c r="AX216" s="157" cm="1">
        <f t="array" ref="AX216">IFERROR(_xlfn.XLOOKUP($A216&amp;AX$4,MEN_DES&amp;MEN_COD,MEN_GMS),0)*$Q216</f>
        <v>0</v>
      </c>
      <c r="AY216" s="157" cm="1">
        <f t="array" ref="AY216">IFERROR(_xlfn.XLOOKUP($A216&amp;AY$4,MEN_DES&amp;MEN_COD,MEN_GMS),0)*$Q216</f>
        <v>0</v>
      </c>
      <c r="AZ216" s="157" cm="1">
        <f t="array" ref="AZ216">IFERROR(_xlfn.XLOOKUP($A216&amp;AZ$4,MEN_DES&amp;MEN_COD,MEN_GMS),0)*$Q216</f>
        <v>0</v>
      </c>
      <c r="BA216" s="157" cm="1">
        <f t="array" ref="BA216">IFERROR(_xlfn.XLOOKUP($A216&amp;BA$4,MEN_DES&amp;MEN_COD,MEN_GMS),0)*$Q216</f>
        <v>0</v>
      </c>
      <c r="BB216" s="157" cm="1">
        <f t="array" ref="BB216">IFERROR(_xlfn.XLOOKUP($A216&amp;BB$4,MEN_DES&amp;MEN_COD,MEN_GMS),0)*$Q216</f>
        <v>0</v>
      </c>
      <c r="BC216" s="157" cm="1">
        <f t="array" ref="BC216">IFERROR(_xlfn.XLOOKUP($A216&amp;BC$4,MEN_DES&amp;MEN_COD,MEN_GMS),0)*$Q216</f>
        <v>0</v>
      </c>
      <c r="BD216" s="157" cm="1">
        <f t="array" ref="BD216">IFERROR(_xlfn.XLOOKUP($A216&amp;BD$4,MEN_DES&amp;MEN_COD,MEN_GMS),0)*$Q216</f>
        <v>0</v>
      </c>
      <c r="BE216" s="157" cm="1">
        <f t="array" ref="BE216">IFERROR(_xlfn.XLOOKUP($A216&amp;BE$4,MEN_DES&amp;MEN_COD,MEN_GMS),0)*$Q216</f>
        <v>0</v>
      </c>
      <c r="BF216" s="157" cm="1">
        <f t="array" ref="BF216">IFERROR(_xlfn.XLOOKUP($A216&amp;BF$4,MEN_DES&amp;MEN_COD,MEN_GMS),0)*$Q216</f>
        <v>0</v>
      </c>
      <c r="BG216" s="157" cm="1">
        <f t="array" ref="BG216">IFERROR(_xlfn.XLOOKUP($A216&amp;BG$4,MEN_DES&amp;MEN_COD,MEN_GMS),0)*$Q216</f>
        <v>0</v>
      </c>
      <c r="BH216" s="157" cm="1">
        <f t="array" ref="BH216">IFERROR(_xlfn.XLOOKUP($A216&amp;BH$4,MEN_DES&amp;MEN_COD,MEN_GMS),0)*$Q216</f>
        <v>0</v>
      </c>
      <c r="BI216" s="157" cm="1">
        <f t="array" ref="BI216">IFERROR(_xlfn.XLOOKUP($A216&amp;BI$4,MEN_DES&amp;MEN_COD,MEN_GMS),0)*$Q216</f>
        <v>0</v>
      </c>
      <c r="BJ216" s="157" cm="1">
        <f t="array" ref="BJ216">IFERROR(_xlfn.XLOOKUP($A216&amp;BJ$4,MEN_DES&amp;MEN_COD,MEN_GMS),0)*$Q216</f>
        <v>0</v>
      </c>
      <c r="BK216" s="157" cm="1">
        <f t="array" ref="BK216">IFERROR(_xlfn.XLOOKUP($A216&amp;BK$4,MEN_DES&amp;MEN_COD,MEN_GMS),0)*$Q216</f>
        <v>0</v>
      </c>
      <c r="BL216" s="157" cm="1">
        <f t="array" ref="BL216">IFERROR(_xlfn.XLOOKUP($A216&amp;BL$4,MEN_DES&amp;MEN_COD,MEN_GMS),0)*$Q216</f>
        <v>0</v>
      </c>
      <c r="BM216" s="157" cm="1">
        <f t="array" ref="BM216">IFERROR(_xlfn.XLOOKUP($A216&amp;BM$4,MEN_DES&amp;MEN_COD,MEN_GMS),0)*$Q216</f>
        <v>0</v>
      </c>
      <c r="BN216" s="157" cm="1">
        <f t="array" ref="BN216">IFERROR(_xlfn.XLOOKUP($A216&amp;BN$4,MEN_DES&amp;MEN_COD,MEN_GMS),0)*$Q216</f>
        <v>0</v>
      </c>
      <c r="BO216" s="168">
        <f t="shared" si="42"/>
        <v>0</v>
      </c>
    </row>
    <row r="217" spans="2:67" x14ac:dyDescent="0.15">
      <c r="B217"/>
      <c r="C217"/>
      <c r="R217" s="157" cm="1">
        <f t="array" ref="R217">IFERROR(_xlfn.XLOOKUP($A217&amp;R$4,MEN_DES&amp;MEN_COD,MEN_GMS),0)*$Q217</f>
        <v>0</v>
      </c>
      <c r="S217" s="157" cm="1">
        <f t="array" ref="S217">IFERROR(_xlfn.XLOOKUP($A217&amp;S$4,MEN_DES&amp;MEN_COD,MEN_GMS),0)*$Q217</f>
        <v>0</v>
      </c>
      <c r="T217" s="157" cm="1">
        <f t="array" ref="T217">IFERROR(_xlfn.XLOOKUP($A217&amp;T$4,MEN_DES&amp;MEN_COD,MEN_GMS),0)*$Q217</f>
        <v>0</v>
      </c>
      <c r="U217" s="157" cm="1">
        <f t="array" ref="U217">IFERROR(_xlfn.XLOOKUP($A217&amp;U$4,MEN_DES&amp;MEN_COD,MEN_GMS),0)*$Q217</f>
        <v>0</v>
      </c>
      <c r="V217" s="157" cm="1">
        <f t="array" ref="V217">IFERROR(_xlfn.XLOOKUP($A217&amp;V$4,MEN_DES&amp;MEN_COD,MEN_GMS),0)*$Q217</f>
        <v>0</v>
      </c>
      <c r="W217" s="157" cm="1">
        <f t="array" ref="W217">IFERROR(_xlfn.XLOOKUP($A217&amp;W$4,MEN_DES&amp;MEN_COD,MEN_GMS),0)*$Q217</f>
        <v>0</v>
      </c>
      <c r="X217" s="157" cm="1">
        <f t="array" ref="X217">IFERROR(_xlfn.XLOOKUP($A217&amp;X$4,MEN_DES&amp;MEN_COD,MEN_GMS),0)*$Q217</f>
        <v>0</v>
      </c>
      <c r="Y217" s="157" cm="1">
        <f t="array" ref="Y217">IFERROR(_xlfn.XLOOKUP($A217&amp;Y$4,MEN_DES&amp;MEN_COD,MEN_GMS),0)*$Q217</f>
        <v>0</v>
      </c>
      <c r="Z217" s="157" cm="1">
        <f t="array" ref="Z217">IFERROR(_xlfn.XLOOKUP($A217&amp;Z$4,MEN_DES&amp;MEN_COD,MEN_GMS),0)*$Q217</f>
        <v>0</v>
      </c>
      <c r="AA217" s="157" cm="1">
        <f t="array" ref="AA217">IFERROR(_xlfn.XLOOKUP($A217&amp;AA$4,MEN_DES&amp;MEN_COD,MEN_GMS),0)*$Q217</f>
        <v>0</v>
      </c>
      <c r="AB217" s="157" cm="1">
        <f t="array" ref="AB217">IFERROR(_xlfn.XLOOKUP($A217&amp;AB$4,MEN_DES&amp;MEN_COD,MEN_GMS),0)*$Q217</f>
        <v>0</v>
      </c>
      <c r="AC217" s="157" cm="1">
        <f t="array" ref="AC217">IFERROR(_xlfn.XLOOKUP($A217&amp;AC$4,MEN_DES&amp;MEN_COD,MEN_GMS),0)*$Q217</f>
        <v>0</v>
      </c>
      <c r="AD217" s="157" cm="1">
        <f t="array" ref="AD217">IFERROR(_xlfn.XLOOKUP($A217&amp;AD$4,MEN_DES&amp;MEN_COD,MEN_GMS),0)*$Q217</f>
        <v>0</v>
      </c>
      <c r="AE217" s="157" cm="1">
        <f t="array" ref="AE217">IFERROR(_xlfn.XLOOKUP($A217&amp;AE$4,MEN_DES&amp;MEN_COD,MEN_GMS),0)*$Q217</f>
        <v>0</v>
      </c>
      <c r="AF217" s="157"/>
      <c r="AG217" s="157" cm="1">
        <f t="array" ref="AG217">IFERROR(_xlfn.XLOOKUP($A217&amp;AG$4,MEN_DES&amp;MEN_COD,MEN_GMS),0)*$Q217</f>
        <v>0</v>
      </c>
      <c r="AH217" s="157" cm="1">
        <f t="array" ref="AH217">IFERROR(_xlfn.XLOOKUP($A217&amp;AH$4,MEN_DES&amp;MEN_COD,MEN_GMS),0)*$Q217</f>
        <v>0</v>
      </c>
      <c r="AI217" s="157" cm="1">
        <f t="array" ref="AI217">IFERROR(_xlfn.XLOOKUP($A217&amp;AI$4,MEN_DES&amp;MEN_COD,MEN_GMS),0)*$Q217</f>
        <v>0</v>
      </c>
      <c r="AJ217" s="157" cm="1">
        <f t="array" ref="AJ217">IFERROR(_xlfn.XLOOKUP($A217&amp;AJ$4,MEN_DES&amp;MEN_COD,MEN_GMS),0)*$Q217</f>
        <v>0</v>
      </c>
      <c r="AK217" s="157" cm="1">
        <f t="array" ref="AK217">IFERROR(_xlfn.XLOOKUP($A217&amp;AK$4,MEN_DES&amp;MEN_COD,MEN_GMS),0)*$Q217</f>
        <v>0</v>
      </c>
      <c r="AL217" s="157" cm="1">
        <f t="array" ref="AL217">IFERROR(_xlfn.XLOOKUP($A217&amp;AL$4,MEN_DES&amp;MEN_COD,MEN_GMS),0)*$Q217</f>
        <v>0</v>
      </c>
      <c r="AM217" s="157" cm="1">
        <f t="array" ref="AM217">IFERROR(_xlfn.XLOOKUP($A217&amp;AM$4,MEN_DES&amp;MEN_COD,MEN_GMS),0)*$Q217</f>
        <v>0</v>
      </c>
      <c r="AN217" s="157" cm="1">
        <f t="array" ref="AN217">IFERROR(_xlfn.XLOOKUP($A217&amp;AN$4,MEN_DES&amp;MEN_COD,MEN_GMS),0)*$Q217</f>
        <v>0</v>
      </c>
      <c r="AO217" s="157" cm="1">
        <f t="array" ref="AO217">IFERROR(_xlfn.XLOOKUP($A217&amp;AO$4,MEN_DES&amp;MEN_COD,MEN_GMS),0)*$Q217</f>
        <v>0</v>
      </c>
      <c r="AP217" s="157" cm="1">
        <f t="array" ref="AP217">IFERROR(_xlfn.XLOOKUP($A217&amp;AP$4,MEN_DES&amp;MEN_COD,MEN_GMS),0)*$Q217</f>
        <v>0</v>
      </c>
      <c r="AQ217" s="157" cm="1">
        <f t="array" ref="AQ217">IFERROR(_xlfn.XLOOKUP($A217&amp;AQ$4,MEN_DES&amp;MEN_COD,MEN_GMS),0)*$Q217</f>
        <v>0</v>
      </c>
      <c r="AR217" s="157" cm="1">
        <f t="array" ref="AR217">IFERROR(_xlfn.XLOOKUP($A217&amp;AR$4,MEN_DES&amp;MEN_COD,MEN_GMS),0)*$Q217</f>
        <v>0</v>
      </c>
      <c r="AS217" s="157" cm="1">
        <f t="array" ref="AS217">IFERROR(_xlfn.XLOOKUP($A217&amp;AS$4,MEN_DES&amp;MEN_COD,MEN_GMS),0)*$Q217</f>
        <v>0</v>
      </c>
      <c r="AT217" s="157" cm="1">
        <f t="array" ref="AT217">IFERROR(_xlfn.XLOOKUP($A217&amp;AT$4,MEN_DES&amp;MEN_COD,MEN_GMS),0)*$Q217</f>
        <v>0</v>
      </c>
      <c r="AU217" s="157" cm="1">
        <f t="array" ref="AU217">IFERROR(_xlfn.XLOOKUP($A217&amp;AU$4,MEN_DES&amp;MEN_COD,MEN_GMS),0)*$Q217</f>
        <v>0</v>
      </c>
      <c r="AV217" s="157" cm="1">
        <f t="array" ref="AV217">IFERROR(_xlfn.XLOOKUP($A217&amp;AV$4,MEN_DES&amp;MEN_COD,MEN_GMS),0)*$Q217</f>
        <v>0</v>
      </c>
      <c r="AW217" s="157" cm="1">
        <f t="array" ref="AW217">IFERROR(_xlfn.XLOOKUP($A217&amp;AW$4,MEN_DES&amp;MEN_COD,MEN_GMS),0)*$Q217</f>
        <v>0</v>
      </c>
      <c r="AX217" s="157" cm="1">
        <f t="array" ref="AX217">IFERROR(_xlfn.XLOOKUP($A217&amp;AX$4,MEN_DES&amp;MEN_COD,MEN_GMS),0)*$Q217</f>
        <v>0</v>
      </c>
      <c r="AY217" s="157" cm="1">
        <f t="array" ref="AY217">IFERROR(_xlfn.XLOOKUP($A217&amp;AY$4,MEN_DES&amp;MEN_COD,MEN_GMS),0)*$Q217</f>
        <v>0</v>
      </c>
      <c r="AZ217" s="157" cm="1">
        <f t="array" ref="AZ217">IFERROR(_xlfn.XLOOKUP($A217&amp;AZ$4,MEN_DES&amp;MEN_COD,MEN_GMS),0)*$Q217</f>
        <v>0</v>
      </c>
      <c r="BA217" s="157" cm="1">
        <f t="array" ref="BA217">IFERROR(_xlfn.XLOOKUP($A217&amp;BA$4,MEN_DES&amp;MEN_COD,MEN_GMS),0)*$Q217</f>
        <v>0</v>
      </c>
      <c r="BB217" s="157" cm="1">
        <f t="array" ref="BB217">IFERROR(_xlfn.XLOOKUP($A217&amp;BB$4,MEN_DES&amp;MEN_COD,MEN_GMS),0)*$Q217</f>
        <v>0</v>
      </c>
      <c r="BC217" s="157" cm="1">
        <f t="array" ref="BC217">IFERROR(_xlfn.XLOOKUP($A217&amp;BC$4,MEN_DES&amp;MEN_COD,MEN_GMS),0)*$Q217</f>
        <v>0</v>
      </c>
      <c r="BD217" s="157" cm="1">
        <f t="array" ref="BD217">IFERROR(_xlfn.XLOOKUP($A217&amp;BD$4,MEN_DES&amp;MEN_COD,MEN_GMS),0)*$Q217</f>
        <v>0</v>
      </c>
      <c r="BE217" s="157" cm="1">
        <f t="array" ref="BE217">IFERROR(_xlfn.XLOOKUP($A217&amp;BE$4,MEN_DES&amp;MEN_COD,MEN_GMS),0)*$Q217</f>
        <v>0</v>
      </c>
      <c r="BF217" s="157" cm="1">
        <f t="array" ref="BF217">IFERROR(_xlfn.XLOOKUP($A217&amp;BF$4,MEN_DES&amp;MEN_COD,MEN_GMS),0)*$Q217</f>
        <v>0</v>
      </c>
      <c r="BG217" s="157" cm="1">
        <f t="array" ref="BG217">IFERROR(_xlfn.XLOOKUP($A217&amp;BG$4,MEN_DES&amp;MEN_COD,MEN_GMS),0)*$Q217</f>
        <v>0</v>
      </c>
      <c r="BH217" s="157" cm="1">
        <f t="array" ref="BH217">IFERROR(_xlfn.XLOOKUP($A217&amp;BH$4,MEN_DES&amp;MEN_COD,MEN_GMS),0)*$Q217</f>
        <v>0</v>
      </c>
      <c r="BI217" s="157" cm="1">
        <f t="array" ref="BI217">IFERROR(_xlfn.XLOOKUP($A217&amp;BI$4,MEN_DES&amp;MEN_COD,MEN_GMS),0)*$Q217</f>
        <v>0</v>
      </c>
      <c r="BJ217" s="157" cm="1">
        <f t="array" ref="BJ217">IFERROR(_xlfn.XLOOKUP($A217&amp;BJ$4,MEN_DES&amp;MEN_COD,MEN_GMS),0)*$Q217</f>
        <v>0</v>
      </c>
      <c r="BK217" s="157" cm="1">
        <f t="array" ref="BK217">IFERROR(_xlfn.XLOOKUP($A217&amp;BK$4,MEN_DES&amp;MEN_COD,MEN_GMS),0)*$Q217</f>
        <v>0</v>
      </c>
      <c r="BL217" s="157" cm="1">
        <f t="array" ref="BL217">IFERROR(_xlfn.XLOOKUP($A217&amp;BL$4,MEN_DES&amp;MEN_COD,MEN_GMS),0)*$Q217</f>
        <v>0</v>
      </c>
      <c r="BM217" s="157" cm="1">
        <f t="array" ref="BM217">IFERROR(_xlfn.XLOOKUP($A217&amp;BM$4,MEN_DES&amp;MEN_COD,MEN_GMS),0)*$Q217</f>
        <v>0</v>
      </c>
      <c r="BN217" s="157" cm="1">
        <f t="array" ref="BN217">IFERROR(_xlfn.XLOOKUP($A217&amp;BN$4,MEN_DES&amp;MEN_COD,MEN_GMS),0)*$Q217</f>
        <v>0</v>
      </c>
      <c r="BO217" s="168">
        <f t="shared" si="42"/>
        <v>0</v>
      </c>
    </row>
    <row r="218" spans="2:67" x14ac:dyDescent="0.15">
      <c r="B218"/>
      <c r="C218"/>
      <c r="R218" s="157" cm="1">
        <f t="array" ref="R218">IFERROR(_xlfn.XLOOKUP($A218&amp;R$4,MEN_DES&amp;MEN_COD,MEN_GMS),0)*$Q218</f>
        <v>0</v>
      </c>
      <c r="S218" s="157" cm="1">
        <f t="array" ref="S218">IFERROR(_xlfn.XLOOKUP($A218&amp;S$4,MEN_DES&amp;MEN_COD,MEN_GMS),0)*$Q218</f>
        <v>0</v>
      </c>
      <c r="T218" s="157" cm="1">
        <f t="array" ref="T218">IFERROR(_xlfn.XLOOKUP($A218&amp;T$4,MEN_DES&amp;MEN_COD,MEN_GMS),0)*$Q218</f>
        <v>0</v>
      </c>
      <c r="U218" s="157" cm="1">
        <f t="array" ref="U218">IFERROR(_xlfn.XLOOKUP($A218&amp;U$4,MEN_DES&amp;MEN_COD,MEN_GMS),0)*$Q218</f>
        <v>0</v>
      </c>
      <c r="V218" s="157" cm="1">
        <f t="array" ref="V218">IFERROR(_xlfn.XLOOKUP($A218&amp;V$4,MEN_DES&amp;MEN_COD,MEN_GMS),0)*$Q218</f>
        <v>0</v>
      </c>
      <c r="W218" s="157" cm="1">
        <f t="array" ref="W218">IFERROR(_xlfn.XLOOKUP($A218&amp;W$4,MEN_DES&amp;MEN_COD,MEN_GMS),0)*$Q218</f>
        <v>0</v>
      </c>
      <c r="X218" s="157" cm="1">
        <f t="array" ref="X218">IFERROR(_xlfn.XLOOKUP($A218&amp;X$4,MEN_DES&amp;MEN_COD,MEN_GMS),0)*$Q218</f>
        <v>0</v>
      </c>
      <c r="Y218" s="157" cm="1">
        <f t="array" ref="Y218">IFERROR(_xlfn.XLOOKUP($A218&amp;Y$4,MEN_DES&amp;MEN_COD,MEN_GMS),0)*$Q218</f>
        <v>0</v>
      </c>
      <c r="Z218" s="157" cm="1">
        <f t="array" ref="Z218">IFERROR(_xlfn.XLOOKUP($A218&amp;Z$4,MEN_DES&amp;MEN_COD,MEN_GMS),0)*$Q218</f>
        <v>0</v>
      </c>
      <c r="AA218" s="157" cm="1">
        <f t="array" ref="AA218">IFERROR(_xlfn.XLOOKUP($A218&amp;AA$4,MEN_DES&amp;MEN_COD,MEN_GMS),0)*$Q218</f>
        <v>0</v>
      </c>
      <c r="AB218" s="157" cm="1">
        <f t="array" ref="AB218">IFERROR(_xlfn.XLOOKUP($A218&amp;AB$4,MEN_DES&amp;MEN_COD,MEN_GMS),0)*$Q218</f>
        <v>0</v>
      </c>
      <c r="AC218" s="157" cm="1">
        <f t="array" ref="AC218">IFERROR(_xlfn.XLOOKUP($A218&amp;AC$4,MEN_DES&amp;MEN_COD,MEN_GMS),0)*$Q218</f>
        <v>0</v>
      </c>
      <c r="AD218" s="157" cm="1">
        <f t="array" ref="AD218">IFERROR(_xlfn.XLOOKUP($A218&amp;AD$4,MEN_DES&amp;MEN_COD,MEN_GMS),0)*$Q218</f>
        <v>0</v>
      </c>
      <c r="AE218" s="157" cm="1">
        <f t="array" ref="AE218">IFERROR(_xlfn.XLOOKUP($A218&amp;AE$4,MEN_DES&amp;MEN_COD,MEN_GMS),0)*$Q218</f>
        <v>0</v>
      </c>
      <c r="AF218" s="157"/>
      <c r="AG218" s="157" cm="1">
        <f t="array" ref="AG218">IFERROR(_xlfn.XLOOKUP($A218&amp;AG$4,MEN_DES&amp;MEN_COD,MEN_GMS),0)*$Q218</f>
        <v>0</v>
      </c>
      <c r="AH218" s="157" cm="1">
        <f t="array" ref="AH218">IFERROR(_xlfn.XLOOKUP($A218&amp;AH$4,MEN_DES&amp;MEN_COD,MEN_GMS),0)*$Q218</f>
        <v>0</v>
      </c>
      <c r="AI218" s="157" cm="1">
        <f t="array" ref="AI218">IFERROR(_xlfn.XLOOKUP($A218&amp;AI$4,MEN_DES&amp;MEN_COD,MEN_GMS),0)*$Q218</f>
        <v>0</v>
      </c>
      <c r="AJ218" s="157" cm="1">
        <f t="array" ref="AJ218">IFERROR(_xlfn.XLOOKUP($A218&amp;AJ$4,MEN_DES&amp;MEN_COD,MEN_GMS),0)*$Q218</f>
        <v>0</v>
      </c>
      <c r="AK218" s="157" cm="1">
        <f t="array" ref="AK218">IFERROR(_xlfn.XLOOKUP($A218&amp;AK$4,MEN_DES&amp;MEN_COD,MEN_GMS),0)*$Q218</f>
        <v>0</v>
      </c>
      <c r="AL218" s="157" cm="1">
        <f t="array" ref="AL218">IFERROR(_xlfn.XLOOKUP($A218&amp;AL$4,MEN_DES&amp;MEN_COD,MEN_GMS),0)*$Q218</f>
        <v>0</v>
      </c>
      <c r="AM218" s="157" cm="1">
        <f t="array" ref="AM218">IFERROR(_xlfn.XLOOKUP($A218&amp;AM$4,MEN_DES&amp;MEN_COD,MEN_GMS),0)*$Q218</f>
        <v>0</v>
      </c>
      <c r="AN218" s="157" cm="1">
        <f t="array" ref="AN218">IFERROR(_xlfn.XLOOKUP($A218&amp;AN$4,MEN_DES&amp;MEN_COD,MEN_GMS),0)*$Q218</f>
        <v>0</v>
      </c>
      <c r="AO218" s="157" cm="1">
        <f t="array" ref="AO218">IFERROR(_xlfn.XLOOKUP($A218&amp;AO$4,MEN_DES&amp;MEN_COD,MEN_GMS),0)*$Q218</f>
        <v>0</v>
      </c>
      <c r="AP218" s="157" cm="1">
        <f t="array" ref="AP218">IFERROR(_xlfn.XLOOKUP($A218&amp;AP$4,MEN_DES&amp;MEN_COD,MEN_GMS),0)*$Q218</f>
        <v>0</v>
      </c>
      <c r="AQ218" s="157" cm="1">
        <f t="array" ref="AQ218">IFERROR(_xlfn.XLOOKUP($A218&amp;AQ$4,MEN_DES&amp;MEN_COD,MEN_GMS),0)*$Q218</f>
        <v>0</v>
      </c>
      <c r="AR218" s="157" cm="1">
        <f t="array" ref="AR218">IFERROR(_xlfn.XLOOKUP($A218&amp;AR$4,MEN_DES&amp;MEN_COD,MEN_GMS),0)*$Q218</f>
        <v>0</v>
      </c>
      <c r="AS218" s="157" cm="1">
        <f t="array" ref="AS218">IFERROR(_xlfn.XLOOKUP($A218&amp;AS$4,MEN_DES&amp;MEN_COD,MEN_GMS),0)*$Q218</f>
        <v>0</v>
      </c>
      <c r="AT218" s="157" cm="1">
        <f t="array" ref="AT218">IFERROR(_xlfn.XLOOKUP($A218&amp;AT$4,MEN_DES&amp;MEN_COD,MEN_GMS),0)*$Q218</f>
        <v>0</v>
      </c>
      <c r="AU218" s="157" cm="1">
        <f t="array" ref="AU218">IFERROR(_xlfn.XLOOKUP($A218&amp;AU$4,MEN_DES&amp;MEN_COD,MEN_GMS),0)*$Q218</f>
        <v>0</v>
      </c>
      <c r="AV218" s="157" cm="1">
        <f t="array" ref="AV218">IFERROR(_xlfn.XLOOKUP($A218&amp;AV$4,MEN_DES&amp;MEN_COD,MEN_GMS),0)*$Q218</f>
        <v>0</v>
      </c>
      <c r="AW218" s="157" cm="1">
        <f t="array" ref="AW218">IFERROR(_xlfn.XLOOKUP($A218&amp;AW$4,MEN_DES&amp;MEN_COD,MEN_GMS),0)*$Q218</f>
        <v>0</v>
      </c>
      <c r="AX218" s="157" cm="1">
        <f t="array" ref="AX218">IFERROR(_xlfn.XLOOKUP($A218&amp;AX$4,MEN_DES&amp;MEN_COD,MEN_GMS),0)*$Q218</f>
        <v>0</v>
      </c>
      <c r="AY218" s="157" cm="1">
        <f t="array" ref="AY218">IFERROR(_xlfn.XLOOKUP($A218&amp;AY$4,MEN_DES&amp;MEN_COD,MEN_GMS),0)*$Q218</f>
        <v>0</v>
      </c>
      <c r="AZ218" s="157" cm="1">
        <f t="array" ref="AZ218">IFERROR(_xlfn.XLOOKUP($A218&amp;AZ$4,MEN_DES&amp;MEN_COD,MEN_GMS),0)*$Q218</f>
        <v>0</v>
      </c>
      <c r="BA218" s="157" cm="1">
        <f t="array" ref="BA218">IFERROR(_xlfn.XLOOKUP($A218&amp;BA$4,MEN_DES&amp;MEN_COD,MEN_GMS),0)*$Q218</f>
        <v>0</v>
      </c>
      <c r="BB218" s="157" cm="1">
        <f t="array" ref="BB218">IFERROR(_xlfn.XLOOKUP($A218&amp;BB$4,MEN_DES&amp;MEN_COD,MEN_GMS),0)*$Q218</f>
        <v>0</v>
      </c>
      <c r="BC218" s="157" cm="1">
        <f t="array" ref="BC218">IFERROR(_xlfn.XLOOKUP($A218&amp;BC$4,MEN_DES&amp;MEN_COD,MEN_GMS),0)*$Q218</f>
        <v>0</v>
      </c>
      <c r="BD218" s="157" cm="1">
        <f t="array" ref="BD218">IFERROR(_xlfn.XLOOKUP($A218&amp;BD$4,MEN_DES&amp;MEN_COD,MEN_GMS),0)*$Q218</f>
        <v>0</v>
      </c>
      <c r="BE218" s="157" cm="1">
        <f t="array" ref="BE218">IFERROR(_xlfn.XLOOKUP($A218&amp;BE$4,MEN_DES&amp;MEN_COD,MEN_GMS),0)*$Q218</f>
        <v>0</v>
      </c>
      <c r="BF218" s="157" cm="1">
        <f t="array" ref="BF218">IFERROR(_xlfn.XLOOKUP($A218&amp;BF$4,MEN_DES&amp;MEN_COD,MEN_GMS),0)*$Q218</f>
        <v>0</v>
      </c>
      <c r="BG218" s="157" cm="1">
        <f t="array" ref="BG218">IFERROR(_xlfn.XLOOKUP($A218&amp;BG$4,MEN_DES&amp;MEN_COD,MEN_GMS),0)*$Q218</f>
        <v>0</v>
      </c>
      <c r="BH218" s="157" cm="1">
        <f t="array" ref="BH218">IFERROR(_xlfn.XLOOKUP($A218&amp;BH$4,MEN_DES&amp;MEN_COD,MEN_GMS),0)*$Q218</f>
        <v>0</v>
      </c>
      <c r="BI218" s="157" cm="1">
        <f t="array" ref="BI218">IFERROR(_xlfn.XLOOKUP($A218&amp;BI$4,MEN_DES&amp;MEN_COD,MEN_GMS),0)*$Q218</f>
        <v>0</v>
      </c>
      <c r="BJ218" s="157" cm="1">
        <f t="array" ref="BJ218">IFERROR(_xlfn.XLOOKUP($A218&amp;BJ$4,MEN_DES&amp;MEN_COD,MEN_GMS),0)*$Q218</f>
        <v>0</v>
      </c>
      <c r="BK218" s="157" cm="1">
        <f t="array" ref="BK218">IFERROR(_xlfn.XLOOKUP($A218&amp;BK$4,MEN_DES&amp;MEN_COD,MEN_GMS),0)*$Q218</f>
        <v>0</v>
      </c>
      <c r="BL218" s="157" cm="1">
        <f t="array" ref="BL218">IFERROR(_xlfn.XLOOKUP($A218&amp;BL$4,MEN_DES&amp;MEN_COD,MEN_GMS),0)*$Q218</f>
        <v>0</v>
      </c>
      <c r="BM218" s="157" cm="1">
        <f t="array" ref="BM218">IFERROR(_xlfn.XLOOKUP($A218&amp;BM$4,MEN_DES&amp;MEN_COD,MEN_GMS),0)*$Q218</f>
        <v>0</v>
      </c>
      <c r="BN218" s="157" cm="1">
        <f t="array" ref="BN218">IFERROR(_xlfn.XLOOKUP($A218&amp;BN$4,MEN_DES&amp;MEN_COD,MEN_GMS),0)*$Q218</f>
        <v>0</v>
      </c>
      <c r="BO218" s="168">
        <f t="shared" si="42"/>
        <v>0</v>
      </c>
    </row>
    <row r="219" spans="2:67" x14ac:dyDescent="0.15">
      <c r="B219"/>
      <c r="C219"/>
      <c r="R219" s="157" cm="1">
        <f t="array" ref="R219">IFERROR(_xlfn.XLOOKUP($A219&amp;R$4,MEN_DES&amp;MEN_COD,MEN_GMS),0)*$Q219</f>
        <v>0</v>
      </c>
      <c r="S219" s="157" cm="1">
        <f t="array" ref="S219">IFERROR(_xlfn.XLOOKUP($A219&amp;S$4,MEN_DES&amp;MEN_COD,MEN_GMS),0)*$Q219</f>
        <v>0</v>
      </c>
      <c r="T219" s="157" cm="1">
        <f t="array" ref="T219">IFERROR(_xlfn.XLOOKUP($A219&amp;T$4,MEN_DES&amp;MEN_COD,MEN_GMS),0)*$Q219</f>
        <v>0</v>
      </c>
      <c r="U219" s="157" cm="1">
        <f t="array" ref="U219">IFERROR(_xlfn.XLOOKUP($A219&amp;U$4,MEN_DES&amp;MEN_COD,MEN_GMS),0)*$Q219</f>
        <v>0</v>
      </c>
      <c r="V219" s="157" cm="1">
        <f t="array" ref="V219">IFERROR(_xlfn.XLOOKUP($A219&amp;V$4,MEN_DES&amp;MEN_COD,MEN_GMS),0)*$Q219</f>
        <v>0</v>
      </c>
      <c r="W219" s="157" cm="1">
        <f t="array" ref="W219">IFERROR(_xlfn.XLOOKUP($A219&amp;W$4,MEN_DES&amp;MEN_COD,MEN_GMS),0)*$Q219</f>
        <v>0</v>
      </c>
      <c r="X219" s="157" cm="1">
        <f t="array" ref="X219">IFERROR(_xlfn.XLOOKUP($A219&amp;X$4,MEN_DES&amp;MEN_COD,MEN_GMS),0)*$Q219</f>
        <v>0</v>
      </c>
      <c r="Y219" s="157" cm="1">
        <f t="array" ref="Y219">IFERROR(_xlfn.XLOOKUP($A219&amp;Y$4,MEN_DES&amp;MEN_COD,MEN_GMS),0)*$Q219</f>
        <v>0</v>
      </c>
      <c r="Z219" s="157" cm="1">
        <f t="array" ref="Z219">IFERROR(_xlfn.XLOOKUP($A219&amp;Z$4,MEN_DES&amp;MEN_COD,MEN_GMS),0)*$Q219</f>
        <v>0</v>
      </c>
      <c r="AA219" s="157" cm="1">
        <f t="array" ref="AA219">IFERROR(_xlfn.XLOOKUP($A219&amp;AA$4,MEN_DES&amp;MEN_COD,MEN_GMS),0)*$Q219</f>
        <v>0</v>
      </c>
      <c r="AB219" s="157" cm="1">
        <f t="array" ref="AB219">IFERROR(_xlfn.XLOOKUP($A219&amp;AB$4,MEN_DES&amp;MEN_COD,MEN_GMS),0)*$Q219</f>
        <v>0</v>
      </c>
      <c r="AC219" s="157" cm="1">
        <f t="array" ref="AC219">IFERROR(_xlfn.XLOOKUP($A219&amp;AC$4,MEN_DES&amp;MEN_COD,MEN_GMS),0)*$Q219</f>
        <v>0</v>
      </c>
      <c r="AD219" s="157" cm="1">
        <f t="array" ref="AD219">IFERROR(_xlfn.XLOOKUP($A219&amp;AD$4,MEN_DES&amp;MEN_COD,MEN_GMS),0)*$Q219</f>
        <v>0</v>
      </c>
      <c r="AE219" s="157" cm="1">
        <f t="array" ref="AE219">IFERROR(_xlfn.XLOOKUP($A219&amp;AE$4,MEN_DES&amp;MEN_COD,MEN_GMS),0)*$Q219</f>
        <v>0</v>
      </c>
      <c r="AF219" s="157"/>
      <c r="AG219" s="157" cm="1">
        <f t="array" ref="AG219">IFERROR(_xlfn.XLOOKUP($A219&amp;AG$4,MEN_DES&amp;MEN_COD,MEN_GMS),0)*$Q219</f>
        <v>0</v>
      </c>
      <c r="AH219" s="157" cm="1">
        <f t="array" ref="AH219">IFERROR(_xlfn.XLOOKUP($A219&amp;AH$4,MEN_DES&amp;MEN_COD,MEN_GMS),0)*$Q219</f>
        <v>0</v>
      </c>
      <c r="AI219" s="157" cm="1">
        <f t="array" ref="AI219">IFERROR(_xlfn.XLOOKUP($A219&amp;AI$4,MEN_DES&amp;MEN_COD,MEN_GMS),0)*$Q219</f>
        <v>0</v>
      </c>
      <c r="AJ219" s="157" cm="1">
        <f t="array" ref="AJ219">IFERROR(_xlfn.XLOOKUP($A219&amp;AJ$4,MEN_DES&amp;MEN_COD,MEN_GMS),0)*$Q219</f>
        <v>0</v>
      </c>
      <c r="AK219" s="157" cm="1">
        <f t="array" ref="AK219">IFERROR(_xlfn.XLOOKUP($A219&amp;AK$4,MEN_DES&amp;MEN_COD,MEN_GMS),0)*$Q219</f>
        <v>0</v>
      </c>
      <c r="AL219" s="157" cm="1">
        <f t="array" ref="AL219">IFERROR(_xlfn.XLOOKUP($A219&amp;AL$4,MEN_DES&amp;MEN_COD,MEN_GMS),0)*$Q219</f>
        <v>0</v>
      </c>
      <c r="AM219" s="157" cm="1">
        <f t="array" ref="AM219">IFERROR(_xlfn.XLOOKUP($A219&amp;AM$4,MEN_DES&amp;MEN_COD,MEN_GMS),0)*$Q219</f>
        <v>0</v>
      </c>
      <c r="AN219" s="157" cm="1">
        <f t="array" ref="AN219">IFERROR(_xlfn.XLOOKUP($A219&amp;AN$4,MEN_DES&amp;MEN_COD,MEN_GMS),0)*$Q219</f>
        <v>0</v>
      </c>
      <c r="AO219" s="157" cm="1">
        <f t="array" ref="AO219">IFERROR(_xlfn.XLOOKUP($A219&amp;AO$4,MEN_DES&amp;MEN_COD,MEN_GMS),0)*$Q219</f>
        <v>0</v>
      </c>
      <c r="AP219" s="157" cm="1">
        <f t="array" ref="AP219">IFERROR(_xlfn.XLOOKUP($A219&amp;AP$4,MEN_DES&amp;MEN_COD,MEN_GMS),0)*$Q219</f>
        <v>0</v>
      </c>
      <c r="AQ219" s="157" cm="1">
        <f t="array" ref="AQ219">IFERROR(_xlfn.XLOOKUP($A219&amp;AQ$4,MEN_DES&amp;MEN_COD,MEN_GMS),0)*$Q219</f>
        <v>0</v>
      </c>
      <c r="AR219" s="157" cm="1">
        <f t="array" ref="AR219">IFERROR(_xlfn.XLOOKUP($A219&amp;AR$4,MEN_DES&amp;MEN_COD,MEN_GMS),0)*$Q219</f>
        <v>0</v>
      </c>
      <c r="AS219" s="157" cm="1">
        <f t="array" ref="AS219">IFERROR(_xlfn.XLOOKUP($A219&amp;AS$4,MEN_DES&amp;MEN_COD,MEN_GMS),0)*$Q219</f>
        <v>0</v>
      </c>
      <c r="AT219" s="157" cm="1">
        <f t="array" ref="AT219">IFERROR(_xlfn.XLOOKUP($A219&amp;AT$4,MEN_DES&amp;MEN_COD,MEN_GMS),0)*$Q219</f>
        <v>0</v>
      </c>
      <c r="AU219" s="157" cm="1">
        <f t="array" ref="AU219">IFERROR(_xlfn.XLOOKUP($A219&amp;AU$4,MEN_DES&amp;MEN_COD,MEN_GMS),0)*$Q219</f>
        <v>0</v>
      </c>
      <c r="AV219" s="157" cm="1">
        <f t="array" ref="AV219">IFERROR(_xlfn.XLOOKUP($A219&amp;AV$4,MEN_DES&amp;MEN_COD,MEN_GMS),0)*$Q219</f>
        <v>0</v>
      </c>
      <c r="AW219" s="157" cm="1">
        <f t="array" ref="AW219">IFERROR(_xlfn.XLOOKUP($A219&amp;AW$4,MEN_DES&amp;MEN_COD,MEN_GMS),0)*$Q219</f>
        <v>0</v>
      </c>
      <c r="AX219" s="157" cm="1">
        <f t="array" ref="AX219">IFERROR(_xlfn.XLOOKUP($A219&amp;AX$4,MEN_DES&amp;MEN_COD,MEN_GMS),0)*$Q219</f>
        <v>0</v>
      </c>
      <c r="AY219" s="157" cm="1">
        <f t="array" ref="AY219">IFERROR(_xlfn.XLOOKUP($A219&amp;AY$4,MEN_DES&amp;MEN_COD,MEN_GMS),0)*$Q219</f>
        <v>0</v>
      </c>
      <c r="AZ219" s="157" cm="1">
        <f t="array" ref="AZ219">IFERROR(_xlfn.XLOOKUP($A219&amp;AZ$4,MEN_DES&amp;MEN_COD,MEN_GMS),0)*$Q219</f>
        <v>0</v>
      </c>
      <c r="BA219" s="157" cm="1">
        <f t="array" ref="BA219">IFERROR(_xlfn.XLOOKUP($A219&amp;BA$4,MEN_DES&amp;MEN_COD,MEN_GMS),0)*$Q219</f>
        <v>0</v>
      </c>
      <c r="BB219" s="157" cm="1">
        <f t="array" ref="BB219">IFERROR(_xlfn.XLOOKUP($A219&amp;BB$4,MEN_DES&amp;MEN_COD,MEN_GMS),0)*$Q219</f>
        <v>0</v>
      </c>
      <c r="BC219" s="157" cm="1">
        <f t="array" ref="BC219">IFERROR(_xlfn.XLOOKUP($A219&amp;BC$4,MEN_DES&amp;MEN_COD,MEN_GMS),0)*$Q219</f>
        <v>0</v>
      </c>
      <c r="BD219" s="157" cm="1">
        <f t="array" ref="BD219">IFERROR(_xlfn.XLOOKUP($A219&amp;BD$4,MEN_DES&amp;MEN_COD,MEN_GMS),0)*$Q219</f>
        <v>0</v>
      </c>
      <c r="BE219" s="157" cm="1">
        <f t="array" ref="BE219">IFERROR(_xlfn.XLOOKUP($A219&amp;BE$4,MEN_DES&amp;MEN_COD,MEN_GMS),0)*$Q219</f>
        <v>0</v>
      </c>
      <c r="BF219" s="157" cm="1">
        <f t="array" ref="BF219">IFERROR(_xlfn.XLOOKUP($A219&amp;BF$4,MEN_DES&amp;MEN_COD,MEN_GMS),0)*$Q219</f>
        <v>0</v>
      </c>
      <c r="BG219" s="157" cm="1">
        <f t="array" ref="BG219">IFERROR(_xlfn.XLOOKUP($A219&amp;BG$4,MEN_DES&amp;MEN_COD,MEN_GMS),0)*$Q219</f>
        <v>0</v>
      </c>
      <c r="BH219" s="157" cm="1">
        <f t="array" ref="BH219">IFERROR(_xlfn.XLOOKUP($A219&amp;BH$4,MEN_DES&amp;MEN_COD,MEN_GMS),0)*$Q219</f>
        <v>0</v>
      </c>
      <c r="BI219" s="157" cm="1">
        <f t="array" ref="BI219">IFERROR(_xlfn.XLOOKUP($A219&amp;BI$4,MEN_DES&amp;MEN_COD,MEN_GMS),0)*$Q219</f>
        <v>0</v>
      </c>
      <c r="BJ219" s="157" cm="1">
        <f t="array" ref="BJ219">IFERROR(_xlfn.XLOOKUP($A219&amp;BJ$4,MEN_DES&amp;MEN_COD,MEN_GMS),0)*$Q219</f>
        <v>0</v>
      </c>
      <c r="BK219" s="157" cm="1">
        <f t="array" ref="BK219">IFERROR(_xlfn.XLOOKUP($A219&amp;BK$4,MEN_DES&amp;MEN_COD,MEN_GMS),0)*$Q219</f>
        <v>0</v>
      </c>
      <c r="BL219" s="157" cm="1">
        <f t="array" ref="BL219">IFERROR(_xlfn.XLOOKUP($A219&amp;BL$4,MEN_DES&amp;MEN_COD,MEN_GMS),0)*$Q219</f>
        <v>0</v>
      </c>
      <c r="BM219" s="157" cm="1">
        <f t="array" ref="BM219">IFERROR(_xlfn.XLOOKUP($A219&amp;BM$4,MEN_DES&amp;MEN_COD,MEN_GMS),0)*$Q219</f>
        <v>0</v>
      </c>
      <c r="BN219" s="157" cm="1">
        <f t="array" ref="BN219">IFERROR(_xlfn.XLOOKUP($A219&amp;BN$4,MEN_DES&amp;MEN_COD,MEN_GMS),0)*$Q219</f>
        <v>0</v>
      </c>
      <c r="BO219" s="168">
        <f t="shared" si="42"/>
        <v>0</v>
      </c>
    </row>
    <row r="220" spans="2:67" x14ac:dyDescent="0.15">
      <c r="B220"/>
      <c r="C220"/>
      <c r="R220" s="157" cm="1">
        <f t="array" ref="R220">IFERROR(_xlfn.XLOOKUP($A220&amp;R$4,MEN_DES&amp;MEN_COD,MEN_GMS),0)*$Q220</f>
        <v>0</v>
      </c>
      <c r="S220" s="157" cm="1">
        <f t="array" ref="S220">IFERROR(_xlfn.XLOOKUP($A220&amp;S$4,MEN_DES&amp;MEN_COD,MEN_GMS),0)*$Q220</f>
        <v>0</v>
      </c>
      <c r="T220" s="157" cm="1">
        <f t="array" ref="T220">IFERROR(_xlfn.XLOOKUP($A220&amp;T$4,MEN_DES&amp;MEN_COD,MEN_GMS),0)*$Q220</f>
        <v>0</v>
      </c>
      <c r="U220" s="157" cm="1">
        <f t="array" ref="U220">IFERROR(_xlfn.XLOOKUP($A220&amp;U$4,MEN_DES&amp;MEN_COD,MEN_GMS),0)*$Q220</f>
        <v>0</v>
      </c>
      <c r="V220" s="157" cm="1">
        <f t="array" ref="V220">IFERROR(_xlfn.XLOOKUP($A220&amp;V$4,MEN_DES&amp;MEN_COD,MEN_GMS),0)*$Q220</f>
        <v>0</v>
      </c>
      <c r="W220" s="157" cm="1">
        <f t="array" ref="W220">IFERROR(_xlfn.XLOOKUP($A220&amp;W$4,MEN_DES&amp;MEN_COD,MEN_GMS),0)*$Q220</f>
        <v>0</v>
      </c>
      <c r="X220" s="157" cm="1">
        <f t="array" ref="X220">IFERROR(_xlfn.XLOOKUP($A220&amp;X$4,MEN_DES&amp;MEN_COD,MEN_GMS),0)*$Q220</f>
        <v>0</v>
      </c>
      <c r="Y220" s="157" cm="1">
        <f t="array" ref="Y220">IFERROR(_xlfn.XLOOKUP($A220&amp;Y$4,MEN_DES&amp;MEN_COD,MEN_GMS),0)*$Q220</f>
        <v>0</v>
      </c>
      <c r="Z220" s="157" cm="1">
        <f t="array" ref="Z220">IFERROR(_xlfn.XLOOKUP($A220&amp;Z$4,MEN_DES&amp;MEN_COD,MEN_GMS),0)*$Q220</f>
        <v>0</v>
      </c>
      <c r="AA220" s="157" cm="1">
        <f t="array" ref="AA220">IFERROR(_xlfn.XLOOKUP($A220&amp;AA$4,MEN_DES&amp;MEN_COD,MEN_GMS),0)*$Q220</f>
        <v>0</v>
      </c>
      <c r="AB220" s="157" cm="1">
        <f t="array" ref="AB220">IFERROR(_xlfn.XLOOKUP($A220&amp;AB$4,MEN_DES&amp;MEN_COD,MEN_GMS),0)*$Q220</f>
        <v>0</v>
      </c>
      <c r="AC220" s="157" cm="1">
        <f t="array" ref="AC220">IFERROR(_xlfn.XLOOKUP($A220&amp;AC$4,MEN_DES&amp;MEN_COD,MEN_GMS),0)*$Q220</f>
        <v>0</v>
      </c>
      <c r="AD220" s="157" cm="1">
        <f t="array" ref="AD220">IFERROR(_xlfn.XLOOKUP($A220&amp;AD$4,MEN_DES&amp;MEN_COD,MEN_GMS),0)*$Q220</f>
        <v>0</v>
      </c>
      <c r="AE220" s="157" cm="1">
        <f t="array" ref="AE220">IFERROR(_xlfn.XLOOKUP($A220&amp;AE$4,MEN_DES&amp;MEN_COD,MEN_GMS),0)*$Q220</f>
        <v>0</v>
      </c>
      <c r="AF220" s="157"/>
      <c r="AG220" s="157" cm="1">
        <f t="array" ref="AG220">IFERROR(_xlfn.XLOOKUP($A220&amp;AG$4,MEN_DES&amp;MEN_COD,MEN_GMS),0)*$Q220</f>
        <v>0</v>
      </c>
      <c r="AH220" s="157" cm="1">
        <f t="array" ref="AH220">IFERROR(_xlfn.XLOOKUP($A220&amp;AH$4,MEN_DES&amp;MEN_COD,MEN_GMS),0)*$Q220</f>
        <v>0</v>
      </c>
      <c r="AI220" s="157" cm="1">
        <f t="array" ref="AI220">IFERROR(_xlfn.XLOOKUP($A220&amp;AI$4,MEN_DES&amp;MEN_COD,MEN_GMS),0)*$Q220</f>
        <v>0</v>
      </c>
      <c r="AJ220" s="157" cm="1">
        <f t="array" ref="AJ220">IFERROR(_xlfn.XLOOKUP($A220&amp;AJ$4,MEN_DES&amp;MEN_COD,MEN_GMS),0)*$Q220</f>
        <v>0</v>
      </c>
      <c r="AK220" s="157" cm="1">
        <f t="array" ref="AK220">IFERROR(_xlfn.XLOOKUP($A220&amp;AK$4,MEN_DES&amp;MEN_COD,MEN_GMS),0)*$Q220</f>
        <v>0</v>
      </c>
      <c r="AL220" s="157" cm="1">
        <f t="array" ref="AL220">IFERROR(_xlfn.XLOOKUP($A220&amp;AL$4,MEN_DES&amp;MEN_COD,MEN_GMS),0)*$Q220</f>
        <v>0</v>
      </c>
      <c r="AM220" s="157" cm="1">
        <f t="array" ref="AM220">IFERROR(_xlfn.XLOOKUP($A220&amp;AM$4,MEN_DES&amp;MEN_COD,MEN_GMS),0)*$Q220</f>
        <v>0</v>
      </c>
      <c r="AN220" s="157" cm="1">
        <f t="array" ref="AN220">IFERROR(_xlfn.XLOOKUP($A220&amp;AN$4,MEN_DES&amp;MEN_COD,MEN_GMS),0)*$Q220</f>
        <v>0</v>
      </c>
      <c r="AO220" s="157" cm="1">
        <f t="array" ref="AO220">IFERROR(_xlfn.XLOOKUP($A220&amp;AO$4,MEN_DES&amp;MEN_COD,MEN_GMS),0)*$Q220</f>
        <v>0</v>
      </c>
      <c r="AP220" s="157" cm="1">
        <f t="array" ref="AP220">IFERROR(_xlfn.XLOOKUP($A220&amp;AP$4,MEN_DES&amp;MEN_COD,MEN_GMS),0)*$Q220</f>
        <v>0</v>
      </c>
      <c r="AQ220" s="157" cm="1">
        <f t="array" ref="AQ220">IFERROR(_xlfn.XLOOKUP($A220&amp;AQ$4,MEN_DES&amp;MEN_COD,MEN_GMS),0)*$Q220</f>
        <v>0</v>
      </c>
      <c r="AR220" s="157" cm="1">
        <f t="array" ref="AR220">IFERROR(_xlfn.XLOOKUP($A220&amp;AR$4,MEN_DES&amp;MEN_COD,MEN_GMS),0)*$Q220</f>
        <v>0</v>
      </c>
      <c r="AS220" s="157" cm="1">
        <f t="array" ref="AS220">IFERROR(_xlfn.XLOOKUP($A220&amp;AS$4,MEN_DES&amp;MEN_COD,MEN_GMS),0)*$Q220</f>
        <v>0</v>
      </c>
      <c r="AT220" s="157" cm="1">
        <f t="array" ref="AT220">IFERROR(_xlfn.XLOOKUP($A220&amp;AT$4,MEN_DES&amp;MEN_COD,MEN_GMS),0)*$Q220</f>
        <v>0</v>
      </c>
      <c r="AU220" s="157" cm="1">
        <f t="array" ref="AU220">IFERROR(_xlfn.XLOOKUP($A220&amp;AU$4,MEN_DES&amp;MEN_COD,MEN_GMS),0)*$Q220</f>
        <v>0</v>
      </c>
      <c r="AV220" s="157" cm="1">
        <f t="array" ref="AV220">IFERROR(_xlfn.XLOOKUP($A220&amp;AV$4,MEN_DES&amp;MEN_COD,MEN_GMS),0)*$Q220</f>
        <v>0</v>
      </c>
      <c r="AW220" s="157" cm="1">
        <f t="array" ref="AW220">IFERROR(_xlfn.XLOOKUP($A220&amp;AW$4,MEN_DES&amp;MEN_COD,MEN_GMS),0)*$Q220</f>
        <v>0</v>
      </c>
      <c r="AX220" s="157" cm="1">
        <f t="array" ref="AX220">IFERROR(_xlfn.XLOOKUP($A220&amp;AX$4,MEN_DES&amp;MEN_COD,MEN_GMS),0)*$Q220</f>
        <v>0</v>
      </c>
      <c r="AY220" s="157" cm="1">
        <f t="array" ref="AY220">IFERROR(_xlfn.XLOOKUP($A220&amp;AY$4,MEN_DES&amp;MEN_COD,MEN_GMS),0)*$Q220</f>
        <v>0</v>
      </c>
      <c r="AZ220" s="157" cm="1">
        <f t="array" ref="AZ220">IFERROR(_xlfn.XLOOKUP($A220&amp;AZ$4,MEN_DES&amp;MEN_COD,MEN_GMS),0)*$Q220</f>
        <v>0</v>
      </c>
      <c r="BA220" s="157" cm="1">
        <f t="array" ref="BA220">IFERROR(_xlfn.XLOOKUP($A220&amp;BA$4,MEN_DES&amp;MEN_COD,MEN_GMS),0)*$Q220</f>
        <v>0</v>
      </c>
      <c r="BB220" s="157" cm="1">
        <f t="array" ref="BB220">IFERROR(_xlfn.XLOOKUP($A220&amp;BB$4,MEN_DES&amp;MEN_COD,MEN_GMS),0)*$Q220</f>
        <v>0</v>
      </c>
      <c r="BC220" s="157" cm="1">
        <f t="array" ref="BC220">IFERROR(_xlfn.XLOOKUP($A220&amp;BC$4,MEN_DES&amp;MEN_COD,MEN_GMS),0)*$Q220</f>
        <v>0</v>
      </c>
      <c r="BD220" s="157" cm="1">
        <f t="array" ref="BD220">IFERROR(_xlfn.XLOOKUP($A220&amp;BD$4,MEN_DES&amp;MEN_COD,MEN_GMS),0)*$Q220</f>
        <v>0</v>
      </c>
      <c r="BE220" s="157" cm="1">
        <f t="array" ref="BE220">IFERROR(_xlfn.XLOOKUP($A220&amp;BE$4,MEN_DES&amp;MEN_COD,MEN_GMS),0)*$Q220</f>
        <v>0</v>
      </c>
      <c r="BF220" s="157" cm="1">
        <f t="array" ref="BF220">IFERROR(_xlfn.XLOOKUP($A220&amp;BF$4,MEN_DES&amp;MEN_COD,MEN_GMS),0)*$Q220</f>
        <v>0</v>
      </c>
      <c r="BG220" s="157" cm="1">
        <f t="array" ref="BG220">IFERROR(_xlfn.XLOOKUP($A220&amp;BG$4,MEN_DES&amp;MEN_COD,MEN_GMS),0)*$Q220</f>
        <v>0</v>
      </c>
      <c r="BH220" s="157" cm="1">
        <f t="array" ref="BH220">IFERROR(_xlfn.XLOOKUP($A220&amp;BH$4,MEN_DES&amp;MEN_COD,MEN_GMS),0)*$Q220</f>
        <v>0</v>
      </c>
      <c r="BI220" s="157" cm="1">
        <f t="array" ref="BI220">IFERROR(_xlfn.XLOOKUP($A220&amp;BI$4,MEN_DES&amp;MEN_COD,MEN_GMS),0)*$Q220</f>
        <v>0</v>
      </c>
      <c r="BJ220" s="157" cm="1">
        <f t="array" ref="BJ220">IFERROR(_xlfn.XLOOKUP($A220&amp;BJ$4,MEN_DES&amp;MEN_COD,MEN_GMS),0)*$Q220</f>
        <v>0</v>
      </c>
      <c r="BK220" s="157" cm="1">
        <f t="array" ref="BK220">IFERROR(_xlfn.XLOOKUP($A220&amp;BK$4,MEN_DES&amp;MEN_COD,MEN_GMS),0)*$Q220</f>
        <v>0</v>
      </c>
      <c r="BL220" s="157" cm="1">
        <f t="array" ref="BL220">IFERROR(_xlfn.XLOOKUP($A220&amp;BL$4,MEN_DES&amp;MEN_COD,MEN_GMS),0)*$Q220</f>
        <v>0</v>
      </c>
      <c r="BM220" s="157" cm="1">
        <f t="array" ref="BM220">IFERROR(_xlfn.XLOOKUP($A220&amp;BM$4,MEN_DES&amp;MEN_COD,MEN_GMS),0)*$Q220</f>
        <v>0</v>
      </c>
      <c r="BN220" s="157" cm="1">
        <f t="array" ref="BN220">IFERROR(_xlfn.XLOOKUP($A220&amp;BN$4,MEN_DES&amp;MEN_COD,MEN_GMS),0)*$Q220</f>
        <v>0</v>
      </c>
      <c r="BO220" s="168">
        <f t="shared" si="42"/>
        <v>0</v>
      </c>
    </row>
    <row r="221" spans="2:67" x14ac:dyDescent="0.15">
      <c r="B221"/>
      <c r="C221"/>
      <c r="R221" s="157" cm="1">
        <f t="array" ref="R221">IFERROR(_xlfn.XLOOKUP($A221&amp;R$4,MEN_DES&amp;MEN_COD,MEN_GMS),0)*$Q221</f>
        <v>0</v>
      </c>
      <c r="S221" s="157" cm="1">
        <f t="array" ref="S221">IFERROR(_xlfn.XLOOKUP($A221&amp;S$4,MEN_DES&amp;MEN_COD,MEN_GMS),0)*$Q221</f>
        <v>0</v>
      </c>
      <c r="T221" s="157" cm="1">
        <f t="array" ref="T221">IFERROR(_xlfn.XLOOKUP($A221&amp;T$4,MEN_DES&amp;MEN_COD,MEN_GMS),0)*$Q221</f>
        <v>0</v>
      </c>
      <c r="U221" s="157" cm="1">
        <f t="array" ref="U221">IFERROR(_xlfn.XLOOKUP($A221&amp;U$4,MEN_DES&amp;MEN_COD,MEN_GMS),0)*$Q221</f>
        <v>0</v>
      </c>
      <c r="V221" s="157" cm="1">
        <f t="array" ref="V221">IFERROR(_xlfn.XLOOKUP($A221&amp;V$4,MEN_DES&amp;MEN_COD,MEN_GMS),0)*$Q221</f>
        <v>0</v>
      </c>
      <c r="W221" s="157" cm="1">
        <f t="array" ref="W221">IFERROR(_xlfn.XLOOKUP($A221&amp;W$4,MEN_DES&amp;MEN_COD,MEN_GMS),0)*$Q221</f>
        <v>0</v>
      </c>
      <c r="X221" s="157" cm="1">
        <f t="array" ref="X221">IFERROR(_xlfn.XLOOKUP($A221&amp;X$4,MEN_DES&amp;MEN_COD,MEN_GMS),0)*$Q221</f>
        <v>0</v>
      </c>
      <c r="Y221" s="157" cm="1">
        <f t="array" ref="Y221">IFERROR(_xlfn.XLOOKUP($A221&amp;Y$4,MEN_DES&amp;MEN_COD,MEN_GMS),0)*$Q221</f>
        <v>0</v>
      </c>
      <c r="Z221" s="157" cm="1">
        <f t="array" ref="Z221">IFERROR(_xlfn.XLOOKUP($A221&amp;Z$4,MEN_DES&amp;MEN_COD,MEN_GMS),0)*$Q221</f>
        <v>0</v>
      </c>
      <c r="AA221" s="157" cm="1">
        <f t="array" ref="AA221">IFERROR(_xlfn.XLOOKUP($A221&amp;AA$4,MEN_DES&amp;MEN_COD,MEN_GMS),0)*$Q221</f>
        <v>0</v>
      </c>
      <c r="AB221" s="157" cm="1">
        <f t="array" ref="AB221">IFERROR(_xlfn.XLOOKUP($A221&amp;AB$4,MEN_DES&amp;MEN_COD,MEN_GMS),0)*$Q221</f>
        <v>0</v>
      </c>
      <c r="AC221" s="157" cm="1">
        <f t="array" ref="AC221">IFERROR(_xlfn.XLOOKUP($A221&amp;AC$4,MEN_DES&amp;MEN_COD,MEN_GMS),0)*$Q221</f>
        <v>0</v>
      </c>
      <c r="AD221" s="157" cm="1">
        <f t="array" ref="AD221">IFERROR(_xlfn.XLOOKUP($A221&amp;AD$4,MEN_DES&amp;MEN_COD,MEN_GMS),0)*$Q221</f>
        <v>0</v>
      </c>
      <c r="AE221" s="157" cm="1">
        <f t="array" ref="AE221">IFERROR(_xlfn.XLOOKUP($A221&amp;AE$4,MEN_DES&amp;MEN_COD,MEN_GMS),0)*$Q221</f>
        <v>0</v>
      </c>
      <c r="AF221" s="157"/>
      <c r="AG221" s="157" cm="1">
        <f t="array" ref="AG221">IFERROR(_xlfn.XLOOKUP($A221&amp;AG$4,MEN_DES&amp;MEN_COD,MEN_GMS),0)*$Q221</f>
        <v>0</v>
      </c>
      <c r="AH221" s="157" cm="1">
        <f t="array" ref="AH221">IFERROR(_xlfn.XLOOKUP($A221&amp;AH$4,MEN_DES&amp;MEN_COD,MEN_GMS),0)*$Q221</f>
        <v>0</v>
      </c>
      <c r="AI221" s="157" cm="1">
        <f t="array" ref="AI221">IFERROR(_xlfn.XLOOKUP($A221&amp;AI$4,MEN_DES&amp;MEN_COD,MEN_GMS),0)*$Q221</f>
        <v>0</v>
      </c>
      <c r="AJ221" s="157" cm="1">
        <f t="array" ref="AJ221">IFERROR(_xlfn.XLOOKUP($A221&amp;AJ$4,MEN_DES&amp;MEN_COD,MEN_GMS),0)*$Q221</f>
        <v>0</v>
      </c>
      <c r="AK221" s="157" cm="1">
        <f t="array" ref="AK221">IFERROR(_xlfn.XLOOKUP($A221&amp;AK$4,MEN_DES&amp;MEN_COD,MEN_GMS),0)*$Q221</f>
        <v>0</v>
      </c>
      <c r="AL221" s="157" cm="1">
        <f t="array" ref="AL221">IFERROR(_xlfn.XLOOKUP($A221&amp;AL$4,MEN_DES&amp;MEN_COD,MEN_GMS),0)*$Q221</f>
        <v>0</v>
      </c>
      <c r="AM221" s="157" cm="1">
        <f t="array" ref="AM221">IFERROR(_xlfn.XLOOKUP($A221&amp;AM$4,MEN_DES&amp;MEN_COD,MEN_GMS),0)*$Q221</f>
        <v>0</v>
      </c>
      <c r="AN221" s="157" cm="1">
        <f t="array" ref="AN221">IFERROR(_xlfn.XLOOKUP($A221&amp;AN$4,MEN_DES&amp;MEN_COD,MEN_GMS),0)*$Q221</f>
        <v>0</v>
      </c>
      <c r="AO221" s="157" cm="1">
        <f t="array" ref="AO221">IFERROR(_xlfn.XLOOKUP($A221&amp;AO$4,MEN_DES&amp;MEN_COD,MEN_GMS),0)*$Q221</f>
        <v>0</v>
      </c>
      <c r="AP221" s="157" cm="1">
        <f t="array" ref="AP221">IFERROR(_xlfn.XLOOKUP($A221&amp;AP$4,MEN_DES&amp;MEN_COD,MEN_GMS),0)*$Q221</f>
        <v>0</v>
      </c>
      <c r="AQ221" s="157" cm="1">
        <f t="array" ref="AQ221">IFERROR(_xlfn.XLOOKUP($A221&amp;AQ$4,MEN_DES&amp;MEN_COD,MEN_GMS),0)*$Q221</f>
        <v>0</v>
      </c>
      <c r="AR221" s="157" cm="1">
        <f t="array" ref="AR221">IFERROR(_xlfn.XLOOKUP($A221&amp;AR$4,MEN_DES&amp;MEN_COD,MEN_GMS),0)*$Q221</f>
        <v>0</v>
      </c>
      <c r="AS221" s="157" cm="1">
        <f t="array" ref="AS221">IFERROR(_xlfn.XLOOKUP($A221&amp;AS$4,MEN_DES&amp;MEN_COD,MEN_GMS),0)*$Q221</f>
        <v>0</v>
      </c>
      <c r="AT221" s="157" cm="1">
        <f t="array" ref="AT221">IFERROR(_xlfn.XLOOKUP($A221&amp;AT$4,MEN_DES&amp;MEN_COD,MEN_GMS),0)*$Q221</f>
        <v>0</v>
      </c>
      <c r="AU221" s="157" cm="1">
        <f t="array" ref="AU221">IFERROR(_xlfn.XLOOKUP($A221&amp;AU$4,MEN_DES&amp;MEN_COD,MEN_GMS),0)*$Q221</f>
        <v>0</v>
      </c>
      <c r="AV221" s="157" cm="1">
        <f t="array" ref="AV221">IFERROR(_xlfn.XLOOKUP($A221&amp;AV$4,MEN_DES&amp;MEN_COD,MEN_GMS),0)*$Q221</f>
        <v>0</v>
      </c>
      <c r="AW221" s="157" cm="1">
        <f t="array" ref="AW221">IFERROR(_xlfn.XLOOKUP($A221&amp;AW$4,MEN_DES&amp;MEN_COD,MEN_GMS),0)*$Q221</f>
        <v>0</v>
      </c>
      <c r="AX221" s="157" cm="1">
        <f t="array" ref="AX221">IFERROR(_xlfn.XLOOKUP($A221&amp;AX$4,MEN_DES&amp;MEN_COD,MEN_GMS),0)*$Q221</f>
        <v>0</v>
      </c>
      <c r="AY221" s="157" cm="1">
        <f t="array" ref="AY221">IFERROR(_xlfn.XLOOKUP($A221&amp;AY$4,MEN_DES&amp;MEN_COD,MEN_GMS),0)*$Q221</f>
        <v>0</v>
      </c>
      <c r="AZ221" s="157" cm="1">
        <f t="array" ref="AZ221">IFERROR(_xlfn.XLOOKUP($A221&amp;AZ$4,MEN_DES&amp;MEN_COD,MEN_GMS),0)*$Q221</f>
        <v>0</v>
      </c>
      <c r="BA221" s="157" cm="1">
        <f t="array" ref="BA221">IFERROR(_xlfn.XLOOKUP($A221&amp;BA$4,MEN_DES&amp;MEN_COD,MEN_GMS),0)*$Q221</f>
        <v>0</v>
      </c>
      <c r="BB221" s="157" cm="1">
        <f t="array" ref="BB221">IFERROR(_xlfn.XLOOKUP($A221&amp;BB$4,MEN_DES&amp;MEN_COD,MEN_GMS),0)*$Q221</f>
        <v>0</v>
      </c>
      <c r="BC221" s="157" cm="1">
        <f t="array" ref="BC221">IFERROR(_xlfn.XLOOKUP($A221&amp;BC$4,MEN_DES&amp;MEN_COD,MEN_GMS),0)*$Q221</f>
        <v>0</v>
      </c>
      <c r="BD221" s="157" cm="1">
        <f t="array" ref="BD221">IFERROR(_xlfn.XLOOKUP($A221&amp;BD$4,MEN_DES&amp;MEN_COD,MEN_GMS),0)*$Q221</f>
        <v>0</v>
      </c>
      <c r="BE221" s="157" cm="1">
        <f t="array" ref="BE221">IFERROR(_xlfn.XLOOKUP($A221&amp;BE$4,MEN_DES&amp;MEN_COD,MEN_GMS),0)*$Q221</f>
        <v>0</v>
      </c>
      <c r="BF221" s="157" cm="1">
        <f t="array" ref="BF221">IFERROR(_xlfn.XLOOKUP($A221&amp;BF$4,MEN_DES&amp;MEN_COD,MEN_GMS),0)*$Q221</f>
        <v>0</v>
      </c>
      <c r="BG221" s="157" cm="1">
        <f t="array" ref="BG221">IFERROR(_xlfn.XLOOKUP($A221&amp;BG$4,MEN_DES&amp;MEN_COD,MEN_GMS),0)*$Q221</f>
        <v>0</v>
      </c>
      <c r="BH221" s="157" cm="1">
        <f t="array" ref="BH221">IFERROR(_xlfn.XLOOKUP($A221&amp;BH$4,MEN_DES&amp;MEN_COD,MEN_GMS),0)*$Q221</f>
        <v>0</v>
      </c>
      <c r="BI221" s="157" cm="1">
        <f t="array" ref="BI221">IFERROR(_xlfn.XLOOKUP($A221&amp;BI$4,MEN_DES&amp;MEN_COD,MEN_GMS),0)*$Q221</f>
        <v>0</v>
      </c>
      <c r="BJ221" s="157" cm="1">
        <f t="array" ref="BJ221">IFERROR(_xlfn.XLOOKUP($A221&amp;BJ$4,MEN_DES&amp;MEN_COD,MEN_GMS),0)*$Q221</f>
        <v>0</v>
      </c>
      <c r="BK221" s="157" cm="1">
        <f t="array" ref="BK221">IFERROR(_xlfn.XLOOKUP($A221&amp;BK$4,MEN_DES&amp;MEN_COD,MEN_GMS),0)*$Q221</f>
        <v>0</v>
      </c>
      <c r="BL221" s="157" cm="1">
        <f t="array" ref="BL221">IFERROR(_xlfn.XLOOKUP($A221&amp;BL$4,MEN_DES&amp;MEN_COD,MEN_GMS),0)*$Q221</f>
        <v>0</v>
      </c>
      <c r="BM221" s="157" cm="1">
        <f t="array" ref="BM221">IFERROR(_xlfn.XLOOKUP($A221&amp;BM$4,MEN_DES&amp;MEN_COD,MEN_GMS),0)*$Q221</f>
        <v>0</v>
      </c>
      <c r="BN221" s="157" cm="1">
        <f t="array" ref="BN221">IFERROR(_xlfn.XLOOKUP($A221&amp;BN$4,MEN_DES&amp;MEN_COD,MEN_GMS),0)*$Q221</f>
        <v>0</v>
      </c>
      <c r="BO221" s="168">
        <f t="shared" si="42"/>
        <v>0</v>
      </c>
    </row>
    <row r="222" spans="2:67" x14ac:dyDescent="0.15">
      <c r="B222"/>
      <c r="C222"/>
      <c r="R222" s="157" cm="1">
        <f t="array" ref="R222">IFERROR(_xlfn.XLOOKUP($A222&amp;R$4,MEN_DES&amp;MEN_COD,MEN_GMS),0)*$Q222</f>
        <v>0</v>
      </c>
      <c r="S222" s="157" cm="1">
        <f t="array" ref="S222">IFERROR(_xlfn.XLOOKUP($A222&amp;S$4,MEN_DES&amp;MEN_COD,MEN_GMS),0)*$Q222</f>
        <v>0</v>
      </c>
      <c r="T222" s="157" cm="1">
        <f t="array" ref="T222">IFERROR(_xlfn.XLOOKUP($A222&amp;T$4,MEN_DES&amp;MEN_COD,MEN_GMS),0)*$Q222</f>
        <v>0</v>
      </c>
      <c r="U222" s="157" cm="1">
        <f t="array" ref="U222">IFERROR(_xlfn.XLOOKUP($A222&amp;U$4,MEN_DES&amp;MEN_COD,MEN_GMS),0)*$Q222</f>
        <v>0</v>
      </c>
      <c r="V222" s="157" cm="1">
        <f t="array" ref="V222">IFERROR(_xlfn.XLOOKUP($A222&amp;V$4,MEN_DES&amp;MEN_COD,MEN_GMS),0)*$Q222</f>
        <v>0</v>
      </c>
      <c r="W222" s="157" cm="1">
        <f t="array" ref="W222">IFERROR(_xlfn.XLOOKUP($A222&amp;W$4,MEN_DES&amp;MEN_COD,MEN_GMS),0)*$Q222</f>
        <v>0</v>
      </c>
      <c r="X222" s="157" cm="1">
        <f t="array" ref="X222">IFERROR(_xlfn.XLOOKUP($A222&amp;X$4,MEN_DES&amp;MEN_COD,MEN_GMS),0)*$Q222</f>
        <v>0</v>
      </c>
      <c r="Y222" s="157" cm="1">
        <f t="array" ref="Y222">IFERROR(_xlfn.XLOOKUP($A222&amp;Y$4,MEN_DES&amp;MEN_COD,MEN_GMS),0)*$Q222</f>
        <v>0</v>
      </c>
      <c r="Z222" s="157" cm="1">
        <f t="array" ref="Z222">IFERROR(_xlfn.XLOOKUP($A222&amp;Z$4,MEN_DES&amp;MEN_COD,MEN_GMS),0)*$Q222</f>
        <v>0</v>
      </c>
      <c r="AA222" s="157" cm="1">
        <f t="array" ref="AA222">IFERROR(_xlfn.XLOOKUP($A222&amp;AA$4,MEN_DES&amp;MEN_COD,MEN_GMS),0)*$Q222</f>
        <v>0</v>
      </c>
      <c r="AB222" s="157" cm="1">
        <f t="array" ref="AB222">IFERROR(_xlfn.XLOOKUP($A222&amp;AB$4,MEN_DES&amp;MEN_COD,MEN_GMS),0)*$Q222</f>
        <v>0</v>
      </c>
      <c r="AC222" s="157" cm="1">
        <f t="array" ref="AC222">IFERROR(_xlfn.XLOOKUP($A222&amp;AC$4,MEN_DES&amp;MEN_COD,MEN_GMS),0)*$Q222</f>
        <v>0</v>
      </c>
      <c r="AD222" s="157" cm="1">
        <f t="array" ref="AD222">IFERROR(_xlfn.XLOOKUP($A222&amp;AD$4,MEN_DES&amp;MEN_COD,MEN_GMS),0)*$Q222</f>
        <v>0</v>
      </c>
      <c r="AE222" s="157" cm="1">
        <f t="array" ref="AE222">IFERROR(_xlfn.XLOOKUP($A222&amp;AE$4,MEN_DES&amp;MEN_COD,MEN_GMS),0)*$Q222</f>
        <v>0</v>
      </c>
      <c r="AF222" s="157"/>
      <c r="AG222" s="157" cm="1">
        <f t="array" ref="AG222">IFERROR(_xlfn.XLOOKUP($A222&amp;AG$4,MEN_DES&amp;MEN_COD,MEN_GMS),0)*$Q222</f>
        <v>0</v>
      </c>
      <c r="AH222" s="157" cm="1">
        <f t="array" ref="AH222">IFERROR(_xlfn.XLOOKUP($A222&amp;AH$4,MEN_DES&amp;MEN_COD,MEN_GMS),0)*$Q222</f>
        <v>0</v>
      </c>
      <c r="AI222" s="157" cm="1">
        <f t="array" ref="AI222">IFERROR(_xlfn.XLOOKUP($A222&amp;AI$4,MEN_DES&amp;MEN_COD,MEN_GMS),0)*$Q222</f>
        <v>0</v>
      </c>
      <c r="AJ222" s="157" cm="1">
        <f t="array" ref="AJ222">IFERROR(_xlfn.XLOOKUP($A222&amp;AJ$4,MEN_DES&amp;MEN_COD,MEN_GMS),0)*$Q222</f>
        <v>0</v>
      </c>
      <c r="AK222" s="157" cm="1">
        <f t="array" ref="AK222">IFERROR(_xlfn.XLOOKUP($A222&amp;AK$4,MEN_DES&amp;MEN_COD,MEN_GMS),0)*$Q222</f>
        <v>0</v>
      </c>
      <c r="AL222" s="157" cm="1">
        <f t="array" ref="AL222">IFERROR(_xlfn.XLOOKUP($A222&amp;AL$4,MEN_DES&amp;MEN_COD,MEN_GMS),0)*$Q222</f>
        <v>0</v>
      </c>
      <c r="AM222" s="157" cm="1">
        <f t="array" ref="AM222">IFERROR(_xlfn.XLOOKUP($A222&amp;AM$4,MEN_DES&amp;MEN_COD,MEN_GMS),0)*$Q222</f>
        <v>0</v>
      </c>
      <c r="AN222" s="157" cm="1">
        <f t="array" ref="AN222">IFERROR(_xlfn.XLOOKUP($A222&amp;AN$4,MEN_DES&amp;MEN_COD,MEN_GMS),0)*$Q222</f>
        <v>0</v>
      </c>
      <c r="AO222" s="157" cm="1">
        <f t="array" ref="AO222">IFERROR(_xlfn.XLOOKUP($A222&amp;AO$4,MEN_DES&amp;MEN_COD,MEN_GMS),0)*$Q222</f>
        <v>0</v>
      </c>
      <c r="AP222" s="157" cm="1">
        <f t="array" ref="AP222">IFERROR(_xlfn.XLOOKUP($A222&amp;AP$4,MEN_DES&amp;MEN_COD,MEN_GMS),0)*$Q222</f>
        <v>0</v>
      </c>
      <c r="AQ222" s="157" cm="1">
        <f t="array" ref="AQ222">IFERROR(_xlfn.XLOOKUP($A222&amp;AQ$4,MEN_DES&amp;MEN_COD,MEN_GMS),0)*$Q222</f>
        <v>0</v>
      </c>
      <c r="AR222" s="157" cm="1">
        <f t="array" ref="AR222">IFERROR(_xlfn.XLOOKUP($A222&amp;AR$4,MEN_DES&amp;MEN_COD,MEN_GMS),0)*$Q222</f>
        <v>0</v>
      </c>
      <c r="AS222" s="157" cm="1">
        <f t="array" ref="AS222">IFERROR(_xlfn.XLOOKUP($A222&amp;AS$4,MEN_DES&amp;MEN_COD,MEN_GMS),0)*$Q222</f>
        <v>0</v>
      </c>
      <c r="AT222" s="157" cm="1">
        <f t="array" ref="AT222">IFERROR(_xlfn.XLOOKUP($A222&amp;AT$4,MEN_DES&amp;MEN_COD,MEN_GMS),0)*$Q222</f>
        <v>0</v>
      </c>
      <c r="AU222" s="157" cm="1">
        <f t="array" ref="AU222">IFERROR(_xlfn.XLOOKUP($A222&amp;AU$4,MEN_DES&amp;MEN_COD,MEN_GMS),0)*$Q222</f>
        <v>0</v>
      </c>
      <c r="AV222" s="157" cm="1">
        <f t="array" ref="AV222">IFERROR(_xlfn.XLOOKUP($A222&amp;AV$4,MEN_DES&amp;MEN_COD,MEN_GMS),0)*$Q222</f>
        <v>0</v>
      </c>
      <c r="AW222" s="157" cm="1">
        <f t="array" ref="AW222">IFERROR(_xlfn.XLOOKUP($A222&amp;AW$4,MEN_DES&amp;MEN_COD,MEN_GMS),0)*$Q222</f>
        <v>0</v>
      </c>
      <c r="AX222" s="157" cm="1">
        <f t="array" ref="AX222">IFERROR(_xlfn.XLOOKUP($A222&amp;AX$4,MEN_DES&amp;MEN_COD,MEN_GMS),0)*$Q222</f>
        <v>0</v>
      </c>
      <c r="AY222" s="157" cm="1">
        <f t="array" ref="AY222">IFERROR(_xlfn.XLOOKUP($A222&amp;AY$4,MEN_DES&amp;MEN_COD,MEN_GMS),0)*$Q222</f>
        <v>0</v>
      </c>
      <c r="AZ222" s="157" cm="1">
        <f t="array" ref="AZ222">IFERROR(_xlfn.XLOOKUP($A222&amp;AZ$4,MEN_DES&amp;MEN_COD,MEN_GMS),0)*$Q222</f>
        <v>0</v>
      </c>
      <c r="BA222" s="157" cm="1">
        <f t="array" ref="BA222">IFERROR(_xlfn.XLOOKUP($A222&amp;BA$4,MEN_DES&amp;MEN_COD,MEN_GMS),0)*$Q222</f>
        <v>0</v>
      </c>
      <c r="BB222" s="157" cm="1">
        <f t="array" ref="BB222">IFERROR(_xlfn.XLOOKUP($A222&amp;BB$4,MEN_DES&amp;MEN_COD,MEN_GMS),0)*$Q222</f>
        <v>0</v>
      </c>
      <c r="BC222" s="157" cm="1">
        <f t="array" ref="BC222">IFERROR(_xlfn.XLOOKUP($A222&amp;BC$4,MEN_DES&amp;MEN_COD,MEN_GMS),0)*$Q222</f>
        <v>0</v>
      </c>
      <c r="BD222" s="157" cm="1">
        <f t="array" ref="BD222">IFERROR(_xlfn.XLOOKUP($A222&amp;BD$4,MEN_DES&amp;MEN_COD,MEN_GMS),0)*$Q222</f>
        <v>0</v>
      </c>
      <c r="BE222" s="157" cm="1">
        <f t="array" ref="BE222">IFERROR(_xlfn.XLOOKUP($A222&amp;BE$4,MEN_DES&amp;MEN_COD,MEN_GMS),0)*$Q222</f>
        <v>0</v>
      </c>
      <c r="BF222" s="157" cm="1">
        <f t="array" ref="BF222">IFERROR(_xlfn.XLOOKUP($A222&amp;BF$4,MEN_DES&amp;MEN_COD,MEN_GMS),0)*$Q222</f>
        <v>0</v>
      </c>
      <c r="BG222" s="157" cm="1">
        <f t="array" ref="BG222">IFERROR(_xlfn.XLOOKUP($A222&amp;BG$4,MEN_DES&amp;MEN_COD,MEN_GMS),0)*$Q222</f>
        <v>0</v>
      </c>
      <c r="BH222" s="157" cm="1">
        <f t="array" ref="BH222">IFERROR(_xlfn.XLOOKUP($A222&amp;BH$4,MEN_DES&amp;MEN_COD,MEN_GMS),0)*$Q222</f>
        <v>0</v>
      </c>
      <c r="BI222" s="157" cm="1">
        <f t="array" ref="BI222">IFERROR(_xlfn.XLOOKUP($A222&amp;BI$4,MEN_DES&amp;MEN_COD,MEN_GMS),0)*$Q222</f>
        <v>0</v>
      </c>
      <c r="BJ222" s="157" cm="1">
        <f t="array" ref="BJ222">IFERROR(_xlfn.XLOOKUP($A222&amp;BJ$4,MEN_DES&amp;MEN_COD,MEN_GMS),0)*$Q222</f>
        <v>0</v>
      </c>
      <c r="BK222" s="157" cm="1">
        <f t="array" ref="BK222">IFERROR(_xlfn.XLOOKUP($A222&amp;BK$4,MEN_DES&amp;MEN_COD,MEN_GMS),0)*$Q222</f>
        <v>0</v>
      </c>
      <c r="BL222" s="157" cm="1">
        <f t="array" ref="BL222">IFERROR(_xlfn.XLOOKUP($A222&amp;BL$4,MEN_DES&amp;MEN_COD,MEN_GMS),0)*$Q222</f>
        <v>0</v>
      </c>
      <c r="BM222" s="157" cm="1">
        <f t="array" ref="BM222">IFERROR(_xlfn.XLOOKUP($A222&amp;BM$4,MEN_DES&amp;MEN_COD,MEN_GMS),0)*$Q222</f>
        <v>0</v>
      </c>
      <c r="BN222" s="157" cm="1">
        <f t="array" ref="BN222">IFERROR(_xlfn.XLOOKUP($A222&amp;BN$4,MEN_DES&amp;MEN_COD,MEN_GMS),0)*$Q222</f>
        <v>0</v>
      </c>
      <c r="BO222" s="168">
        <f t="shared" si="42"/>
        <v>0</v>
      </c>
    </row>
    <row r="223" spans="2:67" x14ac:dyDescent="0.15">
      <c r="B223"/>
      <c r="C223"/>
      <c r="R223" s="157" cm="1">
        <f t="array" ref="R223">IFERROR(_xlfn.XLOOKUP($A223&amp;R$4,MEN_DES&amp;MEN_COD,MEN_GMS),0)*$Q223</f>
        <v>0</v>
      </c>
      <c r="S223" s="157" cm="1">
        <f t="array" ref="S223">IFERROR(_xlfn.XLOOKUP($A223&amp;S$4,MEN_DES&amp;MEN_COD,MEN_GMS),0)*$Q223</f>
        <v>0</v>
      </c>
      <c r="T223" s="157" cm="1">
        <f t="array" ref="T223">IFERROR(_xlfn.XLOOKUP($A223&amp;T$4,MEN_DES&amp;MEN_COD,MEN_GMS),0)*$Q223</f>
        <v>0</v>
      </c>
      <c r="U223" s="157" cm="1">
        <f t="array" ref="U223">IFERROR(_xlfn.XLOOKUP($A223&amp;U$4,MEN_DES&amp;MEN_COD,MEN_GMS),0)*$Q223</f>
        <v>0</v>
      </c>
      <c r="V223" s="157" cm="1">
        <f t="array" ref="V223">IFERROR(_xlfn.XLOOKUP($A223&amp;V$4,MEN_DES&amp;MEN_COD,MEN_GMS),0)*$Q223</f>
        <v>0</v>
      </c>
      <c r="W223" s="157" cm="1">
        <f t="array" ref="W223">IFERROR(_xlfn.XLOOKUP($A223&amp;W$4,MEN_DES&amp;MEN_COD,MEN_GMS),0)*$Q223</f>
        <v>0</v>
      </c>
      <c r="X223" s="157" cm="1">
        <f t="array" ref="X223">IFERROR(_xlfn.XLOOKUP($A223&amp;X$4,MEN_DES&amp;MEN_COD,MEN_GMS),0)*$Q223</f>
        <v>0</v>
      </c>
      <c r="Y223" s="157" cm="1">
        <f t="array" ref="Y223">IFERROR(_xlfn.XLOOKUP($A223&amp;Y$4,MEN_DES&amp;MEN_COD,MEN_GMS),0)*$Q223</f>
        <v>0</v>
      </c>
      <c r="Z223" s="157" cm="1">
        <f t="array" ref="Z223">IFERROR(_xlfn.XLOOKUP($A223&amp;Z$4,MEN_DES&amp;MEN_COD,MEN_GMS),0)*$Q223</f>
        <v>0</v>
      </c>
      <c r="AA223" s="157" cm="1">
        <f t="array" ref="AA223">IFERROR(_xlfn.XLOOKUP($A223&amp;AA$4,MEN_DES&amp;MEN_COD,MEN_GMS),0)*$Q223</f>
        <v>0</v>
      </c>
      <c r="AB223" s="157" cm="1">
        <f t="array" ref="AB223">IFERROR(_xlfn.XLOOKUP($A223&amp;AB$4,MEN_DES&amp;MEN_COD,MEN_GMS),0)*$Q223</f>
        <v>0</v>
      </c>
      <c r="AC223" s="157" cm="1">
        <f t="array" ref="AC223">IFERROR(_xlfn.XLOOKUP($A223&amp;AC$4,MEN_DES&amp;MEN_COD,MEN_GMS),0)*$Q223</f>
        <v>0</v>
      </c>
      <c r="AD223" s="157" cm="1">
        <f t="array" ref="AD223">IFERROR(_xlfn.XLOOKUP($A223&amp;AD$4,MEN_DES&amp;MEN_COD,MEN_GMS),0)*$Q223</f>
        <v>0</v>
      </c>
      <c r="AE223" s="157" cm="1">
        <f t="array" ref="AE223">IFERROR(_xlfn.XLOOKUP($A223&amp;AE$4,MEN_DES&amp;MEN_COD,MEN_GMS),0)*$Q223</f>
        <v>0</v>
      </c>
      <c r="AF223" s="157"/>
      <c r="AG223" s="157" cm="1">
        <f t="array" ref="AG223">IFERROR(_xlfn.XLOOKUP($A223&amp;AG$4,MEN_DES&amp;MEN_COD,MEN_GMS),0)*$Q223</f>
        <v>0</v>
      </c>
      <c r="AH223" s="157" cm="1">
        <f t="array" ref="AH223">IFERROR(_xlfn.XLOOKUP($A223&amp;AH$4,MEN_DES&amp;MEN_COD,MEN_GMS),0)*$Q223</f>
        <v>0</v>
      </c>
      <c r="AI223" s="157" cm="1">
        <f t="array" ref="AI223">IFERROR(_xlfn.XLOOKUP($A223&amp;AI$4,MEN_DES&amp;MEN_COD,MEN_GMS),0)*$Q223</f>
        <v>0</v>
      </c>
      <c r="AJ223" s="157" cm="1">
        <f t="array" ref="AJ223">IFERROR(_xlfn.XLOOKUP($A223&amp;AJ$4,MEN_DES&amp;MEN_COD,MEN_GMS),0)*$Q223</f>
        <v>0</v>
      </c>
      <c r="AK223" s="157" cm="1">
        <f t="array" ref="AK223">IFERROR(_xlfn.XLOOKUP($A223&amp;AK$4,MEN_DES&amp;MEN_COD,MEN_GMS),0)*$Q223</f>
        <v>0</v>
      </c>
      <c r="AL223" s="157" cm="1">
        <f t="array" ref="AL223">IFERROR(_xlfn.XLOOKUP($A223&amp;AL$4,MEN_DES&amp;MEN_COD,MEN_GMS),0)*$Q223</f>
        <v>0</v>
      </c>
      <c r="AM223" s="157" cm="1">
        <f t="array" ref="AM223">IFERROR(_xlfn.XLOOKUP($A223&amp;AM$4,MEN_DES&amp;MEN_COD,MEN_GMS),0)*$Q223</f>
        <v>0</v>
      </c>
      <c r="AN223" s="157" cm="1">
        <f t="array" ref="AN223">IFERROR(_xlfn.XLOOKUP($A223&amp;AN$4,MEN_DES&amp;MEN_COD,MEN_GMS),0)*$Q223</f>
        <v>0</v>
      </c>
      <c r="AO223" s="157" cm="1">
        <f t="array" ref="AO223">IFERROR(_xlfn.XLOOKUP($A223&amp;AO$4,MEN_DES&amp;MEN_COD,MEN_GMS),0)*$Q223</f>
        <v>0</v>
      </c>
      <c r="AP223" s="157" cm="1">
        <f t="array" ref="AP223">IFERROR(_xlfn.XLOOKUP($A223&amp;AP$4,MEN_DES&amp;MEN_COD,MEN_GMS),0)*$Q223</f>
        <v>0</v>
      </c>
      <c r="AQ223" s="157" cm="1">
        <f t="array" ref="AQ223">IFERROR(_xlfn.XLOOKUP($A223&amp;AQ$4,MEN_DES&amp;MEN_COD,MEN_GMS),0)*$Q223</f>
        <v>0</v>
      </c>
      <c r="AR223" s="157" cm="1">
        <f t="array" ref="AR223">IFERROR(_xlfn.XLOOKUP($A223&amp;AR$4,MEN_DES&amp;MEN_COD,MEN_GMS),0)*$Q223</f>
        <v>0</v>
      </c>
      <c r="AS223" s="157" cm="1">
        <f t="array" ref="AS223">IFERROR(_xlfn.XLOOKUP($A223&amp;AS$4,MEN_DES&amp;MEN_COD,MEN_GMS),0)*$Q223</f>
        <v>0</v>
      </c>
      <c r="AT223" s="157" cm="1">
        <f t="array" ref="AT223">IFERROR(_xlfn.XLOOKUP($A223&amp;AT$4,MEN_DES&amp;MEN_COD,MEN_GMS),0)*$Q223</f>
        <v>0</v>
      </c>
      <c r="AU223" s="157" cm="1">
        <f t="array" ref="AU223">IFERROR(_xlfn.XLOOKUP($A223&amp;AU$4,MEN_DES&amp;MEN_COD,MEN_GMS),0)*$Q223</f>
        <v>0</v>
      </c>
      <c r="AV223" s="157" cm="1">
        <f t="array" ref="AV223">IFERROR(_xlfn.XLOOKUP($A223&amp;AV$4,MEN_DES&amp;MEN_COD,MEN_GMS),0)*$Q223</f>
        <v>0</v>
      </c>
      <c r="AW223" s="157" cm="1">
        <f t="array" ref="AW223">IFERROR(_xlfn.XLOOKUP($A223&amp;AW$4,MEN_DES&amp;MEN_COD,MEN_GMS),0)*$Q223</f>
        <v>0</v>
      </c>
      <c r="AX223" s="157" cm="1">
        <f t="array" ref="AX223">IFERROR(_xlfn.XLOOKUP($A223&amp;AX$4,MEN_DES&amp;MEN_COD,MEN_GMS),0)*$Q223</f>
        <v>0</v>
      </c>
      <c r="AY223" s="157" cm="1">
        <f t="array" ref="AY223">IFERROR(_xlfn.XLOOKUP($A223&amp;AY$4,MEN_DES&amp;MEN_COD,MEN_GMS),0)*$Q223</f>
        <v>0</v>
      </c>
      <c r="AZ223" s="157" cm="1">
        <f t="array" ref="AZ223">IFERROR(_xlfn.XLOOKUP($A223&amp;AZ$4,MEN_DES&amp;MEN_COD,MEN_GMS),0)*$Q223</f>
        <v>0</v>
      </c>
      <c r="BA223" s="157" cm="1">
        <f t="array" ref="BA223">IFERROR(_xlfn.XLOOKUP($A223&amp;BA$4,MEN_DES&amp;MEN_COD,MEN_GMS),0)*$Q223</f>
        <v>0</v>
      </c>
      <c r="BB223" s="157" cm="1">
        <f t="array" ref="BB223">IFERROR(_xlfn.XLOOKUP($A223&amp;BB$4,MEN_DES&amp;MEN_COD,MEN_GMS),0)*$Q223</f>
        <v>0</v>
      </c>
      <c r="BC223" s="157" cm="1">
        <f t="array" ref="BC223">IFERROR(_xlfn.XLOOKUP($A223&amp;BC$4,MEN_DES&amp;MEN_COD,MEN_GMS),0)*$Q223</f>
        <v>0</v>
      </c>
      <c r="BD223" s="157" cm="1">
        <f t="array" ref="BD223">IFERROR(_xlfn.XLOOKUP($A223&amp;BD$4,MEN_DES&amp;MEN_COD,MEN_GMS),0)*$Q223</f>
        <v>0</v>
      </c>
      <c r="BE223" s="157" cm="1">
        <f t="array" ref="BE223">IFERROR(_xlfn.XLOOKUP($A223&amp;BE$4,MEN_DES&amp;MEN_COD,MEN_GMS),0)*$Q223</f>
        <v>0</v>
      </c>
      <c r="BF223" s="157" cm="1">
        <f t="array" ref="BF223">IFERROR(_xlfn.XLOOKUP($A223&amp;BF$4,MEN_DES&amp;MEN_COD,MEN_GMS),0)*$Q223</f>
        <v>0</v>
      </c>
      <c r="BG223" s="157" cm="1">
        <f t="array" ref="BG223">IFERROR(_xlfn.XLOOKUP($A223&amp;BG$4,MEN_DES&amp;MEN_COD,MEN_GMS),0)*$Q223</f>
        <v>0</v>
      </c>
      <c r="BH223" s="157" cm="1">
        <f t="array" ref="BH223">IFERROR(_xlfn.XLOOKUP($A223&amp;BH$4,MEN_DES&amp;MEN_COD,MEN_GMS),0)*$Q223</f>
        <v>0</v>
      </c>
      <c r="BI223" s="157" cm="1">
        <f t="array" ref="BI223">IFERROR(_xlfn.XLOOKUP($A223&amp;BI$4,MEN_DES&amp;MEN_COD,MEN_GMS),0)*$Q223</f>
        <v>0</v>
      </c>
      <c r="BJ223" s="157" cm="1">
        <f t="array" ref="BJ223">IFERROR(_xlfn.XLOOKUP($A223&amp;BJ$4,MEN_DES&amp;MEN_COD,MEN_GMS),0)*$Q223</f>
        <v>0</v>
      </c>
      <c r="BK223" s="157" cm="1">
        <f t="array" ref="BK223">IFERROR(_xlfn.XLOOKUP($A223&amp;BK$4,MEN_DES&amp;MEN_COD,MEN_GMS),0)*$Q223</f>
        <v>0</v>
      </c>
      <c r="BL223" s="157" cm="1">
        <f t="array" ref="BL223">IFERROR(_xlfn.XLOOKUP($A223&amp;BL$4,MEN_DES&amp;MEN_COD,MEN_GMS),0)*$Q223</f>
        <v>0</v>
      </c>
      <c r="BM223" s="157" cm="1">
        <f t="array" ref="BM223">IFERROR(_xlfn.XLOOKUP($A223&amp;BM$4,MEN_DES&amp;MEN_COD,MEN_GMS),0)*$Q223</f>
        <v>0</v>
      </c>
      <c r="BN223" s="157" cm="1">
        <f t="array" ref="BN223">IFERROR(_xlfn.XLOOKUP($A223&amp;BN$4,MEN_DES&amp;MEN_COD,MEN_GMS),0)*$Q223</f>
        <v>0</v>
      </c>
      <c r="BO223" s="168">
        <f t="shared" si="42"/>
        <v>0</v>
      </c>
    </row>
    <row r="224" spans="2:67" x14ac:dyDescent="0.15">
      <c r="B224"/>
      <c r="C224"/>
      <c r="R224" s="157"/>
      <c r="S224" s="157"/>
      <c r="T224" s="157"/>
      <c r="U224" s="157"/>
      <c r="V224" s="157"/>
      <c r="W224" s="157"/>
      <c r="X224" s="157"/>
      <c r="Y224" s="157"/>
      <c r="Z224" s="157"/>
      <c r="AA224" s="157"/>
      <c r="AB224" s="157"/>
      <c r="AC224" s="157"/>
      <c r="AD224" s="157"/>
      <c r="AE224" s="157"/>
      <c r="AF224" s="157"/>
      <c r="AG224" s="157"/>
      <c r="AH224" s="157"/>
      <c r="AI224" s="157"/>
      <c r="AJ224" s="157"/>
      <c r="AK224" s="157"/>
      <c r="AL224" s="157"/>
      <c r="AM224" s="157"/>
      <c r="AN224" s="157"/>
      <c r="AO224" s="157"/>
      <c r="AP224" s="157"/>
      <c r="AQ224" s="157"/>
      <c r="AR224" s="157"/>
      <c r="AS224" s="157"/>
      <c r="AT224" s="157"/>
      <c r="AU224" s="157"/>
      <c r="AV224" s="157"/>
      <c r="AW224" s="157"/>
      <c r="AX224" s="157"/>
      <c r="AY224" s="157"/>
      <c r="AZ224" s="157"/>
      <c r="BA224" s="157"/>
      <c r="BB224" s="157"/>
      <c r="BC224" s="157"/>
      <c r="BD224" s="157"/>
      <c r="BE224" s="157"/>
      <c r="BF224" s="157"/>
      <c r="BG224" s="157"/>
      <c r="BH224" s="157"/>
      <c r="BI224" s="157"/>
      <c r="BJ224" s="157"/>
    </row>
    <row r="225" spans="2:62" x14ac:dyDescent="0.15">
      <c r="B225"/>
      <c r="C225"/>
      <c r="R225" s="157"/>
      <c r="S225" s="157"/>
      <c r="T225" s="157"/>
      <c r="U225" s="157"/>
      <c r="V225" s="157"/>
      <c r="W225" s="157"/>
      <c r="X225" s="157"/>
      <c r="Y225" s="157"/>
      <c r="Z225" s="157"/>
      <c r="AA225" s="157"/>
      <c r="AB225" s="157"/>
      <c r="AC225" s="157"/>
      <c r="AD225" s="157"/>
      <c r="AE225" s="157"/>
      <c r="AF225" s="157"/>
      <c r="AG225" s="157"/>
      <c r="AH225" s="157"/>
      <c r="AI225" s="157"/>
      <c r="AJ225" s="157"/>
      <c r="AK225" s="157"/>
      <c r="AL225" s="157"/>
      <c r="AM225" s="157"/>
      <c r="AN225" s="157"/>
      <c r="AO225" s="157"/>
      <c r="AP225" s="157"/>
      <c r="AQ225" s="157"/>
      <c r="AR225" s="157"/>
      <c r="AS225" s="157"/>
      <c r="AT225" s="157"/>
      <c r="AU225" s="157"/>
      <c r="AV225" s="157"/>
      <c r="AW225" s="157"/>
      <c r="AX225" s="157"/>
      <c r="AY225" s="157"/>
      <c r="AZ225" s="157"/>
      <c r="BA225" s="157"/>
      <c r="BB225" s="157"/>
      <c r="BC225" s="157"/>
      <c r="BD225" s="157"/>
      <c r="BE225" s="157"/>
      <c r="BF225" s="157"/>
      <c r="BG225" s="157"/>
      <c r="BH225" s="157"/>
      <c r="BI225" s="157"/>
      <c r="BJ225" s="157"/>
    </row>
    <row r="226" spans="2:62" x14ac:dyDescent="0.15">
      <c r="B226"/>
      <c r="C226"/>
      <c r="R226" s="157"/>
      <c r="S226" s="157"/>
      <c r="T226" s="157"/>
      <c r="U226" s="157"/>
      <c r="V226" s="157"/>
      <c r="W226" s="157"/>
      <c r="X226" s="157"/>
      <c r="Y226" s="157"/>
      <c r="Z226" s="157"/>
      <c r="AA226" s="157"/>
      <c r="AB226" s="157"/>
      <c r="AC226" s="157"/>
      <c r="AD226" s="157"/>
      <c r="AE226" s="157"/>
      <c r="AF226" s="157"/>
      <c r="AG226" s="157"/>
      <c r="AH226" s="157"/>
      <c r="AI226" s="157"/>
      <c r="AJ226" s="157"/>
      <c r="AK226" s="157"/>
      <c r="AL226" s="157"/>
      <c r="AM226" s="157"/>
      <c r="AN226" s="157"/>
      <c r="AO226" s="157"/>
      <c r="AP226" s="157"/>
      <c r="AQ226" s="157"/>
      <c r="AR226" s="157"/>
      <c r="AS226" s="157"/>
      <c r="AT226" s="157"/>
      <c r="AU226" s="157"/>
      <c r="AV226" s="157"/>
      <c r="AW226" s="157"/>
      <c r="AX226" s="157"/>
      <c r="AY226" s="157"/>
      <c r="AZ226" s="157"/>
      <c r="BA226" s="157"/>
      <c r="BB226" s="157"/>
      <c r="BC226" s="157"/>
      <c r="BD226" s="157"/>
      <c r="BE226" s="157"/>
      <c r="BF226" s="157"/>
      <c r="BG226" s="157"/>
      <c r="BH226" s="157"/>
      <c r="BI226" s="157"/>
      <c r="BJ226" s="157"/>
    </row>
    <row r="227" spans="2:62" x14ac:dyDescent="0.15">
      <c r="B227"/>
      <c r="C227"/>
      <c r="R227" s="157"/>
      <c r="S227" s="157"/>
      <c r="T227" s="157"/>
      <c r="U227" s="157"/>
      <c r="V227" s="157"/>
      <c r="W227" s="157"/>
      <c r="X227" s="157"/>
      <c r="Y227" s="157"/>
      <c r="Z227" s="157"/>
      <c r="AA227" s="157"/>
      <c r="AB227" s="157"/>
      <c r="AC227" s="157"/>
      <c r="AD227" s="157"/>
      <c r="AE227" s="157"/>
      <c r="AF227" s="157"/>
      <c r="AG227" s="157"/>
      <c r="AH227" s="157"/>
      <c r="AI227" s="157"/>
      <c r="AJ227" s="157"/>
      <c r="AK227" s="157"/>
      <c r="AL227" s="157"/>
      <c r="AM227" s="157"/>
      <c r="AN227" s="157"/>
      <c r="AO227" s="157"/>
      <c r="AP227" s="157"/>
      <c r="AQ227" s="157"/>
      <c r="AR227" s="157"/>
      <c r="AS227" s="157"/>
      <c r="AT227" s="157"/>
      <c r="AU227" s="157"/>
      <c r="AV227" s="157"/>
      <c r="AW227" s="157"/>
      <c r="AX227" s="157"/>
      <c r="AY227" s="157"/>
      <c r="AZ227" s="157"/>
      <c r="BA227" s="157"/>
      <c r="BB227" s="157"/>
      <c r="BC227" s="157"/>
      <c r="BD227" s="157"/>
      <c r="BE227" s="157"/>
      <c r="BF227" s="157"/>
      <c r="BG227" s="157"/>
      <c r="BH227" s="157"/>
      <c r="BI227" s="157"/>
      <c r="BJ227" s="157"/>
    </row>
    <row r="228" spans="2:62" x14ac:dyDescent="0.15">
      <c r="B228"/>
      <c r="C228"/>
      <c r="R228" s="157"/>
      <c r="S228" s="157"/>
      <c r="T228" s="157"/>
      <c r="U228" s="157"/>
      <c r="V228" s="157"/>
      <c r="W228" s="157"/>
      <c r="X228" s="157"/>
      <c r="Y228" s="157"/>
      <c r="Z228" s="157"/>
      <c r="AA228" s="157"/>
      <c r="AB228" s="157"/>
      <c r="AC228" s="157"/>
      <c r="AD228" s="157"/>
      <c r="AE228" s="157"/>
      <c r="AF228" s="157"/>
      <c r="AG228" s="157"/>
      <c r="AH228" s="157"/>
      <c r="AI228" s="157"/>
      <c r="AJ228" s="157"/>
      <c r="AK228" s="157"/>
      <c r="AL228" s="157"/>
      <c r="AM228" s="157"/>
      <c r="AN228" s="157"/>
      <c r="AO228" s="157"/>
      <c r="AP228" s="157"/>
      <c r="AQ228" s="157"/>
      <c r="AR228" s="157"/>
      <c r="AS228" s="157"/>
      <c r="AT228" s="157"/>
      <c r="AU228" s="157"/>
      <c r="AV228" s="157"/>
      <c r="AW228" s="157"/>
      <c r="AX228" s="157"/>
      <c r="AY228" s="157"/>
      <c r="AZ228" s="157"/>
      <c r="BA228" s="157"/>
      <c r="BB228" s="157"/>
      <c r="BC228" s="157"/>
      <c r="BD228" s="157"/>
      <c r="BE228" s="157"/>
      <c r="BF228" s="157"/>
      <c r="BG228" s="157"/>
      <c r="BH228" s="157"/>
      <c r="BI228" s="157"/>
      <c r="BJ228" s="157"/>
    </row>
    <row r="229" spans="2:62" x14ac:dyDescent="0.15">
      <c r="B229"/>
      <c r="C229"/>
      <c r="R229" s="157"/>
      <c r="S229" s="157"/>
      <c r="T229" s="157"/>
      <c r="U229" s="157"/>
      <c r="V229" s="157"/>
      <c r="W229" s="157"/>
      <c r="X229" s="157"/>
      <c r="Y229" s="157"/>
      <c r="Z229" s="157"/>
      <c r="AA229" s="157"/>
      <c r="AB229" s="157"/>
      <c r="AC229" s="157"/>
      <c r="AD229" s="157"/>
      <c r="AE229" s="157"/>
      <c r="AF229" s="157"/>
      <c r="AG229" s="157"/>
      <c r="AH229" s="157"/>
      <c r="AI229" s="157"/>
      <c r="AJ229" s="157"/>
      <c r="AK229" s="157"/>
      <c r="AL229" s="157"/>
      <c r="AM229" s="157"/>
      <c r="AN229" s="157"/>
      <c r="AO229" s="157"/>
      <c r="AP229" s="157"/>
      <c r="AQ229" s="157"/>
      <c r="AR229" s="157"/>
      <c r="AS229" s="157"/>
      <c r="AT229" s="157"/>
      <c r="AU229" s="157"/>
      <c r="AV229" s="157"/>
      <c r="AW229" s="157"/>
      <c r="AX229" s="157"/>
      <c r="AY229" s="157"/>
      <c r="AZ229" s="157"/>
      <c r="BA229" s="157"/>
      <c r="BB229" s="157"/>
      <c r="BC229" s="157"/>
      <c r="BD229" s="157"/>
      <c r="BE229" s="157"/>
      <c r="BF229" s="157"/>
      <c r="BG229" s="157"/>
      <c r="BH229" s="157"/>
      <c r="BI229" s="157"/>
      <c r="BJ229" s="157"/>
    </row>
    <row r="230" spans="2:62" x14ac:dyDescent="0.15">
      <c r="B230"/>
      <c r="C230"/>
      <c r="R230" s="157"/>
      <c r="S230" s="157"/>
      <c r="T230" s="157"/>
      <c r="U230" s="157"/>
      <c r="V230" s="157"/>
      <c r="W230" s="157"/>
      <c r="X230" s="157"/>
      <c r="Y230" s="157"/>
      <c r="Z230" s="157"/>
      <c r="AA230" s="157"/>
      <c r="AB230" s="157"/>
      <c r="AC230" s="157"/>
      <c r="AD230" s="157"/>
      <c r="AE230" s="157"/>
      <c r="AF230" s="157"/>
      <c r="AG230" s="157"/>
      <c r="AH230" s="157"/>
      <c r="AI230" s="157"/>
      <c r="AJ230" s="157"/>
      <c r="AK230" s="157"/>
      <c r="AL230" s="157"/>
      <c r="AM230" s="157"/>
      <c r="AN230" s="157"/>
      <c r="AO230" s="157"/>
      <c r="AP230" s="157"/>
      <c r="AQ230" s="157"/>
      <c r="AR230" s="157"/>
      <c r="AS230" s="157"/>
      <c r="AT230" s="157"/>
      <c r="AU230" s="157"/>
      <c r="AV230" s="157"/>
      <c r="AW230" s="157"/>
      <c r="AX230" s="157"/>
      <c r="AY230" s="157"/>
      <c r="AZ230" s="157"/>
      <c r="BA230" s="157"/>
      <c r="BB230" s="157"/>
      <c r="BC230" s="157"/>
      <c r="BD230" s="157"/>
      <c r="BE230" s="157"/>
      <c r="BF230" s="157"/>
      <c r="BG230" s="157"/>
      <c r="BH230" s="157"/>
      <c r="BI230" s="157"/>
      <c r="BJ230" s="157"/>
    </row>
    <row r="231" spans="2:62" x14ac:dyDescent="0.15">
      <c r="B231"/>
      <c r="C231"/>
      <c r="R231" s="157"/>
      <c r="S231" s="157"/>
      <c r="T231" s="157"/>
      <c r="U231" s="157"/>
      <c r="V231" s="157"/>
      <c r="W231" s="157"/>
      <c r="X231" s="157"/>
      <c r="Y231" s="157"/>
      <c r="Z231" s="157"/>
      <c r="AA231" s="157"/>
      <c r="AB231" s="157"/>
      <c r="AC231" s="157"/>
      <c r="AD231" s="157"/>
      <c r="AE231" s="157"/>
      <c r="AF231" s="157"/>
      <c r="AG231" s="157"/>
      <c r="AH231" s="157"/>
      <c r="AI231" s="157"/>
      <c r="AJ231" s="157"/>
      <c r="AK231" s="157"/>
      <c r="AL231" s="157"/>
      <c r="AM231" s="157"/>
      <c r="AN231" s="157"/>
      <c r="AO231" s="157"/>
      <c r="AP231" s="157"/>
      <c r="AQ231" s="157"/>
      <c r="AR231" s="157"/>
      <c r="AS231" s="157"/>
      <c r="AT231" s="157"/>
      <c r="AU231" s="157"/>
      <c r="AV231" s="157"/>
      <c r="AW231" s="157"/>
      <c r="AX231" s="157"/>
      <c r="AY231" s="157"/>
      <c r="AZ231" s="157"/>
      <c r="BA231" s="157"/>
      <c r="BB231" s="157"/>
      <c r="BC231" s="157"/>
      <c r="BD231" s="157"/>
      <c r="BE231" s="157"/>
      <c r="BF231" s="157"/>
      <c r="BG231" s="157"/>
      <c r="BH231" s="157"/>
      <c r="BI231" s="157"/>
      <c r="BJ231" s="157"/>
    </row>
    <row r="232" spans="2:62" x14ac:dyDescent="0.15">
      <c r="B232"/>
      <c r="C232"/>
      <c r="R232" s="157"/>
      <c r="S232" s="157"/>
      <c r="T232" s="157"/>
      <c r="U232" s="157"/>
      <c r="V232" s="157"/>
      <c r="W232" s="157"/>
      <c r="X232" s="157"/>
      <c r="Y232" s="157"/>
      <c r="Z232" s="157"/>
      <c r="AA232" s="157"/>
      <c r="AB232" s="157"/>
      <c r="AC232" s="157"/>
      <c r="AD232" s="157"/>
      <c r="AE232" s="157"/>
      <c r="AF232" s="157"/>
      <c r="AG232" s="157"/>
      <c r="AH232" s="157"/>
      <c r="AI232" s="157"/>
      <c r="AJ232" s="157"/>
      <c r="AK232" s="157"/>
      <c r="AL232" s="157"/>
      <c r="AM232" s="157"/>
      <c r="AN232" s="157"/>
      <c r="AO232" s="157"/>
      <c r="AP232" s="157"/>
      <c r="AQ232" s="157"/>
      <c r="AR232" s="157"/>
      <c r="AS232" s="157"/>
      <c r="AT232" s="157"/>
      <c r="AU232" s="157"/>
      <c r="AV232" s="157"/>
      <c r="AW232" s="157"/>
      <c r="AX232" s="157"/>
      <c r="AY232" s="157"/>
      <c r="AZ232" s="157"/>
      <c r="BA232" s="157"/>
      <c r="BB232" s="157"/>
      <c r="BC232" s="157"/>
      <c r="BD232" s="157"/>
      <c r="BE232" s="157"/>
      <c r="BF232" s="157"/>
      <c r="BG232" s="157"/>
      <c r="BH232" s="157"/>
      <c r="BI232" s="157"/>
      <c r="BJ232" s="157"/>
    </row>
    <row r="233" spans="2:62" x14ac:dyDescent="0.15">
      <c r="B233"/>
      <c r="C233"/>
      <c r="R233" s="157"/>
      <c r="S233" s="157"/>
      <c r="T233" s="157"/>
      <c r="U233" s="157"/>
      <c r="V233" s="157"/>
      <c r="W233" s="157"/>
      <c r="X233" s="157"/>
      <c r="Y233" s="157"/>
      <c r="Z233" s="157"/>
      <c r="AA233" s="157"/>
      <c r="AB233" s="157"/>
      <c r="AC233" s="157"/>
      <c r="AD233" s="157"/>
      <c r="AE233" s="157"/>
      <c r="AF233" s="157"/>
      <c r="AG233" s="157"/>
      <c r="AH233" s="157"/>
      <c r="AI233" s="157"/>
      <c r="AJ233" s="157"/>
      <c r="AK233" s="157"/>
      <c r="AL233" s="157"/>
      <c r="AM233" s="157"/>
      <c r="AN233" s="157"/>
      <c r="AO233" s="157"/>
      <c r="AP233" s="157"/>
      <c r="AQ233" s="157"/>
      <c r="AR233" s="157"/>
      <c r="AS233" s="157"/>
      <c r="AT233" s="157"/>
      <c r="AU233" s="157"/>
      <c r="AV233" s="157"/>
      <c r="AW233" s="157"/>
      <c r="AX233" s="157"/>
      <c r="AY233" s="157"/>
      <c r="AZ233" s="157"/>
      <c r="BA233" s="157"/>
      <c r="BB233" s="157"/>
      <c r="BC233" s="157"/>
      <c r="BD233" s="157"/>
      <c r="BE233" s="157"/>
      <c r="BF233" s="157"/>
      <c r="BG233" s="157"/>
      <c r="BH233" s="157"/>
      <c r="BI233" s="157"/>
      <c r="BJ233" s="157"/>
    </row>
    <row r="234" spans="2:62" x14ac:dyDescent="0.15">
      <c r="B234"/>
      <c r="C234"/>
      <c r="R234" s="157"/>
      <c r="S234" s="157"/>
      <c r="T234" s="157"/>
      <c r="U234" s="157"/>
      <c r="V234" s="157"/>
      <c r="W234" s="157"/>
      <c r="X234" s="157"/>
      <c r="Y234" s="157"/>
      <c r="Z234" s="157"/>
      <c r="AA234" s="157"/>
      <c r="AB234" s="157"/>
      <c r="AC234" s="157"/>
      <c r="AD234" s="157"/>
      <c r="AE234" s="157"/>
      <c r="AF234" s="157"/>
      <c r="AG234" s="157"/>
      <c r="AH234" s="157"/>
      <c r="AI234" s="157"/>
      <c r="AJ234" s="157"/>
      <c r="AK234" s="157"/>
      <c r="AL234" s="157"/>
      <c r="AM234" s="157"/>
      <c r="AN234" s="157"/>
      <c r="AO234" s="157"/>
      <c r="AP234" s="157"/>
      <c r="AQ234" s="157"/>
      <c r="AR234" s="157"/>
      <c r="AS234" s="157"/>
      <c r="AT234" s="157"/>
      <c r="AU234" s="157"/>
      <c r="AV234" s="157"/>
      <c r="AW234" s="157"/>
      <c r="AX234" s="157"/>
      <c r="AY234" s="157"/>
      <c r="AZ234" s="157"/>
      <c r="BA234" s="157"/>
      <c r="BB234" s="157"/>
      <c r="BC234" s="157"/>
      <c r="BD234" s="157"/>
      <c r="BE234" s="157"/>
      <c r="BF234" s="157"/>
      <c r="BG234" s="157"/>
      <c r="BH234" s="157"/>
      <c r="BI234" s="157"/>
      <c r="BJ234" s="157"/>
    </row>
    <row r="235" spans="2:62" x14ac:dyDescent="0.15">
      <c r="B235"/>
      <c r="C235"/>
      <c r="R235" s="157"/>
      <c r="S235" s="157"/>
      <c r="T235" s="157"/>
      <c r="U235" s="157"/>
      <c r="V235" s="157"/>
      <c r="W235" s="157"/>
      <c r="X235" s="157"/>
      <c r="Y235" s="157"/>
      <c r="Z235" s="157"/>
      <c r="AA235" s="157"/>
      <c r="AB235" s="157"/>
      <c r="AC235" s="157"/>
      <c r="AD235" s="157"/>
      <c r="AE235" s="157"/>
      <c r="AF235" s="157"/>
      <c r="AG235" s="157"/>
      <c r="AH235" s="157"/>
      <c r="AI235" s="157"/>
      <c r="AJ235" s="157"/>
      <c r="AK235" s="157"/>
      <c r="AL235" s="157"/>
      <c r="AM235" s="157"/>
      <c r="AN235" s="157"/>
      <c r="AO235" s="157"/>
      <c r="AP235" s="157"/>
      <c r="AQ235" s="157"/>
      <c r="AR235" s="157"/>
      <c r="AS235" s="157"/>
      <c r="AT235" s="157"/>
      <c r="AU235" s="157"/>
      <c r="AV235" s="157"/>
      <c r="AW235" s="157"/>
      <c r="AX235" s="157"/>
      <c r="AY235" s="157"/>
      <c r="AZ235" s="157"/>
      <c r="BA235" s="157"/>
      <c r="BB235" s="157"/>
      <c r="BC235" s="157"/>
      <c r="BD235" s="157"/>
      <c r="BE235" s="157"/>
      <c r="BF235" s="157"/>
      <c r="BG235" s="157"/>
      <c r="BH235" s="157"/>
      <c r="BI235" s="157"/>
      <c r="BJ235" s="157"/>
    </row>
    <row r="236" spans="2:62" x14ac:dyDescent="0.15">
      <c r="B236"/>
      <c r="C236"/>
      <c r="R236" s="157"/>
      <c r="S236" s="157"/>
      <c r="T236" s="157"/>
      <c r="U236" s="157"/>
      <c r="V236" s="157"/>
      <c r="W236" s="157"/>
      <c r="X236" s="157"/>
      <c r="Y236" s="157"/>
      <c r="Z236" s="157"/>
      <c r="AA236" s="157"/>
      <c r="AB236" s="157"/>
      <c r="AC236" s="157"/>
      <c r="AD236" s="157"/>
      <c r="AE236" s="157"/>
      <c r="AF236" s="157"/>
      <c r="AG236" s="157"/>
      <c r="AH236" s="157"/>
      <c r="AI236" s="157"/>
      <c r="AJ236" s="157"/>
      <c r="AK236" s="157"/>
      <c r="AL236" s="157"/>
      <c r="AM236" s="157"/>
      <c r="AN236" s="157"/>
      <c r="AO236" s="157"/>
      <c r="AP236" s="157"/>
      <c r="AQ236" s="157"/>
      <c r="AR236" s="157"/>
      <c r="AS236" s="157"/>
      <c r="AT236" s="157"/>
      <c r="AU236" s="157"/>
      <c r="AV236" s="157"/>
      <c r="AW236" s="157"/>
      <c r="AX236" s="157"/>
      <c r="AY236" s="157"/>
      <c r="AZ236" s="157"/>
      <c r="BA236" s="157"/>
      <c r="BB236" s="157"/>
      <c r="BC236" s="157"/>
      <c r="BD236" s="157"/>
      <c r="BE236" s="157"/>
      <c r="BF236" s="157"/>
      <c r="BG236" s="157"/>
      <c r="BH236" s="157"/>
      <c r="BI236" s="157"/>
      <c r="BJ236" s="157"/>
    </row>
    <row r="237" spans="2:62" x14ac:dyDescent="0.15">
      <c r="B237"/>
      <c r="C237"/>
      <c r="R237" s="157"/>
      <c r="S237" s="157"/>
      <c r="T237" s="157"/>
      <c r="U237" s="157"/>
      <c r="V237" s="157"/>
      <c r="W237" s="157"/>
      <c r="X237" s="157"/>
      <c r="Y237" s="157"/>
      <c r="Z237" s="157"/>
      <c r="AA237" s="157"/>
      <c r="AB237" s="157"/>
      <c r="AC237" s="157"/>
      <c r="AD237" s="157"/>
      <c r="AE237" s="157"/>
      <c r="AF237" s="157"/>
      <c r="AG237" s="157"/>
      <c r="AH237" s="157"/>
      <c r="AI237" s="157"/>
      <c r="AJ237" s="157"/>
      <c r="AK237" s="157"/>
      <c r="AL237" s="157"/>
      <c r="AM237" s="157"/>
      <c r="AN237" s="157"/>
      <c r="AO237" s="157"/>
      <c r="AP237" s="157"/>
      <c r="AQ237" s="157"/>
      <c r="AR237" s="157"/>
      <c r="AS237" s="157"/>
      <c r="AT237" s="157"/>
      <c r="AU237" s="157"/>
      <c r="AV237" s="157"/>
      <c r="AW237" s="157"/>
      <c r="AX237" s="157"/>
      <c r="AY237" s="157"/>
      <c r="AZ237" s="157"/>
      <c r="BA237" s="157"/>
      <c r="BB237" s="157"/>
      <c r="BC237" s="157"/>
      <c r="BD237" s="157"/>
      <c r="BE237" s="157"/>
      <c r="BF237" s="157"/>
      <c r="BG237" s="157"/>
      <c r="BH237" s="157"/>
      <c r="BI237" s="157"/>
      <c r="BJ237" s="157"/>
    </row>
    <row r="238" spans="2:62" x14ac:dyDescent="0.15">
      <c r="B238"/>
      <c r="C238"/>
      <c r="R238" s="157"/>
      <c r="S238" s="157"/>
      <c r="T238" s="157"/>
      <c r="U238" s="157"/>
      <c r="V238" s="157"/>
      <c r="W238" s="157"/>
      <c r="X238" s="157"/>
      <c r="Y238" s="157"/>
      <c r="Z238" s="157"/>
      <c r="AA238" s="157"/>
      <c r="AB238" s="157"/>
      <c r="AC238" s="157"/>
      <c r="AD238" s="157"/>
      <c r="AE238" s="157"/>
      <c r="AF238" s="157"/>
      <c r="AG238" s="157"/>
      <c r="AH238" s="157"/>
      <c r="AI238" s="157"/>
      <c r="AJ238" s="157"/>
      <c r="AK238" s="157"/>
      <c r="AL238" s="157"/>
      <c r="AM238" s="157"/>
      <c r="AN238" s="157"/>
      <c r="AO238" s="157"/>
      <c r="AP238" s="157"/>
      <c r="AQ238" s="157"/>
      <c r="AR238" s="157"/>
      <c r="AS238" s="157"/>
      <c r="AT238" s="157"/>
      <c r="AU238" s="157"/>
      <c r="AV238" s="157"/>
      <c r="AW238" s="157"/>
      <c r="AX238" s="157"/>
      <c r="AY238" s="157"/>
      <c r="AZ238" s="157"/>
      <c r="BA238" s="157"/>
      <c r="BB238" s="157"/>
      <c r="BC238" s="157"/>
      <c r="BD238" s="157"/>
      <c r="BE238" s="157"/>
      <c r="BF238" s="157"/>
      <c r="BG238" s="157"/>
      <c r="BH238" s="157"/>
      <c r="BI238" s="157"/>
      <c r="BJ238" s="157"/>
    </row>
    <row r="239" spans="2:62" x14ac:dyDescent="0.15">
      <c r="B239"/>
      <c r="C239"/>
      <c r="R239" s="157"/>
      <c r="S239" s="157"/>
      <c r="T239" s="157"/>
      <c r="U239" s="157"/>
      <c r="V239" s="157"/>
      <c r="W239" s="157"/>
      <c r="X239" s="157"/>
      <c r="Y239" s="157"/>
      <c r="Z239" s="157"/>
      <c r="AA239" s="157"/>
      <c r="AB239" s="157"/>
      <c r="AC239" s="157"/>
      <c r="AD239" s="157"/>
      <c r="AE239" s="157"/>
      <c r="AF239" s="157"/>
      <c r="AG239" s="157"/>
      <c r="AH239" s="157"/>
      <c r="AI239" s="157"/>
      <c r="AJ239" s="157"/>
      <c r="AK239" s="157"/>
      <c r="AL239" s="157"/>
      <c r="AM239" s="157"/>
      <c r="AN239" s="157"/>
      <c r="AO239" s="157"/>
      <c r="AP239" s="157"/>
      <c r="AQ239" s="157"/>
      <c r="AR239" s="157"/>
      <c r="AS239" s="157"/>
      <c r="AT239" s="157"/>
      <c r="AU239" s="157"/>
      <c r="AV239" s="157"/>
      <c r="AW239" s="157"/>
      <c r="AX239" s="157"/>
      <c r="AY239" s="157"/>
      <c r="AZ239" s="157"/>
      <c r="BA239" s="157"/>
      <c r="BB239" s="157"/>
      <c r="BC239" s="157"/>
      <c r="BD239" s="157"/>
      <c r="BE239" s="157"/>
      <c r="BF239" s="157"/>
      <c r="BG239" s="157"/>
      <c r="BH239" s="157"/>
      <c r="BI239" s="157"/>
      <c r="BJ239" s="157"/>
    </row>
    <row r="240" spans="2:62" x14ac:dyDescent="0.15">
      <c r="B240"/>
      <c r="C240"/>
      <c r="R240" s="157"/>
      <c r="S240" s="157"/>
      <c r="T240" s="157"/>
      <c r="U240" s="157"/>
      <c r="V240" s="157"/>
      <c r="W240" s="157"/>
      <c r="X240" s="157"/>
      <c r="Y240" s="157"/>
      <c r="Z240" s="157"/>
      <c r="AA240" s="157"/>
      <c r="AB240" s="157"/>
      <c r="AC240" s="157"/>
      <c r="AD240" s="157"/>
      <c r="AE240" s="157"/>
      <c r="AF240" s="157"/>
      <c r="AG240" s="157"/>
      <c r="AH240" s="157"/>
      <c r="AI240" s="157"/>
      <c r="AJ240" s="157"/>
      <c r="AK240" s="157"/>
      <c r="AL240" s="157"/>
      <c r="AM240" s="157"/>
      <c r="AN240" s="157"/>
      <c r="AO240" s="157"/>
      <c r="AP240" s="157"/>
      <c r="AQ240" s="157"/>
      <c r="AR240" s="157"/>
      <c r="AS240" s="157"/>
      <c r="AT240" s="157"/>
      <c r="AU240" s="157"/>
      <c r="AV240" s="157"/>
      <c r="AW240" s="157"/>
      <c r="AX240" s="157"/>
      <c r="AY240" s="157"/>
      <c r="AZ240" s="157"/>
      <c r="BA240" s="157"/>
      <c r="BB240" s="157"/>
      <c r="BC240" s="157"/>
      <c r="BD240" s="157"/>
      <c r="BE240" s="157"/>
      <c r="BF240" s="157"/>
      <c r="BG240" s="157"/>
      <c r="BH240" s="157"/>
      <c r="BI240" s="157"/>
      <c r="BJ240" s="157"/>
    </row>
    <row r="241" spans="2:62" x14ac:dyDescent="0.15">
      <c r="B241"/>
      <c r="C241"/>
      <c r="R241" s="157"/>
      <c r="S241" s="157"/>
      <c r="T241" s="157"/>
      <c r="U241" s="157"/>
      <c r="V241" s="157"/>
      <c r="W241" s="157"/>
      <c r="X241" s="157"/>
      <c r="Y241" s="157"/>
      <c r="Z241" s="157"/>
      <c r="AA241" s="157"/>
      <c r="AB241" s="157"/>
      <c r="AC241" s="157"/>
      <c r="AD241" s="157"/>
      <c r="AE241" s="157"/>
      <c r="AF241" s="157"/>
      <c r="AG241" s="157"/>
      <c r="AH241" s="157"/>
      <c r="AI241" s="157"/>
      <c r="AJ241" s="157"/>
      <c r="AK241" s="157"/>
      <c r="AL241" s="157"/>
      <c r="AM241" s="157"/>
      <c r="AN241" s="157"/>
      <c r="AO241" s="157"/>
      <c r="AP241" s="157"/>
      <c r="AQ241" s="157"/>
      <c r="AR241" s="157"/>
      <c r="AS241" s="157"/>
      <c r="AT241" s="157"/>
      <c r="AU241" s="157"/>
      <c r="AV241" s="157"/>
      <c r="AW241" s="157"/>
      <c r="AX241" s="157"/>
      <c r="AY241" s="157"/>
      <c r="AZ241" s="157"/>
      <c r="BA241" s="157"/>
      <c r="BB241" s="157"/>
      <c r="BC241" s="157"/>
      <c r="BD241" s="157"/>
      <c r="BE241" s="157"/>
      <c r="BF241" s="157"/>
      <c r="BG241" s="157"/>
      <c r="BH241" s="157"/>
      <c r="BI241" s="157"/>
      <c r="BJ241" s="157"/>
    </row>
    <row r="242" spans="2:62" x14ac:dyDescent="0.15">
      <c r="B242"/>
      <c r="C242"/>
      <c r="R242" s="157"/>
      <c r="S242" s="157"/>
      <c r="T242" s="157"/>
      <c r="U242" s="157"/>
      <c r="V242" s="157"/>
      <c r="W242" s="157"/>
      <c r="X242" s="157"/>
      <c r="Y242" s="157"/>
      <c r="Z242" s="157"/>
      <c r="AA242" s="157"/>
      <c r="AB242" s="157"/>
      <c r="AC242" s="157"/>
      <c r="AD242" s="157"/>
      <c r="AE242" s="157"/>
      <c r="AF242" s="157"/>
      <c r="AG242" s="157"/>
      <c r="AH242" s="157"/>
      <c r="AI242" s="157"/>
      <c r="AJ242" s="157"/>
      <c r="AK242" s="157"/>
      <c r="AL242" s="157"/>
      <c r="AM242" s="157"/>
      <c r="AN242" s="157"/>
      <c r="AO242" s="157"/>
      <c r="AP242" s="157"/>
      <c r="AQ242" s="157"/>
      <c r="AR242" s="157"/>
      <c r="AS242" s="157"/>
      <c r="AT242" s="157"/>
      <c r="AU242" s="157"/>
      <c r="AV242" s="157"/>
      <c r="AW242" s="157"/>
      <c r="AX242" s="157"/>
      <c r="AY242" s="157"/>
      <c r="AZ242" s="157"/>
      <c r="BA242" s="157"/>
      <c r="BB242" s="157"/>
      <c r="BC242" s="157"/>
      <c r="BD242" s="157"/>
      <c r="BE242" s="157"/>
      <c r="BF242" s="157"/>
      <c r="BG242" s="157"/>
      <c r="BH242" s="157"/>
      <c r="BI242" s="157"/>
      <c r="BJ242" s="157"/>
    </row>
    <row r="243" spans="2:62" x14ac:dyDescent="0.15">
      <c r="B243"/>
      <c r="C243"/>
      <c r="R243" s="157"/>
      <c r="S243" s="157"/>
      <c r="T243" s="157"/>
      <c r="U243" s="157"/>
      <c r="V243" s="157"/>
      <c r="W243" s="157"/>
      <c r="X243" s="157"/>
      <c r="Y243" s="157"/>
      <c r="Z243" s="157"/>
      <c r="AA243" s="157"/>
      <c r="AB243" s="157"/>
      <c r="AC243" s="157"/>
      <c r="AD243" s="157"/>
      <c r="AE243" s="157"/>
      <c r="AF243" s="157"/>
      <c r="AG243" s="157"/>
      <c r="AH243" s="157"/>
      <c r="AI243" s="157"/>
      <c r="AJ243" s="157"/>
      <c r="AK243" s="157"/>
      <c r="AL243" s="157"/>
      <c r="AM243" s="157"/>
      <c r="AN243" s="157"/>
      <c r="AO243" s="157"/>
      <c r="AP243" s="157"/>
      <c r="AQ243" s="157"/>
      <c r="AR243" s="157"/>
      <c r="AS243" s="157"/>
      <c r="AT243" s="157"/>
      <c r="AU243" s="157"/>
      <c r="AV243" s="157"/>
      <c r="AW243" s="157"/>
      <c r="AX243" s="157"/>
      <c r="AY243" s="157"/>
      <c r="AZ243" s="157"/>
      <c r="BA243" s="157"/>
      <c r="BB243" s="157"/>
      <c r="BC243" s="157"/>
      <c r="BD243" s="157"/>
      <c r="BE243" s="157"/>
      <c r="BF243" s="157"/>
      <c r="BG243" s="157"/>
      <c r="BH243" s="157"/>
      <c r="BI243" s="157"/>
      <c r="BJ243" s="157"/>
    </row>
    <row r="244" spans="2:62" x14ac:dyDescent="0.15">
      <c r="B244"/>
      <c r="C244"/>
      <c r="R244" s="157"/>
      <c r="S244" s="157"/>
      <c r="T244" s="157"/>
      <c r="U244" s="157"/>
      <c r="V244" s="157"/>
      <c r="W244" s="157"/>
      <c r="X244" s="157"/>
      <c r="Y244" s="157"/>
      <c r="Z244" s="157"/>
      <c r="AA244" s="157"/>
      <c r="AB244" s="157"/>
      <c r="AC244" s="157"/>
      <c r="AD244" s="157"/>
      <c r="AE244" s="157"/>
      <c r="AF244" s="157"/>
      <c r="AG244" s="157"/>
      <c r="AH244" s="157"/>
      <c r="AI244" s="157"/>
      <c r="AJ244" s="157"/>
      <c r="AK244" s="157"/>
      <c r="AL244" s="157"/>
      <c r="AM244" s="157"/>
      <c r="AN244" s="157"/>
      <c r="AO244" s="157"/>
      <c r="AP244" s="157"/>
      <c r="AQ244" s="157"/>
      <c r="AR244" s="157"/>
      <c r="AS244" s="157"/>
      <c r="AT244" s="157"/>
      <c r="AU244" s="157"/>
      <c r="AV244" s="157"/>
      <c r="AW244" s="157"/>
      <c r="AX244" s="157"/>
      <c r="AY244" s="157"/>
      <c r="AZ244" s="157"/>
      <c r="BA244" s="157"/>
      <c r="BB244" s="157"/>
      <c r="BC244" s="157"/>
      <c r="BD244" s="157"/>
      <c r="BE244" s="157"/>
      <c r="BF244" s="157"/>
      <c r="BG244" s="157"/>
      <c r="BH244" s="157"/>
      <c r="BI244" s="157"/>
      <c r="BJ244" s="157"/>
    </row>
    <row r="245" spans="2:62" x14ac:dyDescent="0.15">
      <c r="B245"/>
      <c r="C245"/>
      <c r="R245" s="157"/>
      <c r="S245" s="157"/>
      <c r="T245" s="157"/>
      <c r="U245" s="157"/>
      <c r="V245" s="157"/>
      <c r="W245" s="157"/>
      <c r="X245" s="157"/>
      <c r="Y245" s="157"/>
      <c r="Z245" s="157"/>
      <c r="AA245" s="157"/>
      <c r="AB245" s="157"/>
      <c r="AC245" s="157"/>
      <c r="AD245" s="157"/>
      <c r="AE245" s="157"/>
      <c r="AF245" s="157"/>
      <c r="AG245" s="157"/>
      <c r="AH245" s="157"/>
      <c r="AI245" s="157"/>
      <c r="AJ245" s="157"/>
      <c r="AK245" s="157"/>
      <c r="AL245" s="157"/>
      <c r="AM245" s="157"/>
      <c r="AN245" s="157"/>
      <c r="AO245" s="157"/>
      <c r="AP245" s="157"/>
      <c r="AQ245" s="157"/>
      <c r="AR245" s="157"/>
      <c r="AS245" s="157"/>
      <c r="AT245" s="157"/>
      <c r="AU245" s="157"/>
      <c r="AV245" s="157"/>
      <c r="AW245" s="157"/>
      <c r="AX245" s="157"/>
      <c r="AY245" s="157"/>
      <c r="AZ245" s="157"/>
      <c r="BA245" s="157"/>
      <c r="BB245" s="157"/>
      <c r="BC245" s="157"/>
      <c r="BD245" s="157"/>
      <c r="BE245" s="157"/>
      <c r="BF245" s="157"/>
      <c r="BG245" s="157"/>
      <c r="BH245" s="157"/>
      <c r="BI245" s="157"/>
      <c r="BJ245" s="157"/>
    </row>
    <row r="246" spans="2:62" x14ac:dyDescent="0.15">
      <c r="B246"/>
      <c r="C246"/>
      <c r="R246" s="157"/>
      <c r="S246" s="157"/>
      <c r="T246" s="157"/>
      <c r="U246" s="157"/>
      <c r="V246" s="157"/>
      <c r="W246" s="157"/>
      <c r="X246" s="157"/>
      <c r="Y246" s="157"/>
      <c r="Z246" s="157"/>
      <c r="AA246" s="157"/>
      <c r="AB246" s="157"/>
      <c r="AC246" s="157"/>
      <c r="AD246" s="157"/>
      <c r="AE246" s="157"/>
      <c r="AF246" s="157"/>
      <c r="AG246" s="157"/>
      <c r="AH246" s="157"/>
      <c r="AI246" s="157"/>
      <c r="AJ246" s="157"/>
      <c r="AK246" s="157"/>
      <c r="AL246" s="157"/>
      <c r="AM246" s="157"/>
      <c r="AN246" s="157"/>
      <c r="AO246" s="157"/>
      <c r="AP246" s="157"/>
      <c r="AQ246" s="157"/>
      <c r="AR246" s="157"/>
      <c r="AS246" s="157"/>
      <c r="AT246" s="157"/>
      <c r="AU246" s="157"/>
      <c r="AV246" s="157"/>
      <c r="AW246" s="157"/>
      <c r="AX246" s="157"/>
      <c r="AY246" s="157"/>
      <c r="AZ246" s="157"/>
      <c r="BA246" s="157"/>
      <c r="BB246" s="157"/>
      <c r="BC246" s="157"/>
      <c r="BD246" s="157"/>
      <c r="BE246" s="157"/>
      <c r="BF246" s="157"/>
      <c r="BG246" s="157"/>
      <c r="BH246" s="157"/>
      <c r="BI246" s="157"/>
      <c r="BJ246" s="157"/>
    </row>
    <row r="247" spans="2:62" x14ac:dyDescent="0.15">
      <c r="B247"/>
      <c r="C247"/>
      <c r="R247" s="157"/>
      <c r="S247" s="157"/>
      <c r="T247" s="157"/>
      <c r="U247" s="157"/>
      <c r="V247" s="157"/>
      <c r="W247" s="157"/>
      <c r="X247" s="157"/>
      <c r="Y247" s="157"/>
      <c r="Z247" s="157"/>
      <c r="AA247" s="157"/>
      <c r="AB247" s="157"/>
      <c r="AC247" s="157"/>
      <c r="AD247" s="157"/>
      <c r="AE247" s="157"/>
      <c r="AF247" s="157"/>
      <c r="AG247" s="157"/>
      <c r="AH247" s="157"/>
      <c r="AI247" s="157"/>
      <c r="AJ247" s="157"/>
      <c r="AK247" s="157"/>
      <c r="AL247" s="157"/>
      <c r="AM247" s="157"/>
      <c r="AN247" s="157"/>
      <c r="AO247" s="157"/>
      <c r="AP247" s="157"/>
      <c r="AQ247" s="157"/>
      <c r="AR247" s="157"/>
      <c r="AS247" s="157"/>
      <c r="AT247" s="157"/>
      <c r="AU247" s="157"/>
      <c r="AV247" s="157"/>
      <c r="AW247" s="157"/>
      <c r="AX247" s="157"/>
      <c r="AY247" s="157"/>
      <c r="AZ247" s="157"/>
      <c r="BA247" s="157"/>
      <c r="BB247" s="157"/>
      <c r="BC247" s="157"/>
      <c r="BD247" s="157"/>
      <c r="BE247" s="157"/>
      <c r="BF247" s="157"/>
      <c r="BG247" s="157"/>
      <c r="BH247" s="157"/>
      <c r="BI247" s="157"/>
      <c r="BJ247" s="157"/>
    </row>
    <row r="248" spans="2:62" x14ac:dyDescent="0.15">
      <c r="B248"/>
      <c r="C248"/>
      <c r="R248" s="157"/>
      <c r="S248" s="157"/>
      <c r="T248" s="157"/>
      <c r="U248" s="157"/>
      <c r="V248" s="157"/>
      <c r="W248" s="157"/>
      <c r="X248" s="157"/>
      <c r="Y248" s="157"/>
      <c r="Z248" s="157"/>
      <c r="AA248" s="157"/>
      <c r="AB248" s="157"/>
      <c r="AC248" s="157"/>
      <c r="AD248" s="157"/>
      <c r="AE248" s="157"/>
      <c r="AF248" s="157"/>
      <c r="AG248" s="157"/>
      <c r="AH248" s="157"/>
      <c r="AI248" s="157"/>
      <c r="AJ248" s="157"/>
      <c r="AK248" s="157"/>
      <c r="AL248" s="157"/>
      <c r="AM248" s="157"/>
      <c r="AN248" s="157"/>
      <c r="AO248" s="157"/>
      <c r="AP248" s="157"/>
      <c r="AQ248" s="157"/>
      <c r="AR248" s="157"/>
      <c r="AS248" s="157"/>
      <c r="AT248" s="157"/>
      <c r="AU248" s="157"/>
      <c r="AV248" s="157"/>
      <c r="AW248" s="157"/>
      <c r="AX248" s="157"/>
      <c r="AY248" s="157"/>
      <c r="AZ248" s="157"/>
      <c r="BA248" s="157"/>
      <c r="BB248" s="157"/>
      <c r="BC248" s="157"/>
      <c r="BD248" s="157"/>
      <c r="BE248" s="157"/>
      <c r="BF248" s="157"/>
      <c r="BG248" s="157"/>
      <c r="BH248" s="157"/>
      <c r="BI248" s="157"/>
      <c r="BJ248" s="157"/>
    </row>
    <row r="249" spans="2:62" x14ac:dyDescent="0.15">
      <c r="B249"/>
      <c r="C249"/>
      <c r="R249" s="157"/>
      <c r="S249" s="157"/>
      <c r="T249" s="157"/>
      <c r="U249" s="157"/>
      <c r="V249" s="157"/>
      <c r="W249" s="157"/>
      <c r="X249" s="157"/>
      <c r="Y249" s="157"/>
      <c r="Z249" s="157"/>
      <c r="AA249" s="157"/>
      <c r="AB249" s="157"/>
      <c r="AC249" s="157"/>
      <c r="AD249" s="157"/>
      <c r="AE249" s="157"/>
      <c r="AF249" s="157"/>
      <c r="AG249" s="157"/>
      <c r="AH249" s="157"/>
      <c r="AI249" s="157"/>
      <c r="AJ249" s="157"/>
      <c r="AK249" s="157"/>
      <c r="AL249" s="157"/>
      <c r="AM249" s="157"/>
      <c r="AN249" s="157"/>
      <c r="AO249" s="157"/>
      <c r="AP249" s="157"/>
      <c r="AQ249" s="157"/>
      <c r="AR249" s="157"/>
      <c r="AS249" s="157"/>
      <c r="AT249" s="157"/>
      <c r="AU249" s="157"/>
      <c r="AV249" s="157"/>
      <c r="AW249" s="157"/>
      <c r="AX249" s="157"/>
      <c r="AY249" s="157"/>
      <c r="AZ249" s="157"/>
      <c r="BA249" s="157"/>
      <c r="BB249" s="157"/>
      <c r="BC249" s="157"/>
      <c r="BD249" s="157"/>
      <c r="BE249" s="157"/>
      <c r="BF249" s="157"/>
      <c r="BG249" s="157"/>
      <c r="BH249" s="157"/>
      <c r="BI249" s="157"/>
      <c r="BJ249" s="157"/>
    </row>
    <row r="250" spans="2:62" x14ac:dyDescent="0.15">
      <c r="B250"/>
      <c r="C250"/>
      <c r="R250" s="157"/>
      <c r="S250" s="157"/>
      <c r="T250" s="157"/>
      <c r="U250" s="157"/>
      <c r="V250" s="157"/>
      <c r="W250" s="157"/>
      <c r="X250" s="157"/>
      <c r="Y250" s="157"/>
      <c r="Z250" s="157"/>
      <c r="AA250" s="157"/>
      <c r="AB250" s="157"/>
      <c r="AC250" s="157"/>
      <c r="AD250" s="157"/>
      <c r="AE250" s="157"/>
      <c r="AF250" s="157"/>
      <c r="AG250" s="157"/>
      <c r="AH250" s="157"/>
      <c r="AI250" s="157"/>
      <c r="AJ250" s="157"/>
      <c r="AK250" s="157"/>
      <c r="AL250" s="157"/>
      <c r="AM250" s="157"/>
      <c r="AN250" s="157"/>
      <c r="AO250" s="157"/>
      <c r="AP250" s="157"/>
      <c r="AQ250" s="157"/>
      <c r="AR250" s="157"/>
      <c r="AS250" s="157"/>
      <c r="AT250" s="157"/>
      <c r="AU250" s="157"/>
      <c r="AV250" s="157"/>
      <c r="AW250" s="157"/>
      <c r="AX250" s="157"/>
      <c r="AY250" s="157"/>
      <c r="AZ250" s="157"/>
      <c r="BA250" s="157"/>
      <c r="BB250" s="157"/>
      <c r="BC250" s="157"/>
      <c r="BD250" s="157"/>
      <c r="BE250" s="157"/>
      <c r="BF250" s="157"/>
      <c r="BG250" s="157"/>
      <c r="BH250" s="157"/>
      <c r="BI250" s="157"/>
      <c r="BJ250" s="157"/>
    </row>
    <row r="251" spans="2:62" x14ac:dyDescent="0.15">
      <c r="B251"/>
      <c r="C251"/>
      <c r="R251" s="157"/>
      <c r="S251" s="157"/>
      <c r="T251" s="157"/>
      <c r="U251" s="157"/>
      <c r="V251" s="157"/>
      <c r="W251" s="157"/>
      <c r="X251" s="157"/>
      <c r="Y251" s="157"/>
      <c r="Z251" s="157"/>
      <c r="AA251" s="157"/>
      <c r="AB251" s="157"/>
      <c r="AC251" s="157"/>
      <c r="AD251" s="157"/>
      <c r="AE251" s="157"/>
      <c r="AF251" s="157"/>
      <c r="AG251" s="157"/>
      <c r="AH251" s="157"/>
      <c r="AI251" s="157"/>
      <c r="AJ251" s="157"/>
      <c r="AK251" s="157"/>
      <c r="AL251" s="157"/>
      <c r="AM251" s="157"/>
      <c r="AN251" s="157"/>
      <c r="AO251" s="157"/>
      <c r="AP251" s="157"/>
      <c r="AQ251" s="157"/>
      <c r="AR251" s="157"/>
      <c r="AS251" s="157"/>
      <c r="AT251" s="157"/>
      <c r="AU251" s="157"/>
      <c r="AV251" s="157"/>
      <c r="AW251" s="157"/>
      <c r="AX251" s="157"/>
      <c r="AY251" s="157"/>
      <c r="AZ251" s="157"/>
      <c r="BA251" s="157"/>
      <c r="BB251" s="157"/>
      <c r="BC251" s="157"/>
      <c r="BD251" s="157"/>
      <c r="BE251" s="157"/>
      <c r="BF251" s="157"/>
      <c r="BG251" s="157"/>
      <c r="BH251" s="157"/>
      <c r="BI251" s="157"/>
      <c r="BJ251" s="157"/>
    </row>
    <row r="252" spans="2:62" x14ac:dyDescent="0.15">
      <c r="B252"/>
      <c r="C252"/>
      <c r="R252" s="157"/>
      <c r="S252" s="157"/>
      <c r="T252" s="157"/>
      <c r="U252" s="157"/>
      <c r="V252" s="157"/>
      <c r="W252" s="157"/>
      <c r="X252" s="157"/>
      <c r="Y252" s="157"/>
      <c r="Z252" s="157"/>
      <c r="AA252" s="157"/>
      <c r="AB252" s="157"/>
      <c r="AC252" s="157"/>
      <c r="AD252" s="157"/>
      <c r="AE252" s="157"/>
      <c r="AF252" s="157"/>
      <c r="AG252" s="157"/>
      <c r="AH252" s="157"/>
      <c r="AI252" s="157"/>
      <c r="AJ252" s="157"/>
      <c r="AK252" s="157"/>
      <c r="AL252" s="157"/>
      <c r="AM252" s="157"/>
      <c r="AN252" s="157"/>
      <c r="AO252" s="157"/>
      <c r="AP252" s="157"/>
      <c r="AQ252" s="157"/>
      <c r="AR252" s="157"/>
      <c r="AS252" s="157"/>
      <c r="AT252" s="157"/>
      <c r="AU252" s="157"/>
      <c r="AV252" s="157"/>
      <c r="AW252" s="157"/>
      <c r="AX252" s="157"/>
      <c r="AY252" s="157"/>
      <c r="AZ252" s="157"/>
      <c r="BA252" s="157"/>
      <c r="BB252" s="157"/>
      <c r="BC252" s="157"/>
      <c r="BD252" s="157"/>
      <c r="BE252" s="157"/>
      <c r="BF252" s="157"/>
      <c r="BG252" s="157"/>
      <c r="BH252" s="157"/>
      <c r="BI252" s="157"/>
      <c r="BJ252" s="157"/>
    </row>
    <row r="253" spans="2:62" x14ac:dyDescent="0.15">
      <c r="B253"/>
      <c r="C253"/>
      <c r="R253" s="157"/>
      <c r="S253" s="157"/>
      <c r="T253" s="157"/>
      <c r="U253" s="157"/>
      <c r="V253" s="157"/>
      <c r="W253" s="157"/>
      <c r="X253" s="157"/>
      <c r="Y253" s="157"/>
      <c r="Z253" s="157"/>
      <c r="AA253" s="157"/>
      <c r="AB253" s="157"/>
      <c r="AC253" s="157"/>
      <c r="AD253" s="157"/>
      <c r="AE253" s="157"/>
      <c r="AF253" s="157"/>
      <c r="AG253" s="157"/>
      <c r="AH253" s="157"/>
      <c r="AI253" s="157"/>
      <c r="AJ253" s="157"/>
      <c r="AK253" s="157"/>
      <c r="AL253" s="157"/>
      <c r="AM253" s="157"/>
      <c r="AN253" s="157"/>
      <c r="AO253" s="157"/>
      <c r="AP253" s="157"/>
      <c r="AQ253" s="157"/>
      <c r="AR253" s="157"/>
      <c r="AS253" s="157"/>
      <c r="AT253" s="157"/>
      <c r="AU253" s="157"/>
      <c r="AV253" s="157"/>
      <c r="AW253" s="157"/>
      <c r="AX253" s="157"/>
      <c r="AY253" s="157"/>
      <c r="AZ253" s="157"/>
      <c r="BA253" s="157"/>
      <c r="BB253" s="157"/>
      <c r="BC253" s="157"/>
      <c r="BD253" s="157"/>
      <c r="BE253" s="157"/>
      <c r="BF253" s="157"/>
      <c r="BG253" s="157"/>
      <c r="BH253" s="157"/>
      <c r="BI253" s="157"/>
      <c r="BJ253" s="157"/>
    </row>
    <row r="254" spans="2:62" x14ac:dyDescent="0.15">
      <c r="B254"/>
      <c r="C254"/>
      <c r="R254" s="157"/>
      <c r="S254" s="157"/>
      <c r="T254" s="157"/>
      <c r="U254" s="157"/>
      <c r="V254" s="157"/>
      <c r="W254" s="157"/>
      <c r="X254" s="157"/>
      <c r="Y254" s="157"/>
      <c r="Z254" s="157"/>
      <c r="AA254" s="157"/>
      <c r="AB254" s="157"/>
      <c r="AC254" s="157"/>
      <c r="AD254" s="157"/>
      <c r="AE254" s="157"/>
      <c r="AF254" s="157"/>
      <c r="AG254" s="157"/>
      <c r="AH254" s="157"/>
      <c r="AI254" s="157"/>
      <c r="AJ254" s="157"/>
      <c r="AK254" s="157"/>
      <c r="AL254" s="157"/>
      <c r="AM254" s="157"/>
      <c r="AN254" s="157"/>
      <c r="AO254" s="157"/>
      <c r="AP254" s="157"/>
      <c r="AQ254" s="157"/>
      <c r="AR254" s="157"/>
      <c r="AS254" s="157"/>
      <c r="AT254" s="157"/>
      <c r="AU254" s="157"/>
      <c r="AV254" s="157"/>
      <c r="AW254" s="157"/>
      <c r="AX254" s="157"/>
      <c r="AY254" s="157"/>
      <c r="AZ254" s="157"/>
      <c r="BA254" s="157"/>
      <c r="BB254" s="157"/>
      <c r="BC254" s="157"/>
      <c r="BD254" s="157"/>
      <c r="BE254" s="157"/>
      <c r="BF254" s="157"/>
      <c r="BG254" s="157"/>
      <c r="BH254" s="157"/>
      <c r="BI254" s="157"/>
      <c r="BJ254" s="157"/>
    </row>
    <row r="255" spans="2:62" x14ac:dyDescent="0.15">
      <c r="B255"/>
      <c r="C255"/>
      <c r="R255" s="157"/>
      <c r="S255" s="157"/>
      <c r="T255" s="157"/>
      <c r="U255" s="157"/>
      <c r="V255" s="157"/>
      <c r="W255" s="157"/>
      <c r="X255" s="157"/>
      <c r="Y255" s="157"/>
      <c r="Z255" s="157"/>
      <c r="AA255" s="157"/>
      <c r="AB255" s="157"/>
      <c r="AC255" s="157"/>
      <c r="AD255" s="157"/>
      <c r="AE255" s="157"/>
      <c r="AF255" s="157"/>
      <c r="AG255" s="157"/>
      <c r="AH255" s="157"/>
      <c r="AI255" s="157"/>
      <c r="AJ255" s="157"/>
      <c r="AK255" s="157"/>
      <c r="AL255" s="157"/>
      <c r="AM255" s="157"/>
      <c r="AN255" s="157"/>
      <c r="AO255" s="157"/>
      <c r="AP255" s="157"/>
      <c r="AQ255" s="157"/>
      <c r="AR255" s="157"/>
      <c r="AS255" s="157"/>
      <c r="AT255" s="157"/>
      <c r="AU255" s="157"/>
      <c r="AV255" s="157"/>
      <c r="AW255" s="157"/>
      <c r="AX255" s="157"/>
      <c r="AY255" s="157"/>
      <c r="AZ255" s="157"/>
      <c r="BA255" s="157"/>
      <c r="BB255" s="157"/>
      <c r="BC255" s="157"/>
      <c r="BD255" s="157"/>
      <c r="BE255" s="157"/>
      <c r="BF255" s="157"/>
      <c r="BG255" s="157"/>
      <c r="BH255" s="157"/>
      <c r="BI255" s="157"/>
      <c r="BJ255" s="157"/>
    </row>
    <row r="256" spans="2:62" x14ac:dyDescent="0.15">
      <c r="B256"/>
      <c r="C256"/>
      <c r="R256" s="157"/>
      <c r="S256" s="157"/>
      <c r="T256" s="157"/>
      <c r="U256" s="157"/>
      <c r="V256" s="157"/>
      <c r="W256" s="157"/>
      <c r="X256" s="157"/>
      <c r="Y256" s="157"/>
      <c r="Z256" s="157"/>
      <c r="AA256" s="157"/>
      <c r="AB256" s="157"/>
      <c r="AC256" s="157"/>
      <c r="AD256" s="157"/>
      <c r="AE256" s="157"/>
      <c r="AF256" s="157"/>
      <c r="AG256" s="157"/>
      <c r="AH256" s="157"/>
      <c r="AI256" s="157"/>
      <c r="AJ256" s="157"/>
      <c r="AK256" s="157"/>
      <c r="AL256" s="157"/>
      <c r="AM256" s="157"/>
      <c r="AN256" s="157"/>
      <c r="AO256" s="157"/>
      <c r="AP256" s="157"/>
      <c r="AQ256" s="157"/>
      <c r="AR256" s="157"/>
      <c r="AS256" s="157"/>
      <c r="AT256" s="157"/>
      <c r="AU256" s="157"/>
      <c r="AV256" s="157"/>
      <c r="AW256" s="157"/>
      <c r="AX256" s="157"/>
      <c r="AY256" s="157"/>
      <c r="AZ256" s="157"/>
      <c r="BA256" s="157"/>
      <c r="BB256" s="157"/>
      <c r="BC256" s="157"/>
      <c r="BD256" s="157"/>
      <c r="BE256" s="157"/>
      <c r="BF256" s="157"/>
      <c r="BG256" s="157"/>
      <c r="BH256" s="157"/>
      <c r="BI256" s="157"/>
      <c r="BJ256" s="157"/>
    </row>
    <row r="257" spans="2:62" x14ac:dyDescent="0.15">
      <c r="B257"/>
      <c r="C257"/>
      <c r="R257" s="157"/>
      <c r="S257" s="157"/>
      <c r="T257" s="157"/>
      <c r="U257" s="157"/>
      <c r="V257" s="157"/>
      <c r="W257" s="157"/>
      <c r="X257" s="157"/>
      <c r="Y257" s="157"/>
      <c r="Z257" s="157"/>
      <c r="AA257" s="157"/>
      <c r="AB257" s="157"/>
      <c r="AC257" s="157"/>
      <c r="AD257" s="157"/>
      <c r="AE257" s="157"/>
      <c r="AF257" s="157"/>
      <c r="AG257" s="157"/>
      <c r="AH257" s="157"/>
      <c r="AI257" s="157"/>
      <c r="AJ257" s="157"/>
      <c r="AK257" s="157"/>
      <c r="AL257" s="157"/>
      <c r="AM257" s="157"/>
      <c r="AN257" s="157"/>
      <c r="AO257" s="157"/>
      <c r="AP257" s="157"/>
      <c r="AQ257" s="157"/>
      <c r="AR257" s="157"/>
      <c r="AS257" s="157"/>
      <c r="AT257" s="157"/>
      <c r="AU257" s="157"/>
      <c r="AV257" s="157"/>
      <c r="AW257" s="157"/>
      <c r="AX257" s="157"/>
      <c r="AY257" s="157"/>
      <c r="AZ257" s="157"/>
      <c r="BA257" s="157"/>
      <c r="BB257" s="157"/>
      <c r="BC257" s="157"/>
      <c r="BD257" s="157"/>
      <c r="BE257" s="157"/>
      <c r="BF257" s="157"/>
      <c r="BG257" s="157"/>
      <c r="BH257" s="157"/>
      <c r="BI257" s="157"/>
      <c r="BJ257" s="157"/>
    </row>
    <row r="258" spans="2:62" x14ac:dyDescent="0.15">
      <c r="B258"/>
      <c r="C258"/>
      <c r="R258" s="157"/>
      <c r="S258" s="157"/>
      <c r="T258" s="157"/>
      <c r="U258" s="157"/>
      <c r="V258" s="157"/>
      <c r="W258" s="157"/>
      <c r="X258" s="157"/>
      <c r="Y258" s="157"/>
      <c r="Z258" s="157"/>
      <c r="AA258" s="157"/>
      <c r="AB258" s="157"/>
      <c r="AC258" s="157"/>
      <c r="AD258" s="157"/>
      <c r="AE258" s="157"/>
      <c r="AF258" s="157"/>
      <c r="AG258" s="157"/>
      <c r="AH258" s="157"/>
      <c r="AI258" s="157"/>
      <c r="AJ258" s="157"/>
      <c r="AK258" s="157"/>
      <c r="AL258" s="157"/>
      <c r="AM258" s="157"/>
      <c r="AN258" s="157"/>
      <c r="AO258" s="157"/>
      <c r="AP258" s="157"/>
      <c r="AQ258" s="157"/>
      <c r="AR258" s="157"/>
      <c r="AS258" s="157"/>
      <c r="AT258" s="157"/>
      <c r="AU258" s="157"/>
      <c r="AV258" s="157"/>
      <c r="AW258" s="157"/>
      <c r="AX258" s="157"/>
      <c r="AY258" s="157"/>
      <c r="AZ258" s="157"/>
      <c r="BA258" s="157"/>
      <c r="BB258" s="157"/>
      <c r="BC258" s="157"/>
      <c r="BD258" s="157"/>
      <c r="BE258" s="157"/>
      <c r="BF258" s="157"/>
      <c r="BG258" s="157"/>
      <c r="BH258" s="157"/>
      <c r="BI258" s="157"/>
      <c r="BJ258" s="157"/>
    </row>
    <row r="259" spans="2:62" x14ac:dyDescent="0.15">
      <c r="B259"/>
      <c r="C259"/>
      <c r="R259" s="157"/>
      <c r="S259" s="157"/>
      <c r="T259" s="157"/>
      <c r="U259" s="157"/>
      <c r="V259" s="157"/>
      <c r="W259" s="157"/>
      <c r="X259" s="157"/>
      <c r="Y259" s="157"/>
      <c r="Z259" s="157"/>
      <c r="AA259" s="157"/>
      <c r="AB259" s="157"/>
      <c r="AC259" s="157"/>
      <c r="AD259" s="157"/>
      <c r="AE259" s="157"/>
      <c r="AF259" s="157"/>
      <c r="AG259" s="157"/>
      <c r="AH259" s="157"/>
      <c r="AI259" s="157"/>
      <c r="AJ259" s="157"/>
      <c r="AK259" s="157"/>
      <c r="AL259" s="157"/>
      <c r="AM259" s="157"/>
      <c r="AN259" s="157"/>
      <c r="AO259" s="157"/>
      <c r="AP259" s="157"/>
      <c r="AQ259" s="157"/>
      <c r="AR259" s="157"/>
      <c r="AS259" s="157"/>
      <c r="AT259" s="157"/>
      <c r="AU259" s="157"/>
      <c r="AV259" s="157"/>
      <c r="AW259" s="157"/>
      <c r="AX259" s="157"/>
      <c r="AY259" s="157"/>
      <c r="AZ259" s="157"/>
      <c r="BA259" s="157"/>
      <c r="BB259" s="157"/>
      <c r="BC259" s="157"/>
      <c r="BD259" s="157"/>
      <c r="BE259" s="157"/>
      <c r="BF259" s="157"/>
      <c r="BG259" s="157"/>
      <c r="BH259" s="157"/>
      <c r="BI259" s="157"/>
      <c r="BJ259" s="157"/>
    </row>
    <row r="260" spans="2:62" x14ac:dyDescent="0.15">
      <c r="B260"/>
      <c r="C260"/>
      <c r="R260" s="157"/>
      <c r="S260" s="157"/>
      <c r="T260" s="157"/>
      <c r="U260" s="157"/>
      <c r="V260" s="157"/>
      <c r="W260" s="157"/>
      <c r="X260" s="157"/>
      <c r="Y260" s="157"/>
      <c r="Z260" s="157"/>
      <c r="AA260" s="157"/>
      <c r="AB260" s="157"/>
      <c r="AC260" s="157"/>
      <c r="AD260" s="157"/>
      <c r="AE260" s="157"/>
      <c r="AF260" s="157"/>
      <c r="AG260" s="157"/>
      <c r="AH260" s="157"/>
      <c r="AI260" s="157"/>
      <c r="AJ260" s="157"/>
      <c r="AK260" s="157"/>
      <c r="AL260" s="157"/>
      <c r="AM260" s="157"/>
      <c r="AN260" s="157"/>
      <c r="AO260" s="157"/>
      <c r="AP260" s="157"/>
      <c r="AQ260" s="157"/>
      <c r="AR260" s="157"/>
      <c r="AS260" s="157"/>
      <c r="AT260" s="157"/>
      <c r="AU260" s="157"/>
      <c r="AV260" s="157"/>
      <c r="AW260" s="157"/>
      <c r="AX260" s="157"/>
      <c r="AY260" s="157"/>
      <c r="AZ260" s="157"/>
      <c r="BA260" s="157"/>
      <c r="BB260" s="157"/>
      <c r="BC260" s="157"/>
      <c r="BD260" s="157"/>
      <c r="BE260" s="157"/>
      <c r="BF260" s="157"/>
      <c r="BG260" s="157"/>
      <c r="BH260" s="157"/>
      <c r="BI260" s="157"/>
      <c r="BJ260" s="157"/>
    </row>
    <row r="261" spans="2:62" x14ac:dyDescent="0.15">
      <c r="B261"/>
      <c r="C261"/>
      <c r="R261" s="157"/>
      <c r="S261" s="157"/>
      <c r="T261" s="157"/>
      <c r="U261" s="157"/>
      <c r="V261" s="157"/>
      <c r="W261" s="157"/>
      <c r="X261" s="157"/>
      <c r="Y261" s="157"/>
      <c r="Z261" s="157"/>
      <c r="AA261" s="157"/>
      <c r="AB261" s="157"/>
      <c r="AC261" s="157"/>
      <c r="AD261" s="157"/>
      <c r="AE261" s="157"/>
      <c r="AF261" s="157"/>
      <c r="AG261" s="157"/>
      <c r="AH261" s="157"/>
      <c r="AI261" s="157"/>
      <c r="AJ261" s="157"/>
      <c r="AK261" s="157"/>
      <c r="AL261" s="157"/>
      <c r="AM261" s="157"/>
      <c r="AN261" s="157"/>
      <c r="AO261" s="157"/>
      <c r="AP261" s="157"/>
      <c r="AQ261" s="157"/>
      <c r="AR261" s="157"/>
      <c r="AS261" s="157"/>
      <c r="AT261" s="157"/>
      <c r="AU261" s="157"/>
      <c r="AV261" s="157"/>
      <c r="AW261" s="157"/>
      <c r="AX261" s="157"/>
      <c r="AY261" s="157"/>
      <c r="AZ261" s="157"/>
      <c r="BA261" s="157"/>
      <c r="BB261" s="157"/>
      <c r="BC261" s="157"/>
      <c r="BD261" s="157"/>
      <c r="BE261" s="157"/>
      <c r="BF261" s="157"/>
      <c r="BG261" s="157"/>
      <c r="BH261" s="157"/>
      <c r="BI261" s="157"/>
      <c r="BJ261" s="157"/>
    </row>
    <row r="262" spans="2:62" x14ac:dyDescent="0.15">
      <c r="B262"/>
      <c r="C262"/>
      <c r="R262" s="157"/>
      <c r="S262" s="157"/>
      <c r="T262" s="157"/>
      <c r="U262" s="157"/>
      <c r="V262" s="157"/>
      <c r="W262" s="157"/>
      <c r="X262" s="157"/>
      <c r="Y262" s="157"/>
      <c r="Z262" s="157"/>
      <c r="AA262" s="157"/>
      <c r="AB262" s="157"/>
      <c r="AC262" s="157"/>
      <c r="AD262" s="157"/>
      <c r="AE262" s="157"/>
      <c r="AF262" s="157"/>
      <c r="AG262" s="157"/>
      <c r="AH262" s="157"/>
      <c r="AI262" s="157"/>
      <c r="AJ262" s="157"/>
      <c r="AK262" s="157"/>
      <c r="AL262" s="157"/>
      <c r="AM262" s="157"/>
      <c r="AN262" s="157"/>
      <c r="AO262" s="157"/>
      <c r="AP262" s="157"/>
      <c r="AQ262" s="157"/>
      <c r="AR262" s="157"/>
      <c r="AS262" s="157"/>
      <c r="AT262" s="157"/>
      <c r="AU262" s="157"/>
      <c r="AV262" s="157"/>
      <c r="AW262" s="157"/>
      <c r="AX262" s="157"/>
      <c r="AY262" s="157"/>
      <c r="AZ262" s="157"/>
      <c r="BA262" s="157"/>
      <c r="BB262" s="157"/>
      <c r="BC262" s="157"/>
      <c r="BD262" s="157"/>
      <c r="BE262" s="157"/>
      <c r="BF262" s="157"/>
      <c r="BG262" s="157"/>
      <c r="BH262" s="157"/>
      <c r="BI262" s="157"/>
      <c r="BJ262" s="157"/>
    </row>
    <row r="263" spans="2:62" x14ac:dyDescent="0.15">
      <c r="B263"/>
      <c r="C263"/>
      <c r="R263" s="157"/>
      <c r="S263" s="157"/>
      <c r="T263" s="157"/>
      <c r="U263" s="157"/>
      <c r="V263" s="157"/>
      <c r="W263" s="157"/>
      <c r="X263" s="157"/>
      <c r="Y263" s="157"/>
      <c r="Z263" s="157"/>
      <c r="AA263" s="157"/>
      <c r="AB263" s="157"/>
      <c r="AC263" s="157"/>
      <c r="AD263" s="157"/>
      <c r="AE263" s="157"/>
      <c r="AF263" s="157"/>
      <c r="AG263" s="157"/>
      <c r="AH263" s="157"/>
      <c r="AI263" s="157"/>
      <c r="AJ263" s="157"/>
      <c r="AK263" s="157"/>
      <c r="AL263" s="157"/>
      <c r="AM263" s="157"/>
      <c r="AN263" s="157"/>
      <c r="AO263" s="157"/>
      <c r="AP263" s="157"/>
      <c r="AQ263" s="157"/>
      <c r="AR263" s="157"/>
      <c r="AS263" s="157"/>
      <c r="AT263" s="157"/>
      <c r="AU263" s="157"/>
      <c r="AV263" s="157"/>
      <c r="AW263" s="157"/>
      <c r="AX263" s="157"/>
      <c r="AY263" s="157"/>
      <c r="AZ263" s="157"/>
      <c r="BA263" s="157"/>
      <c r="BB263" s="157"/>
      <c r="BC263" s="157"/>
      <c r="BD263" s="157"/>
      <c r="BE263" s="157"/>
      <c r="BF263" s="157"/>
      <c r="BG263" s="157"/>
      <c r="BH263" s="157"/>
      <c r="BI263" s="157"/>
      <c r="BJ263" s="157"/>
    </row>
    <row r="264" spans="2:62" x14ac:dyDescent="0.15">
      <c r="B264"/>
      <c r="C264"/>
      <c r="R264" s="157"/>
      <c r="S264" s="157"/>
      <c r="T264" s="157"/>
      <c r="U264" s="157"/>
      <c r="V264" s="157"/>
      <c r="W264" s="157"/>
      <c r="X264" s="157"/>
      <c r="Y264" s="157"/>
      <c r="Z264" s="157"/>
      <c r="AA264" s="157"/>
      <c r="AB264" s="157"/>
      <c r="AC264" s="157"/>
      <c r="AD264" s="157"/>
      <c r="AE264" s="157"/>
      <c r="AF264" s="157"/>
      <c r="AG264" s="157"/>
      <c r="AH264" s="157"/>
      <c r="AI264" s="157"/>
      <c r="AJ264" s="157"/>
      <c r="AK264" s="157"/>
      <c r="AL264" s="157"/>
      <c r="AM264" s="157"/>
      <c r="AN264" s="157"/>
      <c r="AO264" s="157"/>
      <c r="AP264" s="157"/>
      <c r="AQ264" s="157"/>
      <c r="AR264" s="157"/>
      <c r="AS264" s="157"/>
      <c r="AT264" s="157"/>
      <c r="AU264" s="157"/>
      <c r="AV264" s="157"/>
      <c r="AW264" s="157"/>
      <c r="AX264" s="157"/>
      <c r="AY264" s="157"/>
      <c r="AZ264" s="157"/>
      <c r="BA264" s="157"/>
      <c r="BB264" s="157"/>
      <c r="BC264" s="157"/>
      <c r="BD264" s="157"/>
      <c r="BE264" s="157"/>
      <c r="BF264" s="157"/>
      <c r="BG264" s="157"/>
      <c r="BH264" s="157"/>
      <c r="BI264" s="157"/>
      <c r="BJ264" s="157"/>
    </row>
    <row r="265" spans="2:62" x14ac:dyDescent="0.15">
      <c r="B265"/>
      <c r="C265"/>
      <c r="R265" s="157"/>
      <c r="S265" s="157"/>
      <c r="T265" s="157"/>
      <c r="U265" s="157"/>
      <c r="V265" s="157"/>
      <c r="W265" s="157"/>
      <c r="X265" s="157"/>
      <c r="Y265" s="157"/>
      <c r="Z265" s="157"/>
      <c r="AA265" s="157"/>
      <c r="AB265" s="157"/>
      <c r="AC265" s="157"/>
      <c r="AD265" s="157"/>
      <c r="AE265" s="157"/>
      <c r="AF265" s="157"/>
      <c r="AG265" s="157"/>
      <c r="AH265" s="157"/>
      <c r="AI265" s="157"/>
      <c r="AJ265" s="157"/>
      <c r="AK265" s="157"/>
      <c r="AL265" s="157"/>
      <c r="AM265" s="157"/>
      <c r="AN265" s="157"/>
      <c r="AO265" s="157"/>
      <c r="AP265" s="157"/>
      <c r="AQ265" s="157"/>
      <c r="AR265" s="157"/>
      <c r="AS265" s="157"/>
      <c r="AT265" s="157"/>
      <c r="AU265" s="157"/>
      <c r="AV265" s="157"/>
      <c r="AW265" s="157"/>
      <c r="AX265" s="157"/>
      <c r="AY265" s="157"/>
      <c r="AZ265" s="157"/>
      <c r="BA265" s="157"/>
      <c r="BB265" s="157"/>
      <c r="BC265" s="157"/>
      <c r="BD265" s="157"/>
      <c r="BE265" s="157"/>
      <c r="BF265" s="157"/>
      <c r="BG265" s="157"/>
      <c r="BH265" s="157"/>
      <c r="BI265" s="157"/>
      <c r="BJ265" s="157"/>
    </row>
    <row r="266" spans="2:62" x14ac:dyDescent="0.15">
      <c r="B266"/>
      <c r="C266"/>
      <c r="R266" s="157"/>
      <c r="S266" s="157"/>
      <c r="T266" s="157"/>
      <c r="U266" s="157"/>
      <c r="V266" s="157"/>
      <c r="W266" s="157"/>
      <c r="X266" s="157"/>
      <c r="Y266" s="157"/>
      <c r="Z266" s="157"/>
      <c r="AA266" s="157"/>
      <c r="AB266" s="157"/>
      <c r="AC266" s="157"/>
      <c r="AD266" s="157"/>
      <c r="AE266" s="157"/>
      <c r="AF266" s="157"/>
      <c r="AG266" s="157"/>
      <c r="AH266" s="157"/>
      <c r="AI266" s="157"/>
      <c r="AJ266" s="157"/>
      <c r="AK266" s="157"/>
      <c r="AL266" s="157"/>
      <c r="AM266" s="157"/>
      <c r="AN266" s="157"/>
      <c r="AO266" s="157"/>
      <c r="AP266" s="157"/>
      <c r="AQ266" s="157"/>
      <c r="AR266" s="157"/>
      <c r="AS266" s="157"/>
      <c r="AT266" s="157"/>
      <c r="AU266" s="157"/>
      <c r="AV266" s="157"/>
      <c r="AW266" s="157"/>
      <c r="AX266" s="157"/>
      <c r="AY266" s="157"/>
      <c r="AZ266" s="157"/>
      <c r="BA266" s="157"/>
      <c r="BB266" s="157"/>
      <c r="BC266" s="157"/>
      <c r="BD266" s="157"/>
      <c r="BE266" s="157"/>
      <c r="BF266" s="157"/>
      <c r="BG266" s="157"/>
      <c r="BH266" s="157"/>
      <c r="BI266" s="157"/>
      <c r="BJ266" s="157"/>
    </row>
    <row r="267" spans="2:62" x14ac:dyDescent="0.15">
      <c r="B267"/>
      <c r="C267"/>
      <c r="R267" s="157"/>
      <c r="S267" s="157"/>
      <c r="T267" s="157"/>
      <c r="U267" s="157"/>
      <c r="V267" s="157"/>
      <c r="W267" s="157"/>
      <c r="X267" s="157"/>
      <c r="Y267" s="157"/>
      <c r="Z267" s="157"/>
      <c r="AA267" s="157"/>
      <c r="AB267" s="157"/>
      <c r="AC267" s="157"/>
      <c r="AD267" s="157"/>
      <c r="AE267" s="157"/>
      <c r="AF267" s="157"/>
      <c r="AG267" s="157"/>
      <c r="AH267" s="157"/>
      <c r="AI267" s="157"/>
      <c r="AJ267" s="157"/>
      <c r="AK267" s="157"/>
      <c r="AL267" s="157"/>
      <c r="AM267" s="157"/>
      <c r="AN267" s="157"/>
      <c r="AO267" s="157"/>
      <c r="AP267" s="157"/>
      <c r="AQ267" s="157"/>
      <c r="AR267" s="157"/>
      <c r="AS267" s="157"/>
      <c r="AT267" s="157"/>
      <c r="AU267" s="157"/>
      <c r="AV267" s="157"/>
      <c r="AW267" s="157"/>
      <c r="AX267" s="157"/>
      <c r="AY267" s="157"/>
      <c r="AZ267" s="157"/>
      <c r="BA267" s="157"/>
      <c r="BB267" s="157"/>
      <c r="BC267" s="157"/>
      <c r="BD267" s="157"/>
      <c r="BE267" s="157"/>
      <c r="BF267" s="157"/>
      <c r="BG267" s="157"/>
      <c r="BH267" s="157"/>
      <c r="BI267" s="157"/>
      <c r="BJ267" s="157"/>
    </row>
    <row r="268" spans="2:62" x14ac:dyDescent="0.15">
      <c r="B268"/>
      <c r="C268"/>
      <c r="R268" s="157"/>
      <c r="S268" s="157"/>
      <c r="T268" s="157"/>
      <c r="U268" s="157"/>
      <c r="V268" s="157"/>
      <c r="W268" s="157"/>
      <c r="X268" s="157"/>
      <c r="Y268" s="157"/>
      <c r="Z268" s="157"/>
      <c r="AA268" s="157"/>
      <c r="AB268" s="157"/>
      <c r="AC268" s="157"/>
      <c r="AD268" s="157"/>
      <c r="AE268" s="157"/>
      <c r="AF268" s="157"/>
      <c r="AG268" s="157"/>
      <c r="AH268" s="157"/>
      <c r="AI268" s="157"/>
      <c r="AJ268" s="157"/>
      <c r="AK268" s="157"/>
      <c r="AL268" s="157"/>
      <c r="AM268" s="157"/>
      <c r="AN268" s="157"/>
      <c r="AO268" s="157"/>
      <c r="AP268" s="157"/>
      <c r="AQ268" s="157"/>
      <c r="AR268" s="157"/>
      <c r="AS268" s="157"/>
      <c r="AT268" s="157"/>
      <c r="AU268" s="157"/>
      <c r="AV268" s="157"/>
      <c r="AW268" s="157"/>
      <c r="AX268" s="157"/>
      <c r="AY268" s="157"/>
      <c r="AZ268" s="157"/>
      <c r="BA268" s="157"/>
      <c r="BB268" s="157"/>
      <c r="BC268" s="157"/>
      <c r="BD268" s="157"/>
      <c r="BE268" s="157"/>
      <c r="BF268" s="157"/>
      <c r="BG268" s="157"/>
      <c r="BH268" s="157"/>
      <c r="BI268" s="157"/>
      <c r="BJ268" s="157"/>
    </row>
    <row r="269" spans="2:62" x14ac:dyDescent="0.15">
      <c r="B269"/>
      <c r="C269"/>
      <c r="R269" s="157"/>
      <c r="S269" s="157"/>
      <c r="T269" s="157"/>
      <c r="U269" s="157"/>
      <c r="V269" s="157"/>
      <c r="W269" s="157"/>
      <c r="X269" s="157"/>
      <c r="Y269" s="157"/>
      <c r="Z269" s="157"/>
      <c r="AA269" s="157"/>
      <c r="AB269" s="157"/>
      <c r="AC269" s="157"/>
      <c r="AD269" s="157"/>
      <c r="AE269" s="157"/>
      <c r="AF269" s="157"/>
      <c r="AG269" s="157"/>
      <c r="AH269" s="157"/>
      <c r="AI269" s="157"/>
      <c r="AJ269" s="157"/>
      <c r="AK269" s="157"/>
      <c r="AL269" s="157"/>
      <c r="AM269" s="157"/>
      <c r="AN269" s="157"/>
      <c r="AO269" s="157"/>
      <c r="AP269" s="157"/>
      <c r="AQ269" s="157"/>
      <c r="AR269" s="157"/>
      <c r="AS269" s="157"/>
      <c r="AT269" s="157"/>
      <c r="AU269" s="157"/>
      <c r="AV269" s="157"/>
      <c r="AW269" s="157"/>
      <c r="AX269" s="157"/>
      <c r="AY269" s="157"/>
      <c r="AZ269" s="157"/>
      <c r="BA269" s="157"/>
      <c r="BB269" s="157"/>
      <c r="BC269" s="157"/>
      <c r="BD269" s="157"/>
      <c r="BE269" s="157"/>
      <c r="BF269" s="157"/>
      <c r="BG269" s="157"/>
      <c r="BH269" s="157"/>
      <c r="BI269" s="157"/>
      <c r="BJ269" s="157"/>
    </row>
    <row r="270" spans="2:62" x14ac:dyDescent="0.15">
      <c r="B270"/>
      <c r="C270"/>
      <c r="R270" s="157"/>
      <c r="S270" s="157"/>
      <c r="T270" s="157"/>
      <c r="U270" s="157"/>
      <c r="V270" s="157"/>
      <c r="W270" s="157"/>
      <c r="X270" s="157"/>
      <c r="Y270" s="157"/>
      <c r="Z270" s="157"/>
      <c r="AA270" s="157"/>
      <c r="AB270" s="157"/>
      <c r="AC270" s="157"/>
      <c r="AD270" s="157"/>
      <c r="AE270" s="157"/>
      <c r="AF270" s="157"/>
      <c r="AG270" s="157"/>
      <c r="AH270" s="157"/>
      <c r="AI270" s="157"/>
      <c r="AJ270" s="157"/>
      <c r="AK270" s="157"/>
      <c r="AL270" s="157"/>
      <c r="AM270" s="157"/>
      <c r="AN270" s="157"/>
      <c r="AO270" s="157"/>
      <c r="AP270" s="157"/>
      <c r="AQ270" s="157"/>
      <c r="AR270" s="157"/>
      <c r="AS270" s="157"/>
      <c r="AT270" s="157"/>
      <c r="AU270" s="157"/>
      <c r="AV270" s="157"/>
      <c r="AW270" s="157"/>
      <c r="AX270" s="157"/>
      <c r="AY270" s="157"/>
      <c r="AZ270" s="157"/>
      <c r="BA270" s="157"/>
      <c r="BB270" s="157"/>
      <c r="BC270" s="157"/>
      <c r="BD270" s="157"/>
      <c r="BE270" s="157"/>
      <c r="BF270" s="157"/>
      <c r="BG270" s="157"/>
      <c r="BH270" s="157"/>
      <c r="BI270" s="157"/>
      <c r="BJ270" s="157"/>
    </row>
    <row r="271" spans="2:62" x14ac:dyDescent="0.15">
      <c r="B271"/>
      <c r="C271"/>
      <c r="R271" s="157"/>
      <c r="S271" s="157"/>
      <c r="T271" s="157"/>
      <c r="U271" s="157"/>
      <c r="V271" s="157"/>
      <c r="W271" s="157"/>
      <c r="X271" s="157"/>
      <c r="Y271" s="157"/>
      <c r="Z271" s="157"/>
      <c r="AA271" s="157"/>
      <c r="AB271" s="157"/>
      <c r="AC271" s="157"/>
      <c r="AD271" s="157"/>
      <c r="AE271" s="157"/>
      <c r="AF271" s="157"/>
      <c r="AG271" s="157"/>
      <c r="AH271" s="157"/>
      <c r="AI271" s="157"/>
      <c r="AJ271" s="157"/>
      <c r="AK271" s="157"/>
      <c r="AL271" s="157"/>
      <c r="AM271" s="157"/>
      <c r="AN271" s="157"/>
      <c r="AO271" s="157"/>
      <c r="AP271" s="157"/>
      <c r="AQ271" s="157"/>
      <c r="AR271" s="157"/>
      <c r="AS271" s="157"/>
      <c r="AT271" s="157"/>
      <c r="AU271" s="157"/>
      <c r="AV271" s="157"/>
      <c r="AW271" s="157"/>
      <c r="AX271" s="157"/>
      <c r="AY271" s="157"/>
      <c r="AZ271" s="157"/>
      <c r="BA271" s="157"/>
      <c r="BB271" s="157"/>
      <c r="BC271" s="157"/>
      <c r="BD271" s="157"/>
      <c r="BE271" s="157"/>
      <c r="BF271" s="157"/>
      <c r="BG271" s="157"/>
      <c r="BH271" s="157"/>
      <c r="BI271" s="157"/>
      <c r="BJ271" s="157"/>
    </row>
    <row r="272" spans="2:62" x14ac:dyDescent="0.15">
      <c r="B272"/>
      <c r="C272"/>
      <c r="R272" s="157"/>
      <c r="S272" s="157"/>
      <c r="T272" s="157"/>
      <c r="U272" s="157"/>
      <c r="V272" s="157"/>
      <c r="W272" s="157"/>
      <c r="X272" s="157"/>
      <c r="Y272" s="157"/>
      <c r="Z272" s="157"/>
      <c r="AA272" s="157"/>
      <c r="AB272" s="157"/>
      <c r="AC272" s="157"/>
      <c r="AD272" s="157"/>
      <c r="AE272" s="157"/>
      <c r="AF272" s="157"/>
      <c r="AG272" s="157"/>
      <c r="AH272" s="157"/>
      <c r="AI272" s="157"/>
      <c r="AJ272" s="157"/>
      <c r="AK272" s="157"/>
      <c r="AL272" s="157"/>
      <c r="AM272" s="157"/>
      <c r="AN272" s="157"/>
      <c r="AO272" s="157"/>
      <c r="AP272" s="157"/>
      <c r="AQ272" s="157"/>
      <c r="AR272" s="157"/>
      <c r="AS272" s="157"/>
      <c r="AT272" s="157"/>
      <c r="AU272" s="157"/>
      <c r="AV272" s="157"/>
      <c r="AW272" s="157"/>
      <c r="AX272" s="157"/>
      <c r="AY272" s="157"/>
      <c r="AZ272" s="157"/>
      <c r="BA272" s="157"/>
      <c r="BB272" s="157"/>
      <c r="BC272" s="157"/>
      <c r="BD272" s="157"/>
      <c r="BE272" s="157"/>
      <c r="BF272" s="157"/>
      <c r="BG272" s="157"/>
      <c r="BH272" s="157"/>
      <c r="BI272" s="157"/>
      <c r="BJ272" s="157"/>
    </row>
    <row r="273" spans="2:62" x14ac:dyDescent="0.15">
      <c r="B273"/>
      <c r="C273"/>
      <c r="R273" s="157"/>
      <c r="S273" s="157"/>
      <c r="T273" s="157"/>
      <c r="U273" s="157"/>
      <c r="V273" s="157"/>
      <c r="W273" s="157"/>
      <c r="X273" s="157"/>
      <c r="Y273" s="157"/>
      <c r="Z273" s="157"/>
      <c r="AA273" s="157"/>
      <c r="AB273" s="157"/>
      <c r="AC273" s="157"/>
      <c r="AD273" s="157"/>
      <c r="AE273" s="157"/>
      <c r="AF273" s="157"/>
      <c r="AG273" s="157"/>
      <c r="AH273" s="157"/>
      <c r="AI273" s="157"/>
      <c r="AJ273" s="157"/>
      <c r="AK273" s="157"/>
      <c r="AL273" s="157"/>
      <c r="AM273" s="157"/>
      <c r="AN273" s="157"/>
      <c r="AO273" s="157"/>
      <c r="AP273" s="157"/>
      <c r="AQ273" s="157"/>
      <c r="AR273" s="157"/>
      <c r="AS273" s="157"/>
      <c r="AT273" s="157"/>
      <c r="AU273" s="157"/>
      <c r="AV273" s="157"/>
      <c r="AW273" s="157"/>
      <c r="AX273" s="157"/>
      <c r="AY273" s="157"/>
      <c r="AZ273" s="157"/>
      <c r="BA273" s="157"/>
      <c r="BB273" s="157"/>
      <c r="BC273" s="157"/>
      <c r="BD273" s="157"/>
      <c r="BE273" s="157"/>
      <c r="BF273" s="157"/>
      <c r="BG273" s="157"/>
      <c r="BH273" s="157"/>
      <c r="BI273" s="157"/>
      <c r="BJ273" s="157"/>
    </row>
    <row r="274" spans="2:62" x14ac:dyDescent="0.15">
      <c r="B274"/>
      <c r="C274"/>
      <c r="R274" s="157"/>
      <c r="S274" s="157"/>
      <c r="T274" s="157"/>
      <c r="U274" s="157"/>
      <c r="V274" s="157"/>
      <c r="W274" s="157"/>
      <c r="X274" s="157"/>
      <c r="Y274" s="157"/>
      <c r="Z274" s="157"/>
      <c r="AA274" s="157"/>
      <c r="AB274" s="157"/>
      <c r="AC274" s="157"/>
      <c r="AD274" s="157"/>
      <c r="AE274" s="157"/>
      <c r="AF274" s="157"/>
      <c r="AG274" s="157"/>
      <c r="AH274" s="157"/>
      <c r="AI274" s="157"/>
      <c r="AJ274" s="157"/>
      <c r="AK274" s="157"/>
      <c r="AL274" s="157"/>
      <c r="AM274" s="157"/>
      <c r="AN274" s="157"/>
      <c r="AO274" s="157"/>
      <c r="AP274" s="157"/>
      <c r="AQ274" s="157"/>
      <c r="AR274" s="157"/>
      <c r="AS274" s="157"/>
      <c r="AT274" s="157"/>
      <c r="AU274" s="157"/>
      <c r="AV274" s="157"/>
      <c r="AW274" s="157"/>
      <c r="AX274" s="157"/>
      <c r="AY274" s="157"/>
      <c r="AZ274" s="157"/>
      <c r="BA274" s="157"/>
      <c r="BB274" s="157"/>
      <c r="BC274" s="157"/>
      <c r="BD274" s="157"/>
      <c r="BE274" s="157"/>
      <c r="BF274" s="157"/>
      <c r="BG274" s="157"/>
      <c r="BH274" s="157"/>
      <c r="BI274" s="157"/>
      <c r="BJ274" s="157"/>
    </row>
    <row r="275" spans="2:62" x14ac:dyDescent="0.15">
      <c r="B275"/>
      <c r="C275"/>
      <c r="R275" s="157"/>
      <c r="S275" s="157"/>
      <c r="T275" s="157"/>
      <c r="U275" s="157"/>
      <c r="V275" s="157"/>
      <c r="W275" s="157"/>
      <c r="X275" s="157"/>
      <c r="Y275" s="157"/>
      <c r="Z275" s="157"/>
      <c r="AA275" s="157"/>
      <c r="AB275" s="157"/>
      <c r="AC275" s="157"/>
      <c r="AD275" s="157"/>
      <c r="AE275" s="157"/>
      <c r="AF275" s="157"/>
      <c r="AG275" s="157"/>
      <c r="AH275" s="157"/>
      <c r="AI275" s="157"/>
      <c r="AJ275" s="157"/>
      <c r="AK275" s="157"/>
      <c r="AL275" s="157"/>
      <c r="AM275" s="157"/>
      <c r="AN275" s="157"/>
      <c r="AO275" s="157"/>
      <c r="AP275" s="157"/>
      <c r="AQ275" s="157"/>
      <c r="AR275" s="157"/>
      <c r="AS275" s="157"/>
      <c r="AT275" s="157"/>
      <c r="AU275" s="157"/>
      <c r="AV275" s="157"/>
      <c r="AW275" s="157"/>
      <c r="AX275" s="157"/>
      <c r="AY275" s="157"/>
      <c r="AZ275" s="157"/>
      <c r="BA275" s="157"/>
      <c r="BB275" s="157"/>
      <c r="BC275" s="157"/>
      <c r="BD275" s="157"/>
      <c r="BE275" s="157"/>
      <c r="BF275" s="157"/>
      <c r="BG275" s="157"/>
      <c r="BH275" s="157"/>
      <c r="BI275" s="157"/>
      <c r="BJ275" s="157"/>
    </row>
    <row r="276" spans="2:62" x14ac:dyDescent="0.15">
      <c r="B276"/>
      <c r="C276"/>
      <c r="R276" s="157"/>
      <c r="S276" s="157"/>
      <c r="T276" s="157"/>
      <c r="U276" s="157"/>
      <c r="V276" s="157"/>
      <c r="W276" s="157"/>
      <c r="X276" s="157"/>
      <c r="Y276" s="157"/>
      <c r="Z276" s="157"/>
      <c r="AA276" s="157"/>
      <c r="AB276" s="157"/>
      <c r="AC276" s="157"/>
      <c r="AD276" s="157"/>
      <c r="AE276" s="157"/>
      <c r="AF276" s="157"/>
      <c r="AG276" s="157"/>
      <c r="AH276" s="157"/>
      <c r="AI276" s="157"/>
      <c r="AJ276" s="157"/>
      <c r="AK276" s="157"/>
      <c r="AL276" s="157"/>
      <c r="AM276" s="157"/>
      <c r="AN276" s="157"/>
      <c r="AO276" s="157"/>
      <c r="AP276" s="157"/>
      <c r="AQ276" s="157"/>
      <c r="AR276" s="157"/>
      <c r="AS276" s="157"/>
      <c r="AT276" s="157"/>
      <c r="AU276" s="157"/>
      <c r="AV276" s="157"/>
      <c r="AW276" s="157"/>
      <c r="AX276" s="157"/>
      <c r="AY276" s="157"/>
      <c r="AZ276" s="157"/>
      <c r="BA276" s="157"/>
      <c r="BB276" s="157"/>
      <c r="BC276" s="157"/>
      <c r="BD276" s="157"/>
      <c r="BE276" s="157"/>
      <c r="BF276" s="157"/>
      <c r="BG276" s="157"/>
      <c r="BH276" s="157"/>
      <c r="BI276" s="157"/>
      <c r="BJ276" s="157"/>
    </row>
    <row r="277" spans="2:62" x14ac:dyDescent="0.15">
      <c r="B277"/>
      <c r="C277"/>
      <c r="R277" s="157"/>
      <c r="S277" s="157"/>
      <c r="T277" s="157"/>
      <c r="U277" s="157"/>
      <c r="V277" s="157"/>
      <c r="W277" s="157"/>
      <c r="X277" s="157"/>
      <c r="Y277" s="157"/>
      <c r="Z277" s="157"/>
      <c r="AA277" s="157"/>
      <c r="AB277" s="157"/>
      <c r="AC277" s="157"/>
      <c r="AD277" s="157"/>
      <c r="AE277" s="157"/>
      <c r="AF277" s="157"/>
      <c r="AG277" s="157"/>
      <c r="AH277" s="157"/>
      <c r="AI277" s="157"/>
      <c r="AJ277" s="157"/>
      <c r="AK277" s="157"/>
      <c r="AL277" s="157"/>
      <c r="AM277" s="157"/>
      <c r="AN277" s="157"/>
      <c r="AO277" s="157"/>
      <c r="AP277" s="157"/>
      <c r="AQ277" s="157"/>
      <c r="AR277" s="157"/>
      <c r="AS277" s="157"/>
      <c r="AT277" s="157"/>
      <c r="AU277" s="157"/>
      <c r="AV277" s="157"/>
      <c r="AW277" s="157"/>
      <c r="AX277" s="157"/>
      <c r="AY277" s="157"/>
      <c r="AZ277" s="157"/>
      <c r="BA277" s="157"/>
      <c r="BB277" s="157"/>
      <c r="BC277" s="157"/>
      <c r="BD277" s="157"/>
      <c r="BE277" s="157"/>
      <c r="BF277" s="157"/>
      <c r="BG277" s="157"/>
      <c r="BH277" s="157"/>
      <c r="BI277" s="157"/>
      <c r="BJ277" s="157"/>
    </row>
    <row r="278" spans="2:62" x14ac:dyDescent="0.15">
      <c r="B278"/>
      <c r="C278"/>
      <c r="R278" s="157"/>
      <c r="S278" s="157"/>
      <c r="T278" s="157"/>
      <c r="U278" s="157"/>
      <c r="V278" s="157"/>
      <c r="W278" s="157"/>
      <c r="X278" s="157"/>
      <c r="Y278" s="157"/>
      <c r="Z278" s="157"/>
      <c r="AA278" s="157"/>
      <c r="AB278" s="157"/>
      <c r="AC278" s="157"/>
      <c r="AD278" s="157"/>
      <c r="AE278" s="157"/>
      <c r="AF278" s="157"/>
      <c r="AG278" s="157"/>
      <c r="AH278" s="157"/>
      <c r="AI278" s="157"/>
      <c r="AJ278" s="157"/>
      <c r="AK278" s="157"/>
      <c r="AL278" s="157"/>
      <c r="AM278" s="157"/>
      <c r="AN278" s="157"/>
      <c r="AO278" s="157"/>
      <c r="AP278" s="157"/>
      <c r="AQ278" s="157"/>
      <c r="AR278" s="157"/>
      <c r="AS278" s="157"/>
      <c r="AT278" s="157"/>
      <c r="AU278" s="157"/>
      <c r="AV278" s="157"/>
      <c r="AW278" s="157"/>
      <c r="AX278" s="157"/>
      <c r="AY278" s="157"/>
      <c r="AZ278" s="157"/>
      <c r="BA278" s="157"/>
      <c r="BB278" s="157"/>
      <c r="BC278" s="157"/>
      <c r="BD278" s="157"/>
      <c r="BE278" s="157"/>
      <c r="BF278" s="157"/>
      <c r="BG278" s="157"/>
      <c r="BH278" s="157"/>
      <c r="BI278" s="157"/>
      <c r="BJ278" s="157"/>
    </row>
    <row r="279" spans="2:62" x14ac:dyDescent="0.15">
      <c r="B279"/>
      <c r="C279"/>
      <c r="R279" s="157"/>
      <c r="S279" s="157"/>
      <c r="T279" s="157"/>
      <c r="U279" s="157"/>
      <c r="V279" s="157"/>
      <c r="W279" s="157"/>
      <c r="X279" s="157"/>
      <c r="Y279" s="157"/>
      <c r="Z279" s="157"/>
      <c r="AA279" s="157"/>
      <c r="AB279" s="157"/>
      <c r="AC279" s="157"/>
      <c r="AD279" s="157"/>
      <c r="AE279" s="157"/>
      <c r="AF279" s="157"/>
      <c r="AG279" s="157"/>
      <c r="AH279" s="157"/>
      <c r="AI279" s="157"/>
      <c r="AJ279" s="157"/>
      <c r="AK279" s="157"/>
      <c r="AL279" s="157"/>
      <c r="AM279" s="157"/>
      <c r="AN279" s="157"/>
      <c r="AO279" s="157"/>
      <c r="AP279" s="157"/>
      <c r="AQ279" s="157"/>
      <c r="AR279" s="157"/>
      <c r="AS279" s="157"/>
      <c r="AT279" s="157"/>
      <c r="AU279" s="157"/>
      <c r="AV279" s="157"/>
      <c r="AW279" s="157"/>
      <c r="AX279" s="157"/>
      <c r="AY279" s="157"/>
      <c r="AZ279" s="157"/>
      <c r="BA279" s="157"/>
      <c r="BB279" s="157"/>
      <c r="BC279" s="157"/>
      <c r="BD279" s="157"/>
      <c r="BE279" s="157"/>
      <c r="BF279" s="157"/>
      <c r="BG279" s="157"/>
      <c r="BH279" s="157"/>
      <c r="BI279" s="157"/>
      <c r="BJ279" s="157"/>
    </row>
    <row r="280" spans="2:62" x14ac:dyDescent="0.15">
      <c r="B280"/>
      <c r="C280"/>
      <c r="R280" s="157"/>
      <c r="S280" s="157"/>
      <c r="T280" s="157"/>
      <c r="U280" s="157"/>
      <c r="V280" s="157"/>
      <c r="W280" s="157"/>
      <c r="X280" s="157"/>
      <c r="Y280" s="157"/>
      <c r="Z280" s="157"/>
      <c r="AA280" s="157"/>
      <c r="AB280" s="157"/>
      <c r="AC280" s="157"/>
      <c r="AD280" s="157"/>
      <c r="AE280" s="157"/>
      <c r="AF280" s="157"/>
      <c r="AG280" s="157"/>
      <c r="AH280" s="157"/>
      <c r="AI280" s="157"/>
      <c r="AJ280" s="157"/>
      <c r="AK280" s="157"/>
      <c r="AL280" s="157"/>
      <c r="AM280" s="157"/>
      <c r="AN280" s="157"/>
      <c r="AO280" s="157"/>
      <c r="AP280" s="157"/>
      <c r="AQ280" s="157"/>
      <c r="AR280" s="157"/>
      <c r="AS280" s="157"/>
      <c r="AT280" s="157"/>
      <c r="AU280" s="157"/>
      <c r="AV280" s="157"/>
      <c r="AW280" s="157"/>
      <c r="AX280" s="157"/>
      <c r="AY280" s="157"/>
      <c r="AZ280" s="157"/>
      <c r="BA280" s="157"/>
      <c r="BB280" s="157"/>
      <c r="BC280" s="157"/>
      <c r="BD280" s="157"/>
      <c r="BE280" s="157"/>
      <c r="BF280" s="157"/>
      <c r="BG280" s="157"/>
      <c r="BH280" s="157"/>
      <c r="BI280" s="157"/>
      <c r="BJ280" s="157"/>
    </row>
    <row r="281" spans="2:62" x14ac:dyDescent="0.15">
      <c r="B281"/>
      <c r="C281"/>
      <c r="R281" s="157"/>
      <c r="S281" s="157"/>
      <c r="T281" s="157"/>
      <c r="U281" s="157"/>
      <c r="V281" s="157"/>
      <c r="W281" s="157"/>
      <c r="X281" s="157"/>
      <c r="Y281" s="157"/>
      <c r="Z281" s="157"/>
      <c r="AA281" s="157"/>
      <c r="AB281" s="157"/>
      <c r="AC281" s="157"/>
      <c r="AD281" s="157"/>
      <c r="AE281" s="157"/>
      <c r="AF281" s="157"/>
      <c r="AG281" s="157"/>
      <c r="AH281" s="157"/>
      <c r="AI281" s="157"/>
      <c r="AJ281" s="157"/>
      <c r="AK281" s="157"/>
      <c r="AL281" s="157"/>
      <c r="AM281" s="157"/>
      <c r="AN281" s="157"/>
      <c r="AO281" s="157"/>
      <c r="AP281" s="157"/>
      <c r="AQ281" s="157"/>
      <c r="AR281" s="157"/>
      <c r="AS281" s="157"/>
      <c r="AT281" s="157"/>
      <c r="AU281" s="157"/>
      <c r="AV281" s="157"/>
      <c r="AW281" s="157"/>
      <c r="AX281" s="157"/>
      <c r="AY281" s="157"/>
      <c r="AZ281" s="157"/>
      <c r="BA281" s="157"/>
      <c r="BB281" s="157"/>
      <c r="BC281" s="157"/>
      <c r="BD281" s="157"/>
      <c r="BE281" s="157"/>
      <c r="BF281" s="157"/>
      <c r="BG281" s="157"/>
      <c r="BH281" s="157"/>
      <c r="BI281" s="157"/>
      <c r="BJ281" s="157"/>
    </row>
    <row r="282" spans="2:62" x14ac:dyDescent="0.15">
      <c r="B282"/>
      <c r="C282"/>
      <c r="R282" s="157"/>
      <c r="S282" s="157"/>
      <c r="T282" s="157"/>
      <c r="U282" s="157"/>
      <c r="V282" s="157"/>
      <c r="W282" s="157"/>
      <c r="X282" s="157"/>
      <c r="Y282" s="157"/>
      <c r="Z282" s="157"/>
      <c r="AA282" s="157"/>
      <c r="AB282" s="157"/>
      <c r="AC282" s="157"/>
      <c r="AD282" s="157"/>
      <c r="AE282" s="157"/>
      <c r="AF282" s="157"/>
      <c r="AG282" s="157"/>
      <c r="AH282" s="157"/>
      <c r="AI282" s="157"/>
      <c r="AJ282" s="157"/>
      <c r="AK282" s="157"/>
      <c r="AL282" s="157"/>
      <c r="AM282" s="157"/>
      <c r="AN282" s="157"/>
      <c r="AO282" s="157"/>
      <c r="AP282" s="157"/>
      <c r="AQ282" s="157"/>
      <c r="AR282" s="157"/>
      <c r="AS282" s="157"/>
      <c r="AT282" s="157"/>
      <c r="AU282" s="157"/>
      <c r="AV282" s="157"/>
      <c r="AW282" s="157"/>
      <c r="AX282" s="157"/>
      <c r="AY282" s="157"/>
      <c r="AZ282" s="157"/>
      <c r="BA282" s="157"/>
      <c r="BB282" s="157"/>
      <c r="BC282" s="157"/>
      <c r="BD282" s="157"/>
      <c r="BE282" s="157"/>
      <c r="BF282" s="157"/>
      <c r="BG282" s="157"/>
      <c r="BH282" s="157"/>
      <c r="BI282" s="157"/>
      <c r="BJ282" s="157"/>
    </row>
    <row r="283" spans="2:62" x14ac:dyDescent="0.15">
      <c r="B283"/>
      <c r="C283"/>
      <c r="R283" s="157"/>
      <c r="S283" s="157"/>
      <c r="T283" s="157"/>
      <c r="U283" s="157"/>
      <c r="V283" s="157"/>
      <c r="W283" s="157"/>
      <c r="X283" s="157"/>
      <c r="Y283" s="157"/>
      <c r="Z283" s="157"/>
      <c r="AA283" s="157"/>
      <c r="AB283" s="157"/>
      <c r="AC283" s="157"/>
      <c r="AD283" s="157"/>
      <c r="AE283" s="157"/>
      <c r="AF283" s="157"/>
      <c r="AG283" s="157"/>
      <c r="AH283" s="157"/>
      <c r="AI283" s="157"/>
      <c r="AJ283" s="157"/>
      <c r="AK283" s="157"/>
      <c r="AL283" s="157"/>
      <c r="AM283" s="157"/>
      <c r="AN283" s="157"/>
      <c r="AO283" s="157"/>
      <c r="AP283" s="157"/>
      <c r="AQ283" s="157"/>
      <c r="AR283" s="157"/>
      <c r="AS283" s="157"/>
      <c r="AT283" s="157"/>
      <c r="AU283" s="157"/>
      <c r="AV283" s="157"/>
      <c r="AW283" s="157"/>
      <c r="AX283" s="157"/>
      <c r="AY283" s="157"/>
      <c r="AZ283" s="157"/>
      <c r="BA283" s="157"/>
      <c r="BB283" s="157"/>
      <c r="BC283" s="157"/>
      <c r="BD283" s="157"/>
      <c r="BE283" s="157"/>
      <c r="BF283" s="157"/>
      <c r="BG283" s="157"/>
      <c r="BH283" s="157"/>
      <c r="BI283" s="157"/>
      <c r="BJ283" s="157"/>
    </row>
    <row r="284" spans="2:62" x14ac:dyDescent="0.15">
      <c r="B284"/>
      <c r="C284"/>
      <c r="R284" s="157"/>
      <c r="S284" s="157"/>
      <c r="T284" s="157"/>
      <c r="U284" s="157"/>
      <c r="V284" s="157"/>
      <c r="W284" s="157"/>
      <c r="X284" s="157"/>
      <c r="Y284" s="157"/>
      <c r="Z284" s="157"/>
      <c r="AA284" s="157"/>
      <c r="AB284" s="157"/>
      <c r="AC284" s="157"/>
      <c r="AD284" s="157"/>
      <c r="AE284" s="157"/>
      <c r="AF284" s="157"/>
      <c r="AG284" s="157"/>
      <c r="AH284" s="157"/>
      <c r="AI284" s="157"/>
      <c r="AJ284" s="157"/>
      <c r="AK284" s="157"/>
      <c r="AL284" s="157"/>
      <c r="AM284" s="157"/>
      <c r="AN284" s="157"/>
      <c r="AO284" s="157"/>
      <c r="AP284" s="157"/>
      <c r="AQ284" s="157"/>
      <c r="AR284" s="157"/>
      <c r="AS284" s="157"/>
      <c r="AT284" s="157"/>
      <c r="AU284" s="157"/>
      <c r="AV284" s="157"/>
      <c r="AW284" s="157"/>
      <c r="AX284" s="157"/>
      <c r="AY284" s="157"/>
      <c r="AZ284" s="157"/>
      <c r="BA284" s="157"/>
      <c r="BB284" s="157"/>
      <c r="BC284" s="157"/>
      <c r="BD284" s="157"/>
      <c r="BE284" s="157"/>
      <c r="BF284" s="157"/>
      <c r="BG284" s="157"/>
      <c r="BH284" s="157"/>
      <c r="BI284" s="157"/>
      <c r="BJ284" s="157"/>
    </row>
    <row r="285" spans="2:62" x14ac:dyDescent="0.15">
      <c r="B285"/>
      <c r="C285"/>
      <c r="R285" s="157"/>
      <c r="S285" s="157"/>
      <c r="T285" s="157"/>
      <c r="U285" s="157"/>
      <c r="V285" s="157"/>
      <c r="W285" s="157"/>
      <c r="X285" s="157"/>
      <c r="Y285" s="157"/>
      <c r="Z285" s="157"/>
      <c r="AA285" s="157"/>
      <c r="AB285" s="157"/>
      <c r="AC285" s="157"/>
      <c r="AD285" s="157"/>
      <c r="AE285" s="157"/>
      <c r="AF285" s="157"/>
      <c r="AG285" s="157"/>
      <c r="AH285" s="157"/>
      <c r="AI285" s="157"/>
      <c r="AJ285" s="157"/>
      <c r="AK285" s="157"/>
      <c r="AL285" s="157"/>
      <c r="AM285" s="157"/>
      <c r="AN285" s="157"/>
      <c r="AO285" s="157"/>
      <c r="AP285" s="157"/>
      <c r="AQ285" s="157"/>
      <c r="AR285" s="157"/>
      <c r="AS285" s="157"/>
      <c r="AT285" s="157"/>
      <c r="AU285" s="157"/>
      <c r="AV285" s="157"/>
      <c r="AW285" s="157"/>
      <c r="AX285" s="157"/>
      <c r="AY285" s="157"/>
      <c r="AZ285" s="157"/>
      <c r="BA285" s="157"/>
      <c r="BB285" s="157"/>
      <c r="BC285" s="157"/>
      <c r="BD285" s="157"/>
      <c r="BE285" s="157"/>
      <c r="BF285" s="157"/>
      <c r="BG285" s="157"/>
      <c r="BH285" s="157"/>
      <c r="BI285" s="157"/>
      <c r="BJ285" s="157"/>
    </row>
    <row r="286" spans="2:62" x14ac:dyDescent="0.15">
      <c r="B286"/>
      <c r="C286"/>
      <c r="R286" s="157"/>
      <c r="S286" s="157"/>
      <c r="T286" s="157"/>
      <c r="U286" s="157"/>
      <c r="V286" s="157"/>
      <c r="W286" s="157"/>
      <c r="X286" s="157"/>
      <c r="Y286" s="157"/>
      <c r="Z286" s="157"/>
      <c r="AA286" s="157"/>
      <c r="AB286" s="157"/>
      <c r="AC286" s="157"/>
      <c r="AD286" s="157"/>
      <c r="AE286" s="157"/>
      <c r="AF286" s="157"/>
      <c r="AG286" s="157"/>
      <c r="AH286" s="157"/>
      <c r="AI286" s="157"/>
      <c r="AJ286" s="157"/>
      <c r="AK286" s="157"/>
      <c r="AL286" s="157"/>
      <c r="AM286" s="157"/>
      <c r="AN286" s="157"/>
      <c r="AO286" s="157"/>
      <c r="AP286" s="157"/>
      <c r="AQ286" s="157"/>
      <c r="AR286" s="157"/>
      <c r="AS286" s="157"/>
      <c r="AT286" s="157"/>
      <c r="AU286" s="157"/>
      <c r="AV286" s="157"/>
      <c r="AW286" s="157"/>
      <c r="AX286" s="157"/>
      <c r="AY286" s="157"/>
      <c r="AZ286" s="157"/>
      <c r="BA286" s="157"/>
      <c r="BB286" s="157"/>
      <c r="BC286" s="157"/>
      <c r="BD286" s="157"/>
      <c r="BE286" s="157"/>
      <c r="BF286" s="157"/>
      <c r="BG286" s="157"/>
      <c r="BH286" s="157"/>
      <c r="BI286" s="157"/>
      <c r="BJ286" s="157"/>
    </row>
    <row r="287" spans="2:62" x14ac:dyDescent="0.15">
      <c r="B287"/>
      <c r="C287"/>
      <c r="R287" s="157"/>
      <c r="S287" s="157"/>
      <c r="T287" s="157"/>
      <c r="U287" s="157"/>
      <c r="V287" s="157"/>
      <c r="W287" s="157"/>
      <c r="X287" s="157"/>
      <c r="Y287" s="157"/>
      <c r="Z287" s="157"/>
      <c r="AA287" s="157"/>
      <c r="AB287" s="157"/>
      <c r="AC287" s="157"/>
      <c r="AD287" s="157"/>
      <c r="AE287" s="157"/>
      <c r="AF287" s="157"/>
      <c r="AG287" s="157"/>
      <c r="AH287" s="157"/>
      <c r="AI287" s="157"/>
      <c r="AJ287" s="157"/>
      <c r="AK287" s="157"/>
      <c r="AL287" s="157"/>
      <c r="AM287" s="157"/>
      <c r="AN287" s="157"/>
      <c r="AO287" s="157"/>
      <c r="AP287" s="157"/>
      <c r="AQ287" s="157"/>
      <c r="AR287" s="157"/>
      <c r="AS287" s="157"/>
      <c r="AT287" s="157"/>
      <c r="AU287" s="157"/>
      <c r="AV287" s="157"/>
      <c r="AW287" s="157"/>
      <c r="AX287" s="157"/>
      <c r="AY287" s="157"/>
      <c r="AZ287" s="157"/>
      <c r="BA287" s="157"/>
      <c r="BB287" s="157"/>
      <c r="BC287" s="157"/>
      <c r="BD287" s="157"/>
      <c r="BE287" s="157"/>
      <c r="BF287" s="157"/>
      <c r="BG287" s="157"/>
      <c r="BH287" s="157"/>
      <c r="BI287" s="157"/>
      <c r="BJ287" s="157"/>
    </row>
    <row r="288" spans="2:62" x14ac:dyDescent="0.15">
      <c r="B288"/>
      <c r="C288"/>
      <c r="R288" s="157"/>
      <c r="S288" s="157"/>
      <c r="T288" s="157"/>
      <c r="U288" s="157"/>
      <c r="V288" s="157"/>
      <c r="W288" s="157"/>
      <c r="X288" s="157"/>
      <c r="Y288" s="157"/>
      <c r="Z288" s="157"/>
      <c r="AA288" s="157"/>
      <c r="AB288" s="157"/>
      <c r="AC288" s="157"/>
      <c r="AD288" s="157"/>
      <c r="AE288" s="157"/>
      <c r="AF288" s="157"/>
      <c r="AG288" s="157"/>
      <c r="AH288" s="157"/>
      <c r="AI288" s="157"/>
      <c r="AJ288" s="157"/>
      <c r="AK288" s="157"/>
      <c r="AL288" s="157"/>
      <c r="AM288" s="157"/>
      <c r="AN288" s="157"/>
      <c r="AO288" s="157"/>
      <c r="AP288" s="157"/>
      <c r="AQ288" s="157"/>
      <c r="AR288" s="157"/>
      <c r="AS288" s="157"/>
      <c r="AT288" s="157"/>
      <c r="AU288" s="157"/>
      <c r="AV288" s="157"/>
      <c r="AW288" s="157"/>
      <c r="AX288" s="157"/>
      <c r="AY288" s="157"/>
      <c r="AZ288" s="157"/>
      <c r="BA288" s="157"/>
      <c r="BB288" s="157"/>
      <c r="BC288" s="157"/>
      <c r="BD288" s="157"/>
      <c r="BE288" s="157"/>
      <c r="BF288" s="157"/>
      <c r="BG288" s="157"/>
      <c r="BH288" s="157"/>
      <c r="BI288" s="157"/>
      <c r="BJ288" s="157"/>
    </row>
    <row r="289" spans="2:62" x14ac:dyDescent="0.15">
      <c r="B289"/>
      <c r="C289"/>
      <c r="R289" s="157"/>
      <c r="S289" s="157"/>
      <c r="T289" s="157"/>
      <c r="U289" s="157"/>
      <c r="V289" s="157"/>
      <c r="W289" s="157"/>
      <c r="X289" s="157"/>
      <c r="Y289" s="157"/>
      <c r="Z289" s="157"/>
      <c r="AA289" s="157"/>
      <c r="AB289" s="157"/>
      <c r="AC289" s="157"/>
      <c r="AD289" s="157"/>
      <c r="AE289" s="157"/>
      <c r="AF289" s="157"/>
      <c r="AG289" s="157"/>
      <c r="AH289" s="157"/>
      <c r="AI289" s="157"/>
      <c r="AJ289" s="157"/>
      <c r="AK289" s="157"/>
      <c r="AL289" s="157"/>
      <c r="AM289" s="157"/>
      <c r="AN289" s="157"/>
      <c r="AO289" s="157"/>
      <c r="AP289" s="157"/>
      <c r="AQ289" s="157"/>
      <c r="AR289" s="157"/>
      <c r="AS289" s="157"/>
      <c r="AT289" s="157"/>
      <c r="AU289" s="157"/>
      <c r="AV289" s="157"/>
      <c r="AW289" s="157"/>
      <c r="AX289" s="157"/>
      <c r="AY289" s="157"/>
      <c r="AZ289" s="157"/>
      <c r="BA289" s="157"/>
      <c r="BB289" s="157"/>
      <c r="BC289" s="157"/>
      <c r="BD289" s="157"/>
      <c r="BE289" s="157"/>
      <c r="BF289" s="157"/>
      <c r="BG289" s="157"/>
      <c r="BH289" s="157"/>
      <c r="BI289" s="157"/>
      <c r="BJ289" s="157"/>
    </row>
    <row r="290" spans="2:62" x14ac:dyDescent="0.15">
      <c r="B290"/>
      <c r="C290"/>
      <c r="R290" s="157"/>
      <c r="S290" s="157"/>
      <c r="T290" s="157"/>
      <c r="U290" s="157"/>
      <c r="V290" s="157"/>
      <c r="W290" s="157"/>
      <c r="X290" s="157"/>
      <c r="Y290" s="157"/>
      <c r="Z290" s="157"/>
      <c r="AA290" s="157"/>
      <c r="AB290" s="157"/>
      <c r="AC290" s="157"/>
      <c r="AD290" s="157"/>
      <c r="AE290" s="157"/>
      <c r="AF290" s="157"/>
      <c r="AG290" s="157"/>
      <c r="AH290" s="157"/>
      <c r="AI290" s="157"/>
      <c r="AJ290" s="157"/>
      <c r="AK290" s="157"/>
      <c r="AL290" s="157"/>
      <c r="AM290" s="157"/>
      <c r="AN290" s="157"/>
      <c r="AO290" s="157"/>
      <c r="AP290" s="157"/>
      <c r="AQ290" s="157"/>
      <c r="AR290" s="157"/>
      <c r="AS290" s="157"/>
      <c r="AT290" s="157"/>
      <c r="AU290" s="157"/>
      <c r="AV290" s="157"/>
      <c r="AW290" s="157"/>
      <c r="AX290" s="157"/>
      <c r="AY290" s="157"/>
      <c r="AZ290" s="157"/>
      <c r="BA290" s="157"/>
      <c r="BB290" s="157"/>
      <c r="BC290" s="157"/>
      <c r="BD290" s="157"/>
      <c r="BE290" s="157"/>
      <c r="BF290" s="157"/>
      <c r="BG290" s="157"/>
      <c r="BH290" s="157"/>
      <c r="BI290" s="157"/>
      <c r="BJ290" s="157"/>
    </row>
    <row r="291" spans="2:62" x14ac:dyDescent="0.15">
      <c r="B291"/>
      <c r="C291"/>
      <c r="R291" s="157"/>
      <c r="S291" s="157"/>
      <c r="T291" s="157"/>
      <c r="U291" s="157"/>
      <c r="V291" s="157"/>
      <c r="W291" s="157"/>
      <c r="X291" s="157"/>
      <c r="Y291" s="157"/>
      <c r="Z291" s="157"/>
      <c r="AA291" s="157"/>
      <c r="AB291" s="157"/>
      <c r="AC291" s="157"/>
      <c r="AD291" s="157"/>
      <c r="AE291" s="157"/>
      <c r="AF291" s="157"/>
      <c r="AG291" s="157"/>
      <c r="AH291" s="157"/>
      <c r="AI291" s="157"/>
      <c r="AJ291" s="157"/>
      <c r="AK291" s="157"/>
      <c r="AL291" s="157"/>
      <c r="AM291" s="157"/>
      <c r="AN291" s="157"/>
      <c r="AO291" s="157"/>
      <c r="AP291" s="157"/>
      <c r="AQ291" s="157"/>
      <c r="AR291" s="157"/>
      <c r="AS291" s="157"/>
      <c r="AT291" s="157"/>
      <c r="AU291" s="157"/>
      <c r="AV291" s="157"/>
      <c r="AW291" s="157"/>
      <c r="AX291" s="157"/>
      <c r="AY291" s="157"/>
      <c r="AZ291" s="157"/>
      <c r="BA291" s="157"/>
      <c r="BB291" s="157"/>
      <c r="BC291" s="157"/>
      <c r="BD291" s="157"/>
      <c r="BE291" s="157"/>
      <c r="BF291" s="157"/>
      <c r="BG291" s="157"/>
      <c r="BH291" s="157"/>
      <c r="BI291" s="157"/>
      <c r="BJ291" s="157"/>
    </row>
    <row r="292" spans="2:62" x14ac:dyDescent="0.15">
      <c r="B292"/>
      <c r="C292"/>
      <c r="R292" s="157"/>
      <c r="S292" s="157"/>
      <c r="T292" s="157"/>
      <c r="U292" s="157"/>
      <c r="V292" s="157"/>
      <c r="W292" s="157"/>
      <c r="X292" s="157"/>
      <c r="Y292" s="157"/>
      <c r="Z292" s="157"/>
      <c r="AA292" s="157"/>
      <c r="AB292" s="157"/>
      <c r="AC292" s="157"/>
      <c r="AD292" s="157"/>
      <c r="AE292" s="157"/>
      <c r="AF292" s="157"/>
      <c r="AG292" s="157"/>
      <c r="AH292" s="157"/>
      <c r="AI292" s="157"/>
      <c r="AJ292" s="157"/>
      <c r="AK292" s="157"/>
      <c r="AL292" s="157"/>
      <c r="AM292" s="157"/>
      <c r="AN292" s="157"/>
      <c r="AO292" s="157"/>
      <c r="AP292" s="157"/>
      <c r="AQ292" s="157"/>
      <c r="AR292" s="157"/>
      <c r="AS292" s="157"/>
      <c r="AT292" s="157"/>
      <c r="AU292" s="157"/>
      <c r="AV292" s="157"/>
      <c r="AW292" s="157"/>
      <c r="AX292" s="157"/>
      <c r="AY292" s="157"/>
      <c r="AZ292" s="157"/>
      <c r="BA292" s="157"/>
      <c r="BB292" s="157"/>
      <c r="BC292" s="157"/>
      <c r="BD292" s="157"/>
      <c r="BE292" s="157"/>
      <c r="BF292" s="157"/>
      <c r="BG292" s="157"/>
      <c r="BH292" s="157"/>
      <c r="BI292" s="157"/>
      <c r="BJ292" s="157"/>
    </row>
    <row r="293" spans="2:62" x14ac:dyDescent="0.15">
      <c r="B293"/>
      <c r="C293"/>
      <c r="R293" s="157"/>
      <c r="S293" s="157"/>
      <c r="T293" s="157"/>
      <c r="U293" s="157"/>
      <c r="V293" s="157"/>
      <c r="W293" s="157"/>
      <c r="X293" s="157"/>
      <c r="Y293" s="157"/>
      <c r="Z293" s="157"/>
      <c r="AA293" s="157"/>
      <c r="AB293" s="157"/>
      <c r="AC293" s="157"/>
      <c r="AD293" s="157"/>
      <c r="AE293" s="157"/>
      <c r="AF293" s="157"/>
      <c r="AG293" s="157"/>
      <c r="AH293" s="157"/>
      <c r="AI293" s="157"/>
      <c r="AJ293" s="157"/>
      <c r="AK293" s="157"/>
      <c r="AL293" s="157"/>
      <c r="AM293" s="157"/>
      <c r="AN293" s="157"/>
      <c r="AO293" s="157"/>
      <c r="AP293" s="157"/>
      <c r="AQ293" s="157"/>
      <c r="AR293" s="157"/>
      <c r="AS293" s="157"/>
      <c r="AT293" s="157"/>
      <c r="AU293" s="157"/>
      <c r="AV293" s="157"/>
      <c r="AW293" s="157"/>
      <c r="AX293" s="157"/>
      <c r="AY293" s="157"/>
      <c r="AZ293" s="157"/>
      <c r="BA293" s="157"/>
      <c r="BB293" s="157"/>
      <c r="BC293" s="157"/>
      <c r="BD293" s="157"/>
      <c r="BE293" s="157"/>
      <c r="BF293" s="157"/>
      <c r="BG293" s="157"/>
      <c r="BH293" s="157"/>
      <c r="BI293" s="157"/>
      <c r="BJ293" s="157"/>
    </row>
    <row r="294" spans="2:62" x14ac:dyDescent="0.15">
      <c r="B294"/>
      <c r="C294"/>
      <c r="R294" s="157"/>
      <c r="S294" s="157"/>
      <c r="T294" s="157"/>
      <c r="U294" s="157"/>
      <c r="V294" s="157"/>
      <c r="W294" s="157"/>
      <c r="X294" s="157"/>
      <c r="Y294" s="157"/>
      <c r="Z294" s="157"/>
      <c r="AA294" s="157"/>
      <c r="AB294" s="157"/>
      <c r="AC294" s="157"/>
      <c r="AD294" s="157"/>
      <c r="AE294" s="157"/>
      <c r="AF294" s="157"/>
      <c r="AG294" s="157"/>
      <c r="AH294" s="157"/>
      <c r="AI294" s="157"/>
      <c r="AJ294" s="157"/>
      <c r="AK294" s="157"/>
      <c r="AL294" s="157"/>
      <c r="AM294" s="157"/>
      <c r="AN294" s="157"/>
      <c r="AO294" s="157"/>
      <c r="AP294" s="157"/>
      <c r="AQ294" s="157"/>
      <c r="AR294" s="157"/>
      <c r="AS294" s="157"/>
      <c r="AT294" s="157"/>
      <c r="AU294" s="157"/>
      <c r="AV294" s="157"/>
      <c r="AW294" s="157"/>
      <c r="AX294" s="157"/>
      <c r="AY294" s="157"/>
      <c r="AZ294" s="157"/>
      <c r="BA294" s="157"/>
      <c r="BB294" s="157"/>
      <c r="BC294" s="157"/>
      <c r="BD294" s="157"/>
      <c r="BE294" s="157"/>
      <c r="BF294" s="157"/>
      <c r="BG294" s="157"/>
      <c r="BH294" s="157"/>
      <c r="BI294" s="157"/>
      <c r="BJ294" s="157"/>
    </row>
    <row r="295" spans="2:62" x14ac:dyDescent="0.15">
      <c r="B295"/>
      <c r="C295"/>
      <c r="R295" s="157"/>
      <c r="S295" s="157"/>
      <c r="T295" s="157"/>
      <c r="U295" s="157"/>
      <c r="V295" s="157"/>
      <c r="W295" s="157"/>
      <c r="X295" s="157"/>
      <c r="Y295" s="157"/>
      <c r="Z295" s="157"/>
      <c r="AA295" s="157"/>
      <c r="AB295" s="157"/>
      <c r="AC295" s="157"/>
      <c r="AD295" s="157"/>
      <c r="AE295" s="157"/>
      <c r="AF295" s="157"/>
      <c r="AG295" s="157"/>
      <c r="AH295" s="157"/>
      <c r="AI295" s="157"/>
      <c r="AJ295" s="157"/>
      <c r="AK295" s="157"/>
      <c r="AL295" s="157"/>
      <c r="AM295" s="157"/>
      <c r="AN295" s="157"/>
      <c r="AO295" s="157"/>
      <c r="AP295" s="157"/>
      <c r="AQ295" s="157"/>
      <c r="AR295" s="157"/>
      <c r="AS295" s="157"/>
      <c r="AT295" s="157"/>
      <c r="AU295" s="157"/>
      <c r="AV295" s="157"/>
      <c r="AW295" s="157"/>
      <c r="AX295" s="157"/>
      <c r="AY295" s="157"/>
      <c r="AZ295" s="157"/>
      <c r="BA295" s="157"/>
      <c r="BB295" s="157"/>
      <c r="BC295" s="157"/>
      <c r="BD295" s="157"/>
      <c r="BE295" s="157"/>
      <c r="BF295" s="157"/>
      <c r="BG295" s="157"/>
      <c r="BH295" s="157"/>
      <c r="BI295" s="157"/>
      <c r="BJ295" s="157"/>
    </row>
    <row r="296" spans="2:62" x14ac:dyDescent="0.15">
      <c r="B296"/>
      <c r="C296"/>
      <c r="R296" s="157"/>
      <c r="S296" s="157"/>
      <c r="T296" s="157"/>
      <c r="U296" s="157"/>
      <c r="V296" s="157"/>
      <c r="W296" s="157"/>
      <c r="X296" s="157"/>
      <c r="Y296" s="157"/>
      <c r="Z296" s="157"/>
      <c r="AA296" s="157"/>
      <c r="AB296" s="157"/>
      <c r="AC296" s="157"/>
      <c r="AD296" s="157"/>
      <c r="AE296" s="157"/>
      <c r="AF296" s="157"/>
      <c r="AG296" s="157"/>
      <c r="AH296" s="157"/>
      <c r="AI296" s="157"/>
      <c r="AJ296" s="157"/>
      <c r="AK296" s="157"/>
      <c r="AL296" s="157"/>
      <c r="AM296" s="157"/>
      <c r="AN296" s="157"/>
      <c r="AO296" s="157"/>
      <c r="AP296" s="157"/>
      <c r="AQ296" s="157"/>
      <c r="AR296" s="157"/>
      <c r="AS296" s="157"/>
      <c r="AT296" s="157"/>
      <c r="AU296" s="157"/>
      <c r="AV296" s="157"/>
      <c r="AW296" s="157"/>
      <c r="AX296" s="157"/>
      <c r="AY296" s="157"/>
      <c r="AZ296" s="157"/>
      <c r="BA296" s="157"/>
      <c r="BB296" s="157"/>
      <c r="BC296" s="157"/>
      <c r="BD296" s="157"/>
      <c r="BE296" s="157"/>
      <c r="BF296" s="157"/>
      <c r="BG296" s="157"/>
      <c r="BH296" s="157"/>
      <c r="BI296" s="157"/>
      <c r="BJ296" s="157"/>
    </row>
    <row r="297" spans="2:62" x14ac:dyDescent="0.15">
      <c r="B297"/>
      <c r="C297"/>
      <c r="R297" s="157"/>
      <c r="S297" s="157"/>
      <c r="T297" s="157"/>
      <c r="U297" s="157"/>
      <c r="V297" s="157"/>
      <c r="W297" s="157"/>
      <c r="X297" s="157"/>
      <c r="Y297" s="157"/>
      <c r="Z297" s="157"/>
      <c r="AA297" s="157"/>
      <c r="AB297" s="157"/>
      <c r="AC297" s="157"/>
      <c r="AD297" s="157"/>
      <c r="AE297" s="157"/>
      <c r="AF297" s="157"/>
      <c r="AG297" s="157"/>
      <c r="AH297" s="157"/>
      <c r="AI297" s="157"/>
      <c r="AJ297" s="157"/>
      <c r="AK297" s="157"/>
      <c r="AL297" s="157"/>
      <c r="AM297" s="157"/>
      <c r="AN297" s="157"/>
      <c r="AO297" s="157"/>
      <c r="AP297" s="157"/>
      <c r="AQ297" s="157"/>
      <c r="AR297" s="157"/>
      <c r="AS297" s="157"/>
      <c r="AT297" s="157"/>
      <c r="AU297" s="157"/>
      <c r="AV297" s="157"/>
      <c r="AW297" s="157"/>
      <c r="AX297" s="157"/>
      <c r="AY297" s="157"/>
      <c r="AZ297" s="157"/>
      <c r="BA297" s="157"/>
      <c r="BB297" s="157"/>
      <c r="BC297" s="157"/>
      <c r="BD297" s="157"/>
      <c r="BE297" s="157"/>
      <c r="BF297" s="157"/>
      <c r="BG297" s="157"/>
      <c r="BH297" s="157"/>
      <c r="BI297" s="157"/>
      <c r="BJ297" s="157"/>
    </row>
    <row r="298" spans="2:62" x14ac:dyDescent="0.15">
      <c r="B298"/>
      <c r="C298"/>
      <c r="R298" s="157"/>
      <c r="S298" s="157"/>
      <c r="T298" s="157"/>
      <c r="U298" s="157"/>
      <c r="V298" s="157"/>
      <c r="W298" s="157"/>
      <c r="X298" s="157"/>
      <c r="Y298" s="157"/>
      <c r="Z298" s="157"/>
      <c r="AA298" s="157"/>
      <c r="AB298" s="157"/>
      <c r="AC298" s="157"/>
      <c r="AD298" s="157"/>
      <c r="AE298" s="157"/>
      <c r="AF298" s="157"/>
      <c r="AG298" s="157"/>
      <c r="AH298" s="157"/>
      <c r="AI298" s="157"/>
      <c r="AJ298" s="157"/>
      <c r="AK298" s="157"/>
      <c r="AL298" s="157"/>
      <c r="AM298" s="157"/>
      <c r="AN298" s="157"/>
      <c r="AO298" s="157"/>
      <c r="AP298" s="157"/>
      <c r="AQ298" s="157"/>
      <c r="AR298" s="157"/>
      <c r="AS298" s="157"/>
      <c r="AT298" s="157"/>
      <c r="AU298" s="157"/>
      <c r="AV298" s="157"/>
      <c r="AW298" s="157"/>
      <c r="AX298" s="157"/>
      <c r="AY298" s="157"/>
      <c r="AZ298" s="157"/>
      <c r="BA298" s="157"/>
      <c r="BB298" s="157"/>
      <c r="BC298" s="157"/>
      <c r="BD298" s="157"/>
      <c r="BE298" s="157"/>
      <c r="BF298" s="157"/>
      <c r="BG298" s="157"/>
      <c r="BH298" s="157"/>
      <c r="BI298" s="157"/>
      <c r="BJ298" s="157"/>
    </row>
    <row r="299" spans="2:62" x14ac:dyDescent="0.15">
      <c r="B299"/>
      <c r="C299"/>
      <c r="R299" s="157"/>
      <c r="S299" s="157"/>
      <c r="T299" s="157"/>
      <c r="U299" s="157"/>
      <c r="V299" s="157"/>
      <c r="W299" s="157"/>
      <c r="X299" s="157"/>
      <c r="Y299" s="157"/>
      <c r="Z299" s="157"/>
      <c r="AA299" s="157"/>
      <c r="AB299" s="157"/>
      <c r="AC299" s="157"/>
      <c r="AD299" s="157"/>
      <c r="AE299" s="157"/>
      <c r="AF299" s="157"/>
      <c r="AG299" s="157"/>
      <c r="AH299" s="157"/>
      <c r="AI299" s="157"/>
      <c r="AJ299" s="157"/>
      <c r="AK299" s="157"/>
      <c r="AL299" s="157"/>
      <c r="AM299" s="157"/>
      <c r="AN299" s="157"/>
      <c r="AO299" s="157"/>
      <c r="AP299" s="157"/>
      <c r="AQ299" s="157"/>
      <c r="AR299" s="157"/>
      <c r="AS299" s="157"/>
      <c r="AT299" s="157"/>
      <c r="AU299" s="157"/>
      <c r="AV299" s="157"/>
      <c r="AW299" s="157"/>
      <c r="AX299" s="157"/>
      <c r="AY299" s="157"/>
      <c r="AZ299" s="157"/>
      <c r="BA299" s="157"/>
      <c r="BB299" s="157"/>
      <c r="BC299" s="157"/>
      <c r="BD299" s="157"/>
      <c r="BE299" s="157"/>
      <c r="BF299" s="157"/>
      <c r="BG299" s="157"/>
      <c r="BH299" s="157"/>
      <c r="BI299" s="157"/>
      <c r="BJ299" s="157"/>
    </row>
    <row r="300" spans="2:62" x14ac:dyDescent="0.15">
      <c r="B300"/>
      <c r="C300"/>
      <c r="R300" s="157"/>
      <c r="S300" s="157"/>
      <c r="T300" s="157"/>
      <c r="U300" s="157"/>
      <c r="V300" s="157"/>
      <c r="W300" s="157"/>
      <c r="X300" s="157"/>
      <c r="Y300" s="157"/>
      <c r="Z300" s="157"/>
      <c r="AA300" s="157"/>
      <c r="AB300" s="157"/>
      <c r="AC300" s="157"/>
      <c r="AD300" s="157"/>
      <c r="AE300" s="157"/>
      <c r="AF300" s="157"/>
      <c r="AG300" s="157"/>
      <c r="AH300" s="157"/>
      <c r="AI300" s="157"/>
      <c r="AJ300" s="157"/>
      <c r="AK300" s="157"/>
      <c r="AL300" s="157"/>
      <c r="AM300" s="157"/>
      <c r="AN300" s="157"/>
      <c r="AO300" s="157"/>
      <c r="AP300" s="157"/>
      <c r="AQ300" s="157"/>
      <c r="AR300" s="157"/>
      <c r="AS300" s="157"/>
      <c r="AT300" s="157"/>
      <c r="AU300" s="157"/>
      <c r="AV300" s="157"/>
      <c r="AW300" s="157"/>
      <c r="AX300" s="157"/>
      <c r="AY300" s="157"/>
      <c r="AZ300" s="157"/>
      <c r="BA300" s="157"/>
      <c r="BB300" s="157"/>
      <c r="BC300" s="157"/>
      <c r="BD300" s="157"/>
      <c r="BE300" s="157"/>
      <c r="BF300" s="157"/>
      <c r="BG300" s="157"/>
      <c r="BH300" s="157"/>
      <c r="BI300" s="157"/>
      <c r="BJ300" s="157"/>
    </row>
    <row r="301" spans="2:62" x14ac:dyDescent="0.15">
      <c r="B301"/>
      <c r="C301"/>
      <c r="R301" s="157"/>
      <c r="S301" s="157"/>
      <c r="T301" s="157"/>
      <c r="U301" s="157"/>
      <c r="V301" s="157"/>
      <c r="W301" s="157"/>
      <c r="X301" s="157"/>
      <c r="Y301" s="157"/>
      <c r="Z301" s="157"/>
      <c r="AA301" s="157"/>
      <c r="AB301" s="157"/>
      <c r="AC301" s="157"/>
      <c r="AD301" s="157"/>
      <c r="AE301" s="157"/>
      <c r="AF301" s="157"/>
      <c r="AG301" s="157"/>
      <c r="AH301" s="157"/>
      <c r="AI301" s="157"/>
      <c r="AJ301" s="157"/>
      <c r="AK301" s="157"/>
      <c r="AL301" s="157"/>
      <c r="AM301" s="157"/>
      <c r="AN301" s="157"/>
      <c r="AO301" s="157"/>
      <c r="AP301" s="157"/>
      <c r="AQ301" s="157"/>
      <c r="AR301" s="157"/>
      <c r="AS301" s="157"/>
      <c r="AT301" s="157"/>
      <c r="AU301" s="157"/>
      <c r="AV301" s="157"/>
      <c r="AW301" s="157"/>
      <c r="AX301" s="157"/>
      <c r="AY301" s="157"/>
      <c r="AZ301" s="157"/>
      <c r="BA301" s="157"/>
      <c r="BB301" s="157"/>
      <c r="BC301" s="157"/>
      <c r="BD301" s="157"/>
      <c r="BE301" s="157"/>
      <c r="BF301" s="157"/>
      <c r="BG301" s="157"/>
      <c r="BH301" s="157"/>
      <c r="BI301" s="157"/>
      <c r="BJ301" s="157"/>
    </row>
    <row r="302" spans="2:62" x14ac:dyDescent="0.15">
      <c r="B302"/>
      <c r="C302"/>
      <c r="R302" s="157"/>
      <c r="S302" s="157"/>
      <c r="T302" s="157"/>
      <c r="U302" s="157"/>
      <c r="V302" s="157"/>
      <c r="W302" s="157"/>
      <c r="X302" s="157"/>
      <c r="Y302" s="157"/>
      <c r="Z302" s="157"/>
      <c r="AA302" s="157"/>
      <c r="AB302" s="157"/>
      <c r="AC302" s="157"/>
      <c r="AD302" s="157"/>
      <c r="AE302" s="157"/>
      <c r="AF302" s="157"/>
      <c r="AG302" s="157"/>
      <c r="AH302" s="157"/>
      <c r="AI302" s="157"/>
      <c r="AJ302" s="157"/>
      <c r="AK302" s="157"/>
      <c r="AL302" s="157"/>
      <c r="AM302" s="157"/>
      <c r="AN302" s="157"/>
      <c r="AO302" s="157"/>
      <c r="AP302" s="157"/>
      <c r="AQ302" s="157"/>
      <c r="AR302" s="157"/>
      <c r="AS302" s="157"/>
      <c r="AT302" s="157"/>
      <c r="AU302" s="157"/>
      <c r="AV302" s="157"/>
      <c r="AW302" s="157"/>
      <c r="AX302" s="157"/>
      <c r="AY302" s="157"/>
      <c r="AZ302" s="157"/>
      <c r="BA302" s="157"/>
      <c r="BB302" s="157"/>
      <c r="BC302" s="157"/>
      <c r="BD302" s="157"/>
      <c r="BE302" s="157"/>
      <c r="BF302" s="157"/>
      <c r="BG302" s="157"/>
      <c r="BH302" s="157"/>
      <c r="BI302" s="157"/>
      <c r="BJ302" s="157"/>
    </row>
    <row r="303" spans="2:62" x14ac:dyDescent="0.15">
      <c r="B303"/>
      <c r="C303"/>
      <c r="R303" s="157"/>
      <c r="S303" s="157"/>
      <c r="T303" s="157"/>
      <c r="U303" s="157"/>
      <c r="V303" s="157"/>
      <c r="W303" s="157"/>
      <c r="X303" s="157"/>
      <c r="Y303" s="157"/>
      <c r="Z303" s="157"/>
      <c r="AA303" s="157"/>
      <c r="AB303" s="157"/>
      <c r="AC303" s="157"/>
      <c r="AD303" s="157"/>
      <c r="AE303" s="157"/>
      <c r="AF303" s="157"/>
      <c r="AG303" s="157"/>
      <c r="AH303" s="157"/>
      <c r="AI303" s="157"/>
      <c r="AJ303" s="157"/>
      <c r="AK303" s="157"/>
      <c r="AL303" s="157"/>
      <c r="AM303" s="157"/>
      <c r="AN303" s="157"/>
      <c r="AO303" s="157"/>
      <c r="AP303" s="157"/>
      <c r="AQ303" s="157"/>
      <c r="AR303" s="157"/>
      <c r="AS303" s="157"/>
      <c r="AT303" s="157"/>
      <c r="AU303" s="157"/>
      <c r="AV303" s="157"/>
      <c r="AW303" s="157"/>
      <c r="AX303" s="157"/>
      <c r="AY303" s="157"/>
      <c r="AZ303" s="157"/>
      <c r="BA303" s="157"/>
      <c r="BB303" s="157"/>
      <c r="BC303" s="157"/>
      <c r="BD303" s="157"/>
      <c r="BE303" s="157"/>
      <c r="BF303" s="157"/>
      <c r="BG303" s="157"/>
      <c r="BH303" s="157"/>
      <c r="BI303" s="157"/>
      <c r="BJ303" s="157"/>
    </row>
    <row r="304" spans="2:62" x14ac:dyDescent="0.15">
      <c r="B304"/>
      <c r="C304"/>
      <c r="R304" s="157"/>
      <c r="S304" s="157"/>
      <c r="T304" s="157"/>
      <c r="U304" s="157"/>
      <c r="V304" s="157"/>
      <c r="W304" s="157"/>
      <c r="X304" s="157"/>
      <c r="Y304" s="157"/>
      <c r="Z304" s="157"/>
      <c r="AA304" s="157"/>
      <c r="AB304" s="157"/>
      <c r="AC304" s="157"/>
      <c r="AD304" s="157"/>
      <c r="AE304" s="157"/>
      <c r="AF304" s="157"/>
      <c r="AG304" s="157"/>
      <c r="AH304" s="157"/>
      <c r="AI304" s="157"/>
      <c r="AJ304" s="157"/>
      <c r="AK304" s="157"/>
      <c r="AL304" s="157"/>
      <c r="AM304" s="157"/>
      <c r="AN304" s="157"/>
      <c r="AO304" s="157"/>
      <c r="AP304" s="157"/>
      <c r="AQ304" s="157"/>
      <c r="AR304" s="157"/>
      <c r="AS304" s="157"/>
      <c r="AT304" s="157"/>
      <c r="AU304" s="157"/>
      <c r="AV304" s="157"/>
      <c r="AW304" s="157"/>
      <c r="AX304" s="157"/>
      <c r="AY304" s="157"/>
      <c r="AZ304" s="157"/>
      <c r="BA304" s="157"/>
      <c r="BB304" s="157"/>
      <c r="BC304" s="157"/>
      <c r="BD304" s="157"/>
      <c r="BE304" s="157"/>
      <c r="BF304" s="157"/>
      <c r="BG304" s="157"/>
      <c r="BH304" s="157"/>
      <c r="BI304" s="157"/>
      <c r="BJ304" s="157"/>
    </row>
    <row r="305" spans="2:62" x14ac:dyDescent="0.15">
      <c r="B305"/>
      <c r="C305"/>
      <c r="R305" s="157"/>
      <c r="S305" s="157"/>
      <c r="T305" s="157"/>
      <c r="U305" s="157"/>
      <c r="V305" s="157"/>
      <c r="W305" s="157"/>
      <c r="X305" s="157"/>
      <c r="Y305" s="157"/>
      <c r="Z305" s="157"/>
      <c r="AA305" s="157"/>
      <c r="AB305" s="157"/>
      <c r="AC305" s="157"/>
      <c r="AD305" s="157"/>
      <c r="AE305" s="157"/>
      <c r="AF305" s="157"/>
      <c r="AG305" s="157"/>
      <c r="AH305" s="157"/>
      <c r="AI305" s="157"/>
      <c r="AJ305" s="157"/>
      <c r="AK305" s="157"/>
      <c r="AL305" s="157"/>
      <c r="AM305" s="157"/>
      <c r="AN305" s="157"/>
      <c r="AO305" s="157"/>
      <c r="AP305" s="157"/>
      <c r="AQ305" s="157"/>
      <c r="AR305" s="157"/>
      <c r="AS305" s="157"/>
      <c r="AT305" s="157"/>
      <c r="AU305" s="157"/>
      <c r="AV305" s="157"/>
      <c r="AW305" s="157"/>
      <c r="AX305" s="157"/>
      <c r="AY305" s="157"/>
      <c r="AZ305" s="157"/>
      <c r="BA305" s="157"/>
      <c r="BB305" s="157"/>
      <c r="BC305" s="157"/>
      <c r="BD305" s="157"/>
      <c r="BE305" s="157"/>
      <c r="BF305" s="157"/>
      <c r="BG305" s="157"/>
      <c r="BH305" s="157"/>
      <c r="BI305" s="157"/>
      <c r="BJ305" s="157"/>
    </row>
    <row r="306" spans="2:62" x14ac:dyDescent="0.15">
      <c r="B306"/>
      <c r="C306"/>
      <c r="R306" s="157"/>
      <c r="S306" s="157"/>
      <c r="T306" s="157"/>
      <c r="U306" s="157"/>
      <c r="V306" s="157"/>
      <c r="W306" s="157"/>
      <c r="X306" s="157"/>
      <c r="Y306" s="157"/>
      <c r="Z306" s="157"/>
      <c r="AA306" s="157"/>
      <c r="AB306" s="157"/>
      <c r="AC306" s="157"/>
      <c r="AD306" s="157"/>
      <c r="AE306" s="157"/>
      <c r="AF306" s="157"/>
      <c r="AG306" s="157"/>
      <c r="AH306" s="157"/>
      <c r="AI306" s="157"/>
      <c r="AJ306" s="157"/>
      <c r="AK306" s="157"/>
      <c r="AL306" s="157"/>
      <c r="AM306" s="157"/>
      <c r="AN306" s="157"/>
      <c r="AO306" s="157"/>
      <c r="AP306" s="157"/>
      <c r="AQ306" s="157"/>
      <c r="AR306" s="157"/>
      <c r="AS306" s="157"/>
      <c r="AT306" s="157"/>
      <c r="AU306" s="157"/>
      <c r="AV306" s="157"/>
      <c r="AW306" s="157"/>
      <c r="AX306" s="157"/>
      <c r="AY306" s="157"/>
      <c r="AZ306" s="157"/>
      <c r="BA306" s="157"/>
      <c r="BB306" s="157"/>
      <c r="BC306" s="157"/>
      <c r="BD306" s="157"/>
      <c r="BE306" s="157"/>
      <c r="BF306" s="157"/>
      <c r="BG306" s="157"/>
      <c r="BH306" s="157"/>
      <c r="BI306" s="157"/>
      <c r="BJ306" s="157"/>
    </row>
    <row r="307" spans="2:62" x14ac:dyDescent="0.15">
      <c r="B307"/>
      <c r="C307"/>
      <c r="R307" s="157"/>
      <c r="S307" s="157"/>
      <c r="T307" s="157"/>
      <c r="U307" s="157"/>
      <c r="V307" s="157"/>
      <c r="W307" s="157"/>
      <c r="X307" s="157"/>
      <c r="Y307" s="157"/>
      <c r="Z307" s="157"/>
      <c r="AA307" s="157"/>
      <c r="AB307" s="157"/>
      <c r="AC307" s="157"/>
      <c r="AD307" s="157"/>
      <c r="AE307" s="157"/>
      <c r="AF307" s="157"/>
      <c r="AG307" s="157"/>
      <c r="AH307" s="157"/>
      <c r="AI307" s="157"/>
      <c r="AJ307" s="157"/>
      <c r="AK307" s="157"/>
      <c r="AL307" s="157"/>
      <c r="AM307" s="157"/>
      <c r="AN307" s="157"/>
      <c r="AO307" s="157"/>
      <c r="AP307" s="157"/>
      <c r="AQ307" s="157"/>
      <c r="AR307" s="157"/>
      <c r="AS307" s="157"/>
      <c r="AT307" s="157"/>
      <c r="AU307" s="157"/>
      <c r="AV307" s="157"/>
      <c r="AW307" s="157"/>
      <c r="AX307" s="157"/>
      <c r="AY307" s="157"/>
      <c r="AZ307" s="157"/>
      <c r="BA307" s="157"/>
      <c r="BB307" s="157"/>
      <c r="BC307" s="157"/>
      <c r="BD307" s="157"/>
      <c r="BE307" s="157"/>
      <c r="BF307" s="157"/>
      <c r="BG307" s="157"/>
      <c r="BH307" s="157"/>
      <c r="BI307" s="157"/>
      <c r="BJ307" s="157"/>
    </row>
    <row r="308" spans="2:62" x14ac:dyDescent="0.15">
      <c r="B308"/>
      <c r="C308"/>
      <c r="R308" s="157"/>
      <c r="S308" s="157"/>
      <c r="T308" s="157"/>
      <c r="U308" s="157"/>
      <c r="V308" s="157"/>
      <c r="W308" s="157"/>
      <c r="X308" s="157"/>
      <c r="Y308" s="157"/>
      <c r="Z308" s="157"/>
      <c r="AA308" s="157"/>
      <c r="AB308" s="157"/>
      <c r="AC308" s="157"/>
      <c r="AD308" s="157"/>
      <c r="AE308" s="157"/>
      <c r="AF308" s="157"/>
      <c r="AG308" s="157"/>
      <c r="AH308" s="157"/>
      <c r="AI308" s="157"/>
      <c r="AJ308" s="157"/>
      <c r="AK308" s="157"/>
      <c r="AL308" s="157"/>
      <c r="AM308" s="157"/>
      <c r="AN308" s="157"/>
      <c r="AO308" s="157"/>
      <c r="AP308" s="157"/>
      <c r="AQ308" s="157"/>
      <c r="AR308" s="157"/>
      <c r="AS308" s="157"/>
      <c r="AT308" s="157"/>
      <c r="AU308" s="157"/>
      <c r="AV308" s="157"/>
      <c r="AW308" s="157"/>
      <c r="AX308" s="157"/>
      <c r="AY308" s="157"/>
      <c r="AZ308" s="157"/>
      <c r="BA308" s="157"/>
      <c r="BB308" s="157"/>
      <c r="BC308" s="157"/>
      <c r="BD308" s="157"/>
      <c r="BE308" s="157"/>
      <c r="BF308" s="157"/>
      <c r="BG308" s="157"/>
      <c r="BH308" s="157"/>
      <c r="BI308" s="157"/>
      <c r="BJ308" s="157"/>
    </row>
    <row r="309" spans="2:62" x14ac:dyDescent="0.15">
      <c r="B309"/>
      <c r="C309"/>
      <c r="R309" s="157"/>
      <c r="S309" s="157"/>
      <c r="T309" s="157"/>
      <c r="U309" s="157"/>
      <c r="V309" s="157"/>
      <c r="W309" s="157"/>
      <c r="X309" s="157"/>
      <c r="Y309" s="157"/>
      <c r="Z309" s="157"/>
      <c r="AA309" s="157"/>
      <c r="AB309" s="157"/>
      <c r="AC309" s="157"/>
      <c r="AD309" s="157"/>
      <c r="AE309" s="157"/>
      <c r="AF309" s="157"/>
      <c r="AG309" s="157"/>
      <c r="AH309" s="157"/>
      <c r="AI309" s="157"/>
      <c r="AJ309" s="157"/>
      <c r="AK309" s="157"/>
      <c r="AL309" s="157"/>
      <c r="AM309" s="157"/>
      <c r="AN309" s="157"/>
      <c r="AO309" s="157"/>
      <c r="AP309" s="157"/>
      <c r="AQ309" s="157"/>
      <c r="AR309" s="157"/>
      <c r="AS309" s="157"/>
      <c r="AT309" s="157"/>
      <c r="AU309" s="157"/>
      <c r="AV309" s="157"/>
      <c r="AW309" s="157"/>
      <c r="AX309" s="157"/>
      <c r="AY309" s="157"/>
      <c r="AZ309" s="157"/>
      <c r="BA309" s="157"/>
      <c r="BB309" s="157"/>
      <c r="BC309" s="157"/>
      <c r="BD309" s="157"/>
      <c r="BE309" s="157"/>
      <c r="BF309" s="157"/>
      <c r="BG309" s="157"/>
      <c r="BH309" s="157"/>
      <c r="BI309" s="157"/>
      <c r="BJ309" s="157"/>
    </row>
    <row r="310" spans="2:62" x14ac:dyDescent="0.15">
      <c r="B310"/>
      <c r="C310"/>
      <c r="R310" s="157"/>
      <c r="S310" s="157"/>
      <c r="T310" s="157"/>
      <c r="U310" s="157"/>
      <c r="V310" s="157"/>
      <c r="W310" s="157"/>
      <c r="X310" s="157"/>
      <c r="Y310" s="157"/>
      <c r="Z310" s="157"/>
      <c r="AA310" s="157"/>
      <c r="AB310" s="157"/>
      <c r="AC310" s="157"/>
      <c r="AD310" s="157"/>
      <c r="AE310" s="157"/>
      <c r="AF310" s="157"/>
      <c r="AG310" s="157"/>
      <c r="AH310" s="157"/>
      <c r="AI310" s="157"/>
      <c r="AJ310" s="157"/>
      <c r="AK310" s="157"/>
      <c r="AL310" s="157"/>
      <c r="AM310" s="157"/>
      <c r="AN310" s="157"/>
      <c r="AO310" s="157"/>
      <c r="AP310" s="157"/>
      <c r="AQ310" s="157"/>
      <c r="AR310" s="157"/>
      <c r="AS310" s="157"/>
      <c r="AT310" s="157"/>
      <c r="AU310" s="157"/>
      <c r="AV310" s="157"/>
      <c r="AW310" s="157"/>
      <c r="AX310" s="157"/>
      <c r="AY310" s="157"/>
      <c r="AZ310" s="157"/>
      <c r="BA310" s="157"/>
      <c r="BB310" s="157"/>
      <c r="BC310" s="157"/>
      <c r="BD310" s="157"/>
      <c r="BE310" s="157"/>
      <c r="BF310" s="157"/>
      <c r="BG310" s="157"/>
      <c r="BH310" s="157"/>
      <c r="BI310" s="157"/>
      <c r="BJ310" s="157"/>
    </row>
    <row r="311" spans="2:62" x14ac:dyDescent="0.15">
      <c r="B311"/>
      <c r="C311"/>
      <c r="R311" s="157"/>
      <c r="S311" s="157"/>
      <c r="T311" s="157"/>
      <c r="U311" s="157"/>
      <c r="V311" s="157"/>
      <c r="W311" s="157"/>
      <c r="X311" s="157"/>
      <c r="Y311" s="157"/>
      <c r="Z311" s="157"/>
      <c r="AA311" s="157"/>
      <c r="AB311" s="157"/>
      <c r="AC311" s="157"/>
      <c r="AD311" s="157"/>
      <c r="AE311" s="157"/>
      <c r="AF311" s="157"/>
      <c r="AG311" s="157"/>
      <c r="AH311" s="157"/>
      <c r="AI311" s="157"/>
      <c r="AJ311" s="157"/>
      <c r="AK311" s="157"/>
      <c r="AL311" s="157"/>
      <c r="AM311" s="157"/>
      <c r="AN311" s="157"/>
      <c r="AO311" s="157"/>
      <c r="AP311" s="157"/>
      <c r="AQ311" s="157"/>
      <c r="AR311" s="157"/>
      <c r="AS311" s="157"/>
      <c r="AT311" s="157"/>
      <c r="AU311" s="157"/>
      <c r="AV311" s="157"/>
      <c r="AW311" s="157"/>
      <c r="AX311" s="157"/>
      <c r="AY311" s="157"/>
      <c r="AZ311" s="157"/>
      <c r="BA311" s="157"/>
      <c r="BB311" s="157"/>
      <c r="BC311" s="157"/>
      <c r="BD311" s="157"/>
      <c r="BE311" s="157"/>
      <c r="BF311" s="157"/>
      <c r="BG311" s="157"/>
      <c r="BH311" s="157"/>
      <c r="BI311" s="157"/>
      <c r="BJ311" s="157"/>
    </row>
    <row r="312" spans="2:62" x14ac:dyDescent="0.15">
      <c r="B312"/>
      <c r="C312"/>
      <c r="R312" s="157"/>
      <c r="S312" s="157"/>
      <c r="T312" s="157"/>
      <c r="U312" s="157"/>
      <c r="V312" s="157"/>
      <c r="W312" s="157"/>
      <c r="X312" s="157"/>
      <c r="Y312" s="157"/>
      <c r="Z312" s="157"/>
      <c r="AA312" s="157"/>
      <c r="AB312" s="157"/>
      <c r="AC312" s="157"/>
      <c r="AD312" s="157"/>
      <c r="AE312" s="157"/>
      <c r="AF312" s="157"/>
      <c r="AG312" s="157"/>
      <c r="AH312" s="157"/>
      <c r="AI312" s="157"/>
      <c r="AJ312" s="157"/>
      <c r="AK312" s="157"/>
      <c r="AL312" s="157"/>
      <c r="AM312" s="157"/>
      <c r="AN312" s="157"/>
      <c r="AO312" s="157"/>
      <c r="AP312" s="157"/>
      <c r="AQ312" s="157"/>
      <c r="AR312" s="157"/>
      <c r="AS312" s="157"/>
      <c r="AT312" s="157"/>
      <c r="AU312" s="157"/>
      <c r="AV312" s="157"/>
      <c r="AW312" s="157"/>
      <c r="AX312" s="157"/>
      <c r="AY312" s="157"/>
      <c r="AZ312" s="157"/>
      <c r="BA312" s="157"/>
      <c r="BB312" s="157"/>
      <c r="BC312" s="157"/>
      <c r="BD312" s="157"/>
      <c r="BE312" s="157"/>
      <c r="BF312" s="157"/>
      <c r="BG312" s="157"/>
      <c r="BH312" s="157"/>
      <c r="BI312" s="157"/>
      <c r="BJ312" s="157"/>
    </row>
    <row r="313" spans="2:62" x14ac:dyDescent="0.15">
      <c r="B313"/>
      <c r="C313"/>
      <c r="R313" s="157"/>
      <c r="S313" s="157"/>
      <c r="T313" s="157"/>
      <c r="U313" s="157"/>
      <c r="V313" s="157"/>
      <c r="W313" s="157"/>
      <c r="X313" s="157"/>
      <c r="Y313" s="157"/>
      <c r="Z313" s="157"/>
      <c r="AA313" s="157"/>
      <c r="AB313" s="157"/>
      <c r="AC313" s="157"/>
      <c r="AD313" s="157"/>
      <c r="AE313" s="157"/>
      <c r="AF313" s="157"/>
      <c r="AG313" s="157"/>
      <c r="AH313" s="157"/>
      <c r="AI313" s="157"/>
      <c r="AJ313" s="157"/>
      <c r="AK313" s="157"/>
      <c r="AL313" s="157"/>
      <c r="AM313" s="157"/>
      <c r="AN313" s="157"/>
      <c r="AO313" s="157"/>
      <c r="AP313" s="157"/>
      <c r="AQ313" s="157"/>
      <c r="AR313" s="157"/>
      <c r="AS313" s="157"/>
      <c r="AT313" s="157"/>
      <c r="AU313" s="157"/>
      <c r="AV313" s="157"/>
      <c r="AW313" s="157"/>
      <c r="AX313" s="157"/>
      <c r="AY313" s="157"/>
      <c r="AZ313" s="157"/>
      <c r="BA313" s="157"/>
      <c r="BB313" s="157"/>
      <c r="BC313" s="157"/>
      <c r="BD313" s="157"/>
      <c r="BE313" s="157"/>
      <c r="BF313" s="157"/>
      <c r="BG313" s="157"/>
      <c r="BH313" s="157"/>
      <c r="BI313" s="157"/>
      <c r="BJ313" s="157"/>
    </row>
    <row r="314" spans="2:62" x14ac:dyDescent="0.15">
      <c r="B314"/>
      <c r="C314"/>
      <c r="R314" s="157"/>
      <c r="S314" s="157"/>
      <c r="T314" s="157"/>
      <c r="U314" s="157"/>
      <c r="V314" s="157"/>
      <c r="W314" s="157"/>
      <c r="X314" s="157"/>
      <c r="Y314" s="157"/>
      <c r="Z314" s="157"/>
      <c r="AA314" s="157"/>
      <c r="AB314" s="157"/>
      <c r="AC314" s="157"/>
      <c r="AD314" s="157"/>
      <c r="AE314" s="157"/>
      <c r="AF314" s="157"/>
      <c r="AG314" s="157"/>
      <c r="AH314" s="157"/>
      <c r="AI314" s="157"/>
      <c r="AJ314" s="157"/>
      <c r="AK314" s="157"/>
      <c r="AL314" s="157"/>
      <c r="AM314" s="157"/>
      <c r="AN314" s="157"/>
      <c r="AO314" s="157"/>
      <c r="AP314" s="157"/>
      <c r="AQ314" s="157"/>
      <c r="AR314" s="157"/>
      <c r="AS314" s="157"/>
      <c r="AT314" s="157"/>
      <c r="AU314" s="157"/>
      <c r="AV314" s="157"/>
      <c r="AW314" s="157"/>
      <c r="AX314" s="157"/>
      <c r="AY314" s="157"/>
      <c r="AZ314" s="157"/>
      <c r="BA314" s="157"/>
      <c r="BB314" s="157"/>
      <c r="BC314" s="157"/>
      <c r="BD314" s="157"/>
      <c r="BE314" s="157"/>
      <c r="BF314" s="157"/>
      <c r="BG314" s="157"/>
      <c r="BH314" s="157"/>
      <c r="BI314" s="157"/>
      <c r="BJ314" s="157"/>
    </row>
    <row r="315" spans="2:62" x14ac:dyDescent="0.15">
      <c r="B315"/>
      <c r="C315"/>
      <c r="R315" s="157"/>
      <c r="S315" s="157"/>
      <c r="T315" s="157"/>
      <c r="U315" s="157"/>
      <c r="V315" s="157"/>
      <c r="W315" s="157"/>
      <c r="X315" s="157"/>
      <c r="Y315" s="157"/>
      <c r="Z315" s="157"/>
      <c r="AA315" s="157"/>
      <c r="AB315" s="157"/>
      <c r="AC315" s="157"/>
      <c r="AD315" s="157"/>
      <c r="AE315" s="157"/>
      <c r="AF315" s="157"/>
      <c r="AG315" s="157"/>
      <c r="AH315" s="157"/>
      <c r="AI315" s="157"/>
      <c r="AJ315" s="157"/>
      <c r="AK315" s="157"/>
      <c r="AL315" s="157"/>
      <c r="AM315" s="157"/>
      <c r="AN315" s="157"/>
      <c r="AO315" s="157"/>
      <c r="AP315" s="157"/>
      <c r="AQ315" s="157"/>
      <c r="AR315" s="157"/>
      <c r="AS315" s="157"/>
      <c r="AT315" s="157"/>
      <c r="AU315" s="157"/>
      <c r="AV315" s="157"/>
      <c r="AW315" s="157"/>
      <c r="AX315" s="157"/>
      <c r="AY315" s="157"/>
      <c r="AZ315" s="157"/>
      <c r="BA315" s="157"/>
      <c r="BB315" s="157"/>
      <c r="BC315" s="157"/>
      <c r="BD315" s="157"/>
      <c r="BE315" s="157"/>
      <c r="BF315" s="157"/>
      <c r="BG315" s="157"/>
      <c r="BH315" s="157"/>
      <c r="BI315" s="157"/>
      <c r="BJ315" s="157"/>
    </row>
    <row r="316" spans="2:62" x14ac:dyDescent="0.15">
      <c r="B316"/>
      <c r="C316"/>
      <c r="R316" s="157"/>
      <c r="S316" s="157"/>
      <c r="T316" s="157"/>
      <c r="U316" s="157"/>
      <c r="V316" s="157"/>
      <c r="W316" s="157"/>
      <c r="X316" s="157"/>
      <c r="Y316" s="157"/>
      <c r="Z316" s="157"/>
      <c r="AA316" s="157"/>
      <c r="AB316" s="157"/>
      <c r="AC316" s="157"/>
      <c r="AD316" s="157"/>
      <c r="AE316" s="157"/>
      <c r="AF316" s="157"/>
      <c r="AG316" s="157"/>
      <c r="AH316" s="157"/>
      <c r="AI316" s="157"/>
      <c r="AJ316" s="157"/>
      <c r="AK316" s="157"/>
      <c r="AL316" s="157"/>
      <c r="AM316" s="157"/>
      <c r="AN316" s="157"/>
      <c r="AO316" s="157"/>
      <c r="AP316" s="157"/>
      <c r="AQ316" s="157"/>
      <c r="AR316" s="157"/>
      <c r="AS316" s="157"/>
      <c r="AT316" s="157"/>
      <c r="AU316" s="157"/>
      <c r="AV316" s="157"/>
      <c r="AW316" s="157"/>
      <c r="AX316" s="157"/>
      <c r="AY316" s="157"/>
      <c r="AZ316" s="157"/>
      <c r="BA316" s="157"/>
      <c r="BB316" s="157"/>
      <c r="BC316" s="157"/>
      <c r="BD316" s="157"/>
      <c r="BE316" s="157"/>
      <c r="BF316" s="157"/>
      <c r="BG316" s="157"/>
      <c r="BH316" s="157"/>
      <c r="BI316" s="157"/>
      <c r="BJ316" s="157"/>
    </row>
    <row r="317" spans="2:62" x14ac:dyDescent="0.15">
      <c r="B317"/>
      <c r="C317"/>
      <c r="R317" s="157"/>
      <c r="S317" s="157"/>
      <c r="T317" s="157"/>
      <c r="U317" s="157"/>
      <c r="V317" s="157"/>
      <c r="W317" s="157"/>
      <c r="X317" s="157"/>
      <c r="Y317" s="157"/>
      <c r="Z317" s="157"/>
      <c r="AA317" s="157"/>
      <c r="AB317" s="157"/>
      <c r="AC317" s="157"/>
      <c r="AD317" s="157"/>
      <c r="AE317" s="157"/>
      <c r="AF317" s="157"/>
      <c r="AG317" s="157"/>
      <c r="AH317" s="157"/>
      <c r="AI317" s="157"/>
      <c r="AJ317" s="157"/>
      <c r="AK317" s="157"/>
      <c r="AL317" s="157"/>
      <c r="AM317" s="157"/>
      <c r="AN317" s="157"/>
      <c r="AO317" s="157"/>
      <c r="AP317" s="157"/>
      <c r="AQ317" s="157"/>
      <c r="AR317" s="157"/>
      <c r="AS317" s="157"/>
      <c r="AT317" s="157"/>
      <c r="AU317" s="157"/>
      <c r="AV317" s="157"/>
      <c r="AW317" s="157"/>
      <c r="AX317" s="157"/>
      <c r="AY317" s="157"/>
      <c r="AZ317" s="157"/>
      <c r="BA317" s="157"/>
      <c r="BB317" s="157"/>
      <c r="BC317" s="157"/>
      <c r="BD317" s="157"/>
      <c r="BE317" s="157"/>
      <c r="BF317" s="157"/>
      <c r="BG317" s="157"/>
      <c r="BH317" s="157"/>
      <c r="BI317" s="157"/>
      <c r="BJ317" s="157"/>
    </row>
    <row r="318" spans="2:62" x14ac:dyDescent="0.15">
      <c r="B318"/>
      <c r="C318"/>
      <c r="R318" s="157"/>
      <c r="S318" s="157"/>
      <c r="T318" s="157"/>
      <c r="U318" s="157"/>
      <c r="V318" s="157"/>
      <c r="W318" s="157"/>
      <c r="X318" s="157"/>
      <c r="Y318" s="157"/>
      <c r="Z318" s="157"/>
      <c r="AA318" s="157"/>
      <c r="AB318" s="157"/>
      <c r="AC318" s="157"/>
      <c r="AD318" s="157"/>
      <c r="AE318" s="157"/>
      <c r="AF318" s="157"/>
      <c r="AG318" s="157"/>
      <c r="AH318" s="157"/>
      <c r="AI318" s="157"/>
      <c r="AJ318" s="157"/>
      <c r="AK318" s="157"/>
      <c r="AL318" s="157"/>
      <c r="AM318" s="157"/>
      <c r="AN318" s="157"/>
      <c r="AO318" s="157"/>
      <c r="AP318" s="157"/>
      <c r="AQ318" s="157"/>
      <c r="AR318" s="157"/>
      <c r="AS318" s="157"/>
      <c r="AT318" s="157"/>
      <c r="AU318" s="157"/>
      <c r="AV318" s="157"/>
      <c r="AW318" s="157"/>
      <c r="AX318" s="157"/>
      <c r="AY318" s="157"/>
      <c r="AZ318" s="157"/>
      <c r="BA318" s="157"/>
      <c r="BB318" s="157"/>
      <c r="BC318" s="157"/>
      <c r="BD318" s="157"/>
      <c r="BE318" s="157"/>
      <c r="BF318" s="157"/>
      <c r="BG318" s="157"/>
      <c r="BH318" s="157"/>
      <c r="BI318" s="157"/>
      <c r="BJ318" s="157"/>
    </row>
    <row r="319" spans="2:62" x14ac:dyDescent="0.15">
      <c r="B319"/>
      <c r="C319"/>
      <c r="R319" s="157"/>
      <c r="S319" s="157"/>
      <c r="T319" s="157"/>
      <c r="U319" s="157"/>
      <c r="V319" s="157"/>
      <c r="W319" s="157"/>
      <c r="X319" s="157"/>
      <c r="Y319" s="157"/>
      <c r="Z319" s="157"/>
      <c r="AA319" s="157"/>
      <c r="AB319" s="157"/>
      <c r="AC319" s="157"/>
      <c r="AD319" s="157"/>
      <c r="AE319" s="157"/>
      <c r="AF319" s="157"/>
      <c r="AG319" s="157"/>
      <c r="AH319" s="157"/>
      <c r="AI319" s="157"/>
      <c r="AJ319" s="157"/>
      <c r="AK319" s="157"/>
      <c r="AL319" s="157"/>
      <c r="AM319" s="157"/>
      <c r="AN319" s="157"/>
      <c r="AO319" s="157"/>
      <c r="AP319" s="157"/>
      <c r="AQ319" s="157"/>
      <c r="AR319" s="157"/>
      <c r="AS319" s="157"/>
      <c r="AT319" s="157"/>
      <c r="AU319" s="157"/>
      <c r="AV319" s="157"/>
      <c r="AW319" s="157"/>
      <c r="AX319" s="157"/>
      <c r="AY319" s="157"/>
      <c r="AZ319" s="157"/>
      <c r="BA319" s="157"/>
      <c r="BB319" s="157"/>
      <c r="BC319" s="157"/>
      <c r="BD319" s="157"/>
      <c r="BE319" s="157"/>
      <c r="BF319" s="157"/>
      <c r="BG319" s="157"/>
      <c r="BH319" s="157"/>
      <c r="BI319" s="157"/>
      <c r="BJ319" s="157"/>
    </row>
    <row r="320" spans="2:62" x14ac:dyDescent="0.15">
      <c r="B320"/>
      <c r="C320"/>
      <c r="R320" s="157"/>
      <c r="S320" s="157"/>
      <c r="T320" s="157"/>
      <c r="U320" s="157"/>
      <c r="V320" s="157"/>
      <c r="W320" s="157"/>
      <c r="X320" s="157"/>
      <c r="Y320" s="157"/>
      <c r="Z320" s="157"/>
      <c r="AA320" s="157"/>
      <c r="AB320" s="157"/>
      <c r="AC320" s="157"/>
      <c r="AD320" s="157"/>
      <c r="AE320" s="157"/>
      <c r="AF320" s="157"/>
      <c r="AG320" s="157"/>
      <c r="AH320" s="157"/>
      <c r="AI320" s="157"/>
      <c r="AJ320" s="157"/>
      <c r="AK320" s="157"/>
      <c r="AL320" s="157"/>
      <c r="AM320" s="157"/>
      <c r="AN320" s="157"/>
      <c r="AO320" s="157"/>
      <c r="AP320" s="157"/>
      <c r="AQ320" s="157"/>
      <c r="AR320" s="157"/>
      <c r="AS320" s="157"/>
      <c r="AT320" s="157"/>
      <c r="AU320" s="157"/>
      <c r="AV320" s="157"/>
      <c r="AW320" s="157"/>
      <c r="AX320" s="157"/>
      <c r="AY320" s="157"/>
      <c r="AZ320" s="157"/>
      <c r="BA320" s="157"/>
      <c r="BB320" s="157"/>
      <c r="BC320" s="157"/>
      <c r="BD320" s="157"/>
      <c r="BE320" s="157"/>
      <c r="BF320" s="157"/>
      <c r="BG320" s="157"/>
      <c r="BH320" s="157"/>
      <c r="BI320" s="157"/>
      <c r="BJ320" s="157"/>
    </row>
    <row r="321" spans="2:62" x14ac:dyDescent="0.15">
      <c r="B321"/>
      <c r="C321"/>
      <c r="R321" s="157"/>
      <c r="S321" s="157"/>
      <c r="T321" s="157"/>
      <c r="U321" s="157"/>
      <c r="V321" s="157"/>
      <c r="W321" s="157"/>
      <c r="X321" s="157"/>
      <c r="Y321" s="157"/>
      <c r="Z321" s="157"/>
      <c r="AA321" s="157"/>
      <c r="AB321" s="157"/>
      <c r="AC321" s="157"/>
      <c r="AD321" s="157"/>
      <c r="AE321" s="157"/>
      <c r="AF321" s="157"/>
      <c r="AG321" s="157"/>
      <c r="AH321" s="157"/>
      <c r="AI321" s="157"/>
      <c r="AJ321" s="157"/>
      <c r="AK321" s="157"/>
      <c r="AL321" s="157"/>
      <c r="AM321" s="157"/>
      <c r="AN321" s="157"/>
      <c r="AO321" s="157"/>
      <c r="AP321" s="157"/>
      <c r="AQ321" s="157"/>
      <c r="AR321" s="157"/>
      <c r="AS321" s="157"/>
      <c r="AT321" s="157"/>
      <c r="AU321" s="157"/>
      <c r="AV321" s="157"/>
      <c r="AW321" s="157"/>
      <c r="AX321" s="157"/>
      <c r="AY321" s="157"/>
      <c r="AZ321" s="157"/>
      <c r="BA321" s="157"/>
      <c r="BB321" s="157"/>
      <c r="BC321" s="157"/>
      <c r="BD321" s="157"/>
      <c r="BE321" s="157"/>
      <c r="BF321" s="157"/>
      <c r="BG321" s="157"/>
      <c r="BH321" s="157"/>
      <c r="BI321" s="157"/>
      <c r="BJ321" s="157"/>
    </row>
    <row r="322" spans="2:62" x14ac:dyDescent="0.15">
      <c r="B322"/>
      <c r="C322"/>
      <c r="R322" s="157"/>
      <c r="S322" s="157"/>
      <c r="T322" s="157"/>
      <c r="U322" s="157"/>
      <c r="V322" s="157"/>
      <c r="W322" s="157"/>
      <c r="X322" s="157"/>
      <c r="Y322" s="157"/>
      <c r="Z322" s="157"/>
      <c r="AA322" s="157"/>
      <c r="AB322" s="157"/>
      <c r="AC322" s="157"/>
      <c r="AD322" s="157"/>
      <c r="AE322" s="157"/>
      <c r="AF322" s="157"/>
      <c r="AG322" s="157"/>
      <c r="AH322" s="157"/>
      <c r="AI322" s="157"/>
      <c r="AJ322" s="157"/>
      <c r="AK322" s="157"/>
      <c r="AL322" s="157"/>
      <c r="AM322" s="157"/>
      <c r="AN322" s="157"/>
      <c r="AO322" s="157"/>
      <c r="AP322" s="157"/>
      <c r="AQ322" s="157"/>
      <c r="AR322" s="157"/>
      <c r="AS322" s="157"/>
      <c r="AT322" s="157"/>
      <c r="AU322" s="157"/>
      <c r="AV322" s="157"/>
      <c r="AW322" s="157"/>
      <c r="AX322" s="157"/>
      <c r="AY322" s="157"/>
      <c r="AZ322" s="157"/>
      <c r="BA322" s="157"/>
      <c r="BB322" s="157"/>
      <c r="BC322" s="157"/>
      <c r="BD322" s="157"/>
      <c r="BE322" s="157"/>
      <c r="BF322" s="157"/>
      <c r="BG322" s="157"/>
      <c r="BH322" s="157"/>
      <c r="BI322" s="157"/>
      <c r="BJ322" s="157"/>
    </row>
    <row r="323" spans="2:62" x14ac:dyDescent="0.15">
      <c r="B323"/>
      <c r="C323"/>
      <c r="R323" s="157"/>
      <c r="S323" s="157"/>
      <c r="T323" s="157"/>
      <c r="U323" s="157"/>
      <c r="V323" s="157"/>
      <c r="W323" s="157"/>
      <c r="X323" s="157"/>
      <c r="Y323" s="157"/>
      <c r="Z323" s="157"/>
      <c r="AA323" s="157"/>
      <c r="AB323" s="157"/>
      <c r="AC323" s="157"/>
      <c r="AD323" s="157"/>
      <c r="AE323" s="157"/>
      <c r="AF323" s="157"/>
      <c r="AG323" s="157"/>
      <c r="AH323" s="157"/>
      <c r="AI323" s="157"/>
      <c r="AJ323" s="157"/>
      <c r="AK323" s="157"/>
      <c r="AL323" s="157"/>
      <c r="AM323" s="157"/>
      <c r="AN323" s="157"/>
      <c r="AO323" s="157"/>
      <c r="AP323" s="157"/>
      <c r="AQ323" s="157"/>
      <c r="AR323" s="157"/>
      <c r="AS323" s="157"/>
      <c r="AT323" s="157"/>
      <c r="AU323" s="157"/>
      <c r="AV323" s="157"/>
      <c r="AW323" s="157"/>
      <c r="AX323" s="157"/>
      <c r="AY323" s="157"/>
      <c r="AZ323" s="157"/>
      <c r="BA323" s="157"/>
      <c r="BB323" s="157"/>
      <c r="BC323" s="157"/>
      <c r="BD323" s="157"/>
      <c r="BE323" s="157"/>
      <c r="BF323" s="157"/>
      <c r="BG323" s="157"/>
      <c r="BH323" s="157"/>
      <c r="BI323" s="157"/>
      <c r="BJ323" s="157"/>
    </row>
    <row r="324" spans="2:62" x14ac:dyDescent="0.15">
      <c r="B324"/>
      <c r="C324"/>
      <c r="R324" s="157"/>
      <c r="S324" s="157"/>
      <c r="T324" s="157"/>
      <c r="U324" s="157"/>
      <c r="V324" s="157"/>
      <c r="W324" s="157"/>
      <c r="X324" s="157"/>
      <c r="Y324" s="157"/>
      <c r="Z324" s="157"/>
      <c r="AA324" s="157"/>
      <c r="AB324" s="157"/>
      <c r="AC324" s="157"/>
      <c r="AD324" s="157"/>
      <c r="AE324" s="157"/>
      <c r="AF324" s="157"/>
      <c r="AG324" s="157"/>
      <c r="AH324" s="157"/>
      <c r="AI324" s="157"/>
      <c r="AJ324" s="157"/>
      <c r="AK324" s="157"/>
      <c r="AL324" s="157"/>
      <c r="AM324" s="157"/>
      <c r="AN324" s="157"/>
      <c r="AO324" s="157"/>
      <c r="AP324" s="157"/>
      <c r="AQ324" s="157"/>
      <c r="AR324" s="157"/>
      <c r="AS324" s="157"/>
      <c r="AT324" s="157"/>
      <c r="AU324" s="157"/>
      <c r="AV324" s="157"/>
      <c r="AW324" s="157"/>
      <c r="AX324" s="157"/>
      <c r="AY324" s="157"/>
      <c r="AZ324" s="157"/>
      <c r="BA324" s="157"/>
      <c r="BB324" s="157"/>
      <c r="BC324" s="157"/>
      <c r="BD324" s="157"/>
      <c r="BE324" s="157"/>
      <c r="BF324" s="157"/>
      <c r="BG324" s="157"/>
      <c r="BH324" s="157"/>
      <c r="BI324" s="157"/>
      <c r="BJ324" s="157"/>
    </row>
    <row r="325" spans="2:62" x14ac:dyDescent="0.15">
      <c r="B325"/>
      <c r="C325"/>
      <c r="R325" s="157"/>
      <c r="S325" s="157"/>
      <c r="T325" s="157"/>
      <c r="U325" s="157"/>
      <c r="V325" s="157"/>
      <c r="W325" s="157"/>
      <c r="X325" s="157"/>
      <c r="Y325" s="157"/>
      <c r="Z325" s="157"/>
      <c r="AA325" s="157"/>
      <c r="AB325" s="157"/>
      <c r="AC325" s="157"/>
      <c r="AD325" s="157"/>
      <c r="AE325" s="157"/>
      <c r="AF325" s="157"/>
      <c r="AG325" s="157"/>
      <c r="AH325" s="157"/>
      <c r="AI325" s="157"/>
      <c r="AJ325" s="157"/>
      <c r="AK325" s="157"/>
      <c r="AL325" s="157"/>
      <c r="AM325" s="157"/>
      <c r="AN325" s="157"/>
      <c r="AO325" s="157"/>
      <c r="AP325" s="157"/>
      <c r="AQ325" s="157"/>
      <c r="AR325" s="157"/>
      <c r="AS325" s="157"/>
      <c r="AT325" s="157"/>
      <c r="AU325" s="157"/>
      <c r="AV325" s="157"/>
      <c r="AW325" s="157"/>
      <c r="AX325" s="157"/>
      <c r="AY325" s="157"/>
      <c r="AZ325" s="157"/>
      <c r="BA325" s="157"/>
      <c r="BB325" s="157"/>
      <c r="BC325" s="157"/>
      <c r="BD325" s="157"/>
      <c r="BE325" s="157"/>
      <c r="BF325" s="157"/>
      <c r="BG325" s="157"/>
      <c r="BH325" s="157"/>
      <c r="BI325" s="157"/>
      <c r="BJ325" s="157"/>
    </row>
    <row r="326" spans="2:62" x14ac:dyDescent="0.15">
      <c r="B326"/>
      <c r="C326"/>
      <c r="R326" s="157"/>
      <c r="S326" s="157"/>
      <c r="T326" s="157"/>
      <c r="U326" s="157"/>
      <c r="V326" s="157"/>
      <c r="W326" s="157"/>
      <c r="X326" s="157"/>
      <c r="Y326" s="157"/>
      <c r="Z326" s="157"/>
      <c r="AA326" s="157"/>
      <c r="AB326" s="157"/>
      <c r="AC326" s="157"/>
      <c r="AD326" s="157"/>
      <c r="AE326" s="157"/>
      <c r="AF326" s="157"/>
      <c r="AG326" s="157"/>
      <c r="AH326" s="157"/>
      <c r="AI326" s="157"/>
      <c r="AJ326" s="157"/>
      <c r="AK326" s="157"/>
      <c r="AL326" s="157"/>
      <c r="AM326" s="157"/>
      <c r="AN326" s="157"/>
      <c r="AO326" s="157"/>
      <c r="AP326" s="157"/>
      <c r="AQ326" s="157"/>
      <c r="AR326" s="157"/>
      <c r="AS326" s="157"/>
      <c r="AT326" s="157"/>
      <c r="AU326" s="157"/>
      <c r="AV326" s="157"/>
      <c r="AW326" s="157"/>
      <c r="AX326" s="157"/>
      <c r="AY326" s="157"/>
      <c r="AZ326" s="157"/>
      <c r="BA326" s="157"/>
      <c r="BB326" s="157"/>
      <c r="BC326" s="157"/>
      <c r="BD326" s="157"/>
      <c r="BE326" s="157"/>
      <c r="BF326" s="157"/>
      <c r="BG326" s="157"/>
      <c r="BH326" s="157"/>
      <c r="BI326" s="157"/>
      <c r="BJ326" s="157"/>
    </row>
    <row r="327" spans="2:62" x14ac:dyDescent="0.15">
      <c r="B327"/>
      <c r="C327"/>
      <c r="R327" s="157"/>
      <c r="S327" s="157"/>
      <c r="T327" s="157"/>
      <c r="U327" s="157"/>
      <c r="V327" s="157"/>
      <c r="W327" s="157"/>
      <c r="X327" s="157"/>
      <c r="Y327" s="157"/>
      <c r="Z327" s="157"/>
      <c r="AA327" s="157"/>
      <c r="AB327" s="157"/>
      <c r="AC327" s="157"/>
      <c r="AD327" s="157"/>
      <c r="AE327" s="157"/>
      <c r="AF327" s="157"/>
      <c r="AG327" s="157"/>
      <c r="AH327" s="157"/>
      <c r="AI327" s="157"/>
      <c r="AJ327" s="157"/>
      <c r="AK327" s="157"/>
      <c r="AL327" s="157"/>
      <c r="AM327" s="157"/>
      <c r="AN327" s="157"/>
      <c r="AO327" s="157"/>
      <c r="AP327" s="157"/>
      <c r="AQ327" s="157"/>
      <c r="AR327" s="157"/>
      <c r="AS327" s="157"/>
      <c r="AT327" s="157"/>
      <c r="AU327" s="157"/>
      <c r="AV327" s="157"/>
      <c r="AW327" s="157"/>
      <c r="AX327" s="157"/>
      <c r="AY327" s="157"/>
      <c r="AZ327" s="157"/>
      <c r="BA327" s="157"/>
      <c r="BB327" s="157"/>
      <c r="BC327" s="157"/>
      <c r="BD327" s="157"/>
      <c r="BE327" s="157"/>
      <c r="BF327" s="157"/>
      <c r="BG327" s="157"/>
      <c r="BH327" s="157"/>
      <c r="BI327" s="157"/>
      <c r="BJ327" s="157"/>
    </row>
    <row r="328" spans="2:62" x14ac:dyDescent="0.15">
      <c r="B328"/>
      <c r="C328"/>
      <c r="R328" s="157"/>
      <c r="S328" s="157"/>
      <c r="T328" s="157"/>
      <c r="U328" s="157"/>
      <c r="V328" s="157"/>
      <c r="W328" s="157"/>
      <c r="X328" s="157"/>
      <c r="Y328" s="157"/>
      <c r="Z328" s="157"/>
      <c r="AA328" s="157"/>
      <c r="AB328" s="157"/>
      <c r="AC328" s="157"/>
      <c r="AD328" s="157"/>
      <c r="AE328" s="157"/>
      <c r="AF328" s="157"/>
      <c r="AG328" s="157"/>
      <c r="AH328" s="157"/>
      <c r="AI328" s="157"/>
      <c r="AJ328" s="157"/>
      <c r="AK328" s="157"/>
      <c r="AL328" s="157"/>
      <c r="AM328" s="157"/>
      <c r="AN328" s="157"/>
      <c r="AO328" s="157"/>
      <c r="AP328" s="157"/>
      <c r="AQ328" s="157"/>
      <c r="AR328" s="157"/>
      <c r="AS328" s="157"/>
      <c r="AT328" s="157"/>
      <c r="AU328" s="157"/>
      <c r="AV328" s="157"/>
      <c r="AW328" s="157"/>
      <c r="AX328" s="157"/>
      <c r="AY328" s="157"/>
      <c r="AZ328" s="157"/>
      <c r="BA328" s="157"/>
      <c r="BB328" s="157"/>
      <c r="BC328" s="157"/>
      <c r="BD328" s="157"/>
      <c r="BE328" s="157"/>
      <c r="BF328" s="157"/>
      <c r="BG328" s="157"/>
      <c r="BH328" s="157"/>
      <c r="BI328" s="157"/>
      <c r="BJ328" s="157"/>
    </row>
    <row r="329" spans="2:62" x14ac:dyDescent="0.15">
      <c r="B329"/>
      <c r="C329"/>
      <c r="R329" s="157"/>
      <c r="S329" s="157"/>
      <c r="T329" s="157"/>
      <c r="U329" s="157"/>
      <c r="V329" s="157"/>
      <c r="W329" s="157"/>
      <c r="X329" s="157"/>
      <c r="Y329" s="157"/>
      <c r="Z329" s="157"/>
      <c r="AA329" s="157"/>
      <c r="AB329" s="157"/>
      <c r="AC329" s="157"/>
      <c r="AD329" s="157"/>
      <c r="AE329" s="157"/>
      <c r="AF329" s="157"/>
      <c r="AG329" s="157"/>
      <c r="AH329" s="157"/>
      <c r="AI329" s="157"/>
      <c r="AJ329" s="157"/>
      <c r="AK329" s="157"/>
      <c r="AL329" s="157"/>
      <c r="AM329" s="157"/>
      <c r="AN329" s="157"/>
      <c r="AO329" s="157"/>
      <c r="AP329" s="157"/>
      <c r="AQ329" s="157"/>
      <c r="AR329" s="157"/>
      <c r="AS329" s="157"/>
      <c r="AT329" s="157"/>
      <c r="AU329" s="157"/>
      <c r="AV329" s="157"/>
      <c r="AW329" s="157"/>
      <c r="AX329" s="157"/>
      <c r="AY329" s="157"/>
      <c r="AZ329" s="157"/>
      <c r="BA329" s="157"/>
      <c r="BB329" s="157"/>
      <c r="BC329" s="157"/>
      <c r="BD329" s="157"/>
      <c r="BE329" s="157"/>
      <c r="BF329" s="157"/>
      <c r="BG329" s="157"/>
      <c r="BH329" s="157"/>
      <c r="BI329" s="157"/>
      <c r="BJ329" s="157"/>
    </row>
    <row r="330" spans="2:62" x14ac:dyDescent="0.15">
      <c r="B330"/>
      <c r="C330"/>
      <c r="R330" s="157"/>
      <c r="S330" s="157"/>
      <c r="T330" s="157"/>
      <c r="U330" s="157"/>
      <c r="V330" s="157"/>
      <c r="W330" s="157"/>
      <c r="X330" s="157"/>
      <c r="Y330" s="157"/>
      <c r="Z330" s="157"/>
      <c r="AA330" s="157"/>
      <c r="AB330" s="157"/>
      <c r="AC330" s="157"/>
      <c r="AD330" s="157"/>
      <c r="AE330" s="157"/>
      <c r="AF330" s="157"/>
      <c r="AG330" s="157"/>
      <c r="AH330" s="157"/>
      <c r="AI330" s="157"/>
      <c r="AJ330" s="157"/>
      <c r="AK330" s="157"/>
      <c r="AL330" s="157"/>
      <c r="AM330" s="157"/>
      <c r="AN330" s="157"/>
      <c r="AO330" s="157"/>
      <c r="AP330" s="157"/>
      <c r="AQ330" s="157"/>
      <c r="AR330" s="157"/>
      <c r="AS330" s="157"/>
      <c r="AT330" s="157"/>
      <c r="AU330" s="157"/>
      <c r="AV330" s="157"/>
      <c r="AW330" s="157"/>
      <c r="AX330" s="157"/>
      <c r="AY330" s="157"/>
      <c r="AZ330" s="157"/>
      <c r="BA330" s="157"/>
      <c r="BB330" s="157"/>
      <c r="BC330" s="157"/>
      <c r="BD330" s="157"/>
      <c r="BE330" s="157"/>
      <c r="BF330" s="157"/>
      <c r="BG330" s="157"/>
      <c r="BH330" s="157"/>
      <c r="BI330" s="157"/>
      <c r="BJ330" s="157"/>
    </row>
    <row r="331" spans="2:62" x14ac:dyDescent="0.15">
      <c r="B331"/>
      <c r="C331"/>
      <c r="R331" s="157"/>
      <c r="S331" s="157"/>
      <c r="T331" s="157"/>
      <c r="U331" s="157"/>
      <c r="V331" s="157"/>
      <c r="W331" s="157"/>
      <c r="X331" s="157"/>
      <c r="Y331" s="157"/>
      <c r="Z331" s="157"/>
      <c r="AA331" s="157"/>
      <c r="AB331" s="157"/>
      <c r="AC331" s="157"/>
      <c r="AD331" s="157"/>
      <c r="AE331" s="157"/>
      <c r="AF331" s="157"/>
      <c r="AG331" s="157"/>
      <c r="AH331" s="157"/>
      <c r="AI331" s="157"/>
      <c r="AJ331" s="157"/>
      <c r="AK331" s="157"/>
      <c r="AL331" s="157"/>
      <c r="AM331" s="157"/>
      <c r="AN331" s="157"/>
      <c r="AO331" s="157"/>
      <c r="AP331" s="157"/>
      <c r="AQ331" s="157"/>
      <c r="AR331" s="157"/>
      <c r="AS331" s="157"/>
      <c r="AT331" s="157"/>
      <c r="AU331" s="157"/>
      <c r="AV331" s="157"/>
      <c r="AW331" s="157"/>
      <c r="AX331" s="157"/>
      <c r="AY331" s="157"/>
      <c r="AZ331" s="157"/>
      <c r="BA331" s="157"/>
      <c r="BB331" s="157"/>
      <c r="BC331" s="157"/>
      <c r="BD331" s="157"/>
      <c r="BE331" s="157"/>
      <c r="BF331" s="157"/>
      <c r="BG331" s="157"/>
      <c r="BH331" s="157"/>
      <c r="BI331" s="157"/>
      <c r="BJ331" s="157"/>
    </row>
    <row r="332" spans="2:62" x14ac:dyDescent="0.15">
      <c r="B332"/>
      <c r="C332"/>
      <c r="R332" s="157"/>
      <c r="S332" s="157"/>
      <c r="T332" s="157"/>
      <c r="U332" s="157"/>
      <c r="V332" s="157"/>
      <c r="W332" s="157"/>
      <c r="X332" s="157"/>
      <c r="Y332" s="157"/>
      <c r="Z332" s="157"/>
      <c r="AA332" s="157"/>
      <c r="AB332" s="157"/>
      <c r="AC332" s="157"/>
      <c r="AD332" s="157"/>
      <c r="AE332" s="157"/>
      <c r="AF332" s="157"/>
      <c r="AG332" s="157"/>
      <c r="AH332" s="157"/>
      <c r="AI332" s="157"/>
      <c r="AJ332" s="157"/>
      <c r="AK332" s="157"/>
      <c r="AL332" s="157"/>
      <c r="AM332" s="157"/>
      <c r="AN332" s="157"/>
      <c r="AO332" s="157"/>
      <c r="AP332" s="157"/>
      <c r="AQ332" s="157"/>
      <c r="AR332" s="157"/>
      <c r="AS332" s="157"/>
      <c r="AT332" s="157"/>
      <c r="AU332" s="157"/>
      <c r="AV332" s="157"/>
      <c r="AW332" s="157"/>
      <c r="AX332" s="157"/>
      <c r="AY332" s="157"/>
      <c r="AZ332" s="157"/>
      <c r="BA332" s="157"/>
      <c r="BB332" s="157"/>
      <c r="BC332" s="157"/>
      <c r="BD332" s="157"/>
      <c r="BE332" s="157"/>
      <c r="BF332" s="157"/>
      <c r="BG332" s="157"/>
      <c r="BH332" s="157"/>
      <c r="BI332" s="157"/>
      <c r="BJ332" s="157"/>
    </row>
    <row r="333" spans="2:62" x14ac:dyDescent="0.15">
      <c r="B333"/>
      <c r="C333"/>
      <c r="R333" s="157"/>
      <c r="S333" s="157"/>
      <c r="T333" s="157"/>
      <c r="U333" s="157"/>
      <c r="V333" s="157"/>
      <c r="W333" s="157"/>
      <c r="X333" s="157"/>
      <c r="Y333" s="157"/>
      <c r="Z333" s="157"/>
      <c r="AA333" s="157"/>
      <c r="AB333" s="157"/>
      <c r="AC333" s="157"/>
      <c r="AD333" s="157"/>
      <c r="AE333" s="157"/>
      <c r="AF333" s="157"/>
      <c r="AG333" s="157"/>
      <c r="AH333" s="157"/>
      <c r="AI333" s="157"/>
      <c r="AJ333" s="157"/>
      <c r="AK333" s="157"/>
      <c r="AL333" s="157"/>
      <c r="AM333" s="157"/>
      <c r="AN333" s="157"/>
      <c r="AO333" s="157"/>
      <c r="AP333" s="157"/>
      <c r="AQ333" s="157"/>
      <c r="AR333" s="157"/>
      <c r="AS333" s="157"/>
      <c r="AT333" s="157"/>
      <c r="AU333" s="157"/>
      <c r="AV333" s="157"/>
      <c r="AW333" s="157"/>
      <c r="AX333" s="157"/>
      <c r="AY333" s="157"/>
      <c r="AZ333" s="157"/>
      <c r="BA333" s="157"/>
      <c r="BB333" s="157"/>
      <c r="BC333" s="157"/>
      <c r="BD333" s="157"/>
      <c r="BE333" s="157"/>
      <c r="BF333" s="157"/>
      <c r="BG333" s="157"/>
      <c r="BH333" s="157"/>
      <c r="BI333" s="157"/>
      <c r="BJ333" s="157"/>
    </row>
    <row r="334" spans="2:62" x14ac:dyDescent="0.15">
      <c r="B334"/>
      <c r="C334"/>
      <c r="R334" s="157"/>
      <c r="S334" s="157"/>
      <c r="T334" s="157"/>
      <c r="U334" s="157"/>
      <c r="V334" s="157"/>
      <c r="W334" s="157"/>
      <c r="X334" s="157"/>
      <c r="Y334" s="157"/>
      <c r="Z334" s="157"/>
      <c r="AA334" s="157"/>
      <c r="AB334" s="157"/>
      <c r="AC334" s="157"/>
      <c r="AD334" s="157"/>
      <c r="AE334" s="157"/>
      <c r="AF334" s="157"/>
      <c r="AG334" s="157"/>
      <c r="AH334" s="157"/>
      <c r="AI334" s="157"/>
      <c r="AJ334" s="157"/>
      <c r="AK334" s="157"/>
      <c r="AL334" s="157"/>
      <c r="AM334" s="157"/>
      <c r="AN334" s="157"/>
      <c r="AO334" s="157"/>
      <c r="AP334" s="157"/>
      <c r="AQ334" s="157"/>
      <c r="AR334" s="157"/>
      <c r="AS334" s="157"/>
      <c r="AT334" s="157"/>
      <c r="AU334" s="157"/>
      <c r="AV334" s="157"/>
      <c r="AW334" s="157"/>
      <c r="AX334" s="157"/>
      <c r="AY334" s="157"/>
      <c r="AZ334" s="157"/>
      <c r="BA334" s="157"/>
      <c r="BB334" s="157"/>
      <c r="BC334" s="157"/>
      <c r="BD334" s="157"/>
      <c r="BE334" s="157"/>
      <c r="BF334" s="157"/>
      <c r="BG334" s="157"/>
      <c r="BH334" s="157"/>
      <c r="BI334" s="157"/>
      <c r="BJ334" s="157"/>
    </row>
    <row r="335" spans="2:62" x14ac:dyDescent="0.15">
      <c r="B335"/>
      <c r="C335"/>
      <c r="R335" s="157"/>
      <c r="S335" s="157"/>
      <c r="T335" s="157"/>
      <c r="U335" s="157"/>
      <c r="V335" s="157"/>
      <c r="W335" s="157"/>
      <c r="X335" s="157"/>
      <c r="Y335" s="157"/>
      <c r="Z335" s="157"/>
      <c r="AA335" s="157"/>
      <c r="AB335" s="157"/>
      <c r="AC335" s="157"/>
      <c r="AD335" s="157"/>
      <c r="AE335" s="157"/>
      <c r="AF335" s="157"/>
      <c r="AG335" s="157"/>
      <c r="AH335" s="157"/>
      <c r="AI335" s="157"/>
      <c r="AJ335" s="157"/>
      <c r="AK335" s="157"/>
      <c r="AL335" s="157"/>
      <c r="AM335" s="157"/>
      <c r="AN335" s="157"/>
      <c r="AO335" s="157"/>
      <c r="AP335" s="157"/>
      <c r="AQ335" s="157"/>
      <c r="AR335" s="157"/>
      <c r="AS335" s="157"/>
      <c r="AT335" s="157"/>
      <c r="AU335" s="157"/>
      <c r="AV335" s="157"/>
      <c r="AW335" s="157"/>
      <c r="AX335" s="157"/>
      <c r="AY335" s="157"/>
      <c r="AZ335" s="157"/>
      <c r="BA335" s="157"/>
      <c r="BB335" s="157"/>
      <c r="BC335" s="157"/>
      <c r="BD335" s="157"/>
      <c r="BE335" s="157"/>
      <c r="BF335" s="157"/>
      <c r="BG335" s="157"/>
      <c r="BH335" s="157"/>
      <c r="BI335" s="157"/>
      <c r="BJ335" s="157"/>
    </row>
    <row r="336" spans="2:62" x14ac:dyDescent="0.15">
      <c r="B336"/>
      <c r="C336"/>
      <c r="R336" s="157"/>
      <c r="S336" s="157"/>
      <c r="T336" s="157"/>
      <c r="U336" s="157"/>
      <c r="V336" s="157"/>
      <c r="W336" s="157"/>
      <c r="X336" s="157"/>
      <c r="Y336" s="157"/>
      <c r="Z336" s="157"/>
      <c r="AA336" s="157"/>
      <c r="AB336" s="157"/>
      <c r="AC336" s="157"/>
      <c r="AD336" s="157"/>
      <c r="AE336" s="157"/>
      <c r="AF336" s="157"/>
      <c r="AG336" s="157"/>
      <c r="AH336" s="157"/>
      <c r="AI336" s="157"/>
      <c r="AJ336" s="157"/>
      <c r="AK336" s="157"/>
      <c r="AL336" s="157"/>
      <c r="AM336" s="157"/>
      <c r="AN336" s="157"/>
      <c r="AO336" s="157"/>
      <c r="AP336" s="157"/>
      <c r="AQ336" s="157"/>
      <c r="AR336" s="157"/>
      <c r="AS336" s="157"/>
      <c r="AT336" s="157"/>
      <c r="AU336" s="157"/>
      <c r="AV336" s="157"/>
      <c r="AW336" s="157"/>
      <c r="AX336" s="157"/>
      <c r="AY336" s="157"/>
      <c r="AZ336" s="157"/>
      <c r="BA336" s="157"/>
      <c r="BB336" s="157"/>
      <c r="BC336" s="157"/>
      <c r="BD336" s="157"/>
      <c r="BE336" s="157"/>
      <c r="BF336" s="157"/>
      <c r="BG336" s="157"/>
      <c r="BH336" s="157"/>
      <c r="BI336" s="157"/>
      <c r="BJ336" s="157"/>
    </row>
    <row r="337" spans="2:62" x14ac:dyDescent="0.15">
      <c r="B337"/>
      <c r="C337"/>
      <c r="R337" s="157"/>
      <c r="S337" s="157"/>
      <c r="T337" s="157"/>
      <c r="U337" s="157"/>
      <c r="V337" s="157"/>
      <c r="W337" s="157"/>
      <c r="X337" s="157"/>
      <c r="Y337" s="157"/>
      <c r="Z337" s="157"/>
      <c r="AA337" s="157"/>
      <c r="AB337" s="157"/>
      <c r="AC337" s="157"/>
      <c r="AD337" s="157"/>
      <c r="AE337" s="157"/>
      <c r="AF337" s="157"/>
      <c r="AG337" s="157"/>
      <c r="AH337" s="157"/>
      <c r="AI337" s="157"/>
      <c r="AJ337" s="157"/>
      <c r="AK337" s="157"/>
      <c r="AL337" s="157"/>
      <c r="AM337" s="157"/>
      <c r="AN337" s="157"/>
      <c r="AO337" s="157"/>
      <c r="AP337" s="157"/>
      <c r="AQ337" s="157"/>
      <c r="AR337" s="157"/>
      <c r="AS337" s="157"/>
      <c r="AT337" s="157"/>
      <c r="AU337" s="157"/>
      <c r="AV337" s="157"/>
      <c r="AW337" s="157"/>
      <c r="AX337" s="157"/>
      <c r="AY337" s="157"/>
      <c r="AZ337" s="157"/>
      <c r="BA337" s="157"/>
      <c r="BB337" s="157"/>
      <c r="BC337" s="157"/>
      <c r="BD337" s="157"/>
      <c r="BE337" s="157"/>
      <c r="BF337" s="157"/>
      <c r="BG337" s="157"/>
      <c r="BH337" s="157"/>
      <c r="BI337" s="157"/>
      <c r="BJ337" s="157"/>
    </row>
    <row r="338" spans="2:62" x14ac:dyDescent="0.15">
      <c r="B338"/>
      <c r="C338"/>
      <c r="R338" s="157"/>
      <c r="S338" s="157"/>
      <c r="T338" s="157"/>
      <c r="U338" s="157"/>
      <c r="V338" s="157"/>
      <c r="W338" s="157"/>
      <c r="X338" s="157"/>
      <c r="Y338" s="157"/>
      <c r="Z338" s="157"/>
      <c r="AA338" s="157"/>
      <c r="AB338" s="157"/>
      <c r="AC338" s="157"/>
      <c r="AD338" s="157"/>
      <c r="AE338" s="157"/>
      <c r="AF338" s="157"/>
      <c r="AG338" s="157"/>
      <c r="AH338" s="157"/>
      <c r="AI338" s="157"/>
      <c r="AJ338" s="157"/>
      <c r="AK338" s="157"/>
      <c r="AL338" s="157"/>
      <c r="AM338" s="157"/>
      <c r="AN338" s="157"/>
      <c r="AO338" s="157"/>
      <c r="AP338" s="157"/>
      <c r="AQ338" s="157"/>
      <c r="AR338" s="157"/>
      <c r="AS338" s="157"/>
      <c r="AT338" s="157"/>
      <c r="AU338" s="157"/>
      <c r="AV338" s="157"/>
      <c r="AW338" s="157"/>
      <c r="AX338" s="157"/>
      <c r="AY338" s="157"/>
      <c r="AZ338" s="157"/>
      <c r="BA338" s="157"/>
      <c r="BB338" s="157"/>
      <c r="BC338" s="157"/>
      <c r="BD338" s="157"/>
      <c r="BE338" s="157"/>
      <c r="BF338" s="157"/>
      <c r="BG338" s="157"/>
      <c r="BH338" s="157"/>
      <c r="BI338" s="157"/>
      <c r="BJ338" s="157"/>
    </row>
    <row r="339" spans="2:62" x14ac:dyDescent="0.15">
      <c r="B339"/>
      <c r="C339"/>
      <c r="R339" s="157"/>
      <c r="S339" s="157"/>
      <c r="T339" s="157"/>
      <c r="U339" s="157"/>
      <c r="V339" s="157"/>
      <c r="W339" s="157"/>
      <c r="X339" s="157"/>
      <c r="Y339" s="157"/>
      <c r="Z339" s="157"/>
      <c r="AA339" s="157"/>
      <c r="AB339" s="157"/>
      <c r="AC339" s="157"/>
      <c r="AD339" s="157"/>
      <c r="AE339" s="157"/>
      <c r="AF339" s="157"/>
      <c r="AG339" s="157"/>
      <c r="AH339" s="157"/>
      <c r="AI339" s="157"/>
      <c r="AJ339" s="157"/>
      <c r="AK339" s="157"/>
      <c r="AL339" s="157"/>
      <c r="AM339" s="157"/>
      <c r="AN339" s="157"/>
      <c r="AO339" s="157"/>
      <c r="AP339" s="157"/>
      <c r="AQ339" s="157"/>
      <c r="AR339" s="157"/>
      <c r="AS339" s="157"/>
      <c r="AT339" s="157"/>
      <c r="AU339" s="157"/>
      <c r="AV339" s="157"/>
      <c r="AW339" s="157"/>
      <c r="AX339" s="157"/>
      <c r="AY339" s="157"/>
      <c r="AZ339" s="157"/>
      <c r="BA339" s="157"/>
      <c r="BB339" s="157"/>
      <c r="BC339" s="157"/>
      <c r="BD339" s="157"/>
      <c r="BE339" s="157"/>
      <c r="BF339" s="157"/>
      <c r="BG339" s="157"/>
      <c r="BH339" s="157"/>
      <c r="BI339" s="157"/>
      <c r="BJ339" s="157"/>
    </row>
    <row r="340" spans="2:62" x14ac:dyDescent="0.15">
      <c r="B340"/>
      <c r="C340"/>
      <c r="R340" s="157"/>
      <c r="S340" s="157"/>
      <c r="T340" s="157"/>
      <c r="U340" s="157"/>
      <c r="V340" s="157"/>
      <c r="W340" s="157"/>
      <c r="X340" s="157"/>
      <c r="Y340" s="157"/>
      <c r="Z340" s="157"/>
      <c r="AA340" s="157"/>
      <c r="AB340" s="157"/>
      <c r="AC340" s="157"/>
      <c r="AD340" s="157"/>
      <c r="AE340" s="157"/>
      <c r="AF340" s="157"/>
      <c r="AG340" s="157"/>
      <c r="AH340" s="157"/>
      <c r="AI340" s="157"/>
      <c r="AJ340" s="157"/>
      <c r="AK340" s="157"/>
      <c r="AL340" s="157"/>
      <c r="AM340" s="157"/>
      <c r="AN340" s="157"/>
      <c r="AO340" s="157"/>
      <c r="AP340" s="157"/>
      <c r="AQ340" s="157"/>
      <c r="AR340" s="157"/>
      <c r="AS340" s="157"/>
      <c r="AT340" s="157"/>
      <c r="AU340" s="157"/>
      <c r="AV340" s="157"/>
      <c r="AW340" s="157"/>
      <c r="AX340" s="157"/>
      <c r="AY340" s="157"/>
      <c r="AZ340" s="157"/>
      <c r="BA340" s="157"/>
      <c r="BB340" s="157"/>
      <c r="BC340" s="157"/>
      <c r="BD340" s="157"/>
      <c r="BE340" s="157"/>
      <c r="BF340" s="157"/>
      <c r="BG340" s="157"/>
      <c r="BH340" s="157"/>
      <c r="BI340" s="157"/>
      <c r="BJ340" s="157"/>
    </row>
    <row r="341" spans="2:62" x14ac:dyDescent="0.15">
      <c r="B341"/>
      <c r="C341"/>
      <c r="R341" s="157"/>
      <c r="S341" s="157"/>
      <c r="T341" s="157"/>
      <c r="U341" s="157"/>
      <c r="V341" s="157"/>
      <c r="W341" s="157"/>
      <c r="X341" s="157"/>
      <c r="Y341" s="157"/>
      <c r="Z341" s="157"/>
      <c r="AA341" s="157"/>
      <c r="AB341" s="157"/>
      <c r="AC341" s="157"/>
      <c r="AD341" s="157"/>
      <c r="AE341" s="157"/>
      <c r="AF341" s="157"/>
      <c r="AG341" s="157"/>
      <c r="AH341" s="157"/>
      <c r="AI341" s="157"/>
      <c r="AJ341" s="157"/>
      <c r="AK341" s="157"/>
      <c r="AL341" s="157"/>
      <c r="AM341" s="157"/>
      <c r="AN341" s="157"/>
      <c r="AO341" s="157"/>
      <c r="AP341" s="157"/>
      <c r="AQ341" s="157"/>
      <c r="AR341" s="157"/>
      <c r="AS341" s="157"/>
      <c r="AT341" s="157"/>
      <c r="AU341" s="157"/>
      <c r="AV341" s="157"/>
      <c r="AW341" s="157"/>
      <c r="AX341" s="157"/>
      <c r="AY341" s="157"/>
      <c r="AZ341" s="157"/>
      <c r="BA341" s="157"/>
      <c r="BB341" s="157"/>
      <c r="BC341" s="157"/>
      <c r="BD341" s="157"/>
      <c r="BE341" s="157"/>
      <c r="BF341" s="157"/>
      <c r="BG341" s="157"/>
      <c r="BH341" s="157"/>
      <c r="BI341" s="157"/>
      <c r="BJ341" s="157"/>
    </row>
    <row r="342" spans="2:62" x14ac:dyDescent="0.15">
      <c r="B342"/>
      <c r="C342"/>
      <c r="R342" s="157"/>
      <c r="S342" s="157"/>
      <c r="T342" s="157"/>
      <c r="U342" s="157"/>
      <c r="V342" s="157"/>
      <c r="W342" s="157"/>
      <c r="X342" s="157"/>
      <c r="Y342" s="157"/>
      <c r="Z342" s="157"/>
      <c r="AA342" s="157"/>
      <c r="AB342" s="157"/>
      <c r="AC342" s="157"/>
      <c r="AD342" s="157"/>
      <c r="AE342" s="157"/>
      <c r="AF342" s="157"/>
      <c r="AG342" s="157"/>
      <c r="AH342" s="157"/>
      <c r="AI342" s="157"/>
      <c r="AJ342" s="157"/>
      <c r="AK342" s="157"/>
      <c r="AL342" s="157"/>
      <c r="AM342" s="157"/>
      <c r="AN342" s="157"/>
      <c r="AO342" s="157"/>
      <c r="AP342" s="157"/>
      <c r="AQ342" s="157"/>
      <c r="AR342" s="157"/>
      <c r="AS342" s="157"/>
      <c r="AT342" s="157"/>
      <c r="AU342" s="157"/>
      <c r="AV342" s="157"/>
      <c r="AW342" s="157"/>
      <c r="AX342" s="157"/>
      <c r="AY342" s="157"/>
      <c r="AZ342" s="157"/>
      <c r="BA342" s="157"/>
      <c r="BB342" s="157"/>
      <c r="BC342" s="157"/>
      <c r="BD342" s="157"/>
      <c r="BE342" s="157"/>
      <c r="BF342" s="157"/>
      <c r="BG342" s="157"/>
      <c r="BH342" s="157"/>
      <c r="BI342" s="157"/>
      <c r="BJ342" s="157"/>
    </row>
    <row r="343" spans="2:62" x14ac:dyDescent="0.15">
      <c r="B343"/>
      <c r="C343"/>
      <c r="R343" s="157"/>
      <c r="S343" s="157"/>
      <c r="T343" s="157"/>
      <c r="U343" s="157"/>
      <c r="V343" s="157"/>
      <c r="W343" s="157"/>
      <c r="X343" s="157"/>
      <c r="Y343" s="157"/>
      <c r="Z343" s="157"/>
      <c r="AA343" s="157"/>
      <c r="AB343" s="157"/>
      <c r="AC343" s="157"/>
      <c r="AD343" s="157"/>
      <c r="AE343" s="157"/>
      <c r="AF343" s="157"/>
      <c r="AG343" s="157"/>
      <c r="AH343" s="157"/>
      <c r="AI343" s="157"/>
      <c r="AJ343" s="157"/>
      <c r="AK343" s="157"/>
      <c r="AL343" s="157"/>
      <c r="AM343" s="157"/>
      <c r="AN343" s="157"/>
      <c r="AO343" s="157"/>
      <c r="AP343" s="157"/>
      <c r="AQ343" s="157"/>
      <c r="AR343" s="157"/>
      <c r="AS343" s="157"/>
      <c r="AT343" s="157"/>
      <c r="AU343" s="157"/>
      <c r="AV343" s="157"/>
      <c r="AW343" s="157"/>
      <c r="AX343" s="157"/>
      <c r="AY343" s="157"/>
      <c r="AZ343" s="157"/>
      <c r="BA343" s="157"/>
      <c r="BB343" s="157"/>
      <c r="BC343" s="157"/>
      <c r="BD343" s="157"/>
      <c r="BE343" s="157"/>
      <c r="BF343" s="157"/>
      <c r="BG343" s="157"/>
      <c r="BH343" s="157"/>
      <c r="BI343" s="157"/>
      <c r="BJ343" s="157"/>
    </row>
    <row r="344" spans="2:62" x14ac:dyDescent="0.15">
      <c r="B344"/>
      <c r="C344"/>
      <c r="R344" s="157"/>
      <c r="S344" s="157"/>
      <c r="T344" s="157"/>
      <c r="U344" s="157"/>
      <c r="V344" s="157"/>
      <c r="W344" s="157"/>
      <c r="X344" s="157"/>
      <c r="Y344" s="157"/>
      <c r="Z344" s="157"/>
      <c r="AA344" s="157"/>
      <c r="AB344" s="157"/>
      <c r="AC344" s="157"/>
      <c r="AD344" s="157"/>
      <c r="AE344" s="157"/>
      <c r="AF344" s="157"/>
      <c r="AG344" s="157"/>
      <c r="AH344" s="157"/>
      <c r="AI344" s="157"/>
      <c r="AJ344" s="157"/>
      <c r="AK344" s="157"/>
      <c r="AL344" s="157"/>
      <c r="AM344" s="157"/>
      <c r="AN344" s="157"/>
      <c r="AO344" s="157"/>
      <c r="AP344" s="157"/>
      <c r="AQ344" s="157"/>
      <c r="AR344" s="157"/>
      <c r="AS344" s="157"/>
      <c r="AT344" s="157"/>
      <c r="AU344" s="157"/>
      <c r="AV344" s="157"/>
      <c r="AW344" s="157"/>
      <c r="AX344" s="157"/>
      <c r="AY344" s="157"/>
      <c r="AZ344" s="157"/>
      <c r="BA344" s="157"/>
      <c r="BB344" s="157"/>
      <c r="BC344" s="157"/>
      <c r="BD344" s="157"/>
      <c r="BE344" s="157"/>
      <c r="BF344" s="157"/>
      <c r="BG344" s="157"/>
      <c r="BH344" s="157"/>
      <c r="BI344" s="157"/>
      <c r="BJ344" s="157"/>
    </row>
    <row r="345" spans="2:62" x14ac:dyDescent="0.15">
      <c r="B345"/>
      <c r="C345"/>
      <c r="R345" s="157"/>
      <c r="S345" s="157"/>
      <c r="T345" s="157"/>
      <c r="U345" s="157"/>
      <c r="V345" s="157"/>
      <c r="W345" s="157"/>
      <c r="X345" s="157"/>
      <c r="Y345" s="157"/>
      <c r="Z345" s="157"/>
      <c r="AA345" s="157"/>
      <c r="AB345" s="157"/>
      <c r="AC345" s="157"/>
      <c r="AD345" s="157"/>
      <c r="AE345" s="157"/>
      <c r="AF345" s="157"/>
      <c r="AG345" s="157"/>
      <c r="AH345" s="157"/>
      <c r="AI345" s="157"/>
      <c r="AJ345" s="157"/>
      <c r="AK345" s="157"/>
      <c r="AL345" s="157"/>
      <c r="AM345" s="157"/>
      <c r="AN345" s="157"/>
      <c r="AO345" s="157"/>
      <c r="AP345" s="157"/>
      <c r="AQ345" s="157"/>
      <c r="AR345" s="157"/>
      <c r="AS345" s="157"/>
      <c r="AT345" s="157"/>
      <c r="AU345" s="157"/>
      <c r="AV345" s="157"/>
      <c r="AW345" s="157"/>
      <c r="AX345" s="157"/>
      <c r="AY345" s="157"/>
      <c r="AZ345" s="157"/>
      <c r="BA345" s="157"/>
      <c r="BB345" s="157"/>
      <c r="BC345" s="157"/>
      <c r="BD345" s="157"/>
      <c r="BE345" s="157"/>
      <c r="BF345" s="157"/>
      <c r="BG345" s="157"/>
      <c r="BH345" s="157"/>
      <c r="BI345" s="157"/>
      <c r="BJ345" s="157"/>
    </row>
    <row r="346" spans="2:62" x14ac:dyDescent="0.15">
      <c r="B346"/>
      <c r="C346"/>
      <c r="R346" s="157"/>
      <c r="S346" s="157"/>
      <c r="T346" s="157"/>
      <c r="U346" s="157"/>
      <c r="V346" s="157"/>
      <c r="W346" s="157"/>
      <c r="X346" s="157"/>
      <c r="Y346" s="157"/>
      <c r="Z346" s="157"/>
      <c r="AA346" s="157"/>
      <c r="AB346" s="157"/>
      <c r="AC346" s="157"/>
      <c r="AD346" s="157"/>
      <c r="AE346" s="157"/>
      <c r="AF346" s="157"/>
      <c r="AG346" s="157"/>
      <c r="AH346" s="157"/>
      <c r="AI346" s="157"/>
      <c r="AJ346" s="157"/>
      <c r="AK346" s="157"/>
      <c r="AL346" s="157"/>
      <c r="AM346" s="157"/>
      <c r="AN346" s="157"/>
      <c r="AO346" s="157"/>
      <c r="AP346" s="157"/>
      <c r="AQ346" s="157"/>
      <c r="AR346" s="157"/>
      <c r="AS346" s="157"/>
      <c r="AT346" s="157"/>
      <c r="AU346" s="157"/>
      <c r="AV346" s="157"/>
      <c r="AW346" s="157"/>
      <c r="AX346" s="157"/>
      <c r="AY346" s="157"/>
      <c r="AZ346" s="157"/>
      <c r="BA346" s="157"/>
      <c r="BB346" s="157"/>
      <c r="BC346" s="157"/>
      <c r="BD346" s="157"/>
      <c r="BE346" s="157"/>
      <c r="BF346" s="157"/>
      <c r="BG346" s="157"/>
      <c r="BH346" s="157"/>
      <c r="BI346" s="157"/>
      <c r="BJ346" s="157"/>
    </row>
    <row r="347" spans="2:62" x14ac:dyDescent="0.15">
      <c r="B347"/>
      <c r="C347"/>
      <c r="R347" s="157"/>
      <c r="S347" s="157"/>
      <c r="T347" s="157"/>
      <c r="U347" s="157"/>
      <c r="V347" s="157"/>
      <c r="W347" s="157"/>
      <c r="X347" s="157"/>
      <c r="Y347" s="157"/>
      <c r="Z347" s="157"/>
      <c r="AA347" s="157"/>
      <c r="AB347" s="157"/>
      <c r="AC347" s="157"/>
      <c r="AD347" s="157"/>
      <c r="AE347" s="157"/>
      <c r="AF347" s="157"/>
      <c r="AG347" s="157"/>
      <c r="AH347" s="157"/>
      <c r="AI347" s="157"/>
      <c r="AJ347" s="157"/>
      <c r="AK347" s="157"/>
      <c r="AL347" s="157"/>
      <c r="AM347" s="157"/>
      <c r="AN347" s="157"/>
      <c r="AO347" s="157"/>
      <c r="AP347" s="157"/>
      <c r="AQ347" s="157"/>
      <c r="AR347" s="157"/>
      <c r="AS347" s="157"/>
      <c r="AT347" s="157"/>
      <c r="AU347" s="157"/>
      <c r="AV347" s="157"/>
      <c r="AW347" s="157"/>
      <c r="AX347" s="157"/>
      <c r="AY347" s="157"/>
      <c r="AZ347" s="157"/>
      <c r="BA347" s="157"/>
      <c r="BB347" s="157"/>
      <c r="BC347" s="157"/>
      <c r="BD347" s="157"/>
      <c r="BE347" s="157"/>
      <c r="BF347" s="157"/>
      <c r="BG347" s="157"/>
      <c r="BH347" s="157"/>
      <c r="BI347" s="157"/>
      <c r="BJ347" s="157"/>
    </row>
    <row r="348" spans="2:62" x14ac:dyDescent="0.15">
      <c r="B348"/>
      <c r="C348"/>
      <c r="R348" s="157"/>
      <c r="S348" s="157"/>
      <c r="T348" s="157"/>
      <c r="U348" s="157"/>
      <c r="V348" s="157"/>
      <c r="W348" s="157"/>
      <c r="X348" s="157"/>
      <c r="Y348" s="157"/>
      <c r="Z348" s="157"/>
      <c r="AA348" s="157"/>
      <c r="AB348" s="157"/>
      <c r="AC348" s="157"/>
      <c r="AD348" s="157"/>
      <c r="AE348" s="157"/>
      <c r="AF348" s="157"/>
      <c r="AG348" s="157"/>
      <c r="AH348" s="157"/>
      <c r="AI348" s="157"/>
      <c r="AJ348" s="157"/>
      <c r="AK348" s="157"/>
      <c r="AL348" s="157"/>
      <c r="AM348" s="157"/>
      <c r="AN348" s="157"/>
      <c r="AO348" s="157"/>
      <c r="AP348" s="157"/>
      <c r="AQ348" s="157"/>
      <c r="AR348" s="157"/>
      <c r="AS348" s="157"/>
      <c r="AT348" s="157"/>
      <c r="AU348" s="157"/>
      <c r="AV348" s="157"/>
      <c r="AW348" s="157"/>
      <c r="AX348" s="157"/>
      <c r="AY348" s="157"/>
      <c r="AZ348" s="157"/>
      <c r="BA348" s="157"/>
      <c r="BB348" s="157"/>
      <c r="BC348" s="157"/>
      <c r="BD348" s="157"/>
      <c r="BE348" s="157"/>
      <c r="BF348" s="157"/>
      <c r="BG348" s="157"/>
      <c r="BH348" s="157"/>
      <c r="BI348" s="157"/>
      <c r="BJ348" s="157"/>
    </row>
    <row r="349" spans="2:62" x14ac:dyDescent="0.15">
      <c r="B349"/>
      <c r="C349"/>
      <c r="R349" s="157"/>
      <c r="S349" s="157"/>
      <c r="T349" s="157"/>
      <c r="U349" s="157"/>
      <c r="V349" s="157"/>
      <c r="W349" s="157"/>
      <c r="X349" s="157"/>
      <c r="Y349" s="157"/>
      <c r="Z349" s="157"/>
      <c r="AA349" s="157"/>
      <c r="AB349" s="157"/>
      <c r="AC349" s="157"/>
      <c r="AD349" s="157"/>
      <c r="AE349" s="157"/>
      <c r="AF349" s="157"/>
      <c r="AG349" s="157"/>
      <c r="AH349" s="157"/>
      <c r="AI349" s="157"/>
      <c r="AJ349" s="157"/>
      <c r="AK349" s="157"/>
      <c r="AL349" s="157"/>
      <c r="AM349" s="157"/>
      <c r="AN349" s="157"/>
      <c r="AO349" s="157"/>
      <c r="AP349" s="157"/>
      <c r="AQ349" s="157"/>
      <c r="AR349" s="157"/>
      <c r="AS349" s="157"/>
      <c r="AT349" s="157"/>
      <c r="AU349" s="157"/>
      <c r="AV349" s="157"/>
      <c r="AW349" s="157"/>
      <c r="AX349" s="157"/>
      <c r="AY349" s="157"/>
      <c r="AZ349" s="157"/>
      <c r="BA349" s="157"/>
      <c r="BB349" s="157"/>
      <c r="BC349" s="157"/>
      <c r="BD349" s="157"/>
      <c r="BE349" s="157"/>
      <c r="BF349" s="157"/>
      <c r="BG349" s="157"/>
      <c r="BH349" s="157"/>
      <c r="BI349" s="157"/>
      <c r="BJ349" s="157"/>
    </row>
    <row r="350" spans="2:62" x14ac:dyDescent="0.15">
      <c r="B350"/>
      <c r="C350"/>
      <c r="R350" s="157"/>
      <c r="S350" s="157"/>
      <c r="T350" s="157"/>
      <c r="U350" s="157"/>
      <c r="V350" s="157"/>
      <c r="W350" s="157"/>
      <c r="X350" s="157"/>
      <c r="Y350" s="157"/>
      <c r="Z350" s="157"/>
      <c r="AA350" s="157"/>
      <c r="AB350" s="157"/>
      <c r="AC350" s="157"/>
      <c r="AD350" s="157"/>
      <c r="AE350" s="157"/>
      <c r="AF350" s="157"/>
      <c r="AG350" s="157"/>
      <c r="AH350" s="157"/>
      <c r="AI350" s="157"/>
      <c r="AJ350" s="157"/>
      <c r="AK350" s="157"/>
      <c r="AL350" s="157"/>
      <c r="AM350" s="157"/>
      <c r="AN350" s="157"/>
      <c r="AO350" s="157"/>
      <c r="AP350" s="157"/>
      <c r="AQ350" s="157"/>
      <c r="AR350" s="157"/>
      <c r="AS350" s="157"/>
      <c r="AT350" s="157"/>
      <c r="AU350" s="157"/>
      <c r="AV350" s="157"/>
      <c r="AW350" s="157"/>
      <c r="AX350" s="157"/>
      <c r="AY350" s="157"/>
      <c r="AZ350" s="157"/>
      <c r="BA350" s="157"/>
      <c r="BB350" s="157"/>
      <c r="BC350" s="157"/>
      <c r="BD350" s="157"/>
      <c r="BE350" s="157"/>
      <c r="BF350" s="157"/>
      <c r="BG350" s="157"/>
      <c r="BH350" s="157"/>
      <c r="BI350" s="157"/>
      <c r="BJ350" s="157"/>
    </row>
    <row r="351" spans="2:62" x14ac:dyDescent="0.15">
      <c r="B351"/>
      <c r="C351"/>
      <c r="R351" s="157"/>
      <c r="S351" s="157"/>
      <c r="T351" s="157"/>
      <c r="U351" s="157"/>
      <c r="V351" s="157"/>
      <c r="W351" s="157"/>
      <c r="X351" s="157"/>
      <c r="Y351" s="157"/>
      <c r="Z351" s="157"/>
      <c r="AA351" s="157"/>
      <c r="AB351" s="157"/>
      <c r="AC351" s="157"/>
      <c r="AD351" s="157"/>
      <c r="AE351" s="157"/>
      <c r="AF351" s="157"/>
      <c r="AG351" s="157"/>
      <c r="AH351" s="157"/>
      <c r="AI351" s="157"/>
      <c r="AJ351" s="157"/>
      <c r="AK351" s="157"/>
      <c r="AL351" s="157"/>
      <c r="AM351" s="157"/>
      <c r="AN351" s="157"/>
      <c r="AO351" s="157"/>
      <c r="AP351" s="157"/>
      <c r="AQ351" s="157"/>
      <c r="AR351" s="157"/>
      <c r="AS351" s="157"/>
      <c r="AT351" s="157"/>
      <c r="AU351" s="157"/>
      <c r="AV351" s="157"/>
      <c r="AW351" s="157"/>
      <c r="AX351" s="157"/>
      <c r="AY351" s="157"/>
      <c r="AZ351" s="157"/>
      <c r="BA351" s="157"/>
      <c r="BB351" s="157"/>
      <c r="BC351" s="157"/>
      <c r="BD351" s="157"/>
      <c r="BE351" s="157"/>
      <c r="BF351" s="157"/>
      <c r="BG351" s="157"/>
      <c r="BH351" s="157"/>
      <c r="BI351" s="157"/>
      <c r="BJ351" s="157"/>
    </row>
    <row r="352" spans="2:62" x14ac:dyDescent="0.15">
      <c r="B352"/>
      <c r="C352"/>
      <c r="R352" s="157"/>
      <c r="S352" s="157"/>
      <c r="T352" s="157"/>
      <c r="U352" s="157"/>
      <c r="V352" s="157"/>
      <c r="W352" s="157"/>
      <c r="X352" s="157"/>
      <c r="Y352" s="157"/>
      <c r="Z352" s="157"/>
      <c r="AA352" s="157"/>
      <c r="AB352" s="157"/>
      <c r="AC352" s="157"/>
      <c r="AD352" s="157"/>
      <c r="AE352" s="157"/>
      <c r="AF352" s="157"/>
      <c r="AG352" s="157"/>
      <c r="AH352" s="157"/>
      <c r="AI352" s="157"/>
      <c r="AJ352" s="157"/>
      <c r="AK352" s="157"/>
      <c r="AL352" s="157"/>
      <c r="AM352" s="157"/>
      <c r="AN352" s="157"/>
      <c r="AO352" s="157"/>
      <c r="AP352" s="157"/>
      <c r="AQ352" s="157"/>
      <c r="AR352" s="157"/>
      <c r="AS352" s="157"/>
      <c r="AT352" s="157"/>
      <c r="AU352" s="157"/>
      <c r="AV352" s="157"/>
      <c r="AW352" s="157"/>
      <c r="AX352" s="157"/>
      <c r="AY352" s="157"/>
      <c r="AZ352" s="157"/>
      <c r="BA352" s="157"/>
      <c r="BB352" s="157"/>
      <c r="BC352" s="157"/>
      <c r="BD352" s="157"/>
      <c r="BE352" s="157"/>
      <c r="BF352" s="157"/>
      <c r="BG352" s="157"/>
      <c r="BH352" s="157"/>
      <c r="BI352" s="157"/>
      <c r="BJ352" s="157"/>
    </row>
    <row r="353" spans="2:62" x14ac:dyDescent="0.15">
      <c r="B353"/>
      <c r="C353"/>
      <c r="R353" s="157"/>
      <c r="S353" s="157"/>
      <c r="T353" s="157"/>
      <c r="U353" s="157"/>
      <c r="V353" s="157"/>
      <c r="W353" s="157"/>
      <c r="X353" s="157"/>
      <c r="Y353" s="157"/>
      <c r="Z353" s="157"/>
      <c r="AA353" s="157"/>
      <c r="AB353" s="157"/>
      <c r="AC353" s="157"/>
      <c r="AD353" s="157"/>
      <c r="AE353" s="157"/>
      <c r="AF353" s="157"/>
      <c r="AG353" s="157"/>
      <c r="AH353" s="157"/>
      <c r="AI353" s="157"/>
      <c r="AJ353" s="157"/>
      <c r="AK353" s="157"/>
      <c r="AL353" s="157"/>
      <c r="AM353" s="157"/>
      <c r="AN353" s="157"/>
      <c r="AO353" s="157"/>
      <c r="AP353" s="157"/>
      <c r="AQ353" s="157"/>
      <c r="AR353" s="157"/>
      <c r="AS353" s="157"/>
      <c r="AT353" s="157"/>
      <c r="AU353" s="157"/>
      <c r="AV353" s="157"/>
      <c r="AW353" s="157"/>
      <c r="AX353" s="157"/>
      <c r="AY353" s="157"/>
      <c r="AZ353" s="157"/>
      <c r="BA353" s="157"/>
      <c r="BB353" s="157"/>
      <c r="BC353" s="157"/>
      <c r="BD353" s="157"/>
      <c r="BE353" s="157"/>
      <c r="BF353" s="157"/>
      <c r="BG353" s="157"/>
      <c r="BH353" s="157"/>
      <c r="BI353" s="157"/>
      <c r="BJ353" s="157"/>
    </row>
    <row r="354" spans="2:62" x14ac:dyDescent="0.15">
      <c r="B354"/>
      <c r="C354"/>
      <c r="R354" s="157"/>
      <c r="S354" s="157"/>
      <c r="T354" s="157"/>
      <c r="U354" s="157"/>
      <c r="V354" s="157"/>
      <c r="W354" s="157"/>
      <c r="X354" s="157"/>
      <c r="Y354" s="157"/>
      <c r="Z354" s="157"/>
      <c r="AA354" s="157"/>
      <c r="AB354" s="157"/>
      <c r="AC354" s="157"/>
      <c r="AD354" s="157"/>
      <c r="AE354" s="157"/>
      <c r="AF354" s="157"/>
      <c r="AG354" s="157"/>
      <c r="AH354" s="157"/>
      <c r="AI354" s="157"/>
      <c r="AJ354" s="157"/>
      <c r="AK354" s="157"/>
      <c r="AL354" s="157"/>
      <c r="AM354" s="157"/>
      <c r="AN354" s="157"/>
      <c r="AO354" s="157"/>
      <c r="AP354" s="157"/>
      <c r="AQ354" s="157"/>
      <c r="AR354" s="157"/>
      <c r="AS354" s="157"/>
      <c r="AT354" s="157"/>
      <c r="AU354" s="157"/>
      <c r="AV354" s="157"/>
      <c r="AW354" s="157"/>
      <c r="AX354" s="157"/>
      <c r="AY354" s="157"/>
      <c r="AZ354" s="157"/>
      <c r="BA354" s="157"/>
      <c r="BB354" s="157"/>
      <c r="BC354" s="157"/>
      <c r="BD354" s="157"/>
      <c r="BE354" s="157"/>
      <c r="BF354" s="157"/>
      <c r="BG354" s="157"/>
      <c r="BH354" s="157"/>
      <c r="BI354" s="157"/>
      <c r="BJ354" s="157"/>
    </row>
    <row r="355" spans="2:62" x14ac:dyDescent="0.15">
      <c r="B355"/>
      <c r="C355"/>
      <c r="R355" s="157"/>
      <c r="S355" s="157"/>
      <c r="T355" s="157"/>
      <c r="U355" s="157"/>
      <c r="V355" s="157"/>
      <c r="W355" s="157"/>
      <c r="X355" s="157"/>
      <c r="Y355" s="157"/>
      <c r="Z355" s="157"/>
      <c r="AA355" s="157"/>
      <c r="AB355" s="157"/>
      <c r="AC355" s="157"/>
      <c r="AD355" s="157"/>
      <c r="AE355" s="157"/>
      <c r="AF355" s="157"/>
      <c r="AG355" s="157"/>
      <c r="AH355" s="157"/>
      <c r="AI355" s="157"/>
      <c r="AJ355" s="157"/>
      <c r="AK355" s="157"/>
      <c r="AL355" s="157"/>
      <c r="AM355" s="157"/>
      <c r="AN355" s="157"/>
      <c r="AO355" s="157"/>
      <c r="AP355" s="157"/>
      <c r="AQ355" s="157"/>
      <c r="AR355" s="157"/>
      <c r="AS355" s="157"/>
      <c r="AT355" s="157"/>
      <c r="AU355" s="157"/>
      <c r="AV355" s="157"/>
      <c r="AW355" s="157"/>
      <c r="AX355" s="157"/>
      <c r="AY355" s="157"/>
      <c r="AZ355" s="157"/>
      <c r="BA355" s="157"/>
      <c r="BB355" s="157"/>
      <c r="BC355" s="157"/>
      <c r="BD355" s="157"/>
      <c r="BE355" s="157"/>
      <c r="BF355" s="157"/>
      <c r="BG355" s="157"/>
      <c r="BH355" s="157"/>
      <c r="BI355" s="157"/>
      <c r="BJ355" s="157"/>
    </row>
    <row r="356" spans="2:62" x14ac:dyDescent="0.15">
      <c r="B356"/>
      <c r="C356"/>
      <c r="R356" s="157"/>
      <c r="S356" s="157"/>
      <c r="T356" s="157"/>
      <c r="U356" s="157"/>
      <c r="V356" s="157"/>
      <c r="W356" s="157"/>
      <c r="X356" s="157"/>
      <c r="Y356" s="157"/>
      <c r="Z356" s="157"/>
      <c r="AA356" s="157"/>
      <c r="AB356" s="157"/>
      <c r="AC356" s="157"/>
      <c r="AD356" s="157"/>
      <c r="AE356" s="157"/>
      <c r="AF356" s="157"/>
      <c r="AG356" s="157"/>
      <c r="AH356" s="157"/>
      <c r="AI356" s="157"/>
      <c r="AJ356" s="157"/>
      <c r="AK356" s="157"/>
      <c r="AL356" s="157"/>
      <c r="AM356" s="157"/>
      <c r="AN356" s="157"/>
      <c r="AO356" s="157"/>
      <c r="AP356" s="157"/>
      <c r="AQ356" s="157"/>
      <c r="AR356" s="157"/>
      <c r="AS356" s="157"/>
      <c r="AT356" s="157"/>
      <c r="AU356" s="157"/>
      <c r="AV356" s="157"/>
      <c r="AW356" s="157"/>
      <c r="AX356" s="157"/>
      <c r="AY356" s="157"/>
      <c r="AZ356" s="157"/>
      <c r="BA356" s="157"/>
      <c r="BB356" s="157"/>
      <c r="BC356" s="157"/>
      <c r="BD356" s="157"/>
      <c r="BE356" s="157"/>
      <c r="BF356" s="157"/>
      <c r="BG356" s="157"/>
      <c r="BH356" s="157"/>
      <c r="BI356" s="157"/>
      <c r="BJ356" s="157"/>
    </row>
    <row r="357" spans="2:62" x14ac:dyDescent="0.15">
      <c r="B357"/>
      <c r="C357"/>
      <c r="R357" s="157"/>
      <c r="S357" s="157"/>
      <c r="T357" s="157"/>
      <c r="U357" s="157"/>
      <c r="V357" s="157"/>
      <c r="W357" s="157"/>
      <c r="X357" s="157"/>
      <c r="Y357" s="157"/>
      <c r="Z357" s="157"/>
      <c r="AA357" s="157"/>
      <c r="AB357" s="157"/>
      <c r="AC357" s="157"/>
      <c r="AD357" s="157"/>
      <c r="AE357" s="157"/>
      <c r="AF357" s="157"/>
      <c r="AG357" s="157"/>
      <c r="AH357" s="157"/>
      <c r="AI357" s="157"/>
      <c r="AJ357" s="157"/>
      <c r="AK357" s="157"/>
      <c r="AL357" s="157"/>
      <c r="AM357" s="157"/>
      <c r="AN357" s="157"/>
      <c r="AO357" s="157"/>
      <c r="AP357" s="157"/>
      <c r="AQ357" s="157"/>
      <c r="AR357" s="157"/>
      <c r="AS357" s="157"/>
      <c r="AT357" s="157"/>
      <c r="AU357" s="157"/>
      <c r="AV357" s="157"/>
      <c r="AW357" s="157"/>
      <c r="AX357" s="157"/>
      <c r="AY357" s="157"/>
      <c r="AZ357" s="157"/>
      <c r="BA357" s="157"/>
      <c r="BB357" s="157"/>
      <c r="BC357" s="157"/>
      <c r="BD357" s="157"/>
      <c r="BE357" s="157"/>
      <c r="BF357" s="157"/>
      <c r="BG357" s="157"/>
      <c r="BH357" s="157"/>
      <c r="BI357" s="157"/>
      <c r="BJ357" s="157"/>
    </row>
    <row r="358" spans="2:62" x14ac:dyDescent="0.15">
      <c r="B358"/>
      <c r="C358"/>
      <c r="R358" s="157"/>
      <c r="S358" s="157"/>
      <c r="T358" s="157"/>
      <c r="U358" s="157"/>
      <c r="V358" s="157"/>
      <c r="W358" s="157"/>
      <c r="X358" s="157"/>
      <c r="Y358" s="157"/>
      <c r="Z358" s="157"/>
      <c r="AA358" s="157"/>
      <c r="AB358" s="157"/>
      <c r="AC358" s="157"/>
      <c r="AD358" s="157"/>
      <c r="AE358" s="157"/>
      <c r="AF358" s="157"/>
      <c r="AG358" s="157"/>
      <c r="AH358" s="157"/>
      <c r="AI358" s="157"/>
      <c r="AJ358" s="157"/>
      <c r="AK358" s="157"/>
      <c r="AL358" s="157"/>
      <c r="AM358" s="157"/>
      <c r="AN358" s="157"/>
      <c r="AO358" s="157"/>
      <c r="AP358" s="157"/>
      <c r="AQ358" s="157"/>
      <c r="AR358" s="157"/>
      <c r="AS358" s="157"/>
      <c r="AT358" s="157"/>
      <c r="AU358" s="157"/>
      <c r="AV358" s="157"/>
      <c r="AW358" s="157"/>
      <c r="AX358" s="157"/>
      <c r="AY358" s="157"/>
      <c r="AZ358" s="157"/>
      <c r="BA358" s="157"/>
      <c r="BB358" s="157"/>
      <c r="BC358" s="157"/>
      <c r="BD358" s="157"/>
      <c r="BE358" s="157"/>
      <c r="BF358" s="157"/>
      <c r="BG358" s="157"/>
      <c r="BH358" s="157"/>
      <c r="BI358" s="157"/>
      <c r="BJ358" s="157"/>
    </row>
    <row r="359" spans="2:62" x14ac:dyDescent="0.15">
      <c r="B359"/>
      <c r="C359"/>
      <c r="R359" s="157"/>
      <c r="S359" s="157"/>
      <c r="T359" s="157"/>
      <c r="U359" s="157"/>
      <c r="V359" s="157"/>
      <c r="W359" s="157"/>
      <c r="X359" s="157"/>
      <c r="Y359" s="157"/>
      <c r="Z359" s="157"/>
      <c r="AA359" s="157"/>
      <c r="AB359" s="157"/>
      <c r="AC359" s="157"/>
      <c r="AD359" s="157"/>
      <c r="AE359" s="157"/>
      <c r="AF359" s="157"/>
      <c r="AG359" s="157"/>
      <c r="AH359" s="157"/>
      <c r="AI359" s="157"/>
      <c r="AJ359" s="157"/>
      <c r="AK359" s="157"/>
      <c r="AL359" s="157"/>
      <c r="AM359" s="157"/>
      <c r="AN359" s="157"/>
      <c r="AO359" s="157"/>
      <c r="AP359" s="157"/>
      <c r="AQ359" s="157"/>
      <c r="AR359" s="157"/>
      <c r="AS359" s="157"/>
      <c r="AT359" s="157"/>
      <c r="AU359" s="157"/>
      <c r="AV359" s="157"/>
      <c r="AW359" s="157"/>
      <c r="AX359" s="157"/>
      <c r="AY359" s="157"/>
      <c r="AZ359" s="157"/>
      <c r="BA359" s="157"/>
      <c r="BB359" s="157"/>
      <c r="BC359" s="157"/>
      <c r="BD359" s="157"/>
      <c r="BE359" s="157"/>
      <c r="BF359" s="157"/>
      <c r="BG359" s="157"/>
      <c r="BH359" s="157"/>
      <c r="BI359" s="157"/>
      <c r="BJ359" s="157"/>
    </row>
    <row r="360" spans="2:62" x14ac:dyDescent="0.15">
      <c r="B360"/>
      <c r="C360"/>
      <c r="R360" s="157"/>
      <c r="S360" s="157"/>
      <c r="T360" s="157"/>
      <c r="U360" s="157"/>
      <c r="V360" s="157"/>
      <c r="W360" s="157"/>
      <c r="X360" s="157"/>
      <c r="Y360" s="157"/>
      <c r="Z360" s="157"/>
      <c r="AA360" s="157"/>
      <c r="AB360" s="157"/>
      <c r="AC360" s="157"/>
      <c r="AD360" s="157"/>
      <c r="AE360" s="157"/>
      <c r="AF360" s="157"/>
      <c r="AG360" s="157"/>
      <c r="AH360" s="157"/>
      <c r="AI360" s="157"/>
      <c r="AJ360" s="157"/>
      <c r="AK360" s="157"/>
      <c r="AL360" s="157"/>
      <c r="AM360" s="157"/>
      <c r="AN360" s="157"/>
      <c r="AO360" s="157"/>
      <c r="AP360" s="157"/>
      <c r="AQ360" s="157"/>
      <c r="AR360" s="157"/>
      <c r="AS360" s="157"/>
      <c r="AT360" s="157"/>
      <c r="AU360" s="157"/>
      <c r="AV360" s="157"/>
      <c r="AW360" s="157"/>
      <c r="AX360" s="157"/>
      <c r="AY360" s="157"/>
      <c r="AZ360" s="157"/>
      <c r="BA360" s="157"/>
      <c r="BB360" s="157"/>
      <c r="BC360" s="157"/>
      <c r="BD360" s="157"/>
      <c r="BE360" s="157"/>
      <c r="BF360" s="157"/>
      <c r="BG360" s="157"/>
      <c r="BH360" s="157"/>
      <c r="BI360" s="157"/>
      <c r="BJ360" s="157"/>
    </row>
    <row r="361" spans="2:62" x14ac:dyDescent="0.15">
      <c r="B361"/>
      <c r="C361"/>
      <c r="R361" s="157"/>
      <c r="S361" s="157"/>
      <c r="T361" s="157"/>
      <c r="U361" s="157"/>
      <c r="V361" s="157"/>
      <c r="W361" s="157"/>
      <c r="X361" s="157"/>
      <c r="Y361" s="157"/>
      <c r="Z361" s="157"/>
      <c r="AA361" s="157"/>
      <c r="AB361" s="157"/>
      <c r="AC361" s="157"/>
      <c r="AD361" s="157"/>
      <c r="AE361" s="157"/>
      <c r="AF361" s="157"/>
      <c r="AG361" s="157"/>
      <c r="AH361" s="157"/>
      <c r="AI361" s="157"/>
      <c r="AJ361" s="157"/>
      <c r="AK361" s="157"/>
      <c r="AL361" s="157"/>
      <c r="AM361" s="157"/>
      <c r="AN361" s="157"/>
      <c r="AO361" s="157"/>
      <c r="AP361" s="157"/>
      <c r="AQ361" s="157"/>
      <c r="AR361" s="157"/>
      <c r="AS361" s="157"/>
      <c r="AT361" s="157"/>
      <c r="AU361" s="157"/>
      <c r="AV361" s="157"/>
      <c r="AW361" s="157"/>
      <c r="AX361" s="157"/>
      <c r="AY361" s="157"/>
      <c r="AZ361" s="157"/>
      <c r="BA361" s="157"/>
      <c r="BB361" s="157"/>
      <c r="BC361" s="157"/>
      <c r="BD361" s="157"/>
      <c r="BE361" s="157"/>
      <c r="BF361" s="157"/>
      <c r="BG361" s="157"/>
      <c r="BH361" s="157"/>
      <c r="BI361" s="157"/>
      <c r="BJ361" s="157"/>
    </row>
    <row r="362" spans="2:62" x14ac:dyDescent="0.15">
      <c r="B362"/>
      <c r="C362"/>
      <c r="R362" s="157"/>
      <c r="S362" s="157"/>
      <c r="T362" s="157"/>
      <c r="U362" s="157"/>
      <c r="V362" s="157"/>
      <c r="W362" s="157"/>
      <c r="X362" s="157"/>
      <c r="Y362" s="157"/>
      <c r="Z362" s="157"/>
      <c r="AA362" s="157"/>
      <c r="AB362" s="157"/>
      <c r="AC362" s="157"/>
      <c r="AD362" s="157"/>
      <c r="AE362" s="157"/>
      <c r="AF362" s="157"/>
      <c r="AG362" s="157"/>
      <c r="AH362" s="157"/>
      <c r="AI362" s="157"/>
      <c r="AJ362" s="157"/>
      <c r="AK362" s="157"/>
      <c r="AL362" s="157"/>
      <c r="AM362" s="157"/>
      <c r="AN362" s="157"/>
      <c r="AO362" s="157"/>
      <c r="AP362" s="157"/>
      <c r="AQ362" s="157"/>
      <c r="AR362" s="157"/>
      <c r="AS362" s="157"/>
      <c r="AT362" s="157"/>
      <c r="AU362" s="157"/>
      <c r="AV362" s="157"/>
      <c r="AW362" s="157"/>
      <c r="AX362" s="157"/>
      <c r="AY362" s="157"/>
      <c r="AZ362" s="157"/>
      <c r="BA362" s="157"/>
      <c r="BB362" s="157"/>
      <c r="BC362" s="157"/>
      <c r="BD362" s="157"/>
      <c r="BE362" s="157"/>
      <c r="BF362" s="157"/>
      <c r="BG362" s="157"/>
      <c r="BH362" s="157"/>
      <c r="BI362" s="157"/>
      <c r="BJ362" s="157"/>
    </row>
    <row r="363" spans="2:62" x14ac:dyDescent="0.15">
      <c r="B363"/>
      <c r="C363"/>
      <c r="R363" s="157"/>
      <c r="S363" s="157"/>
      <c r="T363" s="157"/>
      <c r="U363" s="157"/>
      <c r="V363" s="157"/>
      <c r="W363" s="157"/>
      <c r="X363" s="157"/>
      <c r="Y363" s="157"/>
      <c r="Z363" s="157"/>
      <c r="AA363" s="157"/>
      <c r="AB363" s="157"/>
      <c r="AC363" s="157"/>
      <c r="AD363" s="157"/>
      <c r="AE363" s="157"/>
      <c r="AF363" s="157"/>
      <c r="AG363" s="157"/>
      <c r="AH363" s="157"/>
      <c r="AI363" s="157"/>
      <c r="AJ363" s="157"/>
      <c r="AK363" s="157"/>
      <c r="AL363" s="157"/>
      <c r="AM363" s="157"/>
      <c r="AN363" s="157"/>
      <c r="AO363" s="157"/>
      <c r="AP363" s="157"/>
      <c r="AQ363" s="157"/>
      <c r="AR363" s="157"/>
      <c r="AS363" s="157"/>
      <c r="AT363" s="157"/>
      <c r="AU363" s="157"/>
      <c r="AV363" s="157"/>
      <c r="AW363" s="157"/>
      <c r="AX363" s="157"/>
      <c r="AY363" s="157"/>
      <c r="AZ363" s="157"/>
      <c r="BA363" s="157"/>
      <c r="BB363" s="157"/>
      <c r="BC363" s="157"/>
      <c r="BD363" s="157"/>
      <c r="BE363" s="157"/>
      <c r="BF363" s="157"/>
      <c r="BG363" s="157"/>
      <c r="BH363" s="157"/>
      <c r="BI363" s="157"/>
      <c r="BJ363" s="157"/>
    </row>
    <row r="364" spans="2:62" x14ac:dyDescent="0.15">
      <c r="B364"/>
      <c r="C364"/>
      <c r="R364" s="157"/>
      <c r="S364" s="157"/>
      <c r="T364" s="157"/>
      <c r="U364" s="157"/>
      <c r="V364" s="157"/>
      <c r="W364" s="157"/>
      <c r="X364" s="157"/>
      <c r="Y364" s="157"/>
      <c r="Z364" s="157"/>
      <c r="AA364" s="157"/>
      <c r="AB364" s="157"/>
      <c r="AC364" s="157"/>
      <c r="AD364" s="157"/>
      <c r="AE364" s="157"/>
      <c r="AF364" s="157"/>
      <c r="AG364" s="157"/>
      <c r="AH364" s="157"/>
      <c r="AI364" s="157"/>
      <c r="AJ364" s="157"/>
      <c r="AK364" s="157"/>
      <c r="AL364" s="157"/>
      <c r="AM364" s="157"/>
      <c r="AN364" s="157"/>
      <c r="AO364" s="157"/>
      <c r="AP364" s="157"/>
      <c r="AQ364" s="157"/>
      <c r="AR364" s="157"/>
      <c r="AS364" s="157"/>
      <c r="AT364" s="157"/>
      <c r="AU364" s="157"/>
      <c r="AV364" s="157"/>
      <c r="AW364" s="157"/>
      <c r="AX364" s="157"/>
      <c r="AY364" s="157"/>
      <c r="AZ364" s="157"/>
      <c r="BA364" s="157"/>
      <c r="BB364" s="157"/>
      <c r="BC364" s="157"/>
      <c r="BD364" s="157"/>
      <c r="BE364" s="157"/>
      <c r="BF364" s="157"/>
      <c r="BG364" s="157"/>
      <c r="BH364" s="157"/>
      <c r="BI364" s="157"/>
      <c r="BJ364" s="157"/>
    </row>
    <row r="365" spans="2:62" x14ac:dyDescent="0.15">
      <c r="B365"/>
      <c r="C365"/>
      <c r="R365" s="157"/>
      <c r="S365" s="157"/>
      <c r="T365" s="157"/>
      <c r="U365" s="157"/>
      <c r="V365" s="157"/>
      <c r="W365" s="157"/>
      <c r="X365" s="157"/>
      <c r="Y365" s="157"/>
      <c r="Z365" s="157"/>
      <c r="AA365" s="157"/>
      <c r="AB365" s="157"/>
      <c r="AC365" s="157"/>
      <c r="AD365" s="157"/>
      <c r="AE365" s="157"/>
      <c r="AF365" s="157"/>
      <c r="AG365" s="157"/>
      <c r="AH365" s="157"/>
      <c r="AI365" s="157"/>
      <c r="AJ365" s="157"/>
      <c r="AK365" s="157"/>
      <c r="AL365" s="157"/>
      <c r="AM365" s="157"/>
      <c r="AN365" s="157"/>
      <c r="AO365" s="157"/>
      <c r="AP365" s="157"/>
      <c r="AQ365" s="157"/>
      <c r="AR365" s="157"/>
      <c r="AS365" s="157"/>
      <c r="AT365" s="157"/>
      <c r="AU365" s="157"/>
      <c r="AV365" s="157"/>
      <c r="AW365" s="157"/>
      <c r="AX365" s="157"/>
      <c r="AY365" s="157"/>
      <c r="AZ365" s="157"/>
      <c r="BA365" s="157"/>
      <c r="BB365" s="157"/>
      <c r="BC365" s="157"/>
      <c r="BD365" s="157"/>
      <c r="BE365" s="157"/>
      <c r="BF365" s="157"/>
      <c r="BG365" s="157"/>
      <c r="BH365" s="157"/>
      <c r="BI365" s="157"/>
      <c r="BJ365" s="157"/>
    </row>
    <row r="366" spans="2:62" x14ac:dyDescent="0.15">
      <c r="B366"/>
      <c r="C366"/>
      <c r="R366" s="157"/>
      <c r="S366" s="157"/>
      <c r="T366" s="157"/>
      <c r="U366" s="157"/>
      <c r="V366" s="157"/>
      <c r="W366" s="157"/>
      <c r="X366" s="157"/>
      <c r="Y366" s="157"/>
      <c r="Z366" s="157"/>
      <c r="AA366" s="157"/>
      <c r="AB366" s="157"/>
      <c r="AC366" s="157"/>
      <c r="AD366" s="157"/>
      <c r="AE366" s="157"/>
      <c r="AF366" s="157"/>
      <c r="AG366" s="157"/>
      <c r="AH366" s="157"/>
      <c r="AI366" s="157"/>
      <c r="AJ366" s="157"/>
      <c r="AK366" s="157"/>
      <c r="AL366" s="157"/>
      <c r="AM366" s="157"/>
      <c r="AN366" s="157"/>
      <c r="AO366" s="157"/>
      <c r="AP366" s="157"/>
      <c r="AQ366" s="157"/>
      <c r="AR366" s="157"/>
      <c r="AS366" s="157"/>
      <c r="AT366" s="157"/>
      <c r="AU366" s="157"/>
      <c r="AV366" s="157"/>
      <c r="AW366" s="157"/>
      <c r="AX366" s="157"/>
      <c r="AY366" s="157"/>
      <c r="AZ366" s="157"/>
      <c r="BA366" s="157"/>
      <c r="BB366" s="157"/>
      <c r="BC366" s="157"/>
      <c r="BD366" s="157"/>
      <c r="BE366" s="157"/>
      <c r="BF366" s="157"/>
      <c r="BG366" s="157"/>
      <c r="BH366" s="157"/>
      <c r="BI366" s="157"/>
      <c r="BJ366" s="157"/>
    </row>
    <row r="367" spans="2:62" x14ac:dyDescent="0.15">
      <c r="B367"/>
      <c r="C367"/>
      <c r="R367" s="157"/>
      <c r="S367" s="157"/>
      <c r="T367" s="157"/>
      <c r="U367" s="157"/>
      <c r="V367" s="157"/>
      <c r="W367" s="157"/>
      <c r="X367" s="157"/>
      <c r="Y367" s="157"/>
      <c r="Z367" s="157"/>
      <c r="AA367" s="157"/>
      <c r="AB367" s="157"/>
      <c r="AC367" s="157"/>
      <c r="AD367" s="157"/>
      <c r="AE367" s="157"/>
      <c r="AF367" s="157"/>
      <c r="AG367" s="157"/>
      <c r="AH367" s="157"/>
      <c r="AI367" s="157"/>
      <c r="AJ367" s="157"/>
      <c r="AK367" s="157"/>
      <c r="AL367" s="157"/>
      <c r="AM367" s="157"/>
      <c r="AN367" s="157"/>
      <c r="AO367" s="157"/>
      <c r="AP367" s="157"/>
      <c r="AQ367" s="157"/>
      <c r="AR367" s="157"/>
      <c r="AS367" s="157"/>
      <c r="AT367" s="157"/>
      <c r="AU367" s="157"/>
      <c r="AV367" s="157"/>
      <c r="AW367" s="157"/>
      <c r="AX367" s="157"/>
      <c r="AY367" s="157"/>
      <c r="AZ367" s="157"/>
      <c r="BA367" s="157"/>
      <c r="BB367" s="157"/>
      <c r="BC367" s="157"/>
      <c r="BD367" s="157"/>
      <c r="BE367" s="157"/>
      <c r="BF367" s="157"/>
      <c r="BG367" s="157"/>
      <c r="BH367" s="157"/>
      <c r="BI367" s="157"/>
      <c r="BJ367" s="157"/>
    </row>
    <row r="368" spans="2:62" x14ac:dyDescent="0.15">
      <c r="B368"/>
      <c r="C368"/>
      <c r="R368" s="157"/>
      <c r="S368" s="157"/>
      <c r="T368" s="157"/>
      <c r="U368" s="157"/>
      <c r="V368" s="157"/>
      <c r="W368" s="157"/>
      <c r="X368" s="157"/>
      <c r="Y368" s="157"/>
      <c r="Z368" s="157"/>
      <c r="AA368" s="157"/>
      <c r="AB368" s="157"/>
      <c r="AC368" s="157"/>
      <c r="AD368" s="157"/>
      <c r="AE368" s="157"/>
      <c r="AF368" s="157"/>
      <c r="AG368" s="157"/>
      <c r="AH368" s="157"/>
      <c r="AI368" s="157"/>
      <c r="AJ368" s="157"/>
      <c r="AK368" s="157"/>
      <c r="AL368" s="157"/>
      <c r="AM368" s="157"/>
      <c r="AN368" s="157"/>
      <c r="AO368" s="157"/>
      <c r="AP368" s="157"/>
      <c r="AQ368" s="157"/>
      <c r="AR368" s="157"/>
      <c r="AS368" s="157"/>
      <c r="AT368" s="157"/>
      <c r="AU368" s="157"/>
      <c r="AV368" s="157"/>
      <c r="AW368" s="157"/>
      <c r="AX368" s="157"/>
      <c r="AY368" s="157"/>
      <c r="AZ368" s="157"/>
      <c r="BA368" s="157"/>
      <c r="BB368" s="157"/>
      <c r="BC368" s="157"/>
      <c r="BD368" s="157"/>
      <c r="BE368" s="157"/>
      <c r="BF368" s="157"/>
      <c r="BG368" s="157"/>
      <c r="BH368" s="157"/>
      <c r="BI368" s="157"/>
      <c r="BJ368" s="157"/>
    </row>
    <row r="369" spans="2:62" x14ac:dyDescent="0.15">
      <c r="B369"/>
      <c r="C369"/>
      <c r="R369" s="157"/>
      <c r="S369" s="157"/>
      <c r="T369" s="157"/>
      <c r="U369" s="157"/>
      <c r="V369" s="157"/>
      <c r="W369" s="157"/>
      <c r="X369" s="157"/>
      <c r="Y369" s="157"/>
      <c r="Z369" s="157"/>
      <c r="AA369" s="157"/>
      <c r="AB369" s="157"/>
      <c r="AC369" s="157"/>
      <c r="AD369" s="157"/>
      <c r="AE369" s="157"/>
      <c r="AF369" s="157"/>
      <c r="AG369" s="157"/>
      <c r="AH369" s="157"/>
      <c r="AI369" s="157"/>
      <c r="AJ369" s="157"/>
      <c r="AK369" s="157"/>
      <c r="AL369" s="157"/>
      <c r="AM369" s="157"/>
      <c r="AN369" s="157"/>
      <c r="AO369" s="157"/>
      <c r="AP369" s="157"/>
      <c r="AQ369" s="157"/>
      <c r="AR369" s="157"/>
      <c r="AS369" s="157"/>
      <c r="AT369" s="157"/>
      <c r="AU369" s="157"/>
      <c r="AV369" s="157"/>
      <c r="AW369" s="157"/>
      <c r="AX369" s="157"/>
      <c r="AY369" s="157"/>
      <c r="AZ369" s="157"/>
      <c r="BA369" s="157"/>
      <c r="BB369" s="157"/>
      <c r="BC369" s="157"/>
      <c r="BD369" s="157"/>
      <c r="BE369" s="157"/>
      <c r="BF369" s="157"/>
      <c r="BG369" s="157"/>
      <c r="BH369" s="157"/>
      <c r="BI369" s="157"/>
      <c r="BJ369" s="157"/>
    </row>
    <row r="370" spans="2:62" x14ac:dyDescent="0.15">
      <c r="B370"/>
      <c r="C370"/>
      <c r="R370" s="157"/>
      <c r="S370" s="157"/>
      <c r="T370" s="157"/>
      <c r="U370" s="157"/>
      <c r="V370" s="157"/>
      <c r="W370" s="157"/>
      <c r="X370" s="157"/>
      <c r="Y370" s="157"/>
      <c r="Z370" s="157"/>
      <c r="AA370" s="157"/>
      <c r="AB370" s="157"/>
      <c r="AC370" s="157"/>
      <c r="AD370" s="157"/>
      <c r="AE370" s="157"/>
      <c r="AF370" s="157"/>
      <c r="AG370" s="157"/>
      <c r="AH370" s="157"/>
      <c r="AI370" s="157"/>
      <c r="AJ370" s="157"/>
      <c r="AK370" s="157"/>
      <c r="AL370" s="157"/>
      <c r="AM370" s="157"/>
      <c r="AN370" s="157"/>
      <c r="AO370" s="157"/>
      <c r="AP370" s="157"/>
      <c r="AQ370" s="157"/>
      <c r="AR370" s="157"/>
      <c r="AS370" s="157"/>
      <c r="AT370" s="157"/>
      <c r="AU370" s="157"/>
      <c r="AV370" s="157"/>
      <c r="AW370" s="157"/>
      <c r="AX370" s="157"/>
      <c r="AY370" s="157"/>
      <c r="AZ370" s="157"/>
      <c r="BA370" s="157"/>
      <c r="BB370" s="157"/>
      <c r="BC370" s="157"/>
      <c r="BD370" s="157"/>
      <c r="BE370" s="157"/>
      <c r="BF370" s="157"/>
      <c r="BG370" s="157"/>
      <c r="BH370" s="157"/>
      <c r="BI370" s="157"/>
      <c r="BJ370" s="157"/>
    </row>
    <row r="371" spans="2:62" x14ac:dyDescent="0.15">
      <c r="B371"/>
      <c r="C371"/>
      <c r="R371" s="157"/>
      <c r="S371" s="157"/>
      <c r="T371" s="157"/>
      <c r="U371" s="157"/>
      <c r="V371" s="157"/>
      <c r="W371" s="157"/>
      <c r="X371" s="157"/>
      <c r="Y371" s="157"/>
      <c r="Z371" s="157"/>
      <c r="AA371" s="157"/>
      <c r="AB371" s="157"/>
      <c r="AC371" s="157"/>
      <c r="AD371" s="157"/>
      <c r="AE371" s="157"/>
      <c r="AF371" s="157"/>
      <c r="AG371" s="157"/>
      <c r="AH371" s="157"/>
      <c r="AI371" s="157"/>
      <c r="AJ371" s="157"/>
      <c r="AK371" s="157"/>
      <c r="AL371" s="157"/>
      <c r="AM371" s="157"/>
      <c r="AN371" s="157"/>
      <c r="AO371" s="157"/>
      <c r="AP371" s="157"/>
      <c r="AQ371" s="157"/>
      <c r="AR371" s="157"/>
      <c r="AS371" s="157"/>
      <c r="AT371" s="157"/>
      <c r="AU371" s="157"/>
      <c r="AV371" s="157"/>
      <c r="AW371" s="157"/>
      <c r="AX371" s="157"/>
      <c r="AY371" s="157"/>
      <c r="AZ371" s="157"/>
      <c r="BA371" s="157"/>
      <c r="BB371" s="157"/>
      <c r="BC371" s="157"/>
      <c r="BD371" s="157"/>
      <c r="BE371" s="157"/>
      <c r="BF371" s="157"/>
      <c r="BG371" s="157"/>
      <c r="BH371" s="157"/>
      <c r="BI371" s="157"/>
      <c r="BJ371" s="157"/>
    </row>
    <row r="372" spans="2:62" x14ac:dyDescent="0.15">
      <c r="B372"/>
      <c r="C372"/>
      <c r="R372" s="157"/>
      <c r="S372" s="157"/>
      <c r="T372" s="157"/>
      <c r="U372" s="157"/>
      <c r="V372" s="157"/>
      <c r="W372" s="157"/>
      <c r="X372" s="157"/>
      <c r="Y372" s="157"/>
      <c r="Z372" s="157"/>
      <c r="AA372" s="157"/>
      <c r="AB372" s="157"/>
      <c r="AC372" s="157"/>
      <c r="AD372" s="157"/>
      <c r="AE372" s="157"/>
      <c r="AF372" s="157"/>
      <c r="AG372" s="157"/>
      <c r="AH372" s="157"/>
      <c r="AI372" s="157"/>
      <c r="AJ372" s="157"/>
      <c r="AK372" s="157"/>
      <c r="AL372" s="157"/>
      <c r="AM372" s="157"/>
      <c r="AN372" s="157"/>
      <c r="AO372" s="157"/>
      <c r="AP372" s="157"/>
      <c r="AQ372" s="157"/>
      <c r="AR372" s="157"/>
      <c r="AS372" s="157"/>
      <c r="AT372" s="157"/>
      <c r="AU372" s="157"/>
      <c r="AV372" s="157"/>
      <c r="AW372" s="157"/>
      <c r="AX372" s="157"/>
      <c r="AY372" s="157"/>
      <c r="AZ372" s="157"/>
      <c r="BA372" s="157"/>
      <c r="BB372" s="157"/>
      <c r="BC372" s="157"/>
      <c r="BD372" s="157"/>
      <c r="BE372" s="157"/>
      <c r="BF372" s="157"/>
      <c r="BG372" s="157"/>
      <c r="BH372" s="157"/>
      <c r="BI372" s="157"/>
      <c r="BJ372" s="157"/>
    </row>
    <row r="373" spans="2:62" x14ac:dyDescent="0.15">
      <c r="B373"/>
      <c r="C373"/>
      <c r="R373" s="157"/>
      <c r="S373" s="157"/>
      <c r="T373" s="157"/>
      <c r="U373" s="157"/>
      <c r="V373" s="157"/>
      <c r="W373" s="157"/>
      <c r="X373" s="157"/>
      <c r="Y373" s="157"/>
      <c r="Z373" s="157"/>
      <c r="AA373" s="157"/>
      <c r="AB373" s="157"/>
      <c r="AC373" s="157"/>
      <c r="AD373" s="157"/>
      <c r="AE373" s="157"/>
      <c r="AF373" s="157"/>
      <c r="AG373" s="157"/>
      <c r="AH373" s="157"/>
      <c r="AI373" s="157"/>
      <c r="AJ373" s="157"/>
      <c r="AK373" s="157"/>
      <c r="AL373" s="157"/>
      <c r="AM373" s="157"/>
      <c r="AN373" s="157"/>
      <c r="AO373" s="157"/>
      <c r="AP373" s="157"/>
      <c r="AQ373" s="157"/>
      <c r="AR373" s="157"/>
      <c r="AS373" s="157"/>
      <c r="AT373" s="157"/>
      <c r="AU373" s="157"/>
      <c r="AV373" s="157"/>
      <c r="AW373" s="157"/>
      <c r="AX373" s="157"/>
      <c r="AY373" s="157"/>
      <c r="AZ373" s="157"/>
      <c r="BA373" s="157"/>
      <c r="BB373" s="157"/>
      <c r="BC373" s="157"/>
      <c r="BD373" s="157"/>
      <c r="BE373" s="157"/>
      <c r="BF373" s="157"/>
      <c r="BG373" s="157"/>
      <c r="BH373" s="157"/>
      <c r="BI373" s="157"/>
      <c r="BJ373" s="157"/>
    </row>
    <row r="374" spans="2:62" x14ac:dyDescent="0.15">
      <c r="B374"/>
      <c r="C374"/>
      <c r="R374" s="157"/>
      <c r="S374" s="157"/>
      <c r="T374" s="157"/>
      <c r="U374" s="157"/>
      <c r="V374" s="157"/>
      <c r="W374" s="157"/>
      <c r="X374" s="157"/>
      <c r="Y374" s="157"/>
      <c r="Z374" s="157"/>
      <c r="AA374" s="157"/>
      <c r="AB374" s="157"/>
      <c r="AC374" s="157"/>
      <c r="AD374" s="157"/>
      <c r="AE374" s="157"/>
      <c r="AF374" s="157"/>
      <c r="AG374" s="157"/>
      <c r="AH374" s="157"/>
      <c r="AI374" s="157"/>
      <c r="AJ374" s="157"/>
      <c r="AK374" s="157"/>
      <c r="AL374" s="157"/>
      <c r="AM374" s="157"/>
      <c r="AN374" s="157"/>
      <c r="AO374" s="157"/>
      <c r="AP374" s="157"/>
      <c r="AQ374" s="157"/>
      <c r="AR374" s="157"/>
      <c r="AS374" s="157"/>
      <c r="AT374" s="157"/>
      <c r="AU374" s="157"/>
      <c r="AV374" s="157"/>
      <c r="AW374" s="157"/>
      <c r="AX374" s="157"/>
      <c r="AY374" s="157"/>
      <c r="AZ374" s="157"/>
      <c r="BA374" s="157"/>
      <c r="BB374" s="157"/>
      <c r="BC374" s="157"/>
      <c r="BD374" s="157"/>
      <c r="BE374" s="157"/>
      <c r="BF374" s="157"/>
      <c r="BG374" s="157"/>
      <c r="BH374" s="157"/>
      <c r="BI374" s="157"/>
      <c r="BJ374" s="157"/>
    </row>
    <row r="375" spans="2:62" x14ac:dyDescent="0.15">
      <c r="B375"/>
      <c r="C375"/>
      <c r="R375" s="157"/>
      <c r="S375" s="157"/>
      <c r="T375" s="157"/>
      <c r="U375" s="157"/>
      <c r="V375" s="157"/>
      <c r="W375" s="157"/>
      <c r="X375" s="157"/>
      <c r="Y375" s="157"/>
      <c r="Z375" s="157"/>
      <c r="AA375" s="157"/>
      <c r="AB375" s="157"/>
      <c r="AC375" s="157"/>
      <c r="AD375" s="157"/>
      <c r="AE375" s="157"/>
      <c r="AF375" s="157"/>
      <c r="AG375" s="157"/>
      <c r="AH375" s="157"/>
      <c r="AI375" s="157"/>
      <c r="AJ375" s="157"/>
      <c r="AK375" s="157"/>
      <c r="AL375" s="157"/>
      <c r="AM375" s="157"/>
      <c r="AN375" s="157"/>
      <c r="AO375" s="157"/>
      <c r="AP375" s="157"/>
      <c r="AQ375" s="157"/>
      <c r="AR375" s="157"/>
      <c r="AS375" s="157"/>
      <c r="AT375" s="157"/>
      <c r="AU375" s="157"/>
      <c r="AV375" s="157"/>
      <c r="AW375" s="157"/>
      <c r="AX375" s="157"/>
      <c r="AY375" s="157"/>
      <c r="AZ375" s="157"/>
      <c r="BA375" s="157"/>
      <c r="BB375" s="157"/>
      <c r="BC375" s="157"/>
      <c r="BD375" s="157"/>
      <c r="BE375" s="157"/>
      <c r="BF375" s="157"/>
      <c r="BG375" s="157"/>
      <c r="BH375" s="157"/>
      <c r="BI375" s="157"/>
      <c r="BJ375" s="157"/>
    </row>
    <row r="376" spans="2:62" x14ac:dyDescent="0.15">
      <c r="B376"/>
      <c r="C376"/>
      <c r="R376" s="157"/>
      <c r="S376" s="157"/>
      <c r="T376" s="157"/>
      <c r="U376" s="157"/>
      <c r="V376" s="157"/>
      <c r="W376" s="157"/>
      <c r="X376" s="157"/>
      <c r="Y376" s="157"/>
      <c r="Z376" s="157"/>
      <c r="AA376" s="157"/>
      <c r="AB376" s="157"/>
      <c r="AC376" s="157"/>
      <c r="AD376" s="157"/>
      <c r="AE376" s="157"/>
      <c r="AF376" s="157"/>
      <c r="AG376" s="157"/>
      <c r="AH376" s="157"/>
      <c r="AI376" s="157"/>
      <c r="AJ376" s="157"/>
      <c r="AK376" s="157"/>
      <c r="AL376" s="157"/>
      <c r="AM376" s="157"/>
      <c r="AN376" s="157"/>
      <c r="AO376" s="157"/>
      <c r="AP376" s="157"/>
      <c r="AQ376" s="157"/>
      <c r="AR376" s="157"/>
      <c r="AS376" s="157"/>
      <c r="AT376" s="157"/>
      <c r="AU376" s="157"/>
      <c r="AV376" s="157"/>
      <c r="AW376" s="157"/>
      <c r="AX376" s="157"/>
      <c r="AY376" s="157"/>
      <c r="AZ376" s="157"/>
      <c r="BA376" s="157"/>
      <c r="BB376" s="157"/>
      <c r="BC376" s="157"/>
      <c r="BD376" s="157"/>
      <c r="BE376" s="157"/>
      <c r="BF376" s="157"/>
      <c r="BG376" s="157"/>
      <c r="BH376" s="157"/>
      <c r="BI376" s="157"/>
      <c r="BJ376" s="157"/>
    </row>
    <row r="377" spans="2:62" x14ac:dyDescent="0.15">
      <c r="B377"/>
      <c r="C377"/>
      <c r="R377" s="157"/>
      <c r="S377" s="157"/>
      <c r="T377" s="157"/>
      <c r="U377" s="157"/>
      <c r="V377" s="157"/>
      <c r="W377" s="157"/>
      <c r="X377" s="157"/>
      <c r="Y377" s="157"/>
      <c r="Z377" s="157"/>
      <c r="AA377" s="157"/>
      <c r="AB377" s="157"/>
      <c r="AC377" s="157"/>
      <c r="AD377" s="157"/>
      <c r="AE377" s="157"/>
      <c r="AF377" s="157"/>
      <c r="AG377" s="157"/>
      <c r="AH377" s="157"/>
      <c r="AI377" s="157"/>
      <c r="AJ377" s="157"/>
      <c r="AK377" s="157"/>
      <c r="AL377" s="157"/>
      <c r="AM377" s="157"/>
      <c r="AN377" s="157"/>
      <c r="AO377" s="157"/>
      <c r="AP377" s="157"/>
      <c r="AQ377" s="157"/>
      <c r="AR377" s="157"/>
      <c r="AS377" s="157"/>
      <c r="AT377" s="157"/>
      <c r="AU377" s="157"/>
      <c r="AV377" s="157"/>
      <c r="AW377" s="157"/>
      <c r="AX377" s="157"/>
      <c r="AY377" s="157"/>
      <c r="AZ377" s="157"/>
      <c r="BA377" s="157"/>
      <c r="BB377" s="157"/>
      <c r="BC377" s="157"/>
      <c r="BD377" s="157"/>
      <c r="BE377" s="157"/>
      <c r="BF377" s="157"/>
      <c r="BG377" s="157"/>
      <c r="BH377" s="157"/>
      <c r="BI377" s="157"/>
      <c r="BJ377" s="157"/>
    </row>
    <row r="378" spans="2:62" x14ac:dyDescent="0.15">
      <c r="B378"/>
      <c r="C378"/>
      <c r="R378" s="157"/>
      <c r="S378" s="157"/>
      <c r="T378" s="157"/>
      <c r="U378" s="157"/>
      <c r="V378" s="157"/>
      <c r="W378" s="157"/>
      <c r="X378" s="157"/>
      <c r="Y378" s="157"/>
      <c r="Z378" s="157"/>
      <c r="AA378" s="157"/>
      <c r="AB378" s="157"/>
      <c r="AC378" s="157"/>
      <c r="AD378" s="157"/>
      <c r="AE378" s="157"/>
      <c r="AF378" s="157"/>
      <c r="AG378" s="157"/>
      <c r="AH378" s="157"/>
      <c r="AI378" s="157"/>
      <c r="AJ378" s="157"/>
      <c r="AK378" s="157"/>
      <c r="AL378" s="157"/>
      <c r="AM378" s="157"/>
      <c r="AN378" s="157"/>
      <c r="AO378" s="157"/>
      <c r="AP378" s="157"/>
      <c r="AQ378" s="157"/>
      <c r="AR378" s="157"/>
      <c r="AS378" s="157"/>
      <c r="AT378" s="157"/>
      <c r="AU378" s="157"/>
      <c r="AV378" s="157"/>
      <c r="AW378" s="157"/>
      <c r="AX378" s="157"/>
      <c r="AY378" s="157"/>
      <c r="AZ378" s="157"/>
      <c r="BA378" s="157"/>
      <c r="BB378" s="157"/>
      <c r="BC378" s="157"/>
      <c r="BD378" s="157"/>
      <c r="BE378" s="157"/>
      <c r="BF378" s="157"/>
      <c r="BG378" s="157"/>
      <c r="BH378" s="157"/>
      <c r="BI378" s="157"/>
      <c r="BJ378" s="157"/>
    </row>
    <row r="379" spans="2:62" x14ac:dyDescent="0.15">
      <c r="B379"/>
      <c r="C379"/>
      <c r="R379" s="157"/>
      <c r="S379" s="157"/>
      <c r="T379" s="157"/>
      <c r="U379" s="157"/>
      <c r="V379" s="157"/>
      <c r="W379" s="157"/>
      <c r="X379" s="157"/>
      <c r="Y379" s="157"/>
      <c r="Z379" s="157"/>
      <c r="AA379" s="157"/>
      <c r="AB379" s="157"/>
      <c r="AC379" s="157"/>
      <c r="AD379" s="157"/>
      <c r="AE379" s="157"/>
      <c r="AF379" s="157"/>
      <c r="AG379" s="157"/>
      <c r="AH379" s="157"/>
      <c r="AI379" s="157"/>
      <c r="AJ379" s="157"/>
      <c r="AK379" s="157"/>
      <c r="AL379" s="157"/>
      <c r="AM379" s="157"/>
      <c r="AN379" s="157"/>
      <c r="AO379" s="157"/>
      <c r="AP379" s="157"/>
      <c r="AQ379" s="157"/>
      <c r="AR379" s="157"/>
      <c r="AS379" s="157"/>
      <c r="AT379" s="157"/>
      <c r="AU379" s="157"/>
      <c r="AV379" s="157"/>
      <c r="AW379" s="157"/>
      <c r="AX379" s="157"/>
      <c r="AY379" s="157"/>
      <c r="AZ379" s="157"/>
      <c r="BA379" s="157"/>
      <c r="BB379" s="157"/>
      <c r="BC379" s="157"/>
      <c r="BD379" s="157"/>
      <c r="BE379" s="157"/>
      <c r="BF379" s="157"/>
      <c r="BG379" s="157"/>
      <c r="BH379" s="157"/>
      <c r="BI379" s="157"/>
      <c r="BJ379" s="157"/>
    </row>
    <row r="380" spans="2:62" x14ac:dyDescent="0.15">
      <c r="B380"/>
      <c r="C380"/>
      <c r="R380" s="157"/>
      <c r="S380" s="157"/>
      <c r="T380" s="157"/>
      <c r="U380" s="157"/>
      <c r="V380" s="157"/>
      <c r="W380" s="157"/>
      <c r="X380" s="157"/>
      <c r="Y380" s="157"/>
      <c r="Z380" s="157"/>
      <c r="AA380" s="157"/>
      <c r="AB380" s="157"/>
      <c r="AC380" s="157"/>
      <c r="AD380" s="157"/>
      <c r="AE380" s="157"/>
      <c r="AF380" s="157"/>
      <c r="AG380" s="157"/>
      <c r="AH380" s="157"/>
      <c r="AI380" s="157"/>
      <c r="AJ380" s="157"/>
      <c r="AK380" s="157"/>
      <c r="AL380" s="157"/>
      <c r="AM380" s="157"/>
      <c r="AN380" s="157"/>
      <c r="AO380" s="157"/>
      <c r="AP380" s="157"/>
      <c r="AQ380" s="157"/>
      <c r="AR380" s="157"/>
      <c r="AS380" s="157"/>
      <c r="AT380" s="157"/>
      <c r="AU380" s="157"/>
      <c r="AV380" s="157"/>
      <c r="AW380" s="157"/>
      <c r="AX380" s="157"/>
      <c r="AY380" s="157"/>
      <c r="AZ380" s="157"/>
      <c r="BA380" s="157"/>
      <c r="BB380" s="157"/>
      <c r="BC380" s="157"/>
      <c r="BD380" s="157"/>
      <c r="BE380" s="157"/>
      <c r="BF380" s="157"/>
      <c r="BG380" s="157"/>
      <c r="BH380" s="157"/>
      <c r="BI380" s="157"/>
      <c r="BJ380" s="157"/>
    </row>
    <row r="381" spans="2:62" x14ac:dyDescent="0.15">
      <c r="B381"/>
      <c r="C381"/>
      <c r="R381" s="157"/>
      <c r="S381" s="157"/>
      <c r="T381" s="157"/>
      <c r="U381" s="157"/>
      <c r="V381" s="157"/>
      <c r="W381" s="157"/>
      <c r="X381" s="157"/>
      <c r="Y381" s="157"/>
      <c r="Z381" s="157"/>
      <c r="AA381" s="157"/>
      <c r="AB381" s="157"/>
      <c r="AC381" s="157"/>
      <c r="AD381" s="157"/>
      <c r="AE381" s="157"/>
      <c r="AF381" s="157"/>
      <c r="AG381" s="157"/>
      <c r="AH381" s="157"/>
      <c r="AI381" s="157"/>
      <c r="AJ381" s="157"/>
      <c r="AK381" s="157"/>
      <c r="AL381" s="157"/>
      <c r="AM381" s="157"/>
      <c r="AN381" s="157"/>
      <c r="AO381" s="157"/>
      <c r="AP381" s="157"/>
      <c r="AQ381" s="157"/>
      <c r="AR381" s="157"/>
      <c r="AS381" s="157"/>
      <c r="AT381" s="157"/>
      <c r="AU381" s="157"/>
      <c r="AV381" s="157"/>
      <c r="AW381" s="157"/>
      <c r="AX381" s="157"/>
      <c r="AY381" s="157"/>
      <c r="AZ381" s="157"/>
      <c r="BA381" s="157"/>
      <c r="BB381" s="157"/>
      <c r="BC381" s="157"/>
      <c r="BD381" s="157"/>
      <c r="BE381" s="157"/>
      <c r="BF381" s="157"/>
      <c r="BG381" s="157"/>
      <c r="BH381" s="157"/>
      <c r="BI381" s="157"/>
      <c r="BJ381" s="157"/>
    </row>
    <row r="382" spans="2:62" x14ac:dyDescent="0.15">
      <c r="B382"/>
      <c r="C382"/>
      <c r="R382" s="157"/>
      <c r="S382" s="157"/>
      <c r="T382" s="157"/>
      <c r="U382" s="157"/>
      <c r="V382" s="157"/>
      <c r="W382" s="157"/>
      <c r="X382" s="157"/>
      <c r="Y382" s="157"/>
      <c r="Z382" s="157"/>
      <c r="AA382" s="157"/>
      <c r="AB382" s="157"/>
      <c r="AC382" s="157"/>
      <c r="AD382" s="157"/>
      <c r="AE382" s="157"/>
      <c r="AF382" s="157"/>
      <c r="AG382" s="157"/>
      <c r="AH382" s="157"/>
      <c r="AI382" s="157"/>
      <c r="AJ382" s="157"/>
      <c r="AK382" s="157"/>
      <c r="AL382" s="157"/>
      <c r="AM382" s="157"/>
      <c r="AN382" s="157"/>
      <c r="AO382" s="157"/>
      <c r="AP382" s="157"/>
      <c r="AQ382" s="157"/>
      <c r="AR382" s="157"/>
      <c r="AS382" s="157"/>
      <c r="AT382" s="157"/>
      <c r="AU382" s="157"/>
      <c r="AV382" s="157"/>
      <c r="AW382" s="157"/>
      <c r="AX382" s="157"/>
      <c r="AY382" s="157"/>
      <c r="AZ382" s="157"/>
      <c r="BA382" s="157"/>
      <c r="BB382" s="157"/>
      <c r="BC382" s="157"/>
      <c r="BD382" s="157"/>
      <c r="BE382" s="157"/>
      <c r="BF382" s="157"/>
      <c r="BG382" s="157"/>
      <c r="BH382" s="157"/>
      <c r="BI382" s="157"/>
      <c r="BJ382" s="157"/>
    </row>
    <row r="383" spans="2:62" x14ac:dyDescent="0.15">
      <c r="B383"/>
      <c r="C383"/>
      <c r="R383" s="157"/>
      <c r="S383" s="157"/>
      <c r="T383" s="157"/>
      <c r="U383" s="157"/>
      <c r="V383" s="157"/>
      <c r="W383" s="157"/>
      <c r="X383" s="157"/>
      <c r="Y383" s="157"/>
      <c r="Z383" s="157"/>
      <c r="AA383" s="157"/>
      <c r="AB383" s="157"/>
      <c r="AC383" s="157"/>
      <c r="AD383" s="157"/>
      <c r="AE383" s="157"/>
      <c r="AF383" s="157"/>
      <c r="AG383" s="157"/>
      <c r="AH383" s="157"/>
      <c r="AI383" s="157"/>
      <c r="AJ383" s="157"/>
      <c r="AK383" s="157"/>
      <c r="AL383" s="157"/>
      <c r="AM383" s="157"/>
      <c r="AN383" s="157"/>
      <c r="AO383" s="157"/>
      <c r="AP383" s="157"/>
      <c r="AQ383" s="157"/>
      <c r="AR383" s="157"/>
      <c r="AS383" s="157"/>
      <c r="AT383" s="157"/>
      <c r="AU383" s="157"/>
      <c r="AV383" s="157"/>
      <c r="AW383" s="157"/>
      <c r="AX383" s="157"/>
      <c r="AY383" s="157"/>
      <c r="AZ383" s="157"/>
      <c r="BA383" s="157"/>
      <c r="BB383" s="157"/>
      <c r="BC383" s="157"/>
      <c r="BD383" s="157"/>
      <c r="BE383" s="157"/>
      <c r="BF383" s="157"/>
      <c r="BG383" s="157"/>
      <c r="BH383" s="157"/>
      <c r="BI383" s="157"/>
      <c r="BJ383" s="157"/>
    </row>
    <row r="384" spans="2:62" x14ac:dyDescent="0.15">
      <c r="B384"/>
      <c r="C384"/>
      <c r="R384" s="157"/>
      <c r="S384" s="157"/>
      <c r="T384" s="157"/>
      <c r="U384" s="157"/>
      <c r="V384" s="157"/>
      <c r="W384" s="157"/>
      <c r="X384" s="157"/>
      <c r="Y384" s="157"/>
      <c r="Z384" s="157"/>
      <c r="AA384" s="157"/>
      <c r="AB384" s="157"/>
      <c r="AC384" s="157"/>
      <c r="AD384" s="157"/>
      <c r="AE384" s="157"/>
      <c r="AF384" s="157"/>
      <c r="AG384" s="157"/>
      <c r="AH384" s="157"/>
      <c r="AI384" s="157"/>
      <c r="AJ384" s="157"/>
      <c r="AK384" s="157"/>
      <c r="AL384" s="157"/>
      <c r="AM384" s="157"/>
      <c r="AN384" s="157"/>
      <c r="AO384" s="157"/>
      <c r="AP384" s="157"/>
      <c r="AQ384" s="157"/>
      <c r="AR384" s="157"/>
      <c r="AS384" s="157"/>
      <c r="AT384" s="157"/>
      <c r="AU384" s="157"/>
      <c r="AV384" s="157"/>
      <c r="AW384" s="157"/>
      <c r="AX384" s="157"/>
      <c r="AY384" s="157"/>
      <c r="AZ384" s="157"/>
      <c r="BA384" s="157"/>
      <c r="BB384" s="157"/>
      <c r="BC384" s="157"/>
      <c r="BD384" s="157"/>
      <c r="BE384" s="157"/>
      <c r="BF384" s="157"/>
      <c r="BG384" s="157"/>
      <c r="BH384" s="157"/>
      <c r="BI384" s="157"/>
      <c r="BJ384" s="157"/>
    </row>
    <row r="385" spans="2:62" x14ac:dyDescent="0.15">
      <c r="B385"/>
      <c r="C385"/>
      <c r="R385" s="157"/>
      <c r="S385" s="157"/>
      <c r="T385" s="157"/>
      <c r="U385" s="157"/>
      <c r="V385" s="157"/>
      <c r="W385" s="157"/>
      <c r="X385" s="157"/>
      <c r="Y385" s="157"/>
      <c r="Z385" s="157"/>
      <c r="AA385" s="157"/>
      <c r="AB385" s="157"/>
      <c r="AC385" s="157"/>
      <c r="AD385" s="157"/>
      <c r="AE385" s="157"/>
      <c r="AF385" s="157"/>
      <c r="AG385" s="157"/>
      <c r="AH385" s="157"/>
      <c r="AI385" s="157"/>
      <c r="AJ385" s="157"/>
      <c r="AK385" s="157"/>
      <c r="AL385" s="157"/>
      <c r="AM385" s="157"/>
      <c r="AN385" s="157"/>
      <c r="AO385" s="157"/>
      <c r="AP385" s="157"/>
      <c r="AQ385" s="157"/>
      <c r="AR385" s="157"/>
      <c r="AS385" s="157"/>
      <c r="AT385" s="157"/>
      <c r="AU385" s="157"/>
      <c r="AV385" s="157"/>
      <c r="AW385" s="157"/>
      <c r="AX385" s="157"/>
      <c r="AY385" s="157"/>
      <c r="AZ385" s="157"/>
      <c r="BA385" s="157"/>
      <c r="BB385" s="157"/>
      <c r="BC385" s="157"/>
      <c r="BD385" s="157"/>
      <c r="BE385" s="157"/>
      <c r="BF385" s="157"/>
      <c r="BG385" s="157"/>
      <c r="BH385" s="157"/>
      <c r="BI385" s="157"/>
      <c r="BJ385" s="157"/>
    </row>
    <row r="386" spans="2:62" x14ac:dyDescent="0.15">
      <c r="B386"/>
      <c r="C386"/>
      <c r="R386" s="157"/>
      <c r="S386" s="157"/>
      <c r="T386" s="157"/>
      <c r="U386" s="157"/>
      <c r="V386" s="157"/>
      <c r="W386" s="157"/>
      <c r="X386" s="157"/>
      <c r="Y386" s="157"/>
      <c r="Z386" s="157"/>
      <c r="AA386" s="157"/>
      <c r="AB386" s="157"/>
      <c r="AC386" s="157"/>
      <c r="AD386" s="157"/>
      <c r="AE386" s="157"/>
      <c r="AF386" s="157"/>
      <c r="AG386" s="157"/>
      <c r="AH386" s="157"/>
      <c r="AI386" s="157"/>
      <c r="AJ386" s="157"/>
      <c r="AK386" s="157"/>
      <c r="AL386" s="157"/>
      <c r="AM386" s="157"/>
      <c r="AN386" s="157"/>
      <c r="AO386" s="157"/>
      <c r="AP386" s="157"/>
      <c r="AQ386" s="157"/>
      <c r="AR386" s="157"/>
      <c r="AS386" s="157"/>
      <c r="AT386" s="157"/>
      <c r="AU386" s="157"/>
      <c r="AV386" s="157"/>
      <c r="AW386" s="157"/>
      <c r="AX386" s="157"/>
      <c r="AY386" s="157"/>
      <c r="AZ386" s="157"/>
      <c r="BA386" s="157"/>
      <c r="BB386" s="157"/>
      <c r="BC386" s="157"/>
      <c r="BD386" s="157"/>
      <c r="BE386" s="157"/>
      <c r="BF386" s="157"/>
      <c r="BG386" s="157"/>
      <c r="BH386" s="157"/>
      <c r="BI386" s="157"/>
      <c r="BJ386" s="157"/>
    </row>
    <row r="387" spans="2:62" x14ac:dyDescent="0.15">
      <c r="B387"/>
      <c r="C387"/>
      <c r="R387" s="157"/>
      <c r="S387" s="157"/>
      <c r="T387" s="157"/>
      <c r="U387" s="157"/>
      <c r="V387" s="157"/>
      <c r="W387" s="157"/>
      <c r="X387" s="157"/>
      <c r="Y387" s="157"/>
      <c r="Z387" s="157"/>
      <c r="AA387" s="157"/>
      <c r="AB387" s="157"/>
      <c r="AC387" s="157"/>
      <c r="AD387" s="157"/>
      <c r="AE387" s="157"/>
      <c r="AF387" s="157"/>
      <c r="AG387" s="157"/>
      <c r="AH387" s="157"/>
      <c r="AI387" s="157"/>
      <c r="AJ387" s="157"/>
      <c r="AK387" s="157"/>
      <c r="AL387" s="157"/>
      <c r="AM387" s="157"/>
      <c r="AN387" s="157"/>
      <c r="AO387" s="157"/>
      <c r="AP387" s="157"/>
      <c r="AQ387" s="157"/>
      <c r="AR387" s="157"/>
      <c r="AS387" s="157"/>
      <c r="AT387" s="157"/>
      <c r="AU387" s="157"/>
      <c r="AV387" s="157"/>
      <c r="AW387" s="157"/>
      <c r="AX387" s="157"/>
      <c r="AY387" s="157"/>
      <c r="AZ387" s="157"/>
      <c r="BA387" s="157"/>
      <c r="BB387" s="157"/>
      <c r="BC387" s="157"/>
      <c r="BD387" s="157"/>
      <c r="BE387" s="157"/>
      <c r="BF387" s="157"/>
      <c r="BG387" s="157"/>
      <c r="BH387" s="157"/>
      <c r="BI387" s="157"/>
      <c r="BJ387" s="157"/>
    </row>
    <row r="388" spans="2:62" x14ac:dyDescent="0.15">
      <c r="B388"/>
      <c r="C388"/>
      <c r="R388" s="157"/>
      <c r="S388" s="157"/>
      <c r="T388" s="157"/>
      <c r="U388" s="157"/>
      <c r="V388" s="157"/>
      <c r="W388" s="157"/>
      <c r="X388" s="157"/>
      <c r="Y388" s="157"/>
      <c r="Z388" s="157"/>
      <c r="AA388" s="157"/>
      <c r="AB388" s="157"/>
      <c r="AC388" s="157"/>
      <c r="AD388" s="157"/>
      <c r="AE388" s="157"/>
      <c r="AF388" s="157"/>
      <c r="AG388" s="157"/>
      <c r="AH388" s="157"/>
      <c r="AI388" s="157"/>
      <c r="AJ388" s="157"/>
      <c r="AK388" s="157"/>
      <c r="AL388" s="157"/>
      <c r="AM388" s="157"/>
      <c r="AN388" s="157"/>
      <c r="AO388" s="157"/>
      <c r="AP388" s="157"/>
      <c r="AQ388" s="157"/>
      <c r="AR388" s="157"/>
      <c r="AS388" s="157"/>
      <c r="AT388" s="157"/>
      <c r="AU388" s="157"/>
      <c r="AV388" s="157"/>
      <c r="AW388" s="157"/>
      <c r="AX388" s="157"/>
      <c r="AY388" s="157"/>
      <c r="AZ388" s="157"/>
      <c r="BA388" s="157"/>
      <c r="BB388" s="157"/>
      <c r="BC388" s="157"/>
      <c r="BD388" s="157"/>
      <c r="BE388" s="157"/>
      <c r="BF388" s="157"/>
      <c r="BG388" s="157"/>
      <c r="BH388" s="157"/>
      <c r="BI388" s="157"/>
      <c r="BJ388" s="157"/>
    </row>
    <row r="389" spans="2:62" x14ac:dyDescent="0.15">
      <c r="B389"/>
      <c r="C389"/>
      <c r="R389" s="157"/>
      <c r="S389" s="157"/>
      <c r="T389" s="157"/>
      <c r="U389" s="157"/>
      <c r="V389" s="157"/>
      <c r="W389" s="157"/>
      <c r="X389" s="157"/>
      <c r="Y389" s="157"/>
      <c r="Z389" s="157"/>
      <c r="AA389" s="157"/>
      <c r="AB389" s="157"/>
      <c r="AC389" s="157"/>
      <c r="AD389" s="157"/>
      <c r="AE389" s="157"/>
      <c r="AF389" s="157"/>
      <c r="AG389" s="157"/>
      <c r="AH389" s="157"/>
      <c r="AI389" s="157"/>
      <c r="AJ389" s="157"/>
      <c r="AK389" s="157"/>
      <c r="AL389" s="157"/>
      <c r="AM389" s="157"/>
      <c r="AN389" s="157"/>
      <c r="AO389" s="157"/>
      <c r="AP389" s="157"/>
      <c r="AQ389" s="157"/>
      <c r="AR389" s="157"/>
      <c r="AS389" s="157"/>
      <c r="AT389" s="157"/>
      <c r="AU389" s="157"/>
      <c r="AV389" s="157"/>
      <c r="AW389" s="157"/>
      <c r="AX389" s="157"/>
      <c r="AY389" s="157"/>
      <c r="AZ389" s="157"/>
      <c r="BA389" s="157"/>
      <c r="BB389" s="157"/>
      <c r="BC389" s="157"/>
      <c r="BD389" s="157"/>
      <c r="BE389" s="157"/>
      <c r="BF389" s="157"/>
      <c r="BG389" s="157"/>
      <c r="BH389" s="157"/>
      <c r="BI389" s="157"/>
      <c r="BJ389" s="157"/>
    </row>
    <row r="390" spans="2:62" x14ac:dyDescent="0.15">
      <c r="B390"/>
      <c r="C390"/>
      <c r="R390" s="157"/>
      <c r="S390" s="157"/>
      <c r="T390" s="157"/>
      <c r="U390" s="157"/>
      <c r="V390" s="157"/>
      <c r="W390" s="157"/>
      <c r="X390" s="157"/>
      <c r="Y390" s="157"/>
      <c r="Z390" s="157"/>
      <c r="AA390" s="157"/>
      <c r="AB390" s="157"/>
      <c r="AC390" s="157"/>
      <c r="AD390" s="157"/>
      <c r="AE390" s="157"/>
      <c r="AF390" s="157"/>
      <c r="AG390" s="157"/>
      <c r="AH390" s="157"/>
      <c r="AI390" s="157"/>
      <c r="AJ390" s="157"/>
      <c r="AK390" s="157"/>
      <c r="AL390" s="157"/>
      <c r="AM390" s="157"/>
      <c r="AN390" s="157"/>
      <c r="AO390" s="157"/>
      <c r="AP390" s="157"/>
      <c r="AQ390" s="157"/>
      <c r="AR390" s="157"/>
      <c r="AS390" s="157"/>
      <c r="AT390" s="157"/>
      <c r="AU390" s="157"/>
      <c r="AV390" s="157"/>
      <c r="AW390" s="157"/>
      <c r="AX390" s="157"/>
      <c r="AY390" s="157"/>
      <c r="AZ390" s="157"/>
      <c r="BA390" s="157"/>
      <c r="BB390" s="157"/>
      <c r="BC390" s="157"/>
      <c r="BD390" s="157"/>
      <c r="BE390" s="157"/>
      <c r="BF390" s="157"/>
      <c r="BG390" s="157"/>
      <c r="BH390" s="157"/>
      <c r="BI390" s="157"/>
      <c r="BJ390" s="157"/>
    </row>
    <row r="391" spans="2:62" x14ac:dyDescent="0.15">
      <c r="B391"/>
      <c r="C391"/>
      <c r="R391" s="157"/>
      <c r="S391" s="157"/>
      <c r="T391" s="157"/>
      <c r="U391" s="157"/>
      <c r="V391" s="157"/>
      <c r="W391" s="157"/>
      <c r="X391" s="157"/>
      <c r="Y391" s="157"/>
      <c r="Z391" s="157"/>
      <c r="AA391" s="157"/>
      <c r="AB391" s="157"/>
      <c r="AC391" s="157"/>
      <c r="AD391" s="157"/>
      <c r="AE391" s="157"/>
      <c r="AF391" s="157"/>
      <c r="AG391" s="157"/>
      <c r="AH391" s="157"/>
      <c r="AI391" s="157"/>
      <c r="AJ391" s="157"/>
      <c r="AK391" s="157"/>
      <c r="AL391" s="157"/>
      <c r="AM391" s="157"/>
      <c r="AN391" s="157"/>
      <c r="AO391" s="157"/>
      <c r="AP391" s="157"/>
      <c r="AQ391" s="157"/>
      <c r="AR391" s="157"/>
      <c r="AS391" s="157"/>
      <c r="AT391" s="157"/>
      <c r="AU391" s="157"/>
      <c r="AV391" s="157"/>
      <c r="AW391" s="157"/>
      <c r="AX391" s="157"/>
      <c r="AY391" s="157"/>
      <c r="AZ391" s="157"/>
      <c r="BA391" s="157"/>
      <c r="BB391" s="157"/>
      <c r="BC391" s="157"/>
      <c r="BD391" s="157"/>
      <c r="BE391" s="157"/>
      <c r="BF391" s="157"/>
      <c r="BG391" s="157"/>
      <c r="BH391" s="157"/>
      <c r="BI391" s="157"/>
      <c r="BJ391" s="157"/>
    </row>
    <row r="392" spans="2:62" x14ac:dyDescent="0.15">
      <c r="B392"/>
      <c r="C392"/>
      <c r="R392" s="157"/>
      <c r="S392" s="157"/>
      <c r="T392" s="157"/>
      <c r="U392" s="157"/>
      <c r="V392" s="157"/>
      <c r="W392" s="157"/>
      <c r="X392" s="157"/>
      <c r="Y392" s="157"/>
      <c r="Z392" s="157"/>
      <c r="AA392" s="157"/>
      <c r="AB392" s="157"/>
      <c r="AC392" s="157"/>
      <c r="AD392" s="157"/>
      <c r="AE392" s="157"/>
      <c r="AF392" s="157"/>
      <c r="AG392" s="157"/>
      <c r="AH392" s="157"/>
      <c r="AI392" s="157"/>
      <c r="AJ392" s="157"/>
      <c r="AK392" s="157"/>
      <c r="AL392" s="157"/>
      <c r="AM392" s="157"/>
      <c r="AN392" s="157"/>
      <c r="AO392" s="157"/>
      <c r="AP392" s="157"/>
      <c r="AQ392" s="157"/>
      <c r="AR392" s="157"/>
      <c r="AS392" s="157"/>
      <c r="AT392" s="157"/>
      <c r="AU392" s="157"/>
      <c r="AV392" s="157"/>
      <c r="AW392" s="157"/>
      <c r="AX392" s="157"/>
      <c r="AY392" s="157"/>
      <c r="AZ392" s="157"/>
      <c r="BA392" s="157"/>
      <c r="BB392" s="157"/>
      <c r="BC392" s="157"/>
      <c r="BD392" s="157"/>
      <c r="BE392" s="157"/>
      <c r="BF392" s="157"/>
      <c r="BG392" s="157"/>
      <c r="BH392" s="157"/>
      <c r="BI392" s="157"/>
      <c r="BJ392" s="157"/>
    </row>
    <row r="393" spans="2:62" x14ac:dyDescent="0.15">
      <c r="B393"/>
      <c r="C393"/>
      <c r="R393" s="157"/>
      <c r="S393" s="157"/>
      <c r="T393" s="157"/>
      <c r="U393" s="157"/>
      <c r="V393" s="157"/>
      <c r="W393" s="157"/>
      <c r="X393" s="157"/>
      <c r="Y393" s="157"/>
      <c r="Z393" s="157"/>
      <c r="AA393" s="157"/>
      <c r="AB393" s="157"/>
      <c r="AC393" s="157"/>
      <c r="AD393" s="157"/>
      <c r="AE393" s="157"/>
      <c r="AF393" s="157"/>
      <c r="AG393" s="157"/>
      <c r="AH393" s="157"/>
      <c r="AI393" s="157"/>
      <c r="AJ393" s="157"/>
      <c r="AK393" s="157"/>
      <c r="AL393" s="157"/>
      <c r="AM393" s="157"/>
      <c r="AN393" s="157"/>
      <c r="AO393" s="157"/>
      <c r="AP393" s="157"/>
      <c r="AQ393" s="157"/>
      <c r="AR393" s="157"/>
      <c r="AS393" s="157"/>
      <c r="AT393" s="157"/>
      <c r="AU393" s="157"/>
      <c r="AV393" s="157"/>
      <c r="AW393" s="157"/>
      <c r="AX393" s="157"/>
      <c r="AY393" s="157"/>
      <c r="AZ393" s="157"/>
      <c r="BA393" s="157"/>
      <c r="BB393" s="157"/>
      <c r="BC393" s="157"/>
      <c r="BD393" s="157"/>
      <c r="BE393" s="157"/>
      <c r="BF393" s="157"/>
      <c r="BG393" s="157"/>
      <c r="BH393" s="157"/>
      <c r="BI393" s="157"/>
      <c r="BJ393" s="157"/>
    </row>
    <row r="394" spans="2:62" x14ac:dyDescent="0.15">
      <c r="B394"/>
      <c r="C394"/>
      <c r="R394" s="157"/>
      <c r="S394" s="157"/>
      <c r="T394" s="157"/>
      <c r="U394" s="157"/>
      <c r="V394" s="157"/>
      <c r="W394" s="157"/>
      <c r="X394" s="157"/>
      <c r="Y394" s="157"/>
      <c r="Z394" s="157"/>
      <c r="AA394" s="157"/>
      <c r="AB394" s="157"/>
      <c r="AC394" s="157"/>
      <c r="AD394" s="157"/>
      <c r="AE394" s="157"/>
      <c r="AF394" s="157"/>
      <c r="AG394" s="157"/>
      <c r="AH394" s="157"/>
      <c r="AI394" s="157"/>
      <c r="AJ394" s="157"/>
      <c r="AK394" s="157"/>
      <c r="AL394" s="157"/>
      <c r="AM394" s="157"/>
      <c r="AN394" s="157"/>
      <c r="AO394" s="157"/>
      <c r="AP394" s="157"/>
      <c r="AQ394" s="157"/>
      <c r="AR394" s="157"/>
      <c r="AS394" s="157"/>
      <c r="AT394" s="157"/>
      <c r="AU394" s="157"/>
      <c r="AV394" s="157"/>
      <c r="AW394" s="157"/>
      <c r="AX394" s="157"/>
      <c r="AY394" s="157"/>
      <c r="AZ394" s="157"/>
      <c r="BA394" s="157"/>
      <c r="BB394" s="157"/>
      <c r="BC394" s="157"/>
      <c r="BD394" s="157"/>
      <c r="BE394" s="157"/>
      <c r="BF394" s="157"/>
      <c r="BG394" s="157"/>
      <c r="BH394" s="157"/>
      <c r="BI394" s="157"/>
      <c r="BJ394" s="157"/>
    </row>
    <row r="395" spans="2:62" x14ac:dyDescent="0.15">
      <c r="B395"/>
      <c r="C395"/>
      <c r="R395" s="157"/>
      <c r="S395" s="157"/>
      <c r="T395" s="157"/>
      <c r="U395" s="157"/>
      <c r="V395" s="157"/>
      <c r="W395" s="157"/>
      <c r="X395" s="157"/>
      <c r="Y395" s="157"/>
      <c r="Z395" s="157"/>
      <c r="AA395" s="157"/>
      <c r="AB395" s="157"/>
      <c r="AC395" s="157"/>
      <c r="AD395" s="157"/>
      <c r="AE395" s="157"/>
      <c r="AF395" s="157"/>
      <c r="AG395" s="157"/>
      <c r="AH395" s="157"/>
      <c r="AI395" s="157"/>
      <c r="AJ395" s="157"/>
      <c r="AK395" s="157"/>
      <c r="AL395" s="157"/>
      <c r="AM395" s="157"/>
      <c r="AN395" s="157"/>
      <c r="AO395" s="157"/>
      <c r="AP395" s="157"/>
      <c r="AQ395" s="157"/>
      <c r="AR395" s="157"/>
      <c r="AS395" s="157"/>
      <c r="AT395" s="157"/>
      <c r="AU395" s="157"/>
      <c r="AV395" s="157"/>
      <c r="AW395" s="157"/>
      <c r="AX395" s="157"/>
      <c r="AY395" s="157"/>
      <c r="AZ395" s="157"/>
      <c r="BA395" s="157"/>
      <c r="BB395" s="157"/>
      <c r="BC395" s="157"/>
      <c r="BD395" s="157"/>
      <c r="BE395" s="157"/>
      <c r="BF395" s="157"/>
      <c r="BG395" s="157"/>
      <c r="BH395" s="157"/>
      <c r="BI395" s="157"/>
      <c r="BJ395" s="157"/>
    </row>
    <row r="396" spans="2:62" x14ac:dyDescent="0.15">
      <c r="B396"/>
      <c r="C396"/>
      <c r="R396" s="157"/>
      <c r="S396" s="157"/>
      <c r="T396" s="157"/>
      <c r="U396" s="157"/>
      <c r="V396" s="157"/>
      <c r="W396" s="157"/>
      <c r="X396" s="157"/>
      <c r="Y396" s="157"/>
      <c r="Z396" s="157"/>
      <c r="AA396" s="157"/>
      <c r="AB396" s="157"/>
      <c r="AC396" s="157"/>
      <c r="AD396" s="157"/>
      <c r="AE396" s="157"/>
      <c r="AF396" s="157"/>
      <c r="AG396" s="157"/>
      <c r="AH396" s="157"/>
      <c r="AI396" s="157"/>
      <c r="AJ396" s="157"/>
      <c r="AK396" s="157"/>
      <c r="AL396" s="157"/>
      <c r="AM396" s="157"/>
      <c r="AN396" s="157"/>
      <c r="AO396" s="157"/>
      <c r="AP396" s="157"/>
      <c r="AQ396" s="157"/>
      <c r="AR396" s="157"/>
      <c r="AS396" s="157"/>
      <c r="AT396" s="157"/>
      <c r="AU396" s="157"/>
      <c r="AV396" s="157"/>
      <c r="AW396" s="157"/>
      <c r="AX396" s="157"/>
      <c r="AY396" s="157"/>
      <c r="AZ396" s="157"/>
      <c r="BA396" s="157"/>
      <c r="BB396" s="157"/>
      <c r="BC396" s="157"/>
      <c r="BD396" s="157"/>
      <c r="BE396" s="157"/>
      <c r="BF396" s="157"/>
      <c r="BG396" s="157"/>
      <c r="BH396" s="157"/>
      <c r="BI396" s="157"/>
      <c r="BJ396" s="157"/>
    </row>
    <row r="397" spans="2:62" x14ac:dyDescent="0.15">
      <c r="B397"/>
      <c r="C397"/>
      <c r="R397" s="157"/>
      <c r="S397" s="157"/>
      <c r="T397" s="157"/>
      <c r="U397" s="157"/>
      <c r="V397" s="157"/>
      <c r="W397" s="157"/>
      <c r="X397" s="157"/>
      <c r="Y397" s="157"/>
      <c r="Z397" s="157"/>
      <c r="AA397" s="157"/>
      <c r="AB397" s="157"/>
      <c r="AC397" s="157"/>
      <c r="AD397" s="157"/>
      <c r="AE397" s="157"/>
      <c r="AF397" s="157"/>
      <c r="AG397" s="157"/>
      <c r="AH397" s="157"/>
      <c r="AI397" s="157"/>
      <c r="AJ397" s="157"/>
      <c r="AK397" s="157"/>
      <c r="AL397" s="157"/>
      <c r="AM397" s="157"/>
      <c r="AN397" s="157"/>
      <c r="AO397" s="157"/>
      <c r="AP397" s="157"/>
      <c r="AQ397" s="157"/>
      <c r="AR397" s="157"/>
      <c r="AS397" s="157"/>
      <c r="AT397" s="157"/>
      <c r="AU397" s="157"/>
      <c r="AV397" s="157"/>
      <c r="AW397" s="157"/>
      <c r="AX397" s="157"/>
      <c r="AY397" s="157"/>
      <c r="AZ397" s="157"/>
      <c r="BA397" s="157"/>
      <c r="BB397" s="157"/>
      <c r="BC397" s="157"/>
      <c r="BD397" s="157"/>
      <c r="BE397" s="157"/>
      <c r="BF397" s="157"/>
      <c r="BG397" s="157"/>
      <c r="BH397" s="157"/>
      <c r="BI397" s="157"/>
      <c r="BJ397" s="157"/>
    </row>
    <row r="398" spans="2:62" x14ac:dyDescent="0.15">
      <c r="B398"/>
      <c r="C398"/>
      <c r="R398" s="157"/>
      <c r="S398" s="157"/>
      <c r="T398" s="157"/>
      <c r="U398" s="157"/>
      <c r="V398" s="157"/>
      <c r="W398" s="157"/>
      <c r="X398" s="157"/>
      <c r="Y398" s="157"/>
      <c r="Z398" s="157"/>
      <c r="AA398" s="157"/>
      <c r="AB398" s="157"/>
      <c r="AC398" s="157"/>
      <c r="AD398" s="157"/>
      <c r="AE398" s="157"/>
      <c r="AF398" s="157"/>
      <c r="AG398" s="157"/>
      <c r="AH398" s="157"/>
      <c r="AI398" s="157"/>
      <c r="AJ398" s="157"/>
      <c r="AK398" s="157"/>
      <c r="AL398" s="157"/>
      <c r="AM398" s="157"/>
      <c r="AN398" s="157"/>
      <c r="AO398" s="157"/>
      <c r="AP398" s="157"/>
      <c r="AQ398" s="157"/>
      <c r="AR398" s="157"/>
      <c r="AS398" s="157"/>
      <c r="AT398" s="157"/>
      <c r="AU398" s="157"/>
      <c r="AV398" s="157"/>
      <c r="AW398" s="157"/>
      <c r="AX398" s="157"/>
      <c r="AY398" s="157"/>
      <c r="AZ398" s="157"/>
      <c r="BA398" s="157"/>
      <c r="BB398" s="157"/>
      <c r="BC398" s="157"/>
      <c r="BD398" s="157"/>
      <c r="BE398" s="157"/>
      <c r="BF398" s="157"/>
      <c r="BG398" s="157"/>
      <c r="BH398" s="157"/>
      <c r="BI398" s="157"/>
      <c r="BJ398" s="157"/>
    </row>
    <row r="399" spans="2:62" x14ac:dyDescent="0.15">
      <c r="B399"/>
      <c r="C399"/>
      <c r="R399" s="157"/>
      <c r="S399" s="157"/>
      <c r="T399" s="157"/>
      <c r="U399" s="157"/>
      <c r="V399" s="157"/>
      <c r="W399" s="157"/>
      <c r="X399" s="157"/>
      <c r="Y399" s="157"/>
      <c r="Z399" s="157"/>
      <c r="AA399" s="157"/>
      <c r="AB399" s="157"/>
      <c r="AC399" s="157"/>
      <c r="AD399" s="157"/>
      <c r="AE399" s="157"/>
      <c r="AF399" s="157"/>
      <c r="AG399" s="157"/>
      <c r="AH399" s="157"/>
      <c r="AI399" s="157"/>
      <c r="AJ399" s="157"/>
      <c r="AK399" s="157"/>
      <c r="AL399" s="157"/>
      <c r="AM399" s="157"/>
      <c r="AN399" s="157"/>
      <c r="AO399" s="157"/>
      <c r="AP399" s="157"/>
      <c r="AQ399" s="157"/>
      <c r="AR399" s="157"/>
      <c r="AS399" s="157"/>
      <c r="AT399" s="157"/>
      <c r="AU399" s="157"/>
      <c r="AV399" s="157"/>
      <c r="AW399" s="157"/>
      <c r="AX399" s="157"/>
      <c r="AY399" s="157"/>
      <c r="AZ399" s="157"/>
      <c r="BA399" s="157"/>
      <c r="BB399" s="157"/>
      <c r="BC399" s="157"/>
      <c r="BD399" s="157"/>
      <c r="BE399" s="157"/>
      <c r="BF399" s="157"/>
      <c r="BG399" s="157"/>
      <c r="BH399" s="157"/>
      <c r="BI399" s="157"/>
      <c r="BJ399" s="157"/>
    </row>
    <row r="400" spans="2:62" x14ac:dyDescent="0.15">
      <c r="B400"/>
      <c r="C400"/>
      <c r="R400" s="157"/>
      <c r="S400" s="157"/>
      <c r="T400" s="157"/>
      <c r="U400" s="157"/>
      <c r="V400" s="157"/>
      <c r="W400" s="157"/>
      <c r="X400" s="157"/>
      <c r="Y400" s="157"/>
      <c r="Z400" s="157"/>
      <c r="AA400" s="157"/>
      <c r="AB400" s="157"/>
      <c r="AC400" s="157"/>
      <c r="AD400" s="157"/>
      <c r="AE400" s="157"/>
      <c r="AF400" s="157"/>
      <c r="AG400" s="157"/>
      <c r="AH400" s="157"/>
      <c r="AI400" s="157"/>
      <c r="AJ400" s="157"/>
      <c r="AK400" s="157"/>
      <c r="AL400" s="157"/>
      <c r="AM400" s="157"/>
      <c r="AN400" s="157"/>
      <c r="AO400" s="157"/>
      <c r="AP400" s="157"/>
      <c r="AQ400" s="157"/>
      <c r="AR400" s="157"/>
      <c r="AS400" s="157"/>
      <c r="AT400" s="157"/>
      <c r="AU400" s="157"/>
      <c r="AV400" s="157"/>
      <c r="AW400" s="157"/>
      <c r="AX400" s="157"/>
      <c r="AY400" s="157"/>
      <c r="AZ400" s="157"/>
      <c r="BA400" s="157"/>
      <c r="BB400" s="157"/>
      <c r="BC400" s="157"/>
      <c r="BD400" s="157"/>
      <c r="BE400" s="157"/>
      <c r="BF400" s="157"/>
      <c r="BG400" s="157"/>
      <c r="BH400" s="157"/>
      <c r="BI400" s="157"/>
      <c r="BJ400" s="157"/>
    </row>
    <row r="401" spans="2:62" x14ac:dyDescent="0.15">
      <c r="B401"/>
      <c r="C401"/>
      <c r="R401" s="157"/>
      <c r="S401" s="157"/>
      <c r="T401" s="157"/>
      <c r="U401" s="157"/>
      <c r="V401" s="157"/>
      <c r="W401" s="157"/>
      <c r="X401" s="157"/>
      <c r="Y401" s="157"/>
      <c r="Z401" s="157"/>
      <c r="AA401" s="157"/>
      <c r="AB401" s="157"/>
      <c r="AC401" s="157"/>
      <c r="AD401" s="157"/>
      <c r="AE401" s="157"/>
      <c r="AF401" s="157"/>
      <c r="AG401" s="157"/>
      <c r="AH401" s="157"/>
      <c r="AI401" s="157"/>
      <c r="AJ401" s="157"/>
      <c r="AK401" s="157"/>
      <c r="AL401" s="157"/>
      <c r="AM401" s="157"/>
      <c r="AN401" s="157"/>
      <c r="AO401" s="157"/>
      <c r="AP401" s="157"/>
      <c r="AQ401" s="157"/>
      <c r="AR401" s="157"/>
      <c r="AS401" s="157"/>
      <c r="AT401" s="157"/>
      <c r="AU401" s="157"/>
      <c r="AV401" s="157"/>
      <c r="AW401" s="157"/>
      <c r="AX401" s="157"/>
      <c r="AY401" s="157"/>
      <c r="AZ401" s="157"/>
      <c r="BA401" s="157"/>
      <c r="BB401" s="157"/>
      <c r="BC401" s="157"/>
      <c r="BD401" s="157"/>
      <c r="BE401" s="157"/>
      <c r="BF401" s="157"/>
      <c r="BG401" s="157"/>
      <c r="BH401" s="157"/>
      <c r="BI401" s="157"/>
      <c r="BJ401" s="157"/>
    </row>
    <row r="402" spans="2:62" x14ac:dyDescent="0.15">
      <c r="B402"/>
      <c r="C402"/>
      <c r="R402" s="157"/>
      <c r="S402" s="157"/>
      <c r="T402" s="157"/>
      <c r="U402" s="157"/>
      <c r="V402" s="157"/>
      <c r="W402" s="157"/>
      <c r="X402" s="157"/>
      <c r="Y402" s="157"/>
      <c r="Z402" s="157"/>
      <c r="AA402" s="157"/>
      <c r="AB402" s="157"/>
      <c r="AC402" s="157"/>
      <c r="AD402" s="157"/>
      <c r="AE402" s="157"/>
      <c r="AF402" s="157"/>
      <c r="AG402" s="157"/>
      <c r="AH402" s="157"/>
      <c r="AI402" s="157"/>
      <c r="AJ402" s="157"/>
      <c r="AK402" s="157"/>
      <c r="AL402" s="157"/>
      <c r="AM402" s="157"/>
      <c r="AN402" s="157"/>
      <c r="AO402" s="157"/>
      <c r="AP402" s="157"/>
      <c r="AQ402" s="157"/>
      <c r="AR402" s="157"/>
      <c r="AS402" s="157"/>
      <c r="AT402" s="157"/>
      <c r="AU402" s="157"/>
      <c r="AV402" s="157"/>
      <c r="AW402" s="157"/>
      <c r="AX402" s="157"/>
      <c r="AY402" s="157"/>
      <c r="AZ402" s="157"/>
      <c r="BA402" s="157"/>
      <c r="BB402" s="157"/>
      <c r="BC402" s="157"/>
      <c r="BD402" s="157"/>
      <c r="BE402" s="157"/>
      <c r="BF402" s="157"/>
      <c r="BG402" s="157"/>
      <c r="BH402" s="157"/>
      <c r="BI402" s="157"/>
      <c r="BJ402" s="157"/>
    </row>
    <row r="403" spans="2:62" x14ac:dyDescent="0.15">
      <c r="B403"/>
      <c r="C403"/>
      <c r="R403" s="157"/>
      <c r="S403" s="157"/>
      <c r="T403" s="157"/>
      <c r="U403" s="157"/>
      <c r="V403" s="157"/>
      <c r="W403" s="157"/>
      <c r="X403" s="157"/>
      <c r="Y403" s="157"/>
      <c r="Z403" s="157"/>
      <c r="AA403" s="157"/>
      <c r="AB403" s="157"/>
      <c r="AC403" s="157"/>
      <c r="AD403" s="157"/>
      <c r="AE403" s="157"/>
      <c r="AF403" s="157"/>
      <c r="AG403" s="157"/>
      <c r="AH403" s="157"/>
      <c r="AI403" s="157"/>
      <c r="AJ403" s="157"/>
      <c r="AK403" s="157"/>
      <c r="AL403" s="157"/>
      <c r="AM403" s="157"/>
      <c r="AN403" s="157"/>
      <c r="AO403" s="157"/>
      <c r="AP403" s="157"/>
      <c r="AQ403" s="157"/>
      <c r="AR403" s="157"/>
      <c r="AS403" s="157"/>
      <c r="AT403" s="157"/>
      <c r="AU403" s="157"/>
      <c r="AV403" s="157"/>
      <c r="AW403" s="157"/>
      <c r="AX403" s="157"/>
      <c r="AY403" s="157"/>
      <c r="AZ403" s="157"/>
      <c r="BA403" s="157"/>
      <c r="BB403" s="157"/>
      <c r="BC403" s="157"/>
      <c r="BD403" s="157"/>
      <c r="BE403" s="157"/>
      <c r="BF403" s="157"/>
      <c r="BG403" s="157"/>
      <c r="BH403" s="157"/>
      <c r="BI403" s="157"/>
      <c r="BJ403" s="157"/>
    </row>
    <row r="404" spans="2:62" x14ac:dyDescent="0.15">
      <c r="B404"/>
      <c r="C404"/>
      <c r="R404" s="157"/>
      <c r="S404" s="157"/>
      <c r="T404" s="157"/>
      <c r="U404" s="157"/>
      <c r="V404" s="157"/>
      <c r="W404" s="157"/>
      <c r="X404" s="157"/>
      <c r="Y404" s="157"/>
      <c r="Z404" s="157"/>
      <c r="AA404" s="157"/>
      <c r="AB404" s="157"/>
      <c r="AC404" s="157"/>
      <c r="AD404" s="157"/>
      <c r="AE404" s="157"/>
      <c r="AF404" s="157"/>
      <c r="AG404" s="157"/>
      <c r="AH404" s="157"/>
      <c r="AI404" s="157"/>
      <c r="AJ404" s="157"/>
      <c r="AK404" s="157"/>
      <c r="AL404" s="157"/>
      <c r="AM404" s="157"/>
      <c r="AN404" s="157"/>
      <c r="AO404" s="157"/>
      <c r="AP404" s="157"/>
      <c r="AQ404" s="157"/>
      <c r="AR404" s="157"/>
      <c r="AS404" s="157"/>
      <c r="AT404" s="157"/>
      <c r="AU404" s="157"/>
      <c r="AV404" s="157"/>
      <c r="AW404" s="157"/>
      <c r="AX404" s="157"/>
      <c r="AY404" s="157"/>
      <c r="AZ404" s="157"/>
      <c r="BA404" s="157"/>
      <c r="BB404" s="157"/>
      <c r="BC404" s="157"/>
      <c r="BD404" s="157"/>
      <c r="BE404" s="157"/>
      <c r="BF404" s="157"/>
      <c r="BG404" s="157"/>
      <c r="BH404" s="157"/>
      <c r="BI404" s="157"/>
      <c r="BJ404" s="157"/>
    </row>
    <row r="405" spans="2:62" x14ac:dyDescent="0.15">
      <c r="B405"/>
      <c r="C405"/>
      <c r="R405" s="157"/>
      <c r="S405" s="157"/>
      <c r="T405" s="157"/>
      <c r="U405" s="157"/>
      <c r="V405" s="157"/>
      <c r="W405" s="157"/>
      <c r="X405" s="157"/>
      <c r="Y405" s="157"/>
      <c r="Z405" s="157"/>
      <c r="AA405" s="157"/>
      <c r="AB405" s="157"/>
      <c r="AC405" s="157"/>
      <c r="AD405" s="157"/>
      <c r="AE405" s="157"/>
      <c r="AF405" s="157"/>
      <c r="AG405" s="157"/>
      <c r="AH405" s="157"/>
      <c r="AI405" s="157"/>
      <c r="AJ405" s="157"/>
      <c r="AK405" s="157"/>
      <c r="AL405" s="157"/>
      <c r="AM405" s="157"/>
      <c r="AN405" s="157"/>
      <c r="AO405" s="157"/>
      <c r="AP405" s="157"/>
      <c r="AQ405" s="157"/>
      <c r="AR405" s="157"/>
      <c r="AS405" s="157"/>
      <c r="AT405" s="157"/>
      <c r="AU405" s="157"/>
      <c r="AV405" s="157"/>
      <c r="AW405" s="157"/>
      <c r="AX405" s="157"/>
      <c r="AY405" s="157"/>
      <c r="AZ405" s="157"/>
      <c r="BA405" s="157"/>
      <c r="BB405" s="157"/>
      <c r="BC405" s="157"/>
      <c r="BD405" s="157"/>
      <c r="BE405" s="157"/>
      <c r="BF405" s="157"/>
      <c r="BG405" s="157"/>
      <c r="BH405" s="157"/>
      <c r="BI405" s="157"/>
      <c r="BJ405" s="157"/>
    </row>
    <row r="406" spans="2:62" x14ac:dyDescent="0.15">
      <c r="B406"/>
      <c r="C406"/>
      <c r="R406" s="157"/>
      <c r="S406" s="157"/>
      <c r="T406" s="157"/>
      <c r="U406" s="157"/>
      <c r="V406" s="157"/>
      <c r="W406" s="157"/>
      <c r="X406" s="157"/>
      <c r="Y406" s="157"/>
      <c r="Z406" s="157"/>
      <c r="AA406" s="157"/>
      <c r="AB406" s="157"/>
      <c r="AC406" s="157"/>
      <c r="AD406" s="157"/>
      <c r="AE406" s="157"/>
      <c r="AF406" s="157"/>
      <c r="AG406" s="157"/>
      <c r="AH406" s="157"/>
      <c r="AI406" s="157"/>
      <c r="AJ406" s="157"/>
      <c r="AK406" s="157"/>
      <c r="AL406" s="157"/>
      <c r="AM406" s="157"/>
      <c r="AN406" s="157"/>
      <c r="AO406" s="157"/>
      <c r="AP406" s="157"/>
      <c r="AQ406" s="157"/>
      <c r="AR406" s="157"/>
      <c r="AS406" s="157"/>
      <c r="AT406" s="157"/>
      <c r="AU406" s="157"/>
      <c r="AV406" s="157"/>
      <c r="AW406" s="157"/>
      <c r="AX406" s="157"/>
      <c r="AY406" s="157"/>
      <c r="AZ406" s="157"/>
      <c r="BA406" s="157"/>
      <c r="BB406" s="157"/>
      <c r="BC406" s="157"/>
      <c r="BD406" s="157"/>
      <c r="BE406" s="157"/>
      <c r="BF406" s="157"/>
      <c r="BG406" s="157"/>
      <c r="BH406" s="157"/>
      <c r="BI406" s="157"/>
      <c r="BJ406" s="157"/>
    </row>
    <row r="407" spans="2:62" x14ac:dyDescent="0.15">
      <c r="B407"/>
      <c r="C407"/>
      <c r="R407" s="157"/>
      <c r="S407" s="157"/>
      <c r="T407" s="157"/>
      <c r="U407" s="157"/>
      <c r="V407" s="157"/>
      <c r="W407" s="157"/>
      <c r="X407" s="157"/>
      <c r="Y407" s="157"/>
      <c r="Z407" s="157"/>
      <c r="AA407" s="157"/>
      <c r="AB407" s="157"/>
      <c r="AC407" s="157"/>
      <c r="AD407" s="157"/>
      <c r="AE407" s="157"/>
      <c r="AF407" s="157"/>
      <c r="AG407" s="157"/>
      <c r="AH407" s="157"/>
      <c r="AI407" s="157"/>
      <c r="AJ407" s="157"/>
      <c r="AK407" s="157"/>
      <c r="AL407" s="157"/>
      <c r="AM407" s="157"/>
      <c r="AN407" s="157"/>
      <c r="AO407" s="157"/>
      <c r="AP407" s="157"/>
      <c r="AQ407" s="157"/>
      <c r="AR407" s="157"/>
      <c r="AS407" s="157"/>
      <c r="AT407" s="157"/>
      <c r="AU407" s="157"/>
      <c r="AV407" s="157"/>
      <c r="AW407" s="157"/>
      <c r="AX407" s="157"/>
      <c r="AY407" s="157"/>
      <c r="AZ407" s="157"/>
      <c r="BA407" s="157"/>
      <c r="BB407" s="157"/>
      <c r="BC407" s="157"/>
      <c r="BD407" s="157"/>
      <c r="BE407" s="157"/>
      <c r="BF407" s="157"/>
      <c r="BG407" s="157"/>
      <c r="BH407" s="157"/>
      <c r="BI407" s="157"/>
      <c r="BJ407" s="157"/>
    </row>
    <row r="408" spans="2:62" x14ac:dyDescent="0.15">
      <c r="B408"/>
      <c r="C408"/>
      <c r="R408" s="157"/>
      <c r="S408" s="157"/>
      <c r="T408" s="157"/>
      <c r="U408" s="157"/>
      <c r="V408" s="157"/>
      <c r="W408" s="157"/>
      <c r="X408" s="157"/>
      <c r="Y408" s="157"/>
      <c r="Z408" s="157"/>
      <c r="AA408" s="157"/>
      <c r="AB408" s="157"/>
      <c r="AC408" s="157"/>
      <c r="AD408" s="157"/>
      <c r="AE408" s="157"/>
      <c r="AF408" s="157"/>
      <c r="AG408" s="157"/>
      <c r="AH408" s="157"/>
      <c r="AI408" s="157"/>
      <c r="AJ408" s="157"/>
      <c r="AK408" s="157"/>
      <c r="AL408" s="157"/>
      <c r="AM408" s="157"/>
      <c r="AN408" s="157"/>
      <c r="AO408" s="157"/>
      <c r="AP408" s="157"/>
      <c r="AQ408" s="157"/>
      <c r="AR408" s="157"/>
      <c r="AS408" s="157"/>
      <c r="AT408" s="157"/>
      <c r="AU408" s="157"/>
      <c r="AV408" s="157"/>
      <c r="AW408" s="157"/>
      <c r="AX408" s="157"/>
      <c r="AY408" s="157"/>
      <c r="AZ408" s="157"/>
      <c r="BA408" s="157"/>
      <c r="BB408" s="157"/>
      <c r="BC408" s="157"/>
      <c r="BD408" s="157"/>
      <c r="BE408" s="157"/>
      <c r="BF408" s="157"/>
      <c r="BG408" s="157"/>
      <c r="BH408" s="157"/>
      <c r="BI408" s="157"/>
      <c r="BJ408" s="157"/>
    </row>
    <row r="409" spans="2:62" x14ac:dyDescent="0.15">
      <c r="B409"/>
      <c r="C409"/>
      <c r="R409" s="157"/>
      <c r="S409" s="157"/>
      <c r="T409" s="157"/>
      <c r="U409" s="157"/>
      <c r="V409" s="157"/>
      <c r="W409" s="157"/>
      <c r="X409" s="157"/>
      <c r="Y409" s="157"/>
      <c r="Z409" s="157"/>
      <c r="AA409" s="157"/>
      <c r="AB409" s="157"/>
      <c r="AC409" s="157"/>
      <c r="AD409" s="157"/>
      <c r="AE409" s="157"/>
      <c r="AF409" s="157"/>
      <c r="AG409" s="157"/>
      <c r="AH409" s="157"/>
      <c r="AI409" s="157"/>
      <c r="AJ409" s="157"/>
      <c r="AK409" s="157"/>
      <c r="AL409" s="157"/>
      <c r="AM409" s="157"/>
      <c r="AN409" s="157"/>
      <c r="AO409" s="157"/>
      <c r="AP409" s="157"/>
      <c r="AQ409" s="157"/>
      <c r="AR409" s="157"/>
      <c r="AS409" s="157"/>
      <c r="AT409" s="157"/>
      <c r="AU409" s="157"/>
      <c r="AV409" s="157"/>
      <c r="AW409" s="157"/>
      <c r="AX409" s="157"/>
      <c r="AY409" s="157"/>
      <c r="AZ409" s="157"/>
      <c r="BA409" s="157"/>
      <c r="BB409" s="157"/>
      <c r="BC409" s="157"/>
      <c r="BD409" s="157"/>
      <c r="BE409" s="157"/>
      <c r="BF409" s="157"/>
      <c r="BG409" s="157"/>
      <c r="BH409" s="157"/>
      <c r="BI409" s="157"/>
      <c r="BJ409" s="157"/>
    </row>
    <row r="410" spans="2:62" x14ac:dyDescent="0.15">
      <c r="B410"/>
      <c r="C410"/>
      <c r="R410" s="157"/>
      <c r="S410" s="157"/>
      <c r="T410" s="157"/>
      <c r="U410" s="157"/>
      <c r="V410" s="157"/>
      <c r="W410" s="157"/>
      <c r="X410" s="157"/>
      <c r="Y410" s="157"/>
      <c r="Z410" s="157"/>
      <c r="AA410" s="157"/>
      <c r="AB410" s="157"/>
      <c r="AC410" s="157"/>
      <c r="AD410" s="157"/>
      <c r="AE410" s="157"/>
      <c r="AF410" s="157"/>
      <c r="AG410" s="157"/>
      <c r="AH410" s="157"/>
      <c r="AI410" s="157"/>
      <c r="AJ410" s="157"/>
      <c r="AK410" s="157"/>
      <c r="AL410" s="157"/>
      <c r="AM410" s="157"/>
      <c r="AN410" s="157"/>
      <c r="AO410" s="157"/>
      <c r="AP410" s="157"/>
      <c r="AQ410" s="157"/>
      <c r="AR410" s="157"/>
      <c r="AS410" s="157"/>
      <c r="AT410" s="157"/>
      <c r="AU410" s="157"/>
      <c r="AV410" s="157"/>
      <c r="AW410" s="157"/>
      <c r="AX410" s="157"/>
      <c r="AY410" s="157"/>
      <c r="AZ410" s="157"/>
      <c r="BA410" s="157"/>
      <c r="BB410" s="157"/>
      <c r="BC410" s="157"/>
      <c r="BD410" s="157"/>
      <c r="BE410" s="157"/>
      <c r="BF410" s="157"/>
      <c r="BG410" s="157"/>
      <c r="BH410" s="157"/>
      <c r="BI410" s="157"/>
      <c r="BJ410" s="157"/>
    </row>
    <row r="411" spans="2:62" x14ac:dyDescent="0.15">
      <c r="B411"/>
      <c r="C411"/>
      <c r="R411" s="157"/>
      <c r="S411" s="157"/>
      <c r="T411" s="157"/>
      <c r="U411" s="157"/>
      <c r="V411" s="157"/>
      <c r="W411" s="157"/>
      <c r="X411" s="157"/>
      <c r="Y411" s="157"/>
      <c r="Z411" s="157"/>
      <c r="AA411" s="157"/>
      <c r="AB411" s="157"/>
      <c r="AC411" s="157"/>
      <c r="AD411" s="157"/>
      <c r="AE411" s="157"/>
      <c r="AF411" s="157"/>
      <c r="AG411" s="157"/>
      <c r="AH411" s="157"/>
      <c r="AI411" s="157"/>
      <c r="AJ411" s="157"/>
      <c r="AK411" s="157"/>
      <c r="AL411" s="157"/>
      <c r="AM411" s="157"/>
      <c r="AN411" s="157"/>
      <c r="AO411" s="157"/>
      <c r="AP411" s="157"/>
      <c r="AQ411" s="157"/>
      <c r="AR411" s="157"/>
      <c r="AS411" s="157"/>
      <c r="AT411" s="157"/>
      <c r="AU411" s="157"/>
      <c r="AV411" s="157"/>
      <c r="AW411" s="157"/>
      <c r="AX411" s="157"/>
      <c r="AY411" s="157"/>
      <c r="AZ411" s="157"/>
      <c r="BA411" s="157"/>
      <c r="BB411" s="157"/>
      <c r="BC411" s="157"/>
      <c r="BD411" s="157"/>
      <c r="BE411" s="157"/>
      <c r="BF411" s="157"/>
      <c r="BG411" s="157"/>
      <c r="BH411" s="157"/>
      <c r="BI411" s="157"/>
      <c r="BJ411" s="157"/>
    </row>
    <row r="412" spans="2:62" x14ac:dyDescent="0.15">
      <c r="B412"/>
      <c r="C412"/>
      <c r="R412" s="157"/>
      <c r="S412" s="157"/>
      <c r="T412" s="157"/>
      <c r="U412" s="157"/>
      <c r="V412" s="157"/>
      <c r="W412" s="157"/>
      <c r="X412" s="157"/>
      <c r="Y412" s="157"/>
      <c r="Z412" s="157"/>
      <c r="AA412" s="157"/>
      <c r="AB412" s="157"/>
      <c r="AC412" s="157"/>
      <c r="AD412" s="157"/>
      <c r="AE412" s="157"/>
      <c r="AF412" s="157"/>
      <c r="AG412" s="157"/>
      <c r="AH412" s="157"/>
      <c r="AI412" s="157"/>
      <c r="AJ412" s="157"/>
      <c r="AK412" s="157"/>
      <c r="AL412" s="157"/>
      <c r="AM412" s="157"/>
      <c r="AN412" s="157"/>
      <c r="AO412" s="157"/>
      <c r="AP412" s="157"/>
      <c r="AQ412" s="157"/>
      <c r="AR412" s="157"/>
      <c r="AS412" s="157"/>
      <c r="AT412" s="157"/>
      <c r="AU412" s="157"/>
      <c r="AV412" s="157"/>
      <c r="AW412" s="157"/>
      <c r="AX412" s="157"/>
      <c r="AY412" s="157"/>
      <c r="AZ412" s="157"/>
      <c r="BA412" s="157"/>
      <c r="BB412" s="157"/>
      <c r="BC412" s="157"/>
      <c r="BD412" s="157"/>
      <c r="BE412" s="157"/>
      <c r="BF412" s="157"/>
      <c r="BG412" s="157"/>
      <c r="BH412" s="157"/>
      <c r="BI412" s="157"/>
      <c r="BJ412" s="157"/>
    </row>
    <row r="413" spans="2:62" x14ac:dyDescent="0.15">
      <c r="B413"/>
      <c r="C413"/>
      <c r="R413" s="157"/>
      <c r="S413" s="157"/>
      <c r="T413" s="157"/>
      <c r="U413" s="157"/>
      <c r="V413" s="157"/>
      <c r="W413" s="157"/>
      <c r="X413" s="157"/>
      <c r="Y413" s="157"/>
      <c r="Z413" s="157"/>
      <c r="AA413" s="157"/>
      <c r="AB413" s="157"/>
      <c r="AC413" s="157"/>
      <c r="AD413" s="157"/>
      <c r="AE413" s="157"/>
      <c r="AF413" s="157"/>
      <c r="AG413" s="157"/>
      <c r="AH413" s="157"/>
      <c r="AI413" s="157"/>
      <c r="AJ413" s="157"/>
      <c r="AK413" s="157"/>
      <c r="AL413" s="157"/>
      <c r="AM413" s="157"/>
      <c r="AN413" s="157"/>
      <c r="AO413" s="157"/>
      <c r="AP413" s="157"/>
      <c r="AQ413" s="157"/>
      <c r="AR413" s="157"/>
      <c r="AS413" s="157"/>
      <c r="AT413" s="157"/>
      <c r="AU413" s="157"/>
      <c r="AV413" s="157"/>
      <c r="AW413" s="157"/>
      <c r="AX413" s="157"/>
      <c r="AY413" s="157"/>
      <c r="AZ413" s="157"/>
      <c r="BA413" s="157"/>
      <c r="BB413" s="157"/>
      <c r="BC413" s="157"/>
      <c r="BD413" s="157"/>
      <c r="BE413" s="157"/>
      <c r="BF413" s="157"/>
      <c r="BG413" s="157"/>
      <c r="BH413" s="157"/>
      <c r="BI413" s="157"/>
      <c r="BJ413" s="157"/>
    </row>
    <row r="414" spans="2:62" x14ac:dyDescent="0.15">
      <c r="B414"/>
      <c r="C414"/>
      <c r="R414" s="157"/>
      <c r="S414" s="157"/>
      <c r="T414" s="157"/>
      <c r="U414" s="157"/>
      <c r="V414" s="157"/>
      <c r="W414" s="157"/>
      <c r="X414" s="157"/>
      <c r="Y414" s="157"/>
      <c r="Z414" s="157"/>
      <c r="AA414" s="157"/>
      <c r="AB414" s="157"/>
      <c r="AC414" s="157"/>
      <c r="AD414" s="157"/>
      <c r="AE414" s="157"/>
      <c r="AF414" s="157"/>
      <c r="AG414" s="157"/>
      <c r="AH414" s="157"/>
      <c r="AI414" s="157"/>
      <c r="AJ414" s="157"/>
      <c r="AK414" s="157"/>
      <c r="AL414" s="157"/>
      <c r="AM414" s="157"/>
      <c r="AN414" s="157"/>
      <c r="AO414" s="157"/>
      <c r="AP414" s="157"/>
      <c r="AQ414" s="157"/>
      <c r="AR414" s="157"/>
      <c r="AS414" s="157"/>
      <c r="AT414" s="157"/>
      <c r="AU414" s="157"/>
      <c r="AV414" s="157"/>
      <c r="AW414" s="157"/>
      <c r="AX414" s="157"/>
      <c r="AY414" s="157"/>
      <c r="AZ414" s="157"/>
      <c r="BA414" s="157"/>
      <c r="BB414" s="157"/>
      <c r="BC414" s="157"/>
      <c r="BD414" s="157"/>
      <c r="BE414" s="157"/>
      <c r="BF414" s="157"/>
      <c r="BG414" s="157"/>
      <c r="BH414" s="157"/>
      <c r="BI414" s="157"/>
      <c r="BJ414" s="157"/>
    </row>
    <row r="415" spans="2:62" x14ac:dyDescent="0.15">
      <c r="B415"/>
      <c r="C415"/>
      <c r="R415" s="157"/>
      <c r="S415" s="157"/>
      <c r="T415" s="157"/>
      <c r="U415" s="157"/>
      <c r="V415" s="157"/>
      <c r="W415" s="157"/>
      <c r="X415" s="157"/>
      <c r="Y415" s="157"/>
      <c r="Z415" s="157"/>
      <c r="AA415" s="157"/>
      <c r="AB415" s="157"/>
      <c r="AC415" s="157"/>
      <c r="AD415" s="157"/>
      <c r="AE415" s="157"/>
      <c r="AF415" s="157"/>
      <c r="AG415" s="157"/>
      <c r="AH415" s="157"/>
      <c r="AI415" s="157"/>
      <c r="AJ415" s="157"/>
      <c r="AK415" s="157"/>
      <c r="AL415" s="157"/>
      <c r="AM415" s="157"/>
      <c r="AN415" s="157"/>
      <c r="AO415" s="157"/>
      <c r="AP415" s="157"/>
      <c r="AQ415" s="157"/>
      <c r="AR415" s="157"/>
      <c r="AS415" s="157"/>
      <c r="AT415" s="157"/>
      <c r="AU415" s="157"/>
      <c r="AV415" s="157"/>
      <c r="AW415" s="157"/>
      <c r="AX415" s="157"/>
      <c r="AY415" s="157"/>
      <c r="AZ415" s="157"/>
      <c r="BA415" s="157"/>
      <c r="BB415" s="157"/>
      <c r="BC415" s="157"/>
      <c r="BD415" s="157"/>
      <c r="BE415" s="157"/>
      <c r="BF415" s="157"/>
      <c r="BG415" s="157"/>
      <c r="BH415" s="157"/>
      <c r="BI415" s="157"/>
      <c r="BJ415" s="157"/>
    </row>
    <row r="416" spans="2:62" x14ac:dyDescent="0.15">
      <c r="B416"/>
      <c r="C416"/>
      <c r="R416" s="157"/>
      <c r="S416" s="157"/>
      <c r="T416" s="157"/>
      <c r="U416" s="157"/>
      <c r="V416" s="157"/>
      <c r="W416" s="157"/>
      <c r="X416" s="157"/>
      <c r="Y416" s="157"/>
      <c r="Z416" s="157"/>
      <c r="AA416" s="157"/>
      <c r="AB416" s="157"/>
      <c r="AC416" s="157"/>
      <c r="AD416" s="157"/>
      <c r="AE416" s="157"/>
      <c r="AF416" s="157"/>
      <c r="AG416" s="157"/>
      <c r="AH416" s="157"/>
      <c r="AI416" s="157"/>
      <c r="AJ416" s="157"/>
      <c r="AK416" s="157"/>
      <c r="AL416" s="157"/>
      <c r="AM416" s="157"/>
      <c r="AN416" s="157"/>
      <c r="AO416" s="157"/>
      <c r="AP416" s="157"/>
      <c r="AQ416" s="157"/>
      <c r="AR416" s="157"/>
      <c r="AS416" s="157"/>
      <c r="AT416" s="157"/>
      <c r="AU416" s="157"/>
      <c r="AV416" s="157"/>
      <c r="AW416" s="157"/>
      <c r="AX416" s="157"/>
      <c r="AY416" s="157"/>
      <c r="AZ416" s="157"/>
      <c r="BA416" s="157"/>
      <c r="BB416" s="157"/>
      <c r="BC416" s="157"/>
      <c r="BD416" s="157"/>
      <c r="BE416" s="157"/>
      <c r="BF416" s="157"/>
      <c r="BG416" s="157"/>
      <c r="BH416" s="157"/>
      <c r="BI416" s="157"/>
      <c r="BJ416" s="157"/>
    </row>
    <row r="417" spans="2:62" x14ac:dyDescent="0.15">
      <c r="B417"/>
      <c r="C417"/>
      <c r="R417" s="157"/>
      <c r="S417" s="157"/>
      <c r="T417" s="157"/>
      <c r="U417" s="157"/>
      <c r="V417" s="157"/>
      <c r="W417" s="157"/>
      <c r="X417" s="157"/>
      <c r="Y417" s="157"/>
      <c r="Z417" s="157"/>
      <c r="AA417" s="157"/>
      <c r="AB417" s="157"/>
      <c r="AC417" s="157"/>
      <c r="AD417" s="157"/>
      <c r="AE417" s="157"/>
      <c r="AF417" s="157"/>
      <c r="AG417" s="157"/>
      <c r="AH417" s="157"/>
      <c r="AI417" s="157"/>
      <c r="AJ417" s="157"/>
      <c r="AK417" s="157"/>
      <c r="AL417" s="157"/>
      <c r="AM417" s="157"/>
      <c r="AN417" s="157"/>
      <c r="AO417" s="157"/>
      <c r="AP417" s="157"/>
      <c r="AQ417" s="157"/>
      <c r="AR417" s="157"/>
      <c r="AS417" s="157"/>
      <c r="AT417" s="157"/>
      <c r="AU417" s="157"/>
      <c r="AV417" s="157"/>
      <c r="AW417" s="157"/>
      <c r="AX417" s="157"/>
      <c r="AY417" s="157"/>
      <c r="AZ417" s="157"/>
      <c r="BA417" s="157"/>
      <c r="BB417" s="157"/>
      <c r="BC417" s="157"/>
      <c r="BD417" s="157"/>
      <c r="BE417" s="157"/>
      <c r="BF417" s="157"/>
      <c r="BG417" s="157"/>
      <c r="BH417" s="157"/>
      <c r="BI417" s="157"/>
      <c r="BJ417" s="157"/>
    </row>
    <row r="418" spans="2:62" x14ac:dyDescent="0.15">
      <c r="B418"/>
      <c r="C418"/>
      <c r="R418" s="157"/>
      <c r="S418" s="157"/>
      <c r="T418" s="157"/>
      <c r="U418" s="157"/>
      <c r="V418" s="157"/>
      <c r="W418" s="157"/>
      <c r="X418" s="157"/>
      <c r="Y418" s="157"/>
      <c r="Z418" s="157"/>
      <c r="AA418" s="157"/>
      <c r="AB418" s="157"/>
      <c r="AC418" s="157"/>
      <c r="AD418" s="157"/>
      <c r="AE418" s="157"/>
      <c r="AF418" s="157"/>
      <c r="AG418" s="157"/>
      <c r="AH418" s="157"/>
      <c r="AI418" s="157"/>
      <c r="AJ418" s="157"/>
      <c r="AK418" s="157"/>
      <c r="AL418" s="157"/>
      <c r="AM418" s="157"/>
      <c r="AN418" s="157"/>
      <c r="AO418" s="157"/>
      <c r="AP418" s="157"/>
      <c r="AQ418" s="157"/>
      <c r="AR418" s="157"/>
      <c r="AS418" s="157"/>
      <c r="AT418" s="157"/>
      <c r="AU418" s="157"/>
      <c r="AV418" s="157"/>
      <c r="AW418" s="157"/>
      <c r="AX418" s="157"/>
      <c r="AY418" s="157"/>
      <c r="AZ418" s="157"/>
      <c r="BA418" s="157"/>
      <c r="BB418" s="157"/>
      <c r="BC418" s="157"/>
      <c r="BD418" s="157"/>
      <c r="BE418" s="157"/>
      <c r="BF418" s="157"/>
      <c r="BG418" s="157"/>
      <c r="BH418" s="157"/>
      <c r="BI418" s="157"/>
      <c r="BJ418" s="157"/>
    </row>
    <row r="419" spans="2:62" x14ac:dyDescent="0.15">
      <c r="B419"/>
      <c r="C419"/>
      <c r="R419" s="157"/>
      <c r="S419" s="157"/>
      <c r="T419" s="157"/>
      <c r="U419" s="157"/>
      <c r="V419" s="157"/>
      <c r="W419" s="157"/>
      <c r="X419" s="157"/>
      <c r="Y419" s="157"/>
      <c r="Z419" s="157"/>
      <c r="AA419" s="157"/>
      <c r="AB419" s="157"/>
      <c r="AC419" s="157"/>
      <c r="AD419" s="157"/>
      <c r="AE419" s="157"/>
      <c r="AF419" s="157"/>
      <c r="AG419" s="157"/>
      <c r="AH419" s="157"/>
      <c r="AI419" s="157"/>
      <c r="AJ419" s="157"/>
      <c r="AK419" s="157"/>
      <c r="AL419" s="157"/>
      <c r="AM419" s="157"/>
      <c r="AN419" s="157"/>
      <c r="AO419" s="157"/>
      <c r="AP419" s="157"/>
      <c r="AQ419" s="157"/>
      <c r="AR419" s="157"/>
      <c r="AS419" s="157"/>
      <c r="AT419" s="157"/>
      <c r="AU419" s="157"/>
      <c r="AV419" s="157"/>
      <c r="AW419" s="157"/>
      <c r="AX419" s="157"/>
      <c r="AY419" s="157"/>
      <c r="AZ419" s="157"/>
      <c r="BA419" s="157"/>
      <c r="BB419" s="157"/>
      <c r="BC419" s="157"/>
      <c r="BD419" s="157"/>
      <c r="BE419" s="157"/>
      <c r="BF419" s="157"/>
      <c r="BG419" s="157"/>
      <c r="BH419" s="157"/>
      <c r="BI419" s="157"/>
      <c r="BJ419" s="157"/>
    </row>
    <row r="420" spans="2:62" x14ac:dyDescent="0.15">
      <c r="B420"/>
      <c r="C420"/>
      <c r="R420" s="157"/>
      <c r="S420" s="157"/>
      <c r="T420" s="157"/>
      <c r="U420" s="157"/>
      <c r="V420" s="157"/>
      <c r="W420" s="157"/>
      <c r="X420" s="157"/>
      <c r="Y420" s="157"/>
      <c r="Z420" s="157"/>
      <c r="AA420" s="157"/>
      <c r="AB420" s="157"/>
      <c r="AC420" s="157"/>
      <c r="AD420" s="157"/>
      <c r="AE420" s="157"/>
      <c r="AF420" s="157"/>
      <c r="AG420" s="157"/>
      <c r="AH420" s="157"/>
      <c r="AI420" s="157"/>
      <c r="AJ420" s="157"/>
      <c r="AK420" s="157"/>
      <c r="AL420" s="157"/>
      <c r="AM420" s="157"/>
      <c r="AN420" s="157"/>
      <c r="AO420" s="157"/>
      <c r="AP420" s="157"/>
      <c r="AQ420" s="157"/>
      <c r="AR420" s="157"/>
      <c r="AS420" s="157"/>
      <c r="AT420" s="157"/>
      <c r="AU420" s="157"/>
      <c r="AV420" s="157"/>
      <c r="AW420" s="157"/>
      <c r="AX420" s="157"/>
      <c r="AY420" s="157"/>
      <c r="AZ420" s="157"/>
      <c r="BA420" s="157"/>
      <c r="BB420" s="157"/>
      <c r="BC420" s="157"/>
      <c r="BD420" s="157"/>
      <c r="BE420" s="157"/>
      <c r="BF420" s="157"/>
      <c r="BG420" s="157"/>
      <c r="BH420" s="157"/>
      <c r="BI420" s="157"/>
      <c r="BJ420" s="157"/>
    </row>
    <row r="421" spans="2:62" x14ac:dyDescent="0.15">
      <c r="B421"/>
      <c r="C421"/>
      <c r="R421" s="157"/>
      <c r="S421" s="157"/>
      <c r="T421" s="157"/>
      <c r="U421" s="157"/>
      <c r="V421" s="157"/>
      <c r="W421" s="157"/>
      <c r="X421" s="157"/>
      <c r="Y421" s="157"/>
      <c r="Z421" s="157"/>
      <c r="AA421" s="157"/>
      <c r="AB421" s="157"/>
      <c r="AC421" s="157"/>
      <c r="AD421" s="157"/>
      <c r="AE421" s="157"/>
      <c r="AF421" s="157"/>
      <c r="AG421" s="157"/>
      <c r="AH421" s="157"/>
      <c r="AI421" s="157"/>
      <c r="AJ421" s="157"/>
      <c r="AK421" s="157"/>
      <c r="AL421" s="157"/>
      <c r="AM421" s="157"/>
      <c r="AN421" s="157"/>
      <c r="AO421" s="157"/>
      <c r="AP421" s="157"/>
      <c r="AQ421" s="157"/>
      <c r="AR421" s="157"/>
      <c r="AS421" s="157"/>
      <c r="AT421" s="157"/>
      <c r="AU421" s="157"/>
      <c r="AV421" s="157"/>
      <c r="AW421" s="157"/>
      <c r="AX421" s="157"/>
      <c r="AY421" s="157"/>
      <c r="AZ421" s="157"/>
      <c r="BA421" s="157"/>
      <c r="BB421" s="157"/>
      <c r="BC421" s="157"/>
      <c r="BD421" s="157"/>
      <c r="BE421" s="157"/>
      <c r="BF421" s="157"/>
      <c r="BG421" s="157"/>
      <c r="BH421" s="157"/>
      <c r="BI421" s="157"/>
      <c r="BJ421" s="157"/>
    </row>
    <row r="422" spans="2:62" x14ac:dyDescent="0.15">
      <c r="B422"/>
      <c r="C422"/>
      <c r="R422" s="157"/>
      <c r="S422" s="157"/>
      <c r="T422" s="157"/>
      <c r="U422" s="157"/>
      <c r="V422" s="157"/>
      <c r="W422" s="157"/>
      <c r="X422" s="157"/>
      <c r="Y422" s="157"/>
      <c r="Z422" s="157"/>
      <c r="AA422" s="157"/>
      <c r="AB422" s="157"/>
      <c r="AC422" s="157"/>
      <c r="AD422" s="157"/>
      <c r="AE422" s="157"/>
      <c r="AF422" s="157"/>
      <c r="AG422" s="157"/>
      <c r="AH422" s="157"/>
      <c r="AI422" s="157"/>
      <c r="AJ422" s="157"/>
      <c r="AK422" s="157"/>
      <c r="AL422" s="157"/>
      <c r="AM422" s="157"/>
      <c r="AN422" s="157"/>
      <c r="AO422" s="157"/>
      <c r="AP422" s="157"/>
      <c r="AQ422" s="157"/>
      <c r="AR422" s="157"/>
      <c r="AS422" s="157"/>
      <c r="AT422" s="157"/>
      <c r="AU422" s="157"/>
      <c r="AV422" s="157"/>
      <c r="AW422" s="157"/>
      <c r="AX422" s="157"/>
      <c r="AY422" s="157"/>
      <c r="AZ422" s="157"/>
      <c r="BA422" s="157"/>
      <c r="BB422" s="157"/>
      <c r="BC422" s="157"/>
      <c r="BD422" s="157"/>
      <c r="BE422" s="157"/>
      <c r="BF422" s="157"/>
      <c r="BG422" s="157"/>
      <c r="BH422" s="157"/>
      <c r="BI422" s="157"/>
      <c r="BJ422" s="157"/>
    </row>
    <row r="423" spans="2:62" x14ac:dyDescent="0.15">
      <c r="B423"/>
      <c r="C423"/>
      <c r="R423" s="157"/>
      <c r="S423" s="157"/>
      <c r="T423" s="157"/>
      <c r="U423" s="157"/>
      <c r="V423" s="157"/>
      <c r="W423" s="157"/>
      <c r="X423" s="157"/>
      <c r="Y423" s="157"/>
      <c r="Z423" s="157"/>
      <c r="AA423" s="157"/>
      <c r="AB423" s="157"/>
      <c r="AC423" s="157"/>
      <c r="AD423" s="157"/>
      <c r="AE423" s="157"/>
      <c r="AF423" s="157"/>
      <c r="AG423" s="157"/>
      <c r="AH423" s="157"/>
      <c r="AI423" s="157"/>
      <c r="AJ423" s="157"/>
      <c r="AK423" s="157"/>
      <c r="AL423" s="157"/>
      <c r="AM423" s="157"/>
      <c r="AN423" s="157"/>
      <c r="AO423" s="157"/>
      <c r="AP423" s="157"/>
      <c r="AQ423" s="157"/>
      <c r="AR423" s="157"/>
      <c r="AS423" s="157"/>
      <c r="AT423" s="157"/>
      <c r="AU423" s="157"/>
      <c r="AV423" s="157"/>
      <c r="AW423" s="157"/>
      <c r="AX423" s="157"/>
      <c r="AY423" s="157"/>
      <c r="AZ423" s="157"/>
      <c r="BA423" s="157"/>
      <c r="BB423" s="157"/>
      <c r="BC423" s="157"/>
      <c r="BD423" s="157"/>
      <c r="BE423" s="157"/>
      <c r="BF423" s="157"/>
      <c r="BG423" s="157"/>
      <c r="BH423" s="157"/>
      <c r="BI423" s="157"/>
      <c r="BJ423" s="157"/>
    </row>
    <row r="424" spans="2:62" x14ac:dyDescent="0.15">
      <c r="B424"/>
      <c r="C424"/>
      <c r="R424" s="157"/>
      <c r="S424" s="157"/>
      <c r="T424" s="157"/>
      <c r="U424" s="157"/>
      <c r="V424" s="157"/>
      <c r="W424" s="157"/>
      <c r="X424" s="157"/>
      <c r="Y424" s="157"/>
      <c r="Z424" s="157"/>
      <c r="AA424" s="157"/>
      <c r="AB424" s="157"/>
      <c r="AC424" s="157"/>
      <c r="AD424" s="157"/>
      <c r="AE424" s="157"/>
      <c r="AF424" s="157"/>
      <c r="AG424" s="157"/>
      <c r="AH424" s="157"/>
      <c r="AI424" s="157"/>
      <c r="AJ424" s="157"/>
      <c r="AK424" s="157"/>
      <c r="AL424" s="157"/>
      <c r="AM424" s="157"/>
      <c r="AN424" s="157"/>
      <c r="AO424" s="157"/>
      <c r="AP424" s="157"/>
      <c r="AQ424" s="157"/>
      <c r="AR424" s="157"/>
      <c r="AS424" s="157"/>
      <c r="AT424" s="157"/>
      <c r="AU424" s="157"/>
      <c r="AV424" s="157"/>
      <c r="AW424" s="157"/>
      <c r="AX424" s="157"/>
      <c r="AY424" s="157"/>
      <c r="AZ424" s="157"/>
      <c r="BA424" s="157"/>
      <c r="BB424" s="157"/>
      <c r="BC424" s="157"/>
      <c r="BD424" s="157"/>
      <c r="BE424" s="157"/>
      <c r="BF424" s="157"/>
      <c r="BG424" s="157"/>
      <c r="BH424" s="157"/>
      <c r="BI424" s="157"/>
      <c r="BJ424" s="157"/>
    </row>
    <row r="425" spans="2:62" x14ac:dyDescent="0.15">
      <c r="B425"/>
      <c r="C425"/>
      <c r="R425" s="157"/>
      <c r="S425" s="157"/>
      <c r="T425" s="157"/>
      <c r="U425" s="157"/>
      <c r="V425" s="157"/>
      <c r="W425" s="157"/>
      <c r="X425" s="157"/>
      <c r="Y425" s="157"/>
      <c r="Z425" s="157"/>
      <c r="AA425" s="157"/>
      <c r="AB425" s="157"/>
      <c r="AC425" s="157"/>
      <c r="AD425" s="157"/>
      <c r="AE425" s="157"/>
      <c r="AF425" s="157"/>
      <c r="AG425" s="157"/>
      <c r="AH425" s="157"/>
      <c r="AI425" s="157"/>
      <c r="AJ425" s="157"/>
      <c r="AK425" s="157"/>
      <c r="AL425" s="157"/>
      <c r="AM425" s="157"/>
      <c r="AN425" s="157"/>
      <c r="AO425" s="157"/>
      <c r="AP425" s="157"/>
      <c r="AQ425" s="157"/>
      <c r="AR425" s="157"/>
      <c r="AS425" s="157"/>
      <c r="AT425" s="157"/>
      <c r="AU425" s="157"/>
      <c r="AV425" s="157"/>
      <c r="AW425" s="157"/>
      <c r="AX425" s="157"/>
      <c r="AY425" s="157"/>
      <c r="AZ425" s="157"/>
      <c r="BA425" s="157"/>
      <c r="BB425" s="157"/>
      <c r="BC425" s="157"/>
      <c r="BD425" s="157"/>
      <c r="BE425" s="157"/>
      <c r="BF425" s="157"/>
      <c r="BG425" s="157"/>
      <c r="BH425" s="157"/>
      <c r="BI425" s="157"/>
      <c r="BJ425" s="157"/>
    </row>
    <row r="426" spans="2:62" x14ac:dyDescent="0.15">
      <c r="B426"/>
      <c r="C426"/>
      <c r="R426" s="157"/>
      <c r="S426" s="157"/>
      <c r="T426" s="157"/>
      <c r="U426" s="157"/>
      <c r="V426" s="157"/>
      <c r="W426" s="157"/>
      <c r="X426" s="157"/>
      <c r="Y426" s="157"/>
      <c r="Z426" s="157"/>
      <c r="AA426" s="157"/>
      <c r="AB426" s="157"/>
      <c r="AC426" s="157"/>
      <c r="AD426" s="157"/>
      <c r="AE426" s="157"/>
      <c r="AF426" s="157"/>
      <c r="AG426" s="157"/>
      <c r="AH426" s="157"/>
      <c r="AI426" s="157"/>
      <c r="AJ426" s="157"/>
      <c r="AK426" s="157"/>
      <c r="AL426" s="157"/>
      <c r="AM426" s="157"/>
      <c r="AN426" s="157"/>
      <c r="AO426" s="157"/>
      <c r="AP426" s="157"/>
      <c r="AQ426" s="157"/>
      <c r="AR426" s="157"/>
      <c r="AS426" s="157"/>
      <c r="AT426" s="157"/>
      <c r="AU426" s="157"/>
      <c r="AV426" s="157"/>
      <c r="AW426" s="157"/>
      <c r="AX426" s="157"/>
      <c r="AY426" s="157"/>
      <c r="AZ426" s="157"/>
      <c r="BA426" s="157"/>
      <c r="BB426" s="157"/>
      <c r="BC426" s="157"/>
      <c r="BD426" s="157"/>
      <c r="BE426" s="157"/>
      <c r="BF426" s="157"/>
      <c r="BG426" s="157"/>
      <c r="BH426" s="157"/>
      <c r="BI426" s="157"/>
      <c r="BJ426" s="157"/>
    </row>
    <row r="427" spans="2:62" x14ac:dyDescent="0.15">
      <c r="B427"/>
      <c r="C427"/>
      <c r="R427" s="157"/>
      <c r="S427" s="157"/>
      <c r="T427" s="157"/>
      <c r="U427" s="157"/>
      <c r="V427" s="157"/>
      <c r="W427" s="157"/>
      <c r="X427" s="157"/>
      <c r="Y427" s="157"/>
      <c r="Z427" s="157"/>
      <c r="AA427" s="157"/>
      <c r="AB427" s="157"/>
      <c r="AC427" s="157"/>
      <c r="AD427" s="157"/>
      <c r="AE427" s="157"/>
      <c r="AF427" s="157"/>
      <c r="AG427" s="157"/>
      <c r="AH427" s="157"/>
      <c r="AI427" s="157"/>
      <c r="AJ427" s="157"/>
      <c r="AK427" s="157"/>
      <c r="AL427" s="157"/>
      <c r="AM427" s="157"/>
      <c r="AN427" s="157"/>
      <c r="AO427" s="157"/>
      <c r="AP427" s="157"/>
      <c r="AQ427" s="157"/>
      <c r="AR427" s="157"/>
      <c r="AS427" s="157"/>
      <c r="AT427" s="157"/>
      <c r="AU427" s="157"/>
      <c r="AV427" s="157"/>
      <c r="AW427" s="157"/>
      <c r="AX427" s="157"/>
      <c r="AY427" s="157"/>
      <c r="AZ427" s="157"/>
      <c r="BA427" s="157"/>
      <c r="BB427" s="157"/>
      <c r="BC427" s="157"/>
      <c r="BD427" s="157"/>
      <c r="BE427" s="157"/>
      <c r="BF427" s="157"/>
      <c r="BG427" s="157"/>
      <c r="BH427" s="157"/>
      <c r="BI427" s="157"/>
      <c r="BJ427" s="157"/>
    </row>
    <row r="428" spans="2:62" x14ac:dyDescent="0.15">
      <c r="B428"/>
      <c r="C428"/>
      <c r="R428" s="157"/>
      <c r="S428" s="157"/>
      <c r="T428" s="157"/>
      <c r="U428" s="157"/>
      <c r="V428" s="157"/>
      <c r="W428" s="157"/>
      <c r="X428" s="157"/>
      <c r="Y428" s="157"/>
      <c r="Z428" s="157"/>
      <c r="AA428" s="157"/>
      <c r="AB428" s="157"/>
      <c r="AC428" s="157"/>
      <c r="AD428" s="157"/>
      <c r="AE428" s="157"/>
      <c r="AF428" s="157"/>
      <c r="AG428" s="157"/>
      <c r="AH428" s="157"/>
      <c r="AI428" s="157"/>
      <c r="AJ428" s="157"/>
      <c r="AK428" s="157"/>
      <c r="AL428" s="157"/>
      <c r="AM428" s="157"/>
      <c r="AN428" s="157"/>
      <c r="AO428" s="157"/>
      <c r="AP428" s="157"/>
      <c r="AQ428" s="157"/>
      <c r="AR428" s="157"/>
      <c r="AS428" s="157"/>
      <c r="AT428" s="157"/>
      <c r="AU428" s="157"/>
      <c r="AV428" s="157"/>
      <c r="AW428" s="157"/>
      <c r="AX428" s="157"/>
      <c r="AY428" s="157"/>
      <c r="AZ428" s="157"/>
      <c r="BA428" s="157"/>
      <c r="BB428" s="157"/>
      <c r="BC428" s="157"/>
      <c r="BD428" s="157"/>
      <c r="BE428" s="157"/>
      <c r="BF428" s="157"/>
      <c r="BG428" s="157"/>
      <c r="BH428" s="157"/>
      <c r="BI428" s="157"/>
      <c r="BJ428" s="157"/>
    </row>
    <row r="429" spans="2:62" x14ac:dyDescent="0.15">
      <c r="B429"/>
      <c r="C429"/>
      <c r="R429" s="157"/>
      <c r="S429" s="157"/>
      <c r="T429" s="157"/>
      <c r="U429" s="157"/>
      <c r="V429" s="157"/>
      <c r="W429" s="157"/>
      <c r="X429" s="157"/>
      <c r="Y429" s="157"/>
      <c r="Z429" s="157"/>
      <c r="AA429" s="157"/>
      <c r="AB429" s="157"/>
      <c r="AC429" s="157"/>
      <c r="AD429" s="157"/>
      <c r="AE429" s="157"/>
      <c r="AF429" s="157"/>
      <c r="AG429" s="157"/>
      <c r="AH429" s="157"/>
      <c r="AI429" s="157"/>
      <c r="AJ429" s="157"/>
      <c r="AK429" s="157"/>
      <c r="AL429" s="157"/>
      <c r="AM429" s="157"/>
      <c r="AN429" s="157"/>
      <c r="AO429" s="157"/>
      <c r="AP429" s="157"/>
      <c r="AQ429" s="157"/>
      <c r="AR429" s="157"/>
      <c r="AS429" s="157"/>
      <c r="AT429" s="157"/>
      <c r="AU429" s="157"/>
      <c r="AV429" s="157"/>
      <c r="AW429" s="157"/>
      <c r="AX429" s="157"/>
      <c r="AY429" s="157"/>
      <c r="AZ429" s="157"/>
      <c r="BA429" s="157"/>
      <c r="BB429" s="157"/>
      <c r="BC429" s="157"/>
      <c r="BD429" s="157"/>
      <c r="BE429" s="157"/>
      <c r="BF429" s="157"/>
      <c r="BG429" s="157"/>
      <c r="BH429" s="157"/>
      <c r="BI429" s="157"/>
      <c r="BJ429" s="157"/>
    </row>
    <row r="430" spans="2:62" x14ac:dyDescent="0.15">
      <c r="B430"/>
      <c r="C430"/>
      <c r="R430" s="157"/>
      <c r="S430" s="157"/>
      <c r="T430" s="157"/>
      <c r="U430" s="157"/>
      <c r="V430" s="157"/>
      <c r="W430" s="157"/>
      <c r="X430" s="157"/>
      <c r="Y430" s="157"/>
      <c r="Z430" s="157"/>
      <c r="AA430" s="157"/>
      <c r="AB430" s="157"/>
      <c r="AC430" s="157"/>
      <c r="AD430" s="157"/>
      <c r="AE430" s="157"/>
      <c r="AF430" s="157"/>
      <c r="AG430" s="157"/>
      <c r="AH430" s="157"/>
      <c r="AI430" s="157"/>
      <c r="AJ430" s="157"/>
      <c r="AK430" s="157"/>
      <c r="AL430" s="157"/>
      <c r="AM430" s="157"/>
      <c r="AN430" s="157"/>
      <c r="AO430" s="157"/>
      <c r="AP430" s="157"/>
      <c r="AQ430" s="157"/>
      <c r="AR430" s="157"/>
      <c r="AS430" s="157"/>
      <c r="AT430" s="157"/>
      <c r="AU430" s="157"/>
      <c r="AV430" s="157"/>
      <c r="AW430" s="157"/>
      <c r="AX430" s="157"/>
      <c r="AY430" s="157"/>
      <c r="AZ430" s="157"/>
      <c r="BA430" s="157"/>
      <c r="BB430" s="157"/>
      <c r="BC430" s="157"/>
      <c r="BD430" s="157"/>
      <c r="BE430" s="157"/>
      <c r="BF430" s="157"/>
      <c r="BG430" s="157"/>
      <c r="BH430" s="157"/>
      <c r="BI430" s="157"/>
      <c r="BJ430" s="157"/>
    </row>
    <row r="431" spans="2:62" x14ac:dyDescent="0.15">
      <c r="B431"/>
      <c r="C431"/>
      <c r="R431" s="157"/>
      <c r="S431" s="157"/>
      <c r="T431" s="157"/>
      <c r="U431" s="157"/>
      <c r="V431" s="157"/>
      <c r="W431" s="157"/>
      <c r="X431" s="157"/>
      <c r="Y431" s="157"/>
      <c r="Z431" s="157"/>
      <c r="AA431" s="157"/>
      <c r="AB431" s="157"/>
      <c r="AC431" s="157"/>
      <c r="AD431" s="157"/>
      <c r="AE431" s="157"/>
      <c r="AF431" s="157"/>
      <c r="AG431" s="157"/>
      <c r="AH431" s="157"/>
      <c r="AI431" s="157"/>
      <c r="AJ431" s="157"/>
      <c r="AK431" s="157"/>
      <c r="AL431" s="157"/>
      <c r="AM431" s="157"/>
      <c r="AN431" s="157"/>
      <c r="AO431" s="157"/>
      <c r="AP431" s="157"/>
      <c r="AQ431" s="157"/>
      <c r="AR431" s="157"/>
      <c r="AS431" s="157"/>
      <c r="AT431" s="157"/>
      <c r="AU431" s="157"/>
      <c r="AV431" s="157"/>
      <c r="AW431" s="157"/>
      <c r="AX431" s="157"/>
      <c r="AY431" s="157"/>
      <c r="AZ431" s="157"/>
      <c r="BA431" s="157"/>
      <c r="BB431" s="157"/>
      <c r="BC431" s="157"/>
      <c r="BD431" s="157"/>
      <c r="BE431" s="157"/>
      <c r="BF431" s="157"/>
      <c r="BG431" s="157"/>
      <c r="BH431" s="157"/>
      <c r="BI431" s="157"/>
      <c r="BJ431" s="157"/>
    </row>
    <row r="432" spans="2:62" x14ac:dyDescent="0.15">
      <c r="B432"/>
      <c r="C432"/>
      <c r="R432" s="157"/>
      <c r="S432" s="157"/>
      <c r="T432" s="157"/>
      <c r="U432" s="157"/>
      <c r="V432" s="157"/>
      <c r="W432" s="157"/>
      <c r="X432" s="157"/>
      <c r="Y432" s="157"/>
      <c r="Z432" s="157"/>
      <c r="AA432" s="157"/>
      <c r="AB432" s="157"/>
      <c r="AC432" s="157"/>
      <c r="AD432" s="157"/>
      <c r="AE432" s="157"/>
      <c r="AF432" s="157"/>
      <c r="AG432" s="157"/>
      <c r="AH432" s="157"/>
      <c r="AI432" s="157"/>
      <c r="AJ432" s="157"/>
      <c r="AK432" s="157"/>
      <c r="AL432" s="157"/>
      <c r="AM432" s="157"/>
      <c r="AN432" s="157"/>
      <c r="AO432" s="157"/>
      <c r="AP432" s="157"/>
      <c r="AQ432" s="157"/>
      <c r="AR432" s="157"/>
      <c r="AS432" s="157"/>
      <c r="AT432" s="157"/>
      <c r="AU432" s="157"/>
      <c r="AV432" s="157"/>
      <c r="AW432" s="157"/>
      <c r="AX432" s="157"/>
      <c r="AY432" s="157"/>
      <c r="AZ432" s="157"/>
      <c r="BA432" s="157"/>
      <c r="BB432" s="157"/>
      <c r="BC432" s="157"/>
      <c r="BD432" s="157"/>
      <c r="BE432" s="157"/>
      <c r="BF432" s="157"/>
      <c r="BG432" s="157"/>
      <c r="BH432" s="157"/>
      <c r="BI432" s="157"/>
      <c r="BJ432" s="157"/>
    </row>
    <row r="433" spans="2:62" x14ac:dyDescent="0.15">
      <c r="B433"/>
      <c r="C433"/>
      <c r="R433" s="157"/>
      <c r="S433" s="157"/>
      <c r="T433" s="157"/>
      <c r="U433" s="157"/>
      <c r="V433" s="157"/>
      <c r="W433" s="157"/>
      <c r="X433" s="157"/>
      <c r="Y433" s="157"/>
      <c r="Z433" s="157"/>
      <c r="AA433" s="157"/>
      <c r="AB433" s="157"/>
      <c r="AC433" s="157"/>
      <c r="AD433" s="157"/>
      <c r="AE433" s="157"/>
      <c r="AF433" s="157"/>
      <c r="AG433" s="157"/>
      <c r="AH433" s="157"/>
      <c r="AI433" s="157"/>
      <c r="AJ433" s="157"/>
      <c r="AK433" s="157"/>
      <c r="AL433" s="157"/>
      <c r="AM433" s="157"/>
      <c r="AN433" s="157"/>
      <c r="AO433" s="157"/>
      <c r="AP433" s="157"/>
      <c r="AQ433" s="157"/>
      <c r="AR433" s="157"/>
      <c r="AS433" s="157"/>
      <c r="AT433" s="157"/>
      <c r="AU433" s="157"/>
      <c r="AV433" s="157"/>
      <c r="AW433" s="157"/>
      <c r="AX433" s="157"/>
      <c r="AY433" s="157"/>
      <c r="AZ433" s="157"/>
      <c r="BA433" s="157"/>
      <c r="BB433" s="157"/>
      <c r="BC433" s="157"/>
      <c r="BD433" s="157"/>
      <c r="BE433" s="157"/>
      <c r="BF433" s="157"/>
      <c r="BG433" s="157"/>
      <c r="BH433" s="157"/>
      <c r="BI433" s="157"/>
      <c r="BJ433" s="157"/>
    </row>
    <row r="434" spans="2:62" x14ac:dyDescent="0.15">
      <c r="B434"/>
      <c r="C434"/>
      <c r="R434" s="157"/>
      <c r="S434" s="157"/>
      <c r="T434" s="157"/>
      <c r="U434" s="157"/>
      <c r="V434" s="157"/>
      <c r="W434" s="157"/>
      <c r="X434" s="157"/>
      <c r="Y434" s="157"/>
      <c r="Z434" s="157"/>
      <c r="AA434" s="157"/>
      <c r="AB434" s="157"/>
      <c r="AC434" s="157"/>
      <c r="AD434" s="157"/>
      <c r="AE434" s="157"/>
      <c r="AF434" s="157"/>
      <c r="AG434" s="157"/>
      <c r="AH434" s="157"/>
      <c r="AI434" s="157"/>
      <c r="AJ434" s="157"/>
      <c r="AK434" s="157"/>
      <c r="AL434" s="157"/>
      <c r="AM434" s="157"/>
      <c r="AN434" s="157"/>
      <c r="AO434" s="157"/>
      <c r="AP434" s="157"/>
      <c r="AQ434" s="157"/>
      <c r="AR434" s="157"/>
      <c r="AS434" s="157"/>
      <c r="AT434" s="157"/>
      <c r="AU434" s="157"/>
      <c r="AV434" s="157"/>
      <c r="AW434" s="157"/>
      <c r="AX434" s="157"/>
      <c r="AY434" s="157"/>
      <c r="AZ434" s="157"/>
      <c r="BA434" s="157"/>
      <c r="BB434" s="157"/>
      <c r="BC434" s="157"/>
      <c r="BD434" s="157"/>
      <c r="BE434" s="157"/>
      <c r="BF434" s="157"/>
      <c r="BG434" s="157"/>
      <c r="BH434" s="157"/>
      <c r="BI434" s="157"/>
      <c r="BJ434" s="157"/>
    </row>
    <row r="435" spans="2:62" x14ac:dyDescent="0.15">
      <c r="B435"/>
      <c r="C435"/>
      <c r="R435" s="157"/>
      <c r="S435" s="157"/>
      <c r="T435" s="157"/>
      <c r="U435" s="157"/>
      <c r="V435" s="157"/>
      <c r="W435" s="157"/>
      <c r="X435" s="157"/>
      <c r="Y435" s="157"/>
      <c r="Z435" s="157"/>
      <c r="AA435" s="157"/>
      <c r="AB435" s="157"/>
      <c r="AC435" s="157"/>
      <c r="AD435" s="157"/>
      <c r="AE435" s="157"/>
      <c r="AF435" s="157"/>
      <c r="AG435" s="157"/>
      <c r="AH435" s="157"/>
      <c r="AI435" s="157"/>
      <c r="AJ435" s="157"/>
      <c r="AK435" s="157"/>
      <c r="AL435" s="157"/>
      <c r="AM435" s="157"/>
      <c r="AN435" s="157"/>
      <c r="AO435" s="157"/>
      <c r="AP435" s="157"/>
      <c r="AQ435" s="157"/>
      <c r="AR435" s="157"/>
      <c r="AS435" s="157"/>
      <c r="AT435" s="157"/>
      <c r="AU435" s="157"/>
      <c r="AV435" s="157"/>
      <c r="AW435" s="157"/>
      <c r="AX435" s="157"/>
      <c r="AY435" s="157"/>
      <c r="AZ435" s="157"/>
      <c r="BA435" s="157"/>
      <c r="BB435" s="157"/>
      <c r="BC435" s="157"/>
      <c r="BD435" s="157"/>
      <c r="BE435" s="157"/>
      <c r="BF435" s="157"/>
      <c r="BG435" s="157"/>
      <c r="BH435" s="157"/>
      <c r="BI435" s="157"/>
      <c r="BJ435" s="157"/>
    </row>
    <row r="436" spans="2:62" x14ac:dyDescent="0.15">
      <c r="B436"/>
      <c r="C436"/>
      <c r="R436" s="157"/>
      <c r="S436" s="157"/>
      <c r="T436" s="157"/>
      <c r="U436" s="157"/>
      <c r="V436" s="157"/>
      <c r="W436" s="157"/>
      <c r="X436" s="157"/>
      <c r="Y436" s="157"/>
      <c r="Z436" s="157"/>
      <c r="AA436" s="157"/>
      <c r="AB436" s="157"/>
      <c r="AC436" s="157"/>
      <c r="AD436" s="157"/>
      <c r="AE436" s="157"/>
      <c r="AF436" s="157"/>
      <c r="AG436" s="157"/>
      <c r="AH436" s="157"/>
      <c r="AI436" s="157"/>
      <c r="AJ436" s="157"/>
      <c r="AK436" s="157"/>
      <c r="AL436" s="157"/>
      <c r="AM436" s="157"/>
      <c r="AN436" s="157"/>
      <c r="AO436" s="157"/>
      <c r="AP436" s="157"/>
      <c r="AQ436" s="157"/>
      <c r="AR436" s="157"/>
      <c r="AS436" s="157"/>
      <c r="AT436" s="157"/>
      <c r="AU436" s="157"/>
      <c r="AV436" s="157"/>
      <c r="AW436" s="157"/>
      <c r="AX436" s="157"/>
      <c r="AY436" s="157"/>
      <c r="AZ436" s="157"/>
      <c r="BA436" s="157"/>
      <c r="BB436" s="157"/>
      <c r="BC436" s="157"/>
      <c r="BD436" s="157"/>
      <c r="BE436" s="157"/>
      <c r="BF436" s="157"/>
      <c r="BG436" s="157"/>
      <c r="BH436" s="157"/>
      <c r="BI436" s="157"/>
      <c r="BJ436" s="157"/>
    </row>
    <row r="437" spans="2:62" x14ac:dyDescent="0.15">
      <c r="B437"/>
      <c r="C437"/>
      <c r="R437" s="157"/>
      <c r="S437" s="157"/>
      <c r="T437" s="157"/>
      <c r="U437" s="157"/>
      <c r="V437" s="157"/>
      <c r="W437" s="157"/>
      <c r="X437" s="157"/>
      <c r="Y437" s="157"/>
      <c r="Z437" s="157"/>
      <c r="AA437" s="157"/>
      <c r="AB437" s="157"/>
      <c r="AC437" s="157"/>
      <c r="AD437" s="157"/>
      <c r="AE437" s="157"/>
      <c r="AF437" s="157"/>
      <c r="AG437" s="157"/>
      <c r="AH437" s="157"/>
      <c r="AI437" s="157"/>
      <c r="AJ437" s="157"/>
      <c r="AK437" s="157"/>
      <c r="AL437" s="157"/>
      <c r="AM437" s="157"/>
      <c r="AN437" s="157"/>
      <c r="AO437" s="157"/>
      <c r="AP437" s="157"/>
      <c r="AQ437" s="157"/>
      <c r="AR437" s="157"/>
      <c r="AS437" s="157"/>
      <c r="AT437" s="157"/>
      <c r="AU437" s="157"/>
      <c r="AV437" s="157"/>
      <c r="AW437" s="157"/>
      <c r="AX437" s="157"/>
      <c r="AY437" s="157"/>
      <c r="AZ437" s="157"/>
      <c r="BA437" s="157"/>
      <c r="BB437" s="157"/>
      <c r="BC437" s="157"/>
      <c r="BD437" s="157"/>
      <c r="BE437" s="157"/>
      <c r="BF437" s="157"/>
      <c r="BG437" s="157"/>
      <c r="BH437" s="157"/>
      <c r="BI437" s="157"/>
      <c r="BJ437" s="157"/>
    </row>
    <row r="438" spans="2:62" x14ac:dyDescent="0.15">
      <c r="B438"/>
      <c r="C438"/>
      <c r="R438" s="157"/>
      <c r="S438" s="157"/>
      <c r="T438" s="157"/>
      <c r="U438" s="157"/>
      <c r="V438" s="157"/>
      <c r="W438" s="157"/>
      <c r="X438" s="157"/>
      <c r="Y438" s="157"/>
      <c r="Z438" s="157"/>
      <c r="AA438" s="157"/>
      <c r="AB438" s="157"/>
      <c r="AC438" s="157"/>
      <c r="AD438" s="157"/>
      <c r="AE438" s="157"/>
      <c r="AF438" s="157"/>
      <c r="AG438" s="157"/>
      <c r="AH438" s="157"/>
      <c r="AI438" s="157"/>
      <c r="AJ438" s="157"/>
      <c r="AK438" s="157"/>
      <c r="AL438" s="157"/>
      <c r="AM438" s="157"/>
      <c r="AN438" s="157"/>
      <c r="AO438" s="157"/>
      <c r="AP438" s="157"/>
      <c r="AQ438" s="157"/>
      <c r="AR438" s="157"/>
      <c r="AS438" s="157"/>
      <c r="AT438" s="157"/>
      <c r="AU438" s="157"/>
      <c r="AV438" s="157"/>
      <c r="AW438" s="157"/>
      <c r="AX438" s="157"/>
      <c r="AY438" s="157"/>
      <c r="AZ438" s="157"/>
      <c r="BA438" s="157"/>
      <c r="BB438" s="157"/>
      <c r="BC438" s="157"/>
      <c r="BD438" s="157"/>
      <c r="BE438" s="157"/>
      <c r="BF438" s="157"/>
      <c r="BG438" s="157"/>
      <c r="BH438" s="157"/>
      <c r="BI438" s="157"/>
      <c r="BJ438" s="157"/>
    </row>
    <row r="439" spans="2:62" x14ac:dyDescent="0.15">
      <c r="B439"/>
      <c r="C439"/>
      <c r="R439" s="157"/>
      <c r="S439" s="157"/>
      <c r="T439" s="157"/>
      <c r="U439" s="157"/>
      <c r="V439" s="157"/>
      <c r="W439" s="157"/>
      <c r="X439" s="157"/>
      <c r="Y439" s="157"/>
      <c r="Z439" s="157"/>
      <c r="AA439" s="157"/>
      <c r="AB439" s="157"/>
      <c r="AC439" s="157"/>
      <c r="AD439" s="157"/>
      <c r="AE439" s="157"/>
      <c r="AF439" s="157"/>
      <c r="AG439" s="157"/>
      <c r="AH439" s="157"/>
      <c r="AI439" s="157"/>
      <c r="AJ439" s="157"/>
      <c r="AK439" s="157"/>
      <c r="AL439" s="157"/>
      <c r="AM439" s="157"/>
      <c r="AN439" s="157"/>
      <c r="AO439" s="157"/>
      <c r="AP439" s="157"/>
      <c r="AQ439" s="157"/>
      <c r="AR439" s="157"/>
      <c r="AS439" s="157"/>
      <c r="AT439" s="157"/>
      <c r="AU439" s="157"/>
      <c r="AV439" s="157"/>
      <c r="AW439" s="157"/>
      <c r="AX439" s="157"/>
      <c r="AY439" s="157"/>
      <c r="AZ439" s="157"/>
      <c r="BA439" s="157"/>
      <c r="BB439" s="157"/>
      <c r="BC439" s="157"/>
      <c r="BD439" s="157"/>
      <c r="BE439" s="157"/>
      <c r="BF439" s="157"/>
      <c r="BG439" s="157"/>
      <c r="BH439" s="157"/>
      <c r="BI439" s="157"/>
      <c r="BJ439" s="157"/>
    </row>
    <row r="440" spans="2:62" x14ac:dyDescent="0.15">
      <c r="B440"/>
      <c r="C440"/>
      <c r="R440" s="157"/>
      <c r="S440" s="157"/>
      <c r="T440" s="157"/>
      <c r="U440" s="157"/>
      <c r="V440" s="157"/>
      <c r="W440" s="157"/>
      <c r="X440" s="157"/>
      <c r="Y440" s="157"/>
      <c r="Z440" s="157"/>
      <c r="AA440" s="157"/>
      <c r="AB440" s="157"/>
      <c r="AC440" s="157"/>
      <c r="AD440" s="157"/>
      <c r="AE440" s="157"/>
      <c r="AF440" s="157"/>
      <c r="AG440" s="157"/>
      <c r="AH440" s="157"/>
      <c r="AI440" s="157"/>
      <c r="AJ440" s="157"/>
      <c r="AK440" s="157"/>
      <c r="AL440" s="157"/>
      <c r="AM440" s="157"/>
      <c r="AN440" s="157"/>
      <c r="AO440" s="157"/>
      <c r="AP440" s="157"/>
      <c r="AQ440" s="157"/>
      <c r="AR440" s="157"/>
      <c r="AS440" s="157"/>
      <c r="AT440" s="157"/>
      <c r="AU440" s="157"/>
      <c r="AV440" s="157"/>
      <c r="AW440" s="157"/>
      <c r="AX440" s="157"/>
      <c r="AY440" s="157"/>
      <c r="AZ440" s="157"/>
      <c r="BA440" s="157"/>
      <c r="BB440" s="157"/>
      <c r="BC440" s="157"/>
      <c r="BD440" s="157"/>
      <c r="BE440" s="157"/>
      <c r="BF440" s="157"/>
      <c r="BG440" s="157"/>
      <c r="BH440" s="157"/>
      <c r="BI440" s="157"/>
      <c r="BJ440" s="157"/>
    </row>
    <row r="441" spans="2:62" x14ac:dyDescent="0.15">
      <c r="B441"/>
      <c r="C441"/>
      <c r="R441" s="157"/>
      <c r="S441" s="157"/>
      <c r="T441" s="157"/>
      <c r="U441" s="157"/>
      <c r="V441" s="157"/>
      <c r="W441" s="157"/>
      <c r="X441" s="157"/>
      <c r="Y441" s="157"/>
      <c r="Z441" s="157"/>
      <c r="AA441" s="157"/>
      <c r="AB441" s="157"/>
      <c r="AC441" s="157"/>
      <c r="AD441" s="157"/>
      <c r="AE441" s="157"/>
      <c r="AF441" s="157"/>
      <c r="AG441" s="157"/>
      <c r="AH441" s="157"/>
      <c r="AI441" s="157"/>
      <c r="AJ441" s="157"/>
      <c r="AK441" s="157"/>
      <c r="AL441" s="157"/>
      <c r="AM441" s="157"/>
      <c r="AN441" s="157"/>
      <c r="AO441" s="157"/>
      <c r="AP441" s="157"/>
      <c r="AQ441" s="157"/>
      <c r="AR441" s="157"/>
      <c r="AS441" s="157"/>
      <c r="AT441" s="157"/>
      <c r="AU441" s="157"/>
      <c r="AV441" s="157"/>
      <c r="AW441" s="157"/>
      <c r="AX441" s="157"/>
      <c r="AY441" s="157"/>
      <c r="AZ441" s="157"/>
      <c r="BA441" s="157"/>
      <c r="BB441" s="157"/>
      <c r="BC441" s="157"/>
      <c r="BD441" s="157"/>
      <c r="BE441" s="157"/>
      <c r="BF441" s="157"/>
      <c r="BG441" s="157"/>
      <c r="BH441" s="157"/>
      <c r="BI441" s="157"/>
      <c r="BJ441" s="157"/>
    </row>
    <row r="442" spans="2:62" x14ac:dyDescent="0.15">
      <c r="B442"/>
      <c r="C442"/>
      <c r="R442" s="157"/>
      <c r="S442" s="157"/>
      <c r="T442" s="157"/>
      <c r="U442" s="157"/>
      <c r="V442" s="157"/>
      <c r="W442" s="157"/>
      <c r="X442" s="157"/>
      <c r="Y442" s="157"/>
      <c r="Z442" s="157"/>
      <c r="AA442" s="157"/>
      <c r="AB442" s="157"/>
      <c r="AC442" s="157"/>
      <c r="AD442" s="157"/>
      <c r="AE442" s="157"/>
      <c r="AF442" s="157"/>
      <c r="AG442" s="157"/>
      <c r="AH442" s="157"/>
      <c r="AI442" s="157"/>
      <c r="AJ442" s="157"/>
      <c r="AK442" s="157"/>
      <c r="AL442" s="157"/>
      <c r="AM442" s="157"/>
      <c r="AN442" s="157"/>
      <c r="AO442" s="157"/>
      <c r="AP442" s="157"/>
      <c r="AQ442" s="157"/>
      <c r="AR442" s="157"/>
      <c r="AS442" s="157"/>
      <c r="AT442" s="157"/>
      <c r="AU442" s="157"/>
      <c r="AV442" s="157"/>
      <c r="AW442" s="157"/>
      <c r="AX442" s="157"/>
      <c r="AY442" s="157"/>
      <c r="AZ442" s="157"/>
      <c r="BA442" s="157"/>
      <c r="BB442" s="157"/>
      <c r="BC442" s="157"/>
      <c r="BD442" s="157"/>
      <c r="BE442" s="157"/>
      <c r="BF442" s="157"/>
      <c r="BG442" s="157"/>
      <c r="BH442" s="157"/>
      <c r="BI442" s="157"/>
      <c r="BJ442" s="157"/>
    </row>
    <row r="443" spans="2:62" x14ac:dyDescent="0.15">
      <c r="B443"/>
      <c r="C443"/>
      <c r="R443" s="157"/>
      <c r="S443" s="157"/>
      <c r="T443" s="157"/>
      <c r="U443" s="157"/>
      <c r="V443" s="157"/>
      <c r="W443" s="157"/>
      <c r="X443" s="157"/>
      <c r="Y443" s="157"/>
      <c r="Z443" s="157"/>
      <c r="AA443" s="157"/>
      <c r="AB443" s="157"/>
      <c r="AC443" s="157"/>
      <c r="AD443" s="157"/>
      <c r="AE443" s="157"/>
      <c r="AF443" s="157"/>
      <c r="AG443" s="157"/>
      <c r="AH443" s="157"/>
      <c r="AI443" s="157"/>
      <c r="AJ443" s="157"/>
      <c r="AK443" s="157"/>
      <c r="AL443" s="157"/>
      <c r="AM443" s="157"/>
      <c r="AN443" s="157"/>
      <c r="AO443" s="157"/>
      <c r="AP443" s="157"/>
      <c r="AQ443" s="157"/>
      <c r="AR443" s="157"/>
      <c r="AS443" s="157"/>
      <c r="AT443" s="157"/>
      <c r="AU443" s="157"/>
      <c r="AV443" s="157"/>
      <c r="AW443" s="157"/>
      <c r="AX443" s="157"/>
      <c r="AY443" s="157"/>
      <c r="AZ443" s="157"/>
      <c r="BA443" s="157"/>
      <c r="BB443" s="157"/>
      <c r="BC443" s="157"/>
      <c r="BD443" s="157"/>
      <c r="BE443" s="157"/>
      <c r="BF443" s="157"/>
      <c r="BG443" s="157"/>
      <c r="BH443" s="157"/>
      <c r="BI443" s="157"/>
      <c r="BJ443" s="157"/>
    </row>
    <row r="444" spans="2:62" x14ac:dyDescent="0.15">
      <c r="B444"/>
      <c r="C444"/>
      <c r="R444" s="157"/>
      <c r="S444" s="157"/>
      <c r="T444" s="157"/>
      <c r="U444" s="157"/>
      <c r="V444" s="157"/>
      <c r="W444" s="157"/>
      <c r="X444" s="157"/>
      <c r="Y444" s="157"/>
      <c r="Z444" s="157"/>
      <c r="AA444" s="157"/>
      <c r="AB444" s="157"/>
      <c r="AC444" s="157"/>
      <c r="AD444" s="157"/>
      <c r="AE444" s="157"/>
      <c r="AF444" s="157"/>
      <c r="AG444" s="157"/>
      <c r="AH444" s="157"/>
      <c r="AI444" s="157"/>
      <c r="AJ444" s="157"/>
      <c r="AK444" s="157"/>
      <c r="AL444" s="157"/>
      <c r="AM444" s="157"/>
      <c r="AN444" s="157"/>
      <c r="AO444" s="157"/>
      <c r="AP444" s="157"/>
      <c r="AQ444" s="157"/>
      <c r="AR444" s="157"/>
      <c r="AS444" s="157"/>
      <c r="AT444" s="157"/>
      <c r="AU444" s="157"/>
      <c r="AV444" s="157"/>
      <c r="AW444" s="157"/>
      <c r="AX444" s="157"/>
      <c r="AY444" s="157"/>
      <c r="AZ444" s="157"/>
      <c r="BA444" s="157"/>
      <c r="BB444" s="157"/>
      <c r="BC444" s="157"/>
      <c r="BD444" s="157"/>
      <c r="BE444" s="157"/>
      <c r="BF444" s="157"/>
      <c r="BG444" s="157"/>
      <c r="BH444" s="157"/>
      <c r="BI444" s="157"/>
      <c r="BJ444" s="157"/>
    </row>
    <row r="445" spans="2:62" x14ac:dyDescent="0.15">
      <c r="B445"/>
      <c r="C445"/>
      <c r="R445" s="157"/>
      <c r="S445" s="157"/>
      <c r="T445" s="157"/>
      <c r="U445" s="157"/>
      <c r="V445" s="157"/>
      <c r="W445" s="157"/>
      <c r="X445" s="157"/>
      <c r="Y445" s="157"/>
      <c r="Z445" s="157"/>
      <c r="AA445" s="157"/>
      <c r="AB445" s="157"/>
      <c r="AC445" s="157"/>
      <c r="AD445" s="157"/>
      <c r="AE445" s="157"/>
      <c r="AF445" s="157"/>
      <c r="AG445" s="157"/>
      <c r="AH445" s="157"/>
      <c r="AI445" s="157"/>
      <c r="AJ445" s="157"/>
      <c r="AK445" s="157"/>
      <c r="AL445" s="157"/>
      <c r="AM445" s="157"/>
      <c r="AN445" s="157"/>
      <c r="AO445" s="157"/>
      <c r="AP445" s="157"/>
      <c r="AQ445" s="157"/>
      <c r="AR445" s="157"/>
      <c r="AS445" s="157"/>
      <c r="AT445" s="157"/>
      <c r="AU445" s="157"/>
      <c r="AV445" s="157"/>
      <c r="AW445" s="157"/>
      <c r="AX445" s="157"/>
      <c r="AY445" s="157"/>
      <c r="AZ445" s="157"/>
      <c r="BA445" s="157"/>
      <c r="BB445" s="157"/>
      <c r="BC445" s="157"/>
      <c r="BD445" s="157"/>
      <c r="BE445" s="157"/>
      <c r="BF445" s="157"/>
      <c r="BG445" s="157"/>
      <c r="BH445" s="157"/>
      <c r="BI445" s="157"/>
      <c r="BJ445" s="157"/>
    </row>
    <row r="446" spans="2:62" x14ac:dyDescent="0.15">
      <c r="B446"/>
      <c r="C446"/>
      <c r="R446" s="157"/>
      <c r="S446" s="157"/>
      <c r="T446" s="157"/>
      <c r="U446" s="157"/>
      <c r="V446" s="157"/>
      <c r="W446" s="157"/>
      <c r="X446" s="157"/>
      <c r="Y446" s="157"/>
      <c r="Z446" s="157"/>
      <c r="AA446" s="157"/>
      <c r="AB446" s="157"/>
      <c r="AC446" s="157"/>
      <c r="AD446" s="157"/>
      <c r="AE446" s="157"/>
      <c r="AF446" s="157"/>
      <c r="AG446" s="157"/>
      <c r="AH446" s="157"/>
      <c r="AI446" s="157"/>
      <c r="AJ446" s="157"/>
      <c r="AK446" s="157"/>
      <c r="AL446" s="157"/>
      <c r="AM446" s="157"/>
      <c r="AN446" s="157"/>
      <c r="AO446" s="157"/>
      <c r="AP446" s="157"/>
      <c r="AQ446" s="157"/>
      <c r="AR446" s="157"/>
      <c r="AS446" s="157"/>
      <c r="AT446" s="157"/>
      <c r="AU446" s="157"/>
      <c r="AV446" s="157"/>
      <c r="AW446" s="157"/>
      <c r="AX446" s="157"/>
      <c r="AY446" s="157"/>
      <c r="AZ446" s="157"/>
      <c r="BA446" s="157"/>
      <c r="BB446" s="157"/>
      <c r="BC446" s="157"/>
      <c r="BD446" s="157"/>
      <c r="BE446" s="157"/>
      <c r="BF446" s="157"/>
      <c r="BG446" s="157"/>
      <c r="BH446" s="157"/>
      <c r="BI446" s="157"/>
      <c r="BJ446" s="157"/>
    </row>
    <row r="447" spans="2:62" x14ac:dyDescent="0.15">
      <c r="B447"/>
      <c r="C447"/>
      <c r="R447" s="157"/>
      <c r="S447" s="157"/>
      <c r="T447" s="157"/>
      <c r="U447" s="157"/>
      <c r="V447" s="157"/>
      <c r="W447" s="157"/>
      <c r="X447" s="157"/>
      <c r="Y447" s="157"/>
      <c r="Z447" s="157"/>
      <c r="AA447" s="157"/>
      <c r="AB447" s="157"/>
      <c r="AC447" s="157"/>
      <c r="AD447" s="157"/>
      <c r="AE447" s="157"/>
      <c r="AF447" s="157"/>
      <c r="AG447" s="157"/>
      <c r="AH447" s="157"/>
      <c r="AI447" s="157"/>
      <c r="AJ447" s="157"/>
      <c r="AK447" s="157"/>
      <c r="AL447" s="157"/>
      <c r="AM447" s="157"/>
      <c r="AN447" s="157"/>
      <c r="AO447" s="157"/>
      <c r="AP447" s="157"/>
      <c r="AQ447" s="157"/>
      <c r="AR447" s="157"/>
      <c r="AS447" s="157"/>
      <c r="AT447" s="157"/>
      <c r="AU447" s="157"/>
      <c r="AV447" s="157"/>
      <c r="AW447" s="157"/>
      <c r="AX447" s="157"/>
      <c r="AY447" s="157"/>
      <c r="AZ447" s="157"/>
      <c r="BA447" s="157"/>
      <c r="BB447" s="157"/>
      <c r="BC447" s="157"/>
      <c r="BD447" s="157"/>
      <c r="BE447" s="157"/>
      <c r="BF447" s="157"/>
      <c r="BG447" s="157"/>
      <c r="BH447" s="157"/>
      <c r="BI447" s="157"/>
      <c r="BJ447" s="157"/>
    </row>
    <row r="448" spans="2:62" x14ac:dyDescent="0.15">
      <c r="B448"/>
      <c r="C448"/>
      <c r="R448" s="157"/>
      <c r="S448" s="157"/>
      <c r="T448" s="157"/>
      <c r="U448" s="157"/>
      <c r="V448" s="157"/>
      <c r="W448" s="157"/>
      <c r="X448" s="157"/>
      <c r="Y448" s="157"/>
      <c r="Z448" s="157"/>
      <c r="AA448" s="157"/>
      <c r="AB448" s="157"/>
      <c r="AC448" s="157"/>
      <c r="AD448" s="157"/>
      <c r="AE448" s="157"/>
      <c r="AF448" s="157"/>
      <c r="AG448" s="157"/>
      <c r="AH448" s="157"/>
      <c r="AI448" s="157"/>
      <c r="AJ448" s="157"/>
      <c r="AK448" s="157"/>
      <c r="AL448" s="157"/>
      <c r="AM448" s="157"/>
      <c r="AN448" s="157"/>
      <c r="AO448" s="157"/>
      <c r="AP448" s="157"/>
      <c r="AQ448" s="157"/>
      <c r="AR448" s="157"/>
      <c r="AS448" s="157"/>
      <c r="AT448" s="157"/>
      <c r="AU448" s="157"/>
      <c r="AV448" s="157"/>
      <c r="AW448" s="157"/>
      <c r="AX448" s="157"/>
      <c r="AY448" s="157"/>
      <c r="AZ448" s="157"/>
      <c r="BA448" s="157"/>
      <c r="BB448" s="157"/>
      <c r="BC448" s="157"/>
      <c r="BD448" s="157"/>
      <c r="BE448" s="157"/>
      <c r="BF448" s="157"/>
      <c r="BG448" s="157"/>
      <c r="BH448" s="157"/>
      <c r="BI448" s="157"/>
      <c r="BJ448" s="157"/>
    </row>
    <row r="449" spans="2:62" x14ac:dyDescent="0.15">
      <c r="B449"/>
      <c r="C449"/>
      <c r="R449" s="157"/>
      <c r="S449" s="157"/>
      <c r="T449" s="157"/>
      <c r="U449" s="157"/>
      <c r="V449" s="157"/>
      <c r="W449" s="157"/>
      <c r="X449" s="157"/>
      <c r="Y449" s="157"/>
      <c r="Z449" s="157"/>
      <c r="AA449" s="157"/>
      <c r="AB449" s="157"/>
      <c r="AC449" s="157"/>
      <c r="AD449" s="157"/>
      <c r="AE449" s="157"/>
      <c r="AF449" s="157"/>
      <c r="AG449" s="157"/>
      <c r="AH449" s="157"/>
      <c r="AI449" s="157"/>
      <c r="AJ449" s="157"/>
      <c r="AK449" s="157"/>
      <c r="AL449" s="157"/>
      <c r="AM449" s="157"/>
      <c r="AN449" s="157"/>
      <c r="AO449" s="157"/>
      <c r="AP449" s="157"/>
      <c r="AQ449" s="157"/>
      <c r="AR449" s="157"/>
      <c r="AS449" s="157"/>
      <c r="AT449" s="157"/>
      <c r="AU449" s="157"/>
      <c r="AV449" s="157"/>
      <c r="AW449" s="157"/>
      <c r="AX449" s="157"/>
      <c r="AY449" s="157"/>
      <c r="AZ449" s="157"/>
      <c r="BA449" s="157"/>
      <c r="BB449" s="157"/>
      <c r="BC449" s="157"/>
      <c r="BD449" s="157"/>
      <c r="BE449" s="157"/>
      <c r="BF449" s="157"/>
      <c r="BG449" s="157"/>
      <c r="BH449" s="157"/>
      <c r="BI449" s="157"/>
      <c r="BJ449" s="157"/>
    </row>
    <row r="450" spans="2:62" x14ac:dyDescent="0.15">
      <c r="B450"/>
      <c r="C450"/>
      <c r="R450" s="157"/>
      <c r="S450" s="157"/>
      <c r="T450" s="157"/>
      <c r="U450" s="157"/>
      <c r="V450" s="157"/>
      <c r="W450" s="157"/>
      <c r="X450" s="157"/>
      <c r="Y450" s="157"/>
      <c r="Z450" s="157"/>
      <c r="AA450" s="157"/>
      <c r="AB450" s="157"/>
      <c r="AC450" s="157"/>
      <c r="AD450" s="157"/>
      <c r="AE450" s="157"/>
      <c r="AF450" s="157"/>
      <c r="AG450" s="157"/>
      <c r="AH450" s="157"/>
      <c r="AI450" s="157"/>
      <c r="AJ450" s="157"/>
      <c r="AK450" s="157"/>
      <c r="AL450" s="157"/>
      <c r="AM450" s="157"/>
      <c r="AN450" s="157"/>
      <c r="AO450" s="157"/>
      <c r="AP450" s="157"/>
      <c r="AQ450" s="157"/>
      <c r="AR450" s="157"/>
      <c r="AS450" s="157"/>
      <c r="AT450" s="157"/>
      <c r="AU450" s="157"/>
      <c r="AV450" s="157"/>
      <c r="AW450" s="157"/>
      <c r="AX450" s="157"/>
      <c r="AY450" s="157"/>
      <c r="AZ450" s="157"/>
      <c r="BA450" s="157"/>
      <c r="BB450" s="157"/>
      <c r="BC450" s="157"/>
      <c r="BD450" s="157"/>
      <c r="BE450" s="157"/>
      <c r="BF450" s="157"/>
      <c r="BG450" s="157"/>
      <c r="BH450" s="157"/>
      <c r="BI450" s="157"/>
      <c r="BJ450" s="157"/>
    </row>
    <row r="451" spans="2:62" x14ac:dyDescent="0.15">
      <c r="B451"/>
      <c r="C451"/>
      <c r="R451" s="157"/>
      <c r="S451" s="157"/>
      <c r="T451" s="157"/>
      <c r="U451" s="157"/>
      <c r="V451" s="157"/>
      <c r="W451" s="157"/>
      <c r="X451" s="157"/>
      <c r="Y451" s="157"/>
      <c r="Z451" s="157"/>
      <c r="AA451" s="157"/>
      <c r="AB451" s="157"/>
      <c r="AC451" s="157"/>
      <c r="AD451" s="157"/>
      <c r="AE451" s="157"/>
      <c r="AF451" s="157"/>
      <c r="AG451" s="157"/>
      <c r="AH451" s="157"/>
      <c r="AI451" s="157"/>
      <c r="AJ451" s="157"/>
      <c r="AK451" s="157"/>
      <c r="AL451" s="157"/>
      <c r="AM451" s="157"/>
      <c r="AN451" s="157"/>
      <c r="AO451" s="157"/>
      <c r="AP451" s="157"/>
      <c r="AQ451" s="157"/>
      <c r="AR451" s="157"/>
      <c r="AS451" s="157"/>
      <c r="AT451" s="157"/>
      <c r="AU451" s="157"/>
      <c r="AV451" s="157"/>
      <c r="AW451" s="157"/>
      <c r="AX451" s="157"/>
      <c r="AY451" s="157"/>
      <c r="AZ451" s="157"/>
      <c r="BA451" s="157"/>
      <c r="BB451" s="157"/>
      <c r="BC451" s="157"/>
      <c r="BD451" s="157"/>
      <c r="BE451" s="157"/>
      <c r="BF451" s="157"/>
      <c r="BG451" s="157"/>
      <c r="BH451" s="157"/>
      <c r="BI451" s="157"/>
      <c r="BJ451" s="157"/>
    </row>
    <row r="452" spans="2:62" x14ac:dyDescent="0.15">
      <c r="B452"/>
      <c r="C452"/>
      <c r="R452" s="157"/>
      <c r="S452" s="157"/>
      <c r="T452" s="157"/>
      <c r="U452" s="157"/>
      <c r="V452" s="157"/>
      <c r="W452" s="157"/>
      <c r="X452" s="157"/>
      <c r="Y452" s="157"/>
      <c r="Z452" s="157"/>
      <c r="AA452" s="157"/>
      <c r="AB452" s="157"/>
      <c r="AC452" s="157"/>
      <c r="AD452" s="157"/>
      <c r="AE452" s="157"/>
      <c r="AF452" s="157"/>
      <c r="AG452" s="157"/>
      <c r="AH452" s="157"/>
      <c r="AI452" s="157"/>
      <c r="AJ452" s="157"/>
      <c r="AK452" s="157"/>
      <c r="AL452" s="157"/>
      <c r="AM452" s="157"/>
      <c r="AN452" s="157"/>
      <c r="AO452" s="157"/>
      <c r="AP452" s="157"/>
      <c r="AQ452" s="157"/>
      <c r="AR452" s="157"/>
      <c r="AS452" s="157"/>
      <c r="AT452" s="157"/>
      <c r="AU452" s="157"/>
      <c r="AV452" s="157"/>
      <c r="AW452" s="157"/>
      <c r="AX452" s="157"/>
      <c r="AY452" s="157"/>
      <c r="AZ452" s="157"/>
      <c r="BA452" s="157"/>
      <c r="BB452" s="157"/>
      <c r="BC452" s="157"/>
      <c r="BD452" s="157"/>
      <c r="BE452" s="157"/>
      <c r="BF452" s="157"/>
      <c r="BG452" s="157"/>
      <c r="BH452" s="157"/>
      <c r="BI452" s="157"/>
      <c r="BJ452" s="157"/>
    </row>
    <row r="453" spans="2:62" x14ac:dyDescent="0.15">
      <c r="B453"/>
      <c r="C453"/>
      <c r="R453" s="157"/>
      <c r="S453" s="157"/>
      <c r="T453" s="157"/>
      <c r="U453" s="157"/>
      <c r="V453" s="157"/>
      <c r="W453" s="157"/>
      <c r="X453" s="157"/>
      <c r="Y453" s="157"/>
      <c r="Z453" s="157"/>
      <c r="AA453" s="157"/>
      <c r="AB453" s="157"/>
      <c r="AC453" s="157"/>
      <c r="AD453" s="157"/>
      <c r="AE453" s="157"/>
      <c r="AF453" s="157"/>
      <c r="AG453" s="157"/>
      <c r="AH453" s="157"/>
      <c r="AI453" s="157"/>
      <c r="AJ453" s="157"/>
      <c r="AK453" s="157"/>
      <c r="AL453" s="157"/>
      <c r="AM453" s="157"/>
      <c r="AN453" s="157"/>
      <c r="AO453" s="157"/>
      <c r="AP453" s="157"/>
      <c r="AQ453" s="157"/>
      <c r="AR453" s="157"/>
      <c r="AS453" s="157"/>
      <c r="AT453" s="157"/>
      <c r="AU453" s="157"/>
      <c r="AV453" s="157"/>
      <c r="AW453" s="157"/>
      <c r="AX453" s="157"/>
      <c r="AY453" s="157"/>
      <c r="AZ453" s="157"/>
      <c r="BA453" s="157"/>
      <c r="BB453" s="157"/>
      <c r="BC453" s="157"/>
      <c r="BD453" s="157"/>
      <c r="BE453" s="157"/>
      <c r="BF453" s="157"/>
      <c r="BG453" s="157"/>
      <c r="BH453" s="157"/>
      <c r="BI453" s="157"/>
      <c r="BJ453" s="157"/>
    </row>
    <row r="454" spans="2:62" x14ac:dyDescent="0.15">
      <c r="B454"/>
      <c r="C454"/>
      <c r="R454" s="157"/>
      <c r="S454" s="157"/>
      <c r="T454" s="157"/>
      <c r="U454" s="157"/>
      <c r="V454" s="157"/>
      <c r="W454" s="157"/>
      <c r="X454" s="157"/>
      <c r="Y454" s="157"/>
      <c r="Z454" s="157"/>
      <c r="AA454" s="157"/>
      <c r="AB454" s="157"/>
      <c r="AC454" s="157"/>
      <c r="AD454" s="157"/>
      <c r="AE454" s="157"/>
      <c r="AF454" s="157"/>
      <c r="AG454" s="157"/>
      <c r="AH454" s="157"/>
      <c r="AI454" s="157"/>
      <c r="AJ454" s="157"/>
      <c r="AK454" s="157"/>
      <c r="AL454" s="157"/>
      <c r="AM454" s="157"/>
      <c r="AN454" s="157"/>
      <c r="AO454" s="157"/>
      <c r="AP454" s="157"/>
      <c r="AQ454" s="157"/>
      <c r="AR454" s="157"/>
      <c r="AS454" s="157"/>
      <c r="AT454" s="157"/>
      <c r="AU454" s="157"/>
      <c r="AV454" s="157"/>
      <c r="AW454" s="157"/>
      <c r="AX454" s="157"/>
      <c r="AY454" s="157"/>
      <c r="AZ454" s="157"/>
      <c r="BA454" s="157"/>
      <c r="BB454" s="157"/>
      <c r="BC454" s="157"/>
      <c r="BD454" s="157"/>
      <c r="BE454" s="157"/>
      <c r="BF454" s="157"/>
      <c r="BG454" s="157"/>
      <c r="BH454" s="157"/>
      <c r="BI454" s="157"/>
      <c r="BJ454" s="157"/>
    </row>
    <row r="455" spans="2:62" x14ac:dyDescent="0.15">
      <c r="B455"/>
      <c r="C455"/>
      <c r="R455" s="157"/>
      <c r="S455" s="157"/>
      <c r="T455" s="157"/>
      <c r="U455" s="157"/>
      <c r="V455" s="157"/>
      <c r="W455" s="157"/>
      <c r="X455" s="157"/>
      <c r="Y455" s="157"/>
      <c r="Z455" s="157"/>
      <c r="AA455" s="157"/>
      <c r="AB455" s="157"/>
      <c r="AC455" s="157"/>
      <c r="AD455" s="157"/>
      <c r="AE455" s="157"/>
      <c r="AF455" s="157"/>
      <c r="AG455" s="157"/>
      <c r="AH455" s="157"/>
      <c r="AI455" s="157"/>
      <c r="AJ455" s="157"/>
      <c r="AK455" s="157"/>
      <c r="AL455" s="157"/>
      <c r="AM455" s="157"/>
      <c r="AN455" s="157"/>
      <c r="AO455" s="157"/>
      <c r="AP455" s="157"/>
      <c r="AQ455" s="157"/>
      <c r="AR455" s="157"/>
      <c r="AS455" s="157"/>
      <c r="AT455" s="157"/>
      <c r="AU455" s="157"/>
      <c r="AV455" s="157"/>
      <c r="AW455" s="157"/>
      <c r="AX455" s="157"/>
      <c r="AY455" s="157"/>
      <c r="AZ455" s="157"/>
      <c r="BA455" s="157"/>
      <c r="BB455" s="157"/>
      <c r="BC455" s="157"/>
      <c r="BD455" s="157"/>
      <c r="BE455" s="157"/>
      <c r="BF455" s="157"/>
      <c r="BG455" s="157"/>
      <c r="BH455" s="157"/>
      <c r="BI455" s="157"/>
      <c r="BJ455" s="157"/>
    </row>
    <row r="456" spans="2:62" x14ac:dyDescent="0.15">
      <c r="B456"/>
      <c r="C456"/>
      <c r="R456" s="157"/>
      <c r="S456" s="157"/>
      <c r="T456" s="157"/>
      <c r="U456" s="157"/>
      <c r="V456" s="157"/>
      <c r="W456" s="157"/>
      <c r="X456" s="157"/>
      <c r="Y456" s="157"/>
      <c r="Z456" s="157"/>
      <c r="AA456" s="157"/>
      <c r="AB456" s="157"/>
      <c r="AC456" s="157"/>
      <c r="AD456" s="157"/>
      <c r="AE456" s="157"/>
      <c r="AF456" s="157"/>
      <c r="AG456" s="157"/>
      <c r="AH456" s="157"/>
      <c r="AI456" s="157"/>
      <c r="AJ456" s="157"/>
      <c r="AK456" s="157"/>
      <c r="AL456" s="157"/>
      <c r="AM456" s="157"/>
      <c r="AN456" s="157"/>
      <c r="AO456" s="157"/>
      <c r="AP456" s="157"/>
      <c r="AQ456" s="157"/>
      <c r="AR456" s="157"/>
      <c r="AS456" s="157"/>
      <c r="AT456" s="157"/>
      <c r="AU456" s="157"/>
      <c r="AV456" s="157"/>
      <c r="AW456" s="157"/>
      <c r="AX456" s="157"/>
      <c r="AY456" s="157"/>
      <c r="AZ456" s="157"/>
      <c r="BA456" s="157"/>
      <c r="BB456" s="157"/>
      <c r="BC456" s="157"/>
      <c r="BD456" s="157"/>
      <c r="BE456" s="157"/>
      <c r="BF456" s="157"/>
      <c r="BG456" s="157"/>
      <c r="BH456" s="157"/>
      <c r="BI456" s="157"/>
      <c r="BJ456" s="157"/>
    </row>
    <row r="457" spans="2:62" x14ac:dyDescent="0.15">
      <c r="B457"/>
      <c r="C457"/>
      <c r="R457" s="157"/>
      <c r="S457" s="157"/>
      <c r="T457" s="157"/>
      <c r="U457" s="157"/>
      <c r="V457" s="157"/>
      <c r="W457" s="157"/>
      <c r="X457" s="157"/>
      <c r="Y457" s="157"/>
      <c r="Z457" s="157"/>
      <c r="AA457" s="157"/>
      <c r="AB457" s="157"/>
      <c r="AC457" s="157"/>
      <c r="AD457" s="157"/>
      <c r="AE457" s="157"/>
      <c r="AF457" s="157"/>
      <c r="AG457" s="157"/>
      <c r="AH457" s="157"/>
      <c r="AI457" s="157"/>
      <c r="AJ457" s="157"/>
      <c r="AK457" s="157"/>
      <c r="AL457" s="157"/>
      <c r="AM457" s="157"/>
      <c r="AN457" s="157"/>
      <c r="AO457" s="157"/>
      <c r="AP457" s="157"/>
      <c r="AQ457" s="157"/>
      <c r="AR457" s="157"/>
      <c r="AS457" s="157"/>
      <c r="AT457" s="157"/>
      <c r="AU457" s="157"/>
      <c r="AV457" s="157"/>
      <c r="AW457" s="157"/>
      <c r="AX457" s="157"/>
      <c r="AY457" s="157"/>
      <c r="AZ457" s="157"/>
      <c r="BA457" s="157"/>
      <c r="BB457" s="157"/>
      <c r="BC457" s="157"/>
      <c r="BD457" s="157"/>
      <c r="BE457" s="157"/>
      <c r="BF457" s="157"/>
      <c r="BG457" s="157"/>
      <c r="BH457" s="157"/>
      <c r="BI457" s="157"/>
      <c r="BJ457" s="157"/>
    </row>
    <row r="458" spans="2:62" x14ac:dyDescent="0.15">
      <c r="B458"/>
      <c r="C458"/>
      <c r="R458" s="157"/>
      <c r="S458" s="157"/>
      <c r="T458" s="157"/>
      <c r="U458" s="157"/>
      <c r="V458" s="157"/>
      <c r="W458" s="157"/>
      <c r="X458" s="157"/>
      <c r="Y458" s="157"/>
      <c r="Z458" s="157"/>
      <c r="AA458" s="157"/>
      <c r="AB458" s="157"/>
      <c r="AC458" s="157"/>
      <c r="AD458" s="157"/>
      <c r="AE458" s="157"/>
      <c r="AF458" s="157"/>
      <c r="AG458" s="157"/>
      <c r="AH458" s="157"/>
      <c r="AI458" s="157"/>
      <c r="AJ458" s="157"/>
      <c r="AK458" s="157"/>
      <c r="AL458" s="157"/>
      <c r="AM458" s="157"/>
      <c r="AN458" s="157"/>
      <c r="AO458" s="157"/>
      <c r="AP458" s="157"/>
      <c r="AQ458" s="157"/>
      <c r="AR458" s="157"/>
      <c r="AS458" s="157"/>
      <c r="AT458" s="157"/>
      <c r="AU458" s="157"/>
      <c r="AV458" s="157"/>
      <c r="AW458" s="157"/>
      <c r="AX458" s="157"/>
      <c r="AY458" s="157"/>
      <c r="AZ458" s="157"/>
      <c r="BA458" s="157"/>
      <c r="BB458" s="157"/>
      <c r="BC458" s="157"/>
      <c r="BD458" s="157"/>
      <c r="BE458" s="157"/>
      <c r="BF458" s="157"/>
      <c r="BG458" s="157"/>
      <c r="BH458" s="157"/>
      <c r="BI458" s="157"/>
      <c r="BJ458" s="157"/>
    </row>
    <row r="459" spans="2:62" x14ac:dyDescent="0.15">
      <c r="B459"/>
      <c r="C459"/>
      <c r="R459" s="157"/>
      <c r="S459" s="157"/>
      <c r="T459" s="157"/>
      <c r="U459" s="157"/>
      <c r="V459" s="157"/>
      <c r="W459" s="157"/>
      <c r="X459" s="157"/>
      <c r="Y459" s="157"/>
      <c r="Z459" s="157"/>
      <c r="AA459" s="157"/>
      <c r="AB459" s="157"/>
      <c r="AC459" s="157"/>
      <c r="AD459" s="157"/>
      <c r="AE459" s="157"/>
      <c r="AF459" s="157"/>
      <c r="AG459" s="157"/>
      <c r="AH459" s="157"/>
      <c r="AI459" s="157"/>
      <c r="AJ459" s="157"/>
      <c r="AK459" s="157"/>
      <c r="AL459" s="157"/>
      <c r="AM459" s="157"/>
      <c r="AN459" s="157"/>
      <c r="AO459" s="157"/>
      <c r="AP459" s="157"/>
      <c r="AQ459" s="157"/>
      <c r="AR459" s="157"/>
      <c r="AS459" s="157"/>
      <c r="AT459" s="157"/>
      <c r="AU459" s="157"/>
      <c r="AV459" s="157"/>
      <c r="AW459" s="157"/>
      <c r="AX459" s="157"/>
      <c r="AY459" s="157"/>
      <c r="AZ459" s="157"/>
      <c r="BA459" s="157"/>
      <c r="BB459" s="157"/>
      <c r="BC459" s="157"/>
      <c r="BD459" s="157"/>
      <c r="BE459" s="157"/>
      <c r="BF459" s="157"/>
      <c r="BG459" s="157"/>
      <c r="BH459" s="157"/>
      <c r="BI459" s="157"/>
      <c r="BJ459" s="157"/>
    </row>
    <row r="460" spans="2:62" x14ac:dyDescent="0.15">
      <c r="B460"/>
      <c r="C460"/>
      <c r="R460" s="157"/>
      <c r="S460" s="157"/>
      <c r="T460" s="157"/>
      <c r="U460" s="157"/>
      <c r="V460" s="157"/>
      <c r="W460" s="157"/>
      <c r="X460" s="157"/>
      <c r="Y460" s="157"/>
      <c r="Z460" s="157"/>
      <c r="AA460" s="157"/>
      <c r="AB460" s="157"/>
      <c r="AC460" s="157"/>
      <c r="AD460" s="157"/>
      <c r="AE460" s="157"/>
      <c r="AF460" s="157"/>
      <c r="AG460" s="157"/>
      <c r="AH460" s="157"/>
      <c r="AI460" s="157"/>
      <c r="AJ460" s="157"/>
      <c r="AK460" s="157"/>
      <c r="AL460" s="157"/>
      <c r="AM460" s="157"/>
      <c r="AN460" s="157"/>
      <c r="AO460" s="157"/>
      <c r="AP460" s="157"/>
      <c r="AQ460" s="157"/>
      <c r="AR460" s="157"/>
      <c r="AS460" s="157"/>
      <c r="AT460" s="157"/>
      <c r="AU460" s="157"/>
      <c r="AV460" s="157"/>
      <c r="AW460" s="157"/>
      <c r="AX460" s="157"/>
      <c r="AY460" s="157"/>
      <c r="AZ460" s="157"/>
      <c r="BA460" s="157"/>
      <c r="BB460" s="157"/>
      <c r="BC460" s="157"/>
      <c r="BD460" s="157"/>
      <c r="BE460" s="157"/>
      <c r="BF460" s="157"/>
      <c r="BG460" s="157"/>
      <c r="BH460" s="157"/>
      <c r="BI460" s="157"/>
      <c r="BJ460" s="157"/>
    </row>
    <row r="461" spans="2:62" x14ac:dyDescent="0.15">
      <c r="B461"/>
      <c r="C461"/>
      <c r="R461" s="157"/>
      <c r="S461" s="157"/>
      <c r="T461" s="157"/>
      <c r="U461" s="157"/>
      <c r="V461" s="157"/>
      <c r="W461" s="157"/>
      <c r="X461" s="157"/>
      <c r="Y461" s="157"/>
      <c r="Z461" s="157"/>
      <c r="AA461" s="157"/>
      <c r="AB461" s="157"/>
      <c r="AC461" s="157"/>
      <c r="AD461" s="157"/>
      <c r="AE461" s="157"/>
      <c r="AF461" s="157"/>
      <c r="AG461" s="157"/>
      <c r="AH461" s="157"/>
      <c r="AI461" s="157"/>
      <c r="AJ461" s="157"/>
      <c r="AK461" s="157"/>
      <c r="AL461" s="157"/>
      <c r="AM461" s="157"/>
      <c r="AN461" s="157"/>
      <c r="AO461" s="157"/>
      <c r="AP461" s="157"/>
      <c r="AQ461" s="157"/>
      <c r="AR461" s="157"/>
      <c r="AS461" s="157"/>
      <c r="AT461" s="157"/>
      <c r="AU461" s="157"/>
      <c r="AV461" s="157"/>
      <c r="AW461" s="157"/>
      <c r="AX461" s="157"/>
      <c r="AY461" s="157"/>
      <c r="AZ461" s="157"/>
      <c r="BA461" s="157"/>
      <c r="BB461" s="157"/>
      <c r="BC461" s="157"/>
      <c r="BD461" s="157"/>
      <c r="BE461" s="157"/>
      <c r="BF461" s="157"/>
      <c r="BG461" s="157"/>
      <c r="BH461" s="157"/>
      <c r="BI461" s="157"/>
      <c r="BJ461" s="157"/>
    </row>
    <row r="462" spans="2:62" x14ac:dyDescent="0.15">
      <c r="B462"/>
      <c r="C462"/>
      <c r="R462" s="157"/>
      <c r="S462" s="157"/>
      <c r="T462" s="157"/>
      <c r="U462" s="157"/>
      <c r="V462" s="157"/>
      <c r="W462" s="157"/>
      <c r="X462" s="157"/>
      <c r="Y462" s="157"/>
      <c r="Z462" s="157"/>
      <c r="AA462" s="157"/>
      <c r="AB462" s="157"/>
      <c r="AC462" s="157"/>
      <c r="AD462" s="157"/>
      <c r="AE462" s="157"/>
      <c r="AF462" s="157"/>
      <c r="AG462" s="157"/>
      <c r="AH462" s="157"/>
      <c r="AI462" s="157"/>
      <c r="AJ462" s="157"/>
      <c r="AK462" s="157"/>
      <c r="AL462" s="157"/>
      <c r="AM462" s="157"/>
      <c r="AN462" s="157"/>
      <c r="AO462" s="157"/>
      <c r="AP462" s="157"/>
      <c r="AQ462" s="157"/>
      <c r="AR462" s="157"/>
      <c r="AS462" s="157"/>
      <c r="AT462" s="157"/>
      <c r="AU462" s="157"/>
      <c r="AV462" s="157"/>
      <c r="AW462" s="157"/>
      <c r="AX462" s="157"/>
      <c r="AY462" s="157"/>
      <c r="AZ462" s="157"/>
      <c r="BA462" s="157"/>
      <c r="BB462" s="157"/>
      <c r="BC462" s="157"/>
      <c r="BD462" s="157"/>
      <c r="BE462" s="157"/>
      <c r="BF462" s="157"/>
      <c r="BG462" s="157"/>
      <c r="BH462" s="157"/>
      <c r="BI462" s="157"/>
      <c r="BJ462" s="157"/>
    </row>
    <row r="463" spans="2:62" x14ac:dyDescent="0.15">
      <c r="B463"/>
      <c r="C463"/>
      <c r="R463" s="157"/>
      <c r="S463" s="157"/>
      <c r="T463" s="157"/>
      <c r="U463" s="157"/>
      <c r="V463" s="157"/>
      <c r="W463" s="157"/>
      <c r="X463" s="157"/>
      <c r="Y463" s="157"/>
      <c r="Z463" s="157"/>
      <c r="AA463" s="157"/>
      <c r="AB463" s="157"/>
      <c r="AC463" s="157"/>
      <c r="AD463" s="157"/>
      <c r="AE463" s="157"/>
      <c r="AF463" s="157"/>
      <c r="AG463" s="157"/>
      <c r="AH463" s="157"/>
      <c r="AI463" s="157"/>
      <c r="AJ463" s="157"/>
      <c r="AK463" s="157"/>
      <c r="AL463" s="157"/>
      <c r="AM463" s="157"/>
      <c r="AN463" s="157"/>
      <c r="AO463" s="157"/>
      <c r="AP463" s="157"/>
      <c r="AQ463" s="157"/>
      <c r="AR463" s="157"/>
      <c r="AS463" s="157"/>
      <c r="AT463" s="157"/>
      <c r="AU463" s="157"/>
      <c r="AV463" s="157"/>
      <c r="AW463" s="157"/>
      <c r="AX463" s="157"/>
      <c r="AY463" s="157"/>
      <c r="AZ463" s="157"/>
      <c r="BA463" s="157"/>
      <c r="BB463" s="157"/>
      <c r="BC463" s="157"/>
      <c r="BD463" s="157"/>
      <c r="BE463" s="157"/>
      <c r="BF463" s="157"/>
      <c r="BG463" s="157"/>
      <c r="BH463" s="157"/>
      <c r="BI463" s="157"/>
      <c r="BJ463" s="157"/>
    </row>
    <row r="464" spans="2:62" x14ac:dyDescent="0.15">
      <c r="B464"/>
      <c r="C464"/>
      <c r="R464" s="157"/>
      <c r="S464" s="157"/>
      <c r="T464" s="157"/>
      <c r="U464" s="157"/>
      <c r="V464" s="157"/>
      <c r="W464" s="157"/>
      <c r="X464" s="157"/>
      <c r="Y464" s="157"/>
      <c r="Z464" s="157"/>
      <c r="AA464" s="157"/>
      <c r="AB464" s="157"/>
      <c r="AC464" s="157"/>
      <c r="AD464" s="157"/>
      <c r="AE464" s="157"/>
      <c r="AF464" s="157"/>
      <c r="AG464" s="157"/>
      <c r="AH464" s="157"/>
      <c r="AI464" s="157"/>
      <c r="AJ464" s="157"/>
      <c r="AK464" s="157"/>
      <c r="AL464" s="157"/>
      <c r="AM464" s="157"/>
      <c r="AN464" s="157"/>
      <c r="AO464" s="157"/>
      <c r="AP464" s="157"/>
      <c r="AQ464" s="157"/>
      <c r="AR464" s="157"/>
      <c r="AS464" s="157"/>
      <c r="AT464" s="157"/>
      <c r="AU464" s="157"/>
      <c r="AV464" s="157"/>
      <c r="AW464" s="157"/>
      <c r="AX464" s="157"/>
      <c r="AY464" s="157"/>
      <c r="AZ464" s="157"/>
      <c r="BA464" s="157"/>
      <c r="BB464" s="157"/>
      <c r="BC464" s="157"/>
      <c r="BD464" s="157"/>
      <c r="BE464" s="157"/>
      <c r="BF464" s="157"/>
      <c r="BG464" s="157"/>
      <c r="BH464" s="157"/>
      <c r="BI464" s="157"/>
      <c r="BJ464" s="157"/>
    </row>
    <row r="465" spans="2:62" x14ac:dyDescent="0.15">
      <c r="B465"/>
      <c r="C465"/>
      <c r="R465" s="157"/>
      <c r="S465" s="157"/>
      <c r="T465" s="157"/>
      <c r="U465" s="157"/>
      <c r="V465" s="157"/>
      <c r="W465" s="157"/>
      <c r="X465" s="157"/>
      <c r="Y465" s="157"/>
      <c r="Z465" s="157"/>
      <c r="AA465" s="157"/>
      <c r="AB465" s="157"/>
      <c r="AC465" s="157"/>
      <c r="AD465" s="157"/>
      <c r="AE465" s="157"/>
      <c r="AF465" s="157"/>
      <c r="AG465" s="157"/>
      <c r="AH465" s="157"/>
      <c r="AI465" s="157"/>
      <c r="AJ465" s="157"/>
      <c r="AK465" s="157"/>
      <c r="AL465" s="157"/>
      <c r="AM465" s="157"/>
      <c r="AN465" s="157"/>
      <c r="AO465" s="157"/>
      <c r="AP465" s="157"/>
      <c r="AQ465" s="157"/>
      <c r="AR465" s="157"/>
      <c r="AS465" s="157"/>
      <c r="AT465" s="157"/>
      <c r="AU465" s="157"/>
      <c r="AV465" s="157"/>
      <c r="AW465" s="157"/>
      <c r="AX465" s="157"/>
      <c r="AY465" s="157"/>
      <c r="AZ465" s="157"/>
      <c r="BA465" s="157"/>
      <c r="BB465" s="157"/>
      <c r="BC465" s="157"/>
      <c r="BD465" s="157"/>
      <c r="BE465" s="157"/>
      <c r="BF465" s="157"/>
      <c r="BG465" s="157"/>
      <c r="BH465" s="157"/>
      <c r="BI465" s="157"/>
      <c r="BJ465" s="157"/>
    </row>
    <row r="466" spans="2:62" x14ac:dyDescent="0.15">
      <c r="B466"/>
      <c r="C466"/>
      <c r="R466" s="157"/>
      <c r="S466" s="157"/>
      <c r="T466" s="157"/>
      <c r="U466" s="157"/>
      <c r="V466" s="157"/>
      <c r="W466" s="157"/>
      <c r="X466" s="157"/>
      <c r="Y466" s="157"/>
      <c r="Z466" s="157"/>
      <c r="AA466" s="157"/>
      <c r="AB466" s="157"/>
      <c r="AC466" s="157"/>
      <c r="AD466" s="157"/>
      <c r="AE466" s="157"/>
      <c r="AF466" s="157"/>
      <c r="AG466" s="157"/>
      <c r="AH466" s="157"/>
      <c r="AI466" s="157"/>
      <c r="AJ466" s="157"/>
      <c r="AK466" s="157"/>
      <c r="AL466" s="157"/>
      <c r="AM466" s="157"/>
      <c r="AN466" s="157"/>
      <c r="AO466" s="157"/>
      <c r="AP466" s="157"/>
      <c r="AQ466" s="157"/>
      <c r="AR466" s="157"/>
      <c r="AS466" s="157"/>
      <c r="AT466" s="157"/>
      <c r="AU466" s="157"/>
      <c r="AV466" s="157"/>
      <c r="AW466" s="157"/>
      <c r="AX466" s="157"/>
      <c r="AY466" s="157"/>
      <c r="AZ466" s="157"/>
      <c r="BA466" s="157"/>
      <c r="BB466" s="157"/>
      <c r="BC466" s="157"/>
      <c r="BD466" s="157"/>
      <c r="BE466" s="157"/>
      <c r="BF466" s="157"/>
      <c r="BG466" s="157"/>
      <c r="BH466" s="157"/>
      <c r="BI466" s="157"/>
      <c r="BJ466" s="157"/>
    </row>
    <row r="467" spans="2:62" x14ac:dyDescent="0.15">
      <c r="B467"/>
      <c r="C467"/>
      <c r="R467" s="157"/>
      <c r="S467" s="157"/>
      <c r="T467" s="157"/>
      <c r="U467" s="157"/>
      <c r="V467" s="157"/>
      <c r="W467" s="157"/>
      <c r="X467" s="157"/>
      <c r="Y467" s="157"/>
      <c r="Z467" s="157"/>
      <c r="AA467" s="157"/>
      <c r="AB467" s="157"/>
      <c r="AC467" s="157"/>
      <c r="AD467" s="157"/>
      <c r="AE467" s="157"/>
      <c r="AF467" s="157"/>
      <c r="AG467" s="157"/>
      <c r="AH467" s="157"/>
      <c r="AI467" s="157"/>
      <c r="AJ467" s="157"/>
      <c r="AK467" s="157"/>
      <c r="AL467" s="157"/>
      <c r="AM467" s="157"/>
      <c r="AN467" s="157"/>
      <c r="AO467" s="157"/>
      <c r="AP467" s="157"/>
      <c r="AQ467" s="157"/>
      <c r="AR467" s="157"/>
      <c r="AS467" s="157"/>
      <c r="AT467" s="157"/>
      <c r="AU467" s="157"/>
      <c r="AV467" s="157"/>
      <c r="AW467" s="157"/>
      <c r="AX467" s="157"/>
      <c r="AY467" s="157"/>
      <c r="AZ467" s="157"/>
      <c r="BA467" s="157"/>
      <c r="BB467" s="157"/>
      <c r="BC467" s="157"/>
      <c r="BD467" s="157"/>
      <c r="BE467" s="157"/>
      <c r="BF467" s="157"/>
      <c r="BG467" s="157"/>
      <c r="BH467" s="157"/>
      <c r="BI467" s="157"/>
      <c r="BJ467" s="157"/>
    </row>
    <row r="468" spans="2:62" x14ac:dyDescent="0.15">
      <c r="B468"/>
      <c r="C468"/>
      <c r="R468" s="157"/>
      <c r="S468" s="157"/>
      <c r="T468" s="157"/>
      <c r="U468" s="157"/>
      <c r="V468" s="157"/>
      <c r="W468" s="157"/>
      <c r="X468" s="157"/>
      <c r="Y468" s="157"/>
      <c r="Z468" s="157"/>
      <c r="AA468" s="157"/>
      <c r="AB468" s="157"/>
      <c r="AC468" s="157"/>
      <c r="AD468" s="157"/>
      <c r="AE468" s="157"/>
      <c r="AF468" s="157"/>
      <c r="AG468" s="157"/>
      <c r="AH468" s="157"/>
      <c r="AI468" s="157"/>
      <c r="AJ468" s="157"/>
      <c r="AK468" s="157"/>
      <c r="AL468" s="157"/>
      <c r="AM468" s="157"/>
      <c r="AN468" s="157"/>
      <c r="AO468" s="157"/>
      <c r="AP468" s="157"/>
      <c r="AQ468" s="157"/>
      <c r="AR468" s="157"/>
      <c r="AS468" s="157"/>
      <c r="AT468" s="157"/>
      <c r="AU468" s="157"/>
      <c r="AV468" s="157"/>
      <c r="AW468" s="157"/>
      <c r="AX468" s="157"/>
      <c r="AY468" s="157"/>
      <c r="AZ468" s="157"/>
      <c r="BA468" s="157"/>
      <c r="BB468" s="157"/>
      <c r="BC468" s="157"/>
      <c r="BD468" s="157"/>
      <c r="BE468" s="157"/>
      <c r="BF468" s="157"/>
      <c r="BG468" s="157"/>
      <c r="BH468" s="157"/>
      <c r="BI468" s="157"/>
      <c r="BJ468" s="157"/>
    </row>
    <row r="469" spans="2:62" x14ac:dyDescent="0.15">
      <c r="B469"/>
      <c r="C469"/>
      <c r="R469" s="157"/>
      <c r="S469" s="157"/>
      <c r="T469" s="157"/>
      <c r="U469" s="157"/>
      <c r="V469" s="157"/>
      <c r="W469" s="157"/>
      <c r="X469" s="157"/>
      <c r="Y469" s="157"/>
      <c r="Z469" s="157"/>
      <c r="AA469" s="157"/>
      <c r="AB469" s="157"/>
      <c r="AC469" s="157"/>
      <c r="AD469" s="157"/>
      <c r="AE469" s="157"/>
      <c r="AF469" s="157"/>
      <c r="AG469" s="157"/>
      <c r="AH469" s="157"/>
      <c r="AI469" s="157"/>
      <c r="AJ469" s="157"/>
      <c r="AK469" s="157"/>
      <c r="AL469" s="157"/>
      <c r="AM469" s="157"/>
      <c r="AN469" s="157"/>
      <c r="AO469" s="157"/>
      <c r="AP469" s="157"/>
      <c r="AQ469" s="157"/>
      <c r="AR469" s="157"/>
      <c r="AS469" s="157"/>
      <c r="AT469" s="157"/>
      <c r="AU469" s="157"/>
      <c r="AV469" s="157"/>
      <c r="AW469" s="157"/>
      <c r="AX469" s="157"/>
      <c r="AY469" s="157"/>
      <c r="AZ469" s="157"/>
      <c r="BA469" s="157"/>
      <c r="BB469" s="157"/>
      <c r="BC469" s="157"/>
      <c r="BD469" s="157"/>
      <c r="BE469" s="157"/>
      <c r="BF469" s="157"/>
      <c r="BG469" s="157"/>
      <c r="BH469" s="157"/>
      <c r="BI469" s="157"/>
      <c r="BJ469" s="157"/>
    </row>
    <row r="470" spans="2:62" x14ac:dyDescent="0.15">
      <c r="B470"/>
      <c r="C470"/>
      <c r="R470" s="157"/>
      <c r="S470" s="157"/>
      <c r="T470" s="157"/>
      <c r="U470" s="157"/>
      <c r="V470" s="157"/>
      <c r="W470" s="157"/>
      <c r="X470" s="157"/>
      <c r="Y470" s="157"/>
      <c r="Z470" s="157"/>
      <c r="AA470" s="157"/>
      <c r="AB470" s="157"/>
      <c r="AC470" s="157"/>
      <c r="AD470" s="157"/>
      <c r="AE470" s="157"/>
      <c r="AF470" s="157"/>
      <c r="AG470" s="157"/>
      <c r="AH470" s="157"/>
      <c r="AI470" s="157"/>
      <c r="AJ470" s="157"/>
      <c r="AK470" s="157"/>
      <c r="AL470" s="157"/>
      <c r="AM470" s="157"/>
      <c r="AN470" s="157"/>
      <c r="AO470" s="157"/>
      <c r="AP470" s="157"/>
      <c r="AQ470" s="157"/>
      <c r="AR470" s="157"/>
      <c r="AS470" s="157"/>
      <c r="AT470" s="157"/>
      <c r="AU470" s="157"/>
      <c r="AV470" s="157"/>
      <c r="AW470" s="157"/>
      <c r="AX470" s="157"/>
      <c r="AY470" s="157"/>
      <c r="AZ470" s="157"/>
      <c r="BA470" s="157"/>
      <c r="BB470" s="157"/>
      <c r="BC470" s="157"/>
      <c r="BD470" s="157"/>
      <c r="BE470" s="157"/>
      <c r="BF470" s="157"/>
      <c r="BG470" s="157"/>
      <c r="BH470" s="157"/>
      <c r="BI470" s="157"/>
      <c r="BJ470" s="157"/>
    </row>
    <row r="471" spans="2:62" x14ac:dyDescent="0.15">
      <c r="B471"/>
      <c r="C471"/>
      <c r="R471" s="157"/>
      <c r="S471" s="157"/>
      <c r="T471" s="157"/>
      <c r="U471" s="157"/>
      <c r="V471" s="157"/>
      <c r="W471" s="157"/>
      <c r="X471" s="157"/>
      <c r="Y471" s="157"/>
      <c r="Z471" s="157"/>
      <c r="AA471" s="157"/>
      <c r="AB471" s="157"/>
      <c r="AC471" s="157"/>
      <c r="AD471" s="157"/>
      <c r="AE471" s="157"/>
      <c r="AF471" s="157"/>
      <c r="AG471" s="157"/>
      <c r="AH471" s="157"/>
      <c r="AI471" s="157"/>
      <c r="AJ471" s="157"/>
      <c r="AK471" s="157"/>
      <c r="AL471" s="157"/>
      <c r="AM471" s="157"/>
      <c r="AN471" s="157"/>
      <c r="AO471" s="157"/>
      <c r="AP471" s="157"/>
      <c r="AQ471" s="157"/>
      <c r="AR471" s="157"/>
      <c r="AS471" s="157"/>
      <c r="AT471" s="157"/>
      <c r="AU471" s="157"/>
      <c r="AV471" s="157"/>
      <c r="AW471" s="157"/>
      <c r="AX471" s="157"/>
      <c r="AY471" s="157"/>
      <c r="AZ471" s="157"/>
      <c r="BA471" s="157"/>
      <c r="BB471" s="157"/>
      <c r="BC471" s="157"/>
      <c r="BD471" s="157"/>
      <c r="BE471" s="157"/>
      <c r="BF471" s="157"/>
      <c r="BG471" s="157"/>
      <c r="BH471" s="157"/>
      <c r="BI471" s="157"/>
      <c r="BJ471" s="157"/>
    </row>
    <row r="472" spans="2:62" x14ac:dyDescent="0.15">
      <c r="B472"/>
      <c r="C472"/>
      <c r="R472" s="157"/>
      <c r="S472" s="157"/>
      <c r="T472" s="157"/>
      <c r="U472" s="157"/>
      <c r="V472" s="157"/>
      <c r="W472" s="157"/>
      <c r="X472" s="157"/>
      <c r="Y472" s="157"/>
      <c r="Z472" s="157"/>
      <c r="AA472" s="157"/>
      <c r="AB472" s="157"/>
      <c r="AC472" s="157"/>
      <c r="AD472" s="157"/>
      <c r="AE472" s="157"/>
      <c r="AF472" s="157"/>
      <c r="AG472" s="157"/>
      <c r="AH472" s="157"/>
      <c r="AI472" s="157"/>
      <c r="AJ472" s="157"/>
      <c r="AK472" s="157"/>
      <c r="AL472" s="157"/>
      <c r="AM472" s="157"/>
      <c r="AN472" s="157"/>
      <c r="AO472" s="157"/>
      <c r="AP472" s="157"/>
      <c r="AQ472" s="157"/>
      <c r="AR472" s="157"/>
      <c r="AS472" s="157"/>
      <c r="AT472" s="157"/>
      <c r="AU472" s="157"/>
      <c r="AV472" s="157"/>
      <c r="AW472" s="157"/>
      <c r="AX472" s="157"/>
      <c r="AY472" s="157"/>
      <c r="AZ472" s="157"/>
      <c r="BA472" s="157"/>
      <c r="BB472" s="157"/>
      <c r="BC472" s="157"/>
      <c r="BD472" s="157"/>
      <c r="BE472" s="157"/>
      <c r="BF472" s="157"/>
      <c r="BG472" s="157"/>
      <c r="BH472" s="157"/>
      <c r="BI472" s="157"/>
      <c r="BJ472" s="157"/>
    </row>
    <row r="473" spans="2:62" x14ac:dyDescent="0.15">
      <c r="B473"/>
      <c r="C473"/>
      <c r="R473" s="157"/>
      <c r="S473" s="157"/>
      <c r="T473" s="157"/>
      <c r="U473" s="157"/>
      <c r="V473" s="157"/>
      <c r="W473" s="157"/>
      <c r="X473" s="157"/>
      <c r="Y473" s="157"/>
      <c r="Z473" s="157"/>
      <c r="AA473" s="157"/>
      <c r="AB473" s="157"/>
      <c r="AC473" s="157"/>
      <c r="AD473" s="157"/>
      <c r="AE473" s="157"/>
      <c r="AF473" s="157"/>
      <c r="AG473" s="157"/>
      <c r="AH473" s="157"/>
      <c r="AI473" s="157"/>
      <c r="AJ473" s="157"/>
      <c r="AK473" s="157"/>
      <c r="AL473" s="157"/>
      <c r="AM473" s="157"/>
      <c r="AN473" s="157"/>
      <c r="AO473" s="157"/>
      <c r="AP473" s="157"/>
      <c r="AQ473" s="157"/>
      <c r="AR473" s="157"/>
      <c r="AS473" s="157"/>
      <c r="AT473" s="157"/>
      <c r="AU473" s="157"/>
      <c r="AV473" s="157"/>
      <c r="AW473" s="157"/>
      <c r="AX473" s="157"/>
      <c r="AY473" s="157"/>
      <c r="AZ473" s="157"/>
      <c r="BA473" s="157"/>
      <c r="BB473" s="157"/>
      <c r="BC473" s="157"/>
      <c r="BD473" s="157"/>
      <c r="BE473" s="157"/>
      <c r="BF473" s="157"/>
      <c r="BG473" s="157"/>
      <c r="BH473" s="157"/>
      <c r="BI473" s="157"/>
      <c r="BJ473" s="157"/>
    </row>
    <row r="474" spans="2:62" x14ac:dyDescent="0.15">
      <c r="B474"/>
      <c r="C474"/>
      <c r="R474" s="157"/>
      <c r="S474" s="157"/>
      <c r="T474" s="157"/>
      <c r="U474" s="157"/>
      <c r="V474" s="157"/>
      <c r="W474" s="157"/>
      <c r="X474" s="157"/>
      <c r="Y474" s="157"/>
      <c r="Z474" s="157"/>
      <c r="AA474" s="157"/>
      <c r="AB474" s="157"/>
      <c r="AC474" s="157"/>
      <c r="AD474" s="157"/>
      <c r="AE474" s="157"/>
      <c r="AF474" s="157"/>
      <c r="AG474" s="157"/>
      <c r="AH474" s="157"/>
      <c r="AI474" s="157"/>
      <c r="AJ474" s="157"/>
      <c r="AK474" s="157"/>
      <c r="AL474" s="157"/>
      <c r="AM474" s="157"/>
      <c r="AN474" s="157"/>
      <c r="AO474" s="157"/>
      <c r="AP474" s="157"/>
      <c r="AQ474" s="157"/>
      <c r="AR474" s="157"/>
      <c r="AS474" s="157"/>
      <c r="AT474" s="157"/>
      <c r="AU474" s="157"/>
      <c r="AV474" s="157"/>
      <c r="AW474" s="157"/>
      <c r="AX474" s="157"/>
      <c r="AY474" s="157"/>
      <c r="AZ474" s="157"/>
      <c r="BA474" s="157"/>
      <c r="BB474" s="157"/>
      <c r="BC474" s="157"/>
      <c r="BD474" s="157"/>
      <c r="BE474" s="157"/>
      <c r="BF474" s="157"/>
      <c r="BG474" s="157"/>
      <c r="BH474" s="157"/>
      <c r="BI474" s="157"/>
      <c r="BJ474" s="157"/>
    </row>
    <row r="475" spans="2:62" x14ac:dyDescent="0.15">
      <c r="B475"/>
      <c r="C475"/>
      <c r="R475" s="157"/>
      <c r="S475" s="157"/>
      <c r="T475" s="157"/>
      <c r="U475" s="157"/>
      <c r="V475" s="157"/>
      <c r="W475" s="157"/>
      <c r="X475" s="157"/>
      <c r="Y475" s="157"/>
      <c r="Z475" s="157"/>
      <c r="AA475" s="157"/>
      <c r="AB475" s="157"/>
      <c r="AC475" s="157"/>
      <c r="AD475" s="157"/>
      <c r="AE475" s="157"/>
      <c r="AF475" s="157"/>
      <c r="AG475" s="157"/>
      <c r="AH475" s="157"/>
      <c r="AI475" s="157"/>
      <c r="AJ475" s="157"/>
      <c r="AK475" s="157"/>
      <c r="AL475" s="157"/>
      <c r="AM475" s="157"/>
      <c r="AN475" s="157"/>
      <c r="AO475" s="157"/>
      <c r="AP475" s="157"/>
      <c r="AQ475" s="157"/>
      <c r="AR475" s="157"/>
      <c r="AS475" s="157"/>
      <c r="AT475" s="157"/>
      <c r="AU475" s="157"/>
      <c r="AV475" s="157"/>
      <c r="AW475" s="157"/>
      <c r="AX475" s="157"/>
      <c r="AY475" s="157"/>
      <c r="AZ475" s="157"/>
      <c r="BA475" s="157"/>
      <c r="BB475" s="157"/>
      <c r="BC475" s="157"/>
      <c r="BD475" s="157"/>
      <c r="BE475" s="157"/>
      <c r="BF475" s="157"/>
      <c r="BG475" s="157"/>
      <c r="BH475" s="157"/>
      <c r="BI475" s="157"/>
      <c r="BJ475" s="157"/>
    </row>
    <row r="476" spans="2:62" x14ac:dyDescent="0.15">
      <c r="B476"/>
      <c r="C476"/>
      <c r="R476" s="157"/>
      <c r="S476" s="157"/>
      <c r="T476" s="157"/>
      <c r="U476" s="157"/>
      <c r="V476" s="157"/>
      <c r="W476" s="157"/>
      <c r="X476" s="157"/>
      <c r="Y476" s="157"/>
      <c r="Z476" s="157"/>
      <c r="AA476" s="157"/>
      <c r="AB476" s="157"/>
      <c r="AC476" s="157"/>
      <c r="AD476" s="157"/>
      <c r="AE476" s="157"/>
      <c r="AF476" s="157"/>
      <c r="AG476" s="157"/>
      <c r="AH476" s="157"/>
      <c r="AI476" s="157"/>
      <c r="AJ476" s="157"/>
      <c r="AK476" s="157"/>
      <c r="AL476" s="157"/>
      <c r="AM476" s="157"/>
      <c r="AN476" s="157"/>
      <c r="AO476" s="157"/>
      <c r="AP476" s="157"/>
      <c r="AQ476" s="157"/>
      <c r="AR476" s="157"/>
      <c r="AS476" s="157"/>
      <c r="AT476" s="157"/>
      <c r="AU476" s="157"/>
      <c r="AV476" s="157"/>
      <c r="AW476" s="157"/>
      <c r="AX476" s="157"/>
      <c r="AY476" s="157"/>
      <c r="AZ476" s="157"/>
      <c r="BA476" s="157"/>
      <c r="BB476" s="157"/>
      <c r="BC476" s="157"/>
      <c r="BD476" s="157"/>
      <c r="BE476" s="157"/>
      <c r="BF476" s="157"/>
      <c r="BG476" s="157"/>
      <c r="BH476" s="157"/>
      <c r="BI476" s="157"/>
      <c r="BJ476" s="157"/>
    </row>
    <row r="477" spans="2:62" x14ac:dyDescent="0.15">
      <c r="B477"/>
      <c r="C477"/>
      <c r="R477" s="157"/>
      <c r="S477" s="157"/>
      <c r="T477" s="157"/>
      <c r="U477" s="157"/>
      <c r="V477" s="157"/>
      <c r="W477" s="157"/>
      <c r="X477" s="157"/>
      <c r="Y477" s="157"/>
      <c r="Z477" s="157"/>
      <c r="AA477" s="157"/>
      <c r="AB477" s="157"/>
      <c r="AC477" s="157"/>
      <c r="AD477" s="157"/>
      <c r="AE477" s="157"/>
      <c r="AF477" s="157"/>
      <c r="AG477" s="157"/>
      <c r="AH477" s="157"/>
      <c r="AI477" s="157"/>
      <c r="AJ477" s="157"/>
      <c r="AK477" s="157"/>
      <c r="AL477" s="157"/>
      <c r="AM477" s="157"/>
      <c r="AN477" s="157"/>
      <c r="AO477" s="157"/>
      <c r="AP477" s="157"/>
      <c r="AQ477" s="157"/>
      <c r="AR477" s="157"/>
      <c r="AS477" s="157"/>
      <c r="AT477" s="157"/>
      <c r="AU477" s="157"/>
      <c r="AV477" s="157"/>
      <c r="AW477" s="157"/>
      <c r="AX477" s="157"/>
      <c r="AY477" s="157"/>
      <c r="AZ477" s="157"/>
      <c r="BA477" s="157"/>
      <c r="BB477" s="157"/>
      <c r="BC477" s="157"/>
      <c r="BD477" s="157"/>
      <c r="BE477" s="157"/>
      <c r="BF477" s="157"/>
      <c r="BG477" s="157"/>
      <c r="BH477" s="157"/>
      <c r="BI477" s="157"/>
      <c r="BJ477" s="157"/>
    </row>
    <row r="478" spans="2:62" x14ac:dyDescent="0.15">
      <c r="B478"/>
      <c r="C478"/>
      <c r="R478" s="157"/>
      <c r="S478" s="157"/>
      <c r="T478" s="157"/>
      <c r="U478" s="157"/>
      <c r="V478" s="157"/>
      <c r="W478" s="157"/>
      <c r="X478" s="157"/>
      <c r="Y478" s="157"/>
      <c r="Z478" s="157"/>
      <c r="AA478" s="157"/>
      <c r="AB478" s="157"/>
      <c r="AC478" s="157"/>
      <c r="AD478" s="157"/>
      <c r="AE478" s="157"/>
      <c r="AF478" s="157"/>
      <c r="AG478" s="157"/>
      <c r="AH478" s="157"/>
      <c r="AI478" s="157"/>
      <c r="AJ478" s="157"/>
      <c r="AK478" s="157"/>
      <c r="AL478" s="157"/>
      <c r="AM478" s="157"/>
      <c r="AN478" s="157"/>
      <c r="AO478" s="157"/>
      <c r="AP478" s="157"/>
      <c r="AQ478" s="157"/>
      <c r="AR478" s="157"/>
      <c r="AS478" s="157"/>
      <c r="AT478" s="157"/>
      <c r="AU478" s="157"/>
      <c r="AV478" s="157"/>
      <c r="AW478" s="157"/>
      <c r="AX478" s="157"/>
      <c r="AY478" s="157"/>
      <c r="AZ478" s="157"/>
      <c r="BA478" s="157"/>
      <c r="BB478" s="157"/>
      <c r="BC478" s="157"/>
      <c r="BD478" s="157"/>
      <c r="BE478" s="157"/>
      <c r="BF478" s="157"/>
      <c r="BG478" s="157"/>
      <c r="BH478" s="157"/>
      <c r="BI478" s="157"/>
      <c r="BJ478" s="157"/>
    </row>
    <row r="479" spans="2:62" x14ac:dyDescent="0.15">
      <c r="B479"/>
      <c r="C479"/>
      <c r="R479" s="157"/>
      <c r="S479" s="157"/>
      <c r="T479" s="157"/>
      <c r="U479" s="157"/>
      <c r="V479" s="157"/>
      <c r="W479" s="157"/>
      <c r="X479" s="157"/>
      <c r="Y479" s="157"/>
      <c r="Z479" s="157"/>
      <c r="AA479" s="157"/>
      <c r="AB479" s="157"/>
      <c r="AC479" s="157"/>
      <c r="AD479" s="157"/>
      <c r="AE479" s="157"/>
      <c r="AF479" s="157"/>
      <c r="AG479" s="157"/>
      <c r="AH479" s="157"/>
      <c r="AI479" s="157"/>
      <c r="AJ479" s="157"/>
      <c r="AK479" s="157"/>
      <c r="AL479" s="157"/>
      <c r="AM479" s="157"/>
      <c r="AN479" s="157"/>
      <c r="AO479" s="157"/>
      <c r="AP479" s="157"/>
      <c r="AQ479" s="157"/>
      <c r="AR479" s="157"/>
      <c r="AS479" s="157"/>
      <c r="AT479" s="157"/>
      <c r="AU479" s="157"/>
      <c r="AV479" s="157"/>
      <c r="AW479" s="157"/>
      <c r="AX479" s="157"/>
      <c r="AY479" s="157"/>
      <c r="AZ479" s="157"/>
      <c r="BA479" s="157"/>
      <c r="BB479" s="157"/>
      <c r="BC479" s="157"/>
      <c r="BD479" s="157"/>
      <c r="BE479" s="157"/>
      <c r="BF479" s="157"/>
      <c r="BG479" s="157"/>
      <c r="BH479" s="157"/>
      <c r="BI479" s="157"/>
      <c r="BJ479" s="157"/>
    </row>
    <row r="480" spans="2:62" x14ac:dyDescent="0.15">
      <c r="B480"/>
      <c r="C480"/>
      <c r="R480" s="157"/>
      <c r="S480" s="157"/>
      <c r="T480" s="157"/>
      <c r="U480" s="157"/>
      <c r="V480" s="157"/>
      <c r="W480" s="157"/>
      <c r="X480" s="157"/>
      <c r="Y480" s="157"/>
      <c r="Z480" s="157"/>
      <c r="AA480" s="157"/>
      <c r="AB480" s="157"/>
      <c r="AC480" s="157"/>
      <c r="AD480" s="157"/>
      <c r="AE480" s="157"/>
      <c r="AF480" s="157"/>
      <c r="AG480" s="157"/>
      <c r="AH480" s="157"/>
      <c r="AI480" s="157"/>
      <c r="AJ480" s="157"/>
      <c r="AK480" s="157"/>
      <c r="AL480" s="157"/>
      <c r="AM480" s="157"/>
      <c r="AN480" s="157"/>
      <c r="AO480" s="157"/>
      <c r="AP480" s="157"/>
      <c r="AQ480" s="157"/>
      <c r="AR480" s="157"/>
      <c r="AS480" s="157"/>
      <c r="AT480" s="157"/>
      <c r="AU480" s="157"/>
      <c r="AV480" s="157"/>
      <c r="AW480" s="157"/>
      <c r="AX480" s="157"/>
      <c r="AY480" s="157"/>
      <c r="AZ480" s="157"/>
      <c r="BA480" s="157"/>
      <c r="BB480" s="157"/>
      <c r="BC480" s="157"/>
      <c r="BD480" s="157"/>
      <c r="BE480" s="157"/>
      <c r="BF480" s="157"/>
      <c r="BG480" s="157"/>
      <c r="BH480" s="157"/>
      <c r="BI480" s="157"/>
      <c r="BJ480" s="157"/>
    </row>
    <row r="481" spans="2:62" x14ac:dyDescent="0.15">
      <c r="B481"/>
      <c r="C481"/>
      <c r="R481" s="157"/>
      <c r="S481" s="157"/>
      <c r="T481" s="157"/>
      <c r="U481" s="157"/>
      <c r="V481" s="157"/>
      <c r="W481" s="157"/>
      <c r="X481" s="157"/>
      <c r="Y481" s="157"/>
      <c r="Z481" s="157"/>
      <c r="AA481" s="157"/>
      <c r="AB481" s="157"/>
      <c r="AC481" s="157"/>
      <c r="AD481" s="157"/>
      <c r="AE481" s="157"/>
      <c r="AF481" s="157"/>
      <c r="AG481" s="157"/>
      <c r="AH481" s="157"/>
      <c r="AI481" s="157"/>
      <c r="AJ481" s="157"/>
      <c r="AK481" s="157"/>
      <c r="AL481" s="157"/>
      <c r="AM481" s="157"/>
      <c r="AN481" s="157"/>
      <c r="AO481" s="157"/>
      <c r="AP481" s="157"/>
      <c r="AQ481" s="157"/>
      <c r="AR481" s="157"/>
      <c r="AS481" s="157"/>
      <c r="AT481" s="157"/>
      <c r="AU481" s="157"/>
      <c r="AV481" s="157"/>
      <c r="AW481" s="157"/>
      <c r="AX481" s="157"/>
      <c r="AY481" s="157"/>
      <c r="AZ481" s="157"/>
      <c r="BA481" s="157"/>
      <c r="BB481" s="157"/>
      <c r="BC481" s="157"/>
      <c r="BD481" s="157"/>
      <c r="BE481" s="157"/>
      <c r="BF481" s="157"/>
      <c r="BG481" s="157"/>
      <c r="BH481" s="157"/>
      <c r="BI481" s="157"/>
      <c r="BJ481" s="157"/>
    </row>
    <row r="482" spans="2:62" x14ac:dyDescent="0.15">
      <c r="B482"/>
      <c r="C482"/>
      <c r="R482" s="157"/>
      <c r="S482" s="157"/>
      <c r="T482" s="157"/>
      <c r="U482" s="157"/>
      <c r="V482" s="157"/>
      <c r="W482" s="157"/>
      <c r="X482" s="157"/>
      <c r="Y482" s="157"/>
      <c r="Z482" s="157"/>
      <c r="AA482" s="157"/>
      <c r="AB482" s="157"/>
      <c r="AC482" s="157"/>
      <c r="AD482" s="157"/>
      <c r="AE482" s="157"/>
      <c r="AF482" s="157"/>
      <c r="AG482" s="157"/>
      <c r="AH482" s="157"/>
      <c r="AI482" s="157"/>
      <c r="AJ482" s="157"/>
      <c r="AK482" s="157"/>
      <c r="AL482" s="157"/>
      <c r="AM482" s="157"/>
      <c r="AN482" s="157"/>
      <c r="AO482" s="157"/>
      <c r="AP482" s="157"/>
      <c r="AQ482" s="157"/>
      <c r="AR482" s="157"/>
      <c r="AS482" s="157"/>
      <c r="AT482" s="157"/>
      <c r="AU482" s="157"/>
      <c r="AV482" s="157"/>
      <c r="AW482" s="157"/>
      <c r="AX482" s="157"/>
      <c r="AY482" s="157"/>
      <c r="AZ482" s="157"/>
      <c r="BA482" s="157"/>
      <c r="BB482" s="157"/>
      <c r="BC482" s="157"/>
      <c r="BD482" s="157"/>
      <c r="BE482" s="157"/>
      <c r="BF482" s="157"/>
      <c r="BG482" s="157"/>
      <c r="BH482" s="157"/>
      <c r="BI482" s="157"/>
      <c r="BJ482" s="157"/>
    </row>
    <row r="483" spans="2:62" x14ac:dyDescent="0.15">
      <c r="B483"/>
      <c r="C483"/>
      <c r="R483" s="157"/>
      <c r="S483" s="157"/>
      <c r="T483" s="157"/>
      <c r="U483" s="157"/>
      <c r="V483" s="157"/>
      <c r="W483" s="157"/>
      <c r="X483" s="157"/>
      <c r="Y483" s="157"/>
      <c r="Z483" s="157"/>
      <c r="AA483" s="157"/>
      <c r="AB483" s="157"/>
      <c r="AC483" s="157"/>
      <c r="AD483" s="157"/>
      <c r="AE483" s="157"/>
      <c r="AF483" s="157"/>
      <c r="AG483" s="157"/>
      <c r="AH483" s="157"/>
      <c r="AI483" s="157"/>
      <c r="AJ483" s="157"/>
      <c r="AK483" s="157"/>
      <c r="AL483" s="157"/>
      <c r="AM483" s="157"/>
      <c r="AN483" s="157"/>
      <c r="AO483" s="157"/>
      <c r="AP483" s="157"/>
      <c r="AQ483" s="157"/>
      <c r="AR483" s="157"/>
      <c r="AS483" s="157"/>
      <c r="AT483" s="157"/>
      <c r="AU483" s="157"/>
      <c r="AV483" s="157"/>
      <c r="AW483" s="157"/>
      <c r="AX483" s="157"/>
      <c r="AY483" s="157"/>
      <c r="AZ483" s="157"/>
      <c r="BA483" s="157"/>
      <c r="BB483" s="157"/>
      <c r="BC483" s="157"/>
      <c r="BD483" s="157"/>
      <c r="BE483" s="157"/>
      <c r="BF483" s="157"/>
      <c r="BG483" s="157"/>
      <c r="BH483" s="157"/>
      <c r="BI483" s="157"/>
      <c r="BJ483" s="157"/>
    </row>
    <row r="484" spans="2:62" x14ac:dyDescent="0.15">
      <c r="B484"/>
      <c r="C484"/>
      <c r="R484" s="157"/>
      <c r="S484" s="157"/>
      <c r="T484" s="157"/>
      <c r="U484" s="157"/>
      <c r="V484" s="157"/>
      <c r="W484" s="157"/>
      <c r="X484" s="157"/>
      <c r="Y484" s="157"/>
      <c r="Z484" s="157"/>
      <c r="AA484" s="157"/>
      <c r="AB484" s="157"/>
      <c r="AC484" s="157"/>
      <c r="AD484" s="157"/>
      <c r="AE484" s="157"/>
      <c r="AF484" s="157"/>
      <c r="AG484" s="157"/>
      <c r="AH484" s="157"/>
      <c r="AI484" s="157"/>
      <c r="AJ484" s="157"/>
      <c r="AK484" s="157"/>
      <c r="AL484" s="157"/>
      <c r="AM484" s="157"/>
      <c r="AN484" s="157"/>
      <c r="AO484" s="157"/>
      <c r="AP484" s="157"/>
      <c r="AQ484" s="157"/>
      <c r="AR484" s="157"/>
      <c r="AS484" s="157"/>
      <c r="AT484" s="157"/>
      <c r="AU484" s="157"/>
      <c r="AV484" s="157"/>
      <c r="AW484" s="157"/>
      <c r="AX484" s="157"/>
      <c r="AY484" s="157"/>
      <c r="AZ484" s="157"/>
      <c r="BA484" s="157"/>
      <c r="BB484" s="157"/>
      <c r="BC484" s="157"/>
      <c r="BD484" s="157"/>
      <c r="BE484" s="157"/>
      <c r="BF484" s="157"/>
      <c r="BG484" s="157"/>
      <c r="BH484" s="157"/>
      <c r="BI484" s="157"/>
      <c r="BJ484" s="157"/>
    </row>
    <row r="485" spans="2:62" x14ac:dyDescent="0.15">
      <c r="B485"/>
      <c r="C485"/>
      <c r="R485" s="157"/>
      <c r="S485" s="157"/>
      <c r="T485" s="157"/>
      <c r="U485" s="157"/>
      <c r="V485" s="157"/>
      <c r="W485" s="157"/>
      <c r="X485" s="157"/>
      <c r="Y485" s="157"/>
      <c r="Z485" s="157"/>
      <c r="AA485" s="157"/>
      <c r="AB485" s="157"/>
      <c r="AC485" s="157"/>
      <c r="AD485" s="157"/>
      <c r="AE485" s="157"/>
      <c r="AF485" s="157"/>
      <c r="AG485" s="157"/>
      <c r="AH485" s="157"/>
      <c r="AI485" s="157"/>
      <c r="AJ485" s="157"/>
      <c r="AK485" s="157"/>
      <c r="AL485" s="157"/>
      <c r="AM485" s="157"/>
      <c r="AN485" s="157"/>
      <c r="AO485" s="157"/>
      <c r="AP485" s="157"/>
      <c r="AQ485" s="157"/>
      <c r="AR485" s="157"/>
      <c r="AS485" s="157"/>
      <c r="AT485" s="157"/>
      <c r="AU485" s="157"/>
      <c r="AV485" s="157"/>
      <c r="AW485" s="157"/>
      <c r="AX485" s="157"/>
      <c r="AY485" s="157"/>
      <c r="AZ485" s="157"/>
      <c r="BA485" s="157"/>
      <c r="BB485" s="157"/>
      <c r="BC485" s="157"/>
      <c r="BD485" s="157"/>
      <c r="BE485" s="157"/>
      <c r="BF485" s="157"/>
      <c r="BG485" s="157"/>
      <c r="BH485" s="157"/>
      <c r="BI485" s="157"/>
      <c r="BJ485" s="157"/>
    </row>
    <row r="486" spans="2:62" x14ac:dyDescent="0.15">
      <c r="B486"/>
      <c r="C486"/>
      <c r="R486" s="157"/>
      <c r="S486" s="157"/>
      <c r="T486" s="157"/>
      <c r="U486" s="157"/>
      <c r="V486" s="157"/>
      <c r="W486" s="157"/>
      <c r="X486" s="157"/>
      <c r="Y486" s="157"/>
      <c r="Z486" s="157"/>
      <c r="AA486" s="157"/>
      <c r="AB486" s="157"/>
      <c r="AC486" s="157"/>
      <c r="AD486" s="157"/>
      <c r="AE486" s="157"/>
      <c r="AF486" s="157"/>
      <c r="AG486" s="157"/>
      <c r="AH486" s="157"/>
      <c r="AI486" s="157"/>
      <c r="AJ486" s="157"/>
      <c r="AK486" s="157"/>
      <c r="AL486" s="157"/>
      <c r="AM486" s="157"/>
      <c r="AN486" s="157"/>
      <c r="AO486" s="157"/>
      <c r="AP486" s="157"/>
      <c r="AQ486" s="157"/>
      <c r="AR486" s="157"/>
      <c r="AS486" s="157"/>
      <c r="AT486" s="157"/>
      <c r="AU486" s="157"/>
      <c r="AV486" s="157"/>
      <c r="AW486" s="157"/>
      <c r="AX486" s="157"/>
      <c r="AY486" s="157"/>
      <c r="AZ486" s="157"/>
      <c r="BA486" s="157"/>
      <c r="BB486" s="157"/>
      <c r="BC486" s="157"/>
      <c r="BD486" s="157"/>
      <c r="BE486" s="157"/>
      <c r="BF486" s="157"/>
      <c r="BG486" s="157"/>
      <c r="BH486" s="157"/>
      <c r="BI486" s="157"/>
      <c r="BJ486" s="157"/>
    </row>
    <row r="487" spans="2:62" x14ac:dyDescent="0.15">
      <c r="B487"/>
      <c r="C487"/>
      <c r="R487" s="157"/>
      <c r="S487" s="157"/>
      <c r="T487" s="157"/>
      <c r="U487" s="157"/>
      <c r="V487" s="157"/>
      <c r="W487" s="157"/>
      <c r="X487" s="157"/>
      <c r="Y487" s="157"/>
      <c r="Z487" s="157"/>
      <c r="AA487" s="157"/>
      <c r="AB487" s="157"/>
      <c r="AC487" s="157"/>
      <c r="AD487" s="157"/>
      <c r="AE487" s="157"/>
      <c r="AF487" s="157"/>
      <c r="AG487" s="157"/>
      <c r="AH487" s="157"/>
      <c r="AI487" s="157"/>
      <c r="AJ487" s="157"/>
      <c r="AK487" s="157"/>
      <c r="AL487" s="157"/>
      <c r="AM487" s="157"/>
      <c r="AN487" s="157"/>
      <c r="AO487" s="157"/>
      <c r="AP487" s="157"/>
      <c r="AQ487" s="157"/>
      <c r="AR487" s="157"/>
      <c r="AS487" s="157"/>
      <c r="AT487" s="157"/>
      <c r="AU487" s="157"/>
      <c r="AV487" s="157"/>
      <c r="AW487" s="157"/>
      <c r="AX487" s="157"/>
      <c r="AY487" s="157"/>
      <c r="AZ487" s="157"/>
      <c r="BA487" s="157"/>
      <c r="BB487" s="157"/>
      <c r="BC487" s="157"/>
      <c r="BD487" s="157"/>
      <c r="BE487" s="157"/>
      <c r="BF487" s="157"/>
      <c r="BG487" s="157"/>
      <c r="BH487" s="157"/>
      <c r="BI487" s="157"/>
      <c r="BJ487" s="157"/>
    </row>
    <row r="488" spans="2:62" x14ac:dyDescent="0.15">
      <c r="B488"/>
      <c r="C488"/>
      <c r="R488" s="157"/>
      <c r="S488" s="157"/>
      <c r="T488" s="157"/>
      <c r="U488" s="157"/>
      <c r="V488" s="157"/>
      <c r="W488" s="157"/>
      <c r="X488" s="157"/>
      <c r="Y488" s="157"/>
      <c r="Z488" s="157"/>
      <c r="AA488" s="157"/>
      <c r="AB488" s="157"/>
      <c r="AC488" s="157"/>
      <c r="AD488" s="157"/>
      <c r="AE488" s="157"/>
      <c r="AF488" s="157"/>
      <c r="AG488" s="157"/>
      <c r="AH488" s="157"/>
      <c r="AI488" s="157"/>
      <c r="AJ488" s="157"/>
      <c r="AK488" s="157"/>
      <c r="AL488" s="157"/>
      <c r="AM488" s="157"/>
      <c r="AN488" s="157"/>
      <c r="AO488" s="157"/>
      <c r="AP488" s="157"/>
      <c r="AQ488" s="157"/>
      <c r="AR488" s="157"/>
      <c r="AS488" s="157"/>
      <c r="AT488" s="157"/>
      <c r="AU488" s="157"/>
      <c r="AV488" s="157"/>
      <c r="AW488" s="157"/>
      <c r="AX488" s="157"/>
      <c r="AY488" s="157"/>
      <c r="AZ488" s="157"/>
      <c r="BA488" s="157"/>
      <c r="BB488" s="157"/>
      <c r="BC488" s="157"/>
      <c r="BD488" s="157"/>
      <c r="BE488" s="157"/>
      <c r="BF488" s="157"/>
      <c r="BG488" s="157"/>
      <c r="BH488" s="157"/>
      <c r="BI488" s="157"/>
      <c r="BJ488" s="157"/>
    </row>
    <row r="489" spans="2:62" x14ac:dyDescent="0.15">
      <c r="B489"/>
      <c r="C489"/>
      <c r="R489" s="157"/>
      <c r="S489" s="157"/>
      <c r="T489" s="157"/>
      <c r="U489" s="157"/>
      <c r="V489" s="157"/>
      <c r="W489" s="157"/>
      <c r="X489" s="157"/>
      <c r="Y489" s="157"/>
      <c r="Z489" s="157"/>
      <c r="AA489" s="157"/>
      <c r="AB489" s="157"/>
      <c r="AC489" s="157"/>
      <c r="AD489" s="157"/>
      <c r="AE489" s="157"/>
      <c r="AF489" s="157"/>
      <c r="AG489" s="157"/>
      <c r="AH489" s="157"/>
      <c r="AI489" s="157"/>
      <c r="AJ489" s="157"/>
      <c r="AK489" s="157"/>
      <c r="AL489" s="157"/>
      <c r="AM489" s="157"/>
      <c r="AN489" s="157"/>
      <c r="AO489" s="157"/>
      <c r="AP489" s="157"/>
      <c r="AQ489" s="157"/>
      <c r="AR489" s="157"/>
      <c r="AS489" s="157"/>
      <c r="AT489" s="157"/>
      <c r="AU489" s="157"/>
      <c r="AV489" s="157"/>
      <c r="AW489" s="157"/>
      <c r="AX489" s="157"/>
      <c r="AY489" s="157"/>
      <c r="AZ489" s="157"/>
      <c r="BA489" s="157"/>
      <c r="BB489" s="157"/>
      <c r="BC489" s="157"/>
      <c r="BD489" s="157"/>
      <c r="BE489" s="157"/>
      <c r="BF489" s="157"/>
      <c r="BG489" s="157"/>
      <c r="BH489" s="157"/>
      <c r="BI489" s="157"/>
      <c r="BJ489" s="157"/>
    </row>
    <row r="490" spans="2:62" x14ac:dyDescent="0.15">
      <c r="B490"/>
      <c r="C490"/>
      <c r="R490" s="157"/>
      <c r="S490" s="157"/>
      <c r="T490" s="157"/>
      <c r="U490" s="157"/>
      <c r="V490" s="157"/>
      <c r="W490" s="157"/>
      <c r="X490" s="157"/>
      <c r="Y490" s="157"/>
      <c r="Z490" s="157"/>
      <c r="AA490" s="157"/>
      <c r="AB490" s="157"/>
      <c r="AC490" s="157"/>
      <c r="AD490" s="157"/>
      <c r="AE490" s="157"/>
      <c r="AF490" s="157"/>
      <c r="AG490" s="157"/>
      <c r="AH490" s="157"/>
      <c r="AI490" s="157"/>
      <c r="AJ490" s="157"/>
      <c r="AK490" s="157"/>
      <c r="AL490" s="157"/>
      <c r="AM490" s="157"/>
      <c r="AN490" s="157"/>
      <c r="AO490" s="157"/>
      <c r="AP490" s="157"/>
      <c r="AQ490" s="157"/>
      <c r="AR490" s="157"/>
      <c r="AS490" s="157"/>
      <c r="AT490" s="157"/>
      <c r="AU490" s="157"/>
      <c r="AV490" s="157"/>
      <c r="AW490" s="157"/>
      <c r="AX490" s="157"/>
      <c r="AY490" s="157"/>
      <c r="AZ490" s="157"/>
      <c r="BA490" s="157"/>
      <c r="BB490" s="157"/>
      <c r="BC490" s="157"/>
      <c r="BD490" s="157"/>
      <c r="BE490" s="157"/>
      <c r="BF490" s="157"/>
      <c r="BG490" s="157"/>
      <c r="BH490" s="157"/>
      <c r="BI490" s="157"/>
      <c r="BJ490" s="157"/>
    </row>
    <row r="491" spans="2:62" x14ac:dyDescent="0.15">
      <c r="B491"/>
      <c r="C491"/>
      <c r="R491" s="157"/>
      <c r="S491" s="157"/>
      <c r="T491" s="157"/>
      <c r="U491" s="157"/>
      <c r="V491" s="157"/>
      <c r="W491" s="157"/>
      <c r="X491" s="157"/>
      <c r="Y491" s="157"/>
      <c r="Z491" s="157"/>
      <c r="AA491" s="157"/>
      <c r="AB491" s="157"/>
      <c r="AC491" s="157"/>
      <c r="AD491" s="157"/>
      <c r="AE491" s="157"/>
      <c r="AF491" s="157"/>
      <c r="AG491" s="157"/>
      <c r="AH491" s="157"/>
      <c r="AI491" s="157"/>
      <c r="AJ491" s="157"/>
      <c r="AK491" s="157"/>
      <c r="AL491" s="157"/>
      <c r="AM491" s="157"/>
      <c r="AN491" s="157"/>
      <c r="AO491" s="157"/>
      <c r="AP491" s="157"/>
      <c r="AQ491" s="157"/>
      <c r="AR491" s="157"/>
      <c r="AS491" s="157"/>
      <c r="AT491" s="157"/>
      <c r="AU491" s="157"/>
      <c r="AV491" s="157"/>
      <c r="AW491" s="157"/>
      <c r="AX491" s="157"/>
      <c r="AY491" s="157"/>
      <c r="AZ491" s="157"/>
      <c r="BA491" s="157"/>
      <c r="BB491" s="157"/>
      <c r="BC491" s="157"/>
      <c r="BD491" s="157"/>
      <c r="BE491" s="157"/>
      <c r="BF491" s="157"/>
      <c r="BG491" s="157"/>
      <c r="BH491" s="157"/>
      <c r="BI491" s="157"/>
      <c r="BJ491" s="157"/>
    </row>
    <row r="492" spans="2:62" x14ac:dyDescent="0.15">
      <c r="B492"/>
      <c r="C492"/>
      <c r="R492" s="157"/>
      <c r="S492" s="157"/>
      <c r="T492" s="157"/>
      <c r="U492" s="157"/>
      <c r="V492" s="157"/>
      <c r="W492" s="157"/>
      <c r="X492" s="157"/>
      <c r="Y492" s="157"/>
      <c r="Z492" s="157"/>
      <c r="AA492" s="157"/>
      <c r="AB492" s="157"/>
      <c r="AC492" s="157"/>
      <c r="AD492" s="157"/>
      <c r="AE492" s="157"/>
      <c r="AF492" s="157"/>
      <c r="AG492" s="157"/>
      <c r="AH492" s="157"/>
      <c r="AI492" s="157"/>
      <c r="AJ492" s="157"/>
      <c r="AK492" s="157"/>
      <c r="AL492" s="157"/>
      <c r="AM492" s="157"/>
      <c r="AN492" s="157"/>
      <c r="AO492" s="157"/>
      <c r="AP492" s="157"/>
      <c r="AQ492" s="157"/>
      <c r="AR492" s="157"/>
      <c r="AS492" s="157"/>
      <c r="AT492" s="157"/>
      <c r="AU492" s="157"/>
      <c r="AV492" s="157"/>
      <c r="AW492" s="157"/>
      <c r="AX492" s="157"/>
      <c r="AY492" s="157"/>
      <c r="AZ492" s="157"/>
      <c r="BA492" s="157"/>
      <c r="BB492" s="157"/>
      <c r="BC492" s="157"/>
      <c r="BD492" s="157"/>
      <c r="BE492" s="157"/>
      <c r="BF492" s="157"/>
      <c r="BG492" s="157"/>
      <c r="BH492" s="157"/>
      <c r="BI492" s="157"/>
      <c r="BJ492" s="157"/>
    </row>
    <row r="493" spans="2:62" x14ac:dyDescent="0.15">
      <c r="B493"/>
      <c r="C493"/>
      <c r="R493" s="157"/>
      <c r="S493" s="157"/>
      <c r="T493" s="157"/>
      <c r="U493" s="157"/>
      <c r="V493" s="157"/>
      <c r="W493" s="157"/>
      <c r="X493" s="157"/>
      <c r="Y493" s="157"/>
      <c r="Z493" s="157"/>
      <c r="AA493" s="157"/>
      <c r="AB493" s="157"/>
      <c r="AC493" s="157"/>
      <c r="AD493" s="157"/>
      <c r="AE493" s="157"/>
      <c r="AF493" s="157"/>
      <c r="AG493" s="157"/>
      <c r="AH493" s="157"/>
      <c r="AI493" s="157"/>
      <c r="AJ493" s="157"/>
      <c r="AK493" s="157"/>
      <c r="AL493" s="157"/>
      <c r="AM493" s="157"/>
      <c r="AN493" s="157"/>
      <c r="AO493" s="157"/>
      <c r="AP493" s="157"/>
      <c r="AQ493" s="157"/>
      <c r="AR493" s="157"/>
      <c r="AS493" s="157"/>
      <c r="AT493" s="157"/>
      <c r="AU493" s="157"/>
      <c r="AV493" s="157"/>
      <c r="AW493" s="157"/>
      <c r="AX493" s="157"/>
      <c r="AY493" s="157"/>
      <c r="AZ493" s="157"/>
      <c r="BA493" s="157"/>
      <c r="BB493" s="157"/>
      <c r="BC493" s="157"/>
      <c r="BD493" s="157"/>
      <c r="BE493" s="157"/>
      <c r="BF493" s="157"/>
      <c r="BG493" s="157"/>
      <c r="BH493" s="157"/>
      <c r="BI493" s="157"/>
      <c r="BJ493" s="157"/>
    </row>
    <row r="494" spans="2:62" x14ac:dyDescent="0.15">
      <c r="B494"/>
      <c r="C494"/>
      <c r="R494" s="157"/>
      <c r="S494" s="157"/>
      <c r="T494" s="157"/>
      <c r="U494" s="157"/>
      <c r="V494" s="157"/>
      <c r="W494" s="157"/>
      <c r="X494" s="157"/>
      <c r="Y494" s="157"/>
      <c r="Z494" s="157"/>
      <c r="AA494" s="157"/>
      <c r="AB494" s="157"/>
      <c r="AC494" s="157"/>
      <c r="AD494" s="157"/>
      <c r="AE494" s="157"/>
      <c r="AF494" s="157"/>
      <c r="AG494" s="157"/>
      <c r="AH494" s="157"/>
      <c r="AI494" s="157"/>
      <c r="AJ494" s="157"/>
      <c r="AK494" s="157"/>
      <c r="AL494" s="157"/>
      <c r="AM494" s="157"/>
      <c r="AN494" s="157"/>
      <c r="AO494" s="157"/>
      <c r="AP494" s="157"/>
      <c r="AQ494" s="157"/>
      <c r="AR494" s="157"/>
      <c r="AS494" s="157"/>
      <c r="AT494" s="157"/>
      <c r="AU494" s="157"/>
      <c r="AV494" s="157"/>
      <c r="AW494" s="157"/>
      <c r="AX494" s="157"/>
      <c r="AY494" s="157"/>
      <c r="AZ494" s="157"/>
      <c r="BA494" s="157"/>
      <c r="BB494" s="157"/>
      <c r="BC494" s="157"/>
      <c r="BD494" s="157"/>
      <c r="BE494" s="157"/>
      <c r="BF494" s="157"/>
      <c r="BG494" s="157"/>
      <c r="BH494" s="157"/>
      <c r="BI494" s="157"/>
      <c r="BJ494" s="157"/>
    </row>
    <row r="495" spans="2:62" x14ac:dyDescent="0.15">
      <c r="B495"/>
      <c r="C495"/>
      <c r="R495" s="157"/>
      <c r="S495" s="157"/>
      <c r="T495" s="157"/>
      <c r="U495" s="157"/>
      <c r="V495" s="157"/>
      <c r="W495" s="157"/>
      <c r="X495" s="157"/>
      <c r="Y495" s="157"/>
      <c r="Z495" s="157"/>
      <c r="AA495" s="157"/>
      <c r="AB495" s="157"/>
      <c r="AC495" s="157"/>
      <c r="AD495" s="157"/>
      <c r="AE495" s="157"/>
      <c r="AF495" s="157"/>
      <c r="AG495" s="157"/>
      <c r="AH495" s="157"/>
      <c r="AI495" s="157"/>
      <c r="AJ495" s="157"/>
      <c r="AK495" s="157"/>
      <c r="AL495" s="157"/>
      <c r="AM495" s="157"/>
      <c r="AN495" s="157"/>
      <c r="AO495" s="157"/>
      <c r="AP495" s="157"/>
      <c r="AQ495" s="157"/>
      <c r="AR495" s="157"/>
      <c r="AS495" s="157"/>
      <c r="AT495" s="157"/>
      <c r="AU495" s="157"/>
      <c r="AV495" s="157"/>
      <c r="AW495" s="157"/>
      <c r="AX495" s="157"/>
      <c r="AY495" s="157"/>
      <c r="AZ495" s="157"/>
      <c r="BA495" s="157"/>
      <c r="BB495" s="157"/>
      <c r="BC495" s="157"/>
      <c r="BD495" s="157"/>
      <c r="BE495" s="157"/>
      <c r="BF495" s="157"/>
      <c r="BG495" s="157"/>
      <c r="BH495" s="157"/>
      <c r="BI495" s="157"/>
      <c r="BJ495" s="157"/>
    </row>
    <row r="496" spans="2:62" x14ac:dyDescent="0.15">
      <c r="B496"/>
      <c r="C496"/>
      <c r="R496" s="157"/>
      <c r="S496" s="157"/>
      <c r="T496" s="157"/>
      <c r="U496" s="157"/>
      <c r="V496" s="157"/>
      <c r="W496" s="157"/>
      <c r="X496" s="157"/>
      <c r="Y496" s="157"/>
      <c r="Z496" s="157"/>
      <c r="AA496" s="157"/>
      <c r="AB496" s="157"/>
      <c r="AC496" s="157"/>
      <c r="AD496" s="157"/>
      <c r="AE496" s="157"/>
      <c r="AF496" s="157"/>
      <c r="AG496" s="157"/>
      <c r="AH496" s="157"/>
      <c r="AI496" s="157"/>
      <c r="AJ496" s="157"/>
      <c r="AK496" s="157"/>
      <c r="AL496" s="157"/>
      <c r="AM496" s="157"/>
      <c r="AN496" s="157"/>
      <c r="AO496" s="157"/>
      <c r="AP496" s="157"/>
      <c r="AQ496" s="157"/>
      <c r="AR496" s="157"/>
      <c r="AS496" s="157"/>
      <c r="AT496" s="157"/>
      <c r="AU496" s="157"/>
      <c r="AV496" s="157"/>
      <c r="AW496" s="157"/>
      <c r="AX496" s="157"/>
      <c r="AY496" s="157"/>
      <c r="AZ496" s="157"/>
      <c r="BA496" s="157"/>
      <c r="BB496" s="157"/>
      <c r="BC496" s="157"/>
      <c r="BD496" s="157"/>
      <c r="BE496" s="157"/>
      <c r="BF496" s="157"/>
      <c r="BG496" s="157"/>
      <c r="BH496" s="157"/>
      <c r="BI496" s="157"/>
      <c r="BJ496" s="157"/>
    </row>
    <row r="497" spans="2:62" x14ac:dyDescent="0.15">
      <c r="B497"/>
      <c r="C497"/>
      <c r="R497" s="157"/>
      <c r="S497" s="157"/>
      <c r="T497" s="157"/>
      <c r="U497" s="157"/>
      <c r="V497" s="157"/>
      <c r="W497" s="157"/>
      <c r="X497" s="157"/>
      <c r="Y497" s="157"/>
      <c r="Z497" s="157"/>
      <c r="AA497" s="157"/>
      <c r="AB497" s="157"/>
      <c r="AC497" s="157"/>
      <c r="AD497" s="157"/>
      <c r="AE497" s="157"/>
      <c r="AF497" s="157"/>
      <c r="AG497" s="157"/>
      <c r="AH497" s="157"/>
      <c r="AI497" s="157"/>
      <c r="AJ497" s="157"/>
      <c r="AK497" s="157"/>
      <c r="AL497" s="157"/>
      <c r="AM497" s="157"/>
      <c r="AN497" s="157"/>
      <c r="AO497" s="157"/>
      <c r="AP497" s="157"/>
      <c r="AQ497" s="157"/>
      <c r="AR497" s="157"/>
      <c r="AS497" s="157"/>
      <c r="AT497" s="157"/>
      <c r="AU497" s="157"/>
      <c r="AV497" s="157"/>
      <c r="AW497" s="157"/>
      <c r="AX497" s="157"/>
      <c r="AY497" s="157"/>
      <c r="AZ497" s="157"/>
      <c r="BA497" s="157"/>
      <c r="BB497" s="157"/>
      <c r="BC497" s="157"/>
      <c r="BD497" s="157"/>
      <c r="BE497" s="157"/>
      <c r="BF497" s="157"/>
      <c r="BG497" s="157"/>
      <c r="BH497" s="157"/>
      <c r="BI497" s="157"/>
      <c r="BJ497" s="157"/>
    </row>
    <row r="498" spans="2:62" x14ac:dyDescent="0.15">
      <c r="B498"/>
      <c r="C498"/>
      <c r="R498" s="157"/>
      <c r="S498" s="157"/>
      <c r="T498" s="157"/>
      <c r="U498" s="157"/>
      <c r="V498" s="157"/>
      <c r="W498" s="157"/>
      <c r="X498" s="157"/>
      <c r="Y498" s="157"/>
      <c r="Z498" s="157"/>
      <c r="AA498" s="157"/>
      <c r="AB498" s="157"/>
      <c r="AC498" s="157"/>
      <c r="AD498" s="157"/>
      <c r="AE498" s="157"/>
      <c r="AF498" s="157"/>
      <c r="AG498" s="157"/>
      <c r="AH498" s="157"/>
      <c r="AI498" s="157"/>
      <c r="AJ498" s="157"/>
      <c r="AK498" s="157"/>
      <c r="AL498" s="157"/>
      <c r="AM498" s="157"/>
      <c r="AN498" s="157"/>
      <c r="AO498" s="157"/>
      <c r="AP498" s="157"/>
      <c r="AQ498" s="157"/>
      <c r="AR498" s="157"/>
      <c r="AS498" s="157"/>
      <c r="AT498" s="157"/>
      <c r="AU498" s="157"/>
      <c r="AV498" s="157"/>
      <c r="AW498" s="157"/>
      <c r="AX498" s="157"/>
      <c r="AY498" s="157"/>
      <c r="AZ498" s="157"/>
      <c r="BA498" s="157"/>
      <c r="BB498" s="157"/>
      <c r="BC498" s="157"/>
      <c r="BD498" s="157"/>
      <c r="BE498" s="157"/>
      <c r="BF498" s="157"/>
      <c r="BG498" s="157"/>
      <c r="BH498" s="157"/>
      <c r="BI498" s="157"/>
      <c r="BJ498" s="157"/>
    </row>
    <row r="499" spans="2:62" x14ac:dyDescent="0.15">
      <c r="B499"/>
      <c r="C499"/>
      <c r="R499" s="157"/>
      <c r="S499" s="157"/>
      <c r="T499" s="157"/>
      <c r="U499" s="157"/>
      <c r="V499" s="157"/>
      <c r="W499" s="157"/>
      <c r="X499" s="157"/>
      <c r="Y499" s="157"/>
      <c r="Z499" s="157"/>
      <c r="AA499" s="157"/>
      <c r="AB499" s="157"/>
      <c r="AC499" s="157"/>
      <c r="AD499" s="157"/>
      <c r="AE499" s="157"/>
      <c r="AF499" s="157"/>
      <c r="AG499" s="157"/>
      <c r="AH499" s="157"/>
      <c r="AI499" s="157"/>
      <c r="AJ499" s="157"/>
      <c r="AK499" s="157"/>
      <c r="AL499" s="157"/>
      <c r="AM499" s="157"/>
      <c r="AN499" s="157"/>
      <c r="AO499" s="157"/>
      <c r="AP499" s="157"/>
      <c r="AQ499" s="157"/>
      <c r="AR499" s="157"/>
      <c r="AS499" s="157"/>
      <c r="AT499" s="157"/>
      <c r="AU499" s="157"/>
      <c r="AV499" s="157"/>
      <c r="AW499" s="157"/>
      <c r="AX499" s="157"/>
      <c r="AY499" s="157"/>
      <c r="AZ499" s="157"/>
      <c r="BA499" s="157"/>
      <c r="BB499" s="157"/>
      <c r="BC499" s="157"/>
      <c r="BD499" s="157"/>
      <c r="BE499" s="157"/>
      <c r="BF499" s="157"/>
      <c r="BG499" s="157"/>
      <c r="BH499" s="157"/>
      <c r="BI499" s="157"/>
      <c r="BJ499" s="157"/>
    </row>
    <row r="500" spans="2:62" x14ac:dyDescent="0.15">
      <c r="B500"/>
      <c r="C500"/>
      <c r="R500" s="157"/>
      <c r="S500" s="157"/>
      <c r="T500" s="157"/>
      <c r="U500" s="157"/>
      <c r="V500" s="157"/>
      <c r="W500" s="157"/>
      <c r="X500" s="157"/>
      <c r="Y500" s="157"/>
      <c r="Z500" s="157"/>
      <c r="AA500" s="157"/>
      <c r="AB500" s="157"/>
      <c r="AC500" s="157"/>
      <c r="AD500" s="157"/>
      <c r="AE500" s="157"/>
      <c r="AF500" s="157"/>
      <c r="AG500" s="157"/>
      <c r="AH500" s="157"/>
      <c r="AI500" s="157"/>
      <c r="AJ500" s="157"/>
      <c r="AK500" s="157"/>
      <c r="AL500" s="157"/>
      <c r="AM500" s="157"/>
      <c r="AN500" s="157"/>
      <c r="AO500" s="157"/>
      <c r="AP500" s="157"/>
      <c r="AQ500" s="157"/>
      <c r="AR500" s="157"/>
      <c r="AS500" s="157"/>
      <c r="AT500" s="157"/>
      <c r="AU500" s="157"/>
      <c r="AV500" s="157"/>
      <c r="AW500" s="157"/>
      <c r="AX500" s="157"/>
      <c r="AY500" s="157"/>
      <c r="AZ500" s="157"/>
      <c r="BA500" s="157"/>
      <c r="BB500" s="157"/>
      <c r="BC500" s="157"/>
      <c r="BD500" s="157"/>
      <c r="BE500" s="157"/>
      <c r="BF500" s="157"/>
      <c r="BG500" s="157"/>
      <c r="BH500" s="157"/>
      <c r="BI500" s="157"/>
      <c r="BJ500" s="157"/>
    </row>
    <row r="501" spans="2:62" x14ac:dyDescent="0.15">
      <c r="B501"/>
      <c r="C501"/>
      <c r="R501" s="157"/>
      <c r="S501" s="157"/>
      <c r="T501" s="157"/>
      <c r="U501" s="157"/>
      <c r="V501" s="157"/>
      <c r="W501" s="157"/>
      <c r="X501" s="157"/>
      <c r="Y501" s="157"/>
      <c r="Z501" s="157"/>
      <c r="AA501" s="157"/>
      <c r="AB501" s="157"/>
      <c r="AC501" s="157"/>
      <c r="AD501" s="157"/>
      <c r="AE501" s="157"/>
      <c r="AF501" s="157"/>
      <c r="AG501" s="157"/>
      <c r="AH501" s="157"/>
      <c r="AI501" s="157"/>
      <c r="AJ501" s="157"/>
      <c r="AK501" s="157"/>
      <c r="AL501" s="157"/>
      <c r="AM501" s="157"/>
      <c r="AN501" s="157"/>
      <c r="AO501" s="157"/>
      <c r="AP501" s="157"/>
      <c r="AQ501" s="157"/>
      <c r="AR501" s="157"/>
      <c r="AS501" s="157"/>
      <c r="AT501" s="157"/>
      <c r="AU501" s="157"/>
      <c r="AV501" s="157"/>
      <c r="AW501" s="157"/>
      <c r="AX501" s="157"/>
      <c r="AY501" s="157"/>
      <c r="AZ501" s="157"/>
      <c r="BA501" s="157"/>
      <c r="BB501" s="157"/>
      <c r="BC501" s="157"/>
      <c r="BD501" s="157"/>
      <c r="BE501" s="157"/>
      <c r="BF501" s="157"/>
      <c r="BG501" s="157"/>
      <c r="BH501" s="157"/>
      <c r="BI501" s="157"/>
      <c r="BJ501" s="157"/>
    </row>
    <row r="502" spans="2:62" x14ac:dyDescent="0.15">
      <c r="B502"/>
      <c r="C502"/>
      <c r="R502" s="157"/>
      <c r="S502" s="157"/>
      <c r="T502" s="157"/>
      <c r="U502" s="157"/>
      <c r="V502" s="157"/>
      <c r="W502" s="157"/>
      <c r="X502" s="157"/>
      <c r="Y502" s="157"/>
      <c r="Z502" s="157"/>
      <c r="AA502" s="157"/>
      <c r="AB502" s="157"/>
      <c r="AC502" s="157"/>
      <c r="AD502" s="157"/>
      <c r="AE502" s="157"/>
      <c r="AF502" s="157"/>
      <c r="AG502" s="157"/>
      <c r="AH502" s="157"/>
      <c r="AI502" s="157"/>
      <c r="AJ502" s="157"/>
      <c r="AK502" s="157"/>
      <c r="AL502" s="157"/>
      <c r="AM502" s="157"/>
      <c r="AN502" s="157"/>
      <c r="AO502" s="157"/>
      <c r="AP502" s="157"/>
      <c r="AQ502" s="157"/>
      <c r="AR502" s="157"/>
      <c r="AS502" s="157"/>
      <c r="AT502" s="157"/>
      <c r="AU502" s="157"/>
      <c r="AV502" s="157"/>
      <c r="AW502" s="157"/>
      <c r="AX502" s="157"/>
      <c r="AY502" s="157"/>
      <c r="AZ502" s="157"/>
      <c r="BA502" s="157"/>
      <c r="BB502" s="157"/>
      <c r="BC502" s="157"/>
      <c r="BD502" s="157"/>
      <c r="BE502" s="157"/>
      <c r="BF502" s="157"/>
      <c r="BG502" s="157"/>
      <c r="BH502" s="157"/>
      <c r="BI502" s="157"/>
      <c r="BJ502" s="157"/>
    </row>
    <row r="503" spans="2:62" x14ac:dyDescent="0.15">
      <c r="B503"/>
      <c r="C503"/>
      <c r="R503" s="157"/>
      <c r="S503" s="157"/>
      <c r="T503" s="157"/>
      <c r="U503" s="157"/>
      <c r="V503" s="157"/>
      <c r="W503" s="157"/>
      <c r="X503" s="157"/>
      <c r="Y503" s="157"/>
      <c r="Z503" s="157"/>
      <c r="AA503" s="157"/>
      <c r="AB503" s="157"/>
      <c r="AC503" s="157"/>
      <c r="AD503" s="157"/>
      <c r="AE503" s="157"/>
      <c r="AF503" s="157"/>
      <c r="AG503" s="157"/>
      <c r="AH503" s="157"/>
      <c r="AI503" s="157"/>
      <c r="AJ503" s="157"/>
      <c r="AK503" s="157"/>
      <c r="AL503" s="157"/>
      <c r="AM503" s="157"/>
      <c r="AN503" s="157"/>
      <c r="AO503" s="157"/>
      <c r="AP503" s="157"/>
      <c r="AQ503" s="157"/>
      <c r="AR503" s="157"/>
      <c r="AS503" s="157"/>
      <c r="AT503" s="157"/>
      <c r="AU503" s="157"/>
      <c r="AV503" s="157"/>
      <c r="AW503" s="157"/>
      <c r="AX503" s="157"/>
      <c r="AY503" s="157"/>
      <c r="AZ503" s="157"/>
      <c r="BA503" s="157"/>
      <c r="BB503" s="157"/>
      <c r="BC503" s="157"/>
      <c r="BD503" s="157"/>
      <c r="BE503" s="157"/>
      <c r="BF503" s="157"/>
      <c r="BG503" s="157"/>
      <c r="BH503" s="157"/>
      <c r="BI503" s="157"/>
      <c r="BJ503" s="157"/>
    </row>
    <row r="504" spans="2:62" x14ac:dyDescent="0.15">
      <c r="B504"/>
      <c r="C504"/>
      <c r="R504" s="157"/>
      <c r="S504" s="157"/>
      <c r="T504" s="157"/>
      <c r="U504" s="157"/>
      <c r="V504" s="157"/>
      <c r="W504" s="157"/>
      <c r="X504" s="157"/>
      <c r="Y504" s="157"/>
      <c r="Z504" s="157"/>
      <c r="AA504" s="157"/>
      <c r="AB504" s="157"/>
      <c r="AC504" s="157"/>
      <c r="AD504" s="157"/>
      <c r="AE504" s="157"/>
      <c r="AF504" s="157"/>
      <c r="AG504" s="157"/>
      <c r="AH504" s="157"/>
      <c r="AI504" s="157"/>
      <c r="AJ504" s="157"/>
      <c r="AK504" s="157"/>
      <c r="AL504" s="157"/>
      <c r="AM504" s="157"/>
      <c r="AN504" s="157"/>
      <c r="AO504" s="157"/>
      <c r="AP504" s="157"/>
      <c r="AQ504" s="157"/>
      <c r="AR504" s="157"/>
      <c r="AS504" s="157"/>
      <c r="AT504" s="157"/>
      <c r="AU504" s="157"/>
      <c r="AV504" s="157"/>
      <c r="AW504" s="157"/>
      <c r="AX504" s="157"/>
      <c r="AY504" s="157"/>
      <c r="AZ504" s="157"/>
      <c r="BA504" s="157"/>
      <c r="BB504" s="157"/>
      <c r="BC504" s="157"/>
      <c r="BD504" s="157"/>
      <c r="BE504" s="157"/>
      <c r="BF504" s="157"/>
      <c r="BG504" s="157"/>
      <c r="BH504" s="157"/>
      <c r="BI504" s="157"/>
      <c r="BJ504" s="157"/>
    </row>
    <row r="505" spans="2:62" x14ac:dyDescent="0.15">
      <c r="B505"/>
      <c r="C505"/>
      <c r="R505" s="157"/>
      <c r="S505" s="157"/>
      <c r="T505" s="157"/>
      <c r="U505" s="157"/>
      <c r="V505" s="157"/>
      <c r="W505" s="157"/>
      <c r="X505" s="157"/>
      <c r="Y505" s="157"/>
      <c r="Z505" s="157"/>
      <c r="AA505" s="157"/>
      <c r="AB505" s="157"/>
      <c r="AC505" s="157"/>
      <c r="AD505" s="157"/>
      <c r="AE505" s="157"/>
      <c r="AF505" s="157"/>
      <c r="AG505" s="157"/>
      <c r="AH505" s="157"/>
      <c r="AI505" s="157"/>
      <c r="AJ505" s="157"/>
      <c r="AK505" s="157"/>
      <c r="AL505" s="157"/>
      <c r="AM505" s="157"/>
      <c r="AN505" s="157"/>
      <c r="AO505" s="157"/>
      <c r="AP505" s="157"/>
      <c r="AQ505" s="157"/>
      <c r="AR505" s="157"/>
      <c r="AS505" s="157"/>
      <c r="AT505" s="157"/>
      <c r="AU505" s="157"/>
      <c r="AV505" s="157"/>
      <c r="AW505" s="157"/>
      <c r="AX505" s="157"/>
      <c r="AY505" s="157"/>
      <c r="AZ505" s="157"/>
      <c r="BA505" s="157"/>
      <c r="BB505" s="157"/>
      <c r="BC505" s="157"/>
      <c r="BD505" s="157"/>
      <c r="BE505" s="157"/>
      <c r="BF505" s="157"/>
      <c r="BG505" s="157"/>
      <c r="BH505" s="157"/>
      <c r="BI505" s="157"/>
      <c r="BJ505" s="157"/>
    </row>
    <row r="506" spans="2:62" x14ac:dyDescent="0.15">
      <c r="B506"/>
      <c r="C506"/>
      <c r="R506" s="157"/>
      <c r="S506" s="157"/>
      <c r="T506" s="157"/>
      <c r="U506" s="157"/>
      <c r="V506" s="157"/>
      <c r="W506" s="157"/>
      <c r="X506" s="157"/>
      <c r="Y506" s="157"/>
      <c r="Z506" s="157"/>
      <c r="AA506" s="157"/>
      <c r="AB506" s="157"/>
      <c r="AC506" s="157"/>
      <c r="AD506" s="157"/>
      <c r="AE506" s="157"/>
      <c r="AF506" s="157"/>
      <c r="AG506" s="157"/>
      <c r="AH506" s="157"/>
      <c r="AI506" s="157"/>
      <c r="AJ506" s="157"/>
      <c r="AK506" s="157"/>
      <c r="AL506" s="157"/>
      <c r="AM506" s="157"/>
      <c r="AN506" s="157"/>
      <c r="AO506" s="157"/>
      <c r="AP506" s="157"/>
      <c r="AQ506" s="157"/>
      <c r="AR506" s="157"/>
      <c r="AS506" s="157"/>
      <c r="AT506" s="157"/>
      <c r="AU506" s="157"/>
      <c r="AV506" s="157"/>
      <c r="AW506" s="157"/>
      <c r="AX506" s="157"/>
      <c r="AY506" s="157"/>
      <c r="AZ506" s="157"/>
      <c r="BA506" s="157"/>
      <c r="BB506" s="157"/>
      <c r="BC506" s="157"/>
      <c r="BD506" s="157"/>
      <c r="BE506" s="157"/>
      <c r="BF506" s="157"/>
      <c r="BG506" s="157"/>
      <c r="BH506" s="157"/>
      <c r="BI506" s="157"/>
      <c r="BJ506" s="157"/>
    </row>
    <row r="507" spans="2:62" x14ac:dyDescent="0.15">
      <c r="B507"/>
      <c r="C507"/>
      <c r="R507" s="157"/>
      <c r="S507" s="157"/>
      <c r="T507" s="157"/>
      <c r="U507" s="157"/>
      <c r="V507" s="157"/>
      <c r="W507" s="157"/>
      <c r="X507" s="157"/>
      <c r="Y507" s="157"/>
      <c r="Z507" s="157"/>
      <c r="AA507" s="157"/>
      <c r="AB507" s="157"/>
      <c r="AC507" s="157"/>
      <c r="AD507" s="157"/>
      <c r="AE507" s="157"/>
      <c r="AF507" s="157"/>
      <c r="AG507" s="157"/>
      <c r="AH507" s="157"/>
      <c r="AI507" s="157"/>
      <c r="AJ507" s="157"/>
      <c r="AK507" s="157"/>
      <c r="AL507" s="157"/>
      <c r="AM507" s="157"/>
      <c r="AN507" s="157"/>
      <c r="AO507" s="157"/>
      <c r="AP507" s="157"/>
      <c r="AQ507" s="157"/>
      <c r="AR507" s="157"/>
      <c r="AS507" s="157"/>
      <c r="AT507" s="157"/>
      <c r="AU507" s="157"/>
      <c r="AV507" s="157"/>
      <c r="AW507" s="157"/>
      <c r="AX507" s="157"/>
      <c r="AY507" s="157"/>
      <c r="AZ507" s="157"/>
      <c r="BA507" s="157"/>
      <c r="BB507" s="157"/>
      <c r="BC507" s="157"/>
      <c r="BD507" s="157"/>
      <c r="BE507" s="157"/>
      <c r="BF507" s="157"/>
      <c r="BG507" s="157"/>
      <c r="BH507" s="157"/>
      <c r="BI507" s="157"/>
      <c r="BJ507" s="157"/>
    </row>
    <row r="508" spans="2:62" x14ac:dyDescent="0.15">
      <c r="B508"/>
      <c r="C508"/>
      <c r="R508" s="157"/>
      <c r="S508" s="157"/>
      <c r="T508" s="157"/>
      <c r="U508" s="157"/>
      <c r="V508" s="157"/>
      <c r="W508" s="157"/>
      <c r="X508" s="157"/>
      <c r="Y508" s="157"/>
      <c r="Z508" s="157"/>
      <c r="AA508" s="157"/>
      <c r="AB508" s="157"/>
      <c r="AC508" s="157"/>
      <c r="AD508" s="157"/>
      <c r="AE508" s="157"/>
      <c r="AF508" s="157"/>
      <c r="AG508" s="157"/>
      <c r="AH508" s="157"/>
      <c r="AI508" s="157"/>
      <c r="AJ508" s="157"/>
      <c r="AK508" s="157"/>
      <c r="AL508" s="157"/>
      <c r="AM508" s="157"/>
      <c r="AN508" s="157"/>
      <c r="AO508" s="157"/>
      <c r="AP508" s="157"/>
      <c r="AQ508" s="157"/>
      <c r="AR508" s="157"/>
      <c r="AS508" s="157"/>
      <c r="AT508" s="157"/>
      <c r="AU508" s="157"/>
      <c r="AV508" s="157"/>
      <c r="AW508" s="157"/>
      <c r="AX508" s="157"/>
      <c r="AY508" s="157"/>
      <c r="AZ508" s="157"/>
      <c r="BA508" s="157"/>
      <c r="BB508" s="157"/>
      <c r="BC508" s="157"/>
      <c r="BD508" s="157"/>
      <c r="BE508" s="157"/>
      <c r="BF508" s="157"/>
      <c r="BG508" s="157"/>
      <c r="BH508" s="157"/>
      <c r="BI508" s="157"/>
      <c r="BJ508" s="157"/>
    </row>
    <row r="509" spans="2:62" x14ac:dyDescent="0.15">
      <c r="B509"/>
      <c r="C509"/>
      <c r="R509" s="157"/>
      <c r="S509" s="157"/>
      <c r="T509" s="157"/>
      <c r="U509" s="157"/>
      <c r="V509" s="157"/>
      <c r="W509" s="157"/>
      <c r="X509" s="157"/>
      <c r="Y509" s="157"/>
      <c r="Z509" s="157"/>
      <c r="AA509" s="157"/>
      <c r="AB509" s="157"/>
      <c r="AC509" s="157"/>
      <c r="AD509" s="157"/>
      <c r="AE509" s="157"/>
      <c r="AF509" s="157"/>
      <c r="AG509" s="157"/>
      <c r="AH509" s="157"/>
      <c r="AI509" s="157"/>
      <c r="AJ509" s="157"/>
      <c r="AK509" s="157"/>
      <c r="AL509" s="157"/>
      <c r="AM509" s="157"/>
      <c r="AN509" s="157"/>
      <c r="AO509" s="157"/>
      <c r="AP509" s="157"/>
      <c r="AQ509" s="157"/>
      <c r="AR509" s="157"/>
      <c r="AS509" s="157"/>
      <c r="AT509" s="157"/>
      <c r="AU509" s="157"/>
      <c r="AV509" s="157"/>
      <c r="AW509" s="157"/>
      <c r="AX509" s="157"/>
      <c r="AY509" s="157"/>
      <c r="AZ509" s="157"/>
      <c r="BA509" s="157"/>
      <c r="BB509" s="157"/>
      <c r="BC509" s="157"/>
      <c r="BD509" s="157"/>
      <c r="BE509" s="157"/>
      <c r="BF509" s="157"/>
      <c r="BG509" s="157"/>
      <c r="BH509" s="157"/>
      <c r="BI509" s="157"/>
      <c r="BJ509" s="157"/>
    </row>
    <row r="510" spans="2:62" x14ac:dyDescent="0.15">
      <c r="B510"/>
      <c r="C510"/>
      <c r="R510" s="157"/>
      <c r="S510" s="157"/>
      <c r="T510" s="157"/>
      <c r="U510" s="157"/>
      <c r="V510" s="157"/>
      <c r="W510" s="157"/>
      <c r="X510" s="157"/>
      <c r="Y510" s="157"/>
      <c r="Z510" s="157"/>
      <c r="AA510" s="157"/>
      <c r="AB510" s="157"/>
      <c r="AC510" s="157"/>
      <c r="AD510" s="157"/>
      <c r="AE510" s="157"/>
      <c r="AF510" s="157"/>
      <c r="AG510" s="157"/>
      <c r="AH510" s="157"/>
      <c r="AI510" s="157"/>
      <c r="AJ510" s="157"/>
      <c r="AK510" s="157"/>
      <c r="AL510" s="157"/>
      <c r="AM510" s="157"/>
      <c r="AN510" s="157"/>
      <c r="AO510" s="157"/>
      <c r="AP510" s="157"/>
      <c r="AQ510" s="157"/>
      <c r="AR510" s="157"/>
      <c r="AS510" s="157"/>
      <c r="AT510" s="157"/>
      <c r="AU510" s="157"/>
      <c r="AV510" s="157"/>
      <c r="AW510" s="157"/>
      <c r="AX510" s="157"/>
      <c r="AY510" s="157"/>
      <c r="AZ510" s="157"/>
      <c r="BA510" s="157"/>
      <c r="BB510" s="157"/>
      <c r="BC510" s="157"/>
      <c r="BD510" s="157"/>
      <c r="BE510" s="157"/>
      <c r="BF510" s="157"/>
      <c r="BG510" s="157"/>
      <c r="BH510" s="157"/>
      <c r="BI510" s="157"/>
      <c r="BJ510" s="157"/>
    </row>
    <row r="511" spans="2:62" x14ac:dyDescent="0.15">
      <c r="B511"/>
      <c r="C511"/>
      <c r="R511" s="157"/>
      <c r="S511" s="157"/>
      <c r="T511" s="157"/>
      <c r="U511" s="157"/>
      <c r="V511" s="157"/>
      <c r="W511" s="157"/>
      <c r="X511" s="157"/>
      <c r="Y511" s="157"/>
      <c r="Z511" s="157"/>
      <c r="AA511" s="157"/>
      <c r="AB511" s="157"/>
      <c r="AC511" s="157"/>
      <c r="AD511" s="157"/>
      <c r="AE511" s="157"/>
      <c r="AF511" s="157"/>
      <c r="AG511" s="157"/>
      <c r="AH511" s="157"/>
      <c r="AI511" s="157"/>
      <c r="AJ511" s="157"/>
      <c r="AK511" s="157"/>
      <c r="AL511" s="157"/>
      <c r="AM511" s="157"/>
      <c r="AN511" s="157"/>
      <c r="AO511" s="157"/>
      <c r="AP511" s="157"/>
      <c r="AQ511" s="157"/>
      <c r="AR511" s="157"/>
      <c r="AS511" s="157"/>
      <c r="AT511" s="157"/>
      <c r="AU511" s="157"/>
      <c r="AV511" s="157"/>
      <c r="AW511" s="157"/>
      <c r="AX511" s="157"/>
      <c r="AY511" s="157"/>
      <c r="AZ511" s="157"/>
      <c r="BA511" s="157"/>
      <c r="BB511" s="157"/>
      <c r="BC511" s="157"/>
      <c r="BD511" s="157"/>
      <c r="BE511" s="157"/>
      <c r="BF511" s="157"/>
      <c r="BG511" s="157"/>
      <c r="BH511" s="157"/>
      <c r="BI511" s="157"/>
      <c r="BJ511" s="157"/>
    </row>
    <row r="512" spans="2:62" x14ac:dyDescent="0.15">
      <c r="B512"/>
      <c r="C512"/>
      <c r="R512" s="157"/>
      <c r="S512" s="157"/>
      <c r="T512" s="157"/>
      <c r="U512" s="157"/>
      <c r="V512" s="157"/>
      <c r="W512" s="157"/>
      <c r="X512" s="157"/>
      <c r="Y512" s="157"/>
      <c r="Z512" s="157"/>
      <c r="AA512" s="157"/>
      <c r="AB512" s="157"/>
      <c r="AC512" s="157"/>
      <c r="AD512" s="157"/>
      <c r="AE512" s="157"/>
      <c r="AF512" s="157"/>
      <c r="AG512" s="157"/>
      <c r="AH512" s="157"/>
      <c r="AI512" s="157"/>
      <c r="AJ512" s="157"/>
      <c r="AK512" s="157"/>
      <c r="AL512" s="157"/>
      <c r="AM512" s="157"/>
      <c r="AN512" s="157"/>
      <c r="AO512" s="157"/>
      <c r="AP512" s="157"/>
      <c r="AQ512" s="157"/>
      <c r="AR512" s="157"/>
      <c r="AS512" s="157"/>
      <c r="AT512" s="157"/>
      <c r="AU512" s="157"/>
      <c r="AV512" s="157"/>
      <c r="AW512" s="157"/>
      <c r="AX512" s="157"/>
      <c r="AY512" s="157"/>
      <c r="AZ512" s="157"/>
      <c r="BA512" s="157"/>
      <c r="BB512" s="157"/>
      <c r="BC512" s="157"/>
      <c r="BD512" s="157"/>
      <c r="BE512" s="157"/>
      <c r="BF512" s="157"/>
      <c r="BG512" s="157"/>
      <c r="BH512" s="157"/>
      <c r="BI512" s="157"/>
      <c r="BJ512" s="157"/>
    </row>
    <row r="513" spans="2:62" x14ac:dyDescent="0.15">
      <c r="B513"/>
      <c r="C513"/>
      <c r="R513" s="157"/>
      <c r="S513" s="157"/>
      <c r="T513" s="157"/>
      <c r="U513" s="157"/>
      <c r="V513" s="157"/>
      <c r="W513" s="157"/>
      <c r="X513" s="157"/>
      <c r="Y513" s="157"/>
      <c r="Z513" s="157"/>
      <c r="AA513" s="157"/>
      <c r="AB513" s="157"/>
      <c r="AC513" s="157"/>
      <c r="AD513" s="157"/>
      <c r="AE513" s="157"/>
      <c r="AF513" s="157"/>
      <c r="AG513" s="157"/>
      <c r="AH513" s="157"/>
      <c r="AI513" s="157"/>
      <c r="AJ513" s="157"/>
      <c r="AK513" s="157"/>
      <c r="AL513" s="157"/>
      <c r="AM513" s="157"/>
      <c r="AN513" s="157"/>
      <c r="AO513" s="157"/>
      <c r="AP513" s="157"/>
      <c r="AQ513" s="157"/>
      <c r="AR513" s="157"/>
      <c r="AS513" s="157"/>
      <c r="AT513" s="157"/>
      <c r="AU513" s="157"/>
      <c r="AV513" s="157"/>
      <c r="AW513" s="157"/>
      <c r="AX513" s="157"/>
      <c r="AY513" s="157"/>
      <c r="AZ513" s="157"/>
      <c r="BA513" s="157"/>
      <c r="BB513" s="157"/>
      <c r="BC513" s="157"/>
      <c r="BD513" s="157"/>
      <c r="BE513" s="157"/>
      <c r="BF513" s="157"/>
      <c r="BG513" s="157"/>
      <c r="BH513" s="157"/>
      <c r="BI513" s="157"/>
      <c r="BJ513" s="157"/>
    </row>
    <row r="514" spans="2:62" x14ac:dyDescent="0.15">
      <c r="B514"/>
      <c r="C514"/>
      <c r="R514" s="157"/>
      <c r="S514" s="157"/>
      <c r="T514" s="157"/>
      <c r="U514" s="157"/>
      <c r="V514" s="157"/>
      <c r="W514" s="157"/>
      <c r="X514" s="157"/>
      <c r="Y514" s="157"/>
      <c r="Z514" s="157"/>
      <c r="AA514" s="157"/>
      <c r="AB514" s="157"/>
      <c r="AC514" s="157"/>
      <c r="AD514" s="157"/>
      <c r="AE514" s="157"/>
      <c r="AF514" s="157"/>
      <c r="AG514" s="157"/>
      <c r="AH514" s="157"/>
      <c r="AI514" s="157"/>
      <c r="AJ514" s="157"/>
      <c r="AK514" s="157"/>
      <c r="AL514" s="157"/>
      <c r="AM514" s="157"/>
      <c r="AN514" s="157"/>
      <c r="AO514" s="157"/>
      <c r="AP514" s="157"/>
      <c r="AQ514" s="157"/>
      <c r="AR514" s="157"/>
      <c r="AS514" s="157"/>
      <c r="AT514" s="157"/>
      <c r="AU514" s="157"/>
      <c r="AV514" s="157"/>
      <c r="AW514" s="157"/>
      <c r="AX514" s="157"/>
      <c r="AY514" s="157"/>
      <c r="AZ514" s="157"/>
      <c r="BA514" s="157"/>
      <c r="BB514" s="157"/>
      <c r="BC514" s="157"/>
      <c r="BD514" s="157"/>
      <c r="BE514" s="157"/>
      <c r="BF514" s="157"/>
      <c r="BG514" s="157"/>
      <c r="BH514" s="157"/>
      <c r="BI514" s="157"/>
      <c r="BJ514" s="157"/>
    </row>
    <row r="515" spans="2:62" x14ac:dyDescent="0.15">
      <c r="B515"/>
      <c r="C515"/>
      <c r="R515" s="157"/>
      <c r="S515" s="157"/>
      <c r="T515" s="157"/>
      <c r="U515" s="157"/>
      <c r="V515" s="157"/>
      <c r="W515" s="157"/>
      <c r="X515" s="157"/>
      <c r="Y515" s="157"/>
      <c r="Z515" s="157"/>
      <c r="AA515" s="157"/>
      <c r="AB515" s="157"/>
      <c r="AC515" s="157"/>
      <c r="AD515" s="157"/>
      <c r="AE515" s="157"/>
      <c r="AF515" s="157"/>
      <c r="AG515" s="157"/>
      <c r="AH515" s="157"/>
      <c r="AI515" s="157"/>
      <c r="AJ515" s="157"/>
      <c r="AK515" s="157"/>
      <c r="AL515" s="157"/>
      <c r="AM515" s="157"/>
      <c r="AN515" s="157"/>
      <c r="AO515" s="157"/>
      <c r="AP515" s="157"/>
      <c r="AQ515" s="157"/>
      <c r="AR515" s="157"/>
      <c r="AS515" s="157"/>
      <c r="AT515" s="157"/>
      <c r="AU515" s="157"/>
      <c r="AV515" s="157"/>
      <c r="AW515" s="157"/>
      <c r="AX515" s="157"/>
      <c r="AY515" s="157"/>
      <c r="AZ515" s="157"/>
      <c r="BA515" s="157"/>
      <c r="BB515" s="157"/>
      <c r="BC515" s="157"/>
      <c r="BD515" s="157"/>
      <c r="BE515" s="157"/>
      <c r="BF515" s="157"/>
      <c r="BG515" s="157"/>
      <c r="BH515" s="157"/>
      <c r="BI515" s="157"/>
      <c r="BJ515" s="157"/>
    </row>
    <row r="516" spans="2:62" x14ac:dyDescent="0.15">
      <c r="B516"/>
      <c r="C516"/>
      <c r="R516" s="157"/>
      <c r="S516" s="157"/>
      <c r="T516" s="157"/>
      <c r="U516" s="157"/>
      <c r="V516" s="157"/>
      <c r="W516" s="157"/>
      <c r="X516" s="157"/>
      <c r="Y516" s="157"/>
      <c r="Z516" s="157"/>
      <c r="AA516" s="157"/>
      <c r="AB516" s="157"/>
      <c r="AC516" s="157"/>
      <c r="AD516" s="157"/>
      <c r="AE516" s="157"/>
      <c r="AF516" s="157"/>
      <c r="AG516" s="157"/>
      <c r="AH516" s="157"/>
      <c r="AI516" s="157"/>
      <c r="AJ516" s="157"/>
      <c r="AK516" s="157"/>
      <c r="AL516" s="157"/>
      <c r="AM516" s="157"/>
      <c r="AN516" s="157"/>
      <c r="AO516" s="157"/>
      <c r="AP516" s="157"/>
      <c r="AQ516" s="157"/>
      <c r="AR516" s="157"/>
      <c r="AS516" s="157"/>
      <c r="AT516" s="157"/>
      <c r="AU516" s="157"/>
      <c r="AV516" s="157"/>
      <c r="AW516" s="157"/>
      <c r="AX516" s="157"/>
      <c r="AY516" s="157"/>
      <c r="AZ516" s="157"/>
      <c r="BA516" s="157"/>
      <c r="BB516" s="157"/>
      <c r="BC516" s="157"/>
      <c r="BD516" s="157"/>
      <c r="BE516" s="157"/>
      <c r="BF516" s="157"/>
      <c r="BG516" s="157"/>
      <c r="BH516" s="157"/>
      <c r="BI516" s="157"/>
      <c r="BJ516" s="157"/>
    </row>
    <row r="517" spans="2:62" x14ac:dyDescent="0.15">
      <c r="B517"/>
      <c r="C517"/>
      <c r="R517" s="157"/>
      <c r="S517" s="157"/>
      <c r="T517" s="157"/>
      <c r="U517" s="157"/>
      <c r="V517" s="157"/>
      <c r="W517" s="157"/>
      <c r="X517" s="157"/>
      <c r="Y517" s="157"/>
      <c r="Z517" s="157"/>
      <c r="AA517" s="157"/>
      <c r="AB517" s="157"/>
      <c r="AC517" s="157"/>
      <c r="AD517" s="157"/>
      <c r="AE517" s="157"/>
      <c r="AF517" s="157"/>
      <c r="AG517" s="157"/>
      <c r="AH517" s="157"/>
      <c r="AI517" s="157"/>
      <c r="AJ517" s="157"/>
      <c r="AK517" s="157"/>
      <c r="AL517" s="157"/>
      <c r="AM517" s="157"/>
      <c r="AN517" s="157"/>
      <c r="AO517" s="157"/>
      <c r="AP517" s="157"/>
      <c r="AQ517" s="157"/>
      <c r="AR517" s="157"/>
      <c r="AS517" s="157"/>
      <c r="AT517" s="157"/>
      <c r="AU517" s="157"/>
      <c r="AV517" s="157"/>
      <c r="AW517" s="157"/>
      <c r="AX517" s="157"/>
      <c r="AY517" s="157"/>
      <c r="AZ517" s="157"/>
      <c r="BA517" s="157"/>
      <c r="BB517" s="157"/>
      <c r="BC517" s="157"/>
      <c r="BD517" s="157"/>
      <c r="BE517" s="157"/>
      <c r="BF517" s="157"/>
      <c r="BG517" s="157"/>
      <c r="BH517" s="157"/>
      <c r="BI517" s="157"/>
      <c r="BJ517" s="157"/>
    </row>
    <row r="518" spans="2:62" x14ac:dyDescent="0.15">
      <c r="B518"/>
      <c r="C518"/>
      <c r="R518" s="157"/>
      <c r="S518" s="157"/>
      <c r="T518" s="157"/>
      <c r="U518" s="157"/>
      <c r="V518" s="157"/>
      <c r="W518" s="157"/>
      <c r="X518" s="157"/>
      <c r="Y518" s="157"/>
      <c r="Z518" s="157"/>
      <c r="AA518" s="157"/>
      <c r="AB518" s="157"/>
      <c r="AC518" s="157"/>
      <c r="AD518" s="157"/>
      <c r="AE518" s="157"/>
      <c r="AF518" s="157"/>
      <c r="AG518" s="157"/>
      <c r="AH518" s="157"/>
      <c r="AI518" s="157"/>
      <c r="AJ518" s="157"/>
      <c r="AK518" s="157"/>
      <c r="AL518" s="157"/>
      <c r="AM518" s="157"/>
      <c r="AN518" s="157"/>
      <c r="AO518" s="157"/>
      <c r="AP518" s="157"/>
      <c r="AQ518" s="157"/>
      <c r="AR518" s="157"/>
      <c r="AS518" s="157"/>
      <c r="AT518" s="157"/>
      <c r="AU518" s="157"/>
      <c r="AV518" s="157"/>
      <c r="AW518" s="157"/>
      <c r="AX518" s="157"/>
      <c r="AY518" s="157"/>
      <c r="AZ518" s="157"/>
      <c r="BA518" s="157"/>
      <c r="BB518" s="157"/>
      <c r="BC518" s="157"/>
      <c r="BD518" s="157"/>
      <c r="BE518" s="157"/>
      <c r="BF518" s="157"/>
      <c r="BG518" s="157"/>
      <c r="BH518" s="157"/>
      <c r="BI518" s="157"/>
      <c r="BJ518" s="157"/>
    </row>
    <row r="519" spans="2:62" x14ac:dyDescent="0.15">
      <c r="B519"/>
      <c r="C519"/>
      <c r="R519" s="157"/>
      <c r="S519" s="157"/>
      <c r="T519" s="157"/>
      <c r="U519" s="157"/>
      <c r="V519" s="157"/>
      <c r="W519" s="157"/>
      <c r="X519" s="157"/>
      <c r="Y519" s="157"/>
      <c r="Z519" s="157"/>
      <c r="AA519" s="157"/>
      <c r="AB519" s="157"/>
      <c r="AC519" s="157"/>
      <c r="AD519" s="157"/>
      <c r="AE519" s="157"/>
      <c r="AF519" s="157"/>
      <c r="AG519" s="157"/>
      <c r="AH519" s="157"/>
      <c r="AI519" s="157"/>
      <c r="AJ519" s="157"/>
      <c r="AK519" s="157"/>
      <c r="AL519" s="157"/>
      <c r="AM519" s="157"/>
      <c r="AN519" s="157"/>
      <c r="AO519" s="157"/>
      <c r="AP519" s="157"/>
      <c r="AQ519" s="157"/>
      <c r="AR519" s="157"/>
      <c r="AS519" s="157"/>
      <c r="AT519" s="157"/>
      <c r="AU519" s="157"/>
      <c r="AV519" s="157"/>
      <c r="AW519" s="157"/>
      <c r="AX519" s="157"/>
      <c r="AY519" s="157"/>
      <c r="AZ519" s="157"/>
      <c r="BA519" s="157"/>
      <c r="BB519" s="157"/>
      <c r="BC519" s="157"/>
      <c r="BD519" s="157"/>
      <c r="BE519" s="157"/>
      <c r="BF519" s="157"/>
      <c r="BG519" s="157"/>
      <c r="BH519" s="157"/>
      <c r="BI519" s="157"/>
      <c r="BJ519" s="157"/>
    </row>
    <row r="520" spans="2:62" x14ac:dyDescent="0.15">
      <c r="B520"/>
      <c r="C520"/>
      <c r="R520" s="157"/>
      <c r="S520" s="157"/>
      <c r="T520" s="157"/>
      <c r="U520" s="157"/>
      <c r="V520" s="157"/>
      <c r="W520" s="157"/>
      <c r="X520" s="157"/>
      <c r="Y520" s="157"/>
      <c r="Z520" s="157"/>
      <c r="AA520" s="157"/>
      <c r="AB520" s="157"/>
      <c r="AC520" s="157"/>
      <c r="AD520" s="157"/>
      <c r="AE520" s="157"/>
      <c r="AF520" s="157"/>
      <c r="AG520" s="157"/>
      <c r="AH520" s="157"/>
      <c r="AI520" s="157"/>
      <c r="AJ520" s="157"/>
      <c r="AK520" s="157"/>
      <c r="AL520" s="157"/>
      <c r="AM520" s="157"/>
      <c r="AN520" s="157"/>
      <c r="AO520" s="157"/>
      <c r="AP520" s="157"/>
      <c r="AQ520" s="157"/>
      <c r="AR520" s="157"/>
      <c r="AS520" s="157"/>
      <c r="AT520" s="157"/>
      <c r="AU520" s="157"/>
      <c r="AV520" s="157"/>
      <c r="AW520" s="157"/>
      <c r="AX520" s="157"/>
      <c r="AY520" s="157"/>
      <c r="AZ520" s="157"/>
      <c r="BA520" s="157"/>
      <c r="BB520" s="157"/>
      <c r="BC520" s="157"/>
      <c r="BD520" s="157"/>
      <c r="BE520" s="157"/>
      <c r="BF520" s="157"/>
      <c r="BG520" s="157"/>
      <c r="BH520" s="157"/>
      <c r="BI520" s="157"/>
      <c r="BJ520" s="157"/>
    </row>
    <row r="521" spans="2:62" x14ac:dyDescent="0.15">
      <c r="B521"/>
      <c r="C521"/>
      <c r="R521" s="157"/>
      <c r="S521" s="157"/>
      <c r="T521" s="157"/>
      <c r="U521" s="157"/>
      <c r="V521" s="157"/>
      <c r="W521" s="157"/>
      <c r="X521" s="157"/>
      <c r="Y521" s="157"/>
      <c r="Z521" s="157"/>
      <c r="AA521" s="157"/>
      <c r="AB521" s="157"/>
      <c r="AC521" s="157"/>
      <c r="AD521" s="157"/>
      <c r="AE521" s="157"/>
      <c r="AF521" s="157"/>
      <c r="AG521" s="157"/>
      <c r="AH521" s="157"/>
      <c r="AI521" s="157"/>
      <c r="AJ521" s="157"/>
      <c r="AK521" s="157"/>
      <c r="AL521" s="157"/>
      <c r="AM521" s="157"/>
      <c r="AN521" s="157"/>
      <c r="AO521" s="157"/>
      <c r="AP521" s="157"/>
      <c r="AQ521" s="157"/>
      <c r="AR521" s="157"/>
      <c r="AS521" s="157"/>
      <c r="AT521" s="157"/>
      <c r="AU521" s="157"/>
      <c r="AV521" s="157"/>
      <c r="AW521" s="157"/>
      <c r="AX521" s="157"/>
      <c r="AY521" s="157"/>
      <c r="AZ521" s="157"/>
      <c r="BA521" s="157"/>
      <c r="BB521" s="157"/>
      <c r="BC521" s="157"/>
      <c r="BD521" s="157"/>
      <c r="BE521" s="157"/>
      <c r="BF521" s="157"/>
      <c r="BG521" s="157"/>
      <c r="BH521" s="157"/>
      <c r="BI521" s="157"/>
      <c r="BJ521" s="157"/>
    </row>
    <row r="522" spans="2:62" x14ac:dyDescent="0.15">
      <c r="B522"/>
      <c r="C522"/>
      <c r="R522" s="157"/>
      <c r="S522" s="157"/>
      <c r="T522" s="157"/>
      <c r="U522" s="157"/>
      <c r="V522" s="157"/>
      <c r="W522" s="157"/>
      <c r="X522" s="157"/>
      <c r="Y522" s="157"/>
      <c r="Z522" s="157"/>
      <c r="AA522" s="157"/>
      <c r="AB522" s="157"/>
      <c r="AC522" s="157"/>
      <c r="AD522" s="157"/>
      <c r="AE522" s="157"/>
      <c r="AF522" s="157"/>
      <c r="AG522" s="157"/>
      <c r="AH522" s="157"/>
      <c r="AI522" s="157"/>
      <c r="AJ522" s="157"/>
      <c r="AK522" s="157"/>
      <c r="AL522" s="157"/>
      <c r="AM522" s="157"/>
      <c r="AN522" s="157"/>
      <c r="AO522" s="157"/>
      <c r="AP522" s="157"/>
      <c r="AQ522" s="157"/>
      <c r="AR522" s="157"/>
      <c r="AS522" s="157"/>
      <c r="AT522" s="157"/>
      <c r="AU522" s="157"/>
      <c r="AV522" s="157"/>
      <c r="AW522" s="157"/>
      <c r="AX522" s="157"/>
      <c r="AY522" s="157"/>
      <c r="AZ522" s="157"/>
      <c r="BA522" s="157"/>
      <c r="BB522" s="157"/>
      <c r="BC522" s="157"/>
      <c r="BD522" s="157"/>
      <c r="BE522" s="157"/>
      <c r="BF522" s="157"/>
      <c r="BG522" s="157"/>
      <c r="BH522" s="157"/>
      <c r="BI522" s="157"/>
      <c r="BJ522" s="157"/>
    </row>
    <row r="523" spans="2:62" x14ac:dyDescent="0.15">
      <c r="B523"/>
      <c r="C523"/>
      <c r="R523" s="157"/>
      <c r="S523" s="157"/>
      <c r="T523" s="157"/>
      <c r="U523" s="157"/>
      <c r="V523" s="157"/>
      <c r="W523" s="157"/>
      <c r="X523" s="157"/>
      <c r="Y523" s="157"/>
      <c r="Z523" s="157"/>
      <c r="AA523" s="157"/>
      <c r="AB523" s="157"/>
      <c r="AC523" s="157"/>
      <c r="AD523" s="157"/>
      <c r="AE523" s="157"/>
      <c r="AF523" s="157"/>
      <c r="AG523" s="157"/>
      <c r="AH523" s="157"/>
      <c r="AI523" s="157"/>
      <c r="AJ523" s="157"/>
      <c r="AK523" s="157"/>
      <c r="AL523" s="157"/>
      <c r="AM523" s="157"/>
      <c r="AN523" s="157"/>
      <c r="AO523" s="157"/>
      <c r="AP523" s="157"/>
      <c r="AQ523" s="157"/>
      <c r="AR523" s="157"/>
      <c r="AS523" s="157"/>
      <c r="AT523" s="157"/>
      <c r="AU523" s="157"/>
      <c r="AV523" s="157"/>
      <c r="AW523" s="157"/>
      <c r="AX523" s="157"/>
      <c r="AY523" s="157"/>
      <c r="AZ523" s="157"/>
      <c r="BA523" s="157"/>
      <c r="BB523" s="157"/>
      <c r="BC523" s="157"/>
      <c r="BD523" s="157"/>
      <c r="BE523" s="157"/>
      <c r="BF523" s="157"/>
      <c r="BG523" s="157"/>
      <c r="BH523" s="157"/>
      <c r="BI523" s="157"/>
      <c r="BJ523" s="157"/>
    </row>
    <row r="524" spans="2:62" x14ac:dyDescent="0.15">
      <c r="B524"/>
      <c r="C524"/>
      <c r="R524" s="157"/>
      <c r="S524" s="157"/>
      <c r="T524" s="157"/>
      <c r="U524" s="157"/>
      <c r="V524" s="157"/>
      <c r="W524" s="157"/>
      <c r="X524" s="157"/>
      <c r="Y524" s="157"/>
      <c r="Z524" s="157"/>
      <c r="AA524" s="157"/>
      <c r="AB524" s="157"/>
      <c r="AC524" s="157"/>
      <c r="AD524" s="157"/>
      <c r="AE524" s="157"/>
      <c r="AF524" s="157"/>
      <c r="AG524" s="157"/>
      <c r="AH524" s="157"/>
      <c r="AI524" s="157"/>
      <c r="AJ524" s="157"/>
      <c r="AK524" s="157"/>
      <c r="AL524" s="157"/>
      <c r="AM524" s="157"/>
      <c r="AN524" s="157"/>
      <c r="AO524" s="157"/>
      <c r="AP524" s="157"/>
      <c r="AQ524" s="157"/>
      <c r="AR524" s="157"/>
      <c r="AS524" s="157"/>
      <c r="AT524" s="157"/>
      <c r="AU524" s="157"/>
      <c r="AV524" s="157"/>
      <c r="AW524" s="157"/>
      <c r="AX524" s="157"/>
      <c r="AY524" s="157"/>
      <c r="AZ524" s="157"/>
      <c r="BA524" s="157"/>
      <c r="BB524" s="157"/>
      <c r="BC524" s="157"/>
      <c r="BD524" s="157"/>
      <c r="BE524" s="157"/>
      <c r="BF524" s="157"/>
      <c r="BG524" s="157"/>
      <c r="BH524" s="157"/>
      <c r="BI524" s="157"/>
      <c r="BJ524" s="157"/>
    </row>
    <row r="525" spans="2:62" x14ac:dyDescent="0.15">
      <c r="B525"/>
      <c r="C525"/>
      <c r="R525" s="157"/>
      <c r="S525" s="157"/>
      <c r="T525" s="157"/>
      <c r="U525" s="157"/>
      <c r="V525" s="157"/>
      <c r="W525" s="157"/>
      <c r="X525" s="157"/>
      <c r="Y525" s="157"/>
      <c r="Z525" s="157"/>
      <c r="AA525" s="157"/>
      <c r="AB525" s="157"/>
      <c r="AC525" s="157"/>
      <c r="AD525" s="157"/>
      <c r="AE525" s="157"/>
      <c r="AF525" s="157"/>
      <c r="AG525" s="157"/>
      <c r="AH525" s="157"/>
      <c r="AI525" s="157"/>
      <c r="AJ525" s="157"/>
      <c r="AK525" s="157"/>
      <c r="AL525" s="157"/>
      <c r="AM525" s="157"/>
      <c r="AN525" s="157"/>
      <c r="AO525" s="157"/>
      <c r="AP525" s="157"/>
      <c r="AQ525" s="157"/>
      <c r="AR525" s="157"/>
      <c r="AS525" s="157"/>
      <c r="AT525" s="157"/>
      <c r="AU525" s="157"/>
      <c r="AV525" s="157"/>
      <c r="AW525" s="157"/>
      <c r="AX525" s="157"/>
      <c r="AY525" s="157"/>
      <c r="AZ525" s="157"/>
      <c r="BA525" s="157"/>
      <c r="BB525" s="157"/>
      <c r="BC525" s="157"/>
      <c r="BD525" s="157"/>
      <c r="BE525" s="157"/>
      <c r="BF525" s="157"/>
      <c r="BG525" s="157"/>
      <c r="BH525" s="157"/>
      <c r="BI525" s="157"/>
      <c r="BJ525" s="157"/>
    </row>
    <row r="526" spans="2:62" x14ac:dyDescent="0.15">
      <c r="B526"/>
      <c r="C526"/>
      <c r="R526" s="157"/>
      <c r="S526" s="157"/>
      <c r="T526" s="157"/>
      <c r="U526" s="157"/>
      <c r="V526" s="157"/>
      <c r="W526" s="157"/>
      <c r="X526" s="157"/>
      <c r="Y526" s="157"/>
      <c r="Z526" s="157"/>
      <c r="AA526" s="157"/>
      <c r="AB526" s="157"/>
      <c r="AC526" s="157"/>
      <c r="AD526" s="157"/>
      <c r="AE526" s="157"/>
      <c r="AF526" s="157"/>
      <c r="AG526" s="157"/>
      <c r="AH526" s="157"/>
      <c r="AI526" s="157"/>
      <c r="AJ526" s="157"/>
      <c r="AK526" s="157"/>
      <c r="AL526" s="157"/>
      <c r="AM526" s="157"/>
      <c r="AN526" s="157"/>
      <c r="AO526" s="157"/>
      <c r="AP526" s="157"/>
      <c r="AQ526" s="157"/>
      <c r="AR526" s="157"/>
      <c r="AS526" s="157"/>
      <c r="AT526" s="157"/>
      <c r="AU526" s="157"/>
      <c r="AV526" s="157"/>
      <c r="AW526" s="157"/>
      <c r="AX526" s="157"/>
      <c r="AY526" s="157"/>
      <c r="AZ526" s="157"/>
      <c r="BA526" s="157"/>
      <c r="BB526" s="157"/>
      <c r="BC526" s="157"/>
      <c r="BD526" s="157"/>
      <c r="BE526" s="157"/>
      <c r="BF526" s="157"/>
      <c r="BG526" s="157"/>
      <c r="BH526" s="157"/>
      <c r="BI526" s="157"/>
      <c r="BJ526" s="157"/>
    </row>
    <row r="527" spans="2:62" x14ac:dyDescent="0.15">
      <c r="B527"/>
      <c r="C527"/>
      <c r="R527" s="157"/>
      <c r="S527" s="157"/>
      <c r="T527" s="157"/>
      <c r="U527" s="157"/>
      <c r="V527" s="157"/>
      <c r="W527" s="157"/>
      <c r="X527" s="157"/>
      <c r="Y527" s="157"/>
      <c r="Z527" s="157"/>
      <c r="AA527" s="157"/>
      <c r="AB527" s="157"/>
      <c r="AC527" s="157"/>
      <c r="AD527" s="157"/>
      <c r="AE527" s="157"/>
      <c r="AF527" s="157"/>
      <c r="AG527" s="157"/>
      <c r="AH527" s="157"/>
      <c r="AI527" s="157"/>
      <c r="AJ527" s="157"/>
      <c r="AK527" s="157"/>
      <c r="AL527" s="157"/>
      <c r="AM527" s="157"/>
      <c r="AN527" s="157"/>
      <c r="AO527" s="157"/>
      <c r="AP527" s="157"/>
      <c r="AQ527" s="157"/>
      <c r="AR527" s="157"/>
      <c r="AS527" s="157"/>
      <c r="AT527" s="157"/>
      <c r="AU527" s="157"/>
      <c r="AV527" s="157"/>
      <c r="AW527" s="157"/>
      <c r="AX527" s="157"/>
      <c r="AY527" s="157"/>
      <c r="AZ527" s="157"/>
      <c r="BA527" s="157"/>
      <c r="BB527" s="157"/>
      <c r="BC527" s="157"/>
      <c r="BD527" s="157"/>
      <c r="BE527" s="157"/>
      <c r="BF527" s="157"/>
      <c r="BG527" s="157"/>
      <c r="BH527" s="157"/>
      <c r="BI527" s="157"/>
      <c r="BJ527" s="157"/>
    </row>
    <row r="528" spans="2:62" x14ac:dyDescent="0.15">
      <c r="B528"/>
      <c r="C528"/>
      <c r="R528" s="157"/>
      <c r="S528" s="157"/>
      <c r="T528" s="157"/>
      <c r="U528" s="157"/>
      <c r="V528" s="157"/>
      <c r="W528" s="157"/>
      <c r="X528" s="157"/>
      <c r="Y528" s="157"/>
      <c r="Z528" s="157"/>
      <c r="AA528" s="157"/>
      <c r="AB528" s="157"/>
      <c r="AC528" s="157"/>
      <c r="AD528" s="157"/>
      <c r="AE528" s="157"/>
      <c r="AF528" s="157"/>
      <c r="AG528" s="157"/>
      <c r="AH528" s="157"/>
      <c r="AI528" s="157"/>
      <c r="AJ528" s="157"/>
      <c r="AK528" s="157"/>
      <c r="AL528" s="157"/>
      <c r="AM528" s="157"/>
      <c r="AN528" s="157"/>
      <c r="AO528" s="157"/>
      <c r="AP528" s="157"/>
      <c r="AQ528" s="157"/>
      <c r="AR528" s="157"/>
      <c r="AS528" s="157"/>
      <c r="AT528" s="157"/>
      <c r="AU528" s="157"/>
      <c r="AV528" s="157"/>
      <c r="AW528" s="157"/>
      <c r="AX528" s="157"/>
      <c r="AY528" s="157"/>
      <c r="AZ528" s="157"/>
      <c r="BA528" s="157"/>
      <c r="BB528" s="157"/>
      <c r="BC528" s="157"/>
      <c r="BD528" s="157"/>
      <c r="BE528" s="157"/>
      <c r="BF528" s="157"/>
      <c r="BG528" s="157"/>
      <c r="BH528" s="157"/>
      <c r="BI528" s="157"/>
      <c r="BJ528" s="157"/>
    </row>
    <row r="529" spans="2:62" x14ac:dyDescent="0.15">
      <c r="B529"/>
      <c r="C529"/>
      <c r="R529" s="157"/>
      <c r="S529" s="157"/>
      <c r="T529" s="157"/>
      <c r="U529" s="157"/>
      <c r="V529" s="157"/>
      <c r="W529" s="157"/>
      <c r="X529" s="157"/>
      <c r="Y529" s="157"/>
      <c r="Z529" s="157"/>
      <c r="AA529" s="157"/>
      <c r="AB529" s="157"/>
      <c r="AC529" s="157"/>
      <c r="AD529" s="157"/>
      <c r="AE529" s="157"/>
      <c r="AF529" s="157"/>
      <c r="AG529" s="157"/>
      <c r="AH529" s="157"/>
      <c r="AI529" s="157"/>
      <c r="AJ529" s="157"/>
      <c r="AK529" s="157"/>
      <c r="AL529" s="157"/>
      <c r="AM529" s="157"/>
      <c r="AN529" s="157"/>
      <c r="AO529" s="157"/>
      <c r="AP529" s="157"/>
      <c r="AQ529" s="157"/>
      <c r="AR529" s="157"/>
      <c r="AS529" s="157"/>
      <c r="AT529" s="157"/>
      <c r="AU529" s="157"/>
      <c r="AV529" s="157"/>
      <c r="AW529" s="157"/>
      <c r="AX529" s="157"/>
      <c r="AY529" s="157"/>
      <c r="AZ529" s="157"/>
      <c r="BA529" s="157"/>
      <c r="BB529" s="157"/>
      <c r="BC529" s="157"/>
      <c r="BD529" s="157"/>
      <c r="BE529" s="157"/>
      <c r="BF529" s="157"/>
      <c r="BG529" s="157"/>
      <c r="BH529" s="157"/>
      <c r="BI529" s="157"/>
      <c r="BJ529" s="157"/>
    </row>
    <row r="530" spans="2:62" x14ac:dyDescent="0.15">
      <c r="B530"/>
      <c r="C530"/>
      <c r="R530" s="157"/>
      <c r="S530" s="157"/>
      <c r="T530" s="157"/>
      <c r="U530" s="157"/>
      <c r="V530" s="157"/>
      <c r="W530" s="157"/>
      <c r="X530" s="157"/>
      <c r="Y530" s="157"/>
      <c r="Z530" s="157"/>
      <c r="AA530" s="157"/>
      <c r="AB530" s="157"/>
      <c r="AC530" s="157"/>
      <c r="AD530" s="157"/>
      <c r="AE530" s="157"/>
      <c r="AF530" s="157"/>
      <c r="AG530" s="157"/>
      <c r="AH530" s="157"/>
      <c r="AI530" s="157"/>
      <c r="AJ530" s="157"/>
      <c r="AK530" s="157"/>
      <c r="AL530" s="157"/>
      <c r="AM530" s="157"/>
      <c r="AN530" s="157"/>
      <c r="AO530" s="157"/>
      <c r="AP530" s="157"/>
      <c r="AQ530" s="157"/>
      <c r="AR530" s="157"/>
      <c r="AS530" s="157"/>
      <c r="AT530" s="157"/>
      <c r="AU530" s="157"/>
      <c r="AV530" s="157"/>
      <c r="AW530" s="157"/>
      <c r="AX530" s="157"/>
      <c r="AY530" s="157"/>
      <c r="AZ530" s="157"/>
      <c r="BA530" s="157"/>
      <c r="BB530" s="157"/>
      <c r="BC530" s="157"/>
      <c r="BD530" s="157"/>
      <c r="BE530" s="157"/>
      <c r="BF530" s="157"/>
      <c r="BG530" s="157"/>
      <c r="BH530" s="157"/>
      <c r="BI530" s="157"/>
      <c r="BJ530" s="157"/>
    </row>
    <row r="531" spans="2:62" x14ac:dyDescent="0.15">
      <c r="B531"/>
      <c r="C531"/>
      <c r="R531" s="157"/>
      <c r="S531" s="157"/>
      <c r="T531" s="157"/>
      <c r="U531" s="157"/>
      <c r="V531" s="157"/>
      <c r="W531" s="157"/>
      <c r="X531" s="157"/>
      <c r="Y531" s="157"/>
      <c r="Z531" s="157"/>
      <c r="AA531" s="157"/>
      <c r="AB531" s="157"/>
      <c r="AC531" s="157"/>
      <c r="AD531" s="157"/>
      <c r="AE531" s="157"/>
      <c r="AF531" s="157"/>
      <c r="AG531" s="157"/>
      <c r="AH531" s="157"/>
      <c r="AI531" s="157"/>
      <c r="AJ531" s="157"/>
      <c r="AK531" s="157"/>
      <c r="AL531" s="157"/>
      <c r="AM531" s="157"/>
      <c r="AN531" s="157"/>
      <c r="AO531" s="157"/>
      <c r="AP531" s="157"/>
      <c r="AQ531" s="157"/>
      <c r="AR531" s="157"/>
      <c r="AS531" s="157"/>
      <c r="AT531" s="157"/>
      <c r="AU531" s="157"/>
      <c r="AV531" s="157"/>
      <c r="AW531" s="157"/>
      <c r="AX531" s="157"/>
      <c r="AY531" s="157"/>
      <c r="AZ531" s="157"/>
      <c r="BA531" s="157"/>
      <c r="BB531" s="157"/>
      <c r="BC531" s="157"/>
      <c r="BD531" s="157"/>
      <c r="BE531" s="157"/>
      <c r="BF531" s="157"/>
      <c r="BG531" s="157"/>
      <c r="BH531" s="157"/>
      <c r="BI531" s="157"/>
      <c r="BJ531" s="157"/>
    </row>
    <row r="532" spans="2:62" x14ac:dyDescent="0.15">
      <c r="B532"/>
      <c r="C532"/>
      <c r="R532" s="157"/>
      <c r="S532" s="157"/>
      <c r="T532" s="157"/>
      <c r="U532" s="157"/>
      <c r="V532" s="157"/>
      <c r="W532" s="157"/>
      <c r="X532" s="157"/>
      <c r="Y532" s="157"/>
      <c r="Z532" s="157"/>
      <c r="AA532" s="157"/>
      <c r="AB532" s="157"/>
      <c r="AC532" s="157"/>
      <c r="AD532" s="157"/>
      <c r="AE532" s="157"/>
      <c r="AF532" s="157"/>
      <c r="AG532" s="157"/>
      <c r="AH532" s="157"/>
      <c r="AI532" s="157"/>
      <c r="AJ532" s="157"/>
      <c r="AK532" s="157"/>
      <c r="AL532" s="157"/>
      <c r="AM532" s="157"/>
      <c r="AN532" s="157"/>
      <c r="AO532" s="157"/>
      <c r="AP532" s="157"/>
      <c r="AQ532" s="157"/>
      <c r="AR532" s="157"/>
      <c r="AS532" s="157"/>
      <c r="AT532" s="157"/>
      <c r="AU532" s="157"/>
      <c r="AV532" s="157"/>
      <c r="AW532" s="157"/>
      <c r="AX532" s="157"/>
      <c r="AY532" s="157"/>
      <c r="AZ532" s="157"/>
      <c r="BA532" s="157"/>
      <c r="BB532" s="157"/>
      <c r="BC532" s="157"/>
      <c r="BD532" s="157"/>
      <c r="BE532" s="157"/>
      <c r="BF532" s="157"/>
      <c r="BG532" s="157"/>
      <c r="BH532" s="157"/>
      <c r="BI532" s="157"/>
      <c r="BJ532" s="157"/>
    </row>
    <row r="533" spans="2:62" x14ac:dyDescent="0.15">
      <c r="B533"/>
      <c r="C533"/>
      <c r="R533" s="157"/>
      <c r="S533" s="157"/>
      <c r="T533" s="157"/>
      <c r="U533" s="157"/>
      <c r="V533" s="157"/>
      <c r="W533" s="157"/>
      <c r="X533" s="157"/>
      <c r="Y533" s="157"/>
      <c r="Z533" s="157"/>
      <c r="AA533" s="157"/>
      <c r="AB533" s="157"/>
      <c r="AC533" s="157"/>
      <c r="AD533" s="157"/>
      <c r="AE533" s="157"/>
      <c r="AF533" s="157"/>
      <c r="AG533" s="157"/>
      <c r="AH533" s="157"/>
      <c r="AI533" s="157"/>
      <c r="AJ533" s="157"/>
      <c r="AK533" s="157"/>
      <c r="AL533" s="157"/>
      <c r="AM533" s="157"/>
      <c r="AN533" s="157"/>
      <c r="AO533" s="157"/>
      <c r="AP533" s="157"/>
      <c r="AQ533" s="157"/>
      <c r="AR533" s="157"/>
      <c r="AS533" s="157"/>
      <c r="AT533" s="157"/>
      <c r="AU533" s="157"/>
      <c r="AV533" s="157"/>
      <c r="AW533" s="157"/>
      <c r="AX533" s="157"/>
      <c r="AY533" s="157"/>
      <c r="AZ533" s="157"/>
      <c r="BA533" s="157"/>
      <c r="BB533" s="157"/>
      <c r="BC533" s="157"/>
      <c r="BD533" s="157"/>
      <c r="BE533" s="157"/>
      <c r="BF533" s="157"/>
      <c r="BG533" s="157"/>
      <c r="BH533" s="157"/>
      <c r="BI533" s="157"/>
      <c r="BJ533" s="157"/>
    </row>
    <row r="534" spans="2:62" x14ac:dyDescent="0.15">
      <c r="B534"/>
      <c r="C534"/>
      <c r="R534" s="157"/>
      <c r="S534" s="157"/>
      <c r="T534" s="157"/>
      <c r="U534" s="157"/>
      <c r="V534" s="157"/>
      <c r="W534" s="157"/>
      <c r="X534" s="157"/>
      <c r="Y534" s="157"/>
      <c r="Z534" s="157"/>
      <c r="AA534" s="157"/>
      <c r="AB534" s="157"/>
      <c r="AC534" s="157"/>
      <c r="AD534" s="157"/>
      <c r="AE534" s="157"/>
      <c r="AF534" s="157"/>
      <c r="AG534" s="157"/>
      <c r="AH534" s="157"/>
      <c r="AI534" s="157"/>
      <c r="AJ534" s="157"/>
      <c r="AK534" s="157"/>
      <c r="AL534" s="157"/>
      <c r="AM534" s="157"/>
      <c r="AN534" s="157"/>
      <c r="AO534" s="157"/>
      <c r="AP534" s="157"/>
      <c r="AQ534" s="157"/>
      <c r="AR534" s="157"/>
      <c r="AS534" s="157"/>
      <c r="AT534" s="157"/>
      <c r="AU534" s="157"/>
      <c r="AV534" s="157"/>
      <c r="AW534" s="157"/>
      <c r="AX534" s="157"/>
      <c r="AY534" s="157"/>
      <c r="AZ534" s="157"/>
      <c r="BA534" s="157"/>
      <c r="BB534" s="157"/>
      <c r="BC534" s="157"/>
      <c r="BD534" s="157"/>
      <c r="BE534" s="157"/>
      <c r="BF534" s="157"/>
      <c r="BG534" s="157"/>
      <c r="BH534" s="157"/>
      <c r="BI534" s="157"/>
      <c r="BJ534" s="157"/>
    </row>
    <row r="535" spans="2:62" x14ac:dyDescent="0.15">
      <c r="B535"/>
      <c r="C535"/>
    </row>
    <row r="536" spans="2:62" x14ac:dyDescent="0.15">
      <c r="B536"/>
      <c r="C536"/>
    </row>
    <row r="537" spans="2:62" x14ac:dyDescent="0.15">
      <c r="B537"/>
      <c r="C537"/>
    </row>
    <row r="538" spans="2:62" x14ac:dyDescent="0.15">
      <c r="B538"/>
      <c r="C538"/>
    </row>
    <row r="539" spans="2:62" x14ac:dyDescent="0.15">
      <c r="B539"/>
      <c r="C539"/>
    </row>
    <row r="540" spans="2:62" x14ac:dyDescent="0.15">
      <c r="B540"/>
      <c r="C540"/>
    </row>
    <row r="541" spans="2:62" x14ac:dyDescent="0.15">
      <c r="B541"/>
      <c r="C541"/>
    </row>
    <row r="542" spans="2:62" x14ac:dyDescent="0.15">
      <c r="B542"/>
      <c r="C542"/>
    </row>
    <row r="543" spans="2:62" x14ac:dyDescent="0.15">
      <c r="B543"/>
      <c r="C543"/>
    </row>
    <row r="544" spans="2:62" x14ac:dyDescent="0.15">
      <c r="B544"/>
      <c r="C544"/>
    </row>
    <row r="545" spans="2:3" x14ac:dyDescent="0.15">
      <c r="B545"/>
      <c r="C545"/>
    </row>
    <row r="546" spans="2:3" x14ac:dyDescent="0.15">
      <c r="B546"/>
      <c r="C546"/>
    </row>
    <row r="547" spans="2:3" x14ac:dyDescent="0.15">
      <c r="B547"/>
      <c r="C547"/>
    </row>
    <row r="548" spans="2:3" x14ac:dyDescent="0.15">
      <c r="B548"/>
      <c r="C548"/>
    </row>
    <row r="549" spans="2:3" x14ac:dyDescent="0.15">
      <c r="B549"/>
      <c r="C549"/>
    </row>
    <row r="550" spans="2:3" x14ac:dyDescent="0.15">
      <c r="B550"/>
      <c r="C550"/>
    </row>
    <row r="551" spans="2:3" x14ac:dyDescent="0.15">
      <c r="B551"/>
      <c r="C551"/>
    </row>
    <row r="552" spans="2:3" x14ac:dyDescent="0.15">
      <c r="B552"/>
      <c r="C552"/>
    </row>
    <row r="553" spans="2:3" x14ac:dyDescent="0.15">
      <c r="B553"/>
      <c r="C553"/>
    </row>
    <row r="554" spans="2:3" x14ac:dyDescent="0.15">
      <c r="B554"/>
      <c r="C554"/>
    </row>
    <row r="555" spans="2:3" x14ac:dyDescent="0.15">
      <c r="B555"/>
      <c r="C555"/>
    </row>
    <row r="556" spans="2:3" x14ac:dyDescent="0.15">
      <c r="B556"/>
      <c r="C556"/>
    </row>
    <row r="557" spans="2:3" x14ac:dyDescent="0.15">
      <c r="B557"/>
      <c r="C557"/>
    </row>
    <row r="558" spans="2:3" x14ac:dyDescent="0.15">
      <c r="B558"/>
      <c r="C558"/>
    </row>
    <row r="559" spans="2:3" x14ac:dyDescent="0.15">
      <c r="B559"/>
      <c r="C559"/>
    </row>
    <row r="560" spans="2:3" x14ac:dyDescent="0.15">
      <c r="B560"/>
      <c r="C560"/>
    </row>
    <row r="561" spans="2:3" x14ac:dyDescent="0.15">
      <c r="B561"/>
      <c r="C561"/>
    </row>
    <row r="562" spans="2:3" x14ac:dyDescent="0.15">
      <c r="B562"/>
      <c r="C562"/>
    </row>
    <row r="563" spans="2:3" x14ac:dyDescent="0.15">
      <c r="B563"/>
      <c r="C563"/>
    </row>
    <row r="564" spans="2:3" x14ac:dyDescent="0.15">
      <c r="B564"/>
      <c r="C564"/>
    </row>
    <row r="565" spans="2:3" x14ac:dyDescent="0.15">
      <c r="B565"/>
      <c r="C565"/>
    </row>
    <row r="566" spans="2:3" x14ac:dyDescent="0.15">
      <c r="B566"/>
      <c r="C566"/>
    </row>
    <row r="567" spans="2:3" x14ac:dyDescent="0.15">
      <c r="B567"/>
      <c r="C567"/>
    </row>
    <row r="568" spans="2:3" x14ac:dyDescent="0.15">
      <c r="B568"/>
      <c r="C568"/>
    </row>
    <row r="569" spans="2:3" x14ac:dyDescent="0.15">
      <c r="B569"/>
      <c r="C569"/>
    </row>
    <row r="570" spans="2:3" x14ac:dyDescent="0.15">
      <c r="B570"/>
      <c r="C570"/>
    </row>
    <row r="571" spans="2:3" x14ac:dyDescent="0.15">
      <c r="B571"/>
      <c r="C571"/>
    </row>
    <row r="572" spans="2:3" x14ac:dyDescent="0.15">
      <c r="B572"/>
      <c r="C572"/>
    </row>
    <row r="573" spans="2:3" x14ac:dyDescent="0.15">
      <c r="B573"/>
      <c r="C573"/>
    </row>
    <row r="574" spans="2:3" x14ac:dyDescent="0.15">
      <c r="B574"/>
      <c r="C574"/>
    </row>
    <row r="575" spans="2:3" x14ac:dyDescent="0.15">
      <c r="B575"/>
      <c r="C575"/>
    </row>
    <row r="576" spans="2:3" x14ac:dyDescent="0.15">
      <c r="B576"/>
      <c r="C576"/>
    </row>
    <row r="577" spans="2:3" x14ac:dyDescent="0.15">
      <c r="B577"/>
      <c r="C577"/>
    </row>
    <row r="578" spans="2:3" x14ac:dyDescent="0.15">
      <c r="B578"/>
      <c r="C578"/>
    </row>
    <row r="579" spans="2:3" x14ac:dyDescent="0.15">
      <c r="B579"/>
      <c r="C579"/>
    </row>
    <row r="580" spans="2:3" x14ac:dyDescent="0.15">
      <c r="B580"/>
      <c r="C580"/>
    </row>
    <row r="581" spans="2:3" x14ac:dyDescent="0.15">
      <c r="B581"/>
      <c r="C581"/>
    </row>
    <row r="582" spans="2:3" x14ac:dyDescent="0.15">
      <c r="B582"/>
      <c r="C582"/>
    </row>
    <row r="583" spans="2:3" x14ac:dyDescent="0.15">
      <c r="B583"/>
      <c r="C583"/>
    </row>
    <row r="584" spans="2:3" x14ac:dyDescent="0.15">
      <c r="B584"/>
      <c r="C584"/>
    </row>
    <row r="585" spans="2:3" x14ac:dyDescent="0.15">
      <c r="B585"/>
      <c r="C585"/>
    </row>
    <row r="586" spans="2:3" x14ac:dyDescent="0.15">
      <c r="B586"/>
      <c r="C586"/>
    </row>
    <row r="587" spans="2:3" x14ac:dyDescent="0.15">
      <c r="B587"/>
      <c r="C587"/>
    </row>
    <row r="588" spans="2:3" x14ac:dyDescent="0.15">
      <c r="B588"/>
      <c r="C588"/>
    </row>
    <row r="589" spans="2:3" x14ac:dyDescent="0.15">
      <c r="B589"/>
      <c r="C589"/>
    </row>
    <row r="590" spans="2:3" x14ac:dyDescent="0.15">
      <c r="B590"/>
      <c r="C590"/>
    </row>
    <row r="591" spans="2:3" x14ac:dyDescent="0.15">
      <c r="B591"/>
      <c r="C591"/>
    </row>
    <row r="592" spans="2:3" x14ac:dyDescent="0.15">
      <c r="B592"/>
      <c r="C592"/>
    </row>
    <row r="593" spans="2:3" x14ac:dyDescent="0.15">
      <c r="B593"/>
      <c r="C593"/>
    </row>
    <row r="594" spans="2:3" x14ac:dyDescent="0.15">
      <c r="B594"/>
      <c r="C594"/>
    </row>
    <row r="595" spans="2:3" x14ac:dyDescent="0.15">
      <c r="B595"/>
      <c r="C595"/>
    </row>
    <row r="596" spans="2:3" x14ac:dyDescent="0.15">
      <c r="B596"/>
      <c r="C596"/>
    </row>
    <row r="597" spans="2:3" x14ac:dyDescent="0.15">
      <c r="B597"/>
      <c r="C597"/>
    </row>
    <row r="598" spans="2:3" x14ac:dyDescent="0.15">
      <c r="B598"/>
      <c r="C598"/>
    </row>
    <row r="599" spans="2:3" x14ac:dyDescent="0.15">
      <c r="B599"/>
      <c r="C599"/>
    </row>
    <row r="600" spans="2:3" x14ac:dyDescent="0.15">
      <c r="B600"/>
      <c r="C600"/>
    </row>
    <row r="601" spans="2:3" x14ac:dyDescent="0.15">
      <c r="B601"/>
      <c r="C601"/>
    </row>
    <row r="602" spans="2:3" x14ac:dyDescent="0.15">
      <c r="B602"/>
      <c r="C602"/>
    </row>
    <row r="603" spans="2:3" x14ac:dyDescent="0.15">
      <c r="B603"/>
      <c r="C603"/>
    </row>
    <row r="604" spans="2:3" x14ac:dyDescent="0.15">
      <c r="B604"/>
      <c r="C604"/>
    </row>
    <row r="605" spans="2:3" x14ac:dyDescent="0.15">
      <c r="B605"/>
      <c r="C605"/>
    </row>
    <row r="606" spans="2:3" x14ac:dyDescent="0.15">
      <c r="B606"/>
      <c r="C606"/>
    </row>
    <row r="607" spans="2:3" x14ac:dyDescent="0.15">
      <c r="B607"/>
      <c r="C607"/>
    </row>
    <row r="608" spans="2:3" x14ac:dyDescent="0.15">
      <c r="B608"/>
      <c r="C608"/>
    </row>
    <row r="609" spans="2:3" x14ac:dyDescent="0.15">
      <c r="B609"/>
      <c r="C609"/>
    </row>
    <row r="610" spans="2:3" x14ac:dyDescent="0.15">
      <c r="B610"/>
      <c r="C610"/>
    </row>
    <row r="611" spans="2:3" x14ac:dyDescent="0.15">
      <c r="B611"/>
      <c r="C611"/>
    </row>
    <row r="612" spans="2:3" x14ac:dyDescent="0.15">
      <c r="B612"/>
      <c r="C612"/>
    </row>
    <row r="613" spans="2:3" x14ac:dyDescent="0.15">
      <c r="B613"/>
      <c r="C613"/>
    </row>
    <row r="614" spans="2:3" x14ac:dyDescent="0.15">
      <c r="B614"/>
      <c r="C614"/>
    </row>
    <row r="615" spans="2:3" x14ac:dyDescent="0.15">
      <c r="B615"/>
      <c r="C615"/>
    </row>
    <row r="616" spans="2:3" x14ac:dyDescent="0.15">
      <c r="B616"/>
      <c r="C616"/>
    </row>
    <row r="617" spans="2:3" x14ac:dyDescent="0.15">
      <c r="B617"/>
      <c r="C617"/>
    </row>
    <row r="618" spans="2:3" x14ac:dyDescent="0.15">
      <c r="B618"/>
      <c r="C618"/>
    </row>
    <row r="619" spans="2:3" x14ac:dyDescent="0.15">
      <c r="B619"/>
      <c r="C619"/>
    </row>
    <row r="620" spans="2:3" x14ac:dyDescent="0.15">
      <c r="B620"/>
      <c r="C620"/>
    </row>
    <row r="621" spans="2:3" x14ac:dyDescent="0.15">
      <c r="B621"/>
      <c r="C621"/>
    </row>
    <row r="622" spans="2:3" x14ac:dyDescent="0.15">
      <c r="B622"/>
      <c r="C622"/>
    </row>
    <row r="623" spans="2:3" x14ac:dyDescent="0.15">
      <c r="B623"/>
      <c r="C623"/>
    </row>
    <row r="624" spans="2:3" x14ac:dyDescent="0.15">
      <c r="B624"/>
      <c r="C624"/>
    </row>
    <row r="625" spans="2:3" x14ac:dyDescent="0.15">
      <c r="B625"/>
      <c r="C625"/>
    </row>
    <row r="626" spans="2:3" x14ac:dyDescent="0.15">
      <c r="B626"/>
      <c r="C626"/>
    </row>
    <row r="627" spans="2:3" x14ac:dyDescent="0.15">
      <c r="B627"/>
      <c r="C627"/>
    </row>
    <row r="628" spans="2:3" x14ac:dyDescent="0.15">
      <c r="B628"/>
      <c r="C628"/>
    </row>
    <row r="629" spans="2:3" x14ac:dyDescent="0.15">
      <c r="B629"/>
      <c r="C629"/>
    </row>
    <row r="630" spans="2:3" x14ac:dyDescent="0.15">
      <c r="B630"/>
      <c r="C630"/>
    </row>
    <row r="631" spans="2:3" x14ac:dyDescent="0.15">
      <c r="B631"/>
      <c r="C631"/>
    </row>
    <row r="632" spans="2:3" x14ac:dyDescent="0.15">
      <c r="B632"/>
      <c r="C632"/>
    </row>
    <row r="633" spans="2:3" x14ac:dyDescent="0.15">
      <c r="B633"/>
      <c r="C633"/>
    </row>
    <row r="634" spans="2:3" x14ac:dyDescent="0.15">
      <c r="B634"/>
      <c r="C634"/>
    </row>
    <row r="635" spans="2:3" x14ac:dyDescent="0.15">
      <c r="B635"/>
      <c r="C635"/>
    </row>
    <row r="636" spans="2:3" x14ac:dyDescent="0.15">
      <c r="B636"/>
      <c r="C636"/>
    </row>
    <row r="637" spans="2:3" x14ac:dyDescent="0.15">
      <c r="B637"/>
      <c r="C637"/>
    </row>
    <row r="638" spans="2:3" x14ac:dyDescent="0.15">
      <c r="B638"/>
      <c r="C638"/>
    </row>
    <row r="639" spans="2:3" x14ac:dyDescent="0.15">
      <c r="B639"/>
      <c r="C639"/>
    </row>
    <row r="640" spans="2:3" x14ac:dyDescent="0.15">
      <c r="B640"/>
      <c r="C640"/>
    </row>
    <row r="641" spans="2:3" x14ac:dyDescent="0.15">
      <c r="B641"/>
      <c r="C641"/>
    </row>
    <row r="642" spans="2:3" x14ac:dyDescent="0.15">
      <c r="B642"/>
      <c r="C642"/>
    </row>
    <row r="643" spans="2:3" x14ac:dyDescent="0.15">
      <c r="B643"/>
      <c r="C643"/>
    </row>
    <row r="644" spans="2:3" x14ac:dyDescent="0.15">
      <c r="B644"/>
      <c r="C644"/>
    </row>
    <row r="645" spans="2:3" x14ac:dyDescent="0.15">
      <c r="B645"/>
      <c r="C645"/>
    </row>
    <row r="646" spans="2:3" x14ac:dyDescent="0.15">
      <c r="B646"/>
      <c r="C646"/>
    </row>
    <row r="647" spans="2:3" x14ac:dyDescent="0.15">
      <c r="B647"/>
      <c r="C647"/>
    </row>
    <row r="648" spans="2:3" x14ac:dyDescent="0.15">
      <c r="B648"/>
      <c r="C648"/>
    </row>
    <row r="649" spans="2:3" x14ac:dyDescent="0.15">
      <c r="B649"/>
      <c r="C649"/>
    </row>
    <row r="650" spans="2:3" x14ac:dyDescent="0.15">
      <c r="B650"/>
      <c r="C650"/>
    </row>
    <row r="651" spans="2:3" x14ac:dyDescent="0.15">
      <c r="B651"/>
      <c r="C651"/>
    </row>
    <row r="652" spans="2:3" x14ac:dyDescent="0.15">
      <c r="B652"/>
      <c r="C652"/>
    </row>
    <row r="653" spans="2:3" x14ac:dyDescent="0.15">
      <c r="B653"/>
      <c r="C653"/>
    </row>
    <row r="654" spans="2:3" x14ac:dyDescent="0.15">
      <c r="B654"/>
      <c r="C654"/>
    </row>
    <row r="655" spans="2:3" x14ac:dyDescent="0.15">
      <c r="B655"/>
      <c r="C655"/>
    </row>
    <row r="656" spans="2:3" x14ac:dyDescent="0.15">
      <c r="B656"/>
      <c r="C656"/>
    </row>
    <row r="657" spans="2:3" x14ac:dyDescent="0.15">
      <c r="B657"/>
      <c r="C657"/>
    </row>
    <row r="658" spans="2:3" x14ac:dyDescent="0.15">
      <c r="B658"/>
      <c r="C658"/>
    </row>
    <row r="659" spans="2:3" x14ac:dyDescent="0.15">
      <c r="B659"/>
      <c r="C659"/>
    </row>
    <row r="660" spans="2:3" x14ac:dyDescent="0.15">
      <c r="B660"/>
      <c r="C660"/>
    </row>
    <row r="661" spans="2:3" x14ac:dyDescent="0.15">
      <c r="B661"/>
      <c r="C661"/>
    </row>
    <row r="662" spans="2:3" x14ac:dyDescent="0.15">
      <c r="B662"/>
      <c r="C662"/>
    </row>
    <row r="663" spans="2:3" x14ac:dyDescent="0.15">
      <c r="B663"/>
      <c r="C663"/>
    </row>
    <row r="664" spans="2:3" x14ac:dyDescent="0.15">
      <c r="B664"/>
      <c r="C664"/>
    </row>
    <row r="665" spans="2:3" x14ac:dyDescent="0.15">
      <c r="B665"/>
      <c r="C665"/>
    </row>
    <row r="666" spans="2:3" x14ac:dyDescent="0.15">
      <c r="B666"/>
      <c r="C666"/>
    </row>
    <row r="667" spans="2:3" x14ac:dyDescent="0.15">
      <c r="B667"/>
      <c r="C667"/>
    </row>
    <row r="668" spans="2:3" x14ac:dyDescent="0.15">
      <c r="B668"/>
      <c r="C668"/>
    </row>
    <row r="669" spans="2:3" x14ac:dyDescent="0.15">
      <c r="B669"/>
      <c r="C669"/>
    </row>
    <row r="670" spans="2:3" x14ac:dyDescent="0.15">
      <c r="B670"/>
      <c r="C670"/>
    </row>
    <row r="671" spans="2:3" x14ac:dyDescent="0.15">
      <c r="B671"/>
      <c r="C671"/>
    </row>
    <row r="672" spans="2:3" x14ac:dyDescent="0.15">
      <c r="B672"/>
      <c r="C672"/>
    </row>
    <row r="673" spans="2:3" x14ac:dyDescent="0.15">
      <c r="B673"/>
      <c r="C673"/>
    </row>
    <row r="674" spans="2:3" x14ac:dyDescent="0.15">
      <c r="B674"/>
      <c r="C674"/>
    </row>
    <row r="675" spans="2:3" x14ac:dyDescent="0.15">
      <c r="B675"/>
      <c r="C675"/>
    </row>
    <row r="676" spans="2:3" x14ac:dyDescent="0.15">
      <c r="B676"/>
      <c r="C676"/>
    </row>
    <row r="677" spans="2:3" x14ac:dyDescent="0.15">
      <c r="B677"/>
      <c r="C677"/>
    </row>
    <row r="678" spans="2:3" x14ac:dyDescent="0.15">
      <c r="B678"/>
      <c r="C678"/>
    </row>
    <row r="679" spans="2:3" x14ac:dyDescent="0.15">
      <c r="B679"/>
      <c r="C679"/>
    </row>
    <row r="680" spans="2:3" x14ac:dyDescent="0.15">
      <c r="B680"/>
      <c r="C680"/>
    </row>
    <row r="681" spans="2:3" x14ac:dyDescent="0.15">
      <c r="B681"/>
      <c r="C681"/>
    </row>
    <row r="682" spans="2:3" x14ac:dyDescent="0.15">
      <c r="B682"/>
      <c r="C682"/>
    </row>
    <row r="683" spans="2:3" x14ac:dyDescent="0.15">
      <c r="B683"/>
      <c r="C683"/>
    </row>
    <row r="684" spans="2:3" x14ac:dyDescent="0.15">
      <c r="B684"/>
      <c r="C684"/>
    </row>
    <row r="685" spans="2:3" x14ac:dyDescent="0.15">
      <c r="B685"/>
      <c r="C685"/>
    </row>
    <row r="686" spans="2:3" x14ac:dyDescent="0.15">
      <c r="B686"/>
      <c r="C686"/>
    </row>
    <row r="687" spans="2:3" x14ac:dyDescent="0.15">
      <c r="B687"/>
      <c r="C687"/>
    </row>
    <row r="688" spans="2:3" x14ac:dyDescent="0.15">
      <c r="B688"/>
      <c r="C688"/>
    </row>
    <row r="689" spans="2:3" x14ac:dyDescent="0.15">
      <c r="B689"/>
      <c r="C689"/>
    </row>
    <row r="690" spans="2:3" x14ac:dyDescent="0.15">
      <c r="B690"/>
      <c r="C690"/>
    </row>
    <row r="691" spans="2:3" x14ac:dyDescent="0.15">
      <c r="B691"/>
      <c r="C691"/>
    </row>
    <row r="692" spans="2:3" x14ac:dyDescent="0.15">
      <c r="B692"/>
      <c r="C692"/>
    </row>
    <row r="693" spans="2:3" x14ac:dyDescent="0.15">
      <c r="B693"/>
      <c r="C693"/>
    </row>
    <row r="694" spans="2:3" x14ac:dyDescent="0.15">
      <c r="B694"/>
      <c r="C694"/>
    </row>
    <row r="695" spans="2:3" x14ac:dyDescent="0.15">
      <c r="B695"/>
      <c r="C695"/>
    </row>
    <row r="696" spans="2:3" x14ac:dyDescent="0.15">
      <c r="B696"/>
      <c r="C696"/>
    </row>
    <row r="697" spans="2:3" x14ac:dyDescent="0.15">
      <c r="B697"/>
      <c r="C697"/>
    </row>
    <row r="698" spans="2:3" x14ac:dyDescent="0.15">
      <c r="B698"/>
      <c r="C698"/>
    </row>
    <row r="699" spans="2:3" x14ac:dyDescent="0.15">
      <c r="B699"/>
      <c r="C699"/>
    </row>
    <row r="700" spans="2:3" x14ac:dyDescent="0.15">
      <c r="B700"/>
      <c r="C700"/>
    </row>
    <row r="701" spans="2:3" x14ac:dyDescent="0.15">
      <c r="B701"/>
      <c r="C701"/>
    </row>
    <row r="702" spans="2:3" x14ac:dyDescent="0.15">
      <c r="B702"/>
      <c r="C702"/>
    </row>
    <row r="703" spans="2:3" x14ac:dyDescent="0.15">
      <c r="B703"/>
      <c r="C703"/>
    </row>
    <row r="704" spans="2:3" x14ac:dyDescent="0.15">
      <c r="B704"/>
      <c r="C704"/>
    </row>
    <row r="705" spans="2:3" x14ac:dyDescent="0.15">
      <c r="B705"/>
      <c r="C705"/>
    </row>
    <row r="706" spans="2:3" x14ac:dyDescent="0.15">
      <c r="B706"/>
      <c r="C706"/>
    </row>
    <row r="707" spans="2:3" x14ac:dyDescent="0.15">
      <c r="B707"/>
      <c r="C707"/>
    </row>
    <row r="708" spans="2:3" x14ac:dyDescent="0.15">
      <c r="B708"/>
      <c r="C708"/>
    </row>
    <row r="709" spans="2:3" x14ac:dyDescent="0.15">
      <c r="B709"/>
      <c r="C709"/>
    </row>
    <row r="710" spans="2:3" x14ac:dyDescent="0.15">
      <c r="B710"/>
      <c r="C710"/>
    </row>
    <row r="711" spans="2:3" x14ac:dyDescent="0.15">
      <c r="B711"/>
      <c r="C711"/>
    </row>
    <row r="712" spans="2:3" x14ac:dyDescent="0.15">
      <c r="B712"/>
      <c r="C712"/>
    </row>
    <row r="713" spans="2:3" x14ac:dyDescent="0.15">
      <c r="B713"/>
      <c r="C713"/>
    </row>
    <row r="714" spans="2:3" x14ac:dyDescent="0.15">
      <c r="B714"/>
      <c r="C714"/>
    </row>
    <row r="715" spans="2:3" x14ac:dyDescent="0.15">
      <c r="B715"/>
      <c r="C715"/>
    </row>
    <row r="716" spans="2:3" x14ac:dyDescent="0.15">
      <c r="B716"/>
      <c r="C716"/>
    </row>
    <row r="717" spans="2:3" x14ac:dyDescent="0.15">
      <c r="B717"/>
      <c r="C717"/>
    </row>
    <row r="718" spans="2:3" x14ac:dyDescent="0.15">
      <c r="B718"/>
      <c r="C718"/>
    </row>
    <row r="719" spans="2:3" x14ac:dyDescent="0.15">
      <c r="B719"/>
      <c r="C719"/>
    </row>
    <row r="720" spans="2:3" x14ac:dyDescent="0.15">
      <c r="B720"/>
      <c r="C720"/>
    </row>
    <row r="721" spans="2:3" x14ac:dyDescent="0.15">
      <c r="B721"/>
      <c r="C721"/>
    </row>
    <row r="722" spans="2:3" x14ac:dyDescent="0.15">
      <c r="B722"/>
      <c r="C722"/>
    </row>
    <row r="723" spans="2:3" x14ac:dyDescent="0.15">
      <c r="B723"/>
      <c r="C723"/>
    </row>
    <row r="724" spans="2:3" x14ac:dyDescent="0.15">
      <c r="B724"/>
      <c r="C724"/>
    </row>
    <row r="725" spans="2:3" x14ac:dyDescent="0.15">
      <c r="B725"/>
      <c r="C725"/>
    </row>
    <row r="726" spans="2:3" x14ac:dyDescent="0.15">
      <c r="B726"/>
      <c r="C726"/>
    </row>
    <row r="727" spans="2:3" x14ac:dyDescent="0.15">
      <c r="B727"/>
      <c r="C727"/>
    </row>
    <row r="728" spans="2:3" x14ac:dyDescent="0.15">
      <c r="B728"/>
      <c r="C728"/>
    </row>
    <row r="729" spans="2:3" x14ac:dyDescent="0.15">
      <c r="B729"/>
      <c r="C729"/>
    </row>
    <row r="730" spans="2:3" x14ac:dyDescent="0.15">
      <c r="B730"/>
      <c r="C730"/>
    </row>
    <row r="731" spans="2:3" x14ac:dyDescent="0.15">
      <c r="B731"/>
      <c r="C731"/>
    </row>
    <row r="732" spans="2:3" x14ac:dyDescent="0.15">
      <c r="B732"/>
      <c r="C732"/>
    </row>
    <row r="733" spans="2:3" x14ac:dyDescent="0.15">
      <c r="B733"/>
      <c r="C733"/>
    </row>
    <row r="734" spans="2:3" x14ac:dyDescent="0.15">
      <c r="B734"/>
      <c r="C734"/>
    </row>
    <row r="735" spans="2:3" x14ac:dyDescent="0.15">
      <c r="B735"/>
      <c r="C735"/>
    </row>
    <row r="736" spans="2:3" x14ac:dyDescent="0.15">
      <c r="B736"/>
      <c r="C736"/>
    </row>
    <row r="737" spans="2:3" x14ac:dyDescent="0.15">
      <c r="B737"/>
      <c r="C737"/>
    </row>
    <row r="738" spans="2:3" x14ac:dyDescent="0.15">
      <c r="B738"/>
      <c r="C738"/>
    </row>
    <row r="739" spans="2:3" x14ac:dyDescent="0.15">
      <c r="B739"/>
      <c r="C739"/>
    </row>
    <row r="740" spans="2:3" x14ac:dyDescent="0.15">
      <c r="B740"/>
      <c r="C740"/>
    </row>
    <row r="741" spans="2:3" x14ac:dyDescent="0.15">
      <c r="B741"/>
      <c r="C741"/>
    </row>
    <row r="742" spans="2:3" x14ac:dyDescent="0.15">
      <c r="B742"/>
      <c r="C742"/>
    </row>
    <row r="743" spans="2:3" x14ac:dyDescent="0.15">
      <c r="B743"/>
      <c r="C743"/>
    </row>
    <row r="744" spans="2:3" x14ac:dyDescent="0.15">
      <c r="B744"/>
      <c r="C744"/>
    </row>
    <row r="745" spans="2:3" x14ac:dyDescent="0.15">
      <c r="B745"/>
      <c r="C745"/>
    </row>
    <row r="746" spans="2:3" x14ac:dyDescent="0.15">
      <c r="B746"/>
      <c r="C746"/>
    </row>
    <row r="747" spans="2:3" x14ac:dyDescent="0.15">
      <c r="B747"/>
      <c r="C747"/>
    </row>
    <row r="748" spans="2:3" x14ac:dyDescent="0.15">
      <c r="B748"/>
      <c r="C748"/>
    </row>
    <row r="749" spans="2:3" x14ac:dyDescent="0.15">
      <c r="B749"/>
      <c r="C749"/>
    </row>
    <row r="750" spans="2:3" x14ac:dyDescent="0.15">
      <c r="B750"/>
      <c r="C750"/>
    </row>
    <row r="751" spans="2:3" x14ac:dyDescent="0.15">
      <c r="B751"/>
      <c r="C751"/>
    </row>
    <row r="752" spans="2:3" x14ac:dyDescent="0.15">
      <c r="B752"/>
      <c r="C752"/>
    </row>
    <row r="753" spans="2:3" x14ac:dyDescent="0.15">
      <c r="B753"/>
      <c r="C753"/>
    </row>
    <row r="754" spans="2:3" x14ac:dyDescent="0.15">
      <c r="B754"/>
      <c r="C754"/>
    </row>
    <row r="755" spans="2:3" x14ac:dyDescent="0.15">
      <c r="B755"/>
      <c r="C755"/>
    </row>
    <row r="756" spans="2:3" x14ac:dyDescent="0.15">
      <c r="B756"/>
      <c r="C756"/>
    </row>
    <row r="757" spans="2:3" x14ac:dyDescent="0.15">
      <c r="B757"/>
      <c r="C757"/>
    </row>
    <row r="758" spans="2:3" x14ac:dyDescent="0.15">
      <c r="B758"/>
      <c r="C758"/>
    </row>
    <row r="759" spans="2:3" x14ac:dyDescent="0.15">
      <c r="B759"/>
      <c r="C759"/>
    </row>
    <row r="760" spans="2:3" x14ac:dyDescent="0.15">
      <c r="B760"/>
      <c r="C760"/>
    </row>
    <row r="761" spans="2:3" x14ac:dyDescent="0.15">
      <c r="B761"/>
      <c r="C761"/>
    </row>
    <row r="762" spans="2:3" x14ac:dyDescent="0.15">
      <c r="B762"/>
      <c r="C762"/>
    </row>
    <row r="763" spans="2:3" x14ac:dyDescent="0.15">
      <c r="B763"/>
      <c r="C763"/>
    </row>
    <row r="764" spans="2:3" x14ac:dyDescent="0.15">
      <c r="B764"/>
      <c r="C764"/>
    </row>
    <row r="765" spans="2:3" x14ac:dyDescent="0.15">
      <c r="B765"/>
      <c r="C765"/>
    </row>
    <row r="766" spans="2:3" x14ac:dyDescent="0.15">
      <c r="B766"/>
      <c r="C766"/>
    </row>
    <row r="767" spans="2:3" x14ac:dyDescent="0.15">
      <c r="B767"/>
      <c r="C767"/>
    </row>
    <row r="768" spans="2:3" x14ac:dyDescent="0.15">
      <c r="B768"/>
      <c r="C768"/>
    </row>
    <row r="769" spans="2:3" x14ac:dyDescent="0.15">
      <c r="B769"/>
      <c r="C769"/>
    </row>
    <row r="770" spans="2:3" x14ac:dyDescent="0.15">
      <c r="B770"/>
      <c r="C770"/>
    </row>
    <row r="771" spans="2:3" x14ac:dyDescent="0.15">
      <c r="B771"/>
      <c r="C771"/>
    </row>
    <row r="772" spans="2:3" x14ac:dyDescent="0.15">
      <c r="B772"/>
      <c r="C772"/>
    </row>
    <row r="773" spans="2:3" x14ac:dyDescent="0.15">
      <c r="B773"/>
      <c r="C773"/>
    </row>
    <row r="774" spans="2:3" x14ac:dyDescent="0.15">
      <c r="B774"/>
      <c r="C774"/>
    </row>
    <row r="775" spans="2:3" x14ac:dyDescent="0.15">
      <c r="B775"/>
      <c r="C775"/>
    </row>
    <row r="776" spans="2:3" x14ac:dyDescent="0.15">
      <c r="B776"/>
      <c r="C776"/>
    </row>
    <row r="777" spans="2:3" x14ac:dyDescent="0.15">
      <c r="B777"/>
      <c r="C777"/>
    </row>
    <row r="778" spans="2:3" x14ac:dyDescent="0.15">
      <c r="B778"/>
      <c r="C778"/>
    </row>
    <row r="779" spans="2:3" x14ac:dyDescent="0.15">
      <c r="B779"/>
      <c r="C779"/>
    </row>
    <row r="780" spans="2:3" x14ac:dyDescent="0.15">
      <c r="B780"/>
      <c r="C780"/>
    </row>
    <row r="781" spans="2:3" x14ac:dyDescent="0.15">
      <c r="B781"/>
      <c r="C781"/>
    </row>
    <row r="782" spans="2:3" x14ac:dyDescent="0.15">
      <c r="B782"/>
      <c r="C782"/>
    </row>
    <row r="783" spans="2:3" x14ac:dyDescent="0.15">
      <c r="B783"/>
      <c r="C783"/>
    </row>
    <row r="784" spans="2:3" x14ac:dyDescent="0.15">
      <c r="B784"/>
      <c r="C784"/>
    </row>
    <row r="785" spans="2:3" x14ac:dyDescent="0.15">
      <c r="B785"/>
      <c r="C785"/>
    </row>
    <row r="786" spans="2:3" x14ac:dyDescent="0.15">
      <c r="B786"/>
      <c r="C786"/>
    </row>
    <row r="787" spans="2:3" x14ac:dyDescent="0.15">
      <c r="B787"/>
      <c r="C787"/>
    </row>
    <row r="788" spans="2:3" x14ac:dyDescent="0.15">
      <c r="B788"/>
      <c r="C788"/>
    </row>
    <row r="789" spans="2:3" x14ac:dyDescent="0.15">
      <c r="B789"/>
      <c r="C789"/>
    </row>
    <row r="790" spans="2:3" x14ac:dyDescent="0.15">
      <c r="B790"/>
      <c r="C790"/>
    </row>
    <row r="791" spans="2:3" x14ac:dyDescent="0.15">
      <c r="B791"/>
      <c r="C791"/>
    </row>
    <row r="792" spans="2:3" x14ac:dyDescent="0.15">
      <c r="B792"/>
      <c r="C792"/>
    </row>
    <row r="793" spans="2:3" x14ac:dyDescent="0.15">
      <c r="B793"/>
      <c r="C793"/>
    </row>
    <row r="794" spans="2:3" x14ac:dyDescent="0.15">
      <c r="B794"/>
      <c r="C794"/>
    </row>
    <row r="795" spans="2:3" x14ac:dyDescent="0.15">
      <c r="B795"/>
      <c r="C795"/>
    </row>
    <row r="796" spans="2:3" x14ac:dyDescent="0.15">
      <c r="B796"/>
      <c r="C796"/>
    </row>
    <row r="797" spans="2:3" x14ac:dyDescent="0.15">
      <c r="B797"/>
      <c r="C797"/>
    </row>
    <row r="798" spans="2:3" x14ac:dyDescent="0.15">
      <c r="B798"/>
      <c r="C798"/>
    </row>
    <row r="799" spans="2:3" x14ac:dyDescent="0.15">
      <c r="B799"/>
      <c r="C799"/>
    </row>
    <row r="800" spans="2:3" x14ac:dyDescent="0.15">
      <c r="B800"/>
      <c r="C800"/>
    </row>
    <row r="801" spans="2:3" x14ac:dyDescent="0.15">
      <c r="B801"/>
      <c r="C801"/>
    </row>
    <row r="802" spans="2:3" x14ac:dyDescent="0.15">
      <c r="B802"/>
      <c r="C802"/>
    </row>
    <row r="803" spans="2:3" x14ac:dyDescent="0.15">
      <c r="B803"/>
      <c r="C803"/>
    </row>
    <row r="804" spans="2:3" x14ac:dyDescent="0.15">
      <c r="B804"/>
      <c r="C804"/>
    </row>
    <row r="805" spans="2:3" x14ac:dyDescent="0.15">
      <c r="B805"/>
      <c r="C805"/>
    </row>
    <row r="806" spans="2:3" x14ac:dyDescent="0.15">
      <c r="B806"/>
      <c r="C806"/>
    </row>
    <row r="807" spans="2:3" x14ac:dyDescent="0.15">
      <c r="B807"/>
      <c r="C807"/>
    </row>
    <row r="808" spans="2:3" x14ac:dyDescent="0.15">
      <c r="B808"/>
      <c r="C808"/>
    </row>
    <row r="809" spans="2:3" x14ac:dyDescent="0.15">
      <c r="B809"/>
      <c r="C809"/>
    </row>
    <row r="810" spans="2:3" x14ac:dyDescent="0.15">
      <c r="B810"/>
      <c r="C810"/>
    </row>
    <row r="811" spans="2:3" x14ac:dyDescent="0.15">
      <c r="B811"/>
      <c r="C811"/>
    </row>
    <row r="812" spans="2:3" x14ac:dyDescent="0.15">
      <c r="B812"/>
      <c r="C812"/>
    </row>
    <row r="813" spans="2:3" x14ac:dyDescent="0.15">
      <c r="B813"/>
      <c r="C813"/>
    </row>
    <row r="814" spans="2:3" x14ac:dyDescent="0.15">
      <c r="B814"/>
      <c r="C814"/>
    </row>
    <row r="815" spans="2:3" x14ac:dyDescent="0.15">
      <c r="B815"/>
      <c r="C815"/>
    </row>
    <row r="816" spans="2:3" x14ac:dyDescent="0.15">
      <c r="B816"/>
      <c r="C816"/>
    </row>
    <row r="817" spans="2:3" x14ac:dyDescent="0.15">
      <c r="B817"/>
      <c r="C817"/>
    </row>
    <row r="818" spans="2:3" x14ac:dyDescent="0.15">
      <c r="B818"/>
      <c r="C818"/>
    </row>
    <row r="819" spans="2:3" x14ac:dyDescent="0.15">
      <c r="B819"/>
      <c r="C819"/>
    </row>
    <row r="820" spans="2:3" x14ac:dyDescent="0.15">
      <c r="B820"/>
      <c r="C820"/>
    </row>
    <row r="821" spans="2:3" x14ac:dyDescent="0.15">
      <c r="B821"/>
      <c r="C821"/>
    </row>
    <row r="822" spans="2:3" x14ac:dyDescent="0.15">
      <c r="B822"/>
      <c r="C822"/>
    </row>
    <row r="823" spans="2:3" x14ac:dyDescent="0.15">
      <c r="B823"/>
      <c r="C823"/>
    </row>
    <row r="824" spans="2:3" x14ac:dyDescent="0.15">
      <c r="B824"/>
      <c r="C824"/>
    </row>
    <row r="825" spans="2:3" x14ac:dyDescent="0.15">
      <c r="B825"/>
      <c r="C825"/>
    </row>
    <row r="826" spans="2:3" x14ac:dyDescent="0.15">
      <c r="B826"/>
      <c r="C826"/>
    </row>
    <row r="827" spans="2:3" x14ac:dyDescent="0.15">
      <c r="B827"/>
      <c r="C827"/>
    </row>
    <row r="828" spans="2:3" x14ac:dyDescent="0.15">
      <c r="B828"/>
      <c r="C828"/>
    </row>
    <row r="829" spans="2:3" x14ac:dyDescent="0.15">
      <c r="B829"/>
      <c r="C829"/>
    </row>
    <row r="830" spans="2:3" x14ac:dyDescent="0.15">
      <c r="B830"/>
      <c r="C830"/>
    </row>
    <row r="831" spans="2:3" x14ac:dyDescent="0.15">
      <c r="B831"/>
      <c r="C831"/>
    </row>
    <row r="832" spans="2:3" x14ac:dyDescent="0.15">
      <c r="B832"/>
      <c r="C832"/>
    </row>
    <row r="833" spans="2:3" x14ac:dyDescent="0.15">
      <c r="B833"/>
      <c r="C833"/>
    </row>
    <row r="834" spans="2:3" x14ac:dyDescent="0.15">
      <c r="B834"/>
      <c r="C834"/>
    </row>
    <row r="835" spans="2:3" x14ac:dyDescent="0.15">
      <c r="B835"/>
      <c r="C835"/>
    </row>
    <row r="836" spans="2:3" x14ac:dyDescent="0.15">
      <c r="B836"/>
      <c r="C836"/>
    </row>
    <row r="837" spans="2:3" x14ac:dyDescent="0.15">
      <c r="B837"/>
      <c r="C837"/>
    </row>
    <row r="838" spans="2:3" x14ac:dyDescent="0.15">
      <c r="B838"/>
      <c r="C838"/>
    </row>
    <row r="839" spans="2:3" x14ac:dyDescent="0.15">
      <c r="B839"/>
      <c r="C839"/>
    </row>
    <row r="840" spans="2:3" x14ac:dyDescent="0.15">
      <c r="B840"/>
      <c r="C840"/>
    </row>
    <row r="841" spans="2:3" x14ac:dyDescent="0.15">
      <c r="B841"/>
      <c r="C841"/>
    </row>
    <row r="842" spans="2:3" x14ac:dyDescent="0.15">
      <c r="B842"/>
      <c r="C842"/>
    </row>
    <row r="843" spans="2:3" x14ac:dyDescent="0.15">
      <c r="B843"/>
      <c r="C843"/>
    </row>
    <row r="844" spans="2:3" x14ac:dyDescent="0.15">
      <c r="B844"/>
      <c r="C844"/>
    </row>
    <row r="845" spans="2:3" x14ac:dyDescent="0.15">
      <c r="B845"/>
      <c r="C845"/>
    </row>
    <row r="846" spans="2:3" x14ac:dyDescent="0.15">
      <c r="B846"/>
      <c r="C846"/>
    </row>
    <row r="847" spans="2:3" x14ac:dyDescent="0.15">
      <c r="B847"/>
      <c r="C847"/>
    </row>
    <row r="848" spans="2:3" x14ac:dyDescent="0.15">
      <c r="B848"/>
      <c r="C848"/>
    </row>
    <row r="849" spans="2:3" x14ac:dyDescent="0.15">
      <c r="B849"/>
      <c r="C849"/>
    </row>
    <row r="850" spans="2:3" x14ac:dyDescent="0.15">
      <c r="B850"/>
      <c r="C850"/>
    </row>
    <row r="851" spans="2:3" x14ac:dyDescent="0.15">
      <c r="B851"/>
      <c r="C851"/>
    </row>
    <row r="852" spans="2:3" x14ac:dyDescent="0.15">
      <c r="B852"/>
      <c r="C852"/>
    </row>
    <row r="853" spans="2:3" x14ac:dyDescent="0.15">
      <c r="B853"/>
      <c r="C853"/>
    </row>
    <row r="854" spans="2:3" x14ac:dyDescent="0.15">
      <c r="B854"/>
      <c r="C854"/>
    </row>
    <row r="855" spans="2:3" x14ac:dyDescent="0.15">
      <c r="B855"/>
      <c r="C855"/>
    </row>
    <row r="856" spans="2:3" x14ac:dyDescent="0.15">
      <c r="B856"/>
      <c r="C856"/>
    </row>
    <row r="857" spans="2:3" x14ac:dyDescent="0.15">
      <c r="B857"/>
      <c r="C857"/>
    </row>
    <row r="858" spans="2:3" x14ac:dyDescent="0.15">
      <c r="B858"/>
      <c r="C858"/>
    </row>
    <row r="859" spans="2:3" x14ac:dyDescent="0.15">
      <c r="B859"/>
      <c r="C859"/>
    </row>
    <row r="860" spans="2:3" x14ac:dyDescent="0.15">
      <c r="B860"/>
      <c r="C860"/>
    </row>
    <row r="861" spans="2:3" x14ac:dyDescent="0.15">
      <c r="B861"/>
      <c r="C861"/>
    </row>
    <row r="862" spans="2:3" x14ac:dyDescent="0.15">
      <c r="B862"/>
      <c r="C862"/>
    </row>
    <row r="863" spans="2:3" x14ac:dyDescent="0.15">
      <c r="B863"/>
      <c r="C863"/>
    </row>
    <row r="864" spans="2:3" x14ac:dyDescent="0.15">
      <c r="B864"/>
      <c r="C864"/>
    </row>
    <row r="865" spans="2:3" x14ac:dyDescent="0.15">
      <c r="B865"/>
      <c r="C865"/>
    </row>
    <row r="866" spans="2:3" x14ac:dyDescent="0.15">
      <c r="B866"/>
      <c r="C866"/>
    </row>
    <row r="867" spans="2:3" x14ac:dyDescent="0.15">
      <c r="B867"/>
      <c r="C867"/>
    </row>
    <row r="868" spans="2:3" x14ac:dyDescent="0.15">
      <c r="B868"/>
      <c r="C868"/>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27FC-FF10-B14A-8E79-EC8FF944C4EB}">
  <dimension ref="A1:N8306"/>
  <sheetViews>
    <sheetView zoomScaleNormal="100" workbookViewId="0">
      <pane xSplit="2" ySplit="1" topLeftCell="E8278" activePane="bottomRight" state="frozen"/>
      <selection pane="topRight" activeCell="C1" sqref="C1"/>
      <selection pane="bottomLeft" activeCell="A2" sqref="A2"/>
      <selection pane="bottomRight" activeCell="J8302" sqref="J8302"/>
    </sheetView>
  </sheetViews>
  <sheetFormatPr baseColWidth="10" defaultRowHeight="13" x14ac:dyDescent="0.15"/>
  <cols>
    <col min="1" max="1" width="53" style="10" customWidth="1"/>
    <col min="2" max="2" width="10.83203125" style="11" customWidth="1"/>
    <col min="3" max="3" width="25.33203125" style="10" bestFit="1" customWidth="1"/>
    <col min="4" max="4" width="11.33203125" style="11" customWidth="1"/>
    <col min="5" max="5" width="13.5" style="9" customWidth="1"/>
    <col min="6" max="6" width="16.1640625" style="9" customWidth="1"/>
    <col min="7" max="7" width="11" style="9" customWidth="1"/>
    <col min="8" max="8" width="12" style="9" customWidth="1"/>
    <col min="9" max="9" width="11.6640625" style="9" customWidth="1"/>
    <col min="10" max="10" width="15.33203125" style="9" customWidth="1"/>
    <col min="11" max="11" width="13.33203125" style="9" customWidth="1"/>
    <col min="12" max="12" width="10.83203125" style="11"/>
    <col min="13" max="13" width="10.83203125" style="12"/>
    <col min="14" max="14" width="10.83203125" style="11"/>
    <col min="15" max="16384" width="10.83203125" style="10"/>
  </cols>
  <sheetData>
    <row r="1" spans="1:14" s="14" customFormat="1" x14ac:dyDescent="0.15">
      <c r="A1" s="14" t="s">
        <v>95</v>
      </c>
      <c r="B1" s="14" t="s">
        <v>94</v>
      </c>
      <c r="C1" s="14" t="s">
        <v>93</v>
      </c>
      <c r="D1" s="14" t="s">
        <v>92</v>
      </c>
      <c r="E1" s="15" t="s">
        <v>91</v>
      </c>
      <c r="F1" s="15" t="s">
        <v>90</v>
      </c>
      <c r="G1" s="15" t="s">
        <v>89</v>
      </c>
      <c r="H1" s="15" t="s">
        <v>88</v>
      </c>
      <c r="I1" s="15" t="s">
        <v>87</v>
      </c>
      <c r="J1" s="15" t="s">
        <v>86</v>
      </c>
      <c r="K1" s="15" t="s">
        <v>85</v>
      </c>
      <c r="L1" s="14" t="s">
        <v>84</v>
      </c>
      <c r="M1" s="15" t="s">
        <v>83</v>
      </c>
      <c r="N1" s="14" t="s">
        <v>96</v>
      </c>
    </row>
    <row r="2" spans="1:14" x14ac:dyDescent="0.15">
      <c r="A2" s="163" t="s">
        <v>685</v>
      </c>
      <c r="B2" s="164">
        <v>10457</v>
      </c>
      <c r="C2" s="163" t="s">
        <v>38</v>
      </c>
      <c r="D2" s="164">
        <v>1</v>
      </c>
      <c r="E2" s="7">
        <v>285</v>
      </c>
      <c r="F2" s="7">
        <v>0</v>
      </c>
      <c r="G2" s="7">
        <v>0</v>
      </c>
      <c r="H2" s="7">
        <v>0</v>
      </c>
      <c r="I2" s="7">
        <v>285</v>
      </c>
      <c r="J2" s="7">
        <v>0</v>
      </c>
      <c r="K2" s="7">
        <v>285</v>
      </c>
      <c r="L2" s="164">
        <v>1</v>
      </c>
      <c r="M2" s="16">
        <v>0</v>
      </c>
      <c r="N2" s="13">
        <v>45992</v>
      </c>
    </row>
    <row r="3" spans="1:14" x14ac:dyDescent="0.15">
      <c r="A3" s="163" t="s">
        <v>501</v>
      </c>
      <c r="B3" s="164">
        <v>10450</v>
      </c>
      <c r="C3" s="163" t="s">
        <v>38</v>
      </c>
      <c r="D3" s="164">
        <v>1</v>
      </c>
      <c r="E3" s="7">
        <v>470</v>
      </c>
      <c r="F3" s="7">
        <v>0</v>
      </c>
      <c r="G3" s="7">
        <v>0</v>
      </c>
      <c r="H3" s="7">
        <v>5.74</v>
      </c>
      <c r="I3" s="7">
        <v>464.26</v>
      </c>
      <c r="J3" s="7">
        <v>0</v>
      </c>
      <c r="K3" s="7">
        <v>464.26</v>
      </c>
      <c r="L3" s="164">
        <v>1</v>
      </c>
      <c r="M3" s="16">
        <v>0</v>
      </c>
      <c r="N3" s="13">
        <v>45992</v>
      </c>
    </row>
    <row r="4" spans="1:14" x14ac:dyDescent="0.15">
      <c r="A4" s="163" t="s">
        <v>583</v>
      </c>
      <c r="B4" s="164">
        <v>10158</v>
      </c>
      <c r="C4" s="163" t="s">
        <v>519</v>
      </c>
      <c r="D4" s="164">
        <v>1</v>
      </c>
      <c r="E4" s="7">
        <v>385</v>
      </c>
      <c r="F4" s="7">
        <v>0</v>
      </c>
      <c r="G4" s="7">
        <v>0</v>
      </c>
      <c r="H4" s="7">
        <v>0</v>
      </c>
      <c r="I4" s="7">
        <v>385</v>
      </c>
      <c r="J4" s="7">
        <v>0</v>
      </c>
      <c r="K4" s="7">
        <v>385</v>
      </c>
      <c r="L4" s="164">
        <v>1</v>
      </c>
      <c r="M4" s="16">
        <v>0</v>
      </c>
      <c r="N4" s="13">
        <v>45992</v>
      </c>
    </row>
    <row r="5" spans="1:14" x14ac:dyDescent="0.15">
      <c r="A5" s="163" t="s">
        <v>741</v>
      </c>
      <c r="B5" s="164">
        <v>10665</v>
      </c>
      <c r="C5" s="163" t="s">
        <v>462</v>
      </c>
      <c r="D5" s="164">
        <v>1</v>
      </c>
      <c r="E5" s="7">
        <v>299</v>
      </c>
      <c r="F5" s="7">
        <v>0</v>
      </c>
      <c r="G5" s="7">
        <v>0</v>
      </c>
      <c r="H5" s="7">
        <v>0</v>
      </c>
      <c r="I5" s="7">
        <v>299</v>
      </c>
      <c r="J5" s="7">
        <v>0</v>
      </c>
      <c r="K5" s="7">
        <v>299</v>
      </c>
      <c r="L5" s="164">
        <v>1</v>
      </c>
      <c r="M5" s="16">
        <v>0</v>
      </c>
      <c r="N5" s="13">
        <v>45992</v>
      </c>
    </row>
    <row r="6" spans="1:14" x14ac:dyDescent="0.15">
      <c r="A6" s="163" t="s">
        <v>482</v>
      </c>
      <c r="B6" s="164">
        <v>10109</v>
      </c>
      <c r="C6" s="163" t="s">
        <v>483</v>
      </c>
      <c r="D6" s="164">
        <v>1</v>
      </c>
      <c r="E6" s="7">
        <v>275</v>
      </c>
      <c r="F6" s="7">
        <v>0</v>
      </c>
      <c r="G6" s="7">
        <v>0</v>
      </c>
      <c r="H6" s="7">
        <v>0</v>
      </c>
      <c r="I6" s="7">
        <v>275</v>
      </c>
      <c r="J6" s="7">
        <v>0</v>
      </c>
      <c r="K6" s="7">
        <v>275</v>
      </c>
      <c r="L6" s="164">
        <v>1</v>
      </c>
      <c r="M6" s="16">
        <v>0</v>
      </c>
      <c r="N6" s="13">
        <v>45992</v>
      </c>
    </row>
    <row r="7" spans="1:14" x14ac:dyDescent="0.15">
      <c r="A7" s="163" t="s">
        <v>612</v>
      </c>
      <c r="B7" s="164">
        <v>10051</v>
      </c>
      <c r="C7" s="163" t="s">
        <v>481</v>
      </c>
      <c r="D7" s="164">
        <v>1</v>
      </c>
      <c r="E7" s="7">
        <v>315</v>
      </c>
      <c r="F7" s="7">
        <v>0</v>
      </c>
      <c r="G7" s="7">
        <v>0</v>
      </c>
      <c r="H7" s="7">
        <v>0</v>
      </c>
      <c r="I7" s="7">
        <v>315</v>
      </c>
      <c r="J7" s="7">
        <v>0</v>
      </c>
      <c r="K7" s="7">
        <v>315</v>
      </c>
      <c r="L7" s="164">
        <v>1</v>
      </c>
      <c r="M7" s="16">
        <v>0</v>
      </c>
      <c r="N7" s="13">
        <v>45992</v>
      </c>
    </row>
    <row r="8" spans="1:14" x14ac:dyDescent="0.15">
      <c r="A8" s="163" t="s">
        <v>522</v>
      </c>
      <c r="B8" s="164">
        <v>10055</v>
      </c>
      <c r="C8" s="163" t="s">
        <v>481</v>
      </c>
      <c r="D8" s="164">
        <v>1</v>
      </c>
      <c r="E8" s="7">
        <v>260</v>
      </c>
      <c r="F8" s="7">
        <v>0</v>
      </c>
      <c r="G8" s="7">
        <v>0</v>
      </c>
      <c r="H8" s="7">
        <v>0</v>
      </c>
      <c r="I8" s="7">
        <v>260</v>
      </c>
      <c r="J8" s="7">
        <v>0</v>
      </c>
      <c r="K8" s="7">
        <v>260</v>
      </c>
      <c r="L8" s="164">
        <v>1</v>
      </c>
      <c r="M8" s="16">
        <v>0</v>
      </c>
      <c r="N8" s="13">
        <v>45992</v>
      </c>
    </row>
    <row r="9" spans="1:14" x14ac:dyDescent="0.15">
      <c r="A9" s="163" t="s">
        <v>579</v>
      </c>
      <c r="B9" s="164">
        <v>10062</v>
      </c>
      <c r="C9" s="163" t="s">
        <v>481</v>
      </c>
      <c r="D9" s="164">
        <v>2</v>
      </c>
      <c r="E9" s="7">
        <v>550</v>
      </c>
      <c r="F9" s="7">
        <v>0</v>
      </c>
      <c r="G9" s="7">
        <v>0</v>
      </c>
      <c r="H9" s="7">
        <v>0</v>
      </c>
      <c r="I9" s="7">
        <v>550</v>
      </c>
      <c r="J9" s="7">
        <v>0</v>
      </c>
      <c r="K9" s="7">
        <v>550</v>
      </c>
      <c r="L9" s="164">
        <v>1</v>
      </c>
      <c r="M9" s="16">
        <v>0</v>
      </c>
      <c r="N9" s="13">
        <v>45992</v>
      </c>
    </row>
    <row r="10" spans="1:14" x14ac:dyDescent="0.15">
      <c r="A10" s="163" t="s">
        <v>493</v>
      </c>
      <c r="B10" s="164">
        <v>10264</v>
      </c>
      <c r="C10" s="163" t="s">
        <v>9</v>
      </c>
      <c r="D10" s="164">
        <v>1</v>
      </c>
      <c r="E10" s="7">
        <v>190</v>
      </c>
      <c r="F10" s="7">
        <v>0</v>
      </c>
      <c r="G10" s="7">
        <v>0</v>
      </c>
      <c r="H10" s="7">
        <v>0</v>
      </c>
      <c r="I10" s="7">
        <v>190</v>
      </c>
      <c r="J10" s="7">
        <v>0</v>
      </c>
      <c r="K10" s="7">
        <v>190</v>
      </c>
      <c r="L10" s="164">
        <v>1</v>
      </c>
      <c r="M10" s="16">
        <v>0</v>
      </c>
      <c r="N10" s="13">
        <v>45992</v>
      </c>
    </row>
    <row r="11" spans="1:14" x14ac:dyDescent="0.15">
      <c r="A11" s="163" t="s">
        <v>686</v>
      </c>
      <c r="B11" s="164">
        <v>10366</v>
      </c>
      <c r="C11" s="163" t="s">
        <v>9</v>
      </c>
      <c r="D11" s="164">
        <v>1</v>
      </c>
      <c r="E11" s="7">
        <v>270</v>
      </c>
      <c r="F11" s="7">
        <v>0</v>
      </c>
      <c r="G11" s="7">
        <v>0</v>
      </c>
      <c r="H11" s="7">
        <v>0</v>
      </c>
      <c r="I11" s="7">
        <v>270</v>
      </c>
      <c r="J11" s="7">
        <v>0</v>
      </c>
      <c r="K11" s="7">
        <v>270</v>
      </c>
      <c r="L11" s="164">
        <v>1</v>
      </c>
      <c r="M11" s="16">
        <v>0</v>
      </c>
      <c r="N11" s="13">
        <v>45992</v>
      </c>
    </row>
    <row r="12" spans="1:14" x14ac:dyDescent="0.15">
      <c r="A12" s="163" t="s">
        <v>652</v>
      </c>
      <c r="B12" s="164">
        <v>10007</v>
      </c>
      <c r="C12" s="163" t="s">
        <v>9</v>
      </c>
      <c r="D12" s="164">
        <v>1</v>
      </c>
      <c r="E12" s="7">
        <v>275</v>
      </c>
      <c r="F12" s="7">
        <v>0</v>
      </c>
      <c r="G12" s="7">
        <v>0</v>
      </c>
      <c r="H12" s="7">
        <v>0</v>
      </c>
      <c r="I12" s="7">
        <v>275</v>
      </c>
      <c r="J12" s="7">
        <v>0</v>
      </c>
      <c r="K12" s="7">
        <v>275</v>
      </c>
      <c r="L12" s="164">
        <v>1</v>
      </c>
      <c r="M12" s="16">
        <v>0</v>
      </c>
      <c r="N12" s="13">
        <v>45992</v>
      </c>
    </row>
    <row r="13" spans="1:14" x14ac:dyDescent="0.15">
      <c r="A13" s="163" t="s">
        <v>529</v>
      </c>
      <c r="B13" s="164">
        <v>10353</v>
      </c>
      <c r="C13" s="163" t="s">
        <v>19</v>
      </c>
      <c r="D13" s="164">
        <v>1</v>
      </c>
      <c r="E13" s="7">
        <v>350</v>
      </c>
      <c r="F13" s="7">
        <v>0</v>
      </c>
      <c r="G13" s="7">
        <v>0</v>
      </c>
      <c r="H13" s="7">
        <v>4.28</v>
      </c>
      <c r="I13" s="7">
        <v>345.72</v>
      </c>
      <c r="J13" s="7">
        <v>0</v>
      </c>
      <c r="K13" s="7">
        <v>345.72</v>
      </c>
      <c r="L13" s="164">
        <v>1</v>
      </c>
      <c r="M13" s="16">
        <v>0</v>
      </c>
      <c r="N13" s="13">
        <v>45992</v>
      </c>
    </row>
    <row r="14" spans="1:14" x14ac:dyDescent="0.15">
      <c r="A14" s="163" t="s">
        <v>568</v>
      </c>
      <c r="B14" s="164">
        <v>10545</v>
      </c>
      <c r="C14" s="163" t="s">
        <v>19</v>
      </c>
      <c r="D14" s="164">
        <v>1</v>
      </c>
      <c r="E14" s="7">
        <v>340</v>
      </c>
      <c r="F14" s="7">
        <v>0</v>
      </c>
      <c r="G14" s="7">
        <v>0</v>
      </c>
      <c r="H14" s="7">
        <v>0</v>
      </c>
      <c r="I14" s="7">
        <v>340</v>
      </c>
      <c r="J14" s="7">
        <v>0</v>
      </c>
      <c r="K14" s="7">
        <v>340</v>
      </c>
      <c r="L14" s="164">
        <v>1</v>
      </c>
      <c r="M14" s="16">
        <v>0</v>
      </c>
      <c r="N14" s="13">
        <v>45992</v>
      </c>
    </row>
    <row r="15" spans="1:14" x14ac:dyDescent="0.15">
      <c r="A15" s="163" t="s">
        <v>547</v>
      </c>
      <c r="B15" s="164">
        <v>10395</v>
      </c>
      <c r="C15" s="163" t="s">
        <v>31</v>
      </c>
      <c r="D15" s="164">
        <v>1</v>
      </c>
      <c r="E15" s="7">
        <v>355</v>
      </c>
      <c r="F15" s="7">
        <v>0</v>
      </c>
      <c r="G15" s="7">
        <v>0</v>
      </c>
      <c r="H15" s="7">
        <v>0</v>
      </c>
      <c r="I15" s="7">
        <v>355</v>
      </c>
      <c r="J15" s="7">
        <v>0</v>
      </c>
      <c r="K15" s="7">
        <v>355</v>
      </c>
      <c r="L15" s="164">
        <v>1</v>
      </c>
      <c r="M15" s="16">
        <v>0</v>
      </c>
      <c r="N15" s="13">
        <v>45992</v>
      </c>
    </row>
    <row r="16" spans="1:14" x14ac:dyDescent="0.15">
      <c r="A16" s="163" t="s">
        <v>739</v>
      </c>
      <c r="B16" s="164">
        <v>10653</v>
      </c>
      <c r="C16" s="163" t="s">
        <v>4</v>
      </c>
      <c r="D16" s="164">
        <v>1</v>
      </c>
      <c r="E16" s="7">
        <v>275</v>
      </c>
      <c r="F16" s="7">
        <v>0</v>
      </c>
      <c r="G16" s="7">
        <v>0</v>
      </c>
      <c r="H16" s="7">
        <v>0</v>
      </c>
      <c r="I16" s="7">
        <v>275</v>
      </c>
      <c r="J16" s="7">
        <v>0</v>
      </c>
      <c r="K16" s="7">
        <v>275</v>
      </c>
      <c r="L16" s="164">
        <v>1</v>
      </c>
      <c r="M16" s="16">
        <v>0</v>
      </c>
      <c r="N16" s="13">
        <v>45992</v>
      </c>
    </row>
    <row r="17" spans="1:14" x14ac:dyDescent="0.15">
      <c r="A17" s="163" t="s">
        <v>564</v>
      </c>
      <c r="B17" s="164">
        <v>10037</v>
      </c>
      <c r="C17" s="163" t="s">
        <v>4</v>
      </c>
      <c r="D17" s="164">
        <v>1</v>
      </c>
      <c r="E17" s="7">
        <v>375</v>
      </c>
      <c r="F17" s="7">
        <v>0</v>
      </c>
      <c r="G17" s="7">
        <v>0</v>
      </c>
      <c r="H17" s="7">
        <v>0</v>
      </c>
      <c r="I17" s="7">
        <v>375</v>
      </c>
      <c r="J17" s="7">
        <v>0</v>
      </c>
      <c r="K17" s="7">
        <v>375</v>
      </c>
      <c r="L17" s="164">
        <v>1</v>
      </c>
      <c r="M17" s="16">
        <v>0</v>
      </c>
      <c r="N17" s="13">
        <v>45992</v>
      </c>
    </row>
    <row r="18" spans="1:14" x14ac:dyDescent="0.15">
      <c r="A18" s="163" t="s">
        <v>655</v>
      </c>
      <c r="B18" s="164">
        <v>10030</v>
      </c>
      <c r="C18" s="163" t="s">
        <v>0</v>
      </c>
      <c r="D18" s="164">
        <v>2</v>
      </c>
      <c r="E18" s="7">
        <v>1390</v>
      </c>
      <c r="F18" s="7">
        <v>0</v>
      </c>
      <c r="G18" s="7">
        <v>0</v>
      </c>
      <c r="H18" s="7">
        <v>16.98</v>
      </c>
      <c r="I18" s="7">
        <v>1373.02</v>
      </c>
      <c r="J18" s="7">
        <v>0</v>
      </c>
      <c r="K18" s="7">
        <v>1373.02</v>
      </c>
      <c r="L18" s="164">
        <v>1</v>
      </c>
      <c r="M18" s="16">
        <v>0</v>
      </c>
      <c r="N18" s="13">
        <v>45992</v>
      </c>
    </row>
    <row r="19" spans="1:14" x14ac:dyDescent="0.15">
      <c r="A19" s="163" t="s">
        <v>427</v>
      </c>
      <c r="B19" s="164">
        <v>10633</v>
      </c>
      <c r="C19" s="163" t="s">
        <v>727</v>
      </c>
      <c r="D19" s="164">
        <v>2</v>
      </c>
      <c r="E19" s="7">
        <v>318</v>
      </c>
      <c r="F19" s="7">
        <v>0</v>
      </c>
      <c r="G19" s="7">
        <v>0</v>
      </c>
      <c r="H19" s="7">
        <v>0</v>
      </c>
      <c r="I19" s="7">
        <v>318</v>
      </c>
      <c r="J19" s="7">
        <v>0</v>
      </c>
      <c r="K19" s="7">
        <v>318</v>
      </c>
      <c r="L19" s="164">
        <v>1</v>
      </c>
      <c r="M19" s="16">
        <v>0</v>
      </c>
      <c r="N19" s="13">
        <v>45992</v>
      </c>
    </row>
    <row r="20" spans="1:14" x14ac:dyDescent="0.15">
      <c r="A20" s="163" t="s">
        <v>24</v>
      </c>
      <c r="B20" s="164">
        <v>10583</v>
      </c>
      <c r="C20" s="163" t="s">
        <v>462</v>
      </c>
      <c r="D20" s="164">
        <v>1</v>
      </c>
      <c r="E20" s="7">
        <v>380</v>
      </c>
      <c r="F20" s="7">
        <v>0</v>
      </c>
      <c r="G20" s="7">
        <v>0</v>
      </c>
      <c r="H20" s="7">
        <v>0</v>
      </c>
      <c r="I20" s="7">
        <v>380</v>
      </c>
      <c r="J20" s="7">
        <v>0</v>
      </c>
      <c r="K20" s="7">
        <v>380</v>
      </c>
      <c r="L20" s="164">
        <v>1</v>
      </c>
      <c r="M20" s="16">
        <v>0</v>
      </c>
      <c r="N20" s="13">
        <v>45992</v>
      </c>
    </row>
    <row r="21" spans="1:14" x14ac:dyDescent="0.15">
      <c r="A21" s="163" t="s">
        <v>474</v>
      </c>
      <c r="B21" s="164">
        <v>10527</v>
      </c>
      <c r="C21" s="163" t="s">
        <v>462</v>
      </c>
      <c r="D21" s="164">
        <v>1</v>
      </c>
      <c r="E21" s="7">
        <v>299</v>
      </c>
      <c r="F21" s="7">
        <v>0</v>
      </c>
      <c r="G21" s="7">
        <v>0</v>
      </c>
      <c r="H21" s="7">
        <v>0</v>
      </c>
      <c r="I21" s="7">
        <v>299</v>
      </c>
      <c r="J21" s="7">
        <v>0</v>
      </c>
      <c r="K21" s="7">
        <v>299</v>
      </c>
      <c r="L21" s="164">
        <v>1</v>
      </c>
      <c r="M21" s="16">
        <v>0</v>
      </c>
      <c r="N21" s="13">
        <v>45992</v>
      </c>
    </row>
    <row r="22" spans="1:14" x14ac:dyDescent="0.15">
      <c r="A22" s="163" t="s">
        <v>501</v>
      </c>
      <c r="B22" s="164">
        <v>10450</v>
      </c>
      <c r="C22" s="163" t="s">
        <v>38</v>
      </c>
      <c r="D22" s="164">
        <v>1</v>
      </c>
      <c r="E22" s="7">
        <v>470</v>
      </c>
      <c r="F22" s="7">
        <v>0</v>
      </c>
      <c r="G22" s="7">
        <v>0</v>
      </c>
      <c r="H22" s="7">
        <v>24.87</v>
      </c>
      <c r="I22" s="7">
        <v>445.13</v>
      </c>
      <c r="J22" s="7">
        <v>0</v>
      </c>
      <c r="K22" s="7">
        <v>445.13</v>
      </c>
      <c r="L22" s="164">
        <v>1</v>
      </c>
      <c r="M22" s="16">
        <v>0</v>
      </c>
      <c r="N22" s="13">
        <v>45993</v>
      </c>
    </row>
    <row r="23" spans="1:14" x14ac:dyDescent="0.15">
      <c r="A23" s="163" t="s">
        <v>502</v>
      </c>
      <c r="B23" s="164">
        <v>10240</v>
      </c>
      <c r="C23" s="163" t="s">
        <v>38</v>
      </c>
      <c r="D23" s="164">
        <v>1</v>
      </c>
      <c r="E23" s="7">
        <v>95</v>
      </c>
      <c r="F23" s="7">
        <v>0</v>
      </c>
      <c r="G23" s="7">
        <v>0</v>
      </c>
      <c r="H23" s="7">
        <v>0</v>
      </c>
      <c r="I23" s="7">
        <v>95</v>
      </c>
      <c r="J23" s="7">
        <v>0</v>
      </c>
      <c r="K23" s="7">
        <v>95</v>
      </c>
      <c r="L23" s="164">
        <v>1</v>
      </c>
      <c r="M23" s="16">
        <v>0</v>
      </c>
      <c r="N23" s="13">
        <v>45993</v>
      </c>
    </row>
    <row r="24" spans="1:14" x14ac:dyDescent="0.15">
      <c r="A24" s="163" t="s">
        <v>478</v>
      </c>
      <c r="B24" s="164">
        <v>10461</v>
      </c>
      <c r="C24" s="163" t="s">
        <v>38</v>
      </c>
      <c r="D24" s="164">
        <v>1</v>
      </c>
      <c r="E24" s="7">
        <v>275</v>
      </c>
      <c r="F24" s="7">
        <v>0</v>
      </c>
      <c r="G24" s="7">
        <v>0</v>
      </c>
      <c r="H24" s="7">
        <v>0</v>
      </c>
      <c r="I24" s="7">
        <v>275</v>
      </c>
      <c r="J24" s="7">
        <v>0</v>
      </c>
      <c r="K24" s="7">
        <v>275</v>
      </c>
      <c r="L24" s="164">
        <v>1</v>
      </c>
      <c r="M24" s="16">
        <v>0</v>
      </c>
      <c r="N24" s="13">
        <v>45993</v>
      </c>
    </row>
    <row r="25" spans="1:14" x14ac:dyDescent="0.15">
      <c r="A25" s="163" t="s">
        <v>538</v>
      </c>
      <c r="B25" s="164">
        <v>10645</v>
      </c>
      <c r="C25" s="163" t="s">
        <v>519</v>
      </c>
      <c r="D25" s="164">
        <v>2</v>
      </c>
      <c r="E25" s="7">
        <v>680</v>
      </c>
      <c r="F25" s="7">
        <v>0</v>
      </c>
      <c r="G25" s="7">
        <v>0</v>
      </c>
      <c r="H25" s="7">
        <v>0</v>
      </c>
      <c r="I25" s="7">
        <v>680</v>
      </c>
      <c r="J25" s="7">
        <v>0</v>
      </c>
      <c r="K25" s="7">
        <v>680</v>
      </c>
      <c r="L25" s="164">
        <v>1</v>
      </c>
      <c r="M25" s="16">
        <v>0</v>
      </c>
      <c r="N25" s="13">
        <v>45993</v>
      </c>
    </row>
    <row r="26" spans="1:14" x14ac:dyDescent="0.15">
      <c r="A26" s="163" t="s">
        <v>503</v>
      </c>
      <c r="B26" s="164">
        <v>10044</v>
      </c>
      <c r="C26" s="163" t="s">
        <v>481</v>
      </c>
      <c r="D26" s="164">
        <v>1</v>
      </c>
      <c r="E26" s="7">
        <v>260</v>
      </c>
      <c r="F26" s="7">
        <v>0</v>
      </c>
      <c r="G26" s="7">
        <v>0</v>
      </c>
      <c r="H26" s="7">
        <v>0</v>
      </c>
      <c r="I26" s="7">
        <v>260</v>
      </c>
      <c r="J26" s="7">
        <v>0</v>
      </c>
      <c r="K26" s="7">
        <v>260</v>
      </c>
      <c r="L26" s="164">
        <v>1</v>
      </c>
      <c r="M26" s="16">
        <v>0</v>
      </c>
      <c r="N26" s="13">
        <v>45993</v>
      </c>
    </row>
    <row r="27" spans="1:14" x14ac:dyDescent="0.15">
      <c r="A27" s="163" t="s">
        <v>735</v>
      </c>
      <c r="B27" s="164">
        <v>10652</v>
      </c>
      <c r="C27" s="163" t="s">
        <v>483</v>
      </c>
      <c r="D27" s="164">
        <v>1</v>
      </c>
      <c r="E27" s="7">
        <v>315</v>
      </c>
      <c r="F27" s="7">
        <v>0</v>
      </c>
      <c r="G27" s="7">
        <v>0</v>
      </c>
      <c r="H27" s="7">
        <v>0</v>
      </c>
      <c r="I27" s="7">
        <v>315</v>
      </c>
      <c r="J27" s="7">
        <v>0</v>
      </c>
      <c r="K27" s="7">
        <v>315</v>
      </c>
      <c r="L27" s="164">
        <v>1</v>
      </c>
      <c r="M27" s="16">
        <v>0</v>
      </c>
      <c r="N27" s="13">
        <v>45993</v>
      </c>
    </row>
    <row r="28" spans="1:14" x14ac:dyDescent="0.15">
      <c r="A28" s="163" t="s">
        <v>736</v>
      </c>
      <c r="B28" s="164">
        <v>10114</v>
      </c>
      <c r="C28" s="163" t="s">
        <v>541</v>
      </c>
      <c r="D28" s="164">
        <v>1</v>
      </c>
      <c r="E28" s="7">
        <v>335</v>
      </c>
      <c r="F28" s="7">
        <v>0</v>
      </c>
      <c r="G28" s="7">
        <v>0</v>
      </c>
      <c r="H28" s="7">
        <v>0</v>
      </c>
      <c r="I28" s="7">
        <v>335</v>
      </c>
      <c r="J28" s="7">
        <v>0</v>
      </c>
      <c r="K28" s="7">
        <v>335</v>
      </c>
      <c r="L28" s="164">
        <v>1</v>
      </c>
      <c r="M28" s="16">
        <v>0</v>
      </c>
      <c r="N28" s="13">
        <v>45993</v>
      </c>
    </row>
    <row r="29" spans="1:14" x14ac:dyDescent="0.15">
      <c r="A29" s="163" t="s">
        <v>482</v>
      </c>
      <c r="B29" s="164">
        <v>10109</v>
      </c>
      <c r="C29" s="163" t="s">
        <v>483</v>
      </c>
      <c r="D29" s="164">
        <v>1</v>
      </c>
      <c r="E29" s="7">
        <v>275</v>
      </c>
      <c r="F29" s="7">
        <v>0</v>
      </c>
      <c r="G29" s="7">
        <v>0</v>
      </c>
      <c r="H29" s="7">
        <v>0</v>
      </c>
      <c r="I29" s="7">
        <v>275</v>
      </c>
      <c r="J29" s="7">
        <v>0</v>
      </c>
      <c r="K29" s="7">
        <v>275</v>
      </c>
      <c r="L29" s="164">
        <v>1</v>
      </c>
      <c r="M29" s="16">
        <v>0</v>
      </c>
      <c r="N29" s="13">
        <v>45993</v>
      </c>
    </row>
    <row r="30" spans="1:14" x14ac:dyDescent="0.15">
      <c r="A30" s="163" t="s">
        <v>521</v>
      </c>
      <c r="B30" s="164">
        <v>10095</v>
      </c>
      <c r="C30" s="163" t="s">
        <v>483</v>
      </c>
      <c r="D30" s="164">
        <v>1</v>
      </c>
      <c r="E30" s="7">
        <v>260</v>
      </c>
      <c r="F30" s="7">
        <v>0</v>
      </c>
      <c r="G30" s="7">
        <v>0</v>
      </c>
      <c r="H30" s="7">
        <v>0</v>
      </c>
      <c r="I30" s="7">
        <v>260</v>
      </c>
      <c r="J30" s="7">
        <v>0</v>
      </c>
      <c r="K30" s="7">
        <v>260</v>
      </c>
      <c r="L30" s="164">
        <v>1</v>
      </c>
      <c r="M30" s="16">
        <v>0</v>
      </c>
      <c r="N30" s="13">
        <v>45993</v>
      </c>
    </row>
    <row r="31" spans="1:14" x14ac:dyDescent="0.15">
      <c r="A31" s="163" t="s">
        <v>572</v>
      </c>
      <c r="B31" s="164">
        <v>10077</v>
      </c>
      <c r="C31" s="163" t="s">
        <v>481</v>
      </c>
      <c r="D31" s="164">
        <v>1</v>
      </c>
      <c r="E31" s="7">
        <v>355</v>
      </c>
      <c r="F31" s="7">
        <v>0</v>
      </c>
      <c r="G31" s="7">
        <v>0</v>
      </c>
      <c r="H31" s="7">
        <v>0</v>
      </c>
      <c r="I31" s="7">
        <v>355</v>
      </c>
      <c r="J31" s="7">
        <v>0</v>
      </c>
      <c r="K31" s="7">
        <v>355</v>
      </c>
      <c r="L31" s="164">
        <v>1</v>
      </c>
      <c r="M31" s="16">
        <v>0</v>
      </c>
      <c r="N31" s="13">
        <v>45993</v>
      </c>
    </row>
    <row r="32" spans="1:14" x14ac:dyDescent="0.15">
      <c r="A32" s="163" t="s">
        <v>487</v>
      </c>
      <c r="B32" s="164">
        <v>10442</v>
      </c>
      <c r="C32" s="163" t="s">
        <v>99</v>
      </c>
      <c r="D32" s="164">
        <v>2</v>
      </c>
      <c r="E32" s="7">
        <v>166</v>
      </c>
      <c r="F32" s="7">
        <v>0</v>
      </c>
      <c r="G32" s="7">
        <v>0</v>
      </c>
      <c r="H32" s="7">
        <v>0</v>
      </c>
      <c r="I32" s="7">
        <v>166</v>
      </c>
      <c r="J32" s="7">
        <v>0</v>
      </c>
      <c r="K32" s="7">
        <v>166</v>
      </c>
      <c r="L32" s="164">
        <v>1</v>
      </c>
      <c r="M32" s="16">
        <v>0</v>
      </c>
      <c r="N32" s="13">
        <v>45993</v>
      </c>
    </row>
    <row r="33" spans="1:14" x14ac:dyDescent="0.15">
      <c r="A33" s="163" t="s">
        <v>524</v>
      </c>
      <c r="B33" s="164">
        <v>10443</v>
      </c>
      <c r="C33" s="163" t="s">
        <v>99</v>
      </c>
      <c r="D33" s="164">
        <v>1</v>
      </c>
      <c r="E33" s="7">
        <v>75</v>
      </c>
      <c r="F33" s="7">
        <v>0</v>
      </c>
      <c r="G33" s="7">
        <v>0</v>
      </c>
      <c r="H33" s="7">
        <v>0</v>
      </c>
      <c r="I33" s="7">
        <v>75</v>
      </c>
      <c r="J33" s="7">
        <v>0</v>
      </c>
      <c r="K33" s="7">
        <v>75</v>
      </c>
      <c r="L33" s="164">
        <v>1</v>
      </c>
      <c r="M33" s="16">
        <v>0</v>
      </c>
      <c r="N33" s="13">
        <v>45993</v>
      </c>
    </row>
    <row r="34" spans="1:14" x14ac:dyDescent="0.15">
      <c r="A34" s="163" t="s">
        <v>585</v>
      </c>
      <c r="B34" s="164">
        <v>10441</v>
      </c>
      <c r="C34" s="163" t="s">
        <v>99</v>
      </c>
      <c r="D34" s="164">
        <v>1</v>
      </c>
      <c r="E34" s="7">
        <v>250</v>
      </c>
      <c r="F34" s="7">
        <v>0</v>
      </c>
      <c r="G34" s="7">
        <v>0</v>
      </c>
      <c r="H34" s="7">
        <v>0</v>
      </c>
      <c r="I34" s="7">
        <v>250</v>
      </c>
      <c r="J34" s="7">
        <v>0</v>
      </c>
      <c r="K34" s="7">
        <v>250</v>
      </c>
      <c r="L34" s="164">
        <v>1</v>
      </c>
      <c r="M34" s="16">
        <v>0</v>
      </c>
      <c r="N34" s="13">
        <v>45993</v>
      </c>
    </row>
    <row r="35" spans="1:14" x14ac:dyDescent="0.15">
      <c r="A35" s="163" t="s">
        <v>551</v>
      </c>
      <c r="B35" s="164">
        <v>10437</v>
      </c>
      <c r="C35" s="163" t="s">
        <v>99</v>
      </c>
      <c r="D35" s="164">
        <v>3</v>
      </c>
      <c r="E35" s="7">
        <v>285</v>
      </c>
      <c r="F35" s="7">
        <v>0</v>
      </c>
      <c r="G35" s="7">
        <v>0</v>
      </c>
      <c r="H35" s="7">
        <v>0</v>
      </c>
      <c r="I35" s="7">
        <v>285</v>
      </c>
      <c r="J35" s="7">
        <v>0</v>
      </c>
      <c r="K35" s="7">
        <v>285</v>
      </c>
      <c r="L35" s="164">
        <v>1</v>
      </c>
      <c r="M35" s="16">
        <v>0</v>
      </c>
      <c r="N35" s="13">
        <v>45993</v>
      </c>
    </row>
    <row r="36" spans="1:14" x14ac:dyDescent="0.15">
      <c r="A36" s="163" t="s">
        <v>525</v>
      </c>
      <c r="B36" s="164">
        <v>10214</v>
      </c>
      <c r="C36" s="163" t="s">
        <v>491</v>
      </c>
      <c r="D36" s="164">
        <v>1</v>
      </c>
      <c r="E36" s="7">
        <v>265</v>
      </c>
      <c r="F36" s="7">
        <v>0</v>
      </c>
      <c r="G36" s="7">
        <v>0</v>
      </c>
      <c r="H36" s="7">
        <v>0</v>
      </c>
      <c r="I36" s="7">
        <v>265</v>
      </c>
      <c r="J36" s="7">
        <v>0</v>
      </c>
      <c r="K36" s="7">
        <v>265</v>
      </c>
      <c r="L36" s="164">
        <v>1</v>
      </c>
      <c r="M36" s="16">
        <v>0</v>
      </c>
      <c r="N36" s="13">
        <v>45993</v>
      </c>
    </row>
    <row r="37" spans="1:14" x14ac:dyDescent="0.15">
      <c r="A37" s="163" t="s">
        <v>506</v>
      </c>
      <c r="B37" s="164">
        <v>10221</v>
      </c>
      <c r="C37" s="163" t="s">
        <v>491</v>
      </c>
      <c r="D37" s="164">
        <v>4</v>
      </c>
      <c r="E37" s="7">
        <v>1020</v>
      </c>
      <c r="F37" s="7">
        <v>0</v>
      </c>
      <c r="G37" s="7">
        <v>0</v>
      </c>
      <c r="H37" s="7">
        <v>0</v>
      </c>
      <c r="I37" s="7">
        <v>1020</v>
      </c>
      <c r="J37" s="7">
        <v>0</v>
      </c>
      <c r="K37" s="7">
        <v>1020</v>
      </c>
      <c r="L37" s="164">
        <v>1</v>
      </c>
      <c r="M37" s="16">
        <v>0</v>
      </c>
      <c r="N37" s="13">
        <v>45993</v>
      </c>
    </row>
    <row r="38" spans="1:14" x14ac:dyDescent="0.15">
      <c r="A38" s="163" t="s">
        <v>543</v>
      </c>
      <c r="B38" s="164">
        <v>10222</v>
      </c>
      <c r="C38" s="163" t="s">
        <v>491</v>
      </c>
      <c r="D38" s="164">
        <v>1</v>
      </c>
      <c r="E38" s="7">
        <v>235</v>
      </c>
      <c r="F38" s="7">
        <v>0</v>
      </c>
      <c r="G38" s="7">
        <v>0</v>
      </c>
      <c r="H38" s="7">
        <v>0</v>
      </c>
      <c r="I38" s="7">
        <v>235</v>
      </c>
      <c r="J38" s="7">
        <v>0</v>
      </c>
      <c r="K38" s="7">
        <v>235</v>
      </c>
      <c r="L38" s="164">
        <v>1</v>
      </c>
      <c r="M38" s="16">
        <v>0</v>
      </c>
      <c r="N38" s="13">
        <v>45993</v>
      </c>
    </row>
    <row r="39" spans="1:14" x14ac:dyDescent="0.15">
      <c r="A39" s="163" t="s">
        <v>556</v>
      </c>
      <c r="B39" s="164">
        <v>10220</v>
      </c>
      <c r="C39" s="163" t="s">
        <v>491</v>
      </c>
      <c r="D39" s="164">
        <v>1</v>
      </c>
      <c r="E39" s="7">
        <v>225</v>
      </c>
      <c r="F39" s="7">
        <v>0</v>
      </c>
      <c r="G39" s="7">
        <v>0</v>
      </c>
      <c r="H39" s="7">
        <v>0</v>
      </c>
      <c r="I39" s="7">
        <v>225</v>
      </c>
      <c r="J39" s="7">
        <v>0</v>
      </c>
      <c r="K39" s="7">
        <v>225</v>
      </c>
      <c r="L39" s="164">
        <v>1</v>
      </c>
      <c r="M39" s="16">
        <v>0</v>
      </c>
      <c r="N39" s="13">
        <v>45993</v>
      </c>
    </row>
    <row r="40" spans="1:14" x14ac:dyDescent="0.15">
      <c r="A40" s="163" t="s">
        <v>647</v>
      </c>
      <c r="B40" s="164">
        <v>10224</v>
      </c>
      <c r="C40" s="163" t="s">
        <v>491</v>
      </c>
      <c r="D40" s="164">
        <v>1</v>
      </c>
      <c r="E40" s="7">
        <v>255</v>
      </c>
      <c r="F40" s="7">
        <v>0</v>
      </c>
      <c r="G40" s="7">
        <v>0</v>
      </c>
      <c r="H40" s="7">
        <v>0</v>
      </c>
      <c r="I40" s="7">
        <v>255</v>
      </c>
      <c r="J40" s="7">
        <v>0</v>
      </c>
      <c r="K40" s="7">
        <v>255</v>
      </c>
      <c r="L40" s="164">
        <v>1</v>
      </c>
      <c r="M40" s="16">
        <v>0</v>
      </c>
      <c r="N40" s="13">
        <v>45993</v>
      </c>
    </row>
    <row r="41" spans="1:14" x14ac:dyDescent="0.15">
      <c r="A41" s="163" t="s">
        <v>492</v>
      </c>
      <c r="B41" s="164">
        <v>10216</v>
      </c>
      <c r="C41" s="163" t="s">
        <v>491</v>
      </c>
      <c r="D41" s="164">
        <v>2</v>
      </c>
      <c r="E41" s="7">
        <v>490</v>
      </c>
      <c r="F41" s="7">
        <v>0</v>
      </c>
      <c r="G41" s="7">
        <v>0</v>
      </c>
      <c r="H41" s="7">
        <v>0</v>
      </c>
      <c r="I41" s="7">
        <v>490</v>
      </c>
      <c r="J41" s="7">
        <v>0</v>
      </c>
      <c r="K41" s="7">
        <v>490</v>
      </c>
      <c r="L41" s="164">
        <v>1</v>
      </c>
      <c r="M41" s="16">
        <v>0</v>
      </c>
      <c r="N41" s="13">
        <v>45993</v>
      </c>
    </row>
    <row r="42" spans="1:14" x14ac:dyDescent="0.15">
      <c r="A42" s="163" t="s">
        <v>493</v>
      </c>
      <c r="B42" s="164">
        <v>10264</v>
      </c>
      <c r="C42" s="163" t="s">
        <v>9</v>
      </c>
      <c r="D42" s="164">
        <v>7</v>
      </c>
      <c r="E42" s="7">
        <v>1330</v>
      </c>
      <c r="F42" s="7">
        <v>0</v>
      </c>
      <c r="G42" s="7">
        <v>0</v>
      </c>
      <c r="H42" s="7">
        <v>0</v>
      </c>
      <c r="I42" s="7">
        <v>1330</v>
      </c>
      <c r="J42" s="7">
        <v>0</v>
      </c>
      <c r="K42" s="7">
        <v>1330</v>
      </c>
      <c r="L42" s="164">
        <v>1</v>
      </c>
      <c r="M42" s="16">
        <v>0</v>
      </c>
      <c r="N42" s="13">
        <v>45993</v>
      </c>
    </row>
    <row r="43" spans="1:14" x14ac:dyDescent="0.15">
      <c r="A43" s="163" t="s">
        <v>587</v>
      </c>
      <c r="B43" s="164">
        <v>10381</v>
      </c>
      <c r="C43" s="163" t="s">
        <v>9</v>
      </c>
      <c r="D43" s="164">
        <v>1</v>
      </c>
      <c r="E43" s="7">
        <v>225</v>
      </c>
      <c r="F43" s="7">
        <v>0</v>
      </c>
      <c r="G43" s="7">
        <v>0</v>
      </c>
      <c r="H43" s="7">
        <v>0</v>
      </c>
      <c r="I43" s="7">
        <v>225</v>
      </c>
      <c r="J43" s="7">
        <v>0</v>
      </c>
      <c r="K43" s="7">
        <v>225</v>
      </c>
      <c r="L43" s="164">
        <v>1</v>
      </c>
      <c r="M43" s="16">
        <v>0</v>
      </c>
      <c r="N43" s="13">
        <v>45993</v>
      </c>
    </row>
    <row r="44" spans="1:14" x14ac:dyDescent="0.15">
      <c r="A44" s="163" t="s">
        <v>507</v>
      </c>
      <c r="B44" s="164">
        <v>10373</v>
      </c>
      <c r="C44" s="163" t="s">
        <v>9</v>
      </c>
      <c r="D44" s="164">
        <v>2</v>
      </c>
      <c r="E44" s="7">
        <v>550</v>
      </c>
      <c r="F44" s="7">
        <v>0</v>
      </c>
      <c r="G44" s="7">
        <v>0</v>
      </c>
      <c r="H44" s="7">
        <v>14.55</v>
      </c>
      <c r="I44" s="7">
        <v>535.45000000000005</v>
      </c>
      <c r="J44" s="7">
        <v>0</v>
      </c>
      <c r="K44" s="7">
        <v>535.45000000000005</v>
      </c>
      <c r="L44" s="164">
        <v>1</v>
      </c>
      <c r="M44" s="16">
        <v>0</v>
      </c>
      <c r="N44" s="13">
        <v>45993</v>
      </c>
    </row>
    <row r="45" spans="1:14" x14ac:dyDescent="0.15">
      <c r="A45" s="163" t="s">
        <v>711</v>
      </c>
      <c r="B45" s="164">
        <v>10384</v>
      </c>
      <c r="C45" s="163" t="s">
        <v>9</v>
      </c>
      <c r="D45" s="164">
        <v>1</v>
      </c>
      <c r="E45" s="7">
        <v>310</v>
      </c>
      <c r="F45" s="7">
        <v>0</v>
      </c>
      <c r="G45" s="7">
        <v>0</v>
      </c>
      <c r="H45" s="7">
        <v>0</v>
      </c>
      <c r="I45" s="7">
        <v>310</v>
      </c>
      <c r="J45" s="7">
        <v>0</v>
      </c>
      <c r="K45" s="7">
        <v>310</v>
      </c>
      <c r="L45" s="164">
        <v>1</v>
      </c>
      <c r="M45" s="16">
        <v>0</v>
      </c>
      <c r="N45" s="13">
        <v>45993</v>
      </c>
    </row>
    <row r="46" spans="1:14" x14ac:dyDescent="0.15">
      <c r="A46" s="163" t="s">
        <v>526</v>
      </c>
      <c r="B46" s="164">
        <v>10363</v>
      </c>
      <c r="C46" s="163" t="s">
        <v>9</v>
      </c>
      <c r="D46" s="164">
        <v>1</v>
      </c>
      <c r="E46" s="7">
        <v>265</v>
      </c>
      <c r="F46" s="7">
        <v>0</v>
      </c>
      <c r="G46" s="7">
        <v>0</v>
      </c>
      <c r="H46" s="7">
        <v>0</v>
      </c>
      <c r="I46" s="7">
        <v>265</v>
      </c>
      <c r="J46" s="7">
        <v>0</v>
      </c>
      <c r="K46" s="7">
        <v>265</v>
      </c>
      <c r="L46" s="164">
        <v>1</v>
      </c>
      <c r="M46" s="16">
        <v>0</v>
      </c>
      <c r="N46" s="13">
        <v>45993</v>
      </c>
    </row>
    <row r="47" spans="1:14" x14ac:dyDescent="0.15">
      <c r="A47" s="163" t="s">
        <v>508</v>
      </c>
      <c r="B47" s="164">
        <v>10370</v>
      </c>
      <c r="C47" s="163" t="s">
        <v>9</v>
      </c>
      <c r="D47" s="164">
        <v>1</v>
      </c>
      <c r="E47" s="7">
        <v>310</v>
      </c>
      <c r="F47" s="7">
        <v>0</v>
      </c>
      <c r="G47" s="7">
        <v>0</v>
      </c>
      <c r="H47" s="7">
        <v>16.399999999999999</v>
      </c>
      <c r="I47" s="7">
        <v>293.60000000000002</v>
      </c>
      <c r="J47" s="7">
        <v>0</v>
      </c>
      <c r="K47" s="7">
        <v>293.60000000000002</v>
      </c>
      <c r="L47" s="164">
        <v>1</v>
      </c>
      <c r="M47" s="16">
        <v>0</v>
      </c>
      <c r="N47" s="13">
        <v>45993</v>
      </c>
    </row>
    <row r="48" spans="1:14" x14ac:dyDescent="0.15">
      <c r="A48" s="163" t="s">
        <v>509</v>
      </c>
      <c r="B48" s="164">
        <v>10364</v>
      </c>
      <c r="C48" s="163" t="s">
        <v>9</v>
      </c>
      <c r="D48" s="164">
        <v>1</v>
      </c>
      <c r="E48" s="7">
        <v>330</v>
      </c>
      <c r="F48" s="7">
        <v>0</v>
      </c>
      <c r="G48" s="7">
        <v>0</v>
      </c>
      <c r="H48" s="7">
        <v>17.46</v>
      </c>
      <c r="I48" s="7">
        <v>312.54000000000002</v>
      </c>
      <c r="J48" s="7">
        <v>0</v>
      </c>
      <c r="K48" s="7">
        <v>312.54000000000002</v>
      </c>
      <c r="L48" s="164">
        <v>1</v>
      </c>
      <c r="M48" s="16">
        <v>0</v>
      </c>
      <c r="N48" s="13">
        <v>45993</v>
      </c>
    </row>
    <row r="49" spans="1:14" x14ac:dyDescent="0.15">
      <c r="A49" s="163" t="s">
        <v>604</v>
      </c>
      <c r="B49" s="164">
        <v>10383</v>
      </c>
      <c r="C49" s="163" t="s">
        <v>9</v>
      </c>
      <c r="D49" s="164">
        <v>1</v>
      </c>
      <c r="E49" s="7">
        <v>225</v>
      </c>
      <c r="F49" s="7">
        <v>0</v>
      </c>
      <c r="G49" s="7">
        <v>0</v>
      </c>
      <c r="H49" s="7">
        <v>0</v>
      </c>
      <c r="I49" s="7">
        <v>225</v>
      </c>
      <c r="J49" s="7">
        <v>0</v>
      </c>
      <c r="K49" s="7">
        <v>225</v>
      </c>
      <c r="L49" s="164">
        <v>1</v>
      </c>
      <c r="M49" s="16">
        <v>0</v>
      </c>
      <c r="N49" s="13">
        <v>45993</v>
      </c>
    </row>
    <row r="50" spans="1:14" x14ac:dyDescent="0.15">
      <c r="A50" s="163" t="s">
        <v>495</v>
      </c>
      <c r="B50" s="164">
        <v>10354</v>
      </c>
      <c r="C50" s="163" t="s">
        <v>19</v>
      </c>
      <c r="D50" s="164">
        <v>3</v>
      </c>
      <c r="E50" s="7">
        <v>1050</v>
      </c>
      <c r="F50" s="7">
        <v>0</v>
      </c>
      <c r="G50" s="7">
        <v>0</v>
      </c>
      <c r="H50" s="7">
        <v>0</v>
      </c>
      <c r="I50" s="7">
        <v>1050</v>
      </c>
      <c r="J50" s="7">
        <v>0</v>
      </c>
      <c r="K50" s="7">
        <v>1050</v>
      </c>
      <c r="L50" s="164">
        <v>1</v>
      </c>
      <c r="M50" s="16">
        <v>0</v>
      </c>
      <c r="N50" s="13">
        <v>45993</v>
      </c>
    </row>
    <row r="51" spans="1:14" x14ac:dyDescent="0.15">
      <c r="A51" s="163" t="s">
        <v>529</v>
      </c>
      <c r="B51" s="164">
        <v>10353</v>
      </c>
      <c r="C51" s="163" t="s">
        <v>19</v>
      </c>
      <c r="D51" s="164">
        <v>2</v>
      </c>
      <c r="E51" s="7">
        <v>700</v>
      </c>
      <c r="F51" s="7">
        <v>0</v>
      </c>
      <c r="G51" s="7">
        <v>0</v>
      </c>
      <c r="H51" s="7">
        <v>0</v>
      </c>
      <c r="I51" s="7">
        <v>700</v>
      </c>
      <c r="J51" s="7">
        <v>0</v>
      </c>
      <c r="K51" s="7">
        <v>700</v>
      </c>
      <c r="L51" s="164">
        <v>1</v>
      </c>
      <c r="M51" s="16">
        <v>0</v>
      </c>
      <c r="N51" s="13">
        <v>45993</v>
      </c>
    </row>
    <row r="52" spans="1:14" x14ac:dyDescent="0.15">
      <c r="A52" s="163" t="s">
        <v>498</v>
      </c>
      <c r="B52" s="164">
        <v>10356</v>
      </c>
      <c r="C52" s="163" t="s">
        <v>19</v>
      </c>
      <c r="D52" s="164">
        <v>3</v>
      </c>
      <c r="E52" s="7">
        <v>1080</v>
      </c>
      <c r="F52" s="7">
        <v>0</v>
      </c>
      <c r="G52" s="7">
        <v>0</v>
      </c>
      <c r="H52" s="7">
        <v>0</v>
      </c>
      <c r="I52" s="7">
        <v>1080</v>
      </c>
      <c r="J52" s="7">
        <v>0</v>
      </c>
      <c r="K52" s="7">
        <v>1080</v>
      </c>
      <c r="L52" s="164">
        <v>1</v>
      </c>
      <c r="M52" s="16">
        <v>0</v>
      </c>
      <c r="N52" s="13">
        <v>45993</v>
      </c>
    </row>
    <row r="53" spans="1:14" x14ac:dyDescent="0.15">
      <c r="A53" s="163" t="s">
        <v>563</v>
      </c>
      <c r="B53" s="164">
        <v>10432</v>
      </c>
      <c r="C53" s="163" t="s">
        <v>13</v>
      </c>
      <c r="D53" s="164">
        <v>3</v>
      </c>
      <c r="E53" s="7">
        <v>945</v>
      </c>
      <c r="F53" s="7">
        <v>0</v>
      </c>
      <c r="G53" s="7">
        <v>0</v>
      </c>
      <c r="H53" s="7">
        <v>0</v>
      </c>
      <c r="I53" s="7">
        <v>945</v>
      </c>
      <c r="J53" s="7">
        <v>0</v>
      </c>
      <c r="K53" s="7">
        <v>945</v>
      </c>
      <c r="L53" s="164">
        <v>1</v>
      </c>
      <c r="M53" s="16">
        <v>0</v>
      </c>
      <c r="N53" s="13">
        <v>45993</v>
      </c>
    </row>
    <row r="54" spans="1:14" x14ac:dyDescent="0.15">
      <c r="A54" s="163" t="s">
        <v>530</v>
      </c>
      <c r="B54" s="164">
        <v>10409</v>
      </c>
      <c r="C54" s="163" t="s">
        <v>4</v>
      </c>
      <c r="D54" s="164">
        <v>1</v>
      </c>
      <c r="E54" s="7">
        <v>335</v>
      </c>
      <c r="F54" s="7">
        <v>0</v>
      </c>
      <c r="G54" s="7">
        <v>0</v>
      </c>
      <c r="H54" s="7">
        <v>17.72</v>
      </c>
      <c r="I54" s="7">
        <v>317.27999999999997</v>
      </c>
      <c r="J54" s="7">
        <v>0</v>
      </c>
      <c r="K54" s="7">
        <v>317.27999999999997</v>
      </c>
      <c r="L54" s="164">
        <v>1</v>
      </c>
      <c r="M54" s="16">
        <v>0</v>
      </c>
      <c r="N54" s="13">
        <v>45993</v>
      </c>
    </row>
    <row r="55" spans="1:14" x14ac:dyDescent="0.15">
      <c r="A55" s="163" t="s">
        <v>564</v>
      </c>
      <c r="B55" s="164">
        <v>10037</v>
      </c>
      <c r="C55" s="163" t="s">
        <v>4</v>
      </c>
      <c r="D55" s="164">
        <v>1</v>
      </c>
      <c r="E55" s="7">
        <v>395</v>
      </c>
      <c r="F55" s="7">
        <v>0</v>
      </c>
      <c r="G55" s="7">
        <v>0</v>
      </c>
      <c r="H55" s="7">
        <v>0</v>
      </c>
      <c r="I55" s="7">
        <v>395</v>
      </c>
      <c r="J55" s="7">
        <v>0</v>
      </c>
      <c r="K55" s="7">
        <v>395</v>
      </c>
      <c r="L55" s="164">
        <v>1</v>
      </c>
      <c r="M55" s="16">
        <v>0</v>
      </c>
      <c r="N55" s="13">
        <v>45993</v>
      </c>
    </row>
    <row r="56" spans="1:14" x14ac:dyDescent="0.15">
      <c r="A56" s="163" t="s">
        <v>742</v>
      </c>
      <c r="B56" s="164" t="s">
        <v>743</v>
      </c>
      <c r="C56" s="163" t="s">
        <v>744</v>
      </c>
      <c r="D56" s="164">
        <v>1</v>
      </c>
      <c r="E56" s="7">
        <v>150</v>
      </c>
      <c r="F56" s="7">
        <v>0</v>
      </c>
      <c r="G56" s="7">
        <v>0</v>
      </c>
      <c r="H56" s="7">
        <v>0</v>
      </c>
      <c r="I56" s="7">
        <v>150</v>
      </c>
      <c r="J56" s="7">
        <v>0</v>
      </c>
      <c r="K56" s="7">
        <v>150</v>
      </c>
      <c r="L56" s="164">
        <v>1</v>
      </c>
      <c r="M56" s="16">
        <v>0</v>
      </c>
      <c r="N56" s="13">
        <v>45993</v>
      </c>
    </row>
    <row r="57" spans="1:14" x14ac:dyDescent="0.15">
      <c r="A57" s="163" t="s">
        <v>745</v>
      </c>
      <c r="B57" s="164" t="s">
        <v>746</v>
      </c>
      <c r="C57" s="163" t="s">
        <v>98</v>
      </c>
      <c r="D57" s="164">
        <v>1</v>
      </c>
      <c r="E57" s="7">
        <v>45</v>
      </c>
      <c r="F57" s="7">
        <v>0</v>
      </c>
      <c r="G57" s="7">
        <v>0</v>
      </c>
      <c r="H57" s="7">
        <v>0</v>
      </c>
      <c r="I57" s="7">
        <v>45</v>
      </c>
      <c r="J57" s="7">
        <v>0</v>
      </c>
      <c r="K57" s="7">
        <v>45</v>
      </c>
      <c r="L57" s="164">
        <v>1</v>
      </c>
      <c r="M57" s="16">
        <v>0</v>
      </c>
      <c r="N57" s="13">
        <v>45993</v>
      </c>
    </row>
    <row r="58" spans="1:14" x14ac:dyDescent="0.15">
      <c r="A58" s="163" t="s">
        <v>429</v>
      </c>
      <c r="B58" s="164">
        <v>10632</v>
      </c>
      <c r="C58" s="163" t="s">
        <v>727</v>
      </c>
      <c r="D58" s="164">
        <v>2</v>
      </c>
      <c r="E58" s="7">
        <v>318</v>
      </c>
      <c r="F58" s="7">
        <v>0</v>
      </c>
      <c r="G58" s="7">
        <v>0</v>
      </c>
      <c r="H58" s="7">
        <v>0</v>
      </c>
      <c r="I58" s="7">
        <v>318</v>
      </c>
      <c r="J58" s="7">
        <v>0</v>
      </c>
      <c r="K58" s="7">
        <v>318</v>
      </c>
      <c r="L58" s="164">
        <v>1</v>
      </c>
      <c r="M58" s="16">
        <v>0</v>
      </c>
      <c r="N58" s="13">
        <v>45993</v>
      </c>
    </row>
    <row r="59" spans="1:14" x14ac:dyDescent="0.15">
      <c r="A59" s="163" t="s">
        <v>747</v>
      </c>
      <c r="B59" s="164">
        <v>1066</v>
      </c>
      <c r="C59" s="163" t="s">
        <v>98</v>
      </c>
      <c r="D59" s="164">
        <v>1</v>
      </c>
      <c r="E59" s="7">
        <v>99</v>
      </c>
      <c r="F59" s="7">
        <v>0</v>
      </c>
      <c r="G59" s="7">
        <v>0</v>
      </c>
      <c r="H59" s="7">
        <v>0</v>
      </c>
      <c r="I59" s="7">
        <v>99</v>
      </c>
      <c r="J59" s="7">
        <v>0</v>
      </c>
      <c r="K59" s="7">
        <v>99</v>
      </c>
      <c r="L59" s="164">
        <v>1</v>
      </c>
      <c r="M59" s="16">
        <v>0</v>
      </c>
      <c r="N59" s="13">
        <v>45994</v>
      </c>
    </row>
    <row r="60" spans="1:14" x14ac:dyDescent="0.15">
      <c r="A60" s="163" t="s">
        <v>501</v>
      </c>
      <c r="B60" s="164">
        <v>10450</v>
      </c>
      <c r="C60" s="163" t="s">
        <v>38</v>
      </c>
      <c r="D60" s="164">
        <v>1</v>
      </c>
      <c r="E60" s="7">
        <v>470</v>
      </c>
      <c r="F60" s="7">
        <v>0</v>
      </c>
      <c r="G60" s="7">
        <v>0</v>
      </c>
      <c r="H60" s="7">
        <v>0</v>
      </c>
      <c r="I60" s="7">
        <v>470</v>
      </c>
      <c r="J60" s="7">
        <v>0</v>
      </c>
      <c r="K60" s="7">
        <v>470</v>
      </c>
      <c r="L60" s="164">
        <v>1</v>
      </c>
      <c r="M60" s="16">
        <v>0</v>
      </c>
      <c r="N60" s="13">
        <v>45994</v>
      </c>
    </row>
    <row r="61" spans="1:14" x14ac:dyDescent="0.15">
      <c r="A61" s="163" t="s">
        <v>675</v>
      </c>
      <c r="B61" s="164">
        <v>10575</v>
      </c>
      <c r="C61" s="163" t="s">
        <v>399</v>
      </c>
      <c r="D61" s="164">
        <v>1</v>
      </c>
      <c r="E61" s="7">
        <v>0</v>
      </c>
      <c r="F61" s="7">
        <v>0</v>
      </c>
      <c r="G61" s="7">
        <v>0</v>
      </c>
      <c r="H61" s="7">
        <v>0</v>
      </c>
      <c r="I61" s="7">
        <v>0</v>
      </c>
      <c r="J61" s="7">
        <v>0</v>
      </c>
      <c r="K61" s="7">
        <v>0</v>
      </c>
      <c r="L61" s="164">
        <v>0</v>
      </c>
      <c r="M61" s="16">
        <v>0</v>
      </c>
      <c r="N61" s="13">
        <v>45994</v>
      </c>
    </row>
    <row r="62" spans="1:14" x14ac:dyDescent="0.15">
      <c r="A62" s="163" t="s">
        <v>537</v>
      </c>
      <c r="B62" s="164">
        <v>10397</v>
      </c>
      <c r="C62" s="163" t="s">
        <v>32</v>
      </c>
      <c r="D62" s="164">
        <v>1</v>
      </c>
      <c r="E62" s="7">
        <v>575</v>
      </c>
      <c r="F62" s="7">
        <v>0</v>
      </c>
      <c r="G62" s="7">
        <v>0</v>
      </c>
      <c r="H62" s="7">
        <v>115</v>
      </c>
      <c r="I62" s="7">
        <v>460</v>
      </c>
      <c r="J62" s="7">
        <v>0</v>
      </c>
      <c r="K62" s="7">
        <v>460</v>
      </c>
      <c r="L62" s="164">
        <v>1</v>
      </c>
      <c r="M62" s="16">
        <v>0</v>
      </c>
      <c r="N62" s="13">
        <v>45994</v>
      </c>
    </row>
    <row r="63" spans="1:14" x14ac:dyDescent="0.15">
      <c r="A63" s="163" t="s">
        <v>680</v>
      </c>
      <c r="B63" s="164">
        <v>10152</v>
      </c>
      <c r="C63" s="163" t="s">
        <v>519</v>
      </c>
      <c r="D63" s="164">
        <v>1</v>
      </c>
      <c r="E63" s="7">
        <v>350</v>
      </c>
      <c r="F63" s="7">
        <v>0</v>
      </c>
      <c r="G63" s="7">
        <v>0</v>
      </c>
      <c r="H63" s="7">
        <v>0</v>
      </c>
      <c r="I63" s="7">
        <v>350</v>
      </c>
      <c r="J63" s="7">
        <v>0</v>
      </c>
      <c r="K63" s="7">
        <v>350</v>
      </c>
      <c r="L63" s="164">
        <v>1</v>
      </c>
      <c r="M63" s="16">
        <v>0</v>
      </c>
      <c r="N63" s="13">
        <v>45994</v>
      </c>
    </row>
    <row r="64" spans="1:14" x14ac:dyDescent="0.15">
      <c r="A64" s="163" t="s">
        <v>601</v>
      </c>
      <c r="B64" s="164">
        <v>10167</v>
      </c>
      <c r="C64" s="163" t="s">
        <v>519</v>
      </c>
      <c r="D64" s="164">
        <v>1</v>
      </c>
      <c r="E64" s="7">
        <v>350</v>
      </c>
      <c r="F64" s="7">
        <v>0</v>
      </c>
      <c r="G64" s="7">
        <v>0</v>
      </c>
      <c r="H64" s="7">
        <v>0</v>
      </c>
      <c r="I64" s="7">
        <v>350</v>
      </c>
      <c r="J64" s="7">
        <v>0</v>
      </c>
      <c r="K64" s="7">
        <v>350</v>
      </c>
      <c r="L64" s="164">
        <v>1</v>
      </c>
      <c r="M64" s="16">
        <v>0</v>
      </c>
      <c r="N64" s="13">
        <v>45994</v>
      </c>
    </row>
    <row r="65" spans="1:14" x14ac:dyDescent="0.15">
      <c r="A65" s="163" t="s">
        <v>480</v>
      </c>
      <c r="B65" s="164">
        <v>10225</v>
      </c>
      <c r="C65" s="163" t="s">
        <v>481</v>
      </c>
      <c r="D65" s="164">
        <v>1</v>
      </c>
      <c r="E65" s="7">
        <v>255</v>
      </c>
      <c r="F65" s="7">
        <v>0</v>
      </c>
      <c r="G65" s="7">
        <v>0</v>
      </c>
      <c r="H65" s="7">
        <v>0</v>
      </c>
      <c r="I65" s="7">
        <v>255</v>
      </c>
      <c r="J65" s="7">
        <v>0</v>
      </c>
      <c r="K65" s="7">
        <v>255</v>
      </c>
      <c r="L65" s="164">
        <v>1</v>
      </c>
      <c r="M65" s="16">
        <v>0</v>
      </c>
      <c r="N65" s="13">
        <v>45994</v>
      </c>
    </row>
    <row r="66" spans="1:14" x14ac:dyDescent="0.15">
      <c r="A66" s="163" t="s">
        <v>538</v>
      </c>
      <c r="B66" s="164">
        <v>10645</v>
      </c>
      <c r="C66" s="163" t="s">
        <v>519</v>
      </c>
      <c r="D66" s="164">
        <v>4</v>
      </c>
      <c r="E66" s="7">
        <v>1360</v>
      </c>
      <c r="F66" s="7">
        <v>0</v>
      </c>
      <c r="G66" s="7">
        <v>0</v>
      </c>
      <c r="H66" s="7">
        <v>0</v>
      </c>
      <c r="I66" s="7">
        <v>1360</v>
      </c>
      <c r="J66" s="7">
        <v>0</v>
      </c>
      <c r="K66" s="7">
        <v>1360</v>
      </c>
      <c r="L66" s="164">
        <v>1</v>
      </c>
      <c r="M66" s="16">
        <v>0</v>
      </c>
      <c r="N66" s="13">
        <v>45994</v>
      </c>
    </row>
    <row r="67" spans="1:14" x14ac:dyDescent="0.15">
      <c r="A67" s="163" t="s">
        <v>518</v>
      </c>
      <c r="B67" s="164">
        <v>10145</v>
      </c>
      <c r="C67" s="163" t="s">
        <v>519</v>
      </c>
      <c r="D67" s="164">
        <v>1</v>
      </c>
      <c r="E67" s="7">
        <v>370</v>
      </c>
      <c r="F67" s="7">
        <v>0</v>
      </c>
      <c r="G67" s="7">
        <v>0</v>
      </c>
      <c r="H67" s="7">
        <v>0</v>
      </c>
      <c r="I67" s="7">
        <v>370</v>
      </c>
      <c r="J67" s="7">
        <v>0</v>
      </c>
      <c r="K67" s="7">
        <v>370</v>
      </c>
      <c r="L67" s="164">
        <v>1</v>
      </c>
      <c r="M67" s="16">
        <v>0</v>
      </c>
      <c r="N67" s="13">
        <v>45994</v>
      </c>
    </row>
    <row r="68" spans="1:14" x14ac:dyDescent="0.15">
      <c r="A68" s="163" t="s">
        <v>574</v>
      </c>
      <c r="B68" s="164">
        <v>10052</v>
      </c>
      <c r="C68" s="163" t="s">
        <v>481</v>
      </c>
      <c r="D68" s="164">
        <v>1</v>
      </c>
      <c r="E68" s="7">
        <v>340</v>
      </c>
      <c r="F68" s="7">
        <v>0</v>
      </c>
      <c r="G68" s="7">
        <v>0</v>
      </c>
      <c r="H68" s="7">
        <v>0</v>
      </c>
      <c r="I68" s="7">
        <v>340</v>
      </c>
      <c r="J68" s="7">
        <v>0</v>
      </c>
      <c r="K68" s="7">
        <v>340</v>
      </c>
      <c r="L68" s="164">
        <v>1</v>
      </c>
      <c r="M68" s="16">
        <v>0</v>
      </c>
      <c r="N68" s="13">
        <v>45994</v>
      </c>
    </row>
    <row r="69" spans="1:14" x14ac:dyDescent="0.15">
      <c r="A69" s="163" t="s">
        <v>504</v>
      </c>
      <c r="B69" s="164">
        <v>10125</v>
      </c>
      <c r="C69" s="163" t="s">
        <v>483</v>
      </c>
      <c r="D69" s="164">
        <v>1</v>
      </c>
      <c r="E69" s="7">
        <v>275</v>
      </c>
      <c r="F69" s="7">
        <v>0</v>
      </c>
      <c r="G69" s="7">
        <v>0</v>
      </c>
      <c r="H69" s="7">
        <v>0</v>
      </c>
      <c r="I69" s="7">
        <v>275</v>
      </c>
      <c r="J69" s="7">
        <v>0</v>
      </c>
      <c r="K69" s="7">
        <v>275</v>
      </c>
      <c r="L69" s="164">
        <v>1</v>
      </c>
      <c r="M69" s="16">
        <v>0</v>
      </c>
      <c r="N69" s="13">
        <v>45994</v>
      </c>
    </row>
    <row r="70" spans="1:14" x14ac:dyDescent="0.15">
      <c r="A70" s="163" t="s">
        <v>735</v>
      </c>
      <c r="B70" s="164">
        <v>10652</v>
      </c>
      <c r="C70" s="163" t="s">
        <v>483</v>
      </c>
      <c r="D70" s="164">
        <v>1</v>
      </c>
      <c r="E70" s="7">
        <v>315</v>
      </c>
      <c r="F70" s="7">
        <v>0</v>
      </c>
      <c r="G70" s="7">
        <v>0</v>
      </c>
      <c r="H70" s="7">
        <v>0</v>
      </c>
      <c r="I70" s="7">
        <v>315</v>
      </c>
      <c r="J70" s="7">
        <v>0</v>
      </c>
      <c r="K70" s="7">
        <v>315</v>
      </c>
      <c r="L70" s="164">
        <v>1</v>
      </c>
      <c r="M70" s="16">
        <v>0</v>
      </c>
      <c r="N70" s="13">
        <v>45994</v>
      </c>
    </row>
    <row r="71" spans="1:14" x14ac:dyDescent="0.15">
      <c r="A71" s="163" t="s">
        <v>482</v>
      </c>
      <c r="B71" s="164">
        <v>10109</v>
      </c>
      <c r="C71" s="163" t="s">
        <v>483</v>
      </c>
      <c r="D71" s="164">
        <v>1</v>
      </c>
      <c r="E71" s="7">
        <v>275</v>
      </c>
      <c r="F71" s="7">
        <v>0</v>
      </c>
      <c r="G71" s="7">
        <v>0</v>
      </c>
      <c r="H71" s="7">
        <v>0</v>
      </c>
      <c r="I71" s="7">
        <v>275</v>
      </c>
      <c r="J71" s="7">
        <v>0</v>
      </c>
      <c r="K71" s="7">
        <v>275</v>
      </c>
      <c r="L71" s="164">
        <v>1</v>
      </c>
      <c r="M71" s="16">
        <v>0</v>
      </c>
      <c r="N71" s="13">
        <v>45994</v>
      </c>
    </row>
    <row r="72" spans="1:14" x14ac:dyDescent="0.15">
      <c r="A72" s="163" t="s">
        <v>629</v>
      </c>
      <c r="B72" s="164">
        <v>10115</v>
      </c>
      <c r="C72" s="163" t="s">
        <v>483</v>
      </c>
      <c r="D72" s="164">
        <v>1</v>
      </c>
      <c r="E72" s="7">
        <v>275</v>
      </c>
      <c r="F72" s="7">
        <v>0</v>
      </c>
      <c r="G72" s="7">
        <v>0</v>
      </c>
      <c r="H72" s="7">
        <v>0</v>
      </c>
      <c r="I72" s="7">
        <v>275</v>
      </c>
      <c r="J72" s="7">
        <v>0</v>
      </c>
      <c r="K72" s="7">
        <v>275</v>
      </c>
      <c r="L72" s="164">
        <v>1</v>
      </c>
      <c r="M72" s="16">
        <v>0</v>
      </c>
      <c r="N72" s="13">
        <v>45994</v>
      </c>
    </row>
    <row r="73" spans="1:14" x14ac:dyDescent="0.15">
      <c r="A73" s="163" t="s">
        <v>522</v>
      </c>
      <c r="B73" s="164">
        <v>10055</v>
      </c>
      <c r="C73" s="163" t="s">
        <v>481</v>
      </c>
      <c r="D73" s="164">
        <v>1</v>
      </c>
      <c r="E73" s="7">
        <v>260</v>
      </c>
      <c r="F73" s="7">
        <v>0</v>
      </c>
      <c r="G73" s="7">
        <v>0</v>
      </c>
      <c r="H73" s="7">
        <v>0</v>
      </c>
      <c r="I73" s="7">
        <v>260</v>
      </c>
      <c r="J73" s="7">
        <v>0</v>
      </c>
      <c r="K73" s="7">
        <v>260</v>
      </c>
      <c r="L73" s="164">
        <v>1</v>
      </c>
      <c r="M73" s="16">
        <v>0</v>
      </c>
      <c r="N73" s="13">
        <v>45994</v>
      </c>
    </row>
    <row r="74" spans="1:14" x14ac:dyDescent="0.15">
      <c r="A74" s="163" t="s">
        <v>487</v>
      </c>
      <c r="B74" s="164">
        <v>10442</v>
      </c>
      <c r="C74" s="163" t="s">
        <v>99</v>
      </c>
      <c r="D74" s="164">
        <v>3</v>
      </c>
      <c r="E74" s="7">
        <v>249</v>
      </c>
      <c r="F74" s="7">
        <v>0</v>
      </c>
      <c r="G74" s="7">
        <v>0</v>
      </c>
      <c r="H74" s="7">
        <v>7.18</v>
      </c>
      <c r="I74" s="7">
        <v>241.82</v>
      </c>
      <c r="J74" s="7">
        <v>0</v>
      </c>
      <c r="K74" s="7">
        <v>241.82</v>
      </c>
      <c r="L74" s="164">
        <v>1</v>
      </c>
      <c r="M74" s="16">
        <v>0</v>
      </c>
      <c r="N74" s="13">
        <v>45994</v>
      </c>
    </row>
    <row r="75" spans="1:14" x14ac:dyDescent="0.15">
      <c r="A75" s="163" t="s">
        <v>524</v>
      </c>
      <c r="B75" s="164">
        <v>10443</v>
      </c>
      <c r="C75" s="163" t="s">
        <v>99</v>
      </c>
      <c r="D75" s="164">
        <v>2</v>
      </c>
      <c r="E75" s="7">
        <v>150</v>
      </c>
      <c r="F75" s="7">
        <v>0</v>
      </c>
      <c r="G75" s="7">
        <v>0</v>
      </c>
      <c r="H75" s="7">
        <v>6.49</v>
      </c>
      <c r="I75" s="7">
        <v>143.51</v>
      </c>
      <c r="J75" s="7">
        <v>0</v>
      </c>
      <c r="K75" s="7">
        <v>143.51</v>
      </c>
      <c r="L75" s="164">
        <v>1</v>
      </c>
      <c r="M75" s="16">
        <v>0</v>
      </c>
      <c r="N75" s="13">
        <v>45994</v>
      </c>
    </row>
    <row r="76" spans="1:14" x14ac:dyDescent="0.15">
      <c r="A76" s="163" t="s">
        <v>585</v>
      </c>
      <c r="B76" s="164">
        <v>10441</v>
      </c>
      <c r="C76" s="163" t="s">
        <v>99</v>
      </c>
      <c r="D76" s="164">
        <v>1</v>
      </c>
      <c r="E76" s="7">
        <v>250</v>
      </c>
      <c r="F76" s="7">
        <v>0</v>
      </c>
      <c r="G76" s="7">
        <v>0</v>
      </c>
      <c r="H76" s="7">
        <v>0</v>
      </c>
      <c r="I76" s="7">
        <v>250</v>
      </c>
      <c r="J76" s="7">
        <v>0</v>
      </c>
      <c r="K76" s="7">
        <v>250</v>
      </c>
      <c r="L76" s="164">
        <v>1</v>
      </c>
      <c r="M76" s="16">
        <v>0</v>
      </c>
      <c r="N76" s="13">
        <v>45994</v>
      </c>
    </row>
    <row r="77" spans="1:14" x14ac:dyDescent="0.15">
      <c r="A77" s="163" t="s">
        <v>489</v>
      </c>
      <c r="B77" s="164">
        <v>10445</v>
      </c>
      <c r="C77" s="163" t="s">
        <v>99</v>
      </c>
      <c r="D77" s="164">
        <v>1</v>
      </c>
      <c r="E77" s="7">
        <v>195</v>
      </c>
      <c r="F77" s="7">
        <v>0</v>
      </c>
      <c r="G77" s="7">
        <v>0</v>
      </c>
      <c r="H77" s="7">
        <v>24.65</v>
      </c>
      <c r="I77" s="7">
        <v>170.35</v>
      </c>
      <c r="J77" s="7">
        <v>0</v>
      </c>
      <c r="K77" s="7">
        <v>170.35</v>
      </c>
      <c r="L77" s="164">
        <v>1</v>
      </c>
      <c r="M77" s="16">
        <v>0</v>
      </c>
      <c r="N77" s="13">
        <v>45994</v>
      </c>
    </row>
    <row r="78" spans="1:14" x14ac:dyDescent="0.15">
      <c r="A78" s="163" t="s">
        <v>505</v>
      </c>
      <c r="B78" s="164">
        <v>10470</v>
      </c>
      <c r="C78" s="163" t="s">
        <v>5</v>
      </c>
      <c r="D78" s="164">
        <v>1</v>
      </c>
      <c r="E78" s="7">
        <v>275</v>
      </c>
      <c r="F78" s="7">
        <v>0</v>
      </c>
      <c r="G78" s="7">
        <v>0</v>
      </c>
      <c r="H78" s="7">
        <v>0</v>
      </c>
      <c r="I78" s="7">
        <v>275</v>
      </c>
      <c r="J78" s="7">
        <v>0</v>
      </c>
      <c r="K78" s="7">
        <v>275</v>
      </c>
      <c r="L78" s="164">
        <v>1</v>
      </c>
      <c r="M78" s="16">
        <v>0</v>
      </c>
      <c r="N78" s="13">
        <v>45994</v>
      </c>
    </row>
    <row r="79" spans="1:14" x14ac:dyDescent="0.15">
      <c r="A79" s="163" t="s">
        <v>626</v>
      </c>
      <c r="B79" s="164">
        <v>10471</v>
      </c>
      <c r="C79" s="163" t="s">
        <v>5</v>
      </c>
      <c r="D79" s="164">
        <v>1</v>
      </c>
      <c r="E79" s="7">
        <v>495</v>
      </c>
      <c r="F79" s="7">
        <v>0</v>
      </c>
      <c r="G79" s="7">
        <v>0</v>
      </c>
      <c r="H79" s="7">
        <v>0</v>
      </c>
      <c r="I79" s="7">
        <v>495</v>
      </c>
      <c r="J79" s="7">
        <v>0</v>
      </c>
      <c r="K79" s="7">
        <v>495</v>
      </c>
      <c r="L79" s="164">
        <v>1</v>
      </c>
      <c r="M79" s="16">
        <v>0</v>
      </c>
      <c r="N79" s="13">
        <v>45994</v>
      </c>
    </row>
    <row r="80" spans="1:14" x14ac:dyDescent="0.15">
      <c r="A80" s="163" t="s">
        <v>552</v>
      </c>
      <c r="B80" s="164">
        <v>10211</v>
      </c>
      <c r="C80" s="163" t="s">
        <v>491</v>
      </c>
      <c r="D80" s="164">
        <v>1</v>
      </c>
      <c r="E80" s="7">
        <v>265</v>
      </c>
      <c r="F80" s="7">
        <v>0</v>
      </c>
      <c r="G80" s="7">
        <v>0</v>
      </c>
      <c r="H80" s="7">
        <v>0</v>
      </c>
      <c r="I80" s="7">
        <v>265</v>
      </c>
      <c r="J80" s="7">
        <v>0</v>
      </c>
      <c r="K80" s="7">
        <v>265</v>
      </c>
      <c r="L80" s="164">
        <v>1</v>
      </c>
      <c r="M80" s="16">
        <v>0</v>
      </c>
      <c r="N80" s="13">
        <v>45994</v>
      </c>
    </row>
    <row r="81" spans="1:14" x14ac:dyDescent="0.15">
      <c r="A81" s="163" t="s">
        <v>594</v>
      </c>
      <c r="B81" s="164">
        <v>10212</v>
      </c>
      <c r="C81" s="163" t="s">
        <v>491</v>
      </c>
      <c r="D81" s="164">
        <v>1</v>
      </c>
      <c r="E81" s="7">
        <v>245</v>
      </c>
      <c r="F81" s="7">
        <v>0</v>
      </c>
      <c r="G81" s="7">
        <v>0</v>
      </c>
      <c r="H81" s="7">
        <v>0</v>
      </c>
      <c r="I81" s="7">
        <v>245</v>
      </c>
      <c r="J81" s="7">
        <v>0</v>
      </c>
      <c r="K81" s="7">
        <v>245</v>
      </c>
      <c r="L81" s="164">
        <v>1</v>
      </c>
      <c r="M81" s="16">
        <v>0</v>
      </c>
      <c r="N81" s="13">
        <v>45994</v>
      </c>
    </row>
    <row r="82" spans="1:14" x14ac:dyDescent="0.15">
      <c r="A82" s="163" t="s">
        <v>543</v>
      </c>
      <c r="B82" s="164">
        <v>10222</v>
      </c>
      <c r="C82" s="163" t="s">
        <v>491</v>
      </c>
      <c r="D82" s="164">
        <v>1</v>
      </c>
      <c r="E82" s="7">
        <v>235</v>
      </c>
      <c r="F82" s="7">
        <v>0</v>
      </c>
      <c r="G82" s="7">
        <v>0</v>
      </c>
      <c r="H82" s="7">
        <v>0</v>
      </c>
      <c r="I82" s="7">
        <v>235</v>
      </c>
      <c r="J82" s="7">
        <v>0</v>
      </c>
      <c r="K82" s="7">
        <v>235</v>
      </c>
      <c r="L82" s="164">
        <v>1</v>
      </c>
      <c r="M82" s="16">
        <v>0</v>
      </c>
      <c r="N82" s="13">
        <v>45994</v>
      </c>
    </row>
    <row r="83" spans="1:14" x14ac:dyDescent="0.15">
      <c r="A83" s="163" t="s">
        <v>490</v>
      </c>
      <c r="B83" s="164">
        <v>10223</v>
      </c>
      <c r="C83" s="163" t="s">
        <v>491</v>
      </c>
      <c r="D83" s="164">
        <v>1</v>
      </c>
      <c r="E83" s="7">
        <v>275</v>
      </c>
      <c r="F83" s="7">
        <v>0</v>
      </c>
      <c r="G83" s="7">
        <v>0</v>
      </c>
      <c r="H83" s="7">
        <v>0</v>
      </c>
      <c r="I83" s="7">
        <v>275</v>
      </c>
      <c r="J83" s="7">
        <v>0</v>
      </c>
      <c r="K83" s="7">
        <v>275</v>
      </c>
      <c r="L83" s="164">
        <v>1</v>
      </c>
      <c r="M83" s="16">
        <v>0</v>
      </c>
      <c r="N83" s="13">
        <v>45994</v>
      </c>
    </row>
    <row r="84" spans="1:14" x14ac:dyDescent="0.15">
      <c r="A84" s="163" t="s">
        <v>492</v>
      </c>
      <c r="B84" s="164">
        <v>10216</v>
      </c>
      <c r="C84" s="163" t="s">
        <v>491</v>
      </c>
      <c r="D84" s="164">
        <v>3</v>
      </c>
      <c r="E84" s="7">
        <v>735</v>
      </c>
      <c r="F84" s="7">
        <v>0</v>
      </c>
      <c r="G84" s="7">
        <v>0</v>
      </c>
      <c r="H84" s="7">
        <v>0</v>
      </c>
      <c r="I84" s="7">
        <v>735</v>
      </c>
      <c r="J84" s="7">
        <v>0</v>
      </c>
      <c r="K84" s="7">
        <v>735</v>
      </c>
      <c r="L84" s="164">
        <v>1</v>
      </c>
      <c r="M84" s="16">
        <v>0</v>
      </c>
      <c r="N84" s="13">
        <v>45994</v>
      </c>
    </row>
    <row r="85" spans="1:14" x14ac:dyDescent="0.15">
      <c r="A85" s="163" t="s">
        <v>493</v>
      </c>
      <c r="B85" s="164">
        <v>10264</v>
      </c>
      <c r="C85" s="163" t="s">
        <v>9</v>
      </c>
      <c r="D85" s="164">
        <v>2</v>
      </c>
      <c r="E85" s="7">
        <v>380</v>
      </c>
      <c r="F85" s="7">
        <v>0</v>
      </c>
      <c r="G85" s="7">
        <v>0</v>
      </c>
      <c r="H85" s="7">
        <v>19</v>
      </c>
      <c r="I85" s="7">
        <v>361</v>
      </c>
      <c r="J85" s="7">
        <v>0</v>
      </c>
      <c r="K85" s="7">
        <v>361</v>
      </c>
      <c r="L85" s="164">
        <v>1</v>
      </c>
      <c r="M85" s="16">
        <v>0</v>
      </c>
      <c r="N85" s="13">
        <v>45994</v>
      </c>
    </row>
    <row r="86" spans="1:14" x14ac:dyDescent="0.15">
      <c r="A86" s="163" t="s">
        <v>494</v>
      </c>
      <c r="B86" s="164">
        <v>10377</v>
      </c>
      <c r="C86" s="163" t="s">
        <v>9</v>
      </c>
      <c r="D86" s="164">
        <v>1</v>
      </c>
      <c r="E86" s="7">
        <v>345</v>
      </c>
      <c r="F86" s="7">
        <v>0</v>
      </c>
      <c r="G86" s="7">
        <v>0</v>
      </c>
      <c r="H86" s="7">
        <v>34.5</v>
      </c>
      <c r="I86" s="7">
        <v>310.5</v>
      </c>
      <c r="J86" s="7">
        <v>0</v>
      </c>
      <c r="K86" s="7">
        <v>310.5</v>
      </c>
      <c r="L86" s="164">
        <v>1</v>
      </c>
      <c r="M86" s="16">
        <v>0</v>
      </c>
      <c r="N86" s="13">
        <v>45994</v>
      </c>
    </row>
    <row r="87" spans="1:14" x14ac:dyDescent="0.15">
      <c r="A87" s="163" t="s">
        <v>526</v>
      </c>
      <c r="B87" s="164">
        <v>10363</v>
      </c>
      <c r="C87" s="163" t="s">
        <v>9</v>
      </c>
      <c r="D87" s="164">
        <v>1</v>
      </c>
      <c r="E87" s="7">
        <v>265</v>
      </c>
      <c r="F87" s="7">
        <v>0</v>
      </c>
      <c r="G87" s="7">
        <v>0</v>
      </c>
      <c r="H87" s="7">
        <v>0</v>
      </c>
      <c r="I87" s="7">
        <v>265</v>
      </c>
      <c r="J87" s="7">
        <v>0</v>
      </c>
      <c r="K87" s="7">
        <v>265</v>
      </c>
      <c r="L87" s="164">
        <v>1</v>
      </c>
      <c r="M87" s="16">
        <v>0</v>
      </c>
      <c r="N87" s="13">
        <v>45994</v>
      </c>
    </row>
    <row r="88" spans="1:14" x14ac:dyDescent="0.15">
      <c r="A88" s="163" t="s">
        <v>527</v>
      </c>
      <c r="B88" s="164">
        <v>10382</v>
      </c>
      <c r="C88" s="163" t="s">
        <v>9</v>
      </c>
      <c r="D88" s="164">
        <v>1</v>
      </c>
      <c r="E88" s="7">
        <v>235</v>
      </c>
      <c r="F88" s="7">
        <v>0</v>
      </c>
      <c r="G88" s="7">
        <v>0</v>
      </c>
      <c r="H88" s="7">
        <v>23.5</v>
      </c>
      <c r="I88" s="7">
        <v>211.5</v>
      </c>
      <c r="J88" s="7">
        <v>0</v>
      </c>
      <c r="K88" s="7">
        <v>211.5</v>
      </c>
      <c r="L88" s="164">
        <v>1</v>
      </c>
      <c r="M88" s="16">
        <v>0</v>
      </c>
      <c r="N88" s="13">
        <v>45994</v>
      </c>
    </row>
    <row r="89" spans="1:14" x14ac:dyDescent="0.15">
      <c r="A89" s="163" t="s">
        <v>604</v>
      </c>
      <c r="B89" s="164">
        <v>10383</v>
      </c>
      <c r="C89" s="163" t="s">
        <v>9</v>
      </c>
      <c r="D89" s="164">
        <v>1</v>
      </c>
      <c r="E89" s="7">
        <v>225</v>
      </c>
      <c r="F89" s="7">
        <v>0</v>
      </c>
      <c r="G89" s="7">
        <v>0</v>
      </c>
      <c r="H89" s="7">
        <v>0</v>
      </c>
      <c r="I89" s="7">
        <v>225</v>
      </c>
      <c r="J89" s="7">
        <v>0</v>
      </c>
      <c r="K89" s="7">
        <v>225</v>
      </c>
      <c r="L89" s="164">
        <v>1</v>
      </c>
      <c r="M89" s="16">
        <v>0</v>
      </c>
      <c r="N89" s="13">
        <v>45994</v>
      </c>
    </row>
    <row r="90" spans="1:14" x14ac:dyDescent="0.15">
      <c r="A90" s="163" t="s">
        <v>595</v>
      </c>
      <c r="B90" s="164">
        <v>10367</v>
      </c>
      <c r="C90" s="163" t="s">
        <v>9</v>
      </c>
      <c r="D90" s="164">
        <v>1</v>
      </c>
      <c r="E90" s="7">
        <v>330</v>
      </c>
      <c r="F90" s="7">
        <v>0</v>
      </c>
      <c r="G90" s="7">
        <v>0</v>
      </c>
      <c r="H90" s="7">
        <v>0</v>
      </c>
      <c r="I90" s="7">
        <v>330</v>
      </c>
      <c r="J90" s="7">
        <v>0</v>
      </c>
      <c r="K90" s="7">
        <v>330</v>
      </c>
      <c r="L90" s="164">
        <v>1</v>
      </c>
      <c r="M90" s="16">
        <v>0</v>
      </c>
      <c r="N90" s="13">
        <v>45994</v>
      </c>
    </row>
    <row r="91" spans="1:14" x14ac:dyDescent="0.15">
      <c r="A91" s="163" t="s">
        <v>553</v>
      </c>
      <c r="B91" s="164">
        <v>10481</v>
      </c>
      <c r="C91" s="163" t="s">
        <v>77</v>
      </c>
      <c r="D91" s="164">
        <v>1</v>
      </c>
      <c r="E91" s="7">
        <v>860</v>
      </c>
      <c r="F91" s="7">
        <v>0</v>
      </c>
      <c r="G91" s="7">
        <v>0</v>
      </c>
      <c r="H91" s="7">
        <v>0</v>
      </c>
      <c r="I91" s="7">
        <v>860</v>
      </c>
      <c r="J91" s="7">
        <v>0</v>
      </c>
      <c r="K91" s="7">
        <v>860</v>
      </c>
      <c r="L91" s="164">
        <v>1</v>
      </c>
      <c r="M91" s="16">
        <v>0</v>
      </c>
      <c r="N91" s="13">
        <v>45994</v>
      </c>
    </row>
    <row r="92" spans="1:14" x14ac:dyDescent="0.15">
      <c r="A92" s="163" t="s">
        <v>545</v>
      </c>
      <c r="B92" s="164">
        <v>10033</v>
      </c>
      <c r="C92" s="163" t="s">
        <v>77</v>
      </c>
      <c r="D92" s="164">
        <v>1</v>
      </c>
      <c r="E92" s="7">
        <v>1290</v>
      </c>
      <c r="F92" s="7">
        <v>0</v>
      </c>
      <c r="G92" s="7">
        <v>0</v>
      </c>
      <c r="H92" s="7">
        <v>0</v>
      </c>
      <c r="I92" s="7">
        <v>1290</v>
      </c>
      <c r="J92" s="7">
        <v>0</v>
      </c>
      <c r="K92" s="7">
        <v>1290</v>
      </c>
      <c r="L92" s="164">
        <v>1</v>
      </c>
      <c r="M92" s="16">
        <v>0</v>
      </c>
      <c r="N92" s="13">
        <v>45994</v>
      </c>
    </row>
    <row r="93" spans="1:14" x14ac:dyDescent="0.15">
      <c r="A93" s="163" t="s">
        <v>648</v>
      </c>
      <c r="B93" s="164">
        <v>10477</v>
      </c>
      <c r="C93" s="163" t="s">
        <v>77</v>
      </c>
      <c r="D93" s="164">
        <v>1</v>
      </c>
      <c r="E93" s="7">
        <v>1170</v>
      </c>
      <c r="F93" s="7">
        <v>0</v>
      </c>
      <c r="G93" s="7">
        <v>0</v>
      </c>
      <c r="H93" s="7">
        <v>0</v>
      </c>
      <c r="I93" s="7">
        <v>1170</v>
      </c>
      <c r="J93" s="7">
        <v>0</v>
      </c>
      <c r="K93" s="7">
        <v>1170</v>
      </c>
      <c r="L93" s="164">
        <v>1</v>
      </c>
      <c r="M93" s="16">
        <v>0</v>
      </c>
      <c r="N93" s="13">
        <v>45994</v>
      </c>
    </row>
    <row r="94" spans="1:14" x14ac:dyDescent="0.15">
      <c r="A94" s="163" t="s">
        <v>495</v>
      </c>
      <c r="B94" s="164">
        <v>10354</v>
      </c>
      <c r="C94" s="163" t="s">
        <v>19</v>
      </c>
      <c r="D94" s="164">
        <v>2</v>
      </c>
      <c r="E94" s="7">
        <v>700</v>
      </c>
      <c r="F94" s="7">
        <v>0</v>
      </c>
      <c r="G94" s="7">
        <v>0</v>
      </c>
      <c r="H94" s="7">
        <v>70</v>
      </c>
      <c r="I94" s="7">
        <v>630</v>
      </c>
      <c r="J94" s="7">
        <v>0</v>
      </c>
      <c r="K94" s="7">
        <v>630</v>
      </c>
      <c r="L94" s="164">
        <v>1</v>
      </c>
      <c r="M94" s="16">
        <v>0</v>
      </c>
      <c r="N94" s="13">
        <v>45994</v>
      </c>
    </row>
    <row r="95" spans="1:14" x14ac:dyDescent="0.15">
      <c r="A95" s="163" t="s">
        <v>511</v>
      </c>
      <c r="B95" s="164">
        <v>10227</v>
      </c>
      <c r="C95" s="163" t="s">
        <v>19</v>
      </c>
      <c r="D95" s="164">
        <v>1</v>
      </c>
      <c r="E95" s="7">
        <v>385</v>
      </c>
      <c r="F95" s="7">
        <v>0</v>
      </c>
      <c r="G95" s="7">
        <v>0</v>
      </c>
      <c r="H95" s="7">
        <v>0</v>
      </c>
      <c r="I95" s="7">
        <v>385</v>
      </c>
      <c r="J95" s="7">
        <v>0</v>
      </c>
      <c r="K95" s="7">
        <v>385</v>
      </c>
      <c r="L95" s="164">
        <v>1</v>
      </c>
      <c r="M95" s="16">
        <v>0</v>
      </c>
      <c r="N95" s="13">
        <v>45994</v>
      </c>
    </row>
    <row r="96" spans="1:14" x14ac:dyDescent="0.15">
      <c r="A96" s="163" t="s">
        <v>498</v>
      </c>
      <c r="B96" s="164">
        <v>10356</v>
      </c>
      <c r="C96" s="163" t="s">
        <v>19</v>
      </c>
      <c r="D96" s="164">
        <v>2</v>
      </c>
      <c r="E96" s="7">
        <v>720</v>
      </c>
      <c r="F96" s="7">
        <v>0</v>
      </c>
      <c r="G96" s="7">
        <v>0</v>
      </c>
      <c r="H96" s="7">
        <v>103.15</v>
      </c>
      <c r="I96" s="7">
        <v>616.85</v>
      </c>
      <c r="J96" s="7">
        <v>0</v>
      </c>
      <c r="K96" s="7">
        <v>616.85</v>
      </c>
      <c r="L96" s="164">
        <v>1</v>
      </c>
      <c r="M96" s="16">
        <v>0</v>
      </c>
      <c r="N96" s="13">
        <v>45994</v>
      </c>
    </row>
    <row r="97" spans="1:14" x14ac:dyDescent="0.15">
      <c r="A97" s="163" t="s">
        <v>512</v>
      </c>
      <c r="B97" s="164">
        <v>10427</v>
      </c>
      <c r="C97" s="163" t="s">
        <v>12</v>
      </c>
      <c r="D97" s="164">
        <v>1</v>
      </c>
      <c r="E97" s="7">
        <v>359</v>
      </c>
      <c r="F97" s="7">
        <v>0</v>
      </c>
      <c r="G97" s="7">
        <v>0</v>
      </c>
      <c r="H97" s="7">
        <v>0</v>
      </c>
      <c r="I97" s="7">
        <v>359</v>
      </c>
      <c r="J97" s="7">
        <v>0</v>
      </c>
      <c r="K97" s="7">
        <v>359</v>
      </c>
      <c r="L97" s="164">
        <v>1</v>
      </c>
      <c r="M97" s="16">
        <v>0</v>
      </c>
      <c r="N97" s="13">
        <v>45994</v>
      </c>
    </row>
    <row r="98" spans="1:14" x14ac:dyDescent="0.15">
      <c r="A98" s="163" t="s">
        <v>590</v>
      </c>
      <c r="B98" s="164">
        <v>10411</v>
      </c>
      <c r="C98" s="163" t="s">
        <v>4</v>
      </c>
      <c r="D98" s="164">
        <v>1</v>
      </c>
      <c r="E98" s="7">
        <v>395</v>
      </c>
      <c r="F98" s="7">
        <v>0</v>
      </c>
      <c r="G98" s="7">
        <v>0</v>
      </c>
      <c r="H98" s="7">
        <v>34.18</v>
      </c>
      <c r="I98" s="7">
        <v>360.82</v>
      </c>
      <c r="J98" s="7">
        <v>0</v>
      </c>
      <c r="K98" s="7">
        <v>360.82</v>
      </c>
      <c r="L98" s="164">
        <v>1</v>
      </c>
      <c r="M98" s="16">
        <v>0</v>
      </c>
      <c r="N98" s="13">
        <v>45994</v>
      </c>
    </row>
    <row r="99" spans="1:14" x14ac:dyDescent="0.15">
      <c r="A99" s="163" t="s">
        <v>739</v>
      </c>
      <c r="B99" s="164">
        <v>10653</v>
      </c>
      <c r="C99" s="163" t="s">
        <v>4</v>
      </c>
      <c r="D99" s="164">
        <v>1</v>
      </c>
      <c r="E99" s="7">
        <v>275</v>
      </c>
      <c r="F99" s="7">
        <v>0</v>
      </c>
      <c r="G99" s="7">
        <v>0</v>
      </c>
      <c r="H99" s="7">
        <v>0</v>
      </c>
      <c r="I99" s="7">
        <v>275</v>
      </c>
      <c r="J99" s="7">
        <v>0</v>
      </c>
      <c r="K99" s="7">
        <v>275</v>
      </c>
      <c r="L99" s="164">
        <v>1</v>
      </c>
      <c r="M99" s="16">
        <v>0</v>
      </c>
      <c r="N99" s="13">
        <v>45994</v>
      </c>
    </row>
    <row r="100" spans="1:14" x14ac:dyDescent="0.15">
      <c r="A100" s="163" t="s">
        <v>564</v>
      </c>
      <c r="B100" s="164">
        <v>10037</v>
      </c>
      <c r="C100" s="163" t="s">
        <v>4</v>
      </c>
      <c r="D100" s="164">
        <v>1</v>
      </c>
      <c r="E100" s="7">
        <v>395</v>
      </c>
      <c r="F100" s="7">
        <v>0</v>
      </c>
      <c r="G100" s="7">
        <v>0</v>
      </c>
      <c r="H100" s="7">
        <v>0</v>
      </c>
      <c r="I100" s="7">
        <v>395</v>
      </c>
      <c r="J100" s="7">
        <v>0</v>
      </c>
      <c r="K100" s="7">
        <v>395</v>
      </c>
      <c r="L100" s="164">
        <v>1</v>
      </c>
      <c r="M100" s="16">
        <v>0</v>
      </c>
      <c r="N100" s="13">
        <v>45994</v>
      </c>
    </row>
    <row r="101" spans="1:14" x14ac:dyDescent="0.15">
      <c r="A101" s="163" t="s">
        <v>532</v>
      </c>
      <c r="B101" s="164">
        <v>10421</v>
      </c>
      <c r="C101" s="163" t="s">
        <v>79</v>
      </c>
      <c r="D101" s="164">
        <v>2</v>
      </c>
      <c r="E101" s="7">
        <v>476</v>
      </c>
      <c r="F101" s="7">
        <v>0</v>
      </c>
      <c r="G101" s="7">
        <v>0</v>
      </c>
      <c r="H101" s="7">
        <v>0</v>
      </c>
      <c r="I101" s="7">
        <v>476</v>
      </c>
      <c r="J101" s="7">
        <v>0</v>
      </c>
      <c r="K101" s="7">
        <v>476</v>
      </c>
      <c r="L101" s="164">
        <v>1</v>
      </c>
      <c r="M101" s="16">
        <v>0</v>
      </c>
      <c r="N101" s="13">
        <v>45994</v>
      </c>
    </row>
    <row r="102" spans="1:14" x14ac:dyDescent="0.15">
      <c r="A102" s="163" t="s">
        <v>565</v>
      </c>
      <c r="B102" s="164">
        <v>10403</v>
      </c>
      <c r="C102" s="163" t="s">
        <v>35</v>
      </c>
      <c r="D102" s="164">
        <v>1</v>
      </c>
      <c r="E102" s="7">
        <v>335</v>
      </c>
      <c r="F102" s="7">
        <v>0</v>
      </c>
      <c r="G102" s="7">
        <v>0</v>
      </c>
      <c r="H102" s="7">
        <v>42.35</v>
      </c>
      <c r="I102" s="7">
        <v>292.64999999999998</v>
      </c>
      <c r="J102" s="7">
        <v>0</v>
      </c>
      <c r="K102" s="7">
        <v>292.64999999999998</v>
      </c>
      <c r="L102" s="164">
        <v>1</v>
      </c>
      <c r="M102" s="16">
        <v>0</v>
      </c>
      <c r="N102" s="13">
        <v>45994</v>
      </c>
    </row>
    <row r="103" spans="1:14" x14ac:dyDescent="0.15">
      <c r="A103" s="163" t="s">
        <v>569</v>
      </c>
      <c r="B103" s="164">
        <v>10404</v>
      </c>
      <c r="C103" s="163" t="s">
        <v>35</v>
      </c>
      <c r="D103" s="164">
        <v>2</v>
      </c>
      <c r="E103" s="7">
        <v>710</v>
      </c>
      <c r="F103" s="7">
        <v>0</v>
      </c>
      <c r="G103" s="7">
        <v>0</v>
      </c>
      <c r="H103" s="7">
        <v>0</v>
      </c>
      <c r="I103" s="7">
        <v>710</v>
      </c>
      <c r="J103" s="7">
        <v>0</v>
      </c>
      <c r="K103" s="7">
        <v>710</v>
      </c>
      <c r="L103" s="164">
        <v>1</v>
      </c>
      <c r="M103" s="16">
        <v>0</v>
      </c>
      <c r="N103" s="13">
        <v>45994</v>
      </c>
    </row>
    <row r="104" spans="1:14" x14ac:dyDescent="0.15">
      <c r="A104" s="163" t="s">
        <v>655</v>
      </c>
      <c r="B104" s="164">
        <v>10030</v>
      </c>
      <c r="C104" s="163" t="s">
        <v>0</v>
      </c>
      <c r="D104" s="164">
        <v>1</v>
      </c>
      <c r="E104" s="7">
        <v>695</v>
      </c>
      <c r="F104" s="7">
        <v>0</v>
      </c>
      <c r="G104" s="7">
        <v>0</v>
      </c>
      <c r="H104" s="7">
        <v>0</v>
      </c>
      <c r="I104" s="7">
        <v>695</v>
      </c>
      <c r="J104" s="7">
        <v>0</v>
      </c>
      <c r="K104" s="7">
        <v>695</v>
      </c>
      <c r="L104" s="164">
        <v>1</v>
      </c>
      <c r="M104" s="16">
        <v>0</v>
      </c>
      <c r="N104" s="13">
        <v>45994</v>
      </c>
    </row>
    <row r="105" spans="1:14" x14ac:dyDescent="0.15">
      <c r="A105" s="163" t="s">
        <v>463</v>
      </c>
      <c r="B105" s="164">
        <v>10242</v>
      </c>
      <c r="C105" s="163" t="s">
        <v>399</v>
      </c>
      <c r="D105" s="164">
        <v>1</v>
      </c>
      <c r="E105" s="7">
        <v>0</v>
      </c>
      <c r="F105" s="7">
        <v>0</v>
      </c>
      <c r="G105" s="7">
        <v>0</v>
      </c>
      <c r="H105" s="7">
        <v>0</v>
      </c>
      <c r="I105" s="7">
        <v>0</v>
      </c>
      <c r="J105" s="7">
        <v>0</v>
      </c>
      <c r="K105" s="7">
        <v>0</v>
      </c>
      <c r="L105" s="164">
        <v>0</v>
      </c>
      <c r="M105" s="16">
        <v>0</v>
      </c>
      <c r="N105" s="13">
        <v>45994</v>
      </c>
    </row>
    <row r="106" spans="1:14" x14ac:dyDescent="0.15">
      <c r="A106" s="163" t="s">
        <v>427</v>
      </c>
      <c r="B106" s="164">
        <v>10633</v>
      </c>
      <c r="C106" s="163" t="s">
        <v>727</v>
      </c>
      <c r="D106" s="164">
        <v>2</v>
      </c>
      <c r="E106" s="7">
        <v>318</v>
      </c>
      <c r="F106" s="7">
        <v>0</v>
      </c>
      <c r="G106" s="7">
        <v>0</v>
      </c>
      <c r="H106" s="7">
        <v>0</v>
      </c>
      <c r="I106" s="7">
        <v>318</v>
      </c>
      <c r="J106" s="7">
        <v>0</v>
      </c>
      <c r="K106" s="7">
        <v>318</v>
      </c>
      <c r="L106" s="164">
        <v>1</v>
      </c>
      <c r="M106" s="16">
        <v>0</v>
      </c>
      <c r="N106" s="13">
        <v>45994</v>
      </c>
    </row>
    <row r="107" spans="1:14" x14ac:dyDescent="0.15">
      <c r="A107" s="163" t="s">
        <v>429</v>
      </c>
      <c r="B107" s="164">
        <v>10632</v>
      </c>
      <c r="C107" s="163" t="s">
        <v>727</v>
      </c>
      <c r="D107" s="164">
        <v>3</v>
      </c>
      <c r="E107" s="7">
        <v>477</v>
      </c>
      <c r="F107" s="7">
        <v>0</v>
      </c>
      <c r="G107" s="7">
        <v>0</v>
      </c>
      <c r="H107" s="7">
        <v>0</v>
      </c>
      <c r="I107" s="7">
        <v>477</v>
      </c>
      <c r="J107" s="7">
        <v>0</v>
      </c>
      <c r="K107" s="7">
        <v>477</v>
      </c>
      <c r="L107" s="164">
        <v>1</v>
      </c>
      <c r="M107" s="16">
        <v>0</v>
      </c>
      <c r="N107" s="13">
        <v>45994</v>
      </c>
    </row>
    <row r="108" spans="1:14" x14ac:dyDescent="0.15">
      <c r="A108" s="163" t="s">
        <v>479</v>
      </c>
      <c r="B108" s="164">
        <v>10396</v>
      </c>
      <c r="C108" s="163" t="s">
        <v>32</v>
      </c>
      <c r="D108" s="164">
        <v>1</v>
      </c>
      <c r="E108" s="7">
        <v>555</v>
      </c>
      <c r="F108" s="7">
        <v>0</v>
      </c>
      <c r="G108" s="7">
        <v>0</v>
      </c>
      <c r="H108" s="7">
        <v>0</v>
      </c>
      <c r="I108" s="7">
        <v>555</v>
      </c>
      <c r="J108" s="7">
        <v>0</v>
      </c>
      <c r="K108" s="7">
        <v>555</v>
      </c>
      <c r="L108" s="164">
        <v>1</v>
      </c>
      <c r="M108" s="16">
        <v>0</v>
      </c>
      <c r="N108" s="13">
        <v>45995</v>
      </c>
    </row>
    <row r="109" spans="1:14" x14ac:dyDescent="0.15">
      <c r="A109" s="163" t="s">
        <v>480</v>
      </c>
      <c r="B109" s="164">
        <v>10225</v>
      </c>
      <c r="C109" s="163" t="s">
        <v>481</v>
      </c>
      <c r="D109" s="164">
        <v>1</v>
      </c>
      <c r="E109" s="7">
        <v>255</v>
      </c>
      <c r="F109" s="7">
        <v>0</v>
      </c>
      <c r="G109" s="7">
        <v>0</v>
      </c>
      <c r="H109" s="7">
        <v>0</v>
      </c>
      <c r="I109" s="7">
        <v>255</v>
      </c>
      <c r="J109" s="7">
        <v>0</v>
      </c>
      <c r="K109" s="7">
        <v>255</v>
      </c>
      <c r="L109" s="164">
        <v>1</v>
      </c>
      <c r="M109" s="16">
        <v>0</v>
      </c>
      <c r="N109" s="13">
        <v>45995</v>
      </c>
    </row>
    <row r="110" spans="1:14" x14ac:dyDescent="0.15">
      <c r="A110" s="163" t="s">
        <v>550</v>
      </c>
      <c r="B110" s="164">
        <v>10072</v>
      </c>
      <c r="C110" s="163" t="s">
        <v>481</v>
      </c>
      <c r="D110" s="164">
        <v>1</v>
      </c>
      <c r="E110" s="7">
        <v>315</v>
      </c>
      <c r="F110" s="7">
        <v>0</v>
      </c>
      <c r="G110" s="7">
        <v>0</v>
      </c>
      <c r="H110" s="7">
        <v>0</v>
      </c>
      <c r="I110" s="7">
        <v>315</v>
      </c>
      <c r="J110" s="7">
        <v>0</v>
      </c>
      <c r="K110" s="7">
        <v>315</v>
      </c>
      <c r="L110" s="164">
        <v>1</v>
      </c>
      <c r="M110" s="16">
        <v>0</v>
      </c>
      <c r="N110" s="13">
        <v>45995</v>
      </c>
    </row>
    <row r="111" spans="1:14" x14ac:dyDescent="0.15">
      <c r="A111" s="163" t="s">
        <v>735</v>
      </c>
      <c r="B111" s="164">
        <v>10652</v>
      </c>
      <c r="C111" s="163" t="s">
        <v>483</v>
      </c>
      <c r="D111" s="164">
        <v>1</v>
      </c>
      <c r="E111" s="7">
        <v>315</v>
      </c>
      <c r="F111" s="7">
        <v>0</v>
      </c>
      <c r="G111" s="7">
        <v>0</v>
      </c>
      <c r="H111" s="7">
        <v>0</v>
      </c>
      <c r="I111" s="7">
        <v>315</v>
      </c>
      <c r="J111" s="7">
        <v>0</v>
      </c>
      <c r="K111" s="7">
        <v>315</v>
      </c>
      <c r="L111" s="164">
        <v>1</v>
      </c>
      <c r="M111" s="16">
        <v>0</v>
      </c>
      <c r="N111" s="13">
        <v>45995</v>
      </c>
    </row>
    <row r="112" spans="1:14" x14ac:dyDescent="0.15">
      <c r="A112" s="163" t="s">
        <v>612</v>
      </c>
      <c r="B112" s="164">
        <v>10051</v>
      </c>
      <c r="C112" s="163" t="s">
        <v>481</v>
      </c>
      <c r="D112" s="164">
        <v>1</v>
      </c>
      <c r="E112" s="7">
        <v>315</v>
      </c>
      <c r="F112" s="7">
        <v>0</v>
      </c>
      <c r="G112" s="7">
        <v>0</v>
      </c>
      <c r="H112" s="7">
        <v>25.36</v>
      </c>
      <c r="I112" s="7">
        <v>289.64</v>
      </c>
      <c r="J112" s="7">
        <v>0</v>
      </c>
      <c r="K112" s="7">
        <v>289.64</v>
      </c>
      <c r="L112" s="164">
        <v>1</v>
      </c>
      <c r="M112" s="16">
        <v>0</v>
      </c>
      <c r="N112" s="13">
        <v>45995</v>
      </c>
    </row>
    <row r="113" spans="1:14" x14ac:dyDescent="0.15">
      <c r="A113" s="163" t="s">
        <v>520</v>
      </c>
      <c r="B113" s="164">
        <v>10046</v>
      </c>
      <c r="C113" s="163" t="s">
        <v>481</v>
      </c>
      <c r="D113" s="164">
        <v>1</v>
      </c>
      <c r="E113" s="7">
        <v>260</v>
      </c>
      <c r="F113" s="7">
        <v>0</v>
      </c>
      <c r="G113" s="7">
        <v>0</v>
      </c>
      <c r="H113" s="7">
        <v>0</v>
      </c>
      <c r="I113" s="7">
        <v>260</v>
      </c>
      <c r="J113" s="7">
        <v>0</v>
      </c>
      <c r="K113" s="7">
        <v>260</v>
      </c>
      <c r="L113" s="164">
        <v>1</v>
      </c>
      <c r="M113" s="16">
        <v>0</v>
      </c>
      <c r="N113" s="13">
        <v>45995</v>
      </c>
    </row>
    <row r="114" spans="1:14" x14ac:dyDescent="0.15">
      <c r="A114" s="163" t="s">
        <v>521</v>
      </c>
      <c r="B114" s="164">
        <v>10095</v>
      </c>
      <c r="C114" s="163" t="s">
        <v>483</v>
      </c>
      <c r="D114" s="164">
        <v>3</v>
      </c>
      <c r="E114" s="7">
        <v>780</v>
      </c>
      <c r="F114" s="7">
        <v>0</v>
      </c>
      <c r="G114" s="7">
        <v>0</v>
      </c>
      <c r="H114" s="7">
        <v>36.17</v>
      </c>
      <c r="I114" s="7">
        <v>743.83</v>
      </c>
      <c r="J114" s="7">
        <v>0</v>
      </c>
      <c r="K114" s="7">
        <v>743.83</v>
      </c>
      <c r="L114" s="164">
        <v>1</v>
      </c>
      <c r="M114" s="16">
        <v>0</v>
      </c>
      <c r="N114" s="13">
        <v>45995</v>
      </c>
    </row>
    <row r="115" spans="1:14" x14ac:dyDescent="0.15">
      <c r="A115" s="163" t="s">
        <v>593</v>
      </c>
      <c r="B115" s="164">
        <v>10438</v>
      </c>
      <c r="C115" s="163" t="s">
        <v>99</v>
      </c>
      <c r="D115" s="164">
        <v>1</v>
      </c>
      <c r="E115" s="7">
        <v>95</v>
      </c>
      <c r="F115" s="7">
        <v>0</v>
      </c>
      <c r="G115" s="7">
        <v>0</v>
      </c>
      <c r="H115" s="7">
        <v>0</v>
      </c>
      <c r="I115" s="7">
        <v>95</v>
      </c>
      <c r="J115" s="7">
        <v>0</v>
      </c>
      <c r="K115" s="7">
        <v>95</v>
      </c>
      <c r="L115" s="164">
        <v>1</v>
      </c>
      <c r="M115" s="16">
        <v>0</v>
      </c>
      <c r="N115" s="13">
        <v>45995</v>
      </c>
    </row>
    <row r="116" spans="1:14" x14ac:dyDescent="0.15">
      <c r="A116" s="163" t="s">
        <v>506</v>
      </c>
      <c r="B116" s="164">
        <v>10221</v>
      </c>
      <c r="C116" s="163" t="s">
        <v>491</v>
      </c>
      <c r="D116" s="164">
        <v>1</v>
      </c>
      <c r="E116" s="7">
        <v>255</v>
      </c>
      <c r="F116" s="7">
        <v>0</v>
      </c>
      <c r="G116" s="7">
        <v>0</v>
      </c>
      <c r="H116" s="7">
        <v>0</v>
      </c>
      <c r="I116" s="7">
        <v>255</v>
      </c>
      <c r="J116" s="7">
        <v>0</v>
      </c>
      <c r="K116" s="7">
        <v>255</v>
      </c>
      <c r="L116" s="164">
        <v>1</v>
      </c>
      <c r="M116" s="16">
        <v>0</v>
      </c>
      <c r="N116" s="13">
        <v>45995</v>
      </c>
    </row>
    <row r="117" spans="1:14" x14ac:dyDescent="0.15">
      <c r="A117" s="163" t="s">
        <v>490</v>
      </c>
      <c r="B117" s="164">
        <v>10223</v>
      </c>
      <c r="C117" s="163" t="s">
        <v>491</v>
      </c>
      <c r="D117" s="164">
        <v>1</v>
      </c>
      <c r="E117" s="7">
        <v>275</v>
      </c>
      <c r="F117" s="7">
        <v>0</v>
      </c>
      <c r="G117" s="7">
        <v>0</v>
      </c>
      <c r="H117" s="7">
        <v>0</v>
      </c>
      <c r="I117" s="7">
        <v>275</v>
      </c>
      <c r="J117" s="7">
        <v>0</v>
      </c>
      <c r="K117" s="7">
        <v>275</v>
      </c>
      <c r="L117" s="164">
        <v>1</v>
      </c>
      <c r="M117" s="16">
        <v>0</v>
      </c>
      <c r="N117" s="13">
        <v>45995</v>
      </c>
    </row>
    <row r="118" spans="1:14" x14ac:dyDescent="0.15">
      <c r="A118" s="163" t="s">
        <v>597</v>
      </c>
      <c r="B118" s="164">
        <v>10215</v>
      </c>
      <c r="C118" s="163" t="s">
        <v>491</v>
      </c>
      <c r="D118" s="164">
        <v>1</v>
      </c>
      <c r="E118" s="7">
        <v>225</v>
      </c>
      <c r="F118" s="7">
        <v>0</v>
      </c>
      <c r="G118" s="7">
        <v>0</v>
      </c>
      <c r="H118" s="7">
        <v>0</v>
      </c>
      <c r="I118" s="7">
        <v>225</v>
      </c>
      <c r="J118" s="7">
        <v>0</v>
      </c>
      <c r="K118" s="7">
        <v>225</v>
      </c>
      <c r="L118" s="164">
        <v>1</v>
      </c>
      <c r="M118" s="16">
        <v>0</v>
      </c>
      <c r="N118" s="13">
        <v>45995</v>
      </c>
    </row>
    <row r="119" spans="1:14" x14ac:dyDescent="0.15">
      <c r="A119" s="163" t="s">
        <v>493</v>
      </c>
      <c r="B119" s="164">
        <v>10264</v>
      </c>
      <c r="C119" s="163" t="s">
        <v>9</v>
      </c>
      <c r="D119" s="164">
        <v>4</v>
      </c>
      <c r="E119" s="7">
        <v>760</v>
      </c>
      <c r="F119" s="7">
        <v>0</v>
      </c>
      <c r="G119" s="7">
        <v>0</v>
      </c>
      <c r="H119" s="7">
        <v>26.43</v>
      </c>
      <c r="I119" s="7">
        <v>733.57</v>
      </c>
      <c r="J119" s="7">
        <v>0</v>
      </c>
      <c r="K119" s="7">
        <v>733.57</v>
      </c>
      <c r="L119" s="164">
        <v>1</v>
      </c>
      <c r="M119" s="16">
        <v>0</v>
      </c>
      <c r="N119" s="13">
        <v>45995</v>
      </c>
    </row>
    <row r="120" spans="1:14" x14ac:dyDescent="0.15">
      <c r="A120" s="163" t="s">
        <v>507</v>
      </c>
      <c r="B120" s="164">
        <v>10373</v>
      </c>
      <c r="C120" s="163" t="s">
        <v>9</v>
      </c>
      <c r="D120" s="164">
        <v>1</v>
      </c>
      <c r="E120" s="7">
        <v>275</v>
      </c>
      <c r="F120" s="7">
        <v>0</v>
      </c>
      <c r="G120" s="7">
        <v>0</v>
      </c>
      <c r="H120" s="7">
        <v>0</v>
      </c>
      <c r="I120" s="7">
        <v>275</v>
      </c>
      <c r="J120" s="7">
        <v>0</v>
      </c>
      <c r="K120" s="7">
        <v>275</v>
      </c>
      <c r="L120" s="164">
        <v>1</v>
      </c>
      <c r="M120" s="16">
        <v>0</v>
      </c>
      <c r="N120" s="13">
        <v>45995</v>
      </c>
    </row>
    <row r="121" spans="1:14" x14ac:dyDescent="0.15">
      <c r="A121" s="163" t="s">
        <v>544</v>
      </c>
      <c r="B121" s="164">
        <v>10375</v>
      </c>
      <c r="C121" s="163" t="s">
        <v>9</v>
      </c>
      <c r="D121" s="164">
        <v>1</v>
      </c>
      <c r="E121" s="7">
        <v>255</v>
      </c>
      <c r="F121" s="7">
        <v>0</v>
      </c>
      <c r="G121" s="7">
        <v>0</v>
      </c>
      <c r="H121" s="7">
        <v>0</v>
      </c>
      <c r="I121" s="7">
        <v>255</v>
      </c>
      <c r="J121" s="7">
        <v>0</v>
      </c>
      <c r="K121" s="7">
        <v>255</v>
      </c>
      <c r="L121" s="164">
        <v>1</v>
      </c>
      <c r="M121" s="16">
        <v>0</v>
      </c>
      <c r="N121" s="13">
        <v>45995</v>
      </c>
    </row>
    <row r="122" spans="1:14" x14ac:dyDescent="0.15">
      <c r="A122" s="163" t="s">
        <v>528</v>
      </c>
      <c r="B122" s="164">
        <v>10357</v>
      </c>
      <c r="C122" s="163" t="s">
        <v>19</v>
      </c>
      <c r="D122" s="164">
        <v>1</v>
      </c>
      <c r="E122" s="7">
        <v>360</v>
      </c>
      <c r="F122" s="7">
        <v>0</v>
      </c>
      <c r="G122" s="7">
        <v>0</v>
      </c>
      <c r="H122" s="7">
        <v>0</v>
      </c>
      <c r="I122" s="7">
        <v>360</v>
      </c>
      <c r="J122" s="7">
        <v>0</v>
      </c>
      <c r="K122" s="7">
        <v>360</v>
      </c>
      <c r="L122" s="164">
        <v>1</v>
      </c>
      <c r="M122" s="16">
        <v>0</v>
      </c>
      <c r="N122" s="13">
        <v>45995</v>
      </c>
    </row>
    <row r="123" spans="1:14" x14ac:dyDescent="0.15">
      <c r="A123" s="163" t="s">
        <v>495</v>
      </c>
      <c r="B123" s="164">
        <v>10354</v>
      </c>
      <c r="C123" s="163" t="s">
        <v>19</v>
      </c>
      <c r="D123" s="164">
        <v>1</v>
      </c>
      <c r="E123" s="7">
        <v>350</v>
      </c>
      <c r="F123" s="7">
        <v>0</v>
      </c>
      <c r="G123" s="7">
        <v>0</v>
      </c>
      <c r="H123" s="7">
        <v>0</v>
      </c>
      <c r="I123" s="7">
        <v>350</v>
      </c>
      <c r="J123" s="7">
        <v>0</v>
      </c>
      <c r="K123" s="7">
        <v>350</v>
      </c>
      <c r="L123" s="164">
        <v>1</v>
      </c>
      <c r="M123" s="16">
        <v>0</v>
      </c>
      <c r="N123" s="13">
        <v>45995</v>
      </c>
    </row>
    <row r="124" spans="1:14" x14ac:dyDescent="0.15">
      <c r="A124" s="163" t="s">
        <v>511</v>
      </c>
      <c r="B124" s="164">
        <v>10227</v>
      </c>
      <c r="C124" s="163" t="s">
        <v>19</v>
      </c>
      <c r="D124" s="164">
        <v>1</v>
      </c>
      <c r="E124" s="7">
        <v>385</v>
      </c>
      <c r="F124" s="7">
        <v>0</v>
      </c>
      <c r="G124" s="7">
        <v>0</v>
      </c>
      <c r="H124" s="7">
        <v>0</v>
      </c>
      <c r="I124" s="7">
        <v>385</v>
      </c>
      <c r="J124" s="7">
        <v>0</v>
      </c>
      <c r="K124" s="7">
        <v>385</v>
      </c>
      <c r="L124" s="164">
        <v>1</v>
      </c>
      <c r="M124" s="16">
        <v>0</v>
      </c>
      <c r="N124" s="13">
        <v>45995</v>
      </c>
    </row>
    <row r="125" spans="1:14" x14ac:dyDescent="0.15">
      <c r="A125" s="163" t="s">
        <v>498</v>
      </c>
      <c r="B125" s="164">
        <v>10356</v>
      </c>
      <c r="C125" s="163" t="s">
        <v>19</v>
      </c>
      <c r="D125" s="164">
        <v>1</v>
      </c>
      <c r="E125" s="7">
        <v>360</v>
      </c>
      <c r="F125" s="7">
        <v>0</v>
      </c>
      <c r="G125" s="7">
        <v>0</v>
      </c>
      <c r="H125" s="7">
        <v>0</v>
      </c>
      <c r="I125" s="7">
        <v>360</v>
      </c>
      <c r="J125" s="7">
        <v>0</v>
      </c>
      <c r="K125" s="7">
        <v>360</v>
      </c>
      <c r="L125" s="164">
        <v>1</v>
      </c>
      <c r="M125" s="16">
        <v>0</v>
      </c>
      <c r="N125" s="13">
        <v>45995</v>
      </c>
    </row>
    <row r="126" spans="1:14" x14ac:dyDescent="0.15">
      <c r="A126" s="163" t="s">
        <v>499</v>
      </c>
      <c r="B126" s="164">
        <v>10423</v>
      </c>
      <c r="C126" s="163" t="s">
        <v>79</v>
      </c>
      <c r="D126" s="164">
        <v>2</v>
      </c>
      <c r="E126" s="7">
        <v>560</v>
      </c>
      <c r="F126" s="7">
        <v>0</v>
      </c>
      <c r="G126" s="7">
        <v>0</v>
      </c>
      <c r="H126" s="7">
        <v>45.07</v>
      </c>
      <c r="I126" s="7">
        <v>514.92999999999995</v>
      </c>
      <c r="J126" s="7">
        <v>0</v>
      </c>
      <c r="K126" s="7">
        <v>514.92999999999995</v>
      </c>
      <c r="L126" s="164">
        <v>1</v>
      </c>
      <c r="M126" s="16">
        <v>0</v>
      </c>
      <c r="N126" s="13">
        <v>45995</v>
      </c>
    </row>
    <row r="127" spans="1:14" x14ac:dyDescent="0.15">
      <c r="A127" s="163" t="s">
        <v>569</v>
      </c>
      <c r="B127" s="164">
        <v>10404</v>
      </c>
      <c r="C127" s="163" t="s">
        <v>35</v>
      </c>
      <c r="D127" s="164">
        <v>1</v>
      </c>
      <c r="E127" s="7">
        <v>355</v>
      </c>
      <c r="F127" s="7">
        <v>0</v>
      </c>
      <c r="G127" s="7">
        <v>0</v>
      </c>
      <c r="H127" s="7">
        <v>28.57</v>
      </c>
      <c r="I127" s="7">
        <v>326.43</v>
      </c>
      <c r="J127" s="7">
        <v>0</v>
      </c>
      <c r="K127" s="7">
        <v>326.43</v>
      </c>
      <c r="L127" s="164">
        <v>1</v>
      </c>
      <c r="M127" s="16">
        <v>0</v>
      </c>
      <c r="N127" s="13">
        <v>45995</v>
      </c>
    </row>
    <row r="128" spans="1:14" x14ac:dyDescent="0.15">
      <c r="A128" s="163" t="s">
        <v>613</v>
      </c>
      <c r="B128" s="164">
        <v>10493</v>
      </c>
      <c r="C128" s="163" t="s">
        <v>98</v>
      </c>
      <c r="D128" s="164">
        <v>2</v>
      </c>
      <c r="E128" s="7">
        <v>116</v>
      </c>
      <c r="F128" s="7">
        <v>0</v>
      </c>
      <c r="G128" s="7">
        <v>0</v>
      </c>
      <c r="H128" s="7">
        <v>0</v>
      </c>
      <c r="I128" s="7">
        <v>116</v>
      </c>
      <c r="J128" s="7">
        <v>0</v>
      </c>
      <c r="K128" s="7">
        <v>116</v>
      </c>
      <c r="L128" s="164">
        <v>1</v>
      </c>
      <c r="M128" s="16">
        <v>0</v>
      </c>
      <c r="N128" s="13">
        <v>45995</v>
      </c>
    </row>
    <row r="129" spans="1:14" x14ac:dyDescent="0.15">
      <c r="A129" s="163" t="s">
        <v>473</v>
      </c>
      <c r="B129" s="164">
        <v>10528</v>
      </c>
      <c r="C129" s="163" t="s">
        <v>399</v>
      </c>
      <c r="D129" s="164">
        <v>1</v>
      </c>
      <c r="E129" s="7">
        <v>0</v>
      </c>
      <c r="F129" s="7">
        <v>0</v>
      </c>
      <c r="G129" s="7">
        <v>0</v>
      </c>
      <c r="H129" s="7">
        <v>0</v>
      </c>
      <c r="I129" s="7">
        <v>0</v>
      </c>
      <c r="J129" s="7">
        <v>0</v>
      </c>
      <c r="K129" s="7">
        <v>0</v>
      </c>
      <c r="L129" s="164">
        <v>0</v>
      </c>
      <c r="M129" s="16">
        <v>0</v>
      </c>
      <c r="N129" s="13">
        <v>45995</v>
      </c>
    </row>
    <row r="130" spans="1:14" x14ac:dyDescent="0.15">
      <c r="A130" s="163" t="s">
        <v>427</v>
      </c>
      <c r="B130" s="164">
        <v>10633</v>
      </c>
      <c r="C130" s="163" t="s">
        <v>727</v>
      </c>
      <c r="D130" s="164">
        <v>4</v>
      </c>
      <c r="E130" s="7">
        <v>636</v>
      </c>
      <c r="F130" s="7">
        <v>0</v>
      </c>
      <c r="G130" s="7">
        <v>0</v>
      </c>
      <c r="H130" s="7">
        <v>22.11</v>
      </c>
      <c r="I130" s="7">
        <v>613.89</v>
      </c>
      <c r="J130" s="7">
        <v>0</v>
      </c>
      <c r="K130" s="7">
        <v>613.89</v>
      </c>
      <c r="L130" s="164">
        <v>1</v>
      </c>
      <c r="M130" s="16">
        <v>0</v>
      </c>
      <c r="N130" s="13">
        <v>45995</v>
      </c>
    </row>
    <row r="131" spans="1:14" x14ac:dyDescent="0.15">
      <c r="A131" s="163" t="s">
        <v>500</v>
      </c>
      <c r="B131" s="164">
        <v>10494</v>
      </c>
      <c r="C131" s="163" t="s">
        <v>98</v>
      </c>
      <c r="D131" s="164">
        <v>1</v>
      </c>
      <c r="E131" s="7">
        <v>38</v>
      </c>
      <c r="F131" s="7">
        <v>0</v>
      </c>
      <c r="G131" s="7">
        <v>0</v>
      </c>
      <c r="H131" s="7">
        <v>5.29</v>
      </c>
      <c r="I131" s="7">
        <v>32.71</v>
      </c>
      <c r="J131" s="7">
        <v>0</v>
      </c>
      <c r="K131" s="7">
        <v>32.71</v>
      </c>
      <c r="L131" s="164">
        <v>1</v>
      </c>
      <c r="M131" s="16">
        <v>0</v>
      </c>
      <c r="N131" s="13">
        <v>45995</v>
      </c>
    </row>
    <row r="132" spans="1:14" x14ac:dyDescent="0.15">
      <c r="A132" s="163" t="s">
        <v>570</v>
      </c>
      <c r="B132" s="164">
        <v>10171</v>
      </c>
      <c r="C132" s="163" t="s">
        <v>399</v>
      </c>
      <c r="D132" s="164">
        <v>1</v>
      </c>
      <c r="E132" s="7">
        <v>0</v>
      </c>
      <c r="F132" s="7">
        <v>0</v>
      </c>
      <c r="G132" s="7">
        <v>0</v>
      </c>
      <c r="H132" s="7">
        <v>0</v>
      </c>
      <c r="I132" s="7">
        <v>0</v>
      </c>
      <c r="J132" s="7">
        <v>0</v>
      </c>
      <c r="K132" s="7">
        <v>0</v>
      </c>
      <c r="L132" s="164">
        <v>0</v>
      </c>
      <c r="M132" s="16">
        <v>0</v>
      </c>
      <c r="N132" s="13">
        <v>45995</v>
      </c>
    </row>
    <row r="133" spans="1:14" x14ac:dyDescent="0.15">
      <c r="A133" s="163" t="s">
        <v>223</v>
      </c>
      <c r="B133" s="164">
        <v>10010</v>
      </c>
      <c r="C133" s="163" t="s">
        <v>98</v>
      </c>
      <c r="D133" s="164">
        <v>1</v>
      </c>
      <c r="E133" s="7">
        <v>25</v>
      </c>
      <c r="F133" s="7">
        <v>0</v>
      </c>
      <c r="G133" s="7">
        <v>0</v>
      </c>
      <c r="H133" s="7">
        <v>0</v>
      </c>
      <c r="I133" s="7">
        <v>25</v>
      </c>
      <c r="J133" s="7">
        <v>0</v>
      </c>
      <c r="K133" s="7">
        <v>25</v>
      </c>
      <c r="L133" s="164">
        <v>1</v>
      </c>
      <c r="M133" s="16">
        <v>0</v>
      </c>
      <c r="N133" s="13">
        <v>45995</v>
      </c>
    </row>
    <row r="134" spans="1:14" x14ac:dyDescent="0.15">
      <c r="A134" s="163" t="s">
        <v>429</v>
      </c>
      <c r="B134" s="164">
        <v>10495</v>
      </c>
      <c r="C134" s="163" t="s">
        <v>399</v>
      </c>
      <c r="D134" s="164">
        <v>1</v>
      </c>
      <c r="E134" s="7">
        <v>0</v>
      </c>
      <c r="F134" s="7">
        <v>0</v>
      </c>
      <c r="G134" s="7">
        <v>0</v>
      </c>
      <c r="H134" s="7">
        <v>0</v>
      </c>
      <c r="I134" s="7">
        <v>0</v>
      </c>
      <c r="J134" s="7">
        <v>0</v>
      </c>
      <c r="K134" s="7">
        <v>0</v>
      </c>
      <c r="L134" s="164">
        <v>0</v>
      </c>
      <c r="M134" s="16">
        <v>0</v>
      </c>
      <c r="N134" s="13">
        <v>45995</v>
      </c>
    </row>
    <row r="135" spans="1:14" x14ac:dyDescent="0.15">
      <c r="A135" s="163" t="s">
        <v>429</v>
      </c>
      <c r="B135" s="164">
        <v>10632</v>
      </c>
      <c r="C135" s="163" t="s">
        <v>727</v>
      </c>
      <c r="D135" s="164">
        <v>1</v>
      </c>
      <c r="E135" s="7">
        <v>159</v>
      </c>
      <c r="F135" s="7">
        <v>0</v>
      </c>
      <c r="G135" s="7">
        <v>0</v>
      </c>
      <c r="H135" s="7">
        <v>0</v>
      </c>
      <c r="I135" s="7">
        <v>159</v>
      </c>
      <c r="J135" s="7">
        <v>0</v>
      </c>
      <c r="K135" s="7">
        <v>159</v>
      </c>
      <c r="L135" s="164">
        <v>1</v>
      </c>
      <c r="M135" s="16">
        <v>0</v>
      </c>
      <c r="N135" s="13">
        <v>45995</v>
      </c>
    </row>
    <row r="136" spans="1:14" x14ac:dyDescent="0.15">
      <c r="A136" s="163" t="s">
        <v>502</v>
      </c>
      <c r="B136" s="164">
        <v>10240</v>
      </c>
      <c r="C136" s="163" t="s">
        <v>38</v>
      </c>
      <c r="D136" s="164">
        <v>1</v>
      </c>
      <c r="E136" s="7">
        <v>95</v>
      </c>
      <c r="F136" s="7">
        <v>0</v>
      </c>
      <c r="G136" s="7">
        <v>0</v>
      </c>
      <c r="H136" s="7">
        <v>0</v>
      </c>
      <c r="I136" s="7">
        <v>95</v>
      </c>
      <c r="J136" s="7">
        <v>0</v>
      </c>
      <c r="K136" s="7">
        <v>95</v>
      </c>
      <c r="L136" s="164">
        <v>1</v>
      </c>
      <c r="M136" s="16">
        <v>0</v>
      </c>
      <c r="N136" s="13">
        <v>45996</v>
      </c>
    </row>
    <row r="137" spans="1:14" x14ac:dyDescent="0.15">
      <c r="A137" s="163" t="s">
        <v>628</v>
      </c>
      <c r="B137" s="164">
        <v>10460</v>
      </c>
      <c r="C137" s="163" t="s">
        <v>38</v>
      </c>
      <c r="D137" s="164">
        <v>1</v>
      </c>
      <c r="E137" s="7">
        <v>465</v>
      </c>
      <c r="F137" s="7">
        <v>0</v>
      </c>
      <c r="G137" s="7">
        <v>0</v>
      </c>
      <c r="H137" s="7">
        <v>43.12</v>
      </c>
      <c r="I137" s="7">
        <v>421.88</v>
      </c>
      <c r="J137" s="7">
        <v>0</v>
      </c>
      <c r="K137" s="7">
        <v>421.88</v>
      </c>
      <c r="L137" s="164">
        <v>1</v>
      </c>
      <c r="M137" s="16">
        <v>0</v>
      </c>
      <c r="N137" s="13">
        <v>45996</v>
      </c>
    </row>
    <row r="138" spans="1:14" x14ac:dyDescent="0.15">
      <c r="A138" s="163" t="s">
        <v>478</v>
      </c>
      <c r="B138" s="164">
        <v>10461</v>
      </c>
      <c r="C138" s="163" t="s">
        <v>38</v>
      </c>
      <c r="D138" s="164">
        <v>1</v>
      </c>
      <c r="E138" s="7">
        <v>275</v>
      </c>
      <c r="F138" s="7">
        <v>0</v>
      </c>
      <c r="G138" s="7">
        <v>0</v>
      </c>
      <c r="H138" s="7">
        <v>0</v>
      </c>
      <c r="I138" s="7">
        <v>275</v>
      </c>
      <c r="J138" s="7">
        <v>0</v>
      </c>
      <c r="K138" s="7">
        <v>275</v>
      </c>
      <c r="L138" s="164">
        <v>1</v>
      </c>
      <c r="M138" s="16">
        <v>0</v>
      </c>
      <c r="N138" s="13">
        <v>45996</v>
      </c>
    </row>
    <row r="139" spans="1:14" x14ac:dyDescent="0.15">
      <c r="A139" s="163" t="s">
        <v>615</v>
      </c>
      <c r="B139" s="164">
        <v>10462</v>
      </c>
      <c r="C139" s="163" t="s">
        <v>38</v>
      </c>
      <c r="D139" s="164">
        <v>1</v>
      </c>
      <c r="E139" s="7">
        <v>410</v>
      </c>
      <c r="F139" s="7">
        <v>0</v>
      </c>
      <c r="G139" s="7">
        <v>0</v>
      </c>
      <c r="H139" s="7">
        <v>0</v>
      </c>
      <c r="I139" s="7">
        <v>410</v>
      </c>
      <c r="J139" s="7">
        <v>0</v>
      </c>
      <c r="K139" s="7">
        <v>410</v>
      </c>
      <c r="L139" s="164">
        <v>1</v>
      </c>
      <c r="M139" s="16">
        <v>0</v>
      </c>
      <c r="N139" s="13">
        <v>45996</v>
      </c>
    </row>
    <row r="140" spans="1:14" x14ac:dyDescent="0.15">
      <c r="A140" s="163" t="s">
        <v>479</v>
      </c>
      <c r="B140" s="164">
        <v>10396</v>
      </c>
      <c r="C140" s="163" t="s">
        <v>32</v>
      </c>
      <c r="D140" s="164">
        <v>1</v>
      </c>
      <c r="E140" s="7">
        <v>555</v>
      </c>
      <c r="F140" s="7">
        <v>0</v>
      </c>
      <c r="G140" s="7">
        <v>0</v>
      </c>
      <c r="H140" s="7">
        <v>51.46</v>
      </c>
      <c r="I140" s="7">
        <v>503.54</v>
      </c>
      <c r="J140" s="7">
        <v>0</v>
      </c>
      <c r="K140" s="7">
        <v>503.54</v>
      </c>
      <c r="L140" s="164">
        <v>1</v>
      </c>
      <c r="M140" s="16">
        <v>0</v>
      </c>
      <c r="N140" s="13">
        <v>45996</v>
      </c>
    </row>
    <row r="141" spans="1:14" x14ac:dyDescent="0.15">
      <c r="A141" s="163" t="s">
        <v>537</v>
      </c>
      <c r="B141" s="164">
        <v>10397</v>
      </c>
      <c r="C141" s="163" t="s">
        <v>32</v>
      </c>
      <c r="D141" s="164">
        <v>1</v>
      </c>
      <c r="E141" s="7">
        <v>575</v>
      </c>
      <c r="F141" s="7">
        <v>0</v>
      </c>
      <c r="G141" s="7">
        <v>0</v>
      </c>
      <c r="H141" s="7">
        <v>0</v>
      </c>
      <c r="I141" s="7">
        <v>575</v>
      </c>
      <c r="J141" s="7">
        <v>0</v>
      </c>
      <c r="K141" s="7">
        <v>575</v>
      </c>
      <c r="L141" s="164">
        <v>1</v>
      </c>
      <c r="M141" s="16">
        <v>0</v>
      </c>
      <c r="N141" s="13">
        <v>45996</v>
      </c>
    </row>
    <row r="142" spans="1:14" x14ac:dyDescent="0.15">
      <c r="A142" s="163" t="s">
        <v>515</v>
      </c>
      <c r="B142" s="164">
        <v>10039</v>
      </c>
      <c r="C142" s="163" t="s">
        <v>516</v>
      </c>
      <c r="D142" s="164">
        <v>1</v>
      </c>
      <c r="E142" s="7">
        <v>75</v>
      </c>
      <c r="F142" s="7">
        <v>0</v>
      </c>
      <c r="G142" s="7">
        <v>0</v>
      </c>
      <c r="H142" s="7">
        <v>3</v>
      </c>
      <c r="I142" s="7">
        <v>72</v>
      </c>
      <c r="J142" s="7">
        <v>0</v>
      </c>
      <c r="K142" s="7">
        <v>72</v>
      </c>
      <c r="L142" s="164">
        <v>1</v>
      </c>
      <c r="M142" s="16">
        <v>0</v>
      </c>
      <c r="N142" s="13">
        <v>45996</v>
      </c>
    </row>
    <row r="143" spans="1:14" x14ac:dyDescent="0.15">
      <c r="A143" s="163" t="s">
        <v>725</v>
      </c>
      <c r="B143" s="164">
        <v>10098</v>
      </c>
      <c r="C143" s="163" t="s">
        <v>483</v>
      </c>
      <c r="D143" s="164">
        <v>1</v>
      </c>
      <c r="E143" s="7">
        <v>275</v>
      </c>
      <c r="F143" s="7">
        <v>0</v>
      </c>
      <c r="G143" s="7">
        <v>0</v>
      </c>
      <c r="H143" s="7">
        <v>0</v>
      </c>
      <c r="I143" s="7">
        <v>275</v>
      </c>
      <c r="J143" s="7">
        <v>0</v>
      </c>
      <c r="K143" s="7">
        <v>275</v>
      </c>
      <c r="L143" s="164">
        <v>1</v>
      </c>
      <c r="M143" s="16">
        <v>0</v>
      </c>
      <c r="N143" s="13">
        <v>45996</v>
      </c>
    </row>
    <row r="144" spans="1:14" x14ac:dyDescent="0.15">
      <c r="A144" s="163" t="s">
        <v>559</v>
      </c>
      <c r="B144" s="164">
        <v>10168</v>
      </c>
      <c r="C144" s="163" t="s">
        <v>519</v>
      </c>
      <c r="D144" s="164">
        <v>1</v>
      </c>
      <c r="E144" s="7">
        <v>385</v>
      </c>
      <c r="F144" s="7">
        <v>0</v>
      </c>
      <c r="G144" s="7">
        <v>0</v>
      </c>
      <c r="H144" s="7">
        <v>0</v>
      </c>
      <c r="I144" s="7">
        <v>385</v>
      </c>
      <c r="J144" s="7">
        <v>0</v>
      </c>
      <c r="K144" s="7">
        <v>385</v>
      </c>
      <c r="L144" s="164">
        <v>1</v>
      </c>
      <c r="M144" s="16">
        <v>0</v>
      </c>
      <c r="N144" s="13">
        <v>45996</v>
      </c>
    </row>
    <row r="145" spans="1:14" x14ac:dyDescent="0.15">
      <c r="A145" s="163" t="s">
        <v>583</v>
      </c>
      <c r="B145" s="164">
        <v>10158</v>
      </c>
      <c r="C145" s="163" t="s">
        <v>519</v>
      </c>
      <c r="D145" s="164">
        <v>1</v>
      </c>
      <c r="E145" s="7">
        <v>385</v>
      </c>
      <c r="F145" s="7">
        <v>0</v>
      </c>
      <c r="G145" s="7">
        <v>0</v>
      </c>
      <c r="H145" s="7">
        <v>0</v>
      </c>
      <c r="I145" s="7">
        <v>385</v>
      </c>
      <c r="J145" s="7">
        <v>0</v>
      </c>
      <c r="K145" s="7">
        <v>385</v>
      </c>
      <c r="L145" s="164">
        <v>1</v>
      </c>
      <c r="M145" s="16">
        <v>0</v>
      </c>
      <c r="N145" s="13">
        <v>45996</v>
      </c>
    </row>
    <row r="146" spans="1:14" x14ac:dyDescent="0.15">
      <c r="A146" s="163" t="s">
        <v>737</v>
      </c>
      <c r="B146" s="164">
        <v>10071</v>
      </c>
      <c r="C146" s="163" t="s">
        <v>481</v>
      </c>
      <c r="D146" s="164">
        <v>1</v>
      </c>
      <c r="E146" s="7">
        <v>355</v>
      </c>
      <c r="F146" s="7">
        <v>0</v>
      </c>
      <c r="G146" s="7">
        <v>0</v>
      </c>
      <c r="H146" s="7">
        <v>0</v>
      </c>
      <c r="I146" s="7">
        <v>355</v>
      </c>
      <c r="J146" s="7">
        <v>0</v>
      </c>
      <c r="K146" s="7">
        <v>355</v>
      </c>
      <c r="L146" s="164">
        <v>1</v>
      </c>
      <c r="M146" s="16">
        <v>0</v>
      </c>
      <c r="N146" s="13">
        <v>45996</v>
      </c>
    </row>
    <row r="147" spans="1:14" x14ac:dyDescent="0.15">
      <c r="A147" s="163" t="s">
        <v>538</v>
      </c>
      <c r="B147" s="164">
        <v>10645</v>
      </c>
      <c r="C147" s="163" t="s">
        <v>519</v>
      </c>
      <c r="D147" s="164">
        <v>1</v>
      </c>
      <c r="E147" s="7">
        <v>340</v>
      </c>
      <c r="F147" s="7">
        <v>0</v>
      </c>
      <c r="G147" s="7">
        <v>0</v>
      </c>
      <c r="H147" s="7">
        <v>31.52</v>
      </c>
      <c r="I147" s="7">
        <v>308.48</v>
      </c>
      <c r="J147" s="7">
        <v>0</v>
      </c>
      <c r="K147" s="7">
        <v>308.48</v>
      </c>
      <c r="L147" s="164">
        <v>1</v>
      </c>
      <c r="M147" s="16">
        <v>0</v>
      </c>
      <c r="N147" s="13">
        <v>45996</v>
      </c>
    </row>
    <row r="148" spans="1:14" x14ac:dyDescent="0.15">
      <c r="A148" s="163" t="s">
        <v>518</v>
      </c>
      <c r="B148" s="164">
        <v>10145</v>
      </c>
      <c r="C148" s="163" t="s">
        <v>519</v>
      </c>
      <c r="D148" s="164">
        <v>2</v>
      </c>
      <c r="E148" s="7">
        <v>740</v>
      </c>
      <c r="F148" s="7">
        <v>0</v>
      </c>
      <c r="G148" s="7">
        <v>0</v>
      </c>
      <c r="H148" s="7">
        <v>0</v>
      </c>
      <c r="I148" s="7">
        <v>740</v>
      </c>
      <c r="J148" s="7">
        <v>0</v>
      </c>
      <c r="K148" s="7">
        <v>740</v>
      </c>
      <c r="L148" s="164">
        <v>1</v>
      </c>
      <c r="M148" s="16">
        <v>0</v>
      </c>
      <c r="N148" s="13">
        <v>45996</v>
      </c>
    </row>
    <row r="149" spans="1:14" x14ac:dyDescent="0.15">
      <c r="A149" s="163" t="s">
        <v>503</v>
      </c>
      <c r="B149" s="164">
        <v>10044</v>
      </c>
      <c r="C149" s="163" t="s">
        <v>481</v>
      </c>
      <c r="D149" s="164">
        <v>1</v>
      </c>
      <c r="E149" s="7">
        <v>260</v>
      </c>
      <c r="F149" s="7">
        <v>0</v>
      </c>
      <c r="G149" s="7">
        <v>0</v>
      </c>
      <c r="H149" s="7">
        <v>0</v>
      </c>
      <c r="I149" s="7">
        <v>260</v>
      </c>
      <c r="J149" s="7">
        <v>0</v>
      </c>
      <c r="K149" s="7">
        <v>260</v>
      </c>
      <c r="L149" s="164">
        <v>1</v>
      </c>
      <c r="M149" s="16">
        <v>0</v>
      </c>
      <c r="N149" s="13">
        <v>45996</v>
      </c>
    </row>
    <row r="150" spans="1:14" x14ac:dyDescent="0.15">
      <c r="A150" s="163" t="s">
        <v>504</v>
      </c>
      <c r="B150" s="164">
        <v>10125</v>
      </c>
      <c r="C150" s="163" t="s">
        <v>483</v>
      </c>
      <c r="D150" s="164">
        <v>1</v>
      </c>
      <c r="E150" s="7">
        <v>275</v>
      </c>
      <c r="F150" s="7">
        <v>0</v>
      </c>
      <c r="G150" s="7">
        <v>0</v>
      </c>
      <c r="H150" s="7">
        <v>0</v>
      </c>
      <c r="I150" s="7">
        <v>275</v>
      </c>
      <c r="J150" s="7">
        <v>0</v>
      </c>
      <c r="K150" s="7">
        <v>275</v>
      </c>
      <c r="L150" s="164">
        <v>1</v>
      </c>
      <c r="M150" s="16">
        <v>0</v>
      </c>
      <c r="N150" s="13">
        <v>45996</v>
      </c>
    </row>
    <row r="151" spans="1:14" x14ac:dyDescent="0.15">
      <c r="A151" s="163" t="s">
        <v>735</v>
      </c>
      <c r="B151" s="164">
        <v>10652</v>
      </c>
      <c r="C151" s="163" t="s">
        <v>483</v>
      </c>
      <c r="D151" s="164">
        <v>1</v>
      </c>
      <c r="E151" s="7">
        <v>315</v>
      </c>
      <c r="F151" s="7">
        <v>0</v>
      </c>
      <c r="G151" s="7">
        <v>0</v>
      </c>
      <c r="H151" s="7">
        <v>29.21</v>
      </c>
      <c r="I151" s="7">
        <v>285.79000000000002</v>
      </c>
      <c r="J151" s="7">
        <v>0</v>
      </c>
      <c r="K151" s="7">
        <v>285.79000000000002</v>
      </c>
      <c r="L151" s="164">
        <v>1</v>
      </c>
      <c r="M151" s="16">
        <v>0</v>
      </c>
      <c r="N151" s="13">
        <v>45996</v>
      </c>
    </row>
    <row r="152" spans="1:14" x14ac:dyDescent="0.15">
      <c r="A152" s="163" t="s">
        <v>482</v>
      </c>
      <c r="B152" s="164">
        <v>10109</v>
      </c>
      <c r="C152" s="163" t="s">
        <v>483</v>
      </c>
      <c r="D152" s="164">
        <v>1</v>
      </c>
      <c r="E152" s="7">
        <v>275</v>
      </c>
      <c r="F152" s="7">
        <v>0</v>
      </c>
      <c r="G152" s="7">
        <v>0</v>
      </c>
      <c r="H152" s="7">
        <v>0</v>
      </c>
      <c r="I152" s="7">
        <v>275</v>
      </c>
      <c r="J152" s="7">
        <v>0</v>
      </c>
      <c r="K152" s="7">
        <v>275</v>
      </c>
      <c r="L152" s="164">
        <v>1</v>
      </c>
      <c r="M152" s="16">
        <v>0</v>
      </c>
      <c r="N152" s="13">
        <v>45996</v>
      </c>
    </row>
    <row r="153" spans="1:14" x14ac:dyDescent="0.15">
      <c r="A153" s="163" t="s">
        <v>738</v>
      </c>
      <c r="B153" s="164">
        <v>10073</v>
      </c>
      <c r="C153" s="163" t="s">
        <v>541</v>
      </c>
      <c r="D153" s="164">
        <v>1</v>
      </c>
      <c r="E153" s="7">
        <v>335</v>
      </c>
      <c r="F153" s="7">
        <v>0</v>
      </c>
      <c r="G153" s="7">
        <v>0</v>
      </c>
      <c r="H153" s="7">
        <v>31.06</v>
      </c>
      <c r="I153" s="7">
        <v>303.94</v>
      </c>
      <c r="J153" s="7">
        <v>0</v>
      </c>
      <c r="K153" s="7">
        <v>303.94</v>
      </c>
      <c r="L153" s="164">
        <v>1</v>
      </c>
      <c r="M153" s="16">
        <v>0</v>
      </c>
      <c r="N153" s="13">
        <v>45996</v>
      </c>
    </row>
    <row r="154" spans="1:14" x14ac:dyDescent="0.15">
      <c r="A154" s="163" t="s">
        <v>733</v>
      </c>
      <c r="B154" s="164">
        <v>10113</v>
      </c>
      <c r="C154" s="163" t="s">
        <v>541</v>
      </c>
      <c r="D154" s="164">
        <v>1</v>
      </c>
      <c r="E154" s="7">
        <v>375</v>
      </c>
      <c r="F154" s="7">
        <v>0</v>
      </c>
      <c r="G154" s="7">
        <v>0</v>
      </c>
      <c r="H154" s="7">
        <v>0</v>
      </c>
      <c r="I154" s="7">
        <v>375</v>
      </c>
      <c r="J154" s="7">
        <v>0</v>
      </c>
      <c r="K154" s="7">
        <v>375</v>
      </c>
      <c r="L154" s="164">
        <v>1</v>
      </c>
      <c r="M154" s="16">
        <v>0</v>
      </c>
      <c r="N154" s="13">
        <v>45996</v>
      </c>
    </row>
    <row r="155" spans="1:14" x14ac:dyDescent="0.15">
      <c r="A155" s="163" t="s">
        <v>667</v>
      </c>
      <c r="B155" s="164">
        <v>10018</v>
      </c>
      <c r="C155" s="163" t="s">
        <v>481</v>
      </c>
      <c r="D155" s="164">
        <v>1</v>
      </c>
      <c r="E155" s="7">
        <v>255</v>
      </c>
      <c r="F155" s="7">
        <v>0</v>
      </c>
      <c r="G155" s="7">
        <v>0</v>
      </c>
      <c r="H155" s="7">
        <v>0</v>
      </c>
      <c r="I155" s="7">
        <v>255</v>
      </c>
      <c r="J155" s="7">
        <v>0</v>
      </c>
      <c r="K155" s="7">
        <v>255</v>
      </c>
      <c r="L155" s="164">
        <v>1</v>
      </c>
      <c r="M155" s="16">
        <v>0</v>
      </c>
      <c r="N155" s="13">
        <v>45996</v>
      </c>
    </row>
    <row r="156" spans="1:14" x14ac:dyDescent="0.15">
      <c r="A156" s="163" t="s">
        <v>486</v>
      </c>
      <c r="B156" s="164">
        <v>10075</v>
      </c>
      <c r="C156" s="163" t="s">
        <v>481</v>
      </c>
      <c r="D156" s="164">
        <v>1</v>
      </c>
      <c r="E156" s="7">
        <v>275</v>
      </c>
      <c r="F156" s="7">
        <v>0</v>
      </c>
      <c r="G156" s="7">
        <v>0</v>
      </c>
      <c r="H156" s="7">
        <v>0</v>
      </c>
      <c r="I156" s="7">
        <v>275</v>
      </c>
      <c r="J156" s="7">
        <v>0</v>
      </c>
      <c r="K156" s="7">
        <v>275</v>
      </c>
      <c r="L156" s="164">
        <v>1</v>
      </c>
      <c r="M156" s="16">
        <v>0</v>
      </c>
      <c r="N156" s="13">
        <v>45996</v>
      </c>
    </row>
    <row r="157" spans="1:14" x14ac:dyDescent="0.15">
      <c r="A157" s="163" t="s">
        <v>487</v>
      </c>
      <c r="B157" s="164">
        <v>10442</v>
      </c>
      <c r="C157" s="163" t="s">
        <v>99</v>
      </c>
      <c r="D157" s="164">
        <v>2</v>
      </c>
      <c r="E157" s="7">
        <v>166</v>
      </c>
      <c r="F157" s="7">
        <v>0</v>
      </c>
      <c r="G157" s="7">
        <v>0</v>
      </c>
      <c r="H157" s="7">
        <v>15.39</v>
      </c>
      <c r="I157" s="7">
        <v>150.61000000000001</v>
      </c>
      <c r="J157" s="7">
        <v>0</v>
      </c>
      <c r="K157" s="7">
        <v>150.61000000000001</v>
      </c>
      <c r="L157" s="164">
        <v>1</v>
      </c>
      <c r="M157" s="16">
        <v>0</v>
      </c>
      <c r="N157" s="13">
        <v>45996</v>
      </c>
    </row>
    <row r="158" spans="1:14" x14ac:dyDescent="0.15">
      <c r="A158" s="163" t="s">
        <v>593</v>
      </c>
      <c r="B158" s="164">
        <v>10438</v>
      </c>
      <c r="C158" s="163" t="s">
        <v>99</v>
      </c>
      <c r="D158" s="164">
        <v>1</v>
      </c>
      <c r="E158" s="7">
        <v>95</v>
      </c>
      <c r="F158" s="7">
        <v>0</v>
      </c>
      <c r="G158" s="7">
        <v>0</v>
      </c>
      <c r="H158" s="7">
        <v>0</v>
      </c>
      <c r="I158" s="7">
        <v>95</v>
      </c>
      <c r="J158" s="7">
        <v>0</v>
      </c>
      <c r="K158" s="7">
        <v>95</v>
      </c>
      <c r="L158" s="164">
        <v>1</v>
      </c>
      <c r="M158" s="16">
        <v>0</v>
      </c>
      <c r="N158" s="13">
        <v>45996</v>
      </c>
    </row>
    <row r="159" spans="1:14" x14ac:dyDescent="0.15">
      <c r="A159" s="163" t="s">
        <v>505</v>
      </c>
      <c r="B159" s="164">
        <v>10470</v>
      </c>
      <c r="C159" s="163" t="s">
        <v>5</v>
      </c>
      <c r="D159" s="164">
        <v>1</v>
      </c>
      <c r="E159" s="7">
        <v>275</v>
      </c>
      <c r="F159" s="7">
        <v>0</v>
      </c>
      <c r="G159" s="7">
        <v>0</v>
      </c>
      <c r="H159" s="7">
        <v>0</v>
      </c>
      <c r="I159" s="7">
        <v>275</v>
      </c>
      <c r="J159" s="7">
        <v>0</v>
      </c>
      <c r="K159" s="7">
        <v>275</v>
      </c>
      <c r="L159" s="164">
        <v>1</v>
      </c>
      <c r="M159" s="16">
        <v>0</v>
      </c>
      <c r="N159" s="13">
        <v>45996</v>
      </c>
    </row>
    <row r="160" spans="1:14" x14ac:dyDescent="0.15">
      <c r="A160" s="163" t="s">
        <v>626</v>
      </c>
      <c r="B160" s="164">
        <v>10471</v>
      </c>
      <c r="C160" s="163" t="s">
        <v>5</v>
      </c>
      <c r="D160" s="164">
        <v>1</v>
      </c>
      <c r="E160" s="7">
        <v>495</v>
      </c>
      <c r="F160" s="7">
        <v>0</v>
      </c>
      <c r="G160" s="7">
        <v>0</v>
      </c>
      <c r="H160" s="7">
        <v>0</v>
      </c>
      <c r="I160" s="7">
        <v>495</v>
      </c>
      <c r="J160" s="7">
        <v>0</v>
      </c>
      <c r="K160" s="7">
        <v>495</v>
      </c>
      <c r="L160" s="164">
        <v>1</v>
      </c>
      <c r="M160" s="16">
        <v>0</v>
      </c>
      <c r="N160" s="13">
        <v>45996</v>
      </c>
    </row>
    <row r="161" spans="1:14" x14ac:dyDescent="0.15">
      <c r="A161" s="163" t="s">
        <v>594</v>
      </c>
      <c r="B161" s="164">
        <v>10212</v>
      </c>
      <c r="C161" s="163" t="s">
        <v>491</v>
      </c>
      <c r="D161" s="164">
        <v>1</v>
      </c>
      <c r="E161" s="7">
        <v>245</v>
      </c>
      <c r="F161" s="7">
        <v>0</v>
      </c>
      <c r="G161" s="7">
        <v>0</v>
      </c>
      <c r="H161" s="7">
        <v>0</v>
      </c>
      <c r="I161" s="7">
        <v>245</v>
      </c>
      <c r="J161" s="7">
        <v>0</v>
      </c>
      <c r="K161" s="7">
        <v>245</v>
      </c>
      <c r="L161" s="164">
        <v>1</v>
      </c>
      <c r="M161" s="16">
        <v>0</v>
      </c>
      <c r="N161" s="13">
        <v>45996</v>
      </c>
    </row>
    <row r="162" spans="1:14" x14ac:dyDescent="0.15">
      <c r="A162" s="163" t="s">
        <v>525</v>
      </c>
      <c r="B162" s="164">
        <v>10214</v>
      </c>
      <c r="C162" s="163" t="s">
        <v>491</v>
      </c>
      <c r="D162" s="164">
        <v>2</v>
      </c>
      <c r="E162" s="7">
        <v>530</v>
      </c>
      <c r="F162" s="7">
        <v>0</v>
      </c>
      <c r="G162" s="7">
        <v>0</v>
      </c>
      <c r="H162" s="7">
        <v>0</v>
      </c>
      <c r="I162" s="7">
        <v>530</v>
      </c>
      <c r="J162" s="7">
        <v>0</v>
      </c>
      <c r="K162" s="7">
        <v>530</v>
      </c>
      <c r="L162" s="164">
        <v>1</v>
      </c>
      <c r="M162" s="16">
        <v>0</v>
      </c>
      <c r="N162" s="13">
        <v>45996</v>
      </c>
    </row>
    <row r="163" spans="1:14" x14ac:dyDescent="0.15">
      <c r="A163" s="163" t="s">
        <v>492</v>
      </c>
      <c r="B163" s="164">
        <v>10216</v>
      </c>
      <c r="C163" s="163" t="s">
        <v>491</v>
      </c>
      <c r="D163" s="164">
        <v>2</v>
      </c>
      <c r="E163" s="7">
        <v>490</v>
      </c>
      <c r="F163" s="7">
        <v>0</v>
      </c>
      <c r="G163" s="7">
        <v>0</v>
      </c>
      <c r="H163" s="7">
        <v>0</v>
      </c>
      <c r="I163" s="7">
        <v>490</v>
      </c>
      <c r="J163" s="7">
        <v>0</v>
      </c>
      <c r="K163" s="7">
        <v>490</v>
      </c>
      <c r="L163" s="164">
        <v>1</v>
      </c>
      <c r="M163" s="16">
        <v>0</v>
      </c>
      <c r="N163" s="13">
        <v>45996</v>
      </c>
    </row>
    <row r="164" spans="1:14" x14ac:dyDescent="0.15">
      <c r="A164" s="163" t="s">
        <v>493</v>
      </c>
      <c r="B164" s="164">
        <v>10264</v>
      </c>
      <c r="C164" s="163" t="s">
        <v>9</v>
      </c>
      <c r="D164" s="164">
        <v>6</v>
      </c>
      <c r="E164" s="7">
        <v>1140</v>
      </c>
      <c r="F164" s="7">
        <v>0</v>
      </c>
      <c r="G164" s="7">
        <v>0</v>
      </c>
      <c r="H164" s="7">
        <v>0</v>
      </c>
      <c r="I164" s="7">
        <v>1140</v>
      </c>
      <c r="J164" s="7">
        <v>0</v>
      </c>
      <c r="K164" s="7">
        <v>1140</v>
      </c>
      <c r="L164" s="164">
        <v>1</v>
      </c>
      <c r="M164" s="16">
        <v>0</v>
      </c>
      <c r="N164" s="13">
        <v>45996</v>
      </c>
    </row>
    <row r="165" spans="1:14" x14ac:dyDescent="0.15">
      <c r="A165" s="163" t="s">
        <v>587</v>
      </c>
      <c r="B165" s="164">
        <v>10381</v>
      </c>
      <c r="C165" s="163" t="s">
        <v>9</v>
      </c>
      <c r="D165" s="164">
        <v>1</v>
      </c>
      <c r="E165" s="7">
        <v>225</v>
      </c>
      <c r="F165" s="7">
        <v>0</v>
      </c>
      <c r="G165" s="7">
        <v>0</v>
      </c>
      <c r="H165" s="7">
        <v>0</v>
      </c>
      <c r="I165" s="7">
        <v>225</v>
      </c>
      <c r="J165" s="7">
        <v>0</v>
      </c>
      <c r="K165" s="7">
        <v>225</v>
      </c>
      <c r="L165" s="164">
        <v>1</v>
      </c>
      <c r="M165" s="16">
        <v>0</v>
      </c>
      <c r="N165" s="13">
        <v>45996</v>
      </c>
    </row>
    <row r="166" spans="1:14" x14ac:dyDescent="0.15">
      <c r="A166" s="163" t="s">
        <v>526</v>
      </c>
      <c r="B166" s="164">
        <v>10363</v>
      </c>
      <c r="C166" s="163" t="s">
        <v>9</v>
      </c>
      <c r="D166" s="164">
        <v>1</v>
      </c>
      <c r="E166" s="7">
        <v>265</v>
      </c>
      <c r="F166" s="7">
        <v>0</v>
      </c>
      <c r="G166" s="7">
        <v>0</v>
      </c>
      <c r="H166" s="7">
        <v>0</v>
      </c>
      <c r="I166" s="7">
        <v>265</v>
      </c>
      <c r="J166" s="7">
        <v>0</v>
      </c>
      <c r="K166" s="7">
        <v>265</v>
      </c>
      <c r="L166" s="164">
        <v>1</v>
      </c>
      <c r="M166" s="16">
        <v>0</v>
      </c>
      <c r="N166" s="13">
        <v>45996</v>
      </c>
    </row>
    <row r="167" spans="1:14" x14ac:dyDescent="0.15">
      <c r="A167" s="163" t="s">
        <v>604</v>
      </c>
      <c r="B167" s="164">
        <v>10383</v>
      </c>
      <c r="C167" s="163" t="s">
        <v>9</v>
      </c>
      <c r="D167" s="164">
        <v>1</v>
      </c>
      <c r="E167" s="7">
        <v>225</v>
      </c>
      <c r="F167" s="7">
        <v>0</v>
      </c>
      <c r="G167" s="7">
        <v>0</v>
      </c>
      <c r="H167" s="7">
        <v>0</v>
      </c>
      <c r="I167" s="7">
        <v>225</v>
      </c>
      <c r="J167" s="7">
        <v>0</v>
      </c>
      <c r="K167" s="7">
        <v>225</v>
      </c>
      <c r="L167" s="164">
        <v>1</v>
      </c>
      <c r="M167" s="16">
        <v>0</v>
      </c>
      <c r="N167" s="13">
        <v>45996</v>
      </c>
    </row>
    <row r="168" spans="1:14" x14ac:dyDescent="0.15">
      <c r="A168" s="163" t="s">
        <v>495</v>
      </c>
      <c r="B168" s="164">
        <v>10354</v>
      </c>
      <c r="C168" s="163" t="s">
        <v>19</v>
      </c>
      <c r="D168" s="164">
        <v>2</v>
      </c>
      <c r="E168" s="7">
        <v>700</v>
      </c>
      <c r="F168" s="7">
        <v>0</v>
      </c>
      <c r="G168" s="7">
        <v>0</v>
      </c>
      <c r="H168" s="7">
        <v>0</v>
      </c>
      <c r="I168" s="7">
        <v>700</v>
      </c>
      <c r="J168" s="7">
        <v>0</v>
      </c>
      <c r="K168" s="7">
        <v>700</v>
      </c>
      <c r="L168" s="164">
        <v>1</v>
      </c>
      <c r="M168" s="16">
        <v>0</v>
      </c>
      <c r="N168" s="13">
        <v>45996</v>
      </c>
    </row>
    <row r="169" spans="1:14" x14ac:dyDescent="0.15">
      <c r="A169" s="163" t="s">
        <v>529</v>
      </c>
      <c r="B169" s="164">
        <v>10353</v>
      </c>
      <c r="C169" s="163" t="s">
        <v>19</v>
      </c>
      <c r="D169" s="164">
        <v>1</v>
      </c>
      <c r="E169" s="7">
        <v>350</v>
      </c>
      <c r="F169" s="7">
        <v>0</v>
      </c>
      <c r="G169" s="7">
        <v>0</v>
      </c>
      <c r="H169" s="7">
        <v>0</v>
      </c>
      <c r="I169" s="7">
        <v>350</v>
      </c>
      <c r="J169" s="7">
        <v>0</v>
      </c>
      <c r="K169" s="7">
        <v>350</v>
      </c>
      <c r="L169" s="164">
        <v>1</v>
      </c>
      <c r="M169" s="16">
        <v>0</v>
      </c>
      <c r="N169" s="13">
        <v>45996</v>
      </c>
    </row>
    <row r="170" spans="1:14" x14ac:dyDescent="0.15">
      <c r="A170" s="163" t="s">
        <v>496</v>
      </c>
      <c r="B170" s="164">
        <v>10360</v>
      </c>
      <c r="C170" s="163" t="s">
        <v>19</v>
      </c>
      <c r="D170" s="164">
        <v>1</v>
      </c>
      <c r="E170" s="7">
        <v>385</v>
      </c>
      <c r="F170" s="7">
        <v>0</v>
      </c>
      <c r="G170" s="7">
        <v>0</v>
      </c>
      <c r="H170" s="7">
        <v>0</v>
      </c>
      <c r="I170" s="7">
        <v>385</v>
      </c>
      <c r="J170" s="7">
        <v>0</v>
      </c>
      <c r="K170" s="7">
        <v>385</v>
      </c>
      <c r="L170" s="164">
        <v>1</v>
      </c>
      <c r="M170" s="16">
        <v>0</v>
      </c>
      <c r="N170" s="13">
        <v>45996</v>
      </c>
    </row>
    <row r="171" spans="1:14" x14ac:dyDescent="0.15">
      <c r="A171" s="163" t="s">
        <v>498</v>
      </c>
      <c r="B171" s="164">
        <v>10356</v>
      </c>
      <c r="C171" s="163" t="s">
        <v>19</v>
      </c>
      <c r="D171" s="164">
        <v>5</v>
      </c>
      <c r="E171" s="7">
        <v>1800</v>
      </c>
      <c r="F171" s="7">
        <v>0</v>
      </c>
      <c r="G171" s="7">
        <v>0</v>
      </c>
      <c r="H171" s="7">
        <v>0</v>
      </c>
      <c r="I171" s="7">
        <v>1800</v>
      </c>
      <c r="J171" s="7">
        <v>0</v>
      </c>
      <c r="K171" s="7">
        <v>1800</v>
      </c>
      <c r="L171" s="164">
        <v>1</v>
      </c>
      <c r="M171" s="16">
        <v>0</v>
      </c>
      <c r="N171" s="13">
        <v>45996</v>
      </c>
    </row>
    <row r="172" spans="1:14" x14ac:dyDescent="0.15">
      <c r="A172" s="163" t="s">
        <v>563</v>
      </c>
      <c r="B172" s="164">
        <v>10432</v>
      </c>
      <c r="C172" s="163" t="s">
        <v>13</v>
      </c>
      <c r="D172" s="164">
        <v>1</v>
      </c>
      <c r="E172" s="7">
        <v>315</v>
      </c>
      <c r="F172" s="7">
        <v>0</v>
      </c>
      <c r="G172" s="7">
        <v>0</v>
      </c>
      <c r="H172" s="7">
        <v>0</v>
      </c>
      <c r="I172" s="7">
        <v>315</v>
      </c>
      <c r="J172" s="7">
        <v>0</v>
      </c>
      <c r="K172" s="7">
        <v>315</v>
      </c>
      <c r="L172" s="164">
        <v>1</v>
      </c>
      <c r="M172" s="16">
        <v>0</v>
      </c>
      <c r="N172" s="13">
        <v>45996</v>
      </c>
    </row>
    <row r="173" spans="1:14" x14ac:dyDescent="0.15">
      <c r="A173" s="163" t="s">
        <v>573</v>
      </c>
      <c r="B173" s="164">
        <v>10035</v>
      </c>
      <c r="C173" s="163" t="s">
        <v>462</v>
      </c>
      <c r="D173" s="164">
        <v>1</v>
      </c>
      <c r="E173" s="7">
        <v>320</v>
      </c>
      <c r="F173" s="7">
        <v>0</v>
      </c>
      <c r="G173" s="7">
        <v>0</v>
      </c>
      <c r="H173" s="7">
        <v>0</v>
      </c>
      <c r="I173" s="7">
        <v>320</v>
      </c>
      <c r="J173" s="7">
        <v>0</v>
      </c>
      <c r="K173" s="7">
        <v>320</v>
      </c>
      <c r="L173" s="164">
        <v>1</v>
      </c>
      <c r="M173" s="16">
        <v>0</v>
      </c>
      <c r="N173" s="13">
        <v>45996</v>
      </c>
    </row>
    <row r="174" spans="1:14" x14ac:dyDescent="0.15">
      <c r="A174" s="163" t="s">
        <v>564</v>
      </c>
      <c r="B174" s="164">
        <v>10037</v>
      </c>
      <c r="C174" s="163" t="s">
        <v>4</v>
      </c>
      <c r="D174" s="164">
        <v>1</v>
      </c>
      <c r="E174" s="7">
        <v>395</v>
      </c>
      <c r="F174" s="7">
        <v>0</v>
      </c>
      <c r="G174" s="7">
        <v>0</v>
      </c>
      <c r="H174" s="7">
        <v>0</v>
      </c>
      <c r="I174" s="7">
        <v>395</v>
      </c>
      <c r="J174" s="7">
        <v>0</v>
      </c>
      <c r="K174" s="7">
        <v>395</v>
      </c>
      <c r="L174" s="164">
        <v>1</v>
      </c>
      <c r="M174" s="16">
        <v>0</v>
      </c>
      <c r="N174" s="13">
        <v>45996</v>
      </c>
    </row>
    <row r="175" spans="1:14" x14ac:dyDescent="0.15">
      <c r="A175" s="163" t="s">
        <v>532</v>
      </c>
      <c r="B175" s="164">
        <v>10421</v>
      </c>
      <c r="C175" s="163" t="s">
        <v>79</v>
      </c>
      <c r="D175" s="164">
        <v>1</v>
      </c>
      <c r="E175" s="7">
        <v>238</v>
      </c>
      <c r="F175" s="7">
        <v>0</v>
      </c>
      <c r="G175" s="7">
        <v>0</v>
      </c>
      <c r="H175" s="7">
        <v>0</v>
      </c>
      <c r="I175" s="7">
        <v>238</v>
      </c>
      <c r="J175" s="7">
        <v>0</v>
      </c>
      <c r="K175" s="7">
        <v>238</v>
      </c>
      <c r="L175" s="164">
        <v>1</v>
      </c>
      <c r="M175" s="16">
        <v>0</v>
      </c>
      <c r="N175" s="13">
        <v>45996</v>
      </c>
    </row>
    <row r="176" spans="1:14" x14ac:dyDescent="0.15">
      <c r="A176" s="163" t="s">
        <v>659</v>
      </c>
      <c r="B176" s="164">
        <v>10142</v>
      </c>
      <c r="C176" s="163" t="s">
        <v>79</v>
      </c>
      <c r="D176" s="164">
        <v>1</v>
      </c>
      <c r="E176" s="7">
        <v>320</v>
      </c>
      <c r="F176" s="7">
        <v>0</v>
      </c>
      <c r="G176" s="7">
        <v>0</v>
      </c>
      <c r="H176" s="7">
        <v>0</v>
      </c>
      <c r="I176" s="7">
        <v>320</v>
      </c>
      <c r="J176" s="7">
        <v>0</v>
      </c>
      <c r="K176" s="7">
        <v>320</v>
      </c>
      <c r="L176" s="164">
        <v>1</v>
      </c>
      <c r="M176" s="16">
        <v>0</v>
      </c>
      <c r="N176" s="13">
        <v>45996</v>
      </c>
    </row>
    <row r="177" spans="1:14" x14ac:dyDescent="0.15">
      <c r="A177" s="163" t="s">
        <v>565</v>
      </c>
      <c r="B177" s="164">
        <v>10403</v>
      </c>
      <c r="C177" s="163" t="s">
        <v>35</v>
      </c>
      <c r="D177" s="164">
        <v>1</v>
      </c>
      <c r="E177" s="7">
        <v>335</v>
      </c>
      <c r="F177" s="7">
        <v>0</v>
      </c>
      <c r="G177" s="7">
        <v>0</v>
      </c>
      <c r="H177" s="7">
        <v>31.07</v>
      </c>
      <c r="I177" s="7">
        <v>303.93</v>
      </c>
      <c r="J177" s="7">
        <v>0</v>
      </c>
      <c r="K177" s="7">
        <v>303.93</v>
      </c>
      <c r="L177" s="164">
        <v>1</v>
      </c>
      <c r="M177" s="16">
        <v>0</v>
      </c>
      <c r="N177" s="13">
        <v>45996</v>
      </c>
    </row>
    <row r="178" spans="1:14" x14ac:dyDescent="0.15">
      <c r="A178" s="163" t="s">
        <v>742</v>
      </c>
      <c r="B178" s="164" t="s">
        <v>743</v>
      </c>
      <c r="C178" s="163" t="s">
        <v>744</v>
      </c>
      <c r="D178" s="164">
        <v>1</v>
      </c>
      <c r="E178" s="7">
        <v>150</v>
      </c>
      <c r="F178" s="7">
        <v>0</v>
      </c>
      <c r="G178" s="7">
        <v>0</v>
      </c>
      <c r="H178" s="7">
        <v>6</v>
      </c>
      <c r="I178" s="7">
        <v>144</v>
      </c>
      <c r="J178" s="7">
        <v>0</v>
      </c>
      <c r="K178" s="7">
        <v>144</v>
      </c>
      <c r="L178" s="164">
        <v>1</v>
      </c>
      <c r="M178" s="16">
        <v>0</v>
      </c>
      <c r="N178" s="13">
        <v>45996</v>
      </c>
    </row>
    <row r="179" spans="1:14" x14ac:dyDescent="0.15">
      <c r="A179" s="163" t="s">
        <v>748</v>
      </c>
      <c r="B179" s="164">
        <v>10667</v>
      </c>
      <c r="C179" s="163" t="s">
        <v>744</v>
      </c>
      <c r="D179" s="164">
        <v>1</v>
      </c>
      <c r="E179" s="7">
        <v>150</v>
      </c>
      <c r="F179" s="7">
        <v>0</v>
      </c>
      <c r="G179" s="7">
        <v>0</v>
      </c>
      <c r="H179" s="7">
        <v>6</v>
      </c>
      <c r="I179" s="7">
        <v>144</v>
      </c>
      <c r="J179" s="7">
        <v>0</v>
      </c>
      <c r="K179" s="7">
        <v>144</v>
      </c>
      <c r="L179" s="164">
        <v>1</v>
      </c>
      <c r="M179" s="16">
        <v>0</v>
      </c>
      <c r="N179" s="13">
        <v>45996</v>
      </c>
    </row>
    <row r="180" spans="1:14" x14ac:dyDescent="0.15">
      <c r="A180" s="163" t="s">
        <v>427</v>
      </c>
      <c r="B180" s="164">
        <v>10633</v>
      </c>
      <c r="C180" s="163" t="s">
        <v>727</v>
      </c>
      <c r="D180" s="164">
        <v>4</v>
      </c>
      <c r="E180" s="7">
        <v>636</v>
      </c>
      <c r="F180" s="7">
        <v>0</v>
      </c>
      <c r="G180" s="7">
        <v>0</v>
      </c>
      <c r="H180" s="7">
        <v>0</v>
      </c>
      <c r="I180" s="7">
        <v>636</v>
      </c>
      <c r="J180" s="7">
        <v>0</v>
      </c>
      <c r="K180" s="7">
        <v>636</v>
      </c>
      <c r="L180" s="164">
        <v>1</v>
      </c>
      <c r="M180" s="16">
        <v>0</v>
      </c>
      <c r="N180" s="13">
        <v>45996</v>
      </c>
    </row>
    <row r="181" spans="1:14" x14ac:dyDescent="0.15">
      <c r="A181" s="163" t="s">
        <v>500</v>
      </c>
      <c r="B181" s="164">
        <v>10494</v>
      </c>
      <c r="C181" s="163" t="s">
        <v>98</v>
      </c>
      <c r="D181" s="164">
        <v>2</v>
      </c>
      <c r="E181" s="7">
        <v>76</v>
      </c>
      <c r="F181" s="7">
        <v>0</v>
      </c>
      <c r="G181" s="7">
        <v>0</v>
      </c>
      <c r="H181" s="7">
        <v>0</v>
      </c>
      <c r="I181" s="7">
        <v>76</v>
      </c>
      <c r="J181" s="7">
        <v>0</v>
      </c>
      <c r="K181" s="7">
        <v>76</v>
      </c>
      <c r="L181" s="164">
        <v>1</v>
      </c>
      <c r="M181" s="16">
        <v>0</v>
      </c>
      <c r="N181" s="13">
        <v>45996</v>
      </c>
    </row>
    <row r="182" spans="1:14" x14ac:dyDescent="0.15">
      <c r="A182" s="163" t="s">
        <v>115</v>
      </c>
      <c r="B182" s="164">
        <v>10489</v>
      </c>
      <c r="C182" s="163" t="s">
        <v>98</v>
      </c>
      <c r="D182" s="164">
        <v>1</v>
      </c>
      <c r="E182" s="7">
        <v>45</v>
      </c>
      <c r="F182" s="7">
        <v>0</v>
      </c>
      <c r="G182" s="7">
        <v>0</v>
      </c>
      <c r="H182" s="7">
        <v>4.17</v>
      </c>
      <c r="I182" s="7">
        <v>40.83</v>
      </c>
      <c r="J182" s="7">
        <v>0</v>
      </c>
      <c r="K182" s="7">
        <v>40.83</v>
      </c>
      <c r="L182" s="164">
        <v>1</v>
      </c>
      <c r="M182" s="16">
        <v>0</v>
      </c>
      <c r="N182" s="13">
        <v>45996</v>
      </c>
    </row>
    <row r="183" spans="1:14" x14ac:dyDescent="0.15">
      <c r="A183" s="163" t="s">
        <v>749</v>
      </c>
      <c r="B183" s="164">
        <v>10666</v>
      </c>
      <c r="C183" s="163" t="s">
        <v>744</v>
      </c>
      <c r="D183" s="164">
        <v>1</v>
      </c>
      <c r="E183" s="7">
        <v>150</v>
      </c>
      <c r="F183" s="7">
        <v>0</v>
      </c>
      <c r="G183" s="7">
        <v>0</v>
      </c>
      <c r="H183" s="7">
        <v>0</v>
      </c>
      <c r="I183" s="7">
        <v>150</v>
      </c>
      <c r="J183" s="7">
        <v>0</v>
      </c>
      <c r="K183" s="7">
        <v>150</v>
      </c>
      <c r="L183" s="164">
        <v>1</v>
      </c>
      <c r="M183" s="16">
        <v>0</v>
      </c>
      <c r="N183" s="13">
        <v>45996</v>
      </c>
    </row>
    <row r="184" spans="1:14" x14ac:dyDescent="0.15">
      <c r="A184" s="163" t="s">
        <v>750</v>
      </c>
      <c r="B184" s="164">
        <v>10668</v>
      </c>
      <c r="C184" s="163" t="s">
        <v>744</v>
      </c>
      <c r="D184" s="164">
        <v>2</v>
      </c>
      <c r="E184" s="7">
        <v>300</v>
      </c>
      <c r="F184" s="7">
        <v>0</v>
      </c>
      <c r="G184" s="7">
        <v>0</v>
      </c>
      <c r="H184" s="7">
        <v>0</v>
      </c>
      <c r="I184" s="7">
        <v>300</v>
      </c>
      <c r="J184" s="7">
        <v>0</v>
      </c>
      <c r="K184" s="7">
        <v>300</v>
      </c>
      <c r="L184" s="164">
        <v>1</v>
      </c>
      <c r="M184" s="16">
        <v>0</v>
      </c>
      <c r="N184" s="13">
        <v>45996</v>
      </c>
    </row>
    <row r="185" spans="1:14" x14ac:dyDescent="0.15">
      <c r="A185" s="163" t="s">
        <v>474</v>
      </c>
      <c r="B185" s="164">
        <v>10527</v>
      </c>
      <c r="C185" s="163" t="s">
        <v>462</v>
      </c>
      <c r="D185" s="164">
        <v>1</v>
      </c>
      <c r="E185" s="7">
        <v>299</v>
      </c>
      <c r="F185" s="7">
        <v>0</v>
      </c>
      <c r="G185" s="7">
        <v>0</v>
      </c>
      <c r="H185" s="7">
        <v>0</v>
      </c>
      <c r="I185" s="7">
        <v>299</v>
      </c>
      <c r="J185" s="7">
        <v>0</v>
      </c>
      <c r="K185" s="7">
        <v>299</v>
      </c>
      <c r="L185" s="164">
        <v>1</v>
      </c>
      <c r="M185" s="16">
        <v>0</v>
      </c>
      <c r="N185" s="13">
        <v>45996</v>
      </c>
    </row>
    <row r="186" spans="1:14" x14ac:dyDescent="0.15">
      <c r="A186" s="163" t="s">
        <v>429</v>
      </c>
      <c r="B186" s="164">
        <v>10632</v>
      </c>
      <c r="C186" s="163" t="s">
        <v>727</v>
      </c>
      <c r="D186" s="164">
        <v>1</v>
      </c>
      <c r="E186" s="7">
        <v>159</v>
      </c>
      <c r="F186" s="7">
        <v>0</v>
      </c>
      <c r="G186" s="7">
        <v>0</v>
      </c>
      <c r="H186" s="7">
        <v>0</v>
      </c>
      <c r="I186" s="7">
        <v>159</v>
      </c>
      <c r="J186" s="7">
        <v>0</v>
      </c>
      <c r="K186" s="7">
        <v>159</v>
      </c>
      <c r="L186" s="164">
        <v>1</v>
      </c>
      <c r="M186" s="16">
        <v>0</v>
      </c>
      <c r="N186" s="13">
        <v>45996</v>
      </c>
    </row>
    <row r="187" spans="1:14" x14ac:dyDescent="0.15">
      <c r="A187" s="163" t="s">
        <v>513</v>
      </c>
      <c r="B187" s="164">
        <v>10451</v>
      </c>
      <c r="C187" s="163" t="s">
        <v>38</v>
      </c>
      <c r="D187" s="164">
        <v>2</v>
      </c>
      <c r="E187" s="7">
        <v>1790</v>
      </c>
      <c r="F187" s="7">
        <v>0</v>
      </c>
      <c r="G187" s="7">
        <v>0</v>
      </c>
      <c r="H187" s="7">
        <v>43.49</v>
      </c>
      <c r="I187" s="7">
        <v>1746.51</v>
      </c>
      <c r="J187" s="7">
        <v>0</v>
      </c>
      <c r="K187" s="7">
        <v>1746.51</v>
      </c>
      <c r="L187" s="164">
        <v>1</v>
      </c>
      <c r="M187" s="16">
        <v>0</v>
      </c>
      <c r="N187" s="13">
        <v>45997</v>
      </c>
    </row>
    <row r="188" spans="1:14" x14ac:dyDescent="0.15">
      <c r="A188" s="163" t="s">
        <v>478</v>
      </c>
      <c r="B188" s="164">
        <v>10461</v>
      </c>
      <c r="C188" s="163" t="s">
        <v>38</v>
      </c>
      <c r="D188" s="164">
        <v>1</v>
      </c>
      <c r="E188" s="7">
        <v>275</v>
      </c>
      <c r="F188" s="7">
        <v>0</v>
      </c>
      <c r="G188" s="7">
        <v>0</v>
      </c>
      <c r="H188" s="7">
        <v>23.86</v>
      </c>
      <c r="I188" s="7">
        <v>251.14</v>
      </c>
      <c r="J188" s="7">
        <v>0</v>
      </c>
      <c r="K188" s="7">
        <v>251.14</v>
      </c>
      <c r="L188" s="164">
        <v>1</v>
      </c>
      <c r="M188" s="16">
        <v>0</v>
      </c>
      <c r="N188" s="13">
        <v>45997</v>
      </c>
    </row>
    <row r="189" spans="1:14" x14ac:dyDescent="0.15">
      <c r="A189" s="163" t="s">
        <v>615</v>
      </c>
      <c r="B189" s="164">
        <v>10462</v>
      </c>
      <c r="C189" s="163" t="s">
        <v>38</v>
      </c>
      <c r="D189" s="164">
        <v>2</v>
      </c>
      <c r="E189" s="7">
        <v>820</v>
      </c>
      <c r="F189" s="7">
        <v>0</v>
      </c>
      <c r="G189" s="7">
        <v>0</v>
      </c>
      <c r="H189" s="7">
        <v>71.14</v>
      </c>
      <c r="I189" s="7">
        <v>748.86</v>
      </c>
      <c r="J189" s="7">
        <v>0</v>
      </c>
      <c r="K189" s="7">
        <v>748.86</v>
      </c>
      <c r="L189" s="164">
        <v>1</v>
      </c>
      <c r="M189" s="16">
        <v>0</v>
      </c>
      <c r="N189" s="13">
        <v>45997</v>
      </c>
    </row>
    <row r="190" spans="1:14" x14ac:dyDescent="0.15">
      <c r="A190" s="163" t="s">
        <v>479</v>
      </c>
      <c r="B190" s="164">
        <v>10396</v>
      </c>
      <c r="C190" s="163" t="s">
        <v>32</v>
      </c>
      <c r="D190" s="164">
        <v>1</v>
      </c>
      <c r="E190" s="7">
        <v>555</v>
      </c>
      <c r="F190" s="7">
        <v>0</v>
      </c>
      <c r="G190" s="7">
        <v>0</v>
      </c>
      <c r="H190" s="7">
        <v>0</v>
      </c>
      <c r="I190" s="7">
        <v>555</v>
      </c>
      <c r="J190" s="7">
        <v>0</v>
      </c>
      <c r="K190" s="7">
        <v>555</v>
      </c>
      <c r="L190" s="164">
        <v>1</v>
      </c>
      <c r="M190" s="16">
        <v>0</v>
      </c>
      <c r="N190" s="13">
        <v>45997</v>
      </c>
    </row>
    <row r="191" spans="1:14" x14ac:dyDescent="0.15">
      <c r="A191" s="163" t="s">
        <v>537</v>
      </c>
      <c r="B191" s="164">
        <v>10397</v>
      </c>
      <c r="C191" s="163" t="s">
        <v>32</v>
      </c>
      <c r="D191" s="164">
        <v>1</v>
      </c>
      <c r="E191" s="7">
        <v>575</v>
      </c>
      <c r="F191" s="7">
        <v>0</v>
      </c>
      <c r="G191" s="7">
        <v>0</v>
      </c>
      <c r="H191" s="7">
        <v>25.31</v>
      </c>
      <c r="I191" s="7">
        <v>549.69000000000005</v>
      </c>
      <c r="J191" s="7">
        <v>0</v>
      </c>
      <c r="K191" s="7">
        <v>549.69000000000005</v>
      </c>
      <c r="L191" s="164">
        <v>1</v>
      </c>
      <c r="M191" s="16">
        <v>0</v>
      </c>
      <c r="N191" s="13">
        <v>45997</v>
      </c>
    </row>
    <row r="192" spans="1:14" x14ac:dyDescent="0.15">
      <c r="A192" s="163" t="s">
        <v>517</v>
      </c>
      <c r="B192" s="164">
        <v>10070</v>
      </c>
      <c r="C192" s="163" t="s">
        <v>481</v>
      </c>
      <c r="D192" s="164">
        <v>1</v>
      </c>
      <c r="E192" s="7">
        <v>275</v>
      </c>
      <c r="F192" s="7">
        <v>0</v>
      </c>
      <c r="G192" s="7">
        <v>0</v>
      </c>
      <c r="H192" s="7">
        <v>0</v>
      </c>
      <c r="I192" s="7">
        <v>275</v>
      </c>
      <c r="J192" s="7">
        <v>0</v>
      </c>
      <c r="K192" s="7">
        <v>275</v>
      </c>
      <c r="L192" s="164">
        <v>1</v>
      </c>
      <c r="M192" s="16">
        <v>0</v>
      </c>
      <c r="N192" s="13">
        <v>45997</v>
      </c>
    </row>
    <row r="193" spans="1:14" x14ac:dyDescent="0.15">
      <c r="A193" s="163" t="s">
        <v>480</v>
      </c>
      <c r="B193" s="164">
        <v>10225</v>
      </c>
      <c r="C193" s="163" t="s">
        <v>481</v>
      </c>
      <c r="D193" s="164">
        <v>1</v>
      </c>
      <c r="E193" s="7">
        <v>255</v>
      </c>
      <c r="F193" s="7">
        <v>0</v>
      </c>
      <c r="G193" s="7">
        <v>0</v>
      </c>
      <c r="H193" s="7">
        <v>0</v>
      </c>
      <c r="I193" s="7">
        <v>255</v>
      </c>
      <c r="J193" s="7">
        <v>0</v>
      </c>
      <c r="K193" s="7">
        <v>255</v>
      </c>
      <c r="L193" s="164">
        <v>1</v>
      </c>
      <c r="M193" s="16">
        <v>0</v>
      </c>
      <c r="N193" s="13">
        <v>45997</v>
      </c>
    </row>
    <row r="194" spans="1:14" x14ac:dyDescent="0.15">
      <c r="A194" s="163" t="s">
        <v>575</v>
      </c>
      <c r="B194" s="164">
        <v>10127</v>
      </c>
      <c r="C194" s="163" t="s">
        <v>483</v>
      </c>
      <c r="D194" s="164">
        <v>1</v>
      </c>
      <c r="E194" s="7">
        <v>355</v>
      </c>
      <c r="F194" s="7">
        <v>0</v>
      </c>
      <c r="G194" s="7">
        <v>0</v>
      </c>
      <c r="H194" s="7">
        <v>0</v>
      </c>
      <c r="I194" s="7">
        <v>355</v>
      </c>
      <c r="J194" s="7">
        <v>0</v>
      </c>
      <c r="K194" s="7">
        <v>355</v>
      </c>
      <c r="L194" s="164">
        <v>1</v>
      </c>
      <c r="M194" s="16">
        <v>0</v>
      </c>
      <c r="N194" s="13">
        <v>45997</v>
      </c>
    </row>
    <row r="195" spans="1:14" x14ac:dyDescent="0.15">
      <c r="A195" s="163" t="s">
        <v>736</v>
      </c>
      <c r="B195" s="164">
        <v>10114</v>
      </c>
      <c r="C195" s="163" t="s">
        <v>541</v>
      </c>
      <c r="D195" s="164">
        <v>1</v>
      </c>
      <c r="E195" s="7">
        <v>335</v>
      </c>
      <c r="F195" s="7">
        <v>0</v>
      </c>
      <c r="G195" s="7">
        <v>0</v>
      </c>
      <c r="H195" s="7">
        <v>0</v>
      </c>
      <c r="I195" s="7">
        <v>335</v>
      </c>
      <c r="J195" s="7">
        <v>0</v>
      </c>
      <c r="K195" s="7">
        <v>335</v>
      </c>
      <c r="L195" s="164">
        <v>1</v>
      </c>
      <c r="M195" s="16">
        <v>0</v>
      </c>
      <c r="N195" s="13">
        <v>45997</v>
      </c>
    </row>
    <row r="196" spans="1:14" x14ac:dyDescent="0.15">
      <c r="A196" s="163" t="s">
        <v>482</v>
      </c>
      <c r="B196" s="164">
        <v>10109</v>
      </c>
      <c r="C196" s="163" t="s">
        <v>483</v>
      </c>
      <c r="D196" s="164">
        <v>3</v>
      </c>
      <c r="E196" s="7">
        <v>825</v>
      </c>
      <c r="F196" s="7">
        <v>0</v>
      </c>
      <c r="G196" s="7">
        <v>0</v>
      </c>
      <c r="H196" s="7">
        <v>0</v>
      </c>
      <c r="I196" s="7">
        <v>825</v>
      </c>
      <c r="J196" s="7">
        <v>0</v>
      </c>
      <c r="K196" s="7">
        <v>825</v>
      </c>
      <c r="L196" s="164">
        <v>1</v>
      </c>
      <c r="M196" s="16">
        <v>0</v>
      </c>
      <c r="N196" s="13">
        <v>45997</v>
      </c>
    </row>
    <row r="197" spans="1:14" x14ac:dyDescent="0.15">
      <c r="A197" s="163" t="s">
        <v>667</v>
      </c>
      <c r="B197" s="164">
        <v>10018</v>
      </c>
      <c r="C197" s="163" t="s">
        <v>481</v>
      </c>
      <c r="D197" s="164">
        <v>1</v>
      </c>
      <c r="E197" s="7">
        <v>255</v>
      </c>
      <c r="F197" s="7">
        <v>0</v>
      </c>
      <c r="G197" s="7">
        <v>0</v>
      </c>
      <c r="H197" s="7">
        <v>0</v>
      </c>
      <c r="I197" s="7">
        <v>255</v>
      </c>
      <c r="J197" s="7">
        <v>0</v>
      </c>
      <c r="K197" s="7">
        <v>255</v>
      </c>
      <c r="L197" s="164">
        <v>1</v>
      </c>
      <c r="M197" s="16">
        <v>0</v>
      </c>
      <c r="N197" s="13">
        <v>45997</v>
      </c>
    </row>
    <row r="198" spans="1:14" x14ac:dyDescent="0.15">
      <c r="A198" s="163" t="s">
        <v>612</v>
      </c>
      <c r="B198" s="164">
        <v>10051</v>
      </c>
      <c r="C198" s="163" t="s">
        <v>481</v>
      </c>
      <c r="D198" s="164">
        <v>1</v>
      </c>
      <c r="E198" s="7">
        <v>315</v>
      </c>
      <c r="F198" s="7">
        <v>0</v>
      </c>
      <c r="G198" s="7">
        <v>0</v>
      </c>
      <c r="H198" s="7">
        <v>0</v>
      </c>
      <c r="I198" s="7">
        <v>315</v>
      </c>
      <c r="J198" s="7">
        <v>0</v>
      </c>
      <c r="K198" s="7">
        <v>315</v>
      </c>
      <c r="L198" s="164">
        <v>1</v>
      </c>
      <c r="M198" s="16">
        <v>0</v>
      </c>
      <c r="N198" s="13">
        <v>45997</v>
      </c>
    </row>
    <row r="199" spans="1:14" x14ac:dyDescent="0.15">
      <c r="A199" s="163" t="s">
        <v>521</v>
      </c>
      <c r="B199" s="164">
        <v>10095</v>
      </c>
      <c r="C199" s="163" t="s">
        <v>483</v>
      </c>
      <c r="D199" s="164">
        <v>2</v>
      </c>
      <c r="E199" s="7">
        <v>520</v>
      </c>
      <c r="F199" s="7">
        <v>0</v>
      </c>
      <c r="G199" s="7">
        <v>0</v>
      </c>
      <c r="H199" s="7">
        <v>0</v>
      </c>
      <c r="I199" s="7">
        <v>520</v>
      </c>
      <c r="J199" s="7">
        <v>0</v>
      </c>
      <c r="K199" s="7">
        <v>520</v>
      </c>
      <c r="L199" s="164">
        <v>1</v>
      </c>
      <c r="M199" s="16">
        <v>0</v>
      </c>
      <c r="N199" s="13">
        <v>45997</v>
      </c>
    </row>
    <row r="200" spans="1:14" x14ac:dyDescent="0.15">
      <c r="A200" s="163" t="s">
        <v>523</v>
      </c>
      <c r="B200" s="164">
        <v>10446</v>
      </c>
      <c r="C200" s="163" t="s">
        <v>99</v>
      </c>
      <c r="D200" s="164">
        <v>2</v>
      </c>
      <c r="E200" s="7">
        <v>390</v>
      </c>
      <c r="F200" s="7">
        <v>0</v>
      </c>
      <c r="G200" s="7">
        <v>0</v>
      </c>
      <c r="H200" s="7">
        <v>0</v>
      </c>
      <c r="I200" s="7">
        <v>390</v>
      </c>
      <c r="J200" s="7">
        <v>0</v>
      </c>
      <c r="K200" s="7">
        <v>390</v>
      </c>
      <c r="L200" s="164">
        <v>1</v>
      </c>
      <c r="M200" s="16">
        <v>0</v>
      </c>
      <c r="N200" s="13">
        <v>45997</v>
      </c>
    </row>
    <row r="201" spans="1:14" x14ac:dyDescent="0.15">
      <c r="A201" s="163" t="s">
        <v>524</v>
      </c>
      <c r="B201" s="164">
        <v>10443</v>
      </c>
      <c r="C201" s="163" t="s">
        <v>99</v>
      </c>
      <c r="D201" s="164">
        <v>2</v>
      </c>
      <c r="E201" s="7">
        <v>150</v>
      </c>
      <c r="F201" s="7">
        <v>0</v>
      </c>
      <c r="G201" s="7">
        <v>0</v>
      </c>
      <c r="H201" s="7">
        <v>0</v>
      </c>
      <c r="I201" s="7">
        <v>150</v>
      </c>
      <c r="J201" s="7">
        <v>0</v>
      </c>
      <c r="K201" s="7">
        <v>150</v>
      </c>
      <c r="L201" s="164">
        <v>1</v>
      </c>
      <c r="M201" s="16">
        <v>0</v>
      </c>
      <c r="N201" s="13">
        <v>45997</v>
      </c>
    </row>
    <row r="202" spans="1:14" x14ac:dyDescent="0.15">
      <c r="A202" s="163" t="s">
        <v>488</v>
      </c>
      <c r="B202" s="164">
        <v>10440</v>
      </c>
      <c r="C202" s="163" t="s">
        <v>99</v>
      </c>
      <c r="D202" s="164">
        <v>2</v>
      </c>
      <c r="E202" s="7">
        <v>176</v>
      </c>
      <c r="F202" s="7">
        <v>0</v>
      </c>
      <c r="G202" s="7">
        <v>0</v>
      </c>
      <c r="H202" s="7">
        <v>0</v>
      </c>
      <c r="I202" s="7">
        <v>176</v>
      </c>
      <c r="J202" s="7">
        <v>0</v>
      </c>
      <c r="K202" s="7">
        <v>176</v>
      </c>
      <c r="L202" s="164">
        <v>1</v>
      </c>
      <c r="M202" s="16">
        <v>0</v>
      </c>
      <c r="N202" s="13">
        <v>45997</v>
      </c>
    </row>
    <row r="203" spans="1:14" x14ac:dyDescent="0.15">
      <c r="A203" s="163" t="s">
        <v>585</v>
      </c>
      <c r="B203" s="164">
        <v>10441</v>
      </c>
      <c r="C203" s="163" t="s">
        <v>99</v>
      </c>
      <c r="D203" s="164">
        <v>1</v>
      </c>
      <c r="E203" s="7">
        <v>250</v>
      </c>
      <c r="F203" s="7">
        <v>0</v>
      </c>
      <c r="G203" s="7">
        <v>0</v>
      </c>
      <c r="H203" s="7">
        <v>0</v>
      </c>
      <c r="I203" s="7">
        <v>250</v>
      </c>
      <c r="J203" s="7">
        <v>0</v>
      </c>
      <c r="K203" s="7">
        <v>250</v>
      </c>
      <c r="L203" s="164">
        <v>1</v>
      </c>
      <c r="M203" s="16">
        <v>0</v>
      </c>
      <c r="N203" s="13">
        <v>45997</v>
      </c>
    </row>
    <row r="204" spans="1:14" x14ac:dyDescent="0.15">
      <c r="A204" s="163" t="s">
        <v>489</v>
      </c>
      <c r="B204" s="164">
        <v>10445</v>
      </c>
      <c r="C204" s="163" t="s">
        <v>99</v>
      </c>
      <c r="D204" s="164">
        <v>7</v>
      </c>
      <c r="E204" s="7">
        <v>1365</v>
      </c>
      <c r="F204" s="7">
        <v>0</v>
      </c>
      <c r="G204" s="7">
        <v>0</v>
      </c>
      <c r="H204" s="7">
        <v>0</v>
      </c>
      <c r="I204" s="7">
        <v>1365</v>
      </c>
      <c r="J204" s="7">
        <v>0</v>
      </c>
      <c r="K204" s="7">
        <v>1365</v>
      </c>
      <c r="L204" s="164">
        <v>1</v>
      </c>
      <c r="M204" s="16">
        <v>0</v>
      </c>
      <c r="N204" s="13">
        <v>45997</v>
      </c>
    </row>
    <row r="205" spans="1:14" x14ac:dyDescent="0.15">
      <c r="A205" s="163" t="s">
        <v>542</v>
      </c>
      <c r="B205" s="164">
        <v>10436</v>
      </c>
      <c r="C205" s="163" t="s">
        <v>99</v>
      </c>
      <c r="D205" s="164">
        <v>2</v>
      </c>
      <c r="E205" s="7">
        <v>90</v>
      </c>
      <c r="F205" s="7">
        <v>0</v>
      </c>
      <c r="G205" s="7">
        <v>0</v>
      </c>
      <c r="H205" s="7">
        <v>0</v>
      </c>
      <c r="I205" s="7">
        <v>90</v>
      </c>
      <c r="J205" s="7">
        <v>0</v>
      </c>
      <c r="K205" s="7">
        <v>90</v>
      </c>
      <c r="L205" s="164">
        <v>1</v>
      </c>
      <c r="M205" s="16">
        <v>0</v>
      </c>
      <c r="N205" s="13">
        <v>45997</v>
      </c>
    </row>
    <row r="206" spans="1:14" x14ac:dyDescent="0.15">
      <c r="A206" s="163" t="s">
        <v>551</v>
      </c>
      <c r="B206" s="164">
        <v>10437</v>
      </c>
      <c r="C206" s="163" t="s">
        <v>99</v>
      </c>
      <c r="D206" s="164">
        <v>2</v>
      </c>
      <c r="E206" s="7">
        <v>190</v>
      </c>
      <c r="F206" s="7">
        <v>0</v>
      </c>
      <c r="G206" s="7">
        <v>0</v>
      </c>
      <c r="H206" s="7">
        <v>0</v>
      </c>
      <c r="I206" s="7">
        <v>190</v>
      </c>
      <c r="J206" s="7">
        <v>0</v>
      </c>
      <c r="K206" s="7">
        <v>190</v>
      </c>
      <c r="L206" s="164">
        <v>1</v>
      </c>
      <c r="M206" s="16">
        <v>0</v>
      </c>
      <c r="N206" s="13">
        <v>45997</v>
      </c>
    </row>
    <row r="207" spans="1:14" x14ac:dyDescent="0.15">
      <c r="A207" s="163" t="s">
        <v>555</v>
      </c>
      <c r="B207" s="164">
        <v>10473</v>
      </c>
      <c r="C207" s="163" t="s">
        <v>5</v>
      </c>
      <c r="D207" s="164">
        <v>1</v>
      </c>
      <c r="E207" s="7">
        <v>395</v>
      </c>
      <c r="F207" s="7">
        <v>0</v>
      </c>
      <c r="G207" s="7">
        <v>0</v>
      </c>
      <c r="H207" s="7">
        <v>19.2</v>
      </c>
      <c r="I207" s="7">
        <v>375.8</v>
      </c>
      <c r="J207" s="7">
        <v>0</v>
      </c>
      <c r="K207" s="7">
        <v>375.8</v>
      </c>
      <c r="L207" s="164">
        <v>1</v>
      </c>
      <c r="M207" s="16">
        <v>0</v>
      </c>
      <c r="N207" s="13">
        <v>45997</v>
      </c>
    </row>
    <row r="208" spans="1:14" x14ac:dyDescent="0.15">
      <c r="A208" s="163" t="s">
        <v>505</v>
      </c>
      <c r="B208" s="164">
        <v>10470</v>
      </c>
      <c r="C208" s="163" t="s">
        <v>5</v>
      </c>
      <c r="D208" s="164">
        <v>1</v>
      </c>
      <c r="E208" s="7">
        <v>275</v>
      </c>
      <c r="F208" s="7">
        <v>0</v>
      </c>
      <c r="G208" s="7">
        <v>0</v>
      </c>
      <c r="H208" s="7">
        <v>0</v>
      </c>
      <c r="I208" s="7">
        <v>275</v>
      </c>
      <c r="J208" s="7">
        <v>0</v>
      </c>
      <c r="K208" s="7">
        <v>275</v>
      </c>
      <c r="L208" s="164">
        <v>1</v>
      </c>
      <c r="M208" s="16">
        <v>0</v>
      </c>
      <c r="N208" s="13">
        <v>45997</v>
      </c>
    </row>
    <row r="209" spans="1:14" x14ac:dyDescent="0.15">
      <c r="A209" s="163" t="s">
        <v>506</v>
      </c>
      <c r="B209" s="164">
        <v>10221</v>
      </c>
      <c r="C209" s="163" t="s">
        <v>491</v>
      </c>
      <c r="D209" s="164">
        <v>1</v>
      </c>
      <c r="E209" s="7">
        <v>255</v>
      </c>
      <c r="F209" s="7">
        <v>0</v>
      </c>
      <c r="G209" s="7">
        <v>0</v>
      </c>
      <c r="H209" s="7">
        <v>0</v>
      </c>
      <c r="I209" s="7">
        <v>255</v>
      </c>
      <c r="J209" s="7">
        <v>0</v>
      </c>
      <c r="K209" s="7">
        <v>255</v>
      </c>
      <c r="L209" s="164">
        <v>1</v>
      </c>
      <c r="M209" s="16">
        <v>0</v>
      </c>
      <c r="N209" s="13">
        <v>45997</v>
      </c>
    </row>
    <row r="210" spans="1:14" x14ac:dyDescent="0.15">
      <c r="A210" s="163" t="s">
        <v>562</v>
      </c>
      <c r="B210" s="164">
        <v>10218</v>
      </c>
      <c r="C210" s="163" t="s">
        <v>491</v>
      </c>
      <c r="D210" s="164">
        <v>3</v>
      </c>
      <c r="E210" s="7">
        <v>735</v>
      </c>
      <c r="F210" s="7">
        <v>0</v>
      </c>
      <c r="G210" s="7">
        <v>0</v>
      </c>
      <c r="H210" s="7">
        <v>0</v>
      </c>
      <c r="I210" s="7">
        <v>735</v>
      </c>
      <c r="J210" s="7">
        <v>0</v>
      </c>
      <c r="K210" s="7">
        <v>735</v>
      </c>
      <c r="L210" s="164">
        <v>1</v>
      </c>
      <c r="M210" s="16">
        <v>0</v>
      </c>
      <c r="N210" s="13">
        <v>45997</v>
      </c>
    </row>
    <row r="211" spans="1:14" x14ac:dyDescent="0.15">
      <c r="A211" s="163" t="s">
        <v>492</v>
      </c>
      <c r="B211" s="164">
        <v>10216</v>
      </c>
      <c r="C211" s="163" t="s">
        <v>491</v>
      </c>
      <c r="D211" s="164">
        <v>4</v>
      </c>
      <c r="E211" s="7">
        <v>980</v>
      </c>
      <c r="F211" s="7">
        <v>0</v>
      </c>
      <c r="G211" s="7">
        <v>0</v>
      </c>
      <c r="H211" s="7">
        <v>0</v>
      </c>
      <c r="I211" s="7">
        <v>980</v>
      </c>
      <c r="J211" s="7">
        <v>0</v>
      </c>
      <c r="K211" s="7">
        <v>980</v>
      </c>
      <c r="L211" s="164">
        <v>1</v>
      </c>
      <c r="M211" s="16">
        <v>0</v>
      </c>
      <c r="N211" s="13">
        <v>45997</v>
      </c>
    </row>
    <row r="212" spans="1:14" x14ac:dyDescent="0.15">
      <c r="A212" s="163" t="s">
        <v>493</v>
      </c>
      <c r="B212" s="164">
        <v>10264</v>
      </c>
      <c r="C212" s="163" t="s">
        <v>9</v>
      </c>
      <c r="D212" s="164">
        <v>3</v>
      </c>
      <c r="E212" s="7">
        <v>570</v>
      </c>
      <c r="F212" s="7">
        <v>0</v>
      </c>
      <c r="G212" s="7">
        <v>0</v>
      </c>
      <c r="H212" s="7">
        <v>18.47</v>
      </c>
      <c r="I212" s="7">
        <v>551.53</v>
      </c>
      <c r="J212" s="7">
        <v>0</v>
      </c>
      <c r="K212" s="7">
        <v>551.53</v>
      </c>
      <c r="L212" s="164">
        <v>1</v>
      </c>
      <c r="M212" s="16">
        <v>0</v>
      </c>
      <c r="N212" s="13">
        <v>45997</v>
      </c>
    </row>
    <row r="213" spans="1:14" x14ac:dyDescent="0.15">
      <c r="A213" s="163" t="s">
        <v>527</v>
      </c>
      <c r="B213" s="164">
        <v>10382</v>
      </c>
      <c r="C213" s="163" t="s">
        <v>9</v>
      </c>
      <c r="D213" s="164">
        <v>2</v>
      </c>
      <c r="E213" s="7">
        <v>470</v>
      </c>
      <c r="F213" s="7">
        <v>0</v>
      </c>
      <c r="G213" s="7">
        <v>0</v>
      </c>
      <c r="H213" s="7">
        <v>0</v>
      </c>
      <c r="I213" s="7">
        <v>470</v>
      </c>
      <c r="J213" s="7">
        <v>0</v>
      </c>
      <c r="K213" s="7">
        <v>470</v>
      </c>
      <c r="L213" s="164">
        <v>1</v>
      </c>
      <c r="M213" s="16">
        <v>0</v>
      </c>
      <c r="N213" s="13">
        <v>45997</v>
      </c>
    </row>
    <row r="214" spans="1:14" x14ac:dyDescent="0.15">
      <c r="A214" s="163" t="s">
        <v>652</v>
      </c>
      <c r="B214" s="164">
        <v>10007</v>
      </c>
      <c r="C214" s="163" t="s">
        <v>9</v>
      </c>
      <c r="D214" s="164">
        <v>1</v>
      </c>
      <c r="E214" s="7">
        <v>275</v>
      </c>
      <c r="F214" s="7">
        <v>0</v>
      </c>
      <c r="G214" s="7">
        <v>0</v>
      </c>
      <c r="H214" s="7">
        <v>13.36</v>
      </c>
      <c r="I214" s="7">
        <v>261.64</v>
      </c>
      <c r="J214" s="7">
        <v>0</v>
      </c>
      <c r="K214" s="7">
        <v>261.64</v>
      </c>
      <c r="L214" s="164">
        <v>1</v>
      </c>
      <c r="M214" s="16">
        <v>0</v>
      </c>
      <c r="N214" s="13">
        <v>45997</v>
      </c>
    </row>
    <row r="215" spans="1:14" x14ac:dyDescent="0.15">
      <c r="A215" s="163" t="s">
        <v>604</v>
      </c>
      <c r="B215" s="164">
        <v>10383</v>
      </c>
      <c r="C215" s="163" t="s">
        <v>9</v>
      </c>
      <c r="D215" s="164">
        <v>3</v>
      </c>
      <c r="E215" s="7">
        <v>675</v>
      </c>
      <c r="F215" s="7">
        <v>0</v>
      </c>
      <c r="G215" s="7">
        <v>0</v>
      </c>
      <c r="H215" s="7">
        <v>0</v>
      </c>
      <c r="I215" s="7">
        <v>675</v>
      </c>
      <c r="J215" s="7">
        <v>0</v>
      </c>
      <c r="K215" s="7">
        <v>675</v>
      </c>
      <c r="L215" s="164">
        <v>1</v>
      </c>
      <c r="M215" s="16">
        <v>0</v>
      </c>
      <c r="N215" s="13">
        <v>45997</v>
      </c>
    </row>
    <row r="216" spans="1:14" x14ac:dyDescent="0.15">
      <c r="A216" s="163" t="s">
        <v>684</v>
      </c>
      <c r="B216" s="164">
        <v>10361</v>
      </c>
      <c r="C216" s="163" t="s">
        <v>19</v>
      </c>
      <c r="D216" s="164">
        <v>1</v>
      </c>
      <c r="E216" s="7">
        <v>385</v>
      </c>
      <c r="F216" s="7">
        <v>0</v>
      </c>
      <c r="G216" s="7">
        <v>0</v>
      </c>
      <c r="H216" s="7">
        <v>0</v>
      </c>
      <c r="I216" s="7">
        <v>385</v>
      </c>
      <c r="J216" s="7">
        <v>0</v>
      </c>
      <c r="K216" s="7">
        <v>385</v>
      </c>
      <c r="L216" s="164">
        <v>1</v>
      </c>
      <c r="M216" s="16">
        <v>0</v>
      </c>
      <c r="N216" s="13">
        <v>45997</v>
      </c>
    </row>
    <row r="217" spans="1:14" x14ac:dyDescent="0.15">
      <c r="A217" s="163" t="s">
        <v>529</v>
      </c>
      <c r="B217" s="164">
        <v>10353</v>
      </c>
      <c r="C217" s="163" t="s">
        <v>19</v>
      </c>
      <c r="D217" s="164">
        <v>1</v>
      </c>
      <c r="E217" s="7">
        <v>350</v>
      </c>
      <c r="F217" s="7">
        <v>0</v>
      </c>
      <c r="G217" s="7">
        <v>0</v>
      </c>
      <c r="H217" s="7">
        <v>0</v>
      </c>
      <c r="I217" s="7">
        <v>350</v>
      </c>
      <c r="J217" s="7">
        <v>0</v>
      </c>
      <c r="K217" s="7">
        <v>350</v>
      </c>
      <c r="L217" s="164">
        <v>1</v>
      </c>
      <c r="M217" s="16">
        <v>0</v>
      </c>
      <c r="N217" s="13">
        <v>45997</v>
      </c>
    </row>
    <row r="218" spans="1:14" x14ac:dyDescent="0.15">
      <c r="A218" s="163" t="s">
        <v>496</v>
      </c>
      <c r="B218" s="164">
        <v>10360</v>
      </c>
      <c r="C218" s="163" t="s">
        <v>19</v>
      </c>
      <c r="D218" s="164">
        <v>1</v>
      </c>
      <c r="E218" s="7">
        <v>385</v>
      </c>
      <c r="F218" s="7">
        <v>0</v>
      </c>
      <c r="G218" s="7">
        <v>0</v>
      </c>
      <c r="H218" s="7">
        <v>0</v>
      </c>
      <c r="I218" s="7">
        <v>385</v>
      </c>
      <c r="J218" s="7">
        <v>0</v>
      </c>
      <c r="K218" s="7">
        <v>385</v>
      </c>
      <c r="L218" s="164">
        <v>1</v>
      </c>
      <c r="M218" s="16">
        <v>0</v>
      </c>
      <c r="N218" s="13">
        <v>45997</v>
      </c>
    </row>
    <row r="219" spans="1:14" x14ac:dyDescent="0.15">
      <c r="A219" s="163" t="s">
        <v>497</v>
      </c>
      <c r="B219" s="164">
        <v>10359</v>
      </c>
      <c r="C219" s="163" t="s">
        <v>19</v>
      </c>
      <c r="D219" s="164">
        <v>1</v>
      </c>
      <c r="E219" s="7">
        <v>385</v>
      </c>
      <c r="F219" s="7">
        <v>0</v>
      </c>
      <c r="G219" s="7">
        <v>0</v>
      </c>
      <c r="H219" s="7">
        <v>0</v>
      </c>
      <c r="I219" s="7">
        <v>385</v>
      </c>
      <c r="J219" s="7">
        <v>0</v>
      </c>
      <c r="K219" s="7">
        <v>385</v>
      </c>
      <c r="L219" s="164">
        <v>1</v>
      </c>
      <c r="M219" s="16">
        <v>0</v>
      </c>
      <c r="N219" s="13">
        <v>45997</v>
      </c>
    </row>
    <row r="220" spans="1:14" x14ac:dyDescent="0.15">
      <c r="A220" s="163" t="s">
        <v>511</v>
      </c>
      <c r="B220" s="164">
        <v>10227</v>
      </c>
      <c r="C220" s="163" t="s">
        <v>19</v>
      </c>
      <c r="D220" s="164">
        <v>1</v>
      </c>
      <c r="E220" s="7">
        <v>385</v>
      </c>
      <c r="F220" s="7">
        <v>0</v>
      </c>
      <c r="G220" s="7">
        <v>0</v>
      </c>
      <c r="H220" s="7">
        <v>0</v>
      </c>
      <c r="I220" s="7">
        <v>385</v>
      </c>
      <c r="J220" s="7">
        <v>0</v>
      </c>
      <c r="K220" s="7">
        <v>385</v>
      </c>
      <c r="L220" s="164">
        <v>1</v>
      </c>
      <c r="M220" s="16">
        <v>0</v>
      </c>
      <c r="N220" s="13">
        <v>45997</v>
      </c>
    </row>
    <row r="221" spans="1:14" x14ac:dyDescent="0.15">
      <c r="A221" s="163" t="s">
        <v>498</v>
      </c>
      <c r="B221" s="164">
        <v>10356</v>
      </c>
      <c r="C221" s="163" t="s">
        <v>19</v>
      </c>
      <c r="D221" s="164">
        <v>10</v>
      </c>
      <c r="E221" s="7">
        <v>3600</v>
      </c>
      <c r="F221" s="7">
        <v>0</v>
      </c>
      <c r="G221" s="7">
        <v>0</v>
      </c>
      <c r="H221" s="7">
        <v>31.69</v>
      </c>
      <c r="I221" s="7">
        <v>3568.31</v>
      </c>
      <c r="J221" s="7">
        <v>0</v>
      </c>
      <c r="K221" s="7">
        <v>3568.31</v>
      </c>
      <c r="L221" s="164">
        <v>1</v>
      </c>
      <c r="M221" s="16">
        <v>0</v>
      </c>
      <c r="N221" s="13">
        <v>45997</v>
      </c>
    </row>
    <row r="222" spans="1:14" x14ac:dyDescent="0.15">
      <c r="A222" s="163" t="s">
        <v>564</v>
      </c>
      <c r="B222" s="164">
        <v>10037</v>
      </c>
      <c r="C222" s="163" t="s">
        <v>4</v>
      </c>
      <c r="D222" s="164">
        <v>2</v>
      </c>
      <c r="E222" s="7">
        <v>790</v>
      </c>
      <c r="F222" s="7">
        <v>0</v>
      </c>
      <c r="G222" s="7">
        <v>0</v>
      </c>
      <c r="H222" s="7">
        <v>0</v>
      </c>
      <c r="I222" s="7">
        <v>790</v>
      </c>
      <c r="J222" s="7">
        <v>0</v>
      </c>
      <c r="K222" s="7">
        <v>790</v>
      </c>
      <c r="L222" s="164">
        <v>1</v>
      </c>
      <c r="M222" s="16">
        <v>0</v>
      </c>
      <c r="N222" s="13">
        <v>45997</v>
      </c>
    </row>
    <row r="223" spans="1:14" x14ac:dyDescent="0.15">
      <c r="A223" s="163" t="s">
        <v>533</v>
      </c>
      <c r="B223" s="164">
        <v>10415</v>
      </c>
      <c r="C223" s="163" t="s">
        <v>79</v>
      </c>
      <c r="D223" s="164">
        <v>1</v>
      </c>
      <c r="E223" s="7">
        <v>270</v>
      </c>
      <c r="F223" s="7">
        <v>0</v>
      </c>
      <c r="G223" s="7">
        <v>0</v>
      </c>
      <c r="H223" s="7">
        <v>13.12</v>
      </c>
      <c r="I223" s="7">
        <v>256.88</v>
      </c>
      <c r="J223" s="7">
        <v>0</v>
      </c>
      <c r="K223" s="7">
        <v>256.88</v>
      </c>
      <c r="L223" s="164">
        <v>1</v>
      </c>
      <c r="M223" s="16">
        <v>0</v>
      </c>
      <c r="N223" s="13">
        <v>45997</v>
      </c>
    </row>
    <row r="224" spans="1:14" x14ac:dyDescent="0.15">
      <c r="A224" s="163" t="s">
        <v>565</v>
      </c>
      <c r="B224" s="164">
        <v>10403</v>
      </c>
      <c r="C224" s="163" t="s">
        <v>35</v>
      </c>
      <c r="D224" s="164">
        <v>4</v>
      </c>
      <c r="E224" s="7">
        <v>1340</v>
      </c>
      <c r="F224" s="7">
        <v>0</v>
      </c>
      <c r="G224" s="7">
        <v>0</v>
      </c>
      <c r="H224" s="7">
        <v>0</v>
      </c>
      <c r="I224" s="7">
        <v>1340</v>
      </c>
      <c r="J224" s="7">
        <v>0</v>
      </c>
      <c r="K224" s="7">
        <v>1340</v>
      </c>
      <c r="L224" s="164">
        <v>1</v>
      </c>
      <c r="M224" s="16">
        <v>0</v>
      </c>
      <c r="N224" s="13">
        <v>45997</v>
      </c>
    </row>
    <row r="225" spans="1:14" x14ac:dyDescent="0.15">
      <c r="A225" s="163" t="s">
        <v>660</v>
      </c>
      <c r="B225" s="164">
        <v>10562</v>
      </c>
      <c r="C225" s="163" t="s">
        <v>0</v>
      </c>
      <c r="D225" s="164">
        <v>2</v>
      </c>
      <c r="E225" s="7">
        <v>1590</v>
      </c>
      <c r="F225" s="7">
        <v>0</v>
      </c>
      <c r="G225" s="7">
        <v>0</v>
      </c>
      <c r="H225" s="7">
        <v>0</v>
      </c>
      <c r="I225" s="7">
        <v>1590</v>
      </c>
      <c r="J225" s="7">
        <v>0</v>
      </c>
      <c r="K225" s="7">
        <v>1590</v>
      </c>
      <c r="L225" s="164">
        <v>1</v>
      </c>
      <c r="M225" s="16">
        <v>0</v>
      </c>
      <c r="N225" s="13">
        <v>45997</v>
      </c>
    </row>
    <row r="226" spans="1:14" x14ac:dyDescent="0.15">
      <c r="A226" s="163" t="s">
        <v>427</v>
      </c>
      <c r="B226" s="164">
        <v>10633</v>
      </c>
      <c r="C226" s="163" t="s">
        <v>727</v>
      </c>
      <c r="D226" s="164">
        <v>3</v>
      </c>
      <c r="E226" s="7">
        <v>477</v>
      </c>
      <c r="F226" s="7">
        <v>0</v>
      </c>
      <c r="G226" s="7">
        <v>0</v>
      </c>
      <c r="H226" s="7">
        <v>23.18</v>
      </c>
      <c r="I226" s="7">
        <v>453.82</v>
      </c>
      <c r="J226" s="7">
        <v>0</v>
      </c>
      <c r="K226" s="7">
        <v>453.82</v>
      </c>
      <c r="L226" s="164">
        <v>1</v>
      </c>
      <c r="M226" s="16">
        <v>0</v>
      </c>
      <c r="N226" s="13">
        <v>45997</v>
      </c>
    </row>
    <row r="227" spans="1:14" x14ac:dyDescent="0.15">
      <c r="A227" s="163" t="s">
        <v>500</v>
      </c>
      <c r="B227" s="164">
        <v>10494</v>
      </c>
      <c r="C227" s="163" t="s">
        <v>98</v>
      </c>
      <c r="D227" s="164">
        <v>1</v>
      </c>
      <c r="E227" s="7">
        <v>38</v>
      </c>
      <c r="F227" s="7">
        <v>0</v>
      </c>
      <c r="G227" s="7">
        <v>0</v>
      </c>
      <c r="H227" s="7">
        <v>0</v>
      </c>
      <c r="I227" s="7">
        <v>38</v>
      </c>
      <c r="J227" s="7">
        <v>0</v>
      </c>
      <c r="K227" s="7">
        <v>38</v>
      </c>
      <c r="L227" s="164">
        <v>1</v>
      </c>
      <c r="M227" s="16">
        <v>0</v>
      </c>
      <c r="N227" s="13">
        <v>45997</v>
      </c>
    </row>
    <row r="228" spans="1:14" x14ac:dyDescent="0.15">
      <c r="A228" s="163" t="s">
        <v>429</v>
      </c>
      <c r="B228" s="164">
        <v>10632</v>
      </c>
      <c r="C228" s="163" t="s">
        <v>727</v>
      </c>
      <c r="D228" s="164">
        <v>3</v>
      </c>
      <c r="E228" s="7">
        <v>477</v>
      </c>
      <c r="F228" s="7">
        <v>0</v>
      </c>
      <c r="G228" s="7">
        <v>0</v>
      </c>
      <c r="H228" s="7">
        <v>23.18</v>
      </c>
      <c r="I228" s="7">
        <v>453.82</v>
      </c>
      <c r="J228" s="7">
        <v>0</v>
      </c>
      <c r="K228" s="7">
        <v>453.82</v>
      </c>
      <c r="L228" s="164">
        <v>1</v>
      </c>
      <c r="M228" s="16">
        <v>0</v>
      </c>
      <c r="N228" s="13">
        <v>45997</v>
      </c>
    </row>
    <row r="229" spans="1:14" x14ac:dyDescent="0.15">
      <c r="A229" s="163" t="s">
        <v>685</v>
      </c>
      <c r="B229" s="164">
        <v>10457</v>
      </c>
      <c r="C229" s="163" t="s">
        <v>38</v>
      </c>
      <c r="D229" s="164">
        <v>1</v>
      </c>
      <c r="E229" s="7">
        <v>285</v>
      </c>
      <c r="F229" s="7">
        <v>0</v>
      </c>
      <c r="G229" s="7">
        <v>0</v>
      </c>
      <c r="H229" s="7">
        <v>0</v>
      </c>
      <c r="I229" s="7">
        <v>285</v>
      </c>
      <c r="J229" s="7">
        <v>0</v>
      </c>
      <c r="K229" s="7">
        <v>285</v>
      </c>
      <c r="L229" s="164">
        <v>1</v>
      </c>
      <c r="M229" s="16">
        <v>0</v>
      </c>
      <c r="N229" s="13">
        <v>45998</v>
      </c>
    </row>
    <row r="230" spans="1:14" x14ac:dyDescent="0.15">
      <c r="A230" s="163" t="s">
        <v>478</v>
      </c>
      <c r="B230" s="164">
        <v>10461</v>
      </c>
      <c r="C230" s="163" t="s">
        <v>38</v>
      </c>
      <c r="D230" s="164">
        <v>1</v>
      </c>
      <c r="E230" s="7">
        <v>275</v>
      </c>
      <c r="F230" s="7">
        <v>0</v>
      </c>
      <c r="G230" s="7">
        <v>0</v>
      </c>
      <c r="H230" s="7">
        <v>0</v>
      </c>
      <c r="I230" s="7">
        <v>275</v>
      </c>
      <c r="J230" s="7">
        <v>0</v>
      </c>
      <c r="K230" s="7">
        <v>275</v>
      </c>
      <c r="L230" s="164">
        <v>1</v>
      </c>
      <c r="M230" s="16">
        <v>0</v>
      </c>
      <c r="N230" s="13">
        <v>45998</v>
      </c>
    </row>
    <row r="231" spans="1:14" x14ac:dyDescent="0.15">
      <c r="A231" s="163" t="s">
        <v>567</v>
      </c>
      <c r="B231" s="164">
        <v>10662</v>
      </c>
      <c r="C231" s="163" t="s">
        <v>32</v>
      </c>
      <c r="D231" s="164">
        <v>1</v>
      </c>
      <c r="E231" s="7">
        <v>1315</v>
      </c>
      <c r="F231" s="7">
        <v>0</v>
      </c>
      <c r="G231" s="7">
        <v>0</v>
      </c>
      <c r="H231" s="7">
        <v>0</v>
      </c>
      <c r="I231" s="7">
        <v>1315</v>
      </c>
      <c r="J231" s="7">
        <v>0</v>
      </c>
      <c r="K231" s="7">
        <v>1315</v>
      </c>
      <c r="L231" s="164">
        <v>1</v>
      </c>
      <c r="M231" s="16">
        <v>0</v>
      </c>
      <c r="N231" s="13">
        <v>45998</v>
      </c>
    </row>
    <row r="232" spans="1:14" x14ac:dyDescent="0.15">
      <c r="A232" s="163" t="s">
        <v>514</v>
      </c>
      <c r="B232" s="164">
        <v>10398</v>
      </c>
      <c r="C232" s="163" t="s">
        <v>32</v>
      </c>
      <c r="D232" s="164">
        <v>1</v>
      </c>
      <c r="E232" s="7">
        <v>625</v>
      </c>
      <c r="F232" s="7">
        <v>0</v>
      </c>
      <c r="G232" s="7">
        <v>0</v>
      </c>
      <c r="H232" s="7">
        <v>0</v>
      </c>
      <c r="I232" s="7">
        <v>625</v>
      </c>
      <c r="J232" s="7">
        <v>0</v>
      </c>
      <c r="K232" s="7">
        <v>625</v>
      </c>
      <c r="L232" s="164">
        <v>1</v>
      </c>
      <c r="M232" s="16">
        <v>0</v>
      </c>
      <c r="N232" s="13">
        <v>45998</v>
      </c>
    </row>
    <row r="233" spans="1:14" x14ac:dyDescent="0.15">
      <c r="A233" s="163" t="s">
        <v>583</v>
      </c>
      <c r="B233" s="164">
        <v>10158</v>
      </c>
      <c r="C233" s="163" t="s">
        <v>519</v>
      </c>
      <c r="D233" s="164">
        <v>1</v>
      </c>
      <c r="E233" s="7">
        <v>385</v>
      </c>
      <c r="F233" s="7">
        <v>0</v>
      </c>
      <c r="G233" s="7">
        <v>0</v>
      </c>
      <c r="H233" s="7">
        <v>0</v>
      </c>
      <c r="I233" s="7">
        <v>385</v>
      </c>
      <c r="J233" s="7">
        <v>0</v>
      </c>
      <c r="K233" s="7">
        <v>385</v>
      </c>
      <c r="L233" s="164">
        <v>1</v>
      </c>
      <c r="M233" s="16">
        <v>0</v>
      </c>
      <c r="N233" s="13">
        <v>45998</v>
      </c>
    </row>
    <row r="234" spans="1:14" x14ac:dyDescent="0.15">
      <c r="A234" s="163" t="s">
        <v>518</v>
      </c>
      <c r="B234" s="164">
        <v>10145</v>
      </c>
      <c r="C234" s="163" t="s">
        <v>519</v>
      </c>
      <c r="D234" s="164">
        <v>1</v>
      </c>
      <c r="E234" s="7">
        <v>370</v>
      </c>
      <c r="F234" s="7">
        <v>0</v>
      </c>
      <c r="G234" s="7">
        <v>0</v>
      </c>
      <c r="H234" s="7">
        <v>0</v>
      </c>
      <c r="I234" s="7">
        <v>370</v>
      </c>
      <c r="J234" s="7">
        <v>0</v>
      </c>
      <c r="K234" s="7">
        <v>370</v>
      </c>
      <c r="L234" s="164">
        <v>1</v>
      </c>
      <c r="M234" s="16">
        <v>0</v>
      </c>
      <c r="N234" s="13">
        <v>45998</v>
      </c>
    </row>
    <row r="235" spans="1:14" x14ac:dyDescent="0.15">
      <c r="A235" s="163" t="s">
        <v>482</v>
      </c>
      <c r="B235" s="164">
        <v>10109</v>
      </c>
      <c r="C235" s="163" t="s">
        <v>483</v>
      </c>
      <c r="D235" s="164">
        <v>1</v>
      </c>
      <c r="E235" s="7">
        <v>275</v>
      </c>
      <c r="F235" s="7">
        <v>0</v>
      </c>
      <c r="G235" s="7">
        <v>0</v>
      </c>
      <c r="H235" s="7">
        <v>0</v>
      </c>
      <c r="I235" s="7">
        <v>275</v>
      </c>
      <c r="J235" s="7">
        <v>0</v>
      </c>
      <c r="K235" s="7">
        <v>275</v>
      </c>
      <c r="L235" s="164">
        <v>1</v>
      </c>
      <c r="M235" s="16">
        <v>0</v>
      </c>
      <c r="N235" s="13">
        <v>45998</v>
      </c>
    </row>
    <row r="236" spans="1:14" x14ac:dyDescent="0.15">
      <c r="A236" s="163" t="s">
        <v>692</v>
      </c>
      <c r="B236" s="164">
        <v>10135</v>
      </c>
      <c r="C236" s="163" t="s">
        <v>519</v>
      </c>
      <c r="D236" s="164">
        <v>2</v>
      </c>
      <c r="E236" s="7">
        <v>620</v>
      </c>
      <c r="F236" s="7">
        <v>0</v>
      </c>
      <c r="G236" s="7">
        <v>0</v>
      </c>
      <c r="H236" s="7">
        <v>0</v>
      </c>
      <c r="I236" s="7">
        <v>620</v>
      </c>
      <c r="J236" s="7">
        <v>0</v>
      </c>
      <c r="K236" s="7">
        <v>620</v>
      </c>
      <c r="L236" s="164">
        <v>1</v>
      </c>
      <c r="M236" s="16">
        <v>0</v>
      </c>
      <c r="N236" s="13">
        <v>45998</v>
      </c>
    </row>
    <row r="237" spans="1:14" x14ac:dyDescent="0.15">
      <c r="A237" s="163" t="s">
        <v>551</v>
      </c>
      <c r="B237" s="164">
        <v>10437</v>
      </c>
      <c r="C237" s="163" t="s">
        <v>99</v>
      </c>
      <c r="D237" s="164">
        <v>2</v>
      </c>
      <c r="E237" s="7">
        <v>190</v>
      </c>
      <c r="F237" s="7">
        <v>0</v>
      </c>
      <c r="G237" s="7">
        <v>0</v>
      </c>
      <c r="H237" s="7">
        <v>0</v>
      </c>
      <c r="I237" s="7">
        <v>190</v>
      </c>
      <c r="J237" s="7">
        <v>0</v>
      </c>
      <c r="K237" s="7">
        <v>190</v>
      </c>
      <c r="L237" s="164">
        <v>1</v>
      </c>
      <c r="M237" s="16">
        <v>0</v>
      </c>
      <c r="N237" s="13">
        <v>45998</v>
      </c>
    </row>
    <row r="238" spans="1:14" x14ac:dyDescent="0.15">
      <c r="A238" s="163" t="s">
        <v>593</v>
      </c>
      <c r="B238" s="164">
        <v>10438</v>
      </c>
      <c r="C238" s="163" t="s">
        <v>99</v>
      </c>
      <c r="D238" s="164">
        <v>1</v>
      </c>
      <c r="E238" s="7">
        <v>95</v>
      </c>
      <c r="F238" s="7">
        <v>0</v>
      </c>
      <c r="G238" s="7">
        <v>0</v>
      </c>
      <c r="H238" s="7">
        <v>0</v>
      </c>
      <c r="I238" s="7">
        <v>95</v>
      </c>
      <c r="J238" s="7">
        <v>0</v>
      </c>
      <c r="K238" s="7">
        <v>95</v>
      </c>
      <c r="L238" s="164">
        <v>1</v>
      </c>
      <c r="M238" s="16">
        <v>0</v>
      </c>
      <c r="N238" s="13">
        <v>45998</v>
      </c>
    </row>
    <row r="239" spans="1:14" x14ac:dyDescent="0.15">
      <c r="A239" s="163" t="s">
        <v>562</v>
      </c>
      <c r="B239" s="164">
        <v>10218</v>
      </c>
      <c r="C239" s="163" t="s">
        <v>491</v>
      </c>
      <c r="D239" s="164">
        <v>1</v>
      </c>
      <c r="E239" s="7">
        <v>245</v>
      </c>
      <c r="F239" s="7">
        <v>0</v>
      </c>
      <c r="G239" s="7">
        <v>0</v>
      </c>
      <c r="H239" s="7">
        <v>0</v>
      </c>
      <c r="I239" s="7">
        <v>245</v>
      </c>
      <c r="J239" s="7">
        <v>0</v>
      </c>
      <c r="K239" s="7">
        <v>245</v>
      </c>
      <c r="L239" s="164">
        <v>1</v>
      </c>
      <c r="M239" s="16">
        <v>0</v>
      </c>
      <c r="N239" s="13">
        <v>45998</v>
      </c>
    </row>
    <row r="240" spans="1:14" x14ac:dyDescent="0.15">
      <c r="A240" s="163" t="s">
        <v>490</v>
      </c>
      <c r="B240" s="164">
        <v>10223</v>
      </c>
      <c r="C240" s="163" t="s">
        <v>491</v>
      </c>
      <c r="D240" s="164">
        <v>1</v>
      </c>
      <c r="E240" s="7">
        <v>275</v>
      </c>
      <c r="F240" s="7">
        <v>0</v>
      </c>
      <c r="G240" s="7">
        <v>0</v>
      </c>
      <c r="H240" s="7">
        <v>0</v>
      </c>
      <c r="I240" s="7">
        <v>275</v>
      </c>
      <c r="J240" s="7">
        <v>0</v>
      </c>
      <c r="K240" s="7">
        <v>275</v>
      </c>
      <c r="L240" s="164">
        <v>1</v>
      </c>
      <c r="M240" s="16">
        <v>0</v>
      </c>
      <c r="N240" s="13">
        <v>45998</v>
      </c>
    </row>
    <row r="241" spans="1:14" x14ac:dyDescent="0.15">
      <c r="A241" s="163" t="s">
        <v>493</v>
      </c>
      <c r="B241" s="164">
        <v>10264</v>
      </c>
      <c r="C241" s="163" t="s">
        <v>9</v>
      </c>
      <c r="D241" s="164">
        <v>1</v>
      </c>
      <c r="E241" s="7">
        <v>190</v>
      </c>
      <c r="F241" s="7">
        <v>0</v>
      </c>
      <c r="G241" s="7">
        <v>0</v>
      </c>
      <c r="H241" s="7">
        <v>10.95</v>
      </c>
      <c r="I241" s="7">
        <v>179.05</v>
      </c>
      <c r="J241" s="7">
        <v>0</v>
      </c>
      <c r="K241" s="7">
        <v>179.05</v>
      </c>
      <c r="L241" s="164">
        <v>1</v>
      </c>
      <c r="M241" s="16">
        <v>0</v>
      </c>
      <c r="N241" s="13">
        <v>45998</v>
      </c>
    </row>
    <row r="242" spans="1:14" x14ac:dyDescent="0.15">
      <c r="A242" s="163" t="s">
        <v>544</v>
      </c>
      <c r="B242" s="164">
        <v>10375</v>
      </c>
      <c r="C242" s="163" t="s">
        <v>9</v>
      </c>
      <c r="D242" s="164">
        <v>1</v>
      </c>
      <c r="E242" s="7">
        <v>255</v>
      </c>
      <c r="F242" s="7">
        <v>0</v>
      </c>
      <c r="G242" s="7">
        <v>0</v>
      </c>
      <c r="H242" s="7">
        <v>0</v>
      </c>
      <c r="I242" s="7">
        <v>255</v>
      </c>
      <c r="J242" s="7">
        <v>0</v>
      </c>
      <c r="K242" s="7">
        <v>255</v>
      </c>
      <c r="L242" s="164">
        <v>1</v>
      </c>
      <c r="M242" s="16">
        <v>0</v>
      </c>
      <c r="N242" s="13">
        <v>45998</v>
      </c>
    </row>
    <row r="243" spans="1:14" x14ac:dyDescent="0.15">
      <c r="A243" s="163" t="s">
        <v>526</v>
      </c>
      <c r="B243" s="164">
        <v>10363</v>
      </c>
      <c r="C243" s="163" t="s">
        <v>9</v>
      </c>
      <c r="D243" s="164">
        <v>1</v>
      </c>
      <c r="E243" s="7">
        <v>265</v>
      </c>
      <c r="F243" s="7">
        <v>0</v>
      </c>
      <c r="G243" s="7">
        <v>0</v>
      </c>
      <c r="H243" s="7">
        <v>0</v>
      </c>
      <c r="I243" s="7">
        <v>265</v>
      </c>
      <c r="J243" s="7">
        <v>0</v>
      </c>
      <c r="K243" s="7">
        <v>265</v>
      </c>
      <c r="L243" s="164">
        <v>1</v>
      </c>
      <c r="M243" s="16">
        <v>0</v>
      </c>
      <c r="N243" s="13">
        <v>45998</v>
      </c>
    </row>
    <row r="244" spans="1:14" x14ac:dyDescent="0.15">
      <c r="A244" s="163" t="s">
        <v>527</v>
      </c>
      <c r="B244" s="164">
        <v>10382</v>
      </c>
      <c r="C244" s="163" t="s">
        <v>9</v>
      </c>
      <c r="D244" s="164">
        <v>2</v>
      </c>
      <c r="E244" s="7">
        <v>470</v>
      </c>
      <c r="F244" s="7">
        <v>0</v>
      </c>
      <c r="G244" s="7">
        <v>0</v>
      </c>
      <c r="H244" s="7">
        <v>27.1</v>
      </c>
      <c r="I244" s="7">
        <v>442.9</v>
      </c>
      <c r="J244" s="7">
        <v>0</v>
      </c>
      <c r="K244" s="7">
        <v>442.9</v>
      </c>
      <c r="L244" s="164">
        <v>1</v>
      </c>
      <c r="M244" s="16">
        <v>0</v>
      </c>
      <c r="N244" s="13">
        <v>45998</v>
      </c>
    </row>
    <row r="245" spans="1:14" x14ac:dyDescent="0.15">
      <c r="A245" s="163" t="s">
        <v>652</v>
      </c>
      <c r="B245" s="164">
        <v>10007</v>
      </c>
      <c r="C245" s="163" t="s">
        <v>9</v>
      </c>
      <c r="D245" s="164">
        <v>1</v>
      </c>
      <c r="E245" s="7">
        <v>275</v>
      </c>
      <c r="F245" s="7">
        <v>0</v>
      </c>
      <c r="G245" s="7">
        <v>0</v>
      </c>
      <c r="H245" s="7">
        <v>0</v>
      </c>
      <c r="I245" s="7">
        <v>275</v>
      </c>
      <c r="J245" s="7">
        <v>0</v>
      </c>
      <c r="K245" s="7">
        <v>275</v>
      </c>
      <c r="L245" s="164">
        <v>1</v>
      </c>
      <c r="M245" s="16">
        <v>0</v>
      </c>
      <c r="N245" s="13">
        <v>45998</v>
      </c>
    </row>
    <row r="246" spans="1:14" x14ac:dyDescent="0.15">
      <c r="A246" s="163" t="s">
        <v>604</v>
      </c>
      <c r="B246" s="164">
        <v>10383</v>
      </c>
      <c r="C246" s="163" t="s">
        <v>9</v>
      </c>
      <c r="D246" s="164">
        <v>2</v>
      </c>
      <c r="E246" s="7">
        <v>450</v>
      </c>
      <c r="F246" s="7">
        <v>0</v>
      </c>
      <c r="G246" s="7">
        <v>0</v>
      </c>
      <c r="H246" s="7">
        <v>25.95</v>
      </c>
      <c r="I246" s="7">
        <v>424.05</v>
      </c>
      <c r="J246" s="7">
        <v>0</v>
      </c>
      <c r="K246" s="7">
        <v>424.05</v>
      </c>
      <c r="L246" s="164">
        <v>1</v>
      </c>
      <c r="M246" s="16">
        <v>0</v>
      </c>
      <c r="N246" s="13">
        <v>45998</v>
      </c>
    </row>
    <row r="247" spans="1:14" x14ac:dyDescent="0.15">
      <c r="A247" s="163" t="s">
        <v>564</v>
      </c>
      <c r="B247" s="164">
        <v>10037</v>
      </c>
      <c r="C247" s="163" t="s">
        <v>4</v>
      </c>
      <c r="D247" s="164">
        <v>1</v>
      </c>
      <c r="E247" s="7">
        <v>395</v>
      </c>
      <c r="F247" s="7">
        <v>0</v>
      </c>
      <c r="G247" s="7">
        <v>0</v>
      </c>
      <c r="H247" s="7">
        <v>0</v>
      </c>
      <c r="I247" s="7">
        <v>395</v>
      </c>
      <c r="J247" s="7">
        <v>0</v>
      </c>
      <c r="K247" s="7">
        <v>395</v>
      </c>
      <c r="L247" s="164">
        <v>1</v>
      </c>
      <c r="M247" s="16">
        <v>0</v>
      </c>
      <c r="N247" s="13">
        <v>45998</v>
      </c>
    </row>
    <row r="248" spans="1:14" x14ac:dyDescent="0.15">
      <c r="A248" s="163" t="s">
        <v>748</v>
      </c>
      <c r="B248" s="164">
        <v>10667</v>
      </c>
      <c r="C248" s="163" t="s">
        <v>744</v>
      </c>
      <c r="D248" s="164">
        <v>1</v>
      </c>
      <c r="E248" s="7">
        <v>150</v>
      </c>
      <c r="F248" s="7">
        <v>0</v>
      </c>
      <c r="G248" s="7">
        <v>0</v>
      </c>
      <c r="H248" s="7">
        <v>0</v>
      </c>
      <c r="I248" s="7">
        <v>150</v>
      </c>
      <c r="J248" s="7">
        <v>0</v>
      </c>
      <c r="K248" s="7">
        <v>150</v>
      </c>
      <c r="L248" s="164">
        <v>1</v>
      </c>
      <c r="M248" s="16">
        <v>0</v>
      </c>
      <c r="N248" s="13">
        <v>45998</v>
      </c>
    </row>
    <row r="249" spans="1:14" x14ac:dyDescent="0.15">
      <c r="A249" s="163" t="s">
        <v>115</v>
      </c>
      <c r="B249" s="164">
        <v>10489</v>
      </c>
      <c r="C249" s="163" t="s">
        <v>98</v>
      </c>
      <c r="D249" s="164">
        <v>4</v>
      </c>
      <c r="E249" s="7">
        <v>180</v>
      </c>
      <c r="F249" s="7">
        <v>0</v>
      </c>
      <c r="G249" s="7">
        <v>0</v>
      </c>
      <c r="H249" s="7">
        <v>0</v>
      </c>
      <c r="I249" s="7">
        <v>180</v>
      </c>
      <c r="J249" s="7">
        <v>0</v>
      </c>
      <c r="K249" s="7">
        <v>180</v>
      </c>
      <c r="L249" s="164">
        <v>1</v>
      </c>
      <c r="M249" s="16">
        <v>0</v>
      </c>
      <c r="N249" s="13">
        <v>45998</v>
      </c>
    </row>
    <row r="250" spans="1:14" x14ac:dyDescent="0.15">
      <c r="A250" s="163" t="s">
        <v>750</v>
      </c>
      <c r="B250" s="164">
        <v>10668</v>
      </c>
      <c r="C250" s="163" t="s">
        <v>744</v>
      </c>
      <c r="D250" s="164">
        <v>1</v>
      </c>
      <c r="E250" s="7">
        <v>150</v>
      </c>
      <c r="F250" s="7">
        <v>0</v>
      </c>
      <c r="G250" s="7">
        <v>0</v>
      </c>
      <c r="H250" s="7">
        <v>0</v>
      </c>
      <c r="I250" s="7">
        <v>150</v>
      </c>
      <c r="J250" s="7">
        <v>0</v>
      </c>
      <c r="K250" s="7">
        <v>150</v>
      </c>
      <c r="L250" s="164">
        <v>1</v>
      </c>
      <c r="M250" s="16">
        <v>0</v>
      </c>
      <c r="N250" s="13">
        <v>45998</v>
      </c>
    </row>
    <row r="251" spans="1:14" x14ac:dyDescent="0.15">
      <c r="A251" s="163" t="s">
        <v>429</v>
      </c>
      <c r="B251" s="164">
        <v>10632</v>
      </c>
      <c r="C251" s="163" t="s">
        <v>727</v>
      </c>
      <c r="D251" s="164">
        <v>1</v>
      </c>
      <c r="E251" s="7">
        <v>159</v>
      </c>
      <c r="F251" s="7">
        <v>0</v>
      </c>
      <c r="G251" s="7">
        <v>0</v>
      </c>
      <c r="H251" s="7">
        <v>0</v>
      </c>
      <c r="I251" s="7">
        <v>159</v>
      </c>
      <c r="J251" s="7">
        <v>0</v>
      </c>
      <c r="K251" s="7">
        <v>159</v>
      </c>
      <c r="L251" s="164">
        <v>1</v>
      </c>
      <c r="M251" s="16">
        <v>0</v>
      </c>
      <c r="N251" s="13">
        <v>45998</v>
      </c>
    </row>
    <row r="252" spans="1:14" x14ac:dyDescent="0.15">
      <c r="A252" s="163" t="s">
        <v>502</v>
      </c>
      <c r="B252" s="164">
        <v>10240</v>
      </c>
      <c r="C252" s="163" t="s">
        <v>38</v>
      </c>
      <c r="D252" s="164">
        <v>1</v>
      </c>
      <c r="E252" s="7">
        <v>95</v>
      </c>
      <c r="F252" s="7">
        <v>0</v>
      </c>
      <c r="G252" s="7">
        <v>0</v>
      </c>
      <c r="H252" s="7">
        <v>0</v>
      </c>
      <c r="I252" s="7">
        <v>95</v>
      </c>
      <c r="J252" s="7">
        <v>0</v>
      </c>
      <c r="K252" s="7">
        <v>95</v>
      </c>
      <c r="L252" s="164">
        <v>1</v>
      </c>
      <c r="M252" s="16">
        <v>0</v>
      </c>
      <c r="N252" s="13">
        <v>45999</v>
      </c>
    </row>
    <row r="253" spans="1:14" x14ac:dyDescent="0.15">
      <c r="A253" s="163" t="s">
        <v>584</v>
      </c>
      <c r="B253" s="164">
        <v>10069</v>
      </c>
      <c r="C253" s="163" t="s">
        <v>481</v>
      </c>
      <c r="D253" s="164">
        <v>1</v>
      </c>
      <c r="E253" s="7">
        <v>355</v>
      </c>
      <c r="F253" s="7">
        <v>0</v>
      </c>
      <c r="G253" s="7">
        <v>0</v>
      </c>
      <c r="H253" s="7">
        <v>0</v>
      </c>
      <c r="I253" s="7">
        <v>355</v>
      </c>
      <c r="J253" s="7">
        <v>0</v>
      </c>
      <c r="K253" s="7">
        <v>355</v>
      </c>
      <c r="L253" s="164">
        <v>1</v>
      </c>
      <c r="M253" s="16">
        <v>0</v>
      </c>
      <c r="N253" s="13">
        <v>45999</v>
      </c>
    </row>
    <row r="254" spans="1:14" x14ac:dyDescent="0.15">
      <c r="A254" s="163" t="s">
        <v>480</v>
      </c>
      <c r="B254" s="164">
        <v>10225</v>
      </c>
      <c r="C254" s="163" t="s">
        <v>481</v>
      </c>
      <c r="D254" s="164">
        <v>1</v>
      </c>
      <c r="E254" s="7">
        <v>255</v>
      </c>
      <c r="F254" s="7">
        <v>0</v>
      </c>
      <c r="G254" s="7">
        <v>0</v>
      </c>
      <c r="H254" s="7">
        <v>0</v>
      </c>
      <c r="I254" s="7">
        <v>255</v>
      </c>
      <c r="J254" s="7">
        <v>0</v>
      </c>
      <c r="K254" s="7">
        <v>255</v>
      </c>
      <c r="L254" s="164">
        <v>1</v>
      </c>
      <c r="M254" s="16">
        <v>0</v>
      </c>
      <c r="N254" s="13">
        <v>45999</v>
      </c>
    </row>
    <row r="255" spans="1:14" x14ac:dyDescent="0.15">
      <c r="A255" s="163" t="s">
        <v>482</v>
      </c>
      <c r="B255" s="164">
        <v>10109</v>
      </c>
      <c r="C255" s="163" t="s">
        <v>483</v>
      </c>
      <c r="D255" s="164">
        <v>1</v>
      </c>
      <c r="E255" s="7">
        <v>275</v>
      </c>
      <c r="F255" s="7">
        <v>0</v>
      </c>
      <c r="G255" s="7">
        <v>0</v>
      </c>
      <c r="H255" s="7">
        <v>0</v>
      </c>
      <c r="I255" s="7">
        <v>275</v>
      </c>
      <c r="J255" s="7">
        <v>0</v>
      </c>
      <c r="K255" s="7">
        <v>275</v>
      </c>
      <c r="L255" s="164">
        <v>1</v>
      </c>
      <c r="M255" s="16">
        <v>0</v>
      </c>
      <c r="N255" s="13">
        <v>45999</v>
      </c>
    </row>
    <row r="256" spans="1:14" x14ac:dyDescent="0.15">
      <c r="A256" s="163" t="s">
        <v>521</v>
      </c>
      <c r="B256" s="164">
        <v>10095</v>
      </c>
      <c r="C256" s="163" t="s">
        <v>483</v>
      </c>
      <c r="D256" s="164">
        <v>1</v>
      </c>
      <c r="E256" s="7">
        <v>260</v>
      </c>
      <c r="F256" s="7">
        <v>0</v>
      </c>
      <c r="G256" s="7">
        <v>0</v>
      </c>
      <c r="H256" s="7">
        <v>0</v>
      </c>
      <c r="I256" s="7">
        <v>260</v>
      </c>
      <c r="J256" s="7">
        <v>0</v>
      </c>
      <c r="K256" s="7">
        <v>260</v>
      </c>
      <c r="L256" s="164">
        <v>1</v>
      </c>
      <c r="M256" s="16">
        <v>0</v>
      </c>
      <c r="N256" s="13">
        <v>45999</v>
      </c>
    </row>
    <row r="257" spans="1:14" x14ac:dyDescent="0.15">
      <c r="A257" s="163" t="s">
        <v>751</v>
      </c>
      <c r="B257" s="164">
        <v>10439</v>
      </c>
      <c r="C257" s="163" t="s">
        <v>99</v>
      </c>
      <c r="D257" s="164">
        <v>1</v>
      </c>
      <c r="E257" s="7">
        <v>110</v>
      </c>
      <c r="F257" s="7">
        <v>0</v>
      </c>
      <c r="G257" s="7">
        <v>0</v>
      </c>
      <c r="H257" s="7">
        <v>0</v>
      </c>
      <c r="I257" s="7">
        <v>110</v>
      </c>
      <c r="J257" s="7">
        <v>0</v>
      </c>
      <c r="K257" s="7">
        <v>110</v>
      </c>
      <c r="L257" s="164">
        <v>1</v>
      </c>
      <c r="M257" s="16">
        <v>0</v>
      </c>
      <c r="N257" s="13">
        <v>45999</v>
      </c>
    </row>
    <row r="258" spans="1:14" x14ac:dyDescent="0.15">
      <c r="A258" s="163" t="s">
        <v>493</v>
      </c>
      <c r="B258" s="164">
        <v>10264</v>
      </c>
      <c r="C258" s="163" t="s">
        <v>9</v>
      </c>
      <c r="D258" s="164">
        <v>4</v>
      </c>
      <c r="E258" s="7">
        <v>760</v>
      </c>
      <c r="F258" s="7">
        <v>0</v>
      </c>
      <c r="G258" s="7">
        <v>0</v>
      </c>
      <c r="H258" s="7">
        <v>0</v>
      </c>
      <c r="I258" s="7">
        <v>760</v>
      </c>
      <c r="J258" s="7">
        <v>0</v>
      </c>
      <c r="K258" s="7">
        <v>760</v>
      </c>
      <c r="L258" s="164">
        <v>1</v>
      </c>
      <c r="M258" s="16">
        <v>0</v>
      </c>
      <c r="N258" s="13">
        <v>45999</v>
      </c>
    </row>
    <row r="259" spans="1:14" x14ac:dyDescent="0.15">
      <c r="A259" s="163" t="s">
        <v>604</v>
      </c>
      <c r="B259" s="164">
        <v>10383</v>
      </c>
      <c r="C259" s="163" t="s">
        <v>9</v>
      </c>
      <c r="D259" s="164">
        <v>1</v>
      </c>
      <c r="E259" s="7">
        <v>225</v>
      </c>
      <c r="F259" s="7">
        <v>0</v>
      </c>
      <c r="G259" s="7">
        <v>0</v>
      </c>
      <c r="H259" s="7">
        <v>0</v>
      </c>
      <c r="I259" s="7">
        <v>225</v>
      </c>
      <c r="J259" s="7">
        <v>0</v>
      </c>
      <c r="K259" s="7">
        <v>225</v>
      </c>
      <c r="L259" s="164">
        <v>1</v>
      </c>
      <c r="M259" s="16">
        <v>0</v>
      </c>
      <c r="N259" s="13">
        <v>45999</v>
      </c>
    </row>
    <row r="260" spans="1:14" x14ac:dyDescent="0.15">
      <c r="A260" s="163" t="s">
        <v>495</v>
      </c>
      <c r="B260" s="164">
        <v>10354</v>
      </c>
      <c r="C260" s="163" t="s">
        <v>19</v>
      </c>
      <c r="D260" s="164">
        <v>1</v>
      </c>
      <c r="E260" s="7">
        <v>350</v>
      </c>
      <c r="F260" s="7">
        <v>0</v>
      </c>
      <c r="G260" s="7">
        <v>0</v>
      </c>
      <c r="H260" s="7">
        <v>0</v>
      </c>
      <c r="I260" s="7">
        <v>350</v>
      </c>
      <c r="J260" s="7">
        <v>0</v>
      </c>
      <c r="K260" s="7">
        <v>350</v>
      </c>
      <c r="L260" s="164">
        <v>1</v>
      </c>
      <c r="M260" s="16">
        <v>0</v>
      </c>
      <c r="N260" s="13">
        <v>45999</v>
      </c>
    </row>
    <row r="261" spans="1:14" x14ac:dyDescent="0.15">
      <c r="A261" s="163" t="s">
        <v>529</v>
      </c>
      <c r="B261" s="164">
        <v>10353</v>
      </c>
      <c r="C261" s="163" t="s">
        <v>19</v>
      </c>
      <c r="D261" s="164">
        <v>1</v>
      </c>
      <c r="E261" s="7">
        <v>350</v>
      </c>
      <c r="F261" s="7">
        <v>0</v>
      </c>
      <c r="G261" s="7">
        <v>0</v>
      </c>
      <c r="H261" s="7">
        <v>0</v>
      </c>
      <c r="I261" s="7">
        <v>350</v>
      </c>
      <c r="J261" s="7">
        <v>0</v>
      </c>
      <c r="K261" s="7">
        <v>350</v>
      </c>
      <c r="L261" s="164">
        <v>1</v>
      </c>
      <c r="M261" s="16">
        <v>0</v>
      </c>
      <c r="N261" s="13">
        <v>45999</v>
      </c>
    </row>
    <row r="262" spans="1:14" x14ac:dyDescent="0.15">
      <c r="A262" s="163" t="s">
        <v>498</v>
      </c>
      <c r="B262" s="164">
        <v>10356</v>
      </c>
      <c r="C262" s="163" t="s">
        <v>19</v>
      </c>
      <c r="D262" s="164">
        <v>2</v>
      </c>
      <c r="E262" s="7">
        <v>720</v>
      </c>
      <c r="F262" s="7">
        <v>0</v>
      </c>
      <c r="G262" s="7">
        <v>0</v>
      </c>
      <c r="H262" s="7">
        <v>0</v>
      </c>
      <c r="I262" s="7">
        <v>720</v>
      </c>
      <c r="J262" s="7">
        <v>0</v>
      </c>
      <c r="K262" s="7">
        <v>720</v>
      </c>
      <c r="L262" s="164">
        <v>1</v>
      </c>
      <c r="M262" s="16">
        <v>0</v>
      </c>
      <c r="N262" s="13">
        <v>45999</v>
      </c>
    </row>
    <row r="263" spans="1:14" x14ac:dyDescent="0.15">
      <c r="A263" s="163" t="s">
        <v>685</v>
      </c>
      <c r="B263" s="164">
        <v>10457</v>
      </c>
      <c r="C263" s="163" t="s">
        <v>38</v>
      </c>
      <c r="D263" s="164">
        <v>1</v>
      </c>
      <c r="E263" s="7">
        <v>285</v>
      </c>
      <c r="F263" s="7">
        <v>0</v>
      </c>
      <c r="G263" s="7">
        <v>0</v>
      </c>
      <c r="H263" s="7">
        <v>0</v>
      </c>
      <c r="I263" s="7">
        <v>285</v>
      </c>
      <c r="J263" s="7">
        <v>0</v>
      </c>
      <c r="K263" s="7">
        <v>285</v>
      </c>
      <c r="L263" s="164">
        <v>1</v>
      </c>
      <c r="M263" s="16">
        <v>0</v>
      </c>
      <c r="N263" s="13">
        <v>46000</v>
      </c>
    </row>
    <row r="264" spans="1:14" x14ac:dyDescent="0.15">
      <c r="A264" s="163" t="s">
        <v>615</v>
      </c>
      <c r="B264" s="164">
        <v>10462</v>
      </c>
      <c r="C264" s="163" t="s">
        <v>38</v>
      </c>
      <c r="D264" s="164">
        <v>1</v>
      </c>
      <c r="E264" s="7">
        <v>410</v>
      </c>
      <c r="F264" s="7">
        <v>0</v>
      </c>
      <c r="G264" s="7">
        <v>0</v>
      </c>
      <c r="H264" s="7">
        <v>27.11</v>
      </c>
      <c r="I264" s="7">
        <v>382.89</v>
      </c>
      <c r="J264" s="7">
        <v>0</v>
      </c>
      <c r="K264" s="7">
        <v>382.89</v>
      </c>
      <c r="L264" s="164">
        <v>1</v>
      </c>
      <c r="M264" s="16">
        <v>0</v>
      </c>
      <c r="N264" s="13">
        <v>46000</v>
      </c>
    </row>
    <row r="265" spans="1:14" x14ac:dyDescent="0.15">
      <c r="A265" s="163" t="s">
        <v>479</v>
      </c>
      <c r="B265" s="164">
        <v>10396</v>
      </c>
      <c r="C265" s="163" t="s">
        <v>32</v>
      </c>
      <c r="D265" s="164">
        <v>1</v>
      </c>
      <c r="E265" s="7">
        <v>555</v>
      </c>
      <c r="F265" s="7">
        <v>0</v>
      </c>
      <c r="G265" s="7">
        <v>0</v>
      </c>
      <c r="H265" s="7">
        <v>0</v>
      </c>
      <c r="I265" s="7">
        <v>555</v>
      </c>
      <c r="J265" s="7">
        <v>0</v>
      </c>
      <c r="K265" s="7">
        <v>555</v>
      </c>
      <c r="L265" s="164">
        <v>1</v>
      </c>
      <c r="M265" s="16">
        <v>0</v>
      </c>
      <c r="N265" s="13">
        <v>46000</v>
      </c>
    </row>
    <row r="266" spans="1:14" x14ac:dyDescent="0.15">
      <c r="A266" s="163" t="s">
        <v>514</v>
      </c>
      <c r="B266" s="164">
        <v>10398</v>
      </c>
      <c r="C266" s="163" t="s">
        <v>32</v>
      </c>
      <c r="D266" s="164">
        <v>1</v>
      </c>
      <c r="E266" s="7">
        <v>625</v>
      </c>
      <c r="F266" s="7">
        <v>0</v>
      </c>
      <c r="G266" s="7">
        <v>0</v>
      </c>
      <c r="H266" s="7">
        <v>0</v>
      </c>
      <c r="I266" s="7">
        <v>625</v>
      </c>
      <c r="J266" s="7">
        <v>0</v>
      </c>
      <c r="K266" s="7">
        <v>625</v>
      </c>
      <c r="L266" s="164">
        <v>1</v>
      </c>
      <c r="M266" s="16">
        <v>0</v>
      </c>
      <c r="N266" s="13">
        <v>46000</v>
      </c>
    </row>
    <row r="267" spans="1:14" x14ac:dyDescent="0.15">
      <c r="A267" s="163" t="s">
        <v>554</v>
      </c>
      <c r="B267" s="164">
        <v>10067</v>
      </c>
      <c r="C267" s="163" t="s">
        <v>481</v>
      </c>
      <c r="D267" s="164">
        <v>1</v>
      </c>
      <c r="E267" s="7">
        <v>275</v>
      </c>
      <c r="F267" s="7">
        <v>0</v>
      </c>
      <c r="G267" s="7">
        <v>0</v>
      </c>
      <c r="H267" s="7">
        <v>0</v>
      </c>
      <c r="I267" s="7">
        <v>275</v>
      </c>
      <c r="J267" s="7">
        <v>0</v>
      </c>
      <c r="K267" s="7">
        <v>275</v>
      </c>
      <c r="L267" s="164">
        <v>1</v>
      </c>
      <c r="M267" s="16">
        <v>0</v>
      </c>
      <c r="N267" s="13">
        <v>46000</v>
      </c>
    </row>
    <row r="268" spans="1:14" x14ac:dyDescent="0.15">
      <c r="A268" s="163" t="s">
        <v>538</v>
      </c>
      <c r="B268" s="164">
        <v>10645</v>
      </c>
      <c r="C268" s="163" t="s">
        <v>519</v>
      </c>
      <c r="D268" s="164">
        <v>1</v>
      </c>
      <c r="E268" s="7">
        <v>340</v>
      </c>
      <c r="F268" s="7">
        <v>0</v>
      </c>
      <c r="G268" s="7">
        <v>0</v>
      </c>
      <c r="H268" s="7">
        <v>0</v>
      </c>
      <c r="I268" s="7">
        <v>340</v>
      </c>
      <c r="J268" s="7">
        <v>0</v>
      </c>
      <c r="K268" s="7">
        <v>340</v>
      </c>
      <c r="L268" s="164">
        <v>1</v>
      </c>
      <c r="M268" s="16">
        <v>0</v>
      </c>
      <c r="N268" s="13">
        <v>46000</v>
      </c>
    </row>
    <row r="269" spans="1:14" x14ac:dyDescent="0.15">
      <c r="A269" s="163" t="s">
        <v>741</v>
      </c>
      <c r="B269" s="164">
        <v>10665</v>
      </c>
      <c r="C269" s="163" t="s">
        <v>462</v>
      </c>
      <c r="D269" s="164">
        <v>1</v>
      </c>
      <c r="E269" s="7">
        <v>299</v>
      </c>
      <c r="F269" s="7">
        <v>0</v>
      </c>
      <c r="G269" s="7">
        <v>0</v>
      </c>
      <c r="H269" s="7">
        <v>28.19</v>
      </c>
      <c r="I269" s="7">
        <v>270.81</v>
      </c>
      <c r="J269" s="7">
        <v>0</v>
      </c>
      <c r="K269" s="7">
        <v>270.81</v>
      </c>
      <c r="L269" s="164">
        <v>1</v>
      </c>
      <c r="M269" s="16">
        <v>0</v>
      </c>
      <c r="N269" s="13">
        <v>46000</v>
      </c>
    </row>
    <row r="270" spans="1:14" x14ac:dyDescent="0.15">
      <c r="A270" s="163" t="s">
        <v>503</v>
      </c>
      <c r="B270" s="164">
        <v>10044</v>
      </c>
      <c r="C270" s="163" t="s">
        <v>481</v>
      </c>
      <c r="D270" s="164">
        <v>2</v>
      </c>
      <c r="E270" s="7">
        <v>520</v>
      </c>
      <c r="F270" s="7">
        <v>0</v>
      </c>
      <c r="G270" s="7">
        <v>0</v>
      </c>
      <c r="H270" s="7">
        <v>0</v>
      </c>
      <c r="I270" s="7">
        <v>520</v>
      </c>
      <c r="J270" s="7">
        <v>0</v>
      </c>
      <c r="K270" s="7">
        <v>520</v>
      </c>
      <c r="L270" s="164">
        <v>1</v>
      </c>
      <c r="M270" s="16">
        <v>0</v>
      </c>
      <c r="N270" s="13">
        <v>46000</v>
      </c>
    </row>
    <row r="271" spans="1:14" x14ac:dyDescent="0.15">
      <c r="A271" s="163" t="s">
        <v>576</v>
      </c>
      <c r="B271" s="164">
        <v>10111</v>
      </c>
      <c r="C271" s="163" t="s">
        <v>483</v>
      </c>
      <c r="D271" s="164">
        <v>1</v>
      </c>
      <c r="E271" s="7">
        <v>355</v>
      </c>
      <c r="F271" s="7">
        <v>0</v>
      </c>
      <c r="G271" s="7">
        <v>0</v>
      </c>
      <c r="H271" s="7">
        <v>0</v>
      </c>
      <c r="I271" s="7">
        <v>355</v>
      </c>
      <c r="J271" s="7">
        <v>0</v>
      </c>
      <c r="K271" s="7">
        <v>355</v>
      </c>
      <c r="L271" s="164">
        <v>1</v>
      </c>
      <c r="M271" s="16">
        <v>0</v>
      </c>
      <c r="N271" s="13">
        <v>46000</v>
      </c>
    </row>
    <row r="272" spans="1:14" x14ac:dyDescent="0.15">
      <c r="A272" s="163" t="s">
        <v>612</v>
      </c>
      <c r="B272" s="164">
        <v>10051</v>
      </c>
      <c r="C272" s="163" t="s">
        <v>481</v>
      </c>
      <c r="D272" s="164">
        <v>1</v>
      </c>
      <c r="E272" s="7">
        <v>315</v>
      </c>
      <c r="F272" s="7">
        <v>0</v>
      </c>
      <c r="G272" s="7">
        <v>0</v>
      </c>
      <c r="H272" s="7">
        <v>0</v>
      </c>
      <c r="I272" s="7">
        <v>315</v>
      </c>
      <c r="J272" s="7">
        <v>0</v>
      </c>
      <c r="K272" s="7">
        <v>315</v>
      </c>
      <c r="L272" s="164">
        <v>1</v>
      </c>
      <c r="M272" s="16">
        <v>0</v>
      </c>
      <c r="N272" s="13">
        <v>46000</v>
      </c>
    </row>
    <row r="273" spans="1:14" x14ac:dyDescent="0.15">
      <c r="A273" s="163" t="s">
        <v>561</v>
      </c>
      <c r="B273" s="164">
        <v>10088</v>
      </c>
      <c r="C273" s="163" t="s">
        <v>481</v>
      </c>
      <c r="D273" s="164">
        <v>1</v>
      </c>
      <c r="E273" s="7">
        <v>275</v>
      </c>
      <c r="F273" s="7">
        <v>0</v>
      </c>
      <c r="G273" s="7">
        <v>0</v>
      </c>
      <c r="H273" s="7">
        <v>0</v>
      </c>
      <c r="I273" s="7">
        <v>275</v>
      </c>
      <c r="J273" s="7">
        <v>0</v>
      </c>
      <c r="K273" s="7">
        <v>275</v>
      </c>
      <c r="L273" s="164">
        <v>1</v>
      </c>
      <c r="M273" s="16">
        <v>0</v>
      </c>
      <c r="N273" s="13">
        <v>46000</v>
      </c>
    </row>
    <row r="274" spans="1:14" x14ac:dyDescent="0.15">
      <c r="A274" s="163" t="s">
        <v>524</v>
      </c>
      <c r="B274" s="164">
        <v>10443</v>
      </c>
      <c r="C274" s="163" t="s">
        <v>99</v>
      </c>
      <c r="D274" s="164">
        <v>1</v>
      </c>
      <c r="E274" s="7">
        <v>75</v>
      </c>
      <c r="F274" s="7">
        <v>0</v>
      </c>
      <c r="G274" s="7">
        <v>0</v>
      </c>
      <c r="H274" s="7">
        <v>0</v>
      </c>
      <c r="I274" s="7">
        <v>75</v>
      </c>
      <c r="J274" s="7">
        <v>0</v>
      </c>
      <c r="K274" s="7">
        <v>75</v>
      </c>
      <c r="L274" s="164">
        <v>1</v>
      </c>
      <c r="M274" s="16">
        <v>0</v>
      </c>
      <c r="N274" s="13">
        <v>46000</v>
      </c>
    </row>
    <row r="275" spans="1:14" x14ac:dyDescent="0.15">
      <c r="A275" s="163" t="s">
        <v>488</v>
      </c>
      <c r="B275" s="164">
        <v>10440</v>
      </c>
      <c r="C275" s="163" t="s">
        <v>99</v>
      </c>
      <c r="D275" s="164">
        <v>1</v>
      </c>
      <c r="E275" s="7">
        <v>88</v>
      </c>
      <c r="F275" s="7">
        <v>0</v>
      </c>
      <c r="G275" s="7">
        <v>0</v>
      </c>
      <c r="H275" s="7">
        <v>0</v>
      </c>
      <c r="I275" s="7">
        <v>88</v>
      </c>
      <c r="J275" s="7">
        <v>0</v>
      </c>
      <c r="K275" s="7">
        <v>88</v>
      </c>
      <c r="L275" s="164">
        <v>1</v>
      </c>
      <c r="M275" s="16">
        <v>0</v>
      </c>
      <c r="N275" s="13">
        <v>46000</v>
      </c>
    </row>
    <row r="276" spans="1:14" x14ac:dyDescent="0.15">
      <c r="A276" s="163" t="s">
        <v>562</v>
      </c>
      <c r="B276" s="164">
        <v>10218</v>
      </c>
      <c r="C276" s="163" t="s">
        <v>491</v>
      </c>
      <c r="D276" s="164">
        <v>2</v>
      </c>
      <c r="E276" s="7">
        <v>490</v>
      </c>
      <c r="F276" s="7">
        <v>0</v>
      </c>
      <c r="G276" s="7">
        <v>0</v>
      </c>
      <c r="H276" s="7">
        <v>0</v>
      </c>
      <c r="I276" s="7">
        <v>490</v>
      </c>
      <c r="J276" s="7">
        <v>0</v>
      </c>
      <c r="K276" s="7">
        <v>490</v>
      </c>
      <c r="L276" s="164">
        <v>1</v>
      </c>
      <c r="M276" s="16">
        <v>0</v>
      </c>
      <c r="N276" s="13">
        <v>46000</v>
      </c>
    </row>
    <row r="277" spans="1:14" x14ac:dyDescent="0.15">
      <c r="A277" s="163" t="s">
        <v>556</v>
      </c>
      <c r="B277" s="164">
        <v>10220</v>
      </c>
      <c r="C277" s="163" t="s">
        <v>491</v>
      </c>
      <c r="D277" s="164">
        <v>2</v>
      </c>
      <c r="E277" s="7">
        <v>450</v>
      </c>
      <c r="F277" s="7">
        <v>0</v>
      </c>
      <c r="G277" s="7">
        <v>0</v>
      </c>
      <c r="H277" s="7">
        <v>0</v>
      </c>
      <c r="I277" s="7">
        <v>450</v>
      </c>
      <c r="J277" s="7">
        <v>0</v>
      </c>
      <c r="K277" s="7">
        <v>450</v>
      </c>
      <c r="L277" s="164">
        <v>1</v>
      </c>
      <c r="M277" s="16">
        <v>0</v>
      </c>
      <c r="N277" s="13">
        <v>46000</v>
      </c>
    </row>
    <row r="278" spans="1:14" x14ac:dyDescent="0.15">
      <c r="A278" s="163" t="s">
        <v>490</v>
      </c>
      <c r="B278" s="164">
        <v>10223</v>
      </c>
      <c r="C278" s="163" t="s">
        <v>491</v>
      </c>
      <c r="D278" s="164">
        <v>1</v>
      </c>
      <c r="E278" s="7">
        <v>275</v>
      </c>
      <c r="F278" s="7">
        <v>0</v>
      </c>
      <c r="G278" s="7">
        <v>0</v>
      </c>
      <c r="H278" s="7">
        <v>0</v>
      </c>
      <c r="I278" s="7">
        <v>275</v>
      </c>
      <c r="J278" s="7">
        <v>0</v>
      </c>
      <c r="K278" s="7">
        <v>275</v>
      </c>
      <c r="L278" s="164">
        <v>1</v>
      </c>
      <c r="M278" s="16">
        <v>0</v>
      </c>
      <c r="N278" s="13">
        <v>46000</v>
      </c>
    </row>
    <row r="279" spans="1:14" x14ac:dyDescent="0.15">
      <c r="A279" s="163" t="s">
        <v>597</v>
      </c>
      <c r="B279" s="164">
        <v>10215</v>
      </c>
      <c r="C279" s="163" t="s">
        <v>491</v>
      </c>
      <c r="D279" s="164">
        <v>1</v>
      </c>
      <c r="E279" s="7">
        <v>225</v>
      </c>
      <c r="F279" s="7">
        <v>0</v>
      </c>
      <c r="G279" s="7">
        <v>0</v>
      </c>
      <c r="H279" s="7">
        <v>0</v>
      </c>
      <c r="I279" s="7">
        <v>225</v>
      </c>
      <c r="J279" s="7">
        <v>0</v>
      </c>
      <c r="K279" s="7">
        <v>225</v>
      </c>
      <c r="L279" s="164">
        <v>1</v>
      </c>
      <c r="M279" s="16">
        <v>0</v>
      </c>
      <c r="N279" s="13">
        <v>46000</v>
      </c>
    </row>
    <row r="280" spans="1:14" x14ac:dyDescent="0.15">
      <c r="A280" s="163" t="s">
        <v>752</v>
      </c>
      <c r="B280" s="164">
        <v>10669</v>
      </c>
      <c r="C280" s="163" t="s">
        <v>462</v>
      </c>
      <c r="D280" s="164">
        <v>1</v>
      </c>
      <c r="E280" s="7">
        <v>315</v>
      </c>
      <c r="F280" s="7">
        <v>0</v>
      </c>
      <c r="G280" s="7">
        <v>0</v>
      </c>
      <c r="H280" s="7">
        <v>29.7</v>
      </c>
      <c r="I280" s="7">
        <v>285.3</v>
      </c>
      <c r="J280" s="7">
        <v>0</v>
      </c>
      <c r="K280" s="7">
        <v>285.3</v>
      </c>
      <c r="L280" s="164">
        <v>1</v>
      </c>
      <c r="M280" s="16">
        <v>0</v>
      </c>
      <c r="N280" s="13">
        <v>46000</v>
      </c>
    </row>
    <row r="281" spans="1:14" x14ac:dyDescent="0.15">
      <c r="A281" s="163" t="s">
        <v>753</v>
      </c>
      <c r="B281" s="164">
        <v>10671</v>
      </c>
      <c r="C281" s="163" t="s">
        <v>462</v>
      </c>
      <c r="D281" s="164">
        <v>1</v>
      </c>
      <c r="E281" s="7">
        <v>270</v>
      </c>
      <c r="F281" s="7">
        <v>0</v>
      </c>
      <c r="G281" s="7">
        <v>0</v>
      </c>
      <c r="H281" s="7">
        <v>0</v>
      </c>
      <c r="I281" s="7">
        <v>270</v>
      </c>
      <c r="J281" s="7">
        <v>0</v>
      </c>
      <c r="K281" s="7">
        <v>270</v>
      </c>
      <c r="L281" s="164">
        <v>1</v>
      </c>
      <c r="M281" s="16">
        <v>0</v>
      </c>
      <c r="N281" s="13">
        <v>46000</v>
      </c>
    </row>
    <row r="282" spans="1:14" x14ac:dyDescent="0.15">
      <c r="A282" s="163" t="s">
        <v>754</v>
      </c>
      <c r="B282" s="164">
        <v>10650</v>
      </c>
      <c r="C282" s="163" t="s">
        <v>462</v>
      </c>
      <c r="D282" s="164">
        <v>1</v>
      </c>
      <c r="E282" s="7">
        <v>280</v>
      </c>
      <c r="F282" s="7">
        <v>0</v>
      </c>
      <c r="G282" s="7">
        <v>0</v>
      </c>
      <c r="H282" s="7">
        <v>26.4</v>
      </c>
      <c r="I282" s="7">
        <v>253.6</v>
      </c>
      <c r="J282" s="7">
        <v>0</v>
      </c>
      <c r="K282" s="7">
        <v>253.6</v>
      </c>
      <c r="L282" s="164">
        <v>1</v>
      </c>
      <c r="M282" s="16">
        <v>0</v>
      </c>
      <c r="N282" s="13">
        <v>46000</v>
      </c>
    </row>
    <row r="283" spans="1:14" x14ac:dyDescent="0.15">
      <c r="A283" s="163" t="s">
        <v>493</v>
      </c>
      <c r="B283" s="164">
        <v>10264</v>
      </c>
      <c r="C283" s="163" t="s">
        <v>9</v>
      </c>
      <c r="D283" s="164">
        <v>2</v>
      </c>
      <c r="E283" s="7">
        <v>380</v>
      </c>
      <c r="F283" s="7">
        <v>0</v>
      </c>
      <c r="G283" s="7">
        <v>0</v>
      </c>
      <c r="H283" s="7">
        <v>12.56</v>
      </c>
      <c r="I283" s="7">
        <v>367.44</v>
      </c>
      <c r="J283" s="7">
        <v>0</v>
      </c>
      <c r="K283" s="7">
        <v>367.44</v>
      </c>
      <c r="L283" s="164">
        <v>1</v>
      </c>
      <c r="M283" s="16">
        <v>0</v>
      </c>
      <c r="N283" s="13">
        <v>46000</v>
      </c>
    </row>
    <row r="284" spans="1:14" x14ac:dyDescent="0.15">
      <c r="A284" s="163" t="s">
        <v>494</v>
      </c>
      <c r="B284" s="164">
        <v>10377</v>
      </c>
      <c r="C284" s="163" t="s">
        <v>9</v>
      </c>
      <c r="D284" s="164">
        <v>1</v>
      </c>
      <c r="E284" s="7">
        <v>345</v>
      </c>
      <c r="F284" s="7">
        <v>0</v>
      </c>
      <c r="G284" s="7">
        <v>0</v>
      </c>
      <c r="H284" s="7">
        <v>22.81</v>
      </c>
      <c r="I284" s="7">
        <v>322.19</v>
      </c>
      <c r="J284" s="7">
        <v>0</v>
      </c>
      <c r="K284" s="7">
        <v>322.19</v>
      </c>
      <c r="L284" s="164">
        <v>1</v>
      </c>
      <c r="M284" s="16">
        <v>0</v>
      </c>
      <c r="N284" s="13">
        <v>46000</v>
      </c>
    </row>
    <row r="285" spans="1:14" x14ac:dyDescent="0.15">
      <c r="A285" s="163" t="s">
        <v>526</v>
      </c>
      <c r="B285" s="164">
        <v>10363</v>
      </c>
      <c r="C285" s="163" t="s">
        <v>9</v>
      </c>
      <c r="D285" s="164">
        <v>1</v>
      </c>
      <c r="E285" s="7">
        <v>265</v>
      </c>
      <c r="F285" s="7">
        <v>0</v>
      </c>
      <c r="G285" s="7">
        <v>0</v>
      </c>
      <c r="H285" s="7">
        <v>17.52</v>
      </c>
      <c r="I285" s="7">
        <v>247.48</v>
      </c>
      <c r="J285" s="7">
        <v>0</v>
      </c>
      <c r="K285" s="7">
        <v>247.48</v>
      </c>
      <c r="L285" s="164">
        <v>1</v>
      </c>
      <c r="M285" s="16">
        <v>0</v>
      </c>
      <c r="N285" s="13">
        <v>46000</v>
      </c>
    </row>
    <row r="286" spans="1:14" x14ac:dyDescent="0.15">
      <c r="A286" s="163" t="s">
        <v>528</v>
      </c>
      <c r="B286" s="164">
        <v>10670</v>
      </c>
      <c r="C286" s="163" t="s">
        <v>462</v>
      </c>
      <c r="D286" s="164">
        <v>1</v>
      </c>
      <c r="E286" s="7">
        <v>415</v>
      </c>
      <c r="F286" s="7">
        <v>0</v>
      </c>
      <c r="G286" s="7">
        <v>0</v>
      </c>
      <c r="H286" s="7">
        <v>0</v>
      </c>
      <c r="I286" s="7">
        <v>415</v>
      </c>
      <c r="J286" s="7">
        <v>0</v>
      </c>
      <c r="K286" s="7">
        <v>415</v>
      </c>
      <c r="L286" s="164">
        <v>1</v>
      </c>
      <c r="M286" s="16">
        <v>0</v>
      </c>
      <c r="N286" s="13">
        <v>46000</v>
      </c>
    </row>
    <row r="287" spans="1:14" x14ac:dyDescent="0.15">
      <c r="A287" s="163" t="s">
        <v>511</v>
      </c>
      <c r="B287" s="164">
        <v>10227</v>
      </c>
      <c r="C287" s="163" t="s">
        <v>19</v>
      </c>
      <c r="D287" s="164">
        <v>1</v>
      </c>
      <c r="E287" s="7">
        <v>385</v>
      </c>
      <c r="F287" s="7">
        <v>0</v>
      </c>
      <c r="G287" s="7">
        <v>0</v>
      </c>
      <c r="H287" s="7">
        <v>0</v>
      </c>
      <c r="I287" s="7">
        <v>385</v>
      </c>
      <c r="J287" s="7">
        <v>0</v>
      </c>
      <c r="K287" s="7">
        <v>385</v>
      </c>
      <c r="L287" s="164">
        <v>1</v>
      </c>
      <c r="M287" s="16">
        <v>0</v>
      </c>
      <c r="N287" s="13">
        <v>46000</v>
      </c>
    </row>
    <row r="288" spans="1:14" x14ac:dyDescent="0.15">
      <c r="A288" s="163" t="s">
        <v>498</v>
      </c>
      <c r="B288" s="164">
        <v>10356</v>
      </c>
      <c r="C288" s="163" t="s">
        <v>19</v>
      </c>
      <c r="D288" s="164">
        <v>1</v>
      </c>
      <c r="E288" s="7">
        <v>360</v>
      </c>
      <c r="F288" s="7">
        <v>0</v>
      </c>
      <c r="G288" s="7">
        <v>0</v>
      </c>
      <c r="H288" s="7">
        <v>0</v>
      </c>
      <c r="I288" s="7">
        <v>360</v>
      </c>
      <c r="J288" s="7">
        <v>0</v>
      </c>
      <c r="K288" s="7">
        <v>360</v>
      </c>
      <c r="L288" s="164">
        <v>1</v>
      </c>
      <c r="M288" s="16">
        <v>0</v>
      </c>
      <c r="N288" s="13">
        <v>46000</v>
      </c>
    </row>
    <row r="289" spans="1:14" x14ac:dyDescent="0.15">
      <c r="A289" s="163" t="s">
        <v>755</v>
      </c>
      <c r="B289" s="164">
        <v>10508</v>
      </c>
      <c r="C289" s="163" t="s">
        <v>79</v>
      </c>
      <c r="D289" s="164">
        <v>1</v>
      </c>
      <c r="E289" s="7">
        <v>280</v>
      </c>
      <c r="F289" s="7">
        <v>0</v>
      </c>
      <c r="G289" s="7">
        <v>0</v>
      </c>
      <c r="H289" s="7">
        <v>0</v>
      </c>
      <c r="I289" s="7">
        <v>280</v>
      </c>
      <c r="J289" s="7">
        <v>0</v>
      </c>
      <c r="K289" s="7">
        <v>280</v>
      </c>
      <c r="L289" s="164">
        <v>1</v>
      </c>
      <c r="M289" s="16">
        <v>0</v>
      </c>
      <c r="N289" s="13">
        <v>46000</v>
      </c>
    </row>
    <row r="290" spans="1:14" x14ac:dyDescent="0.15">
      <c r="A290" s="163" t="s">
        <v>433</v>
      </c>
      <c r="B290" s="164">
        <v>10405</v>
      </c>
      <c r="C290" s="163" t="s">
        <v>399</v>
      </c>
      <c r="D290" s="164">
        <v>1</v>
      </c>
      <c r="E290" s="7">
        <v>0</v>
      </c>
      <c r="F290" s="7">
        <v>0</v>
      </c>
      <c r="G290" s="7">
        <v>0</v>
      </c>
      <c r="H290" s="7">
        <v>0</v>
      </c>
      <c r="I290" s="7">
        <v>0</v>
      </c>
      <c r="J290" s="7">
        <v>0</v>
      </c>
      <c r="K290" s="7">
        <v>0</v>
      </c>
      <c r="L290" s="164">
        <v>0</v>
      </c>
      <c r="M290" s="16">
        <v>0</v>
      </c>
      <c r="N290" s="13">
        <v>46000</v>
      </c>
    </row>
    <row r="291" spans="1:14" x14ac:dyDescent="0.15">
      <c r="A291" s="163" t="s">
        <v>427</v>
      </c>
      <c r="B291" s="164">
        <v>10633</v>
      </c>
      <c r="C291" s="163" t="s">
        <v>727</v>
      </c>
      <c r="D291" s="164">
        <v>2</v>
      </c>
      <c r="E291" s="7">
        <v>318</v>
      </c>
      <c r="F291" s="7">
        <v>0</v>
      </c>
      <c r="G291" s="7">
        <v>0</v>
      </c>
      <c r="H291" s="7">
        <v>0</v>
      </c>
      <c r="I291" s="7">
        <v>318</v>
      </c>
      <c r="J291" s="7">
        <v>0</v>
      </c>
      <c r="K291" s="7">
        <v>318</v>
      </c>
      <c r="L291" s="164">
        <v>1</v>
      </c>
      <c r="M291" s="16">
        <v>0</v>
      </c>
      <c r="N291" s="13">
        <v>46000</v>
      </c>
    </row>
    <row r="292" spans="1:14" x14ac:dyDescent="0.15">
      <c r="A292" s="163" t="s">
        <v>500</v>
      </c>
      <c r="B292" s="164">
        <v>10494</v>
      </c>
      <c r="C292" s="163" t="s">
        <v>98</v>
      </c>
      <c r="D292" s="164">
        <v>1</v>
      </c>
      <c r="E292" s="7">
        <v>38</v>
      </c>
      <c r="F292" s="7">
        <v>0</v>
      </c>
      <c r="G292" s="7">
        <v>0</v>
      </c>
      <c r="H292" s="7">
        <v>0</v>
      </c>
      <c r="I292" s="7">
        <v>38</v>
      </c>
      <c r="J292" s="7">
        <v>0</v>
      </c>
      <c r="K292" s="7">
        <v>38</v>
      </c>
      <c r="L292" s="164">
        <v>1</v>
      </c>
      <c r="M292" s="16">
        <v>0</v>
      </c>
      <c r="N292" s="13">
        <v>46000</v>
      </c>
    </row>
    <row r="293" spans="1:14" x14ac:dyDescent="0.15">
      <c r="A293" s="163" t="s">
        <v>475</v>
      </c>
      <c r="B293" s="164">
        <v>10534</v>
      </c>
      <c r="C293" s="163" t="s">
        <v>399</v>
      </c>
      <c r="D293" s="164">
        <v>1</v>
      </c>
      <c r="E293" s="7">
        <v>0</v>
      </c>
      <c r="F293" s="7">
        <v>0</v>
      </c>
      <c r="G293" s="7">
        <v>0</v>
      </c>
      <c r="H293" s="7">
        <v>0</v>
      </c>
      <c r="I293" s="7">
        <v>0</v>
      </c>
      <c r="J293" s="7">
        <v>0</v>
      </c>
      <c r="K293" s="7">
        <v>0</v>
      </c>
      <c r="L293" s="164">
        <v>0</v>
      </c>
      <c r="M293" s="16">
        <v>0</v>
      </c>
      <c r="N293" s="13">
        <v>46000</v>
      </c>
    </row>
    <row r="294" spans="1:14" x14ac:dyDescent="0.15">
      <c r="A294" s="163" t="s">
        <v>501</v>
      </c>
      <c r="B294" s="164">
        <v>10450</v>
      </c>
      <c r="C294" s="163" t="s">
        <v>38</v>
      </c>
      <c r="D294" s="164">
        <v>1</v>
      </c>
      <c r="E294" s="7">
        <v>470</v>
      </c>
      <c r="F294" s="7">
        <v>0</v>
      </c>
      <c r="G294" s="7">
        <v>0</v>
      </c>
      <c r="H294" s="7">
        <v>0</v>
      </c>
      <c r="I294" s="7">
        <v>470</v>
      </c>
      <c r="J294" s="7">
        <v>0</v>
      </c>
      <c r="K294" s="7">
        <v>470</v>
      </c>
      <c r="L294" s="164">
        <v>1</v>
      </c>
      <c r="M294" s="16">
        <v>0</v>
      </c>
      <c r="N294" s="13">
        <v>46001</v>
      </c>
    </row>
    <row r="295" spans="1:14" x14ac:dyDescent="0.15">
      <c r="A295" s="163" t="s">
        <v>478</v>
      </c>
      <c r="B295" s="164">
        <v>10461</v>
      </c>
      <c r="C295" s="163" t="s">
        <v>38</v>
      </c>
      <c r="D295" s="164">
        <v>1</v>
      </c>
      <c r="E295" s="7">
        <v>275</v>
      </c>
      <c r="F295" s="7">
        <v>0</v>
      </c>
      <c r="G295" s="7">
        <v>0</v>
      </c>
      <c r="H295" s="7">
        <v>0</v>
      </c>
      <c r="I295" s="7">
        <v>275</v>
      </c>
      <c r="J295" s="7">
        <v>0</v>
      </c>
      <c r="K295" s="7">
        <v>275</v>
      </c>
      <c r="L295" s="164">
        <v>1</v>
      </c>
      <c r="M295" s="16">
        <v>0</v>
      </c>
      <c r="N295" s="13">
        <v>46001</v>
      </c>
    </row>
    <row r="296" spans="1:14" x14ac:dyDescent="0.15">
      <c r="A296" s="163" t="s">
        <v>537</v>
      </c>
      <c r="B296" s="164">
        <v>10397</v>
      </c>
      <c r="C296" s="163" t="s">
        <v>32</v>
      </c>
      <c r="D296" s="164">
        <v>1</v>
      </c>
      <c r="E296" s="7">
        <v>575</v>
      </c>
      <c r="F296" s="7">
        <v>0</v>
      </c>
      <c r="G296" s="7">
        <v>0</v>
      </c>
      <c r="H296" s="7">
        <v>0</v>
      </c>
      <c r="I296" s="7">
        <v>575</v>
      </c>
      <c r="J296" s="7">
        <v>0</v>
      </c>
      <c r="K296" s="7">
        <v>575</v>
      </c>
      <c r="L296" s="164">
        <v>1</v>
      </c>
      <c r="M296" s="16">
        <v>0</v>
      </c>
      <c r="N296" s="13">
        <v>46001</v>
      </c>
    </row>
    <row r="297" spans="1:14" x14ac:dyDescent="0.15">
      <c r="A297" s="163" t="s">
        <v>756</v>
      </c>
      <c r="B297" s="164">
        <v>10400</v>
      </c>
      <c r="C297" s="163" t="s">
        <v>32</v>
      </c>
      <c r="D297" s="164">
        <v>1</v>
      </c>
      <c r="E297" s="7">
        <v>560</v>
      </c>
      <c r="F297" s="7">
        <v>0</v>
      </c>
      <c r="G297" s="7">
        <v>0</v>
      </c>
      <c r="H297" s="7">
        <v>0</v>
      </c>
      <c r="I297" s="7">
        <v>560</v>
      </c>
      <c r="J297" s="7">
        <v>0</v>
      </c>
      <c r="K297" s="7">
        <v>560</v>
      </c>
      <c r="L297" s="164">
        <v>1</v>
      </c>
      <c r="M297" s="16">
        <v>0</v>
      </c>
      <c r="N297" s="13">
        <v>46001</v>
      </c>
    </row>
    <row r="298" spans="1:14" x14ac:dyDescent="0.15">
      <c r="A298" s="163" t="s">
        <v>549</v>
      </c>
      <c r="B298" s="164">
        <v>10157</v>
      </c>
      <c r="C298" s="163" t="s">
        <v>519</v>
      </c>
      <c r="D298" s="164">
        <v>1</v>
      </c>
      <c r="E298" s="7">
        <v>350</v>
      </c>
      <c r="F298" s="7">
        <v>0</v>
      </c>
      <c r="G298" s="7">
        <v>0</v>
      </c>
      <c r="H298" s="7">
        <v>0</v>
      </c>
      <c r="I298" s="7">
        <v>350</v>
      </c>
      <c r="J298" s="7">
        <v>0</v>
      </c>
      <c r="K298" s="7">
        <v>350</v>
      </c>
      <c r="L298" s="164">
        <v>1</v>
      </c>
      <c r="M298" s="16">
        <v>0</v>
      </c>
      <c r="N298" s="13">
        <v>46001</v>
      </c>
    </row>
    <row r="299" spans="1:14" x14ac:dyDescent="0.15">
      <c r="A299" s="163" t="s">
        <v>554</v>
      </c>
      <c r="B299" s="164">
        <v>10067</v>
      </c>
      <c r="C299" s="163" t="s">
        <v>481</v>
      </c>
      <c r="D299" s="164">
        <v>1</v>
      </c>
      <c r="E299" s="7">
        <v>275</v>
      </c>
      <c r="F299" s="7">
        <v>0</v>
      </c>
      <c r="G299" s="7">
        <v>0</v>
      </c>
      <c r="H299" s="7">
        <v>0</v>
      </c>
      <c r="I299" s="7">
        <v>275</v>
      </c>
      <c r="J299" s="7">
        <v>0</v>
      </c>
      <c r="K299" s="7">
        <v>275</v>
      </c>
      <c r="L299" s="164">
        <v>1</v>
      </c>
      <c r="M299" s="16">
        <v>0</v>
      </c>
      <c r="N299" s="13">
        <v>46001</v>
      </c>
    </row>
    <row r="300" spans="1:14" x14ac:dyDescent="0.15">
      <c r="A300" s="163" t="s">
        <v>538</v>
      </c>
      <c r="B300" s="164">
        <v>10645</v>
      </c>
      <c r="C300" s="163" t="s">
        <v>519</v>
      </c>
      <c r="D300" s="164">
        <v>1</v>
      </c>
      <c r="E300" s="7">
        <v>340</v>
      </c>
      <c r="F300" s="7">
        <v>0</v>
      </c>
      <c r="G300" s="7">
        <v>0</v>
      </c>
      <c r="H300" s="7">
        <v>0</v>
      </c>
      <c r="I300" s="7">
        <v>340</v>
      </c>
      <c r="J300" s="7">
        <v>0</v>
      </c>
      <c r="K300" s="7">
        <v>340</v>
      </c>
      <c r="L300" s="164">
        <v>1</v>
      </c>
      <c r="M300" s="16">
        <v>0</v>
      </c>
      <c r="N300" s="13">
        <v>46001</v>
      </c>
    </row>
    <row r="301" spans="1:14" x14ac:dyDescent="0.15">
      <c r="A301" s="163" t="s">
        <v>503</v>
      </c>
      <c r="B301" s="164">
        <v>10044</v>
      </c>
      <c r="C301" s="163" t="s">
        <v>481</v>
      </c>
      <c r="D301" s="164">
        <v>2</v>
      </c>
      <c r="E301" s="7">
        <v>520</v>
      </c>
      <c r="F301" s="7">
        <v>0</v>
      </c>
      <c r="G301" s="7">
        <v>0</v>
      </c>
      <c r="H301" s="7">
        <v>0</v>
      </c>
      <c r="I301" s="7">
        <v>520</v>
      </c>
      <c r="J301" s="7">
        <v>0</v>
      </c>
      <c r="K301" s="7">
        <v>520</v>
      </c>
      <c r="L301" s="164">
        <v>1</v>
      </c>
      <c r="M301" s="16">
        <v>0</v>
      </c>
      <c r="N301" s="13">
        <v>46001</v>
      </c>
    </row>
    <row r="302" spans="1:14" x14ac:dyDescent="0.15">
      <c r="A302" s="163" t="s">
        <v>539</v>
      </c>
      <c r="B302" s="164">
        <v>10130</v>
      </c>
      <c r="C302" s="163" t="s">
        <v>483</v>
      </c>
      <c r="D302" s="164">
        <v>1</v>
      </c>
      <c r="E302" s="7">
        <v>385</v>
      </c>
      <c r="F302" s="7">
        <v>0</v>
      </c>
      <c r="G302" s="7">
        <v>0</v>
      </c>
      <c r="H302" s="7">
        <v>0</v>
      </c>
      <c r="I302" s="7">
        <v>385</v>
      </c>
      <c r="J302" s="7">
        <v>0</v>
      </c>
      <c r="K302" s="7">
        <v>385</v>
      </c>
      <c r="L302" s="164">
        <v>1</v>
      </c>
      <c r="M302" s="16">
        <v>0</v>
      </c>
      <c r="N302" s="13">
        <v>46001</v>
      </c>
    </row>
    <row r="303" spans="1:14" x14ac:dyDescent="0.15">
      <c r="A303" s="163" t="s">
        <v>520</v>
      </c>
      <c r="B303" s="164">
        <v>10046</v>
      </c>
      <c r="C303" s="163" t="s">
        <v>481</v>
      </c>
      <c r="D303" s="164">
        <v>1</v>
      </c>
      <c r="E303" s="7">
        <v>260</v>
      </c>
      <c r="F303" s="7">
        <v>0</v>
      </c>
      <c r="G303" s="7">
        <v>0</v>
      </c>
      <c r="H303" s="7">
        <v>0</v>
      </c>
      <c r="I303" s="7">
        <v>260</v>
      </c>
      <c r="J303" s="7">
        <v>0</v>
      </c>
      <c r="K303" s="7">
        <v>260</v>
      </c>
      <c r="L303" s="164">
        <v>1</v>
      </c>
      <c r="M303" s="16">
        <v>0</v>
      </c>
      <c r="N303" s="13">
        <v>46001</v>
      </c>
    </row>
    <row r="304" spans="1:14" x14ac:dyDescent="0.15">
      <c r="A304" s="163" t="s">
        <v>485</v>
      </c>
      <c r="B304" s="164">
        <v>10090</v>
      </c>
      <c r="C304" s="163" t="s">
        <v>481</v>
      </c>
      <c r="D304" s="164">
        <v>1</v>
      </c>
      <c r="E304" s="7">
        <v>315</v>
      </c>
      <c r="F304" s="7">
        <v>0</v>
      </c>
      <c r="G304" s="7">
        <v>0</v>
      </c>
      <c r="H304" s="7">
        <v>0</v>
      </c>
      <c r="I304" s="7">
        <v>315</v>
      </c>
      <c r="J304" s="7">
        <v>0</v>
      </c>
      <c r="K304" s="7">
        <v>315</v>
      </c>
      <c r="L304" s="164">
        <v>1</v>
      </c>
      <c r="M304" s="16">
        <v>0</v>
      </c>
      <c r="N304" s="13">
        <v>46001</v>
      </c>
    </row>
    <row r="305" spans="1:14" x14ac:dyDescent="0.15">
      <c r="A305" s="163" t="s">
        <v>487</v>
      </c>
      <c r="B305" s="164">
        <v>10442</v>
      </c>
      <c r="C305" s="163" t="s">
        <v>99</v>
      </c>
      <c r="D305" s="164">
        <v>1</v>
      </c>
      <c r="E305" s="7">
        <v>83</v>
      </c>
      <c r="F305" s="7">
        <v>0</v>
      </c>
      <c r="G305" s="7">
        <v>0</v>
      </c>
      <c r="H305" s="7">
        <v>0</v>
      </c>
      <c r="I305" s="7">
        <v>83</v>
      </c>
      <c r="J305" s="7">
        <v>0</v>
      </c>
      <c r="K305" s="7">
        <v>83</v>
      </c>
      <c r="L305" s="164">
        <v>1</v>
      </c>
      <c r="M305" s="16">
        <v>0</v>
      </c>
      <c r="N305" s="13">
        <v>46001</v>
      </c>
    </row>
    <row r="306" spans="1:14" x14ac:dyDescent="0.15">
      <c r="A306" s="163" t="s">
        <v>757</v>
      </c>
      <c r="B306" s="164">
        <v>10488</v>
      </c>
      <c r="C306" s="163" t="s">
        <v>99</v>
      </c>
      <c r="D306" s="164">
        <v>1</v>
      </c>
      <c r="E306" s="7">
        <v>135</v>
      </c>
      <c r="F306" s="7">
        <v>0</v>
      </c>
      <c r="G306" s="7">
        <v>0</v>
      </c>
      <c r="H306" s="7">
        <v>0</v>
      </c>
      <c r="I306" s="7">
        <v>135</v>
      </c>
      <c r="J306" s="7">
        <v>0</v>
      </c>
      <c r="K306" s="7">
        <v>135</v>
      </c>
      <c r="L306" s="164">
        <v>1</v>
      </c>
      <c r="M306" s="16">
        <v>0</v>
      </c>
      <c r="N306" s="13">
        <v>46001</v>
      </c>
    </row>
    <row r="307" spans="1:14" x14ac:dyDescent="0.15">
      <c r="A307" s="163" t="s">
        <v>585</v>
      </c>
      <c r="B307" s="164">
        <v>10441</v>
      </c>
      <c r="C307" s="163" t="s">
        <v>99</v>
      </c>
      <c r="D307" s="164">
        <v>1</v>
      </c>
      <c r="E307" s="7">
        <v>250</v>
      </c>
      <c r="F307" s="7">
        <v>0</v>
      </c>
      <c r="G307" s="7">
        <v>0</v>
      </c>
      <c r="H307" s="7">
        <v>0</v>
      </c>
      <c r="I307" s="7">
        <v>250</v>
      </c>
      <c r="J307" s="7">
        <v>0</v>
      </c>
      <c r="K307" s="7">
        <v>250</v>
      </c>
      <c r="L307" s="164">
        <v>1</v>
      </c>
      <c r="M307" s="16">
        <v>0</v>
      </c>
      <c r="N307" s="13">
        <v>46001</v>
      </c>
    </row>
    <row r="308" spans="1:14" x14ac:dyDescent="0.15">
      <c r="A308" s="163" t="s">
        <v>542</v>
      </c>
      <c r="B308" s="164">
        <v>10436</v>
      </c>
      <c r="C308" s="163" t="s">
        <v>99</v>
      </c>
      <c r="D308" s="164">
        <v>2</v>
      </c>
      <c r="E308" s="7">
        <v>90</v>
      </c>
      <c r="F308" s="7">
        <v>0</v>
      </c>
      <c r="G308" s="7">
        <v>0</v>
      </c>
      <c r="H308" s="7">
        <v>0</v>
      </c>
      <c r="I308" s="7">
        <v>90</v>
      </c>
      <c r="J308" s="7">
        <v>0</v>
      </c>
      <c r="K308" s="7">
        <v>90</v>
      </c>
      <c r="L308" s="164">
        <v>1</v>
      </c>
      <c r="M308" s="16">
        <v>0</v>
      </c>
      <c r="N308" s="13">
        <v>46001</v>
      </c>
    </row>
    <row r="309" spans="1:14" x14ac:dyDescent="0.15">
      <c r="A309" s="163" t="s">
        <v>551</v>
      </c>
      <c r="B309" s="164">
        <v>10437</v>
      </c>
      <c r="C309" s="163" t="s">
        <v>99</v>
      </c>
      <c r="D309" s="164">
        <v>1</v>
      </c>
      <c r="E309" s="7">
        <v>95</v>
      </c>
      <c r="F309" s="7">
        <v>0</v>
      </c>
      <c r="G309" s="7">
        <v>0</v>
      </c>
      <c r="H309" s="7">
        <v>0</v>
      </c>
      <c r="I309" s="7">
        <v>95</v>
      </c>
      <c r="J309" s="7">
        <v>0</v>
      </c>
      <c r="K309" s="7">
        <v>95</v>
      </c>
      <c r="L309" s="164">
        <v>1</v>
      </c>
      <c r="M309" s="16">
        <v>0</v>
      </c>
      <c r="N309" s="13">
        <v>46001</v>
      </c>
    </row>
    <row r="310" spans="1:14" x14ac:dyDescent="0.15">
      <c r="A310" s="163" t="s">
        <v>543</v>
      </c>
      <c r="B310" s="164">
        <v>10222</v>
      </c>
      <c r="C310" s="163" t="s">
        <v>491</v>
      </c>
      <c r="D310" s="164">
        <v>1</v>
      </c>
      <c r="E310" s="7">
        <v>235</v>
      </c>
      <c r="F310" s="7">
        <v>0</v>
      </c>
      <c r="G310" s="7">
        <v>0</v>
      </c>
      <c r="H310" s="7">
        <v>0</v>
      </c>
      <c r="I310" s="7">
        <v>235</v>
      </c>
      <c r="J310" s="7">
        <v>0</v>
      </c>
      <c r="K310" s="7">
        <v>235</v>
      </c>
      <c r="L310" s="164">
        <v>1</v>
      </c>
      <c r="M310" s="16">
        <v>0</v>
      </c>
      <c r="N310" s="13">
        <v>46001</v>
      </c>
    </row>
    <row r="311" spans="1:14" x14ac:dyDescent="0.15">
      <c r="A311" s="163" t="s">
        <v>562</v>
      </c>
      <c r="B311" s="164">
        <v>10218</v>
      </c>
      <c r="C311" s="163" t="s">
        <v>491</v>
      </c>
      <c r="D311" s="164">
        <v>1</v>
      </c>
      <c r="E311" s="7">
        <v>245</v>
      </c>
      <c r="F311" s="7">
        <v>0</v>
      </c>
      <c r="G311" s="7">
        <v>0</v>
      </c>
      <c r="H311" s="7">
        <v>0</v>
      </c>
      <c r="I311" s="7">
        <v>245</v>
      </c>
      <c r="J311" s="7">
        <v>0</v>
      </c>
      <c r="K311" s="7">
        <v>245</v>
      </c>
      <c r="L311" s="164">
        <v>1</v>
      </c>
      <c r="M311" s="16">
        <v>0</v>
      </c>
      <c r="N311" s="13">
        <v>46001</v>
      </c>
    </row>
    <row r="312" spans="1:14" x14ac:dyDescent="0.15">
      <c r="A312" s="163" t="s">
        <v>492</v>
      </c>
      <c r="B312" s="164">
        <v>10216</v>
      </c>
      <c r="C312" s="163" t="s">
        <v>491</v>
      </c>
      <c r="D312" s="164">
        <v>2</v>
      </c>
      <c r="E312" s="7">
        <v>490</v>
      </c>
      <c r="F312" s="7">
        <v>0</v>
      </c>
      <c r="G312" s="7">
        <v>0</v>
      </c>
      <c r="H312" s="7">
        <v>0</v>
      </c>
      <c r="I312" s="7">
        <v>490</v>
      </c>
      <c r="J312" s="7">
        <v>0</v>
      </c>
      <c r="K312" s="7">
        <v>490</v>
      </c>
      <c r="L312" s="164">
        <v>1</v>
      </c>
      <c r="M312" s="16">
        <v>0</v>
      </c>
      <c r="N312" s="13">
        <v>46001</v>
      </c>
    </row>
    <row r="313" spans="1:14" x14ac:dyDescent="0.15">
      <c r="A313" s="163" t="s">
        <v>493</v>
      </c>
      <c r="B313" s="164">
        <v>10264</v>
      </c>
      <c r="C313" s="163" t="s">
        <v>9</v>
      </c>
      <c r="D313" s="164">
        <v>4</v>
      </c>
      <c r="E313" s="7">
        <v>760</v>
      </c>
      <c r="F313" s="7">
        <v>0</v>
      </c>
      <c r="G313" s="7">
        <v>0</v>
      </c>
      <c r="H313" s="7">
        <v>0</v>
      </c>
      <c r="I313" s="7">
        <v>760</v>
      </c>
      <c r="J313" s="7">
        <v>0</v>
      </c>
      <c r="K313" s="7">
        <v>760</v>
      </c>
      <c r="L313" s="164">
        <v>1</v>
      </c>
      <c r="M313" s="16">
        <v>0</v>
      </c>
      <c r="N313" s="13">
        <v>46001</v>
      </c>
    </row>
    <row r="314" spans="1:14" x14ac:dyDescent="0.15">
      <c r="A314" s="163" t="s">
        <v>494</v>
      </c>
      <c r="B314" s="164">
        <v>10377</v>
      </c>
      <c r="C314" s="163" t="s">
        <v>9</v>
      </c>
      <c r="D314" s="164">
        <v>1</v>
      </c>
      <c r="E314" s="7">
        <v>345</v>
      </c>
      <c r="F314" s="7">
        <v>0</v>
      </c>
      <c r="G314" s="7">
        <v>0</v>
      </c>
      <c r="H314" s="7">
        <v>0</v>
      </c>
      <c r="I314" s="7">
        <v>345</v>
      </c>
      <c r="J314" s="7">
        <v>0</v>
      </c>
      <c r="K314" s="7">
        <v>345</v>
      </c>
      <c r="L314" s="164">
        <v>1</v>
      </c>
      <c r="M314" s="16">
        <v>0</v>
      </c>
      <c r="N314" s="13">
        <v>46001</v>
      </c>
    </row>
    <row r="315" spans="1:14" x14ac:dyDescent="0.15">
      <c r="A315" s="163" t="s">
        <v>527</v>
      </c>
      <c r="B315" s="164">
        <v>10382</v>
      </c>
      <c r="C315" s="163" t="s">
        <v>9</v>
      </c>
      <c r="D315" s="164">
        <v>1</v>
      </c>
      <c r="E315" s="7">
        <v>235</v>
      </c>
      <c r="F315" s="7">
        <v>0</v>
      </c>
      <c r="G315" s="7">
        <v>0</v>
      </c>
      <c r="H315" s="7">
        <v>0</v>
      </c>
      <c r="I315" s="7">
        <v>235</v>
      </c>
      <c r="J315" s="7">
        <v>0</v>
      </c>
      <c r="K315" s="7">
        <v>235</v>
      </c>
      <c r="L315" s="164">
        <v>1</v>
      </c>
      <c r="M315" s="16">
        <v>0</v>
      </c>
      <c r="N315" s="13">
        <v>46001</v>
      </c>
    </row>
    <row r="316" spans="1:14" x14ac:dyDescent="0.15">
      <c r="A316" s="163" t="s">
        <v>604</v>
      </c>
      <c r="B316" s="164">
        <v>10383</v>
      </c>
      <c r="C316" s="163" t="s">
        <v>9</v>
      </c>
      <c r="D316" s="164">
        <v>1</v>
      </c>
      <c r="E316" s="7">
        <v>225</v>
      </c>
      <c r="F316" s="7">
        <v>0</v>
      </c>
      <c r="G316" s="7">
        <v>0</v>
      </c>
      <c r="H316" s="7">
        <v>0</v>
      </c>
      <c r="I316" s="7">
        <v>225</v>
      </c>
      <c r="J316" s="7">
        <v>0</v>
      </c>
      <c r="K316" s="7">
        <v>225</v>
      </c>
      <c r="L316" s="164">
        <v>1</v>
      </c>
      <c r="M316" s="16">
        <v>0</v>
      </c>
      <c r="N316" s="13">
        <v>46001</v>
      </c>
    </row>
    <row r="317" spans="1:14" x14ac:dyDescent="0.15">
      <c r="A317" s="163" t="s">
        <v>651</v>
      </c>
      <c r="B317" s="164">
        <v>10355</v>
      </c>
      <c r="C317" s="163" t="s">
        <v>19</v>
      </c>
      <c r="D317" s="164">
        <v>1</v>
      </c>
      <c r="E317" s="7">
        <v>350</v>
      </c>
      <c r="F317" s="7">
        <v>0</v>
      </c>
      <c r="G317" s="7">
        <v>0</v>
      </c>
      <c r="H317" s="7">
        <v>0</v>
      </c>
      <c r="I317" s="7">
        <v>350</v>
      </c>
      <c r="J317" s="7">
        <v>0</v>
      </c>
      <c r="K317" s="7">
        <v>350</v>
      </c>
      <c r="L317" s="164">
        <v>1</v>
      </c>
      <c r="M317" s="16">
        <v>0</v>
      </c>
      <c r="N317" s="13">
        <v>46001</v>
      </c>
    </row>
    <row r="318" spans="1:14" x14ac:dyDescent="0.15">
      <c r="A318" s="163" t="s">
        <v>496</v>
      </c>
      <c r="B318" s="164">
        <v>10360</v>
      </c>
      <c r="C318" s="163" t="s">
        <v>19</v>
      </c>
      <c r="D318" s="164">
        <v>1</v>
      </c>
      <c r="E318" s="7">
        <v>385</v>
      </c>
      <c r="F318" s="7">
        <v>0</v>
      </c>
      <c r="G318" s="7">
        <v>0</v>
      </c>
      <c r="H318" s="7">
        <v>0</v>
      </c>
      <c r="I318" s="7">
        <v>385</v>
      </c>
      <c r="J318" s="7">
        <v>0</v>
      </c>
      <c r="K318" s="7">
        <v>385</v>
      </c>
      <c r="L318" s="164">
        <v>1</v>
      </c>
      <c r="M318" s="16">
        <v>0</v>
      </c>
      <c r="N318" s="13">
        <v>46001</v>
      </c>
    </row>
    <row r="319" spans="1:14" x14ac:dyDescent="0.15">
      <c r="A319" s="163" t="s">
        <v>498</v>
      </c>
      <c r="B319" s="164">
        <v>10356</v>
      </c>
      <c r="C319" s="163" t="s">
        <v>19</v>
      </c>
      <c r="D319" s="164">
        <v>2</v>
      </c>
      <c r="E319" s="7">
        <v>720</v>
      </c>
      <c r="F319" s="7">
        <v>0</v>
      </c>
      <c r="G319" s="7">
        <v>0</v>
      </c>
      <c r="H319" s="7">
        <v>0</v>
      </c>
      <c r="I319" s="7">
        <v>720</v>
      </c>
      <c r="J319" s="7">
        <v>0</v>
      </c>
      <c r="K319" s="7">
        <v>720</v>
      </c>
      <c r="L319" s="164">
        <v>1</v>
      </c>
      <c r="M319" s="16">
        <v>0</v>
      </c>
      <c r="N319" s="13">
        <v>46001</v>
      </c>
    </row>
    <row r="320" spans="1:14" x14ac:dyDescent="0.15">
      <c r="A320" s="163" t="s">
        <v>512</v>
      </c>
      <c r="B320" s="164">
        <v>10427</v>
      </c>
      <c r="C320" s="163" t="s">
        <v>12</v>
      </c>
      <c r="D320" s="164">
        <v>2</v>
      </c>
      <c r="E320" s="7">
        <v>718</v>
      </c>
      <c r="F320" s="7">
        <v>0</v>
      </c>
      <c r="G320" s="7">
        <v>0</v>
      </c>
      <c r="H320" s="7">
        <v>0</v>
      </c>
      <c r="I320" s="7">
        <v>718</v>
      </c>
      <c r="J320" s="7">
        <v>0</v>
      </c>
      <c r="K320" s="7">
        <v>718</v>
      </c>
      <c r="L320" s="164">
        <v>1</v>
      </c>
      <c r="M320" s="16">
        <v>0</v>
      </c>
      <c r="N320" s="13">
        <v>46001</v>
      </c>
    </row>
    <row r="321" spans="1:14" x14ac:dyDescent="0.15">
      <c r="A321" s="163" t="s">
        <v>739</v>
      </c>
      <c r="B321" s="164">
        <v>10653</v>
      </c>
      <c r="C321" s="163" t="s">
        <v>4</v>
      </c>
      <c r="D321" s="164">
        <v>1</v>
      </c>
      <c r="E321" s="7">
        <v>275</v>
      </c>
      <c r="F321" s="7">
        <v>0</v>
      </c>
      <c r="G321" s="7">
        <v>0</v>
      </c>
      <c r="H321" s="7">
        <v>0</v>
      </c>
      <c r="I321" s="7">
        <v>275</v>
      </c>
      <c r="J321" s="7">
        <v>0</v>
      </c>
      <c r="K321" s="7">
        <v>275</v>
      </c>
      <c r="L321" s="164">
        <v>1</v>
      </c>
      <c r="M321" s="16">
        <v>0</v>
      </c>
      <c r="N321" s="13">
        <v>46001</v>
      </c>
    </row>
    <row r="322" spans="1:14" x14ac:dyDescent="0.15">
      <c r="A322" s="163" t="s">
        <v>532</v>
      </c>
      <c r="B322" s="164">
        <v>10421</v>
      </c>
      <c r="C322" s="163" t="s">
        <v>79</v>
      </c>
      <c r="D322" s="164">
        <v>1</v>
      </c>
      <c r="E322" s="7">
        <v>238</v>
      </c>
      <c r="F322" s="7">
        <v>0</v>
      </c>
      <c r="G322" s="7">
        <v>0</v>
      </c>
      <c r="H322" s="7">
        <v>0</v>
      </c>
      <c r="I322" s="7">
        <v>238</v>
      </c>
      <c r="J322" s="7">
        <v>0</v>
      </c>
      <c r="K322" s="7">
        <v>238</v>
      </c>
      <c r="L322" s="164">
        <v>1</v>
      </c>
      <c r="M322" s="16">
        <v>0</v>
      </c>
      <c r="N322" s="13">
        <v>46001</v>
      </c>
    </row>
    <row r="323" spans="1:14" x14ac:dyDescent="0.15">
      <c r="A323" s="163" t="s">
        <v>533</v>
      </c>
      <c r="B323" s="164">
        <v>10415</v>
      </c>
      <c r="C323" s="163" t="s">
        <v>79</v>
      </c>
      <c r="D323" s="164">
        <v>1</v>
      </c>
      <c r="E323" s="7">
        <v>270</v>
      </c>
      <c r="F323" s="7">
        <v>0</v>
      </c>
      <c r="G323" s="7">
        <v>0</v>
      </c>
      <c r="H323" s="7">
        <v>0</v>
      </c>
      <c r="I323" s="7">
        <v>270</v>
      </c>
      <c r="J323" s="7">
        <v>0</v>
      </c>
      <c r="K323" s="7">
        <v>270</v>
      </c>
      <c r="L323" s="164">
        <v>1</v>
      </c>
      <c r="M323" s="16">
        <v>0</v>
      </c>
      <c r="N323" s="13">
        <v>46001</v>
      </c>
    </row>
    <row r="324" spans="1:14" x14ac:dyDescent="0.15">
      <c r="A324" s="163" t="s">
        <v>534</v>
      </c>
      <c r="B324" s="164">
        <v>10416</v>
      </c>
      <c r="C324" s="163" t="s">
        <v>79</v>
      </c>
      <c r="D324" s="164">
        <v>1</v>
      </c>
      <c r="E324" s="7">
        <v>420</v>
      </c>
      <c r="F324" s="7">
        <v>0</v>
      </c>
      <c r="G324" s="7">
        <v>0</v>
      </c>
      <c r="H324" s="7">
        <v>0</v>
      </c>
      <c r="I324" s="7">
        <v>420</v>
      </c>
      <c r="J324" s="7">
        <v>0</v>
      </c>
      <c r="K324" s="7">
        <v>420</v>
      </c>
      <c r="L324" s="164">
        <v>1</v>
      </c>
      <c r="M324" s="16">
        <v>0</v>
      </c>
      <c r="N324" s="13">
        <v>46001</v>
      </c>
    </row>
    <row r="325" spans="1:14" x14ac:dyDescent="0.15">
      <c r="A325" s="163" t="s">
        <v>758</v>
      </c>
      <c r="B325" s="164">
        <v>10516</v>
      </c>
      <c r="C325" s="163" t="s">
        <v>79</v>
      </c>
      <c r="D325" s="164">
        <v>1</v>
      </c>
      <c r="E325" s="7">
        <v>525</v>
      </c>
      <c r="F325" s="7">
        <v>0</v>
      </c>
      <c r="G325" s="7">
        <v>0</v>
      </c>
      <c r="H325" s="7">
        <v>0</v>
      </c>
      <c r="I325" s="7">
        <v>525</v>
      </c>
      <c r="J325" s="7">
        <v>0</v>
      </c>
      <c r="K325" s="7">
        <v>525</v>
      </c>
      <c r="L325" s="164">
        <v>1</v>
      </c>
      <c r="M325" s="16">
        <v>0</v>
      </c>
      <c r="N325" s="13">
        <v>46001</v>
      </c>
    </row>
    <row r="326" spans="1:14" x14ac:dyDescent="0.15">
      <c r="A326" s="163" t="s">
        <v>655</v>
      </c>
      <c r="B326" s="164">
        <v>10030</v>
      </c>
      <c r="C326" s="163" t="s">
        <v>0</v>
      </c>
      <c r="D326" s="164">
        <v>1</v>
      </c>
      <c r="E326" s="7">
        <v>695</v>
      </c>
      <c r="F326" s="7">
        <v>0</v>
      </c>
      <c r="G326" s="7">
        <v>0</v>
      </c>
      <c r="H326" s="7">
        <v>0</v>
      </c>
      <c r="I326" s="7">
        <v>695</v>
      </c>
      <c r="J326" s="7">
        <v>0</v>
      </c>
      <c r="K326" s="7">
        <v>695</v>
      </c>
      <c r="L326" s="164">
        <v>1</v>
      </c>
      <c r="M326" s="16">
        <v>0</v>
      </c>
      <c r="N326" s="13">
        <v>46001</v>
      </c>
    </row>
    <row r="327" spans="1:14" x14ac:dyDescent="0.15">
      <c r="A327" s="163" t="s">
        <v>613</v>
      </c>
      <c r="B327" s="164">
        <v>10493</v>
      </c>
      <c r="C327" s="163" t="s">
        <v>98</v>
      </c>
      <c r="D327" s="164">
        <v>1</v>
      </c>
      <c r="E327" s="7">
        <v>58</v>
      </c>
      <c r="F327" s="7">
        <v>0</v>
      </c>
      <c r="G327" s="7">
        <v>0</v>
      </c>
      <c r="H327" s="7">
        <v>0</v>
      </c>
      <c r="I327" s="7">
        <v>58</v>
      </c>
      <c r="J327" s="7">
        <v>0</v>
      </c>
      <c r="K327" s="7">
        <v>58</v>
      </c>
      <c r="L327" s="164">
        <v>1</v>
      </c>
      <c r="M327" s="16">
        <v>0</v>
      </c>
      <c r="N327" s="13">
        <v>46001</v>
      </c>
    </row>
    <row r="328" spans="1:14" x14ac:dyDescent="0.15">
      <c r="A328" s="163" t="s">
        <v>427</v>
      </c>
      <c r="B328" s="164">
        <v>10633</v>
      </c>
      <c r="C328" s="163" t="s">
        <v>727</v>
      </c>
      <c r="D328" s="164">
        <v>1</v>
      </c>
      <c r="E328" s="7">
        <v>159</v>
      </c>
      <c r="F328" s="7">
        <v>0</v>
      </c>
      <c r="G328" s="7">
        <v>0</v>
      </c>
      <c r="H328" s="7">
        <v>0</v>
      </c>
      <c r="I328" s="7">
        <v>159</v>
      </c>
      <c r="J328" s="7">
        <v>0</v>
      </c>
      <c r="K328" s="7">
        <v>159</v>
      </c>
      <c r="L328" s="164">
        <v>1</v>
      </c>
      <c r="M328" s="16">
        <v>0</v>
      </c>
      <c r="N328" s="13">
        <v>46001</v>
      </c>
    </row>
    <row r="329" spans="1:14" x14ac:dyDescent="0.15">
      <c r="A329" s="163" t="s">
        <v>468</v>
      </c>
      <c r="B329" s="164">
        <v>10506</v>
      </c>
      <c r="C329" s="163" t="s">
        <v>399</v>
      </c>
      <c r="D329" s="164">
        <v>1</v>
      </c>
      <c r="E329" s="7">
        <v>0</v>
      </c>
      <c r="F329" s="7">
        <v>0</v>
      </c>
      <c r="G329" s="7">
        <v>0</v>
      </c>
      <c r="H329" s="7">
        <v>0</v>
      </c>
      <c r="I329" s="7">
        <v>0</v>
      </c>
      <c r="J329" s="7">
        <v>0</v>
      </c>
      <c r="K329" s="7">
        <v>0</v>
      </c>
      <c r="L329" s="164">
        <v>0</v>
      </c>
      <c r="M329" s="16">
        <v>0</v>
      </c>
      <c r="N329" s="13">
        <v>46001</v>
      </c>
    </row>
    <row r="330" spans="1:14" x14ac:dyDescent="0.15">
      <c r="A330" s="163" t="s">
        <v>477</v>
      </c>
      <c r="B330" s="164">
        <v>10449</v>
      </c>
      <c r="C330" s="163" t="s">
        <v>38</v>
      </c>
      <c r="D330" s="164">
        <v>1</v>
      </c>
      <c r="E330" s="7">
        <v>260</v>
      </c>
      <c r="F330" s="7">
        <v>0</v>
      </c>
      <c r="G330" s="7">
        <v>0</v>
      </c>
      <c r="H330" s="7">
        <v>0</v>
      </c>
      <c r="I330" s="7">
        <v>260</v>
      </c>
      <c r="J330" s="7">
        <v>0</v>
      </c>
      <c r="K330" s="7">
        <v>260</v>
      </c>
      <c r="L330" s="164">
        <v>1</v>
      </c>
      <c r="M330" s="16">
        <v>0</v>
      </c>
      <c r="N330" s="13">
        <v>46002</v>
      </c>
    </row>
    <row r="331" spans="1:14" x14ac:dyDescent="0.15">
      <c r="A331" s="163" t="s">
        <v>501</v>
      </c>
      <c r="B331" s="164">
        <v>10450</v>
      </c>
      <c r="C331" s="163" t="s">
        <v>38</v>
      </c>
      <c r="D331" s="164">
        <v>1</v>
      </c>
      <c r="E331" s="7">
        <v>470</v>
      </c>
      <c r="F331" s="7">
        <v>0</v>
      </c>
      <c r="G331" s="7">
        <v>0</v>
      </c>
      <c r="H331" s="7">
        <v>0</v>
      </c>
      <c r="I331" s="7">
        <v>470</v>
      </c>
      <c r="J331" s="7">
        <v>0</v>
      </c>
      <c r="K331" s="7">
        <v>470</v>
      </c>
      <c r="L331" s="164">
        <v>1</v>
      </c>
      <c r="M331" s="16">
        <v>0</v>
      </c>
      <c r="N331" s="13">
        <v>46002</v>
      </c>
    </row>
    <row r="332" spans="1:14" x14ac:dyDescent="0.15">
      <c r="A332" s="163" t="s">
        <v>479</v>
      </c>
      <c r="B332" s="164">
        <v>10396</v>
      </c>
      <c r="C332" s="163" t="s">
        <v>32</v>
      </c>
      <c r="D332" s="164">
        <v>1</v>
      </c>
      <c r="E332" s="7">
        <v>555</v>
      </c>
      <c r="F332" s="7">
        <v>0</v>
      </c>
      <c r="G332" s="7">
        <v>0</v>
      </c>
      <c r="H332" s="7">
        <v>0</v>
      </c>
      <c r="I332" s="7">
        <v>555</v>
      </c>
      <c r="J332" s="7">
        <v>0</v>
      </c>
      <c r="K332" s="7">
        <v>555</v>
      </c>
      <c r="L332" s="164">
        <v>1</v>
      </c>
      <c r="M332" s="16">
        <v>0</v>
      </c>
      <c r="N332" s="13">
        <v>46002</v>
      </c>
    </row>
    <row r="333" spans="1:14" x14ac:dyDescent="0.15">
      <c r="A333" s="163" t="s">
        <v>514</v>
      </c>
      <c r="B333" s="164">
        <v>10398</v>
      </c>
      <c r="C333" s="163" t="s">
        <v>32</v>
      </c>
      <c r="D333" s="164">
        <v>1</v>
      </c>
      <c r="E333" s="7">
        <v>625</v>
      </c>
      <c r="F333" s="7">
        <v>0</v>
      </c>
      <c r="G333" s="7">
        <v>0</v>
      </c>
      <c r="H333" s="7">
        <v>0</v>
      </c>
      <c r="I333" s="7">
        <v>625</v>
      </c>
      <c r="J333" s="7">
        <v>0</v>
      </c>
      <c r="K333" s="7">
        <v>625</v>
      </c>
      <c r="L333" s="164">
        <v>1</v>
      </c>
      <c r="M333" s="16">
        <v>0</v>
      </c>
      <c r="N333" s="13">
        <v>46002</v>
      </c>
    </row>
    <row r="334" spans="1:14" x14ac:dyDescent="0.15">
      <c r="A334" s="163" t="s">
        <v>517</v>
      </c>
      <c r="B334" s="164">
        <v>10070</v>
      </c>
      <c r="C334" s="163" t="s">
        <v>481</v>
      </c>
      <c r="D334" s="164">
        <v>1</v>
      </c>
      <c r="E334" s="7">
        <v>275</v>
      </c>
      <c r="F334" s="7">
        <v>0</v>
      </c>
      <c r="G334" s="7">
        <v>0</v>
      </c>
      <c r="H334" s="7">
        <v>55</v>
      </c>
      <c r="I334" s="7">
        <v>220</v>
      </c>
      <c r="J334" s="7">
        <v>0</v>
      </c>
      <c r="K334" s="7">
        <v>220</v>
      </c>
      <c r="L334" s="164">
        <v>1</v>
      </c>
      <c r="M334" s="16">
        <v>0</v>
      </c>
      <c r="N334" s="13">
        <v>46002</v>
      </c>
    </row>
    <row r="335" spans="1:14" x14ac:dyDescent="0.15">
      <c r="A335" s="163" t="s">
        <v>550</v>
      </c>
      <c r="B335" s="164">
        <v>10072</v>
      </c>
      <c r="C335" s="163" t="s">
        <v>481</v>
      </c>
      <c r="D335" s="164">
        <v>1</v>
      </c>
      <c r="E335" s="7">
        <v>315</v>
      </c>
      <c r="F335" s="7">
        <v>0</v>
      </c>
      <c r="G335" s="7">
        <v>0</v>
      </c>
      <c r="H335" s="7">
        <v>0</v>
      </c>
      <c r="I335" s="7">
        <v>315</v>
      </c>
      <c r="J335" s="7">
        <v>0</v>
      </c>
      <c r="K335" s="7">
        <v>315</v>
      </c>
      <c r="L335" s="164">
        <v>1</v>
      </c>
      <c r="M335" s="16">
        <v>0</v>
      </c>
      <c r="N335" s="13">
        <v>46002</v>
      </c>
    </row>
    <row r="336" spans="1:14" x14ac:dyDescent="0.15">
      <c r="A336" s="163" t="s">
        <v>503</v>
      </c>
      <c r="B336" s="164">
        <v>10044</v>
      </c>
      <c r="C336" s="163" t="s">
        <v>481</v>
      </c>
      <c r="D336" s="164">
        <v>1</v>
      </c>
      <c r="E336" s="7">
        <v>260</v>
      </c>
      <c r="F336" s="7">
        <v>0</v>
      </c>
      <c r="G336" s="7">
        <v>0</v>
      </c>
      <c r="H336" s="7">
        <v>0</v>
      </c>
      <c r="I336" s="7">
        <v>260</v>
      </c>
      <c r="J336" s="7">
        <v>0</v>
      </c>
      <c r="K336" s="7">
        <v>260</v>
      </c>
      <c r="L336" s="164">
        <v>1</v>
      </c>
      <c r="M336" s="16">
        <v>0</v>
      </c>
      <c r="N336" s="13">
        <v>46002</v>
      </c>
    </row>
    <row r="337" spans="1:14" x14ac:dyDescent="0.15">
      <c r="A337" s="163" t="s">
        <v>522</v>
      </c>
      <c r="B337" s="164">
        <v>10055</v>
      </c>
      <c r="C337" s="163" t="s">
        <v>481</v>
      </c>
      <c r="D337" s="164">
        <v>1</v>
      </c>
      <c r="E337" s="7">
        <v>260</v>
      </c>
      <c r="F337" s="7">
        <v>0</v>
      </c>
      <c r="G337" s="7">
        <v>0</v>
      </c>
      <c r="H337" s="7">
        <v>0</v>
      </c>
      <c r="I337" s="7">
        <v>260</v>
      </c>
      <c r="J337" s="7">
        <v>0</v>
      </c>
      <c r="K337" s="7">
        <v>260</v>
      </c>
      <c r="L337" s="164">
        <v>1</v>
      </c>
      <c r="M337" s="16">
        <v>0</v>
      </c>
      <c r="N337" s="13">
        <v>46002</v>
      </c>
    </row>
    <row r="338" spans="1:14" x14ac:dyDescent="0.15">
      <c r="A338" s="163" t="s">
        <v>487</v>
      </c>
      <c r="B338" s="164">
        <v>10442</v>
      </c>
      <c r="C338" s="163" t="s">
        <v>99</v>
      </c>
      <c r="D338" s="164">
        <v>2</v>
      </c>
      <c r="E338" s="7">
        <v>166</v>
      </c>
      <c r="F338" s="7">
        <v>0</v>
      </c>
      <c r="G338" s="7">
        <v>0</v>
      </c>
      <c r="H338" s="7">
        <v>0</v>
      </c>
      <c r="I338" s="7">
        <v>166</v>
      </c>
      <c r="J338" s="7">
        <v>0</v>
      </c>
      <c r="K338" s="7">
        <v>166</v>
      </c>
      <c r="L338" s="164">
        <v>1</v>
      </c>
      <c r="M338" s="16">
        <v>0</v>
      </c>
      <c r="N338" s="13">
        <v>46002</v>
      </c>
    </row>
    <row r="339" spans="1:14" x14ac:dyDescent="0.15">
      <c r="A339" s="163" t="s">
        <v>505</v>
      </c>
      <c r="B339" s="164">
        <v>10470</v>
      </c>
      <c r="C339" s="163" t="s">
        <v>5</v>
      </c>
      <c r="D339" s="164">
        <v>1</v>
      </c>
      <c r="E339" s="7">
        <v>275</v>
      </c>
      <c r="F339" s="7">
        <v>0</v>
      </c>
      <c r="G339" s="7">
        <v>0</v>
      </c>
      <c r="H339" s="7">
        <v>0</v>
      </c>
      <c r="I339" s="7">
        <v>275</v>
      </c>
      <c r="J339" s="7">
        <v>0</v>
      </c>
      <c r="K339" s="7">
        <v>275</v>
      </c>
      <c r="L339" s="164">
        <v>1</v>
      </c>
      <c r="M339" s="16">
        <v>0</v>
      </c>
      <c r="N339" s="13">
        <v>46002</v>
      </c>
    </row>
    <row r="340" spans="1:14" x14ac:dyDescent="0.15">
      <c r="A340" s="163" t="s">
        <v>506</v>
      </c>
      <c r="B340" s="164">
        <v>10221</v>
      </c>
      <c r="C340" s="163" t="s">
        <v>491</v>
      </c>
      <c r="D340" s="164">
        <v>2</v>
      </c>
      <c r="E340" s="7">
        <v>510</v>
      </c>
      <c r="F340" s="7">
        <v>0</v>
      </c>
      <c r="G340" s="7">
        <v>0</v>
      </c>
      <c r="H340" s="7">
        <v>0</v>
      </c>
      <c r="I340" s="7">
        <v>510</v>
      </c>
      <c r="J340" s="7">
        <v>0</v>
      </c>
      <c r="K340" s="7">
        <v>510</v>
      </c>
      <c r="L340" s="164">
        <v>1</v>
      </c>
      <c r="M340" s="16">
        <v>0</v>
      </c>
      <c r="N340" s="13">
        <v>46002</v>
      </c>
    </row>
    <row r="341" spans="1:14" x14ac:dyDescent="0.15">
      <c r="A341" s="163" t="s">
        <v>543</v>
      </c>
      <c r="B341" s="164">
        <v>10222</v>
      </c>
      <c r="C341" s="163" t="s">
        <v>491</v>
      </c>
      <c r="D341" s="164">
        <v>1</v>
      </c>
      <c r="E341" s="7">
        <v>235</v>
      </c>
      <c r="F341" s="7">
        <v>0</v>
      </c>
      <c r="G341" s="7">
        <v>0</v>
      </c>
      <c r="H341" s="7">
        <v>0</v>
      </c>
      <c r="I341" s="7">
        <v>235</v>
      </c>
      <c r="J341" s="7">
        <v>0</v>
      </c>
      <c r="K341" s="7">
        <v>235</v>
      </c>
      <c r="L341" s="164">
        <v>1</v>
      </c>
      <c r="M341" s="16">
        <v>0</v>
      </c>
      <c r="N341" s="13">
        <v>46002</v>
      </c>
    </row>
    <row r="342" spans="1:14" x14ac:dyDescent="0.15">
      <c r="A342" s="163" t="s">
        <v>490</v>
      </c>
      <c r="B342" s="164">
        <v>10223</v>
      </c>
      <c r="C342" s="163" t="s">
        <v>491</v>
      </c>
      <c r="D342" s="164">
        <v>3</v>
      </c>
      <c r="E342" s="7">
        <v>825</v>
      </c>
      <c r="F342" s="7">
        <v>0</v>
      </c>
      <c r="G342" s="7">
        <v>0</v>
      </c>
      <c r="H342" s="7">
        <v>0</v>
      </c>
      <c r="I342" s="7">
        <v>825</v>
      </c>
      <c r="J342" s="7">
        <v>0</v>
      </c>
      <c r="K342" s="7">
        <v>825</v>
      </c>
      <c r="L342" s="164">
        <v>1</v>
      </c>
      <c r="M342" s="16">
        <v>0</v>
      </c>
      <c r="N342" s="13">
        <v>46002</v>
      </c>
    </row>
    <row r="343" spans="1:14" x14ac:dyDescent="0.15">
      <c r="A343" s="163" t="s">
        <v>493</v>
      </c>
      <c r="B343" s="164">
        <v>10264</v>
      </c>
      <c r="C343" s="163" t="s">
        <v>9</v>
      </c>
      <c r="D343" s="164">
        <v>3</v>
      </c>
      <c r="E343" s="7">
        <v>570</v>
      </c>
      <c r="F343" s="7">
        <v>0</v>
      </c>
      <c r="G343" s="7">
        <v>0</v>
      </c>
      <c r="H343" s="7">
        <v>38</v>
      </c>
      <c r="I343" s="7">
        <v>532</v>
      </c>
      <c r="J343" s="7">
        <v>0</v>
      </c>
      <c r="K343" s="7">
        <v>532</v>
      </c>
      <c r="L343" s="164">
        <v>1</v>
      </c>
      <c r="M343" s="16">
        <v>0</v>
      </c>
      <c r="N343" s="13">
        <v>46002</v>
      </c>
    </row>
    <row r="344" spans="1:14" x14ac:dyDescent="0.15">
      <c r="A344" s="163" t="s">
        <v>494</v>
      </c>
      <c r="B344" s="164">
        <v>10377</v>
      </c>
      <c r="C344" s="163" t="s">
        <v>9</v>
      </c>
      <c r="D344" s="164">
        <v>1</v>
      </c>
      <c r="E344" s="7">
        <v>345</v>
      </c>
      <c r="F344" s="7">
        <v>0</v>
      </c>
      <c r="G344" s="7">
        <v>0</v>
      </c>
      <c r="H344" s="7">
        <v>0</v>
      </c>
      <c r="I344" s="7">
        <v>345</v>
      </c>
      <c r="J344" s="7">
        <v>0</v>
      </c>
      <c r="K344" s="7">
        <v>345</v>
      </c>
      <c r="L344" s="164">
        <v>1</v>
      </c>
      <c r="M344" s="16">
        <v>0</v>
      </c>
      <c r="N344" s="13">
        <v>46002</v>
      </c>
    </row>
    <row r="345" spans="1:14" x14ac:dyDescent="0.15">
      <c r="A345" s="163" t="s">
        <v>544</v>
      </c>
      <c r="B345" s="164">
        <v>10375</v>
      </c>
      <c r="C345" s="163" t="s">
        <v>9</v>
      </c>
      <c r="D345" s="164">
        <v>1</v>
      </c>
      <c r="E345" s="7">
        <v>255</v>
      </c>
      <c r="F345" s="7">
        <v>0</v>
      </c>
      <c r="G345" s="7">
        <v>0</v>
      </c>
      <c r="H345" s="7">
        <v>0</v>
      </c>
      <c r="I345" s="7">
        <v>255</v>
      </c>
      <c r="J345" s="7">
        <v>0</v>
      </c>
      <c r="K345" s="7">
        <v>255</v>
      </c>
      <c r="L345" s="164">
        <v>1</v>
      </c>
      <c r="M345" s="16">
        <v>0</v>
      </c>
      <c r="N345" s="13">
        <v>46002</v>
      </c>
    </row>
    <row r="346" spans="1:14" x14ac:dyDescent="0.15">
      <c r="A346" s="163" t="s">
        <v>526</v>
      </c>
      <c r="B346" s="164">
        <v>10363</v>
      </c>
      <c r="C346" s="163" t="s">
        <v>9</v>
      </c>
      <c r="D346" s="164">
        <v>1</v>
      </c>
      <c r="E346" s="7">
        <v>265</v>
      </c>
      <c r="F346" s="7">
        <v>0</v>
      </c>
      <c r="G346" s="7">
        <v>0</v>
      </c>
      <c r="H346" s="7">
        <v>0</v>
      </c>
      <c r="I346" s="7">
        <v>265</v>
      </c>
      <c r="J346" s="7">
        <v>0</v>
      </c>
      <c r="K346" s="7">
        <v>265</v>
      </c>
      <c r="L346" s="164">
        <v>1</v>
      </c>
      <c r="M346" s="16">
        <v>0</v>
      </c>
      <c r="N346" s="13">
        <v>46002</v>
      </c>
    </row>
    <row r="347" spans="1:14" x14ac:dyDescent="0.15">
      <c r="A347" s="163" t="s">
        <v>508</v>
      </c>
      <c r="B347" s="164">
        <v>10370</v>
      </c>
      <c r="C347" s="163" t="s">
        <v>9</v>
      </c>
      <c r="D347" s="164">
        <v>1</v>
      </c>
      <c r="E347" s="7">
        <v>310</v>
      </c>
      <c r="F347" s="7">
        <v>0</v>
      </c>
      <c r="G347" s="7">
        <v>0</v>
      </c>
      <c r="H347" s="7">
        <v>0</v>
      </c>
      <c r="I347" s="7">
        <v>310</v>
      </c>
      <c r="J347" s="7">
        <v>0</v>
      </c>
      <c r="K347" s="7">
        <v>310</v>
      </c>
      <c r="L347" s="164">
        <v>1</v>
      </c>
      <c r="M347" s="16">
        <v>0</v>
      </c>
      <c r="N347" s="13">
        <v>46002</v>
      </c>
    </row>
    <row r="348" spans="1:14" x14ac:dyDescent="0.15">
      <c r="A348" s="163" t="s">
        <v>553</v>
      </c>
      <c r="B348" s="164">
        <v>10481</v>
      </c>
      <c r="C348" s="163" t="s">
        <v>77</v>
      </c>
      <c r="D348" s="164">
        <v>1</v>
      </c>
      <c r="E348" s="7">
        <v>860</v>
      </c>
      <c r="F348" s="7">
        <v>0</v>
      </c>
      <c r="G348" s="7">
        <v>0</v>
      </c>
      <c r="H348" s="7">
        <v>0</v>
      </c>
      <c r="I348" s="7">
        <v>860</v>
      </c>
      <c r="J348" s="7">
        <v>0</v>
      </c>
      <c r="K348" s="7">
        <v>860</v>
      </c>
      <c r="L348" s="164">
        <v>1</v>
      </c>
      <c r="M348" s="16">
        <v>0</v>
      </c>
      <c r="N348" s="13">
        <v>46002</v>
      </c>
    </row>
    <row r="349" spans="1:14" x14ac:dyDescent="0.15">
      <c r="A349" s="163" t="s">
        <v>495</v>
      </c>
      <c r="B349" s="164">
        <v>10354</v>
      </c>
      <c r="C349" s="163" t="s">
        <v>19</v>
      </c>
      <c r="D349" s="164">
        <v>1</v>
      </c>
      <c r="E349" s="7">
        <v>350</v>
      </c>
      <c r="F349" s="7">
        <v>0</v>
      </c>
      <c r="G349" s="7">
        <v>0</v>
      </c>
      <c r="H349" s="7">
        <v>0</v>
      </c>
      <c r="I349" s="7">
        <v>350</v>
      </c>
      <c r="J349" s="7">
        <v>0</v>
      </c>
      <c r="K349" s="7">
        <v>350</v>
      </c>
      <c r="L349" s="164">
        <v>1</v>
      </c>
      <c r="M349" s="16">
        <v>0</v>
      </c>
      <c r="N349" s="13">
        <v>46002</v>
      </c>
    </row>
    <row r="350" spans="1:14" x14ac:dyDescent="0.15">
      <c r="A350" s="163" t="s">
        <v>511</v>
      </c>
      <c r="B350" s="164">
        <v>10227</v>
      </c>
      <c r="C350" s="163" t="s">
        <v>19</v>
      </c>
      <c r="D350" s="164">
        <v>1</v>
      </c>
      <c r="E350" s="7">
        <v>385</v>
      </c>
      <c r="F350" s="7">
        <v>0</v>
      </c>
      <c r="G350" s="7">
        <v>0</v>
      </c>
      <c r="H350" s="7">
        <v>0</v>
      </c>
      <c r="I350" s="7">
        <v>385</v>
      </c>
      <c r="J350" s="7">
        <v>0</v>
      </c>
      <c r="K350" s="7">
        <v>385</v>
      </c>
      <c r="L350" s="164">
        <v>1</v>
      </c>
      <c r="M350" s="16">
        <v>0</v>
      </c>
      <c r="N350" s="13">
        <v>46002</v>
      </c>
    </row>
    <row r="351" spans="1:14" x14ac:dyDescent="0.15">
      <c r="A351" s="163" t="s">
        <v>498</v>
      </c>
      <c r="B351" s="164">
        <v>10356</v>
      </c>
      <c r="C351" s="163" t="s">
        <v>19</v>
      </c>
      <c r="D351" s="164">
        <v>3</v>
      </c>
      <c r="E351" s="7">
        <v>1080</v>
      </c>
      <c r="F351" s="7">
        <v>0</v>
      </c>
      <c r="G351" s="7">
        <v>0</v>
      </c>
      <c r="H351" s="7">
        <v>0</v>
      </c>
      <c r="I351" s="7">
        <v>1080</v>
      </c>
      <c r="J351" s="7">
        <v>0</v>
      </c>
      <c r="K351" s="7">
        <v>1080</v>
      </c>
      <c r="L351" s="164">
        <v>1</v>
      </c>
      <c r="M351" s="16">
        <v>0</v>
      </c>
      <c r="N351" s="13">
        <v>46002</v>
      </c>
    </row>
    <row r="352" spans="1:14" x14ac:dyDescent="0.15">
      <c r="A352" s="163" t="s">
        <v>546</v>
      </c>
      <c r="B352" s="164">
        <v>10391</v>
      </c>
      <c r="C352" s="163" t="s">
        <v>31</v>
      </c>
      <c r="D352" s="164">
        <v>1</v>
      </c>
      <c r="E352" s="7">
        <v>325</v>
      </c>
      <c r="F352" s="7">
        <v>0</v>
      </c>
      <c r="G352" s="7">
        <v>0</v>
      </c>
      <c r="H352" s="7">
        <v>0</v>
      </c>
      <c r="I352" s="7">
        <v>325</v>
      </c>
      <c r="J352" s="7">
        <v>0</v>
      </c>
      <c r="K352" s="7">
        <v>325</v>
      </c>
      <c r="L352" s="164">
        <v>1</v>
      </c>
      <c r="M352" s="16">
        <v>0</v>
      </c>
      <c r="N352" s="13">
        <v>46002</v>
      </c>
    </row>
    <row r="353" spans="1:14" x14ac:dyDescent="0.15">
      <c r="A353" s="163" t="s">
        <v>512</v>
      </c>
      <c r="B353" s="164">
        <v>10427</v>
      </c>
      <c r="C353" s="163" t="s">
        <v>12</v>
      </c>
      <c r="D353" s="164">
        <v>1</v>
      </c>
      <c r="E353" s="7">
        <v>359</v>
      </c>
      <c r="F353" s="7">
        <v>0</v>
      </c>
      <c r="G353" s="7">
        <v>0</v>
      </c>
      <c r="H353" s="7">
        <v>0</v>
      </c>
      <c r="I353" s="7">
        <v>359</v>
      </c>
      <c r="J353" s="7">
        <v>0</v>
      </c>
      <c r="K353" s="7">
        <v>359</v>
      </c>
      <c r="L353" s="164">
        <v>1</v>
      </c>
      <c r="M353" s="16">
        <v>0</v>
      </c>
      <c r="N353" s="13">
        <v>46002</v>
      </c>
    </row>
    <row r="354" spans="1:14" x14ac:dyDescent="0.15">
      <c r="A354" s="163" t="s">
        <v>563</v>
      </c>
      <c r="B354" s="164">
        <v>10432</v>
      </c>
      <c r="C354" s="163" t="s">
        <v>13</v>
      </c>
      <c r="D354" s="164">
        <v>1</v>
      </c>
      <c r="E354" s="7">
        <v>315</v>
      </c>
      <c r="F354" s="7">
        <v>0</v>
      </c>
      <c r="G354" s="7">
        <v>0</v>
      </c>
      <c r="H354" s="7">
        <v>0</v>
      </c>
      <c r="I354" s="7">
        <v>315</v>
      </c>
      <c r="J354" s="7">
        <v>0</v>
      </c>
      <c r="K354" s="7">
        <v>315</v>
      </c>
      <c r="L354" s="164">
        <v>1</v>
      </c>
      <c r="M354" s="16">
        <v>0</v>
      </c>
      <c r="N354" s="13">
        <v>46002</v>
      </c>
    </row>
    <row r="355" spans="1:14" x14ac:dyDescent="0.15">
      <c r="A355" s="163" t="s">
        <v>532</v>
      </c>
      <c r="B355" s="164">
        <v>10421</v>
      </c>
      <c r="C355" s="163" t="s">
        <v>79</v>
      </c>
      <c r="D355" s="164">
        <v>1</v>
      </c>
      <c r="E355" s="7">
        <v>238</v>
      </c>
      <c r="F355" s="7">
        <v>0</v>
      </c>
      <c r="G355" s="7">
        <v>0</v>
      </c>
      <c r="H355" s="7">
        <v>0</v>
      </c>
      <c r="I355" s="7">
        <v>238</v>
      </c>
      <c r="J355" s="7">
        <v>0</v>
      </c>
      <c r="K355" s="7">
        <v>238</v>
      </c>
      <c r="L355" s="164">
        <v>1</v>
      </c>
      <c r="M355" s="16">
        <v>0</v>
      </c>
      <c r="N355" s="13">
        <v>46002</v>
      </c>
    </row>
    <row r="356" spans="1:14" x14ac:dyDescent="0.15">
      <c r="A356" s="163" t="s">
        <v>748</v>
      </c>
      <c r="B356" s="164">
        <v>10667</v>
      </c>
      <c r="C356" s="163" t="s">
        <v>744</v>
      </c>
      <c r="D356" s="164">
        <v>2</v>
      </c>
      <c r="E356" s="7">
        <v>300</v>
      </c>
      <c r="F356" s="7">
        <v>0</v>
      </c>
      <c r="G356" s="7">
        <v>0</v>
      </c>
      <c r="H356" s="7">
        <v>15</v>
      </c>
      <c r="I356" s="7">
        <v>285</v>
      </c>
      <c r="J356" s="7">
        <v>0</v>
      </c>
      <c r="K356" s="7">
        <v>285</v>
      </c>
      <c r="L356" s="164">
        <v>1</v>
      </c>
      <c r="M356" s="16">
        <v>0</v>
      </c>
      <c r="N356" s="13">
        <v>46002</v>
      </c>
    </row>
    <row r="357" spans="1:14" x14ac:dyDescent="0.15">
      <c r="A357" s="163" t="s">
        <v>427</v>
      </c>
      <c r="B357" s="164">
        <v>10633</v>
      </c>
      <c r="C357" s="163" t="s">
        <v>727</v>
      </c>
      <c r="D357" s="164">
        <v>1</v>
      </c>
      <c r="E357" s="7">
        <v>159</v>
      </c>
      <c r="F357" s="7">
        <v>0</v>
      </c>
      <c r="G357" s="7">
        <v>0</v>
      </c>
      <c r="H357" s="7">
        <v>0</v>
      </c>
      <c r="I357" s="7">
        <v>159</v>
      </c>
      <c r="J357" s="7">
        <v>0</v>
      </c>
      <c r="K357" s="7">
        <v>159</v>
      </c>
      <c r="L357" s="164">
        <v>1</v>
      </c>
      <c r="M357" s="16">
        <v>0</v>
      </c>
      <c r="N357" s="13">
        <v>46002</v>
      </c>
    </row>
    <row r="358" spans="1:14" x14ac:dyDescent="0.15">
      <c r="A358" s="163" t="s">
        <v>759</v>
      </c>
      <c r="B358" s="164">
        <v>10004</v>
      </c>
      <c r="C358" s="163" t="s">
        <v>98</v>
      </c>
      <c r="D358" s="164">
        <v>1</v>
      </c>
      <c r="E358" s="7">
        <v>70</v>
      </c>
      <c r="F358" s="7">
        <v>0</v>
      </c>
      <c r="G358" s="7">
        <v>0</v>
      </c>
      <c r="H358" s="7">
        <v>0</v>
      </c>
      <c r="I358" s="7">
        <v>70</v>
      </c>
      <c r="J358" s="7">
        <v>0</v>
      </c>
      <c r="K358" s="7">
        <v>70</v>
      </c>
      <c r="L358" s="164">
        <v>1</v>
      </c>
      <c r="M358" s="16">
        <v>0</v>
      </c>
      <c r="N358" s="13">
        <v>46002</v>
      </c>
    </row>
    <row r="359" spans="1:14" x14ac:dyDescent="0.15">
      <c r="A359" s="163" t="s">
        <v>500</v>
      </c>
      <c r="B359" s="164">
        <v>10494</v>
      </c>
      <c r="C359" s="163" t="s">
        <v>98</v>
      </c>
      <c r="D359" s="164">
        <v>1</v>
      </c>
      <c r="E359" s="7">
        <v>38</v>
      </c>
      <c r="F359" s="7">
        <v>0</v>
      </c>
      <c r="G359" s="7">
        <v>0</v>
      </c>
      <c r="H359" s="7">
        <v>0</v>
      </c>
      <c r="I359" s="7">
        <v>38</v>
      </c>
      <c r="J359" s="7">
        <v>0</v>
      </c>
      <c r="K359" s="7">
        <v>38</v>
      </c>
      <c r="L359" s="164">
        <v>1</v>
      </c>
      <c r="M359" s="16">
        <v>0</v>
      </c>
      <c r="N359" s="13">
        <v>46002</v>
      </c>
    </row>
    <row r="360" spans="1:14" x14ac:dyDescent="0.15">
      <c r="A360" s="163" t="s">
        <v>749</v>
      </c>
      <c r="B360" s="164">
        <v>10666</v>
      </c>
      <c r="C360" s="163" t="s">
        <v>744</v>
      </c>
      <c r="D360" s="164">
        <v>2</v>
      </c>
      <c r="E360" s="7">
        <v>300</v>
      </c>
      <c r="F360" s="7">
        <v>0</v>
      </c>
      <c r="G360" s="7">
        <v>0</v>
      </c>
      <c r="H360" s="7">
        <v>30</v>
      </c>
      <c r="I360" s="7">
        <v>270</v>
      </c>
      <c r="J360" s="7">
        <v>0</v>
      </c>
      <c r="K360" s="7">
        <v>270</v>
      </c>
      <c r="L360" s="164">
        <v>1</v>
      </c>
      <c r="M360" s="16">
        <v>0</v>
      </c>
      <c r="N360" s="13">
        <v>46002</v>
      </c>
    </row>
    <row r="361" spans="1:14" x14ac:dyDescent="0.15">
      <c r="A361" s="163" t="s">
        <v>750</v>
      </c>
      <c r="B361" s="164">
        <v>10668</v>
      </c>
      <c r="C361" s="163" t="s">
        <v>744</v>
      </c>
      <c r="D361" s="164">
        <v>1</v>
      </c>
      <c r="E361" s="7">
        <v>150</v>
      </c>
      <c r="F361" s="7">
        <v>0</v>
      </c>
      <c r="G361" s="7">
        <v>0</v>
      </c>
      <c r="H361" s="7">
        <v>15</v>
      </c>
      <c r="I361" s="7">
        <v>135</v>
      </c>
      <c r="J361" s="7">
        <v>0</v>
      </c>
      <c r="K361" s="7">
        <v>135</v>
      </c>
      <c r="L361" s="164">
        <v>1</v>
      </c>
      <c r="M361" s="16">
        <v>0</v>
      </c>
      <c r="N361" s="13">
        <v>46002</v>
      </c>
    </row>
    <row r="362" spans="1:14" x14ac:dyDescent="0.15">
      <c r="A362" s="163" t="s">
        <v>429</v>
      </c>
      <c r="B362" s="164">
        <v>10632</v>
      </c>
      <c r="C362" s="163" t="s">
        <v>727</v>
      </c>
      <c r="D362" s="164">
        <v>3</v>
      </c>
      <c r="E362" s="7">
        <v>477</v>
      </c>
      <c r="F362" s="7">
        <v>0</v>
      </c>
      <c r="G362" s="7">
        <v>0</v>
      </c>
      <c r="H362" s="7">
        <v>0</v>
      </c>
      <c r="I362" s="7">
        <v>477</v>
      </c>
      <c r="J362" s="7">
        <v>0</v>
      </c>
      <c r="K362" s="7">
        <v>477</v>
      </c>
      <c r="L362" s="164">
        <v>1</v>
      </c>
      <c r="M362" s="16">
        <v>0</v>
      </c>
      <c r="N362" s="13">
        <v>46002</v>
      </c>
    </row>
    <row r="363" spans="1:14" x14ac:dyDescent="0.15">
      <c r="A363" s="163" t="s">
        <v>653</v>
      </c>
      <c r="B363" s="164">
        <v>10557</v>
      </c>
      <c r="C363" s="163" t="s">
        <v>399</v>
      </c>
      <c r="D363" s="164">
        <v>1</v>
      </c>
      <c r="E363" s="7">
        <v>0</v>
      </c>
      <c r="F363" s="7">
        <v>0</v>
      </c>
      <c r="G363" s="7">
        <v>0</v>
      </c>
      <c r="H363" s="7">
        <v>0</v>
      </c>
      <c r="I363" s="7">
        <v>0</v>
      </c>
      <c r="J363" s="7">
        <v>0</v>
      </c>
      <c r="K363" s="7">
        <v>0</v>
      </c>
      <c r="L363" s="164">
        <v>0</v>
      </c>
      <c r="M363" s="16">
        <v>0</v>
      </c>
      <c r="N363" s="13">
        <v>46003</v>
      </c>
    </row>
    <row r="364" spans="1:14" x14ac:dyDescent="0.15">
      <c r="A364" s="163" t="s">
        <v>477</v>
      </c>
      <c r="B364" s="164">
        <v>10449</v>
      </c>
      <c r="C364" s="163" t="s">
        <v>38</v>
      </c>
      <c r="D364" s="164">
        <v>1</v>
      </c>
      <c r="E364" s="7">
        <v>260</v>
      </c>
      <c r="F364" s="7">
        <v>0</v>
      </c>
      <c r="G364" s="7">
        <v>0</v>
      </c>
      <c r="H364" s="7">
        <v>0</v>
      </c>
      <c r="I364" s="7">
        <v>260</v>
      </c>
      <c r="J364" s="7">
        <v>0</v>
      </c>
      <c r="K364" s="7">
        <v>260</v>
      </c>
      <c r="L364" s="164">
        <v>1</v>
      </c>
      <c r="M364" s="16">
        <v>0</v>
      </c>
      <c r="N364" s="13">
        <v>46003</v>
      </c>
    </row>
    <row r="365" spans="1:14" x14ac:dyDescent="0.15">
      <c r="A365" s="163" t="s">
        <v>501</v>
      </c>
      <c r="B365" s="164">
        <v>10450</v>
      </c>
      <c r="C365" s="163" t="s">
        <v>38</v>
      </c>
      <c r="D365" s="164">
        <v>1</v>
      </c>
      <c r="E365" s="7">
        <v>470</v>
      </c>
      <c r="F365" s="7">
        <v>0</v>
      </c>
      <c r="G365" s="7">
        <v>0</v>
      </c>
      <c r="H365" s="7">
        <v>0</v>
      </c>
      <c r="I365" s="7">
        <v>470</v>
      </c>
      <c r="J365" s="7">
        <v>0</v>
      </c>
      <c r="K365" s="7">
        <v>470</v>
      </c>
      <c r="L365" s="164">
        <v>1</v>
      </c>
      <c r="M365" s="16">
        <v>0</v>
      </c>
      <c r="N365" s="13">
        <v>46003</v>
      </c>
    </row>
    <row r="366" spans="1:14" x14ac:dyDescent="0.15">
      <c r="A366" s="163" t="s">
        <v>567</v>
      </c>
      <c r="B366" s="164">
        <v>10662</v>
      </c>
      <c r="C366" s="163" t="s">
        <v>32</v>
      </c>
      <c r="D366" s="164">
        <v>1</v>
      </c>
      <c r="E366" s="7">
        <v>1315</v>
      </c>
      <c r="F366" s="7">
        <v>0</v>
      </c>
      <c r="G366" s="7">
        <v>0</v>
      </c>
      <c r="H366" s="7">
        <v>60.5</v>
      </c>
      <c r="I366" s="7">
        <v>1254.5</v>
      </c>
      <c r="J366" s="7">
        <v>0</v>
      </c>
      <c r="K366" s="7">
        <v>1254.5</v>
      </c>
      <c r="L366" s="164">
        <v>1</v>
      </c>
      <c r="M366" s="16">
        <v>0</v>
      </c>
      <c r="N366" s="13">
        <v>46003</v>
      </c>
    </row>
    <row r="367" spans="1:14" x14ac:dyDescent="0.15">
      <c r="A367" s="163" t="s">
        <v>760</v>
      </c>
      <c r="B367" s="164">
        <v>1070</v>
      </c>
      <c r="C367" s="163" t="s">
        <v>462</v>
      </c>
      <c r="D367" s="164">
        <v>1</v>
      </c>
      <c r="E367" s="7">
        <v>720</v>
      </c>
      <c r="F367" s="7">
        <v>0</v>
      </c>
      <c r="G367" s="7">
        <v>0</v>
      </c>
      <c r="H367" s="7">
        <v>0</v>
      </c>
      <c r="I367" s="7">
        <v>720</v>
      </c>
      <c r="J367" s="7">
        <v>0</v>
      </c>
      <c r="K367" s="7">
        <v>720</v>
      </c>
      <c r="L367" s="164">
        <v>1</v>
      </c>
      <c r="M367" s="16">
        <v>0</v>
      </c>
      <c r="N367" s="13">
        <v>46003</v>
      </c>
    </row>
    <row r="368" spans="1:14" x14ac:dyDescent="0.15">
      <c r="A368" s="163" t="s">
        <v>761</v>
      </c>
      <c r="B368" s="164">
        <v>1071</v>
      </c>
      <c r="C368" s="163" t="s">
        <v>462</v>
      </c>
      <c r="D368" s="164">
        <v>1</v>
      </c>
      <c r="E368" s="7">
        <v>770</v>
      </c>
      <c r="F368" s="7">
        <v>0</v>
      </c>
      <c r="G368" s="7">
        <v>0</v>
      </c>
      <c r="H368" s="7">
        <v>0</v>
      </c>
      <c r="I368" s="7">
        <v>770</v>
      </c>
      <c r="J368" s="7">
        <v>0</v>
      </c>
      <c r="K368" s="7">
        <v>770</v>
      </c>
      <c r="L368" s="164">
        <v>1</v>
      </c>
      <c r="M368" s="16">
        <v>0</v>
      </c>
      <c r="N368" s="13">
        <v>46003</v>
      </c>
    </row>
    <row r="369" spans="1:14" x14ac:dyDescent="0.15">
      <c r="A369" s="163" t="s">
        <v>482</v>
      </c>
      <c r="B369" s="164">
        <v>10109</v>
      </c>
      <c r="C369" s="163" t="s">
        <v>483</v>
      </c>
      <c r="D369" s="164">
        <v>2</v>
      </c>
      <c r="E369" s="7">
        <v>550</v>
      </c>
      <c r="F369" s="7">
        <v>0</v>
      </c>
      <c r="G369" s="7">
        <v>0</v>
      </c>
      <c r="H369" s="7">
        <v>0</v>
      </c>
      <c r="I369" s="7">
        <v>550</v>
      </c>
      <c r="J369" s="7">
        <v>0</v>
      </c>
      <c r="K369" s="7">
        <v>550</v>
      </c>
      <c r="L369" s="164">
        <v>1</v>
      </c>
      <c r="M369" s="16">
        <v>0</v>
      </c>
      <c r="N369" s="13">
        <v>46003</v>
      </c>
    </row>
    <row r="370" spans="1:14" x14ac:dyDescent="0.15">
      <c r="A370" s="163" t="s">
        <v>576</v>
      </c>
      <c r="B370" s="164">
        <v>10111</v>
      </c>
      <c r="C370" s="163" t="s">
        <v>483</v>
      </c>
      <c r="D370" s="164">
        <v>2</v>
      </c>
      <c r="E370" s="7">
        <v>710</v>
      </c>
      <c r="F370" s="7">
        <v>0</v>
      </c>
      <c r="G370" s="7">
        <v>0</v>
      </c>
      <c r="H370" s="7">
        <v>71</v>
      </c>
      <c r="I370" s="7">
        <v>639</v>
      </c>
      <c r="J370" s="7">
        <v>0</v>
      </c>
      <c r="K370" s="7">
        <v>639</v>
      </c>
      <c r="L370" s="164">
        <v>1</v>
      </c>
      <c r="M370" s="16">
        <v>0</v>
      </c>
      <c r="N370" s="13">
        <v>46003</v>
      </c>
    </row>
    <row r="371" spans="1:14" x14ac:dyDescent="0.15">
      <c r="A371" s="163" t="s">
        <v>521</v>
      </c>
      <c r="B371" s="164">
        <v>10095</v>
      </c>
      <c r="C371" s="163" t="s">
        <v>483</v>
      </c>
      <c r="D371" s="164">
        <v>2</v>
      </c>
      <c r="E371" s="7">
        <v>520</v>
      </c>
      <c r="F371" s="7">
        <v>0</v>
      </c>
      <c r="G371" s="7">
        <v>0</v>
      </c>
      <c r="H371" s="7">
        <v>0</v>
      </c>
      <c r="I371" s="7">
        <v>520</v>
      </c>
      <c r="J371" s="7">
        <v>0</v>
      </c>
      <c r="K371" s="7">
        <v>520</v>
      </c>
      <c r="L371" s="164">
        <v>1</v>
      </c>
      <c r="M371" s="16">
        <v>0</v>
      </c>
      <c r="N371" s="13">
        <v>46003</v>
      </c>
    </row>
    <row r="372" spans="1:14" x14ac:dyDescent="0.15">
      <c r="A372" s="163" t="s">
        <v>485</v>
      </c>
      <c r="B372" s="164">
        <v>10090</v>
      </c>
      <c r="C372" s="163" t="s">
        <v>481</v>
      </c>
      <c r="D372" s="164">
        <v>1</v>
      </c>
      <c r="E372" s="7">
        <v>315</v>
      </c>
      <c r="F372" s="7">
        <v>0</v>
      </c>
      <c r="G372" s="7">
        <v>0</v>
      </c>
      <c r="H372" s="7">
        <v>0</v>
      </c>
      <c r="I372" s="7">
        <v>315</v>
      </c>
      <c r="J372" s="7">
        <v>0</v>
      </c>
      <c r="K372" s="7">
        <v>315</v>
      </c>
      <c r="L372" s="164">
        <v>1</v>
      </c>
      <c r="M372" s="16">
        <v>0</v>
      </c>
      <c r="N372" s="13">
        <v>46003</v>
      </c>
    </row>
    <row r="373" spans="1:14" x14ac:dyDescent="0.15">
      <c r="A373" s="163" t="s">
        <v>572</v>
      </c>
      <c r="B373" s="164">
        <v>10077</v>
      </c>
      <c r="C373" s="163" t="s">
        <v>481</v>
      </c>
      <c r="D373" s="164">
        <v>1</v>
      </c>
      <c r="E373" s="7">
        <v>355</v>
      </c>
      <c r="F373" s="7">
        <v>0</v>
      </c>
      <c r="G373" s="7">
        <v>0</v>
      </c>
      <c r="H373" s="7">
        <v>71</v>
      </c>
      <c r="I373" s="7">
        <v>284</v>
      </c>
      <c r="J373" s="7">
        <v>0</v>
      </c>
      <c r="K373" s="7">
        <v>284</v>
      </c>
      <c r="L373" s="164">
        <v>1</v>
      </c>
      <c r="M373" s="16">
        <v>0</v>
      </c>
      <c r="N373" s="13">
        <v>46003</v>
      </c>
    </row>
    <row r="374" spans="1:14" x14ac:dyDescent="0.15">
      <c r="A374" s="163" t="s">
        <v>487</v>
      </c>
      <c r="B374" s="164">
        <v>10442</v>
      </c>
      <c r="C374" s="163" t="s">
        <v>99</v>
      </c>
      <c r="D374" s="164">
        <v>1</v>
      </c>
      <c r="E374" s="7">
        <v>83</v>
      </c>
      <c r="F374" s="7">
        <v>0</v>
      </c>
      <c r="G374" s="7">
        <v>0</v>
      </c>
      <c r="H374" s="7">
        <v>5.03</v>
      </c>
      <c r="I374" s="7">
        <v>77.97</v>
      </c>
      <c r="J374" s="7">
        <v>0</v>
      </c>
      <c r="K374" s="7">
        <v>77.97</v>
      </c>
      <c r="L374" s="164">
        <v>1</v>
      </c>
      <c r="M374" s="16">
        <v>0</v>
      </c>
      <c r="N374" s="13">
        <v>46003</v>
      </c>
    </row>
    <row r="375" spans="1:14" x14ac:dyDescent="0.15">
      <c r="A375" s="163" t="s">
        <v>751</v>
      </c>
      <c r="B375" s="164">
        <v>10439</v>
      </c>
      <c r="C375" s="163" t="s">
        <v>99</v>
      </c>
      <c r="D375" s="164">
        <v>1</v>
      </c>
      <c r="E375" s="7">
        <v>110</v>
      </c>
      <c r="F375" s="7">
        <v>0</v>
      </c>
      <c r="G375" s="7">
        <v>0</v>
      </c>
      <c r="H375" s="7">
        <v>0</v>
      </c>
      <c r="I375" s="7">
        <v>110</v>
      </c>
      <c r="J375" s="7">
        <v>0</v>
      </c>
      <c r="K375" s="7">
        <v>110</v>
      </c>
      <c r="L375" s="164">
        <v>1</v>
      </c>
      <c r="M375" s="16">
        <v>0</v>
      </c>
      <c r="N375" s="13">
        <v>46003</v>
      </c>
    </row>
    <row r="376" spans="1:14" x14ac:dyDescent="0.15">
      <c r="A376" s="163" t="s">
        <v>542</v>
      </c>
      <c r="B376" s="164">
        <v>10436</v>
      </c>
      <c r="C376" s="163" t="s">
        <v>99</v>
      </c>
      <c r="D376" s="164">
        <v>1</v>
      </c>
      <c r="E376" s="7">
        <v>45</v>
      </c>
      <c r="F376" s="7">
        <v>0</v>
      </c>
      <c r="G376" s="7">
        <v>0</v>
      </c>
      <c r="H376" s="7">
        <v>0</v>
      </c>
      <c r="I376" s="7">
        <v>45</v>
      </c>
      <c r="J376" s="7">
        <v>0</v>
      </c>
      <c r="K376" s="7">
        <v>45</v>
      </c>
      <c r="L376" s="164">
        <v>1</v>
      </c>
      <c r="M376" s="16">
        <v>0</v>
      </c>
      <c r="N376" s="13">
        <v>46003</v>
      </c>
    </row>
    <row r="377" spans="1:14" x14ac:dyDescent="0.15">
      <c r="A377" s="163" t="s">
        <v>551</v>
      </c>
      <c r="B377" s="164">
        <v>10437</v>
      </c>
      <c r="C377" s="163" t="s">
        <v>99</v>
      </c>
      <c r="D377" s="164">
        <v>2</v>
      </c>
      <c r="E377" s="7">
        <v>190</v>
      </c>
      <c r="F377" s="7">
        <v>0</v>
      </c>
      <c r="G377" s="7">
        <v>0</v>
      </c>
      <c r="H377" s="7">
        <v>0</v>
      </c>
      <c r="I377" s="7">
        <v>190</v>
      </c>
      <c r="J377" s="7">
        <v>0</v>
      </c>
      <c r="K377" s="7">
        <v>190</v>
      </c>
      <c r="L377" s="164">
        <v>1</v>
      </c>
      <c r="M377" s="16">
        <v>0</v>
      </c>
      <c r="N377" s="13">
        <v>46003</v>
      </c>
    </row>
    <row r="378" spans="1:14" x14ac:dyDescent="0.15">
      <c r="A378" s="163" t="s">
        <v>593</v>
      </c>
      <c r="B378" s="164">
        <v>10438</v>
      </c>
      <c r="C378" s="163" t="s">
        <v>99</v>
      </c>
      <c r="D378" s="164">
        <v>1</v>
      </c>
      <c r="E378" s="7">
        <v>95</v>
      </c>
      <c r="F378" s="7">
        <v>0</v>
      </c>
      <c r="G378" s="7">
        <v>0</v>
      </c>
      <c r="H378" s="7">
        <v>0</v>
      </c>
      <c r="I378" s="7">
        <v>95</v>
      </c>
      <c r="J378" s="7">
        <v>0</v>
      </c>
      <c r="K378" s="7">
        <v>95</v>
      </c>
      <c r="L378" s="164">
        <v>1</v>
      </c>
      <c r="M378" s="16">
        <v>0</v>
      </c>
      <c r="N378" s="13">
        <v>46003</v>
      </c>
    </row>
    <row r="379" spans="1:14" x14ac:dyDescent="0.15">
      <c r="A379" s="163" t="s">
        <v>506</v>
      </c>
      <c r="B379" s="164">
        <v>10221</v>
      </c>
      <c r="C379" s="163" t="s">
        <v>491</v>
      </c>
      <c r="D379" s="164">
        <v>1</v>
      </c>
      <c r="E379" s="7">
        <v>255</v>
      </c>
      <c r="F379" s="7">
        <v>0</v>
      </c>
      <c r="G379" s="7">
        <v>0</v>
      </c>
      <c r="H379" s="7">
        <v>0</v>
      </c>
      <c r="I379" s="7">
        <v>255</v>
      </c>
      <c r="J379" s="7">
        <v>0</v>
      </c>
      <c r="K379" s="7">
        <v>255</v>
      </c>
      <c r="L379" s="164">
        <v>1</v>
      </c>
      <c r="M379" s="16">
        <v>0</v>
      </c>
      <c r="N379" s="13">
        <v>46003</v>
      </c>
    </row>
    <row r="380" spans="1:14" x14ac:dyDescent="0.15">
      <c r="A380" s="163" t="s">
        <v>543</v>
      </c>
      <c r="B380" s="164">
        <v>10222</v>
      </c>
      <c r="C380" s="163" t="s">
        <v>491</v>
      </c>
      <c r="D380" s="164">
        <v>1</v>
      </c>
      <c r="E380" s="7">
        <v>235</v>
      </c>
      <c r="F380" s="7">
        <v>0</v>
      </c>
      <c r="G380" s="7">
        <v>0</v>
      </c>
      <c r="H380" s="7">
        <v>0</v>
      </c>
      <c r="I380" s="7">
        <v>235</v>
      </c>
      <c r="J380" s="7">
        <v>0</v>
      </c>
      <c r="K380" s="7">
        <v>235</v>
      </c>
      <c r="L380" s="164">
        <v>1</v>
      </c>
      <c r="M380" s="16">
        <v>0</v>
      </c>
      <c r="N380" s="13">
        <v>46003</v>
      </c>
    </row>
    <row r="381" spans="1:14" x14ac:dyDescent="0.15">
      <c r="A381" s="163" t="s">
        <v>562</v>
      </c>
      <c r="B381" s="164">
        <v>10218</v>
      </c>
      <c r="C381" s="163" t="s">
        <v>491</v>
      </c>
      <c r="D381" s="164">
        <v>1</v>
      </c>
      <c r="E381" s="7">
        <v>245</v>
      </c>
      <c r="F381" s="7">
        <v>0</v>
      </c>
      <c r="G381" s="7">
        <v>0</v>
      </c>
      <c r="H381" s="7">
        <v>0</v>
      </c>
      <c r="I381" s="7">
        <v>245</v>
      </c>
      <c r="J381" s="7">
        <v>0</v>
      </c>
      <c r="K381" s="7">
        <v>245</v>
      </c>
      <c r="L381" s="164">
        <v>1</v>
      </c>
      <c r="M381" s="16">
        <v>0</v>
      </c>
      <c r="N381" s="13">
        <v>46003</v>
      </c>
    </row>
    <row r="382" spans="1:14" x14ac:dyDescent="0.15">
      <c r="A382" s="163" t="s">
        <v>490</v>
      </c>
      <c r="B382" s="164">
        <v>10223</v>
      </c>
      <c r="C382" s="163" t="s">
        <v>491</v>
      </c>
      <c r="D382" s="164">
        <v>1</v>
      </c>
      <c r="E382" s="7">
        <v>275</v>
      </c>
      <c r="F382" s="7">
        <v>0</v>
      </c>
      <c r="G382" s="7">
        <v>0</v>
      </c>
      <c r="H382" s="7">
        <v>16.670000000000002</v>
      </c>
      <c r="I382" s="7">
        <v>258.33</v>
      </c>
      <c r="J382" s="7">
        <v>0</v>
      </c>
      <c r="K382" s="7">
        <v>258.33</v>
      </c>
      <c r="L382" s="164">
        <v>1</v>
      </c>
      <c r="M382" s="16">
        <v>0</v>
      </c>
      <c r="N382" s="13">
        <v>46003</v>
      </c>
    </row>
    <row r="383" spans="1:14" x14ac:dyDescent="0.15">
      <c r="A383" s="163" t="s">
        <v>492</v>
      </c>
      <c r="B383" s="164">
        <v>10216</v>
      </c>
      <c r="C383" s="163" t="s">
        <v>491</v>
      </c>
      <c r="D383" s="164">
        <v>1</v>
      </c>
      <c r="E383" s="7">
        <v>245</v>
      </c>
      <c r="F383" s="7">
        <v>0</v>
      </c>
      <c r="G383" s="7">
        <v>0</v>
      </c>
      <c r="H383" s="7">
        <v>0</v>
      </c>
      <c r="I383" s="7">
        <v>245</v>
      </c>
      <c r="J383" s="7">
        <v>0</v>
      </c>
      <c r="K383" s="7">
        <v>245</v>
      </c>
      <c r="L383" s="164">
        <v>1</v>
      </c>
      <c r="M383" s="16">
        <v>0</v>
      </c>
      <c r="N383" s="13">
        <v>46003</v>
      </c>
    </row>
    <row r="384" spans="1:14" x14ac:dyDescent="0.15">
      <c r="A384" s="163" t="s">
        <v>597</v>
      </c>
      <c r="B384" s="164">
        <v>10215</v>
      </c>
      <c r="C384" s="163" t="s">
        <v>491</v>
      </c>
      <c r="D384" s="164">
        <v>1</v>
      </c>
      <c r="E384" s="7">
        <v>225</v>
      </c>
      <c r="F384" s="7">
        <v>0</v>
      </c>
      <c r="G384" s="7">
        <v>0</v>
      </c>
      <c r="H384" s="7">
        <v>0</v>
      </c>
      <c r="I384" s="7">
        <v>225</v>
      </c>
      <c r="J384" s="7">
        <v>0</v>
      </c>
      <c r="K384" s="7">
        <v>225</v>
      </c>
      <c r="L384" s="164">
        <v>1</v>
      </c>
      <c r="M384" s="16">
        <v>0</v>
      </c>
      <c r="N384" s="13">
        <v>46003</v>
      </c>
    </row>
    <row r="385" spans="1:14" x14ac:dyDescent="0.15">
      <c r="A385" s="163" t="s">
        <v>493</v>
      </c>
      <c r="B385" s="164">
        <v>10264</v>
      </c>
      <c r="C385" s="163" t="s">
        <v>9</v>
      </c>
      <c r="D385" s="164">
        <v>3</v>
      </c>
      <c r="E385" s="7">
        <v>570</v>
      </c>
      <c r="F385" s="7">
        <v>0</v>
      </c>
      <c r="G385" s="7">
        <v>0</v>
      </c>
      <c r="H385" s="7">
        <v>8.74</v>
      </c>
      <c r="I385" s="7">
        <v>561.26</v>
      </c>
      <c r="J385" s="7">
        <v>0</v>
      </c>
      <c r="K385" s="7">
        <v>561.26</v>
      </c>
      <c r="L385" s="164">
        <v>1</v>
      </c>
      <c r="M385" s="16">
        <v>0</v>
      </c>
      <c r="N385" s="13">
        <v>46003</v>
      </c>
    </row>
    <row r="386" spans="1:14" x14ac:dyDescent="0.15">
      <c r="A386" s="163" t="s">
        <v>507</v>
      </c>
      <c r="B386" s="164">
        <v>10373</v>
      </c>
      <c r="C386" s="163" t="s">
        <v>9</v>
      </c>
      <c r="D386" s="164">
        <v>1</v>
      </c>
      <c r="E386" s="7">
        <v>275</v>
      </c>
      <c r="F386" s="7">
        <v>0</v>
      </c>
      <c r="G386" s="7">
        <v>0</v>
      </c>
      <c r="H386" s="7">
        <v>0</v>
      </c>
      <c r="I386" s="7">
        <v>275</v>
      </c>
      <c r="J386" s="7">
        <v>0</v>
      </c>
      <c r="K386" s="7">
        <v>275</v>
      </c>
      <c r="L386" s="164">
        <v>1</v>
      </c>
      <c r="M386" s="16">
        <v>0</v>
      </c>
      <c r="N386" s="13">
        <v>46003</v>
      </c>
    </row>
    <row r="387" spans="1:14" x14ac:dyDescent="0.15">
      <c r="A387" s="163" t="s">
        <v>688</v>
      </c>
      <c r="B387" s="164">
        <v>10479</v>
      </c>
      <c r="C387" s="163" t="s">
        <v>77</v>
      </c>
      <c r="D387" s="164">
        <v>1</v>
      </c>
      <c r="E387" s="7">
        <v>2625</v>
      </c>
      <c r="F387" s="7">
        <v>0</v>
      </c>
      <c r="G387" s="7">
        <v>0</v>
      </c>
      <c r="H387" s="7">
        <v>120.76</v>
      </c>
      <c r="I387" s="7">
        <v>2504.2399999999998</v>
      </c>
      <c r="J387" s="7">
        <v>0</v>
      </c>
      <c r="K387" s="7">
        <v>2504.2399999999998</v>
      </c>
      <c r="L387" s="164">
        <v>1</v>
      </c>
      <c r="M387" s="16">
        <v>0</v>
      </c>
      <c r="N387" s="13">
        <v>46003</v>
      </c>
    </row>
    <row r="388" spans="1:14" x14ac:dyDescent="0.15">
      <c r="A388" s="163" t="s">
        <v>495</v>
      </c>
      <c r="B388" s="164">
        <v>10354</v>
      </c>
      <c r="C388" s="163" t="s">
        <v>19</v>
      </c>
      <c r="D388" s="164">
        <v>2</v>
      </c>
      <c r="E388" s="7">
        <v>700</v>
      </c>
      <c r="F388" s="7">
        <v>0</v>
      </c>
      <c r="G388" s="7">
        <v>0</v>
      </c>
      <c r="H388" s="7">
        <v>0</v>
      </c>
      <c r="I388" s="7">
        <v>700</v>
      </c>
      <c r="J388" s="7">
        <v>0</v>
      </c>
      <c r="K388" s="7">
        <v>700</v>
      </c>
      <c r="L388" s="164">
        <v>1</v>
      </c>
      <c r="M388" s="16">
        <v>0</v>
      </c>
      <c r="N388" s="13">
        <v>46003</v>
      </c>
    </row>
    <row r="389" spans="1:14" x14ac:dyDescent="0.15">
      <c r="A389" s="163" t="s">
        <v>529</v>
      </c>
      <c r="B389" s="164">
        <v>10654</v>
      </c>
      <c r="C389" s="163" t="s">
        <v>462</v>
      </c>
      <c r="D389" s="164">
        <v>1</v>
      </c>
      <c r="E389" s="7">
        <v>405</v>
      </c>
      <c r="F389" s="7">
        <v>0</v>
      </c>
      <c r="G389" s="7">
        <v>0</v>
      </c>
      <c r="H389" s="7">
        <v>0</v>
      </c>
      <c r="I389" s="7">
        <v>405</v>
      </c>
      <c r="J389" s="7">
        <v>0</v>
      </c>
      <c r="K389" s="7">
        <v>405</v>
      </c>
      <c r="L389" s="164">
        <v>1</v>
      </c>
      <c r="M389" s="16">
        <v>0</v>
      </c>
      <c r="N389" s="13">
        <v>46003</v>
      </c>
    </row>
    <row r="390" spans="1:14" x14ac:dyDescent="0.15">
      <c r="A390" s="163" t="s">
        <v>511</v>
      </c>
      <c r="B390" s="164">
        <v>10227</v>
      </c>
      <c r="C390" s="163" t="s">
        <v>19</v>
      </c>
      <c r="D390" s="164">
        <v>1</v>
      </c>
      <c r="E390" s="7">
        <v>385</v>
      </c>
      <c r="F390" s="7">
        <v>0</v>
      </c>
      <c r="G390" s="7">
        <v>0</v>
      </c>
      <c r="H390" s="7">
        <v>0</v>
      </c>
      <c r="I390" s="7">
        <v>385</v>
      </c>
      <c r="J390" s="7">
        <v>0</v>
      </c>
      <c r="K390" s="7">
        <v>385</v>
      </c>
      <c r="L390" s="164">
        <v>1</v>
      </c>
      <c r="M390" s="16">
        <v>0</v>
      </c>
      <c r="N390" s="13">
        <v>46003</v>
      </c>
    </row>
    <row r="391" spans="1:14" x14ac:dyDescent="0.15">
      <c r="A391" s="163" t="s">
        <v>498</v>
      </c>
      <c r="B391" s="164">
        <v>10356</v>
      </c>
      <c r="C391" s="163" t="s">
        <v>19</v>
      </c>
      <c r="D391" s="164">
        <v>3</v>
      </c>
      <c r="E391" s="7">
        <v>1080</v>
      </c>
      <c r="F391" s="7">
        <v>0</v>
      </c>
      <c r="G391" s="7">
        <v>0</v>
      </c>
      <c r="H391" s="7">
        <v>0</v>
      </c>
      <c r="I391" s="7">
        <v>1080</v>
      </c>
      <c r="J391" s="7">
        <v>0</v>
      </c>
      <c r="K391" s="7">
        <v>1080</v>
      </c>
      <c r="L391" s="164">
        <v>1</v>
      </c>
      <c r="M391" s="16">
        <v>0</v>
      </c>
      <c r="N391" s="13">
        <v>46003</v>
      </c>
    </row>
    <row r="392" spans="1:14" x14ac:dyDescent="0.15">
      <c r="A392" s="163" t="s">
        <v>617</v>
      </c>
      <c r="B392" s="164">
        <v>10428</v>
      </c>
      <c r="C392" s="163" t="s">
        <v>12</v>
      </c>
      <c r="D392" s="164">
        <v>2</v>
      </c>
      <c r="E392" s="7">
        <v>658</v>
      </c>
      <c r="F392" s="7">
        <v>0</v>
      </c>
      <c r="G392" s="7">
        <v>0</v>
      </c>
      <c r="H392" s="7">
        <v>0</v>
      </c>
      <c r="I392" s="7">
        <v>658</v>
      </c>
      <c r="J392" s="7">
        <v>0</v>
      </c>
      <c r="K392" s="7">
        <v>658</v>
      </c>
      <c r="L392" s="164">
        <v>1</v>
      </c>
      <c r="M392" s="16">
        <v>0</v>
      </c>
      <c r="N392" s="13">
        <v>46003</v>
      </c>
    </row>
    <row r="393" spans="1:14" x14ac:dyDescent="0.15">
      <c r="A393" s="163" t="s">
        <v>762</v>
      </c>
      <c r="B393" s="164">
        <v>10510</v>
      </c>
      <c r="C393" s="163" t="s">
        <v>462</v>
      </c>
      <c r="D393" s="164">
        <v>1</v>
      </c>
      <c r="E393" s="7">
        <v>640</v>
      </c>
      <c r="F393" s="7">
        <v>0</v>
      </c>
      <c r="G393" s="7">
        <v>0</v>
      </c>
      <c r="H393" s="7">
        <v>0</v>
      </c>
      <c r="I393" s="7">
        <v>640</v>
      </c>
      <c r="J393" s="7">
        <v>0</v>
      </c>
      <c r="K393" s="7">
        <v>640</v>
      </c>
      <c r="L393" s="164">
        <v>1</v>
      </c>
      <c r="M393" s="16">
        <v>0</v>
      </c>
      <c r="N393" s="13">
        <v>46003</v>
      </c>
    </row>
    <row r="394" spans="1:14" x14ac:dyDescent="0.15">
      <c r="A394" s="163" t="s">
        <v>370</v>
      </c>
      <c r="B394" s="164">
        <v>10175</v>
      </c>
      <c r="C394" s="163" t="s">
        <v>462</v>
      </c>
      <c r="D394" s="164">
        <v>1</v>
      </c>
      <c r="E394" s="7">
        <v>220</v>
      </c>
      <c r="F394" s="7">
        <v>0</v>
      </c>
      <c r="G394" s="7">
        <v>0</v>
      </c>
      <c r="H394" s="7">
        <v>0</v>
      </c>
      <c r="I394" s="7">
        <v>220</v>
      </c>
      <c r="J394" s="7">
        <v>0</v>
      </c>
      <c r="K394" s="7">
        <v>220</v>
      </c>
      <c r="L394" s="164">
        <v>1</v>
      </c>
      <c r="M394" s="16">
        <v>0</v>
      </c>
      <c r="N394" s="13">
        <v>46003</v>
      </c>
    </row>
    <row r="395" spans="1:14" x14ac:dyDescent="0.15">
      <c r="A395" s="163" t="s">
        <v>473</v>
      </c>
      <c r="B395" s="164">
        <v>10528</v>
      </c>
      <c r="C395" s="163" t="s">
        <v>399</v>
      </c>
      <c r="D395" s="164">
        <v>1</v>
      </c>
      <c r="E395" s="7">
        <v>0</v>
      </c>
      <c r="F395" s="7">
        <v>0</v>
      </c>
      <c r="G395" s="7">
        <v>0</v>
      </c>
      <c r="H395" s="7">
        <v>0</v>
      </c>
      <c r="I395" s="7">
        <v>0</v>
      </c>
      <c r="J395" s="7">
        <v>0</v>
      </c>
      <c r="K395" s="7">
        <v>0</v>
      </c>
      <c r="L395" s="164">
        <v>0</v>
      </c>
      <c r="M395" s="16">
        <v>0</v>
      </c>
      <c r="N395" s="13">
        <v>46003</v>
      </c>
    </row>
    <row r="396" spans="1:14" x14ac:dyDescent="0.15">
      <c r="A396" s="163" t="s">
        <v>427</v>
      </c>
      <c r="B396" s="164">
        <v>10633</v>
      </c>
      <c r="C396" s="163" t="s">
        <v>727</v>
      </c>
      <c r="D396" s="164">
        <v>1</v>
      </c>
      <c r="E396" s="7">
        <v>159</v>
      </c>
      <c r="F396" s="7">
        <v>0</v>
      </c>
      <c r="G396" s="7">
        <v>0</v>
      </c>
      <c r="H396" s="7">
        <v>0</v>
      </c>
      <c r="I396" s="7">
        <v>159</v>
      </c>
      <c r="J396" s="7">
        <v>0</v>
      </c>
      <c r="K396" s="7">
        <v>159</v>
      </c>
      <c r="L396" s="164">
        <v>1</v>
      </c>
      <c r="M396" s="16">
        <v>0</v>
      </c>
      <c r="N396" s="13">
        <v>46003</v>
      </c>
    </row>
    <row r="397" spans="1:14" x14ac:dyDescent="0.15">
      <c r="A397" s="163" t="s">
        <v>500</v>
      </c>
      <c r="B397" s="164">
        <v>10494</v>
      </c>
      <c r="C397" s="163" t="s">
        <v>98</v>
      </c>
      <c r="D397" s="164">
        <v>2</v>
      </c>
      <c r="E397" s="7">
        <v>76</v>
      </c>
      <c r="F397" s="7">
        <v>0</v>
      </c>
      <c r="G397" s="7">
        <v>0</v>
      </c>
      <c r="H397" s="7">
        <v>2.2999999999999998</v>
      </c>
      <c r="I397" s="7">
        <v>73.7</v>
      </c>
      <c r="J397" s="7">
        <v>0</v>
      </c>
      <c r="K397" s="7">
        <v>73.7</v>
      </c>
      <c r="L397" s="164">
        <v>1</v>
      </c>
      <c r="M397" s="16">
        <v>0</v>
      </c>
      <c r="N397" s="13">
        <v>46003</v>
      </c>
    </row>
    <row r="398" spans="1:14" x14ac:dyDescent="0.15">
      <c r="A398" s="163" t="s">
        <v>750</v>
      </c>
      <c r="B398" s="164">
        <v>10668</v>
      </c>
      <c r="C398" s="163" t="s">
        <v>744</v>
      </c>
      <c r="D398" s="164">
        <v>1</v>
      </c>
      <c r="E398" s="7">
        <v>150</v>
      </c>
      <c r="F398" s="7">
        <v>0</v>
      </c>
      <c r="G398" s="7">
        <v>0</v>
      </c>
      <c r="H398" s="7">
        <v>0</v>
      </c>
      <c r="I398" s="7">
        <v>150</v>
      </c>
      <c r="J398" s="7">
        <v>0</v>
      </c>
      <c r="K398" s="7">
        <v>150</v>
      </c>
      <c r="L398" s="164">
        <v>1</v>
      </c>
      <c r="M398" s="16">
        <v>0</v>
      </c>
      <c r="N398" s="13">
        <v>46003</v>
      </c>
    </row>
    <row r="399" spans="1:14" x14ac:dyDescent="0.15">
      <c r="A399" s="163" t="s">
        <v>763</v>
      </c>
      <c r="B399" s="164">
        <v>10623</v>
      </c>
      <c r="C399" s="163" t="s">
        <v>399</v>
      </c>
      <c r="D399" s="164">
        <v>1</v>
      </c>
      <c r="E399" s="7">
        <v>0</v>
      </c>
      <c r="F399" s="7">
        <v>0</v>
      </c>
      <c r="G399" s="7">
        <v>0</v>
      </c>
      <c r="H399" s="7">
        <v>0</v>
      </c>
      <c r="I399" s="7">
        <v>0</v>
      </c>
      <c r="J399" s="7">
        <v>0</v>
      </c>
      <c r="K399" s="7">
        <v>0</v>
      </c>
      <c r="L399" s="164">
        <v>0</v>
      </c>
      <c r="M399" s="16">
        <v>0</v>
      </c>
      <c r="N399" s="13">
        <v>46003</v>
      </c>
    </row>
    <row r="400" spans="1:14" x14ac:dyDescent="0.15">
      <c r="A400" s="163" t="s">
        <v>429</v>
      </c>
      <c r="B400" s="164">
        <v>10632</v>
      </c>
      <c r="C400" s="163" t="s">
        <v>727</v>
      </c>
      <c r="D400" s="164">
        <v>3</v>
      </c>
      <c r="E400" s="7">
        <v>477</v>
      </c>
      <c r="F400" s="7">
        <v>0</v>
      </c>
      <c r="G400" s="7">
        <v>0</v>
      </c>
      <c r="H400" s="7">
        <v>0</v>
      </c>
      <c r="I400" s="7">
        <v>477</v>
      </c>
      <c r="J400" s="7">
        <v>0</v>
      </c>
      <c r="K400" s="7">
        <v>477</v>
      </c>
      <c r="L400" s="164">
        <v>1</v>
      </c>
      <c r="M400" s="16">
        <v>0</v>
      </c>
      <c r="N400" s="13">
        <v>46003</v>
      </c>
    </row>
    <row r="401" spans="1:14" x14ac:dyDescent="0.15">
      <c r="A401" s="163" t="s">
        <v>477</v>
      </c>
      <c r="B401" s="164">
        <v>10449</v>
      </c>
      <c r="C401" s="163" t="s">
        <v>38</v>
      </c>
      <c r="D401" s="164">
        <v>1</v>
      </c>
      <c r="E401" s="7">
        <v>260</v>
      </c>
      <c r="F401" s="7">
        <v>0</v>
      </c>
      <c r="G401" s="7">
        <v>0</v>
      </c>
      <c r="H401" s="7">
        <v>0</v>
      </c>
      <c r="I401" s="7">
        <v>260</v>
      </c>
      <c r="J401" s="7">
        <v>0</v>
      </c>
      <c r="K401" s="7">
        <v>260</v>
      </c>
      <c r="L401" s="164">
        <v>1</v>
      </c>
      <c r="M401" s="16">
        <v>0</v>
      </c>
      <c r="N401" s="13">
        <v>46004</v>
      </c>
    </row>
    <row r="402" spans="1:14" x14ac:dyDescent="0.15">
      <c r="A402" s="163" t="s">
        <v>567</v>
      </c>
      <c r="B402" s="164">
        <v>10662</v>
      </c>
      <c r="C402" s="163" t="s">
        <v>32</v>
      </c>
      <c r="D402" s="164">
        <v>1</v>
      </c>
      <c r="E402" s="7">
        <v>1315</v>
      </c>
      <c r="F402" s="7">
        <v>0</v>
      </c>
      <c r="G402" s="7">
        <v>0</v>
      </c>
      <c r="H402" s="7">
        <v>256.64999999999998</v>
      </c>
      <c r="I402" s="7">
        <v>1058.3499999999999</v>
      </c>
      <c r="J402" s="7">
        <v>0</v>
      </c>
      <c r="K402" s="7">
        <v>1058.3499999999999</v>
      </c>
      <c r="L402" s="164">
        <v>1</v>
      </c>
      <c r="M402" s="16">
        <v>0</v>
      </c>
      <c r="N402" s="13">
        <v>46004</v>
      </c>
    </row>
    <row r="403" spans="1:14" x14ac:dyDescent="0.15">
      <c r="A403" s="163" t="s">
        <v>479</v>
      </c>
      <c r="B403" s="164">
        <v>10396</v>
      </c>
      <c r="C403" s="163" t="s">
        <v>32</v>
      </c>
      <c r="D403" s="164">
        <v>1</v>
      </c>
      <c r="E403" s="7">
        <v>555</v>
      </c>
      <c r="F403" s="7">
        <v>0</v>
      </c>
      <c r="G403" s="7">
        <v>0</v>
      </c>
      <c r="H403" s="7">
        <v>0</v>
      </c>
      <c r="I403" s="7">
        <v>555</v>
      </c>
      <c r="J403" s="7">
        <v>0</v>
      </c>
      <c r="K403" s="7">
        <v>555</v>
      </c>
      <c r="L403" s="164">
        <v>1</v>
      </c>
      <c r="M403" s="16">
        <v>0</v>
      </c>
      <c r="N403" s="13">
        <v>46004</v>
      </c>
    </row>
    <row r="404" spans="1:14" x14ac:dyDescent="0.15">
      <c r="A404" s="163" t="s">
        <v>537</v>
      </c>
      <c r="B404" s="164">
        <v>10397</v>
      </c>
      <c r="C404" s="163" t="s">
        <v>32</v>
      </c>
      <c r="D404" s="164">
        <v>1</v>
      </c>
      <c r="E404" s="7">
        <v>575</v>
      </c>
      <c r="F404" s="7">
        <v>0</v>
      </c>
      <c r="G404" s="7">
        <v>0</v>
      </c>
      <c r="H404" s="7">
        <v>0</v>
      </c>
      <c r="I404" s="7">
        <v>575</v>
      </c>
      <c r="J404" s="7">
        <v>0</v>
      </c>
      <c r="K404" s="7">
        <v>575</v>
      </c>
      <c r="L404" s="164">
        <v>1</v>
      </c>
      <c r="M404" s="16">
        <v>0</v>
      </c>
      <c r="N404" s="13">
        <v>46004</v>
      </c>
    </row>
    <row r="405" spans="1:14" x14ac:dyDescent="0.15">
      <c r="A405" s="163" t="s">
        <v>760</v>
      </c>
      <c r="B405" s="164">
        <v>1070</v>
      </c>
      <c r="C405" s="163" t="s">
        <v>462</v>
      </c>
      <c r="D405" s="164">
        <v>1</v>
      </c>
      <c r="E405" s="7">
        <v>720</v>
      </c>
      <c r="F405" s="7">
        <v>0</v>
      </c>
      <c r="G405" s="7">
        <v>0</v>
      </c>
      <c r="H405" s="7">
        <v>69.7</v>
      </c>
      <c r="I405" s="7">
        <v>650.29999999999995</v>
      </c>
      <c r="J405" s="7">
        <v>0</v>
      </c>
      <c r="K405" s="7">
        <v>650.29999999999995</v>
      </c>
      <c r="L405" s="164">
        <v>1</v>
      </c>
      <c r="M405" s="16">
        <v>0</v>
      </c>
      <c r="N405" s="13">
        <v>46004</v>
      </c>
    </row>
    <row r="406" spans="1:14" x14ac:dyDescent="0.15">
      <c r="A406" s="163" t="s">
        <v>680</v>
      </c>
      <c r="B406" s="164">
        <v>10152</v>
      </c>
      <c r="C406" s="163" t="s">
        <v>519</v>
      </c>
      <c r="D406" s="164">
        <v>1</v>
      </c>
      <c r="E406" s="7">
        <v>350</v>
      </c>
      <c r="F406" s="7">
        <v>0</v>
      </c>
      <c r="G406" s="7">
        <v>0</v>
      </c>
      <c r="H406" s="7">
        <v>0</v>
      </c>
      <c r="I406" s="7">
        <v>350</v>
      </c>
      <c r="J406" s="7">
        <v>0</v>
      </c>
      <c r="K406" s="7">
        <v>350</v>
      </c>
      <c r="L406" s="164">
        <v>1</v>
      </c>
      <c r="M406" s="16">
        <v>0</v>
      </c>
      <c r="N406" s="13">
        <v>46004</v>
      </c>
    </row>
    <row r="407" spans="1:14" x14ac:dyDescent="0.15">
      <c r="A407" s="163" t="s">
        <v>480</v>
      </c>
      <c r="B407" s="164">
        <v>10225</v>
      </c>
      <c r="C407" s="163" t="s">
        <v>481</v>
      </c>
      <c r="D407" s="164">
        <v>1</v>
      </c>
      <c r="E407" s="7">
        <v>255</v>
      </c>
      <c r="F407" s="7">
        <v>0</v>
      </c>
      <c r="G407" s="7">
        <v>0</v>
      </c>
      <c r="H407" s="7">
        <v>0</v>
      </c>
      <c r="I407" s="7">
        <v>255</v>
      </c>
      <c r="J407" s="7">
        <v>0</v>
      </c>
      <c r="K407" s="7">
        <v>255</v>
      </c>
      <c r="L407" s="164">
        <v>1</v>
      </c>
      <c r="M407" s="16">
        <v>0</v>
      </c>
      <c r="N407" s="13">
        <v>46004</v>
      </c>
    </row>
    <row r="408" spans="1:14" x14ac:dyDescent="0.15">
      <c r="A408" s="163" t="s">
        <v>518</v>
      </c>
      <c r="B408" s="164">
        <v>10145</v>
      </c>
      <c r="C408" s="163" t="s">
        <v>519</v>
      </c>
      <c r="D408" s="164">
        <v>2</v>
      </c>
      <c r="E408" s="7">
        <v>740</v>
      </c>
      <c r="F408" s="7">
        <v>0</v>
      </c>
      <c r="G408" s="7">
        <v>0</v>
      </c>
      <c r="H408" s="7">
        <v>0</v>
      </c>
      <c r="I408" s="7">
        <v>740</v>
      </c>
      <c r="J408" s="7">
        <v>0</v>
      </c>
      <c r="K408" s="7">
        <v>740</v>
      </c>
      <c r="L408" s="164">
        <v>1</v>
      </c>
      <c r="M408" s="16">
        <v>0</v>
      </c>
      <c r="N408" s="13">
        <v>46004</v>
      </c>
    </row>
    <row r="409" spans="1:14" x14ac:dyDescent="0.15">
      <c r="A409" s="163" t="s">
        <v>503</v>
      </c>
      <c r="B409" s="164">
        <v>10044</v>
      </c>
      <c r="C409" s="163" t="s">
        <v>481</v>
      </c>
      <c r="D409" s="164">
        <v>3</v>
      </c>
      <c r="E409" s="7">
        <v>780</v>
      </c>
      <c r="F409" s="7">
        <v>0</v>
      </c>
      <c r="G409" s="7">
        <v>0</v>
      </c>
      <c r="H409" s="7">
        <v>0</v>
      </c>
      <c r="I409" s="7">
        <v>780</v>
      </c>
      <c r="J409" s="7">
        <v>0</v>
      </c>
      <c r="K409" s="7">
        <v>780</v>
      </c>
      <c r="L409" s="164">
        <v>1</v>
      </c>
      <c r="M409" s="16">
        <v>0</v>
      </c>
      <c r="N409" s="13">
        <v>46004</v>
      </c>
    </row>
    <row r="410" spans="1:14" x14ac:dyDescent="0.15">
      <c r="A410" s="163" t="s">
        <v>575</v>
      </c>
      <c r="B410" s="164">
        <v>10127</v>
      </c>
      <c r="C410" s="163" t="s">
        <v>483</v>
      </c>
      <c r="D410" s="164">
        <v>1</v>
      </c>
      <c r="E410" s="7">
        <v>355</v>
      </c>
      <c r="F410" s="7">
        <v>0</v>
      </c>
      <c r="G410" s="7">
        <v>0</v>
      </c>
      <c r="H410" s="7">
        <v>0</v>
      </c>
      <c r="I410" s="7">
        <v>355</v>
      </c>
      <c r="J410" s="7">
        <v>0</v>
      </c>
      <c r="K410" s="7">
        <v>355</v>
      </c>
      <c r="L410" s="164">
        <v>1</v>
      </c>
      <c r="M410" s="16">
        <v>0</v>
      </c>
      <c r="N410" s="13">
        <v>46004</v>
      </c>
    </row>
    <row r="411" spans="1:14" x14ac:dyDescent="0.15">
      <c r="A411" s="163" t="s">
        <v>735</v>
      </c>
      <c r="B411" s="164">
        <v>10652</v>
      </c>
      <c r="C411" s="163" t="s">
        <v>483</v>
      </c>
      <c r="D411" s="164">
        <v>1</v>
      </c>
      <c r="E411" s="7">
        <v>315</v>
      </c>
      <c r="F411" s="7">
        <v>0</v>
      </c>
      <c r="G411" s="7">
        <v>0</v>
      </c>
      <c r="H411" s="7">
        <v>0</v>
      </c>
      <c r="I411" s="7">
        <v>315</v>
      </c>
      <c r="J411" s="7">
        <v>0</v>
      </c>
      <c r="K411" s="7">
        <v>315</v>
      </c>
      <c r="L411" s="164">
        <v>1</v>
      </c>
      <c r="M411" s="16">
        <v>0</v>
      </c>
      <c r="N411" s="13">
        <v>46004</v>
      </c>
    </row>
    <row r="412" spans="1:14" x14ac:dyDescent="0.15">
      <c r="A412" s="163" t="s">
        <v>539</v>
      </c>
      <c r="B412" s="164">
        <v>10130</v>
      </c>
      <c r="C412" s="163" t="s">
        <v>483</v>
      </c>
      <c r="D412" s="164">
        <v>2</v>
      </c>
      <c r="E412" s="7">
        <v>770</v>
      </c>
      <c r="F412" s="7">
        <v>0</v>
      </c>
      <c r="G412" s="7">
        <v>0</v>
      </c>
      <c r="H412" s="7">
        <v>0</v>
      </c>
      <c r="I412" s="7">
        <v>770</v>
      </c>
      <c r="J412" s="7">
        <v>0</v>
      </c>
      <c r="K412" s="7">
        <v>770</v>
      </c>
      <c r="L412" s="164">
        <v>1</v>
      </c>
      <c r="M412" s="16">
        <v>0</v>
      </c>
      <c r="N412" s="13">
        <v>46004</v>
      </c>
    </row>
    <row r="413" spans="1:14" x14ac:dyDescent="0.15">
      <c r="A413" s="163" t="s">
        <v>482</v>
      </c>
      <c r="B413" s="164">
        <v>10109</v>
      </c>
      <c r="C413" s="163" t="s">
        <v>483</v>
      </c>
      <c r="D413" s="164">
        <v>1</v>
      </c>
      <c r="E413" s="7">
        <v>275</v>
      </c>
      <c r="F413" s="7">
        <v>0</v>
      </c>
      <c r="G413" s="7">
        <v>0</v>
      </c>
      <c r="H413" s="7">
        <v>0</v>
      </c>
      <c r="I413" s="7">
        <v>275</v>
      </c>
      <c r="J413" s="7">
        <v>0</v>
      </c>
      <c r="K413" s="7">
        <v>275</v>
      </c>
      <c r="L413" s="164">
        <v>1</v>
      </c>
      <c r="M413" s="16">
        <v>0</v>
      </c>
      <c r="N413" s="13">
        <v>46004</v>
      </c>
    </row>
    <row r="414" spans="1:14" x14ac:dyDescent="0.15">
      <c r="A414" s="163" t="s">
        <v>733</v>
      </c>
      <c r="B414" s="164">
        <v>10113</v>
      </c>
      <c r="C414" s="163" t="s">
        <v>541</v>
      </c>
      <c r="D414" s="164">
        <v>1</v>
      </c>
      <c r="E414" s="7">
        <v>375</v>
      </c>
      <c r="F414" s="7">
        <v>0</v>
      </c>
      <c r="G414" s="7">
        <v>0</v>
      </c>
      <c r="H414" s="7">
        <v>0</v>
      </c>
      <c r="I414" s="7">
        <v>375</v>
      </c>
      <c r="J414" s="7">
        <v>0</v>
      </c>
      <c r="K414" s="7">
        <v>375</v>
      </c>
      <c r="L414" s="164">
        <v>1</v>
      </c>
      <c r="M414" s="16">
        <v>0</v>
      </c>
      <c r="N414" s="13">
        <v>46004</v>
      </c>
    </row>
    <row r="415" spans="1:14" x14ac:dyDescent="0.15">
      <c r="A415" s="163" t="s">
        <v>561</v>
      </c>
      <c r="B415" s="164">
        <v>10088</v>
      </c>
      <c r="C415" s="163" t="s">
        <v>481</v>
      </c>
      <c r="D415" s="164">
        <v>2</v>
      </c>
      <c r="E415" s="7">
        <v>550</v>
      </c>
      <c r="F415" s="7">
        <v>0</v>
      </c>
      <c r="G415" s="7">
        <v>0</v>
      </c>
      <c r="H415" s="7">
        <v>0</v>
      </c>
      <c r="I415" s="7">
        <v>550</v>
      </c>
      <c r="J415" s="7">
        <v>0</v>
      </c>
      <c r="K415" s="7">
        <v>550</v>
      </c>
      <c r="L415" s="164">
        <v>1</v>
      </c>
      <c r="M415" s="16">
        <v>0</v>
      </c>
      <c r="N415" s="13">
        <v>46004</v>
      </c>
    </row>
    <row r="416" spans="1:14" x14ac:dyDescent="0.15">
      <c r="A416" s="163" t="s">
        <v>764</v>
      </c>
      <c r="B416" s="164">
        <v>10673</v>
      </c>
      <c r="C416" s="163" t="s">
        <v>462</v>
      </c>
      <c r="D416" s="164">
        <v>1</v>
      </c>
      <c r="E416" s="7">
        <v>330</v>
      </c>
      <c r="F416" s="7">
        <v>0</v>
      </c>
      <c r="G416" s="7">
        <v>0</v>
      </c>
      <c r="H416" s="7">
        <v>31.94</v>
      </c>
      <c r="I416" s="7">
        <v>298.06</v>
      </c>
      <c r="J416" s="7">
        <v>0</v>
      </c>
      <c r="K416" s="7">
        <v>298.06</v>
      </c>
      <c r="L416" s="164">
        <v>1</v>
      </c>
      <c r="M416" s="16">
        <v>0</v>
      </c>
      <c r="N416" s="13">
        <v>46004</v>
      </c>
    </row>
    <row r="417" spans="1:14" x14ac:dyDescent="0.15">
      <c r="A417" s="163" t="s">
        <v>572</v>
      </c>
      <c r="B417" s="164">
        <v>10077</v>
      </c>
      <c r="C417" s="163" t="s">
        <v>481</v>
      </c>
      <c r="D417" s="164">
        <v>1</v>
      </c>
      <c r="E417" s="7">
        <v>355</v>
      </c>
      <c r="F417" s="7">
        <v>0</v>
      </c>
      <c r="G417" s="7">
        <v>0</v>
      </c>
      <c r="H417" s="7">
        <v>0</v>
      </c>
      <c r="I417" s="7">
        <v>355</v>
      </c>
      <c r="J417" s="7">
        <v>0</v>
      </c>
      <c r="K417" s="7">
        <v>355</v>
      </c>
      <c r="L417" s="164">
        <v>1</v>
      </c>
      <c r="M417" s="16">
        <v>0</v>
      </c>
      <c r="N417" s="13">
        <v>46004</v>
      </c>
    </row>
    <row r="418" spans="1:14" x14ac:dyDescent="0.15">
      <c r="A418" s="163" t="s">
        <v>524</v>
      </c>
      <c r="B418" s="164">
        <v>10443</v>
      </c>
      <c r="C418" s="163" t="s">
        <v>99</v>
      </c>
      <c r="D418" s="164">
        <v>1</v>
      </c>
      <c r="E418" s="7">
        <v>75</v>
      </c>
      <c r="F418" s="7">
        <v>0</v>
      </c>
      <c r="G418" s="7">
        <v>0</v>
      </c>
      <c r="H418" s="7">
        <v>0</v>
      </c>
      <c r="I418" s="7">
        <v>75</v>
      </c>
      <c r="J418" s="7">
        <v>0</v>
      </c>
      <c r="K418" s="7">
        <v>75</v>
      </c>
      <c r="L418" s="164">
        <v>1</v>
      </c>
      <c r="M418" s="16">
        <v>0</v>
      </c>
      <c r="N418" s="13">
        <v>46004</v>
      </c>
    </row>
    <row r="419" spans="1:14" x14ac:dyDescent="0.15">
      <c r="A419" s="163" t="s">
        <v>757</v>
      </c>
      <c r="B419" s="164">
        <v>10488</v>
      </c>
      <c r="C419" s="163" t="s">
        <v>99</v>
      </c>
      <c r="D419" s="164">
        <v>2</v>
      </c>
      <c r="E419" s="7">
        <v>270</v>
      </c>
      <c r="F419" s="7">
        <v>0</v>
      </c>
      <c r="G419" s="7">
        <v>0</v>
      </c>
      <c r="H419" s="7">
        <v>0</v>
      </c>
      <c r="I419" s="7">
        <v>270</v>
      </c>
      <c r="J419" s="7">
        <v>0</v>
      </c>
      <c r="K419" s="7">
        <v>270</v>
      </c>
      <c r="L419" s="164">
        <v>1</v>
      </c>
      <c r="M419" s="16">
        <v>0</v>
      </c>
      <c r="N419" s="13">
        <v>46004</v>
      </c>
    </row>
    <row r="420" spans="1:14" x14ac:dyDescent="0.15">
      <c r="A420" s="163" t="s">
        <v>551</v>
      </c>
      <c r="B420" s="164">
        <v>10437</v>
      </c>
      <c r="C420" s="163" t="s">
        <v>99</v>
      </c>
      <c r="D420" s="164">
        <v>1</v>
      </c>
      <c r="E420" s="7">
        <v>95</v>
      </c>
      <c r="F420" s="7">
        <v>0</v>
      </c>
      <c r="G420" s="7">
        <v>0</v>
      </c>
      <c r="H420" s="7">
        <v>0</v>
      </c>
      <c r="I420" s="7">
        <v>95</v>
      </c>
      <c r="J420" s="7">
        <v>0</v>
      </c>
      <c r="K420" s="7">
        <v>95</v>
      </c>
      <c r="L420" s="164">
        <v>1</v>
      </c>
      <c r="M420" s="16">
        <v>0</v>
      </c>
      <c r="N420" s="13">
        <v>46004</v>
      </c>
    </row>
    <row r="421" spans="1:14" x14ac:dyDescent="0.15">
      <c r="A421" s="163" t="s">
        <v>505</v>
      </c>
      <c r="B421" s="164">
        <v>10470</v>
      </c>
      <c r="C421" s="163" t="s">
        <v>5</v>
      </c>
      <c r="D421" s="164">
        <v>1</v>
      </c>
      <c r="E421" s="7">
        <v>275</v>
      </c>
      <c r="F421" s="7">
        <v>0</v>
      </c>
      <c r="G421" s="7">
        <v>0</v>
      </c>
      <c r="H421" s="7">
        <v>0</v>
      </c>
      <c r="I421" s="7">
        <v>275</v>
      </c>
      <c r="J421" s="7">
        <v>0</v>
      </c>
      <c r="K421" s="7">
        <v>275</v>
      </c>
      <c r="L421" s="164">
        <v>1</v>
      </c>
      <c r="M421" s="16">
        <v>0</v>
      </c>
      <c r="N421" s="13">
        <v>46004</v>
      </c>
    </row>
    <row r="422" spans="1:14" x14ac:dyDescent="0.15">
      <c r="A422" s="163" t="s">
        <v>490</v>
      </c>
      <c r="B422" s="164">
        <v>10223</v>
      </c>
      <c r="C422" s="163" t="s">
        <v>491</v>
      </c>
      <c r="D422" s="164">
        <v>1</v>
      </c>
      <c r="E422" s="7">
        <v>275</v>
      </c>
      <c r="F422" s="7">
        <v>0</v>
      </c>
      <c r="G422" s="7">
        <v>0</v>
      </c>
      <c r="H422" s="7">
        <v>0</v>
      </c>
      <c r="I422" s="7">
        <v>275</v>
      </c>
      <c r="J422" s="7">
        <v>0</v>
      </c>
      <c r="K422" s="7">
        <v>275</v>
      </c>
      <c r="L422" s="164">
        <v>1</v>
      </c>
      <c r="M422" s="16">
        <v>0</v>
      </c>
      <c r="N422" s="13">
        <v>46004</v>
      </c>
    </row>
    <row r="423" spans="1:14" x14ac:dyDescent="0.15">
      <c r="A423" s="163" t="s">
        <v>597</v>
      </c>
      <c r="B423" s="164">
        <v>10215</v>
      </c>
      <c r="C423" s="163" t="s">
        <v>491</v>
      </c>
      <c r="D423" s="164">
        <v>1</v>
      </c>
      <c r="E423" s="7">
        <v>225</v>
      </c>
      <c r="F423" s="7">
        <v>0</v>
      </c>
      <c r="G423" s="7">
        <v>0</v>
      </c>
      <c r="H423" s="7">
        <v>0</v>
      </c>
      <c r="I423" s="7">
        <v>225</v>
      </c>
      <c r="J423" s="7">
        <v>0</v>
      </c>
      <c r="K423" s="7">
        <v>225</v>
      </c>
      <c r="L423" s="164">
        <v>1</v>
      </c>
      <c r="M423" s="16">
        <v>0</v>
      </c>
      <c r="N423" s="13">
        <v>46004</v>
      </c>
    </row>
    <row r="424" spans="1:14" x14ac:dyDescent="0.15">
      <c r="A424" s="163" t="s">
        <v>752</v>
      </c>
      <c r="B424" s="164">
        <v>10669</v>
      </c>
      <c r="C424" s="163" t="s">
        <v>462</v>
      </c>
      <c r="D424" s="164">
        <v>2</v>
      </c>
      <c r="E424" s="7">
        <v>630</v>
      </c>
      <c r="F424" s="7">
        <v>0</v>
      </c>
      <c r="G424" s="7">
        <v>0</v>
      </c>
      <c r="H424" s="7">
        <v>60.99</v>
      </c>
      <c r="I424" s="7">
        <v>569.01</v>
      </c>
      <c r="J424" s="7">
        <v>0</v>
      </c>
      <c r="K424" s="7">
        <v>569.01</v>
      </c>
      <c r="L424" s="164">
        <v>1</v>
      </c>
      <c r="M424" s="16">
        <v>0</v>
      </c>
      <c r="N424" s="13">
        <v>46004</v>
      </c>
    </row>
    <row r="425" spans="1:14" x14ac:dyDescent="0.15">
      <c r="A425" s="163" t="s">
        <v>493</v>
      </c>
      <c r="B425" s="164">
        <v>10264</v>
      </c>
      <c r="C425" s="163" t="s">
        <v>9</v>
      </c>
      <c r="D425" s="164">
        <v>1</v>
      </c>
      <c r="E425" s="7">
        <v>190</v>
      </c>
      <c r="F425" s="7">
        <v>0</v>
      </c>
      <c r="G425" s="7">
        <v>0</v>
      </c>
      <c r="H425" s="7">
        <v>0</v>
      </c>
      <c r="I425" s="7">
        <v>190</v>
      </c>
      <c r="J425" s="7">
        <v>0</v>
      </c>
      <c r="K425" s="7">
        <v>190</v>
      </c>
      <c r="L425" s="164">
        <v>1</v>
      </c>
      <c r="M425" s="16">
        <v>0</v>
      </c>
      <c r="N425" s="13">
        <v>46004</v>
      </c>
    </row>
    <row r="426" spans="1:14" x14ac:dyDescent="0.15">
      <c r="A426" s="163" t="s">
        <v>557</v>
      </c>
      <c r="B426" s="164">
        <v>10368</v>
      </c>
      <c r="C426" s="163" t="s">
        <v>9</v>
      </c>
      <c r="D426" s="164">
        <v>1</v>
      </c>
      <c r="E426" s="7">
        <v>265</v>
      </c>
      <c r="F426" s="7">
        <v>0</v>
      </c>
      <c r="G426" s="7">
        <v>0</v>
      </c>
      <c r="H426" s="7">
        <v>0</v>
      </c>
      <c r="I426" s="7">
        <v>265</v>
      </c>
      <c r="J426" s="7">
        <v>0</v>
      </c>
      <c r="K426" s="7">
        <v>265</v>
      </c>
      <c r="L426" s="164">
        <v>1</v>
      </c>
      <c r="M426" s="16">
        <v>0</v>
      </c>
      <c r="N426" s="13">
        <v>46004</v>
      </c>
    </row>
    <row r="427" spans="1:14" x14ac:dyDescent="0.15">
      <c r="A427" s="163" t="s">
        <v>648</v>
      </c>
      <c r="B427" s="164">
        <v>10477</v>
      </c>
      <c r="C427" s="163" t="s">
        <v>77</v>
      </c>
      <c r="D427" s="164">
        <v>1</v>
      </c>
      <c r="E427" s="7">
        <v>1170</v>
      </c>
      <c r="F427" s="7">
        <v>0</v>
      </c>
      <c r="G427" s="7">
        <v>0</v>
      </c>
      <c r="H427" s="7">
        <v>228.35</v>
      </c>
      <c r="I427" s="7">
        <v>941.65</v>
      </c>
      <c r="J427" s="7">
        <v>0</v>
      </c>
      <c r="K427" s="7">
        <v>941.65</v>
      </c>
      <c r="L427" s="164">
        <v>1</v>
      </c>
      <c r="M427" s="16">
        <v>0</v>
      </c>
      <c r="N427" s="13">
        <v>46004</v>
      </c>
    </row>
    <row r="428" spans="1:14" x14ac:dyDescent="0.15">
      <c r="A428" s="163" t="s">
        <v>765</v>
      </c>
      <c r="B428" s="164">
        <v>10672</v>
      </c>
      <c r="C428" s="163" t="s">
        <v>462</v>
      </c>
      <c r="D428" s="164">
        <v>1</v>
      </c>
      <c r="E428" s="7">
        <v>445</v>
      </c>
      <c r="F428" s="7">
        <v>0</v>
      </c>
      <c r="G428" s="7">
        <v>0</v>
      </c>
      <c r="H428" s="7">
        <v>43.08</v>
      </c>
      <c r="I428" s="7">
        <v>401.92</v>
      </c>
      <c r="J428" s="7">
        <v>0</v>
      </c>
      <c r="K428" s="7">
        <v>401.92</v>
      </c>
      <c r="L428" s="164">
        <v>1</v>
      </c>
      <c r="M428" s="16">
        <v>0</v>
      </c>
      <c r="N428" s="13">
        <v>46004</v>
      </c>
    </row>
    <row r="429" spans="1:14" x14ac:dyDescent="0.15">
      <c r="A429" s="163" t="s">
        <v>529</v>
      </c>
      <c r="B429" s="164">
        <v>10353</v>
      </c>
      <c r="C429" s="163" t="s">
        <v>19</v>
      </c>
      <c r="D429" s="164">
        <v>1</v>
      </c>
      <c r="E429" s="7">
        <v>350</v>
      </c>
      <c r="F429" s="7">
        <v>0</v>
      </c>
      <c r="G429" s="7">
        <v>0</v>
      </c>
      <c r="H429" s="7">
        <v>0</v>
      </c>
      <c r="I429" s="7">
        <v>350</v>
      </c>
      <c r="J429" s="7">
        <v>0</v>
      </c>
      <c r="K429" s="7">
        <v>350</v>
      </c>
      <c r="L429" s="164">
        <v>1</v>
      </c>
      <c r="M429" s="16">
        <v>0</v>
      </c>
      <c r="N429" s="13">
        <v>46004</v>
      </c>
    </row>
    <row r="430" spans="1:14" x14ac:dyDescent="0.15">
      <c r="A430" s="163" t="s">
        <v>565</v>
      </c>
      <c r="B430" s="164">
        <v>10403</v>
      </c>
      <c r="C430" s="163" t="s">
        <v>35</v>
      </c>
      <c r="D430" s="164">
        <v>1</v>
      </c>
      <c r="E430" s="7">
        <v>335</v>
      </c>
      <c r="F430" s="7">
        <v>0</v>
      </c>
      <c r="G430" s="7">
        <v>0</v>
      </c>
      <c r="H430" s="7">
        <v>0</v>
      </c>
      <c r="I430" s="7">
        <v>335</v>
      </c>
      <c r="J430" s="7">
        <v>0</v>
      </c>
      <c r="K430" s="7">
        <v>335</v>
      </c>
      <c r="L430" s="164">
        <v>1</v>
      </c>
      <c r="M430" s="16">
        <v>0</v>
      </c>
      <c r="N430" s="13">
        <v>46004</v>
      </c>
    </row>
    <row r="431" spans="1:14" x14ac:dyDescent="0.15">
      <c r="A431" s="163" t="s">
        <v>410</v>
      </c>
      <c r="B431" s="164">
        <v>10263</v>
      </c>
      <c r="C431" s="163" t="s">
        <v>399</v>
      </c>
      <c r="D431" s="164">
        <v>2</v>
      </c>
      <c r="E431" s="7">
        <v>0</v>
      </c>
      <c r="F431" s="7">
        <v>0</v>
      </c>
      <c r="G431" s="7">
        <v>0</v>
      </c>
      <c r="H431" s="7">
        <v>0</v>
      </c>
      <c r="I431" s="7">
        <v>0</v>
      </c>
      <c r="J431" s="7">
        <v>0</v>
      </c>
      <c r="K431" s="7">
        <v>0</v>
      </c>
      <c r="L431" s="164">
        <v>0</v>
      </c>
      <c r="M431" s="16">
        <v>0</v>
      </c>
      <c r="N431" s="13">
        <v>46004</v>
      </c>
    </row>
    <row r="432" spans="1:14" x14ac:dyDescent="0.15">
      <c r="A432" s="163" t="s">
        <v>766</v>
      </c>
      <c r="B432" s="164">
        <v>10537</v>
      </c>
      <c r="C432" s="163" t="s">
        <v>399</v>
      </c>
      <c r="D432" s="164">
        <v>1</v>
      </c>
      <c r="E432" s="7">
        <v>0</v>
      </c>
      <c r="F432" s="7">
        <v>0</v>
      </c>
      <c r="G432" s="7">
        <v>0</v>
      </c>
      <c r="H432" s="7">
        <v>0</v>
      </c>
      <c r="I432" s="7">
        <v>0</v>
      </c>
      <c r="J432" s="7">
        <v>0</v>
      </c>
      <c r="K432" s="7">
        <v>0</v>
      </c>
      <c r="L432" s="164">
        <v>0</v>
      </c>
      <c r="M432" s="16">
        <v>0</v>
      </c>
      <c r="N432" s="13">
        <v>46004</v>
      </c>
    </row>
    <row r="433" spans="1:14" x14ac:dyDescent="0.15">
      <c r="A433" s="163" t="s">
        <v>427</v>
      </c>
      <c r="B433" s="164">
        <v>10633</v>
      </c>
      <c r="C433" s="163" t="s">
        <v>727</v>
      </c>
      <c r="D433" s="164">
        <v>1</v>
      </c>
      <c r="E433" s="7">
        <v>159</v>
      </c>
      <c r="F433" s="7">
        <v>0</v>
      </c>
      <c r="G433" s="7">
        <v>0</v>
      </c>
      <c r="H433" s="7">
        <v>0</v>
      </c>
      <c r="I433" s="7">
        <v>159</v>
      </c>
      <c r="J433" s="7">
        <v>0</v>
      </c>
      <c r="K433" s="7">
        <v>159</v>
      </c>
      <c r="L433" s="164">
        <v>1</v>
      </c>
      <c r="M433" s="16">
        <v>0</v>
      </c>
      <c r="N433" s="13">
        <v>46004</v>
      </c>
    </row>
    <row r="434" spans="1:14" x14ac:dyDescent="0.15">
      <c r="A434" s="163" t="s">
        <v>767</v>
      </c>
      <c r="B434" s="164">
        <v>10258</v>
      </c>
      <c r="C434" s="163" t="s">
        <v>399</v>
      </c>
      <c r="D434" s="164">
        <v>1</v>
      </c>
      <c r="E434" s="7">
        <v>0</v>
      </c>
      <c r="F434" s="7">
        <v>0</v>
      </c>
      <c r="G434" s="7">
        <v>0</v>
      </c>
      <c r="H434" s="7">
        <v>0</v>
      </c>
      <c r="I434" s="7">
        <v>0</v>
      </c>
      <c r="J434" s="7">
        <v>0</v>
      </c>
      <c r="K434" s="7">
        <v>0</v>
      </c>
      <c r="L434" s="164">
        <v>0</v>
      </c>
      <c r="M434" s="16">
        <v>0</v>
      </c>
      <c r="N434" s="13">
        <v>46004</v>
      </c>
    </row>
    <row r="435" spans="1:14" x14ac:dyDescent="0.15">
      <c r="A435" s="163" t="s">
        <v>223</v>
      </c>
      <c r="B435" s="164">
        <v>10010</v>
      </c>
      <c r="C435" s="163" t="s">
        <v>98</v>
      </c>
      <c r="D435" s="164">
        <v>1</v>
      </c>
      <c r="E435" s="7">
        <v>25</v>
      </c>
      <c r="F435" s="7">
        <v>0</v>
      </c>
      <c r="G435" s="7">
        <v>0</v>
      </c>
      <c r="H435" s="7">
        <v>0</v>
      </c>
      <c r="I435" s="7">
        <v>25</v>
      </c>
      <c r="J435" s="7">
        <v>0</v>
      </c>
      <c r="K435" s="7">
        <v>25</v>
      </c>
      <c r="L435" s="164">
        <v>1</v>
      </c>
      <c r="M435" s="16">
        <v>0</v>
      </c>
      <c r="N435" s="13">
        <v>46004</v>
      </c>
    </row>
    <row r="436" spans="1:14" x14ac:dyDescent="0.15">
      <c r="A436" s="163" t="s">
        <v>468</v>
      </c>
      <c r="B436" s="164">
        <v>10506</v>
      </c>
      <c r="C436" s="163" t="s">
        <v>399</v>
      </c>
      <c r="D436" s="164">
        <v>1</v>
      </c>
      <c r="E436" s="7">
        <v>0</v>
      </c>
      <c r="F436" s="7">
        <v>0</v>
      </c>
      <c r="G436" s="7">
        <v>0</v>
      </c>
      <c r="H436" s="7">
        <v>0</v>
      </c>
      <c r="I436" s="7">
        <v>0</v>
      </c>
      <c r="J436" s="7">
        <v>0</v>
      </c>
      <c r="K436" s="7">
        <v>0</v>
      </c>
      <c r="L436" s="164">
        <v>0</v>
      </c>
      <c r="M436" s="16">
        <v>0</v>
      </c>
      <c r="N436" s="13">
        <v>46004</v>
      </c>
    </row>
    <row r="437" spans="1:14" x14ac:dyDescent="0.15">
      <c r="A437" s="163" t="s">
        <v>601</v>
      </c>
      <c r="B437" s="164">
        <v>10167</v>
      </c>
      <c r="C437" s="163" t="s">
        <v>519</v>
      </c>
      <c r="D437" s="164">
        <v>1</v>
      </c>
      <c r="E437" s="7">
        <v>350</v>
      </c>
      <c r="F437" s="7">
        <v>0</v>
      </c>
      <c r="G437" s="7">
        <v>0</v>
      </c>
      <c r="H437" s="7">
        <v>22.44</v>
      </c>
      <c r="I437" s="7">
        <v>327.56</v>
      </c>
      <c r="J437" s="7">
        <v>0</v>
      </c>
      <c r="K437" s="7">
        <v>327.56</v>
      </c>
      <c r="L437" s="164">
        <v>1</v>
      </c>
      <c r="M437" s="16">
        <v>0</v>
      </c>
      <c r="N437" s="13">
        <v>46005</v>
      </c>
    </row>
    <row r="438" spans="1:14" x14ac:dyDescent="0.15">
      <c r="A438" s="163" t="s">
        <v>482</v>
      </c>
      <c r="B438" s="164">
        <v>10109</v>
      </c>
      <c r="C438" s="163" t="s">
        <v>483</v>
      </c>
      <c r="D438" s="164">
        <v>1</v>
      </c>
      <c r="E438" s="7">
        <v>275</v>
      </c>
      <c r="F438" s="7">
        <v>0</v>
      </c>
      <c r="G438" s="7">
        <v>0</v>
      </c>
      <c r="H438" s="7">
        <v>0</v>
      </c>
      <c r="I438" s="7">
        <v>275</v>
      </c>
      <c r="J438" s="7">
        <v>0</v>
      </c>
      <c r="K438" s="7">
        <v>275</v>
      </c>
      <c r="L438" s="164">
        <v>1</v>
      </c>
      <c r="M438" s="16">
        <v>0</v>
      </c>
      <c r="N438" s="13">
        <v>46005</v>
      </c>
    </row>
    <row r="439" spans="1:14" x14ac:dyDescent="0.15">
      <c r="A439" s="163" t="s">
        <v>667</v>
      </c>
      <c r="B439" s="164">
        <v>10018</v>
      </c>
      <c r="C439" s="163" t="s">
        <v>481</v>
      </c>
      <c r="D439" s="164">
        <v>1</v>
      </c>
      <c r="E439" s="7">
        <v>255</v>
      </c>
      <c r="F439" s="7">
        <v>0</v>
      </c>
      <c r="G439" s="7">
        <v>0</v>
      </c>
      <c r="H439" s="7">
        <v>16.350000000000001</v>
      </c>
      <c r="I439" s="7">
        <v>238.65</v>
      </c>
      <c r="J439" s="7">
        <v>0</v>
      </c>
      <c r="K439" s="7">
        <v>238.65</v>
      </c>
      <c r="L439" s="164">
        <v>1</v>
      </c>
      <c r="M439" s="16">
        <v>0</v>
      </c>
      <c r="N439" s="13">
        <v>46005</v>
      </c>
    </row>
    <row r="440" spans="1:14" x14ac:dyDescent="0.15">
      <c r="A440" s="163" t="s">
        <v>579</v>
      </c>
      <c r="B440" s="164">
        <v>10062</v>
      </c>
      <c r="C440" s="163" t="s">
        <v>481</v>
      </c>
      <c r="D440" s="164">
        <v>1</v>
      </c>
      <c r="E440" s="7">
        <v>275</v>
      </c>
      <c r="F440" s="7">
        <v>0</v>
      </c>
      <c r="G440" s="7">
        <v>0</v>
      </c>
      <c r="H440" s="7">
        <v>17.63</v>
      </c>
      <c r="I440" s="7">
        <v>257.37</v>
      </c>
      <c r="J440" s="7">
        <v>0</v>
      </c>
      <c r="K440" s="7">
        <v>257.37</v>
      </c>
      <c r="L440" s="164">
        <v>1</v>
      </c>
      <c r="M440" s="16">
        <v>0</v>
      </c>
      <c r="N440" s="13">
        <v>46005</v>
      </c>
    </row>
    <row r="441" spans="1:14" x14ac:dyDescent="0.15">
      <c r="A441" s="163" t="s">
        <v>487</v>
      </c>
      <c r="B441" s="164">
        <v>10442</v>
      </c>
      <c r="C441" s="163" t="s">
        <v>99</v>
      </c>
      <c r="D441" s="164">
        <v>4</v>
      </c>
      <c r="E441" s="7">
        <v>332</v>
      </c>
      <c r="F441" s="7">
        <v>0</v>
      </c>
      <c r="G441" s="7">
        <v>0</v>
      </c>
      <c r="H441" s="7">
        <v>13.72</v>
      </c>
      <c r="I441" s="7">
        <v>318.27999999999997</v>
      </c>
      <c r="J441" s="7">
        <v>0</v>
      </c>
      <c r="K441" s="7">
        <v>318.27999999999997</v>
      </c>
      <c r="L441" s="164">
        <v>1</v>
      </c>
      <c r="M441" s="16">
        <v>0</v>
      </c>
      <c r="N441" s="13">
        <v>46005</v>
      </c>
    </row>
    <row r="442" spans="1:14" x14ac:dyDescent="0.15">
      <c r="A442" s="163" t="s">
        <v>488</v>
      </c>
      <c r="B442" s="164">
        <v>10440</v>
      </c>
      <c r="C442" s="163" t="s">
        <v>99</v>
      </c>
      <c r="D442" s="164">
        <v>2</v>
      </c>
      <c r="E442" s="7">
        <v>176</v>
      </c>
      <c r="F442" s="7">
        <v>0</v>
      </c>
      <c r="G442" s="7">
        <v>0</v>
      </c>
      <c r="H442" s="7">
        <v>10.27</v>
      </c>
      <c r="I442" s="7">
        <v>165.73</v>
      </c>
      <c r="J442" s="7">
        <v>0</v>
      </c>
      <c r="K442" s="7">
        <v>165.73</v>
      </c>
      <c r="L442" s="164">
        <v>1</v>
      </c>
      <c r="M442" s="16">
        <v>0</v>
      </c>
      <c r="N442" s="13">
        <v>46005</v>
      </c>
    </row>
    <row r="443" spans="1:14" x14ac:dyDescent="0.15">
      <c r="A443" s="163" t="s">
        <v>593</v>
      </c>
      <c r="B443" s="164">
        <v>10438</v>
      </c>
      <c r="C443" s="163" t="s">
        <v>99</v>
      </c>
      <c r="D443" s="164">
        <v>2</v>
      </c>
      <c r="E443" s="7">
        <v>190</v>
      </c>
      <c r="F443" s="7">
        <v>0</v>
      </c>
      <c r="G443" s="7">
        <v>0</v>
      </c>
      <c r="H443" s="7">
        <v>12.18</v>
      </c>
      <c r="I443" s="7">
        <v>177.82</v>
      </c>
      <c r="J443" s="7">
        <v>0</v>
      </c>
      <c r="K443" s="7">
        <v>177.82</v>
      </c>
      <c r="L443" s="164">
        <v>1</v>
      </c>
      <c r="M443" s="16">
        <v>0</v>
      </c>
      <c r="N443" s="13">
        <v>46005</v>
      </c>
    </row>
    <row r="444" spans="1:14" x14ac:dyDescent="0.15">
      <c r="A444" s="163" t="s">
        <v>552</v>
      </c>
      <c r="B444" s="164">
        <v>10211</v>
      </c>
      <c r="C444" s="163" t="s">
        <v>491</v>
      </c>
      <c r="D444" s="164">
        <v>1</v>
      </c>
      <c r="E444" s="7">
        <v>265</v>
      </c>
      <c r="F444" s="7">
        <v>0</v>
      </c>
      <c r="G444" s="7">
        <v>0</v>
      </c>
      <c r="H444" s="7">
        <v>0</v>
      </c>
      <c r="I444" s="7">
        <v>265</v>
      </c>
      <c r="J444" s="7">
        <v>0</v>
      </c>
      <c r="K444" s="7">
        <v>265</v>
      </c>
      <c r="L444" s="164">
        <v>1</v>
      </c>
      <c r="M444" s="16">
        <v>0</v>
      </c>
      <c r="N444" s="13">
        <v>46005</v>
      </c>
    </row>
    <row r="445" spans="1:14" x14ac:dyDescent="0.15">
      <c r="A445" s="163" t="s">
        <v>647</v>
      </c>
      <c r="B445" s="164">
        <v>10224</v>
      </c>
      <c r="C445" s="163" t="s">
        <v>491</v>
      </c>
      <c r="D445" s="164">
        <v>1</v>
      </c>
      <c r="E445" s="7">
        <v>255</v>
      </c>
      <c r="F445" s="7">
        <v>0</v>
      </c>
      <c r="G445" s="7">
        <v>0</v>
      </c>
      <c r="H445" s="7">
        <v>14.88</v>
      </c>
      <c r="I445" s="7">
        <v>240.12</v>
      </c>
      <c r="J445" s="7">
        <v>0</v>
      </c>
      <c r="K445" s="7">
        <v>240.12</v>
      </c>
      <c r="L445" s="164">
        <v>1</v>
      </c>
      <c r="M445" s="16">
        <v>0</v>
      </c>
      <c r="N445" s="13">
        <v>46005</v>
      </c>
    </row>
    <row r="446" spans="1:14" x14ac:dyDescent="0.15">
      <c r="A446" s="163" t="s">
        <v>492</v>
      </c>
      <c r="B446" s="164">
        <v>10216</v>
      </c>
      <c r="C446" s="163" t="s">
        <v>491</v>
      </c>
      <c r="D446" s="164">
        <v>1</v>
      </c>
      <c r="E446" s="7">
        <v>245</v>
      </c>
      <c r="F446" s="7">
        <v>0</v>
      </c>
      <c r="G446" s="7">
        <v>0</v>
      </c>
      <c r="H446" s="7">
        <v>0</v>
      </c>
      <c r="I446" s="7">
        <v>245</v>
      </c>
      <c r="J446" s="7">
        <v>0</v>
      </c>
      <c r="K446" s="7">
        <v>245</v>
      </c>
      <c r="L446" s="164">
        <v>1</v>
      </c>
      <c r="M446" s="16">
        <v>0</v>
      </c>
      <c r="N446" s="13">
        <v>46005</v>
      </c>
    </row>
    <row r="447" spans="1:14" x14ac:dyDescent="0.15">
      <c r="A447" s="163" t="s">
        <v>493</v>
      </c>
      <c r="B447" s="164">
        <v>10264</v>
      </c>
      <c r="C447" s="163" t="s">
        <v>9</v>
      </c>
      <c r="D447" s="164">
        <v>2</v>
      </c>
      <c r="E447" s="7">
        <v>380</v>
      </c>
      <c r="F447" s="7">
        <v>0</v>
      </c>
      <c r="G447" s="7">
        <v>0</v>
      </c>
      <c r="H447" s="7">
        <v>0</v>
      </c>
      <c r="I447" s="7">
        <v>380</v>
      </c>
      <c r="J447" s="7">
        <v>0</v>
      </c>
      <c r="K447" s="7">
        <v>380</v>
      </c>
      <c r="L447" s="164">
        <v>1</v>
      </c>
      <c r="M447" s="16">
        <v>0</v>
      </c>
      <c r="N447" s="13">
        <v>46005</v>
      </c>
    </row>
    <row r="448" spans="1:14" x14ac:dyDescent="0.15">
      <c r="A448" s="163" t="s">
        <v>768</v>
      </c>
      <c r="B448" s="164">
        <v>10369</v>
      </c>
      <c r="C448" s="163" t="s">
        <v>9</v>
      </c>
      <c r="D448" s="164">
        <v>1</v>
      </c>
      <c r="E448" s="7">
        <v>225</v>
      </c>
      <c r="F448" s="7">
        <v>0</v>
      </c>
      <c r="G448" s="7">
        <v>0</v>
      </c>
      <c r="H448" s="7">
        <v>13.13</v>
      </c>
      <c r="I448" s="7">
        <v>211.87</v>
      </c>
      <c r="J448" s="7">
        <v>0</v>
      </c>
      <c r="K448" s="7">
        <v>211.87</v>
      </c>
      <c r="L448" s="164">
        <v>1</v>
      </c>
      <c r="M448" s="16">
        <v>0</v>
      </c>
      <c r="N448" s="13">
        <v>46005</v>
      </c>
    </row>
    <row r="449" spans="1:14" x14ac:dyDescent="0.15">
      <c r="A449" s="163" t="s">
        <v>507</v>
      </c>
      <c r="B449" s="164">
        <v>10373</v>
      </c>
      <c r="C449" s="163" t="s">
        <v>9</v>
      </c>
      <c r="D449" s="164">
        <v>1</v>
      </c>
      <c r="E449" s="7">
        <v>275</v>
      </c>
      <c r="F449" s="7">
        <v>0</v>
      </c>
      <c r="G449" s="7">
        <v>0</v>
      </c>
      <c r="H449" s="7">
        <v>16.05</v>
      </c>
      <c r="I449" s="7">
        <v>258.95</v>
      </c>
      <c r="J449" s="7">
        <v>0</v>
      </c>
      <c r="K449" s="7">
        <v>258.95</v>
      </c>
      <c r="L449" s="164">
        <v>1</v>
      </c>
      <c r="M449" s="16">
        <v>0</v>
      </c>
      <c r="N449" s="13">
        <v>46005</v>
      </c>
    </row>
    <row r="450" spans="1:14" x14ac:dyDescent="0.15">
      <c r="A450" s="163" t="s">
        <v>526</v>
      </c>
      <c r="B450" s="164">
        <v>10363</v>
      </c>
      <c r="C450" s="163" t="s">
        <v>9</v>
      </c>
      <c r="D450" s="164">
        <v>1</v>
      </c>
      <c r="E450" s="7">
        <v>265</v>
      </c>
      <c r="F450" s="7">
        <v>0</v>
      </c>
      <c r="G450" s="7">
        <v>0</v>
      </c>
      <c r="H450" s="7">
        <v>15.47</v>
      </c>
      <c r="I450" s="7">
        <v>249.53</v>
      </c>
      <c r="J450" s="7">
        <v>0</v>
      </c>
      <c r="K450" s="7">
        <v>249.53</v>
      </c>
      <c r="L450" s="164">
        <v>1</v>
      </c>
      <c r="M450" s="16">
        <v>0</v>
      </c>
      <c r="N450" s="13">
        <v>46005</v>
      </c>
    </row>
    <row r="451" spans="1:14" x14ac:dyDescent="0.15">
      <c r="A451" s="163" t="s">
        <v>553</v>
      </c>
      <c r="B451" s="164">
        <v>10481</v>
      </c>
      <c r="C451" s="163" t="s">
        <v>77</v>
      </c>
      <c r="D451" s="164">
        <v>1</v>
      </c>
      <c r="E451" s="7">
        <v>860</v>
      </c>
      <c r="F451" s="7">
        <v>0</v>
      </c>
      <c r="G451" s="7">
        <v>0</v>
      </c>
      <c r="H451" s="7">
        <v>15.98</v>
      </c>
      <c r="I451" s="7">
        <v>844.02</v>
      </c>
      <c r="J451" s="7">
        <v>0</v>
      </c>
      <c r="K451" s="7">
        <v>844.02</v>
      </c>
      <c r="L451" s="164">
        <v>1</v>
      </c>
      <c r="M451" s="16">
        <v>0</v>
      </c>
      <c r="N451" s="13">
        <v>46005</v>
      </c>
    </row>
    <row r="452" spans="1:14" x14ac:dyDescent="0.15">
      <c r="A452" s="163" t="s">
        <v>769</v>
      </c>
      <c r="B452" s="164">
        <v>10482</v>
      </c>
      <c r="C452" s="163" t="s">
        <v>77</v>
      </c>
      <c r="D452" s="164">
        <v>1</v>
      </c>
      <c r="E452" s="7">
        <v>1020</v>
      </c>
      <c r="F452" s="7">
        <v>0</v>
      </c>
      <c r="G452" s="7">
        <v>0</v>
      </c>
      <c r="H452" s="7">
        <v>18.940000000000001</v>
      </c>
      <c r="I452" s="7">
        <v>1001.06</v>
      </c>
      <c r="J452" s="7">
        <v>0</v>
      </c>
      <c r="K452" s="7">
        <v>1001.06</v>
      </c>
      <c r="L452" s="164">
        <v>1</v>
      </c>
      <c r="M452" s="16">
        <v>0</v>
      </c>
      <c r="N452" s="13">
        <v>46005</v>
      </c>
    </row>
    <row r="453" spans="1:14" x14ac:dyDescent="0.15">
      <c r="A453" s="163" t="s">
        <v>770</v>
      </c>
      <c r="B453" s="164">
        <v>10483</v>
      </c>
      <c r="C453" s="163" t="s">
        <v>77</v>
      </c>
      <c r="D453" s="164">
        <v>1</v>
      </c>
      <c r="E453" s="7">
        <v>1320</v>
      </c>
      <c r="F453" s="7">
        <v>0</v>
      </c>
      <c r="G453" s="7">
        <v>0</v>
      </c>
      <c r="H453" s="7">
        <v>0</v>
      </c>
      <c r="I453" s="7">
        <v>1320</v>
      </c>
      <c r="J453" s="7">
        <v>0</v>
      </c>
      <c r="K453" s="7">
        <v>1320</v>
      </c>
      <c r="L453" s="164">
        <v>1</v>
      </c>
      <c r="M453" s="16">
        <v>0</v>
      </c>
      <c r="N453" s="13">
        <v>46005</v>
      </c>
    </row>
    <row r="454" spans="1:14" x14ac:dyDescent="0.15">
      <c r="A454" s="163" t="s">
        <v>771</v>
      </c>
      <c r="B454" s="164">
        <v>10484</v>
      </c>
      <c r="C454" s="163" t="s">
        <v>77</v>
      </c>
      <c r="D454" s="164">
        <v>2</v>
      </c>
      <c r="E454" s="7">
        <v>4060</v>
      </c>
      <c r="F454" s="7">
        <v>0</v>
      </c>
      <c r="G454" s="7">
        <v>0</v>
      </c>
      <c r="H454" s="7">
        <v>0</v>
      </c>
      <c r="I454" s="7">
        <v>4060</v>
      </c>
      <c r="J454" s="7">
        <v>0</v>
      </c>
      <c r="K454" s="7">
        <v>4060</v>
      </c>
      <c r="L454" s="164">
        <v>1</v>
      </c>
      <c r="M454" s="16">
        <v>0</v>
      </c>
      <c r="N454" s="13">
        <v>46005</v>
      </c>
    </row>
    <row r="455" spans="1:14" x14ac:dyDescent="0.15">
      <c r="A455" s="163" t="s">
        <v>496</v>
      </c>
      <c r="B455" s="164">
        <v>10360</v>
      </c>
      <c r="C455" s="163" t="s">
        <v>19</v>
      </c>
      <c r="D455" s="164">
        <v>1</v>
      </c>
      <c r="E455" s="7">
        <v>385</v>
      </c>
      <c r="F455" s="7">
        <v>0</v>
      </c>
      <c r="G455" s="7">
        <v>0</v>
      </c>
      <c r="H455" s="7">
        <v>24.68</v>
      </c>
      <c r="I455" s="7">
        <v>360.32</v>
      </c>
      <c r="J455" s="7">
        <v>0</v>
      </c>
      <c r="K455" s="7">
        <v>360.32</v>
      </c>
      <c r="L455" s="164">
        <v>1</v>
      </c>
      <c r="M455" s="16">
        <v>0</v>
      </c>
      <c r="N455" s="13">
        <v>46005</v>
      </c>
    </row>
    <row r="456" spans="1:14" x14ac:dyDescent="0.15">
      <c r="A456" s="163" t="s">
        <v>498</v>
      </c>
      <c r="B456" s="164">
        <v>10356</v>
      </c>
      <c r="C456" s="163" t="s">
        <v>19</v>
      </c>
      <c r="D456" s="164">
        <v>2</v>
      </c>
      <c r="E456" s="7">
        <v>720</v>
      </c>
      <c r="F456" s="7">
        <v>0</v>
      </c>
      <c r="G456" s="7">
        <v>0</v>
      </c>
      <c r="H456" s="7">
        <v>44.09</v>
      </c>
      <c r="I456" s="7">
        <v>675.91</v>
      </c>
      <c r="J456" s="7">
        <v>0</v>
      </c>
      <c r="K456" s="7">
        <v>675.91</v>
      </c>
      <c r="L456" s="164">
        <v>1</v>
      </c>
      <c r="M456" s="16">
        <v>0</v>
      </c>
      <c r="N456" s="13">
        <v>46005</v>
      </c>
    </row>
    <row r="457" spans="1:14" x14ac:dyDescent="0.15">
      <c r="A457" s="163" t="s">
        <v>568</v>
      </c>
      <c r="B457" s="164">
        <v>10545</v>
      </c>
      <c r="C457" s="163" t="s">
        <v>19</v>
      </c>
      <c r="D457" s="164">
        <v>1</v>
      </c>
      <c r="E457" s="7">
        <v>340</v>
      </c>
      <c r="F457" s="7">
        <v>0</v>
      </c>
      <c r="G457" s="7">
        <v>0</v>
      </c>
      <c r="H457" s="7">
        <v>19.84</v>
      </c>
      <c r="I457" s="7">
        <v>320.16000000000003</v>
      </c>
      <c r="J457" s="7">
        <v>0</v>
      </c>
      <c r="K457" s="7">
        <v>320.16000000000003</v>
      </c>
      <c r="L457" s="164">
        <v>1</v>
      </c>
      <c r="M457" s="16">
        <v>0</v>
      </c>
      <c r="N457" s="13">
        <v>46005</v>
      </c>
    </row>
    <row r="458" spans="1:14" x14ac:dyDescent="0.15">
      <c r="A458" s="163" t="s">
        <v>591</v>
      </c>
      <c r="B458" s="164">
        <v>10509</v>
      </c>
      <c r="C458" s="163" t="s">
        <v>79</v>
      </c>
      <c r="D458" s="164">
        <v>1</v>
      </c>
      <c r="E458" s="7">
        <v>320</v>
      </c>
      <c r="F458" s="7">
        <v>0</v>
      </c>
      <c r="G458" s="7">
        <v>0</v>
      </c>
      <c r="H458" s="7">
        <v>18.670000000000002</v>
      </c>
      <c r="I458" s="7">
        <v>301.33</v>
      </c>
      <c r="J458" s="7">
        <v>0</v>
      </c>
      <c r="K458" s="7">
        <v>301.33</v>
      </c>
      <c r="L458" s="164">
        <v>1</v>
      </c>
      <c r="M458" s="16">
        <v>0</v>
      </c>
      <c r="N458" s="13">
        <v>46005</v>
      </c>
    </row>
    <row r="459" spans="1:14" x14ac:dyDescent="0.15">
      <c r="A459" s="163" t="s">
        <v>659</v>
      </c>
      <c r="B459" s="164">
        <v>10142</v>
      </c>
      <c r="C459" s="163" t="s">
        <v>79</v>
      </c>
      <c r="D459" s="164">
        <v>1</v>
      </c>
      <c r="E459" s="7">
        <v>320</v>
      </c>
      <c r="F459" s="7">
        <v>0</v>
      </c>
      <c r="G459" s="7">
        <v>0</v>
      </c>
      <c r="H459" s="7">
        <v>18.68</v>
      </c>
      <c r="I459" s="7">
        <v>301.32</v>
      </c>
      <c r="J459" s="7">
        <v>0</v>
      </c>
      <c r="K459" s="7">
        <v>301.32</v>
      </c>
      <c r="L459" s="164">
        <v>1</v>
      </c>
      <c r="M459" s="16">
        <v>0</v>
      </c>
      <c r="N459" s="13">
        <v>46005</v>
      </c>
    </row>
    <row r="460" spans="1:14" x14ac:dyDescent="0.15">
      <c r="A460" s="163" t="s">
        <v>772</v>
      </c>
      <c r="B460" s="164">
        <v>10607</v>
      </c>
      <c r="C460" s="163" t="s">
        <v>744</v>
      </c>
      <c r="D460" s="164">
        <v>13</v>
      </c>
      <c r="E460" s="7">
        <v>1495</v>
      </c>
      <c r="F460" s="7">
        <v>0</v>
      </c>
      <c r="G460" s="7">
        <v>0</v>
      </c>
      <c r="H460" s="7">
        <v>195</v>
      </c>
      <c r="I460" s="7">
        <v>1300</v>
      </c>
      <c r="J460" s="7">
        <v>0</v>
      </c>
      <c r="K460" s="7">
        <v>1300</v>
      </c>
      <c r="L460" s="164">
        <v>1</v>
      </c>
      <c r="M460" s="16">
        <v>0</v>
      </c>
      <c r="N460" s="13">
        <v>46005</v>
      </c>
    </row>
    <row r="461" spans="1:14" x14ac:dyDescent="0.15">
      <c r="A461" s="163" t="s">
        <v>429</v>
      </c>
      <c r="B461" s="164">
        <v>10632</v>
      </c>
      <c r="C461" s="163" t="s">
        <v>727</v>
      </c>
      <c r="D461" s="164">
        <v>1</v>
      </c>
      <c r="E461" s="7">
        <v>159</v>
      </c>
      <c r="F461" s="7">
        <v>0</v>
      </c>
      <c r="G461" s="7">
        <v>0</v>
      </c>
      <c r="H461" s="7">
        <v>0</v>
      </c>
      <c r="I461" s="7">
        <v>159</v>
      </c>
      <c r="J461" s="7">
        <v>0</v>
      </c>
      <c r="K461" s="7">
        <v>159</v>
      </c>
      <c r="L461" s="164">
        <v>1</v>
      </c>
      <c r="M461" s="16">
        <v>0</v>
      </c>
      <c r="N461" s="13">
        <v>46005</v>
      </c>
    </row>
    <row r="462" spans="1:14" x14ac:dyDescent="0.15">
      <c r="A462" s="163" t="s">
        <v>513</v>
      </c>
      <c r="B462" s="164">
        <v>10451</v>
      </c>
      <c r="C462" s="163" t="s">
        <v>38</v>
      </c>
      <c r="D462" s="164">
        <v>1</v>
      </c>
      <c r="E462" s="7">
        <v>895</v>
      </c>
      <c r="F462" s="7">
        <v>0</v>
      </c>
      <c r="G462" s="7">
        <v>0</v>
      </c>
      <c r="H462" s="7">
        <v>0</v>
      </c>
      <c r="I462" s="7">
        <v>895</v>
      </c>
      <c r="J462" s="7">
        <v>0</v>
      </c>
      <c r="K462" s="7">
        <v>895</v>
      </c>
      <c r="L462" s="164">
        <v>1</v>
      </c>
      <c r="M462" s="16">
        <v>0</v>
      </c>
      <c r="N462" s="13">
        <v>46006</v>
      </c>
    </row>
    <row r="463" spans="1:14" x14ac:dyDescent="0.15">
      <c r="A463" s="163" t="s">
        <v>559</v>
      </c>
      <c r="B463" s="164">
        <v>10168</v>
      </c>
      <c r="C463" s="163" t="s">
        <v>519</v>
      </c>
      <c r="D463" s="164">
        <v>1</v>
      </c>
      <c r="E463" s="7">
        <v>385</v>
      </c>
      <c r="F463" s="7">
        <v>0</v>
      </c>
      <c r="G463" s="7">
        <v>0</v>
      </c>
      <c r="H463" s="7">
        <v>0</v>
      </c>
      <c r="I463" s="7">
        <v>385</v>
      </c>
      <c r="J463" s="7">
        <v>0</v>
      </c>
      <c r="K463" s="7">
        <v>385</v>
      </c>
      <c r="L463" s="164">
        <v>1</v>
      </c>
      <c r="M463" s="16">
        <v>0</v>
      </c>
      <c r="N463" s="13">
        <v>46006</v>
      </c>
    </row>
    <row r="464" spans="1:14" x14ac:dyDescent="0.15">
      <c r="A464" s="163" t="s">
        <v>773</v>
      </c>
      <c r="B464" s="164">
        <v>10676</v>
      </c>
      <c r="C464" s="163" t="s">
        <v>774</v>
      </c>
      <c r="D464" s="164">
        <v>1</v>
      </c>
      <c r="E464" s="7">
        <v>0</v>
      </c>
      <c r="F464" s="7">
        <v>0</v>
      </c>
      <c r="G464" s="7">
        <v>0</v>
      </c>
      <c r="H464" s="7">
        <v>0</v>
      </c>
      <c r="I464" s="7">
        <v>0</v>
      </c>
      <c r="J464" s="7">
        <v>0</v>
      </c>
      <c r="K464" s="7">
        <v>0</v>
      </c>
      <c r="L464" s="164">
        <v>0</v>
      </c>
      <c r="M464" s="16">
        <v>0</v>
      </c>
      <c r="N464" s="13">
        <v>46006</v>
      </c>
    </row>
    <row r="465" spans="1:14" x14ac:dyDescent="0.15">
      <c r="A465" s="163" t="s">
        <v>550</v>
      </c>
      <c r="B465" s="164">
        <v>10072</v>
      </c>
      <c r="C465" s="163" t="s">
        <v>481</v>
      </c>
      <c r="D465" s="164">
        <v>1</v>
      </c>
      <c r="E465" s="7">
        <v>315</v>
      </c>
      <c r="F465" s="7">
        <v>0</v>
      </c>
      <c r="G465" s="7">
        <v>0</v>
      </c>
      <c r="H465" s="7">
        <v>0</v>
      </c>
      <c r="I465" s="7">
        <v>315</v>
      </c>
      <c r="J465" s="7">
        <v>0</v>
      </c>
      <c r="K465" s="7">
        <v>315</v>
      </c>
      <c r="L465" s="164">
        <v>1</v>
      </c>
      <c r="M465" s="16">
        <v>0</v>
      </c>
      <c r="N465" s="13">
        <v>46006</v>
      </c>
    </row>
    <row r="466" spans="1:14" x14ac:dyDescent="0.15">
      <c r="A466" s="163" t="s">
        <v>538</v>
      </c>
      <c r="B466" s="164">
        <v>10645</v>
      </c>
      <c r="C466" s="163" t="s">
        <v>519</v>
      </c>
      <c r="D466" s="164">
        <v>1</v>
      </c>
      <c r="E466" s="7">
        <v>340</v>
      </c>
      <c r="F466" s="7">
        <v>0</v>
      </c>
      <c r="G466" s="7">
        <v>0</v>
      </c>
      <c r="H466" s="7">
        <v>0</v>
      </c>
      <c r="I466" s="7">
        <v>340</v>
      </c>
      <c r="J466" s="7">
        <v>0</v>
      </c>
      <c r="K466" s="7">
        <v>340</v>
      </c>
      <c r="L466" s="164">
        <v>1</v>
      </c>
      <c r="M466" s="16">
        <v>0</v>
      </c>
      <c r="N466" s="13">
        <v>46006</v>
      </c>
    </row>
    <row r="467" spans="1:14" x14ac:dyDescent="0.15">
      <c r="A467" s="163" t="s">
        <v>504</v>
      </c>
      <c r="B467" s="164">
        <v>10125</v>
      </c>
      <c r="C467" s="163" t="s">
        <v>483</v>
      </c>
      <c r="D467" s="164">
        <v>1</v>
      </c>
      <c r="E467" s="7">
        <v>275</v>
      </c>
      <c r="F467" s="7">
        <v>0</v>
      </c>
      <c r="G467" s="7">
        <v>0</v>
      </c>
      <c r="H467" s="7">
        <v>0</v>
      </c>
      <c r="I467" s="7">
        <v>275</v>
      </c>
      <c r="J467" s="7">
        <v>0</v>
      </c>
      <c r="K467" s="7">
        <v>275</v>
      </c>
      <c r="L467" s="164">
        <v>1</v>
      </c>
      <c r="M467" s="16">
        <v>0</v>
      </c>
      <c r="N467" s="13">
        <v>46006</v>
      </c>
    </row>
    <row r="468" spans="1:14" x14ac:dyDescent="0.15">
      <c r="A468" s="163" t="s">
        <v>482</v>
      </c>
      <c r="B468" s="164">
        <v>10109</v>
      </c>
      <c r="C468" s="163" t="s">
        <v>483</v>
      </c>
      <c r="D468" s="164">
        <v>1</v>
      </c>
      <c r="E468" s="7">
        <v>275</v>
      </c>
      <c r="F468" s="7">
        <v>0</v>
      </c>
      <c r="G468" s="7">
        <v>0</v>
      </c>
      <c r="H468" s="7">
        <v>0</v>
      </c>
      <c r="I468" s="7">
        <v>275</v>
      </c>
      <c r="J468" s="7">
        <v>0</v>
      </c>
      <c r="K468" s="7">
        <v>275</v>
      </c>
      <c r="L468" s="164">
        <v>1</v>
      </c>
      <c r="M468" s="16">
        <v>0</v>
      </c>
      <c r="N468" s="13">
        <v>46006</v>
      </c>
    </row>
    <row r="469" spans="1:14" x14ac:dyDescent="0.15">
      <c r="A469" s="163" t="s">
        <v>576</v>
      </c>
      <c r="B469" s="164">
        <v>10111</v>
      </c>
      <c r="C469" s="163" t="s">
        <v>483</v>
      </c>
      <c r="D469" s="164">
        <v>1</v>
      </c>
      <c r="E469" s="7">
        <v>355</v>
      </c>
      <c r="F469" s="7">
        <v>0</v>
      </c>
      <c r="G469" s="7">
        <v>0</v>
      </c>
      <c r="H469" s="7">
        <v>0</v>
      </c>
      <c r="I469" s="7">
        <v>355</v>
      </c>
      <c r="J469" s="7">
        <v>0</v>
      </c>
      <c r="K469" s="7">
        <v>355</v>
      </c>
      <c r="L469" s="164">
        <v>1</v>
      </c>
      <c r="M469" s="16">
        <v>0</v>
      </c>
      <c r="N469" s="13">
        <v>46006</v>
      </c>
    </row>
    <row r="470" spans="1:14" x14ac:dyDescent="0.15">
      <c r="A470" s="163" t="s">
        <v>733</v>
      </c>
      <c r="B470" s="164">
        <v>10113</v>
      </c>
      <c r="C470" s="163" t="s">
        <v>541</v>
      </c>
      <c r="D470" s="164">
        <v>1</v>
      </c>
      <c r="E470" s="7">
        <v>375</v>
      </c>
      <c r="F470" s="7">
        <v>0</v>
      </c>
      <c r="G470" s="7">
        <v>0</v>
      </c>
      <c r="H470" s="7">
        <v>0</v>
      </c>
      <c r="I470" s="7">
        <v>375</v>
      </c>
      <c r="J470" s="7">
        <v>0</v>
      </c>
      <c r="K470" s="7">
        <v>375</v>
      </c>
      <c r="L470" s="164">
        <v>1</v>
      </c>
      <c r="M470" s="16">
        <v>0</v>
      </c>
      <c r="N470" s="13">
        <v>46006</v>
      </c>
    </row>
    <row r="471" spans="1:14" x14ac:dyDescent="0.15">
      <c r="A471" s="163" t="s">
        <v>521</v>
      </c>
      <c r="B471" s="164">
        <v>10095</v>
      </c>
      <c r="C471" s="163" t="s">
        <v>483</v>
      </c>
      <c r="D471" s="164">
        <v>2</v>
      </c>
      <c r="E471" s="7">
        <v>520</v>
      </c>
      <c r="F471" s="7">
        <v>0</v>
      </c>
      <c r="G471" s="7">
        <v>0</v>
      </c>
      <c r="H471" s="7">
        <v>0</v>
      </c>
      <c r="I471" s="7">
        <v>520</v>
      </c>
      <c r="J471" s="7">
        <v>0</v>
      </c>
      <c r="K471" s="7">
        <v>520</v>
      </c>
      <c r="L471" s="164">
        <v>1</v>
      </c>
      <c r="M471" s="16">
        <v>0</v>
      </c>
      <c r="N471" s="13">
        <v>46006</v>
      </c>
    </row>
    <row r="472" spans="1:14" x14ac:dyDescent="0.15">
      <c r="A472" s="163" t="s">
        <v>650</v>
      </c>
      <c r="B472" s="164">
        <v>10616</v>
      </c>
      <c r="C472" s="163" t="s">
        <v>774</v>
      </c>
      <c r="D472" s="164">
        <v>1</v>
      </c>
      <c r="E472" s="7">
        <v>0</v>
      </c>
      <c r="F472" s="7">
        <v>0</v>
      </c>
      <c r="G472" s="7">
        <v>0</v>
      </c>
      <c r="H472" s="7">
        <v>0</v>
      </c>
      <c r="I472" s="7">
        <v>0</v>
      </c>
      <c r="J472" s="7">
        <v>0</v>
      </c>
      <c r="K472" s="7">
        <v>0</v>
      </c>
      <c r="L472" s="164">
        <v>0</v>
      </c>
      <c r="M472" s="16">
        <v>0</v>
      </c>
      <c r="N472" s="13">
        <v>46006</v>
      </c>
    </row>
    <row r="473" spans="1:14" x14ac:dyDescent="0.15">
      <c r="A473" s="163" t="s">
        <v>486</v>
      </c>
      <c r="B473" s="164">
        <v>10075</v>
      </c>
      <c r="C473" s="163" t="s">
        <v>481</v>
      </c>
      <c r="D473" s="164">
        <v>1</v>
      </c>
      <c r="E473" s="7">
        <v>275</v>
      </c>
      <c r="F473" s="7">
        <v>0</v>
      </c>
      <c r="G473" s="7">
        <v>0</v>
      </c>
      <c r="H473" s="7">
        <v>0</v>
      </c>
      <c r="I473" s="7">
        <v>275</v>
      </c>
      <c r="J473" s="7">
        <v>0</v>
      </c>
      <c r="K473" s="7">
        <v>275</v>
      </c>
      <c r="L473" s="164">
        <v>1</v>
      </c>
      <c r="M473" s="16">
        <v>0</v>
      </c>
      <c r="N473" s="13">
        <v>46006</v>
      </c>
    </row>
    <row r="474" spans="1:14" x14ac:dyDescent="0.15">
      <c r="A474" s="163" t="s">
        <v>542</v>
      </c>
      <c r="B474" s="164">
        <v>10436</v>
      </c>
      <c r="C474" s="163" t="s">
        <v>99</v>
      </c>
      <c r="D474" s="164">
        <v>1</v>
      </c>
      <c r="E474" s="7">
        <v>45</v>
      </c>
      <c r="F474" s="7">
        <v>0</v>
      </c>
      <c r="G474" s="7">
        <v>0</v>
      </c>
      <c r="H474" s="7">
        <v>0</v>
      </c>
      <c r="I474" s="7">
        <v>45</v>
      </c>
      <c r="J474" s="7">
        <v>0</v>
      </c>
      <c r="K474" s="7">
        <v>45</v>
      </c>
      <c r="L474" s="164">
        <v>1</v>
      </c>
      <c r="M474" s="16">
        <v>0</v>
      </c>
      <c r="N474" s="13">
        <v>46006</v>
      </c>
    </row>
    <row r="475" spans="1:14" x14ac:dyDescent="0.15">
      <c r="A475" s="163" t="s">
        <v>492</v>
      </c>
      <c r="B475" s="164">
        <v>10216</v>
      </c>
      <c r="C475" s="163" t="s">
        <v>491</v>
      </c>
      <c r="D475" s="164">
        <v>1</v>
      </c>
      <c r="E475" s="7">
        <v>245</v>
      </c>
      <c r="F475" s="7">
        <v>0</v>
      </c>
      <c r="G475" s="7">
        <v>0</v>
      </c>
      <c r="H475" s="7">
        <v>0</v>
      </c>
      <c r="I475" s="7">
        <v>245</v>
      </c>
      <c r="J475" s="7">
        <v>0</v>
      </c>
      <c r="K475" s="7">
        <v>245</v>
      </c>
      <c r="L475" s="164">
        <v>1</v>
      </c>
      <c r="M475" s="16">
        <v>0</v>
      </c>
      <c r="N475" s="13">
        <v>46006</v>
      </c>
    </row>
    <row r="476" spans="1:14" x14ac:dyDescent="0.15">
      <c r="A476" s="163" t="s">
        <v>493</v>
      </c>
      <c r="B476" s="164">
        <v>10264</v>
      </c>
      <c r="C476" s="163" t="s">
        <v>9</v>
      </c>
      <c r="D476" s="164">
        <v>4</v>
      </c>
      <c r="E476" s="7">
        <v>760</v>
      </c>
      <c r="F476" s="7">
        <v>0</v>
      </c>
      <c r="G476" s="7">
        <v>0</v>
      </c>
      <c r="H476" s="7">
        <v>0</v>
      </c>
      <c r="I476" s="7">
        <v>760</v>
      </c>
      <c r="J476" s="7">
        <v>0</v>
      </c>
      <c r="K476" s="7">
        <v>760</v>
      </c>
      <c r="L476" s="164">
        <v>1</v>
      </c>
      <c r="M476" s="16">
        <v>0</v>
      </c>
      <c r="N476" s="13">
        <v>46006</v>
      </c>
    </row>
    <row r="477" spans="1:14" x14ac:dyDescent="0.15">
      <c r="A477" s="163" t="s">
        <v>493</v>
      </c>
      <c r="B477" s="164">
        <v>10628</v>
      </c>
      <c r="C477" s="163" t="s">
        <v>774</v>
      </c>
      <c r="D477" s="164">
        <v>1</v>
      </c>
      <c r="E477" s="7">
        <v>0</v>
      </c>
      <c r="F477" s="7">
        <v>0</v>
      </c>
      <c r="G477" s="7">
        <v>0</v>
      </c>
      <c r="H477" s="7">
        <v>0</v>
      </c>
      <c r="I477" s="7">
        <v>0</v>
      </c>
      <c r="J477" s="7">
        <v>0</v>
      </c>
      <c r="K477" s="7">
        <v>0</v>
      </c>
      <c r="L477" s="164">
        <v>0</v>
      </c>
      <c r="M477" s="16">
        <v>0</v>
      </c>
      <c r="N477" s="13">
        <v>46006</v>
      </c>
    </row>
    <row r="478" spans="1:14" x14ac:dyDescent="0.15">
      <c r="A478" s="163" t="s">
        <v>686</v>
      </c>
      <c r="B478" s="164">
        <v>10366</v>
      </c>
      <c r="C478" s="163" t="s">
        <v>9</v>
      </c>
      <c r="D478" s="164">
        <v>1</v>
      </c>
      <c r="E478" s="7">
        <v>270</v>
      </c>
      <c r="F478" s="7">
        <v>0</v>
      </c>
      <c r="G478" s="7">
        <v>0</v>
      </c>
      <c r="H478" s="7">
        <v>0</v>
      </c>
      <c r="I478" s="7">
        <v>270</v>
      </c>
      <c r="J478" s="7">
        <v>0</v>
      </c>
      <c r="K478" s="7">
        <v>270</v>
      </c>
      <c r="L478" s="164">
        <v>1</v>
      </c>
      <c r="M478" s="16">
        <v>0</v>
      </c>
      <c r="N478" s="13">
        <v>46006</v>
      </c>
    </row>
    <row r="479" spans="1:14" x14ac:dyDescent="0.15">
      <c r="A479" s="163" t="s">
        <v>494</v>
      </c>
      <c r="B479" s="164">
        <v>10677</v>
      </c>
      <c r="C479" s="163" t="s">
        <v>774</v>
      </c>
      <c r="D479" s="164">
        <v>2</v>
      </c>
      <c r="E479" s="7">
        <v>0</v>
      </c>
      <c r="F479" s="7">
        <v>0</v>
      </c>
      <c r="G479" s="7">
        <v>0</v>
      </c>
      <c r="H479" s="7">
        <v>0</v>
      </c>
      <c r="I479" s="7">
        <v>0</v>
      </c>
      <c r="J479" s="7">
        <v>0</v>
      </c>
      <c r="K479" s="7">
        <v>0</v>
      </c>
      <c r="L479" s="164">
        <v>0</v>
      </c>
      <c r="M479" s="16">
        <v>0</v>
      </c>
      <c r="N479" s="13">
        <v>46006</v>
      </c>
    </row>
    <row r="480" spans="1:14" x14ac:dyDescent="0.15">
      <c r="A480" s="163" t="s">
        <v>509</v>
      </c>
      <c r="B480" s="164">
        <v>10364</v>
      </c>
      <c r="C480" s="163" t="s">
        <v>9</v>
      </c>
      <c r="D480" s="164">
        <v>1</v>
      </c>
      <c r="E480" s="7">
        <v>330</v>
      </c>
      <c r="F480" s="7">
        <v>0</v>
      </c>
      <c r="G480" s="7">
        <v>0</v>
      </c>
      <c r="H480" s="7">
        <v>0</v>
      </c>
      <c r="I480" s="7">
        <v>330</v>
      </c>
      <c r="J480" s="7">
        <v>0</v>
      </c>
      <c r="K480" s="7">
        <v>330</v>
      </c>
      <c r="L480" s="164">
        <v>1</v>
      </c>
      <c r="M480" s="16">
        <v>0</v>
      </c>
      <c r="N480" s="13">
        <v>46006</v>
      </c>
    </row>
    <row r="481" spans="1:14" x14ac:dyDescent="0.15">
      <c r="A481" s="163" t="s">
        <v>684</v>
      </c>
      <c r="B481" s="164">
        <v>10361</v>
      </c>
      <c r="C481" s="163" t="s">
        <v>19</v>
      </c>
      <c r="D481" s="164">
        <v>1</v>
      </c>
      <c r="E481" s="7">
        <v>385</v>
      </c>
      <c r="F481" s="7">
        <v>0</v>
      </c>
      <c r="G481" s="7">
        <v>0</v>
      </c>
      <c r="H481" s="7">
        <v>0</v>
      </c>
      <c r="I481" s="7">
        <v>385</v>
      </c>
      <c r="J481" s="7">
        <v>0</v>
      </c>
      <c r="K481" s="7">
        <v>385</v>
      </c>
      <c r="L481" s="164">
        <v>1</v>
      </c>
      <c r="M481" s="16">
        <v>0</v>
      </c>
      <c r="N481" s="13">
        <v>46006</v>
      </c>
    </row>
    <row r="482" spans="1:14" x14ac:dyDescent="0.15">
      <c r="A482" s="163" t="s">
        <v>495</v>
      </c>
      <c r="B482" s="164">
        <v>10354</v>
      </c>
      <c r="C482" s="163" t="s">
        <v>19</v>
      </c>
      <c r="D482" s="164">
        <v>1</v>
      </c>
      <c r="E482" s="7">
        <v>350</v>
      </c>
      <c r="F482" s="7">
        <v>0</v>
      </c>
      <c r="G482" s="7">
        <v>0</v>
      </c>
      <c r="H482" s="7">
        <v>0</v>
      </c>
      <c r="I482" s="7">
        <v>350</v>
      </c>
      <c r="J482" s="7">
        <v>0</v>
      </c>
      <c r="K482" s="7">
        <v>350</v>
      </c>
      <c r="L482" s="164">
        <v>1</v>
      </c>
      <c r="M482" s="16">
        <v>0</v>
      </c>
      <c r="N482" s="13">
        <v>46006</v>
      </c>
    </row>
    <row r="483" spans="1:14" x14ac:dyDescent="0.15">
      <c r="A483" s="163" t="s">
        <v>529</v>
      </c>
      <c r="B483" s="164">
        <v>10353</v>
      </c>
      <c r="C483" s="163" t="s">
        <v>19</v>
      </c>
      <c r="D483" s="164">
        <v>1</v>
      </c>
      <c r="E483" s="7">
        <v>350</v>
      </c>
      <c r="F483" s="7">
        <v>0</v>
      </c>
      <c r="G483" s="7">
        <v>0</v>
      </c>
      <c r="H483" s="7">
        <v>0</v>
      </c>
      <c r="I483" s="7">
        <v>350</v>
      </c>
      <c r="J483" s="7">
        <v>0</v>
      </c>
      <c r="K483" s="7">
        <v>350</v>
      </c>
      <c r="L483" s="164">
        <v>1</v>
      </c>
      <c r="M483" s="16">
        <v>0</v>
      </c>
      <c r="N483" s="13">
        <v>46006</v>
      </c>
    </row>
    <row r="484" spans="1:14" x14ac:dyDescent="0.15">
      <c r="A484" s="163" t="s">
        <v>496</v>
      </c>
      <c r="B484" s="164">
        <v>10360</v>
      </c>
      <c r="C484" s="163" t="s">
        <v>19</v>
      </c>
      <c r="D484" s="164">
        <v>1</v>
      </c>
      <c r="E484" s="7">
        <v>385</v>
      </c>
      <c r="F484" s="7">
        <v>0</v>
      </c>
      <c r="G484" s="7">
        <v>0</v>
      </c>
      <c r="H484" s="7">
        <v>0</v>
      </c>
      <c r="I484" s="7">
        <v>385</v>
      </c>
      <c r="J484" s="7">
        <v>0</v>
      </c>
      <c r="K484" s="7">
        <v>385</v>
      </c>
      <c r="L484" s="164">
        <v>1</v>
      </c>
      <c r="M484" s="16">
        <v>0</v>
      </c>
      <c r="N484" s="13">
        <v>46006</v>
      </c>
    </row>
    <row r="485" spans="1:14" x14ac:dyDescent="0.15">
      <c r="A485" s="163" t="s">
        <v>497</v>
      </c>
      <c r="B485" s="164">
        <v>10359</v>
      </c>
      <c r="C485" s="163" t="s">
        <v>19</v>
      </c>
      <c r="D485" s="164">
        <v>1</v>
      </c>
      <c r="E485" s="7">
        <v>385</v>
      </c>
      <c r="F485" s="7">
        <v>0</v>
      </c>
      <c r="G485" s="7">
        <v>0</v>
      </c>
      <c r="H485" s="7">
        <v>0</v>
      </c>
      <c r="I485" s="7">
        <v>385</v>
      </c>
      <c r="J485" s="7">
        <v>0</v>
      </c>
      <c r="K485" s="7">
        <v>385</v>
      </c>
      <c r="L485" s="164">
        <v>1</v>
      </c>
      <c r="M485" s="16">
        <v>0</v>
      </c>
      <c r="N485" s="13">
        <v>46006</v>
      </c>
    </row>
    <row r="486" spans="1:14" x14ac:dyDescent="0.15">
      <c r="A486" s="163" t="s">
        <v>497</v>
      </c>
      <c r="B486" s="164">
        <v>10679</v>
      </c>
      <c r="C486" s="163" t="s">
        <v>774</v>
      </c>
      <c r="D486" s="164">
        <v>1</v>
      </c>
      <c r="E486" s="7">
        <v>0</v>
      </c>
      <c r="F486" s="7">
        <v>0</v>
      </c>
      <c r="G486" s="7">
        <v>0</v>
      </c>
      <c r="H486" s="7">
        <v>0</v>
      </c>
      <c r="I486" s="7">
        <v>0</v>
      </c>
      <c r="J486" s="7">
        <v>0</v>
      </c>
      <c r="K486" s="7">
        <v>0</v>
      </c>
      <c r="L486" s="164">
        <v>0</v>
      </c>
      <c r="M486" s="16">
        <v>0</v>
      </c>
      <c r="N486" s="13">
        <v>46006</v>
      </c>
    </row>
    <row r="487" spans="1:14" x14ac:dyDescent="0.15">
      <c r="A487" s="163" t="s">
        <v>775</v>
      </c>
      <c r="B487" s="164">
        <v>10678</v>
      </c>
      <c r="C487" s="163" t="s">
        <v>774</v>
      </c>
      <c r="D487" s="164">
        <v>2</v>
      </c>
      <c r="E487" s="7">
        <v>0</v>
      </c>
      <c r="F487" s="7">
        <v>0</v>
      </c>
      <c r="G487" s="7">
        <v>0</v>
      </c>
      <c r="H487" s="7">
        <v>0</v>
      </c>
      <c r="I487" s="7">
        <v>0</v>
      </c>
      <c r="J487" s="7">
        <v>0</v>
      </c>
      <c r="K487" s="7">
        <v>0</v>
      </c>
      <c r="L487" s="164">
        <v>0</v>
      </c>
      <c r="M487" s="16">
        <v>0</v>
      </c>
      <c r="N487" s="13">
        <v>46006</v>
      </c>
    </row>
    <row r="488" spans="1:14" x14ac:dyDescent="0.15">
      <c r="A488" s="163" t="s">
        <v>512</v>
      </c>
      <c r="B488" s="164">
        <v>10427</v>
      </c>
      <c r="C488" s="163" t="s">
        <v>12</v>
      </c>
      <c r="D488" s="164">
        <v>1</v>
      </c>
      <c r="E488" s="7">
        <v>359</v>
      </c>
      <c r="F488" s="7">
        <v>0</v>
      </c>
      <c r="G488" s="7">
        <v>0</v>
      </c>
      <c r="H488" s="7">
        <v>0</v>
      </c>
      <c r="I488" s="7">
        <v>359</v>
      </c>
      <c r="J488" s="7">
        <v>0</v>
      </c>
      <c r="K488" s="7">
        <v>359</v>
      </c>
      <c r="L488" s="164">
        <v>1</v>
      </c>
      <c r="M488" s="16">
        <v>0</v>
      </c>
      <c r="N488" s="13">
        <v>46006</v>
      </c>
    </row>
    <row r="489" spans="1:14" x14ac:dyDescent="0.15">
      <c r="A489" s="163" t="s">
        <v>696</v>
      </c>
      <c r="B489" s="164">
        <v>10433</v>
      </c>
      <c r="C489" s="163" t="s">
        <v>13</v>
      </c>
      <c r="D489" s="164">
        <v>1</v>
      </c>
      <c r="E489" s="7">
        <v>475</v>
      </c>
      <c r="F489" s="7">
        <v>0</v>
      </c>
      <c r="G489" s="7">
        <v>0</v>
      </c>
      <c r="H489" s="7">
        <v>0</v>
      </c>
      <c r="I489" s="7">
        <v>475</v>
      </c>
      <c r="J489" s="7">
        <v>0</v>
      </c>
      <c r="K489" s="7">
        <v>475</v>
      </c>
      <c r="L489" s="164">
        <v>1</v>
      </c>
      <c r="M489" s="16">
        <v>0</v>
      </c>
      <c r="N489" s="13">
        <v>46006</v>
      </c>
    </row>
    <row r="490" spans="1:14" x14ac:dyDescent="0.15">
      <c r="A490" s="163" t="s">
        <v>659</v>
      </c>
      <c r="B490" s="164">
        <v>10142</v>
      </c>
      <c r="C490" s="163" t="s">
        <v>79</v>
      </c>
      <c r="D490" s="164">
        <v>1</v>
      </c>
      <c r="E490" s="7">
        <v>320</v>
      </c>
      <c r="F490" s="7">
        <v>0</v>
      </c>
      <c r="G490" s="7">
        <v>0</v>
      </c>
      <c r="H490" s="7">
        <v>0</v>
      </c>
      <c r="I490" s="7">
        <v>320</v>
      </c>
      <c r="J490" s="7">
        <v>0</v>
      </c>
      <c r="K490" s="7">
        <v>320</v>
      </c>
      <c r="L490" s="164">
        <v>1</v>
      </c>
      <c r="M490" s="16">
        <v>0</v>
      </c>
      <c r="N490" s="13">
        <v>46006</v>
      </c>
    </row>
    <row r="491" spans="1:14" x14ac:dyDescent="0.15">
      <c r="A491" s="163" t="s">
        <v>660</v>
      </c>
      <c r="B491" s="164">
        <v>10562</v>
      </c>
      <c r="C491" s="163" t="s">
        <v>0</v>
      </c>
      <c r="D491" s="164">
        <v>1</v>
      </c>
      <c r="E491" s="7">
        <v>795</v>
      </c>
      <c r="F491" s="7">
        <v>0</v>
      </c>
      <c r="G491" s="7">
        <v>0</v>
      </c>
      <c r="H491" s="7">
        <v>0</v>
      </c>
      <c r="I491" s="7">
        <v>795</v>
      </c>
      <c r="J491" s="7">
        <v>0</v>
      </c>
      <c r="K491" s="7">
        <v>795</v>
      </c>
      <c r="L491" s="164">
        <v>1</v>
      </c>
      <c r="M491" s="16">
        <v>0</v>
      </c>
      <c r="N491" s="13">
        <v>46006</v>
      </c>
    </row>
    <row r="492" spans="1:14" x14ac:dyDescent="0.15">
      <c r="A492" s="163" t="s">
        <v>776</v>
      </c>
      <c r="B492" s="164">
        <v>10675</v>
      </c>
      <c r="C492" s="163" t="s">
        <v>744</v>
      </c>
      <c r="D492" s="164">
        <v>2</v>
      </c>
      <c r="E492" s="7">
        <v>430</v>
      </c>
      <c r="F492" s="7">
        <v>0</v>
      </c>
      <c r="G492" s="7">
        <v>0</v>
      </c>
      <c r="H492" s="7">
        <v>0</v>
      </c>
      <c r="I492" s="7">
        <v>430</v>
      </c>
      <c r="J492" s="7">
        <v>0</v>
      </c>
      <c r="K492" s="7">
        <v>430</v>
      </c>
      <c r="L492" s="164">
        <v>1</v>
      </c>
      <c r="M492" s="16">
        <v>0</v>
      </c>
      <c r="N492" s="13">
        <v>46006</v>
      </c>
    </row>
    <row r="493" spans="1:14" x14ac:dyDescent="0.15">
      <c r="A493" s="163" t="s">
        <v>774</v>
      </c>
      <c r="B493" s="164">
        <v>10620</v>
      </c>
      <c r="C493" s="163" t="s">
        <v>774</v>
      </c>
      <c r="D493" s="164">
        <v>1</v>
      </c>
      <c r="E493" s="7">
        <v>585</v>
      </c>
      <c r="F493" s="7">
        <v>0</v>
      </c>
      <c r="G493" s="7">
        <v>0</v>
      </c>
      <c r="H493" s="7">
        <v>0</v>
      </c>
      <c r="I493" s="7">
        <v>585</v>
      </c>
      <c r="J493" s="7">
        <v>0</v>
      </c>
      <c r="K493" s="7">
        <v>585</v>
      </c>
      <c r="L493" s="164">
        <v>1</v>
      </c>
      <c r="M493" s="16">
        <v>0</v>
      </c>
      <c r="N493" s="13">
        <v>46006</v>
      </c>
    </row>
    <row r="494" spans="1:14" x14ac:dyDescent="0.15">
      <c r="A494" s="163" t="s">
        <v>429</v>
      </c>
      <c r="B494" s="164">
        <v>10632</v>
      </c>
      <c r="C494" s="163" t="s">
        <v>727</v>
      </c>
      <c r="D494" s="164">
        <v>2</v>
      </c>
      <c r="E494" s="7">
        <v>318</v>
      </c>
      <c r="F494" s="7">
        <v>0</v>
      </c>
      <c r="G494" s="7">
        <v>0</v>
      </c>
      <c r="H494" s="7">
        <v>0</v>
      </c>
      <c r="I494" s="7">
        <v>318</v>
      </c>
      <c r="J494" s="7">
        <v>0</v>
      </c>
      <c r="K494" s="7">
        <v>318</v>
      </c>
      <c r="L494" s="164">
        <v>1</v>
      </c>
      <c r="M494" s="16">
        <v>0</v>
      </c>
      <c r="N494" s="13">
        <v>46006</v>
      </c>
    </row>
    <row r="495" spans="1:14" x14ac:dyDescent="0.15">
      <c r="A495" s="163" t="s">
        <v>537</v>
      </c>
      <c r="B495" s="164">
        <v>10397</v>
      </c>
      <c r="C495" s="163" t="s">
        <v>32</v>
      </c>
      <c r="D495" s="164">
        <v>1</v>
      </c>
      <c r="E495" s="7">
        <v>575</v>
      </c>
      <c r="F495" s="7">
        <v>0</v>
      </c>
      <c r="G495" s="7">
        <v>0</v>
      </c>
      <c r="H495" s="7">
        <v>48.71</v>
      </c>
      <c r="I495" s="7">
        <v>526.29</v>
      </c>
      <c r="J495" s="7">
        <v>0</v>
      </c>
      <c r="K495" s="7">
        <v>526.29</v>
      </c>
      <c r="L495" s="164">
        <v>1</v>
      </c>
      <c r="M495" s="16">
        <v>0</v>
      </c>
      <c r="N495" s="13">
        <v>46007</v>
      </c>
    </row>
    <row r="496" spans="1:14" x14ac:dyDescent="0.15">
      <c r="A496" s="163" t="s">
        <v>480</v>
      </c>
      <c r="B496" s="164">
        <v>10225</v>
      </c>
      <c r="C496" s="163" t="s">
        <v>481</v>
      </c>
      <c r="D496" s="164">
        <v>1</v>
      </c>
      <c r="E496" s="7">
        <v>255</v>
      </c>
      <c r="F496" s="7">
        <v>0</v>
      </c>
      <c r="G496" s="7">
        <v>0</v>
      </c>
      <c r="H496" s="7">
        <v>0</v>
      </c>
      <c r="I496" s="7">
        <v>255</v>
      </c>
      <c r="J496" s="7">
        <v>0</v>
      </c>
      <c r="K496" s="7">
        <v>255</v>
      </c>
      <c r="L496" s="164">
        <v>1</v>
      </c>
      <c r="M496" s="16">
        <v>0</v>
      </c>
      <c r="N496" s="13">
        <v>46007</v>
      </c>
    </row>
    <row r="497" spans="1:14" x14ac:dyDescent="0.15">
      <c r="A497" s="163" t="s">
        <v>554</v>
      </c>
      <c r="B497" s="164">
        <v>10067</v>
      </c>
      <c r="C497" s="163" t="s">
        <v>481</v>
      </c>
      <c r="D497" s="164">
        <v>1</v>
      </c>
      <c r="E497" s="7">
        <v>275</v>
      </c>
      <c r="F497" s="7">
        <v>0</v>
      </c>
      <c r="G497" s="7">
        <v>0</v>
      </c>
      <c r="H497" s="7">
        <v>0</v>
      </c>
      <c r="I497" s="7">
        <v>275</v>
      </c>
      <c r="J497" s="7">
        <v>0</v>
      </c>
      <c r="K497" s="7">
        <v>275</v>
      </c>
      <c r="L497" s="164">
        <v>1</v>
      </c>
      <c r="M497" s="16">
        <v>0</v>
      </c>
      <c r="N497" s="13">
        <v>46007</v>
      </c>
    </row>
    <row r="498" spans="1:14" x14ac:dyDescent="0.15">
      <c r="A498" s="163" t="s">
        <v>577</v>
      </c>
      <c r="B498" s="164">
        <v>10097</v>
      </c>
      <c r="C498" s="163" t="s">
        <v>483</v>
      </c>
      <c r="D498" s="164">
        <v>1</v>
      </c>
      <c r="E498" s="7">
        <v>355</v>
      </c>
      <c r="F498" s="7">
        <v>0</v>
      </c>
      <c r="G498" s="7">
        <v>0</v>
      </c>
      <c r="H498" s="7">
        <v>0</v>
      </c>
      <c r="I498" s="7">
        <v>355</v>
      </c>
      <c r="J498" s="7">
        <v>0</v>
      </c>
      <c r="K498" s="7">
        <v>355</v>
      </c>
      <c r="L498" s="164">
        <v>1</v>
      </c>
      <c r="M498" s="16">
        <v>0</v>
      </c>
      <c r="N498" s="13">
        <v>46007</v>
      </c>
    </row>
    <row r="499" spans="1:14" x14ac:dyDescent="0.15">
      <c r="A499" s="163" t="s">
        <v>487</v>
      </c>
      <c r="B499" s="164">
        <v>10442</v>
      </c>
      <c r="C499" s="163" t="s">
        <v>99</v>
      </c>
      <c r="D499" s="164">
        <v>1</v>
      </c>
      <c r="E499" s="7">
        <v>83</v>
      </c>
      <c r="F499" s="7">
        <v>0</v>
      </c>
      <c r="G499" s="7">
        <v>0</v>
      </c>
      <c r="H499" s="7">
        <v>0</v>
      </c>
      <c r="I499" s="7">
        <v>83</v>
      </c>
      <c r="J499" s="7">
        <v>0</v>
      </c>
      <c r="K499" s="7">
        <v>83</v>
      </c>
      <c r="L499" s="164">
        <v>1</v>
      </c>
      <c r="M499" s="16">
        <v>0</v>
      </c>
      <c r="N499" s="13">
        <v>46007</v>
      </c>
    </row>
    <row r="500" spans="1:14" x14ac:dyDescent="0.15">
      <c r="A500" s="163" t="s">
        <v>505</v>
      </c>
      <c r="B500" s="164">
        <v>10470</v>
      </c>
      <c r="C500" s="163" t="s">
        <v>5</v>
      </c>
      <c r="D500" s="164">
        <v>2</v>
      </c>
      <c r="E500" s="7">
        <v>550</v>
      </c>
      <c r="F500" s="7">
        <v>0</v>
      </c>
      <c r="G500" s="7">
        <v>0</v>
      </c>
      <c r="H500" s="7">
        <v>0</v>
      </c>
      <c r="I500" s="7">
        <v>550</v>
      </c>
      <c r="J500" s="7">
        <v>0</v>
      </c>
      <c r="K500" s="7">
        <v>550</v>
      </c>
      <c r="L500" s="164">
        <v>1</v>
      </c>
      <c r="M500" s="16">
        <v>0</v>
      </c>
      <c r="N500" s="13">
        <v>46007</v>
      </c>
    </row>
    <row r="501" spans="1:14" x14ac:dyDescent="0.15">
      <c r="A501" s="163" t="s">
        <v>626</v>
      </c>
      <c r="B501" s="164">
        <v>10471</v>
      </c>
      <c r="C501" s="163" t="s">
        <v>5</v>
      </c>
      <c r="D501" s="164">
        <v>1</v>
      </c>
      <c r="E501" s="7">
        <v>495</v>
      </c>
      <c r="F501" s="7">
        <v>0</v>
      </c>
      <c r="G501" s="7">
        <v>0</v>
      </c>
      <c r="H501" s="7">
        <v>0</v>
      </c>
      <c r="I501" s="7">
        <v>495</v>
      </c>
      <c r="J501" s="7">
        <v>0</v>
      </c>
      <c r="K501" s="7">
        <v>495</v>
      </c>
      <c r="L501" s="164">
        <v>1</v>
      </c>
      <c r="M501" s="16">
        <v>0</v>
      </c>
      <c r="N501" s="13">
        <v>46007</v>
      </c>
    </row>
    <row r="502" spans="1:14" x14ac:dyDescent="0.15">
      <c r="A502" s="163" t="s">
        <v>525</v>
      </c>
      <c r="B502" s="164">
        <v>10214</v>
      </c>
      <c r="C502" s="163" t="s">
        <v>491</v>
      </c>
      <c r="D502" s="164">
        <v>1</v>
      </c>
      <c r="E502" s="7">
        <v>265</v>
      </c>
      <c r="F502" s="7">
        <v>0</v>
      </c>
      <c r="G502" s="7">
        <v>0</v>
      </c>
      <c r="H502" s="7">
        <v>0</v>
      </c>
      <c r="I502" s="7">
        <v>265</v>
      </c>
      <c r="J502" s="7">
        <v>0</v>
      </c>
      <c r="K502" s="7">
        <v>265</v>
      </c>
      <c r="L502" s="164">
        <v>1</v>
      </c>
      <c r="M502" s="16">
        <v>0</v>
      </c>
      <c r="N502" s="13">
        <v>46007</v>
      </c>
    </row>
    <row r="503" spans="1:14" x14ac:dyDescent="0.15">
      <c r="A503" s="163" t="s">
        <v>506</v>
      </c>
      <c r="B503" s="164">
        <v>10221</v>
      </c>
      <c r="C503" s="163" t="s">
        <v>491</v>
      </c>
      <c r="D503" s="164">
        <v>1</v>
      </c>
      <c r="E503" s="7">
        <v>255</v>
      </c>
      <c r="F503" s="7">
        <v>0</v>
      </c>
      <c r="G503" s="7">
        <v>0</v>
      </c>
      <c r="H503" s="7">
        <v>0</v>
      </c>
      <c r="I503" s="7">
        <v>255</v>
      </c>
      <c r="J503" s="7">
        <v>0</v>
      </c>
      <c r="K503" s="7">
        <v>255</v>
      </c>
      <c r="L503" s="164">
        <v>1</v>
      </c>
      <c r="M503" s="16">
        <v>0</v>
      </c>
      <c r="N503" s="13">
        <v>46007</v>
      </c>
    </row>
    <row r="504" spans="1:14" x14ac:dyDescent="0.15">
      <c r="A504" s="163" t="s">
        <v>562</v>
      </c>
      <c r="B504" s="164">
        <v>10218</v>
      </c>
      <c r="C504" s="163" t="s">
        <v>491</v>
      </c>
      <c r="D504" s="164">
        <v>2</v>
      </c>
      <c r="E504" s="7">
        <v>490</v>
      </c>
      <c r="F504" s="7">
        <v>0</v>
      </c>
      <c r="G504" s="7">
        <v>0</v>
      </c>
      <c r="H504" s="7">
        <v>0</v>
      </c>
      <c r="I504" s="7">
        <v>490</v>
      </c>
      <c r="J504" s="7">
        <v>0</v>
      </c>
      <c r="K504" s="7">
        <v>490</v>
      </c>
      <c r="L504" s="164">
        <v>1</v>
      </c>
      <c r="M504" s="16">
        <v>0</v>
      </c>
      <c r="N504" s="13">
        <v>46007</v>
      </c>
    </row>
    <row r="505" spans="1:14" x14ac:dyDescent="0.15">
      <c r="A505" s="163" t="s">
        <v>597</v>
      </c>
      <c r="B505" s="164">
        <v>10215</v>
      </c>
      <c r="C505" s="163" t="s">
        <v>491</v>
      </c>
      <c r="D505" s="164">
        <v>1</v>
      </c>
      <c r="E505" s="7">
        <v>225</v>
      </c>
      <c r="F505" s="7">
        <v>0</v>
      </c>
      <c r="G505" s="7">
        <v>0</v>
      </c>
      <c r="H505" s="7">
        <v>0</v>
      </c>
      <c r="I505" s="7">
        <v>225</v>
      </c>
      <c r="J505" s="7">
        <v>0</v>
      </c>
      <c r="K505" s="7">
        <v>225</v>
      </c>
      <c r="L505" s="164">
        <v>1</v>
      </c>
      <c r="M505" s="16">
        <v>0</v>
      </c>
      <c r="N505" s="13">
        <v>46007</v>
      </c>
    </row>
    <row r="506" spans="1:14" x14ac:dyDescent="0.15">
      <c r="A506" s="163" t="s">
        <v>493</v>
      </c>
      <c r="B506" s="164">
        <v>10264</v>
      </c>
      <c r="C506" s="163" t="s">
        <v>9</v>
      </c>
      <c r="D506" s="164">
        <v>4</v>
      </c>
      <c r="E506" s="7">
        <v>760</v>
      </c>
      <c r="F506" s="7">
        <v>0</v>
      </c>
      <c r="G506" s="7">
        <v>0</v>
      </c>
      <c r="H506" s="7">
        <v>0</v>
      </c>
      <c r="I506" s="7">
        <v>760</v>
      </c>
      <c r="J506" s="7">
        <v>0</v>
      </c>
      <c r="K506" s="7">
        <v>760</v>
      </c>
      <c r="L506" s="164">
        <v>1</v>
      </c>
      <c r="M506" s="16">
        <v>0</v>
      </c>
      <c r="N506" s="13">
        <v>46007</v>
      </c>
    </row>
    <row r="507" spans="1:14" x14ac:dyDescent="0.15">
      <c r="A507" s="163" t="s">
        <v>494</v>
      </c>
      <c r="B507" s="164">
        <v>10377</v>
      </c>
      <c r="C507" s="163" t="s">
        <v>9</v>
      </c>
      <c r="D507" s="164">
        <v>1</v>
      </c>
      <c r="E507" s="7">
        <v>345</v>
      </c>
      <c r="F507" s="7">
        <v>0</v>
      </c>
      <c r="G507" s="7">
        <v>0</v>
      </c>
      <c r="H507" s="7">
        <v>0</v>
      </c>
      <c r="I507" s="7">
        <v>345</v>
      </c>
      <c r="J507" s="7">
        <v>0</v>
      </c>
      <c r="K507" s="7">
        <v>345</v>
      </c>
      <c r="L507" s="164">
        <v>1</v>
      </c>
      <c r="M507" s="16">
        <v>0</v>
      </c>
      <c r="N507" s="13">
        <v>46007</v>
      </c>
    </row>
    <row r="508" spans="1:14" x14ac:dyDescent="0.15">
      <c r="A508" s="163" t="s">
        <v>495</v>
      </c>
      <c r="B508" s="164">
        <v>10354</v>
      </c>
      <c r="C508" s="163" t="s">
        <v>19</v>
      </c>
      <c r="D508" s="164">
        <v>2</v>
      </c>
      <c r="E508" s="7">
        <v>700</v>
      </c>
      <c r="F508" s="7">
        <v>0</v>
      </c>
      <c r="G508" s="7">
        <v>0</v>
      </c>
      <c r="H508" s="7">
        <v>29.64</v>
      </c>
      <c r="I508" s="7">
        <v>670.36</v>
      </c>
      <c r="J508" s="7">
        <v>0</v>
      </c>
      <c r="K508" s="7">
        <v>670.36</v>
      </c>
      <c r="L508" s="164">
        <v>1</v>
      </c>
      <c r="M508" s="16">
        <v>0</v>
      </c>
      <c r="N508" s="13">
        <v>46007</v>
      </c>
    </row>
    <row r="509" spans="1:14" x14ac:dyDescent="0.15">
      <c r="A509" s="163" t="s">
        <v>529</v>
      </c>
      <c r="B509" s="164">
        <v>10353</v>
      </c>
      <c r="C509" s="163" t="s">
        <v>19</v>
      </c>
      <c r="D509" s="164">
        <v>2</v>
      </c>
      <c r="E509" s="7">
        <v>700</v>
      </c>
      <c r="F509" s="7">
        <v>0</v>
      </c>
      <c r="G509" s="7">
        <v>0</v>
      </c>
      <c r="H509" s="7">
        <v>29.65</v>
      </c>
      <c r="I509" s="7">
        <v>670.35</v>
      </c>
      <c r="J509" s="7">
        <v>0</v>
      </c>
      <c r="K509" s="7">
        <v>670.35</v>
      </c>
      <c r="L509" s="164">
        <v>1</v>
      </c>
      <c r="M509" s="16">
        <v>0</v>
      </c>
      <c r="N509" s="13">
        <v>46007</v>
      </c>
    </row>
    <row r="510" spans="1:14" x14ac:dyDescent="0.15">
      <c r="A510" s="163" t="s">
        <v>498</v>
      </c>
      <c r="B510" s="164">
        <v>10356</v>
      </c>
      <c r="C510" s="163" t="s">
        <v>19</v>
      </c>
      <c r="D510" s="164">
        <v>3</v>
      </c>
      <c r="E510" s="7">
        <v>1080</v>
      </c>
      <c r="F510" s="7">
        <v>0</v>
      </c>
      <c r="G510" s="7">
        <v>0</v>
      </c>
      <c r="H510" s="7">
        <v>0</v>
      </c>
      <c r="I510" s="7">
        <v>1080</v>
      </c>
      <c r="J510" s="7">
        <v>0</v>
      </c>
      <c r="K510" s="7">
        <v>1080</v>
      </c>
      <c r="L510" s="164">
        <v>1</v>
      </c>
      <c r="M510" s="16">
        <v>0</v>
      </c>
      <c r="N510" s="13">
        <v>46007</v>
      </c>
    </row>
    <row r="511" spans="1:14" x14ac:dyDescent="0.15">
      <c r="A511" s="163" t="s">
        <v>568</v>
      </c>
      <c r="B511" s="164">
        <v>10545</v>
      </c>
      <c r="C511" s="163" t="s">
        <v>19</v>
      </c>
      <c r="D511" s="164">
        <v>1</v>
      </c>
      <c r="E511" s="7">
        <v>340</v>
      </c>
      <c r="F511" s="7">
        <v>0</v>
      </c>
      <c r="G511" s="7">
        <v>0</v>
      </c>
      <c r="H511" s="7">
        <v>0</v>
      </c>
      <c r="I511" s="7">
        <v>340</v>
      </c>
      <c r="J511" s="7">
        <v>0</v>
      </c>
      <c r="K511" s="7">
        <v>340</v>
      </c>
      <c r="L511" s="164">
        <v>1</v>
      </c>
      <c r="M511" s="16">
        <v>0</v>
      </c>
      <c r="N511" s="13">
        <v>46007</v>
      </c>
    </row>
    <row r="512" spans="1:14" x14ac:dyDescent="0.15">
      <c r="A512" s="163" t="s">
        <v>532</v>
      </c>
      <c r="B512" s="164">
        <v>10421</v>
      </c>
      <c r="C512" s="163" t="s">
        <v>79</v>
      </c>
      <c r="D512" s="164">
        <v>1</v>
      </c>
      <c r="E512" s="7">
        <v>238</v>
      </c>
      <c r="F512" s="7">
        <v>0</v>
      </c>
      <c r="G512" s="7">
        <v>0</v>
      </c>
      <c r="H512" s="7">
        <v>0</v>
      </c>
      <c r="I512" s="7">
        <v>238</v>
      </c>
      <c r="J512" s="7">
        <v>0</v>
      </c>
      <c r="K512" s="7">
        <v>238</v>
      </c>
      <c r="L512" s="164">
        <v>1</v>
      </c>
      <c r="M512" s="16">
        <v>0</v>
      </c>
      <c r="N512" s="13">
        <v>46007</v>
      </c>
    </row>
    <row r="513" spans="1:14" x14ac:dyDescent="0.15">
      <c r="A513" s="163" t="s">
        <v>500</v>
      </c>
      <c r="B513" s="164">
        <v>10494</v>
      </c>
      <c r="C513" s="163" t="s">
        <v>98</v>
      </c>
      <c r="D513" s="164">
        <v>1</v>
      </c>
      <c r="E513" s="7">
        <v>38</v>
      </c>
      <c r="F513" s="7">
        <v>0</v>
      </c>
      <c r="G513" s="7">
        <v>0</v>
      </c>
      <c r="H513" s="7">
        <v>0</v>
      </c>
      <c r="I513" s="7">
        <v>38</v>
      </c>
      <c r="J513" s="7">
        <v>0</v>
      </c>
      <c r="K513" s="7">
        <v>38</v>
      </c>
      <c r="L513" s="164">
        <v>1</v>
      </c>
      <c r="M513" s="16">
        <v>0</v>
      </c>
      <c r="N513" s="13">
        <v>46007</v>
      </c>
    </row>
    <row r="514" spans="1:14" x14ac:dyDescent="0.15">
      <c r="A514" s="163" t="s">
        <v>429</v>
      </c>
      <c r="B514" s="164">
        <v>10632</v>
      </c>
      <c r="C514" s="163" t="s">
        <v>727</v>
      </c>
      <c r="D514" s="164">
        <v>2</v>
      </c>
      <c r="E514" s="7">
        <v>318</v>
      </c>
      <c r="F514" s="7">
        <v>0</v>
      </c>
      <c r="G514" s="7">
        <v>0</v>
      </c>
      <c r="H514" s="7">
        <v>0</v>
      </c>
      <c r="I514" s="7">
        <v>318</v>
      </c>
      <c r="J514" s="7">
        <v>0</v>
      </c>
      <c r="K514" s="7">
        <v>318</v>
      </c>
      <c r="L514" s="164">
        <v>1</v>
      </c>
      <c r="M514" s="16">
        <v>0</v>
      </c>
      <c r="N514" s="13">
        <v>46007</v>
      </c>
    </row>
    <row r="515" spans="1:14" x14ac:dyDescent="0.15">
      <c r="A515" s="163" t="s">
        <v>798</v>
      </c>
      <c r="B515" s="164">
        <v>10660</v>
      </c>
      <c r="C515" s="163" t="s">
        <v>9</v>
      </c>
      <c r="D515" s="164">
        <v>2</v>
      </c>
      <c r="E515" s="7">
        <v>530</v>
      </c>
      <c r="F515" s="7">
        <v>0</v>
      </c>
      <c r="G515" s="7">
        <v>0</v>
      </c>
      <c r="H515" s="7">
        <v>16.38</v>
      </c>
      <c r="I515" s="7">
        <v>513.62</v>
      </c>
      <c r="J515" s="7">
        <v>0</v>
      </c>
      <c r="K515" s="7">
        <v>513.62</v>
      </c>
      <c r="L515" s="164">
        <v>1</v>
      </c>
      <c r="M515" s="16">
        <v>0</v>
      </c>
      <c r="N515" s="13">
        <v>46008</v>
      </c>
    </row>
    <row r="516" spans="1:14" x14ac:dyDescent="0.15">
      <c r="A516" s="163" t="s">
        <v>477</v>
      </c>
      <c r="B516" s="164">
        <v>10449</v>
      </c>
      <c r="C516" s="163" t="s">
        <v>38</v>
      </c>
      <c r="D516" s="164">
        <v>3</v>
      </c>
      <c r="E516" s="7">
        <v>780</v>
      </c>
      <c r="F516" s="7">
        <v>0</v>
      </c>
      <c r="G516" s="7">
        <v>0</v>
      </c>
      <c r="H516" s="7">
        <v>0</v>
      </c>
      <c r="I516" s="7">
        <v>780</v>
      </c>
      <c r="J516" s="7">
        <v>0</v>
      </c>
      <c r="K516" s="7">
        <v>780</v>
      </c>
      <c r="L516" s="164">
        <v>1</v>
      </c>
      <c r="M516" s="16">
        <v>0</v>
      </c>
      <c r="N516" s="13">
        <v>46008</v>
      </c>
    </row>
    <row r="517" spans="1:14" x14ac:dyDescent="0.15">
      <c r="A517" s="163" t="s">
        <v>592</v>
      </c>
      <c r="B517" s="164">
        <v>10453</v>
      </c>
      <c r="C517" s="163" t="s">
        <v>38</v>
      </c>
      <c r="D517" s="164">
        <v>1</v>
      </c>
      <c r="E517" s="7">
        <v>370</v>
      </c>
      <c r="F517" s="7">
        <v>0</v>
      </c>
      <c r="G517" s="7">
        <v>0</v>
      </c>
      <c r="H517" s="7">
        <v>0</v>
      </c>
      <c r="I517" s="7">
        <v>370</v>
      </c>
      <c r="J517" s="7">
        <v>0</v>
      </c>
      <c r="K517" s="7">
        <v>370</v>
      </c>
      <c r="L517" s="164">
        <v>1</v>
      </c>
      <c r="M517" s="16">
        <v>0</v>
      </c>
      <c r="N517" s="13">
        <v>46008</v>
      </c>
    </row>
    <row r="518" spans="1:14" x14ac:dyDescent="0.15">
      <c r="A518" s="163" t="s">
        <v>537</v>
      </c>
      <c r="B518" s="164">
        <v>10397</v>
      </c>
      <c r="C518" s="163" t="s">
        <v>32</v>
      </c>
      <c r="D518" s="164">
        <v>1</v>
      </c>
      <c r="E518" s="7">
        <v>575</v>
      </c>
      <c r="F518" s="7">
        <v>0</v>
      </c>
      <c r="G518" s="7">
        <v>0</v>
      </c>
      <c r="H518" s="7">
        <v>0</v>
      </c>
      <c r="I518" s="7">
        <v>575</v>
      </c>
      <c r="J518" s="7">
        <v>0</v>
      </c>
      <c r="K518" s="7">
        <v>575</v>
      </c>
      <c r="L518" s="164">
        <v>1</v>
      </c>
      <c r="M518" s="16">
        <v>0</v>
      </c>
      <c r="N518" s="13">
        <v>46008</v>
      </c>
    </row>
    <row r="519" spans="1:14" x14ac:dyDescent="0.15">
      <c r="A519" s="163" t="s">
        <v>574</v>
      </c>
      <c r="B519" s="164">
        <v>10052</v>
      </c>
      <c r="C519" s="163" t="s">
        <v>481</v>
      </c>
      <c r="D519" s="164">
        <v>1</v>
      </c>
      <c r="E519" s="7">
        <v>340</v>
      </c>
      <c r="F519" s="7">
        <v>0</v>
      </c>
      <c r="G519" s="7">
        <v>0</v>
      </c>
      <c r="H519" s="7">
        <v>0</v>
      </c>
      <c r="I519" s="7">
        <v>340</v>
      </c>
      <c r="J519" s="7">
        <v>0</v>
      </c>
      <c r="K519" s="7">
        <v>340</v>
      </c>
      <c r="L519" s="164">
        <v>1</v>
      </c>
      <c r="M519" s="16">
        <v>0</v>
      </c>
      <c r="N519" s="13">
        <v>46008</v>
      </c>
    </row>
    <row r="520" spans="1:14" x14ac:dyDescent="0.15">
      <c r="A520" s="163" t="s">
        <v>482</v>
      </c>
      <c r="B520" s="164">
        <v>10109</v>
      </c>
      <c r="C520" s="163" t="s">
        <v>483</v>
      </c>
      <c r="D520" s="164">
        <v>1</v>
      </c>
      <c r="E520" s="7">
        <v>275</v>
      </c>
      <c r="F520" s="7">
        <v>0</v>
      </c>
      <c r="G520" s="7">
        <v>0</v>
      </c>
      <c r="H520" s="7">
        <v>0</v>
      </c>
      <c r="I520" s="7">
        <v>275</v>
      </c>
      <c r="J520" s="7">
        <v>0</v>
      </c>
      <c r="K520" s="7">
        <v>275</v>
      </c>
      <c r="L520" s="164">
        <v>1</v>
      </c>
      <c r="M520" s="16">
        <v>0</v>
      </c>
      <c r="N520" s="13">
        <v>46008</v>
      </c>
    </row>
    <row r="521" spans="1:14" x14ac:dyDescent="0.15">
      <c r="A521" s="163" t="s">
        <v>576</v>
      </c>
      <c r="B521" s="164">
        <v>10111</v>
      </c>
      <c r="C521" s="163" t="s">
        <v>483</v>
      </c>
      <c r="D521" s="164">
        <v>1</v>
      </c>
      <c r="E521" s="7">
        <v>355</v>
      </c>
      <c r="F521" s="7">
        <v>0</v>
      </c>
      <c r="G521" s="7">
        <v>0</v>
      </c>
      <c r="H521" s="7">
        <v>0</v>
      </c>
      <c r="I521" s="7">
        <v>355</v>
      </c>
      <c r="J521" s="7">
        <v>0</v>
      </c>
      <c r="K521" s="7">
        <v>355</v>
      </c>
      <c r="L521" s="164">
        <v>1</v>
      </c>
      <c r="M521" s="16">
        <v>0</v>
      </c>
      <c r="N521" s="13">
        <v>46008</v>
      </c>
    </row>
    <row r="522" spans="1:14" x14ac:dyDescent="0.15">
      <c r="A522" s="163" t="s">
        <v>668</v>
      </c>
      <c r="B522" s="164">
        <v>10137</v>
      </c>
      <c r="C522" s="163" t="s">
        <v>519</v>
      </c>
      <c r="D522" s="164">
        <v>1</v>
      </c>
      <c r="E522" s="7">
        <v>350</v>
      </c>
      <c r="F522" s="7">
        <v>0</v>
      </c>
      <c r="G522" s="7">
        <v>0</v>
      </c>
      <c r="H522" s="7">
        <v>0</v>
      </c>
      <c r="I522" s="7">
        <v>350</v>
      </c>
      <c r="J522" s="7">
        <v>0</v>
      </c>
      <c r="K522" s="7">
        <v>350</v>
      </c>
      <c r="L522" s="164">
        <v>1</v>
      </c>
      <c r="M522" s="16">
        <v>0</v>
      </c>
      <c r="N522" s="13">
        <v>46008</v>
      </c>
    </row>
    <row r="523" spans="1:14" x14ac:dyDescent="0.15">
      <c r="A523" s="163" t="s">
        <v>522</v>
      </c>
      <c r="B523" s="164">
        <v>10055</v>
      </c>
      <c r="C523" s="163" t="s">
        <v>481</v>
      </c>
      <c r="D523" s="164">
        <v>1</v>
      </c>
      <c r="E523" s="7">
        <v>260</v>
      </c>
      <c r="F523" s="7">
        <v>0</v>
      </c>
      <c r="G523" s="7">
        <v>0</v>
      </c>
      <c r="H523" s="7">
        <v>0</v>
      </c>
      <c r="I523" s="7">
        <v>260</v>
      </c>
      <c r="J523" s="7">
        <v>0</v>
      </c>
      <c r="K523" s="7">
        <v>260</v>
      </c>
      <c r="L523" s="164">
        <v>1</v>
      </c>
      <c r="M523" s="16">
        <v>0</v>
      </c>
      <c r="N523" s="13">
        <v>46008</v>
      </c>
    </row>
    <row r="524" spans="1:14" x14ac:dyDescent="0.15">
      <c r="A524" s="163" t="s">
        <v>579</v>
      </c>
      <c r="B524" s="164">
        <v>10062</v>
      </c>
      <c r="C524" s="163" t="s">
        <v>481</v>
      </c>
      <c r="D524" s="164">
        <v>1</v>
      </c>
      <c r="E524" s="7">
        <v>275</v>
      </c>
      <c r="F524" s="7">
        <v>0</v>
      </c>
      <c r="G524" s="7">
        <v>0</v>
      </c>
      <c r="H524" s="7">
        <v>0</v>
      </c>
      <c r="I524" s="7">
        <v>275</v>
      </c>
      <c r="J524" s="7">
        <v>0</v>
      </c>
      <c r="K524" s="7">
        <v>275</v>
      </c>
      <c r="L524" s="164">
        <v>1</v>
      </c>
      <c r="M524" s="16">
        <v>0</v>
      </c>
      <c r="N524" s="13">
        <v>46008</v>
      </c>
    </row>
    <row r="525" spans="1:14" x14ac:dyDescent="0.15">
      <c r="A525" s="163" t="s">
        <v>487</v>
      </c>
      <c r="B525" s="164">
        <v>10442</v>
      </c>
      <c r="C525" s="163" t="s">
        <v>99</v>
      </c>
      <c r="D525" s="164">
        <v>2</v>
      </c>
      <c r="E525" s="7">
        <v>166</v>
      </c>
      <c r="F525" s="7">
        <v>0</v>
      </c>
      <c r="G525" s="7">
        <v>0</v>
      </c>
      <c r="H525" s="7">
        <v>0</v>
      </c>
      <c r="I525" s="7">
        <v>166</v>
      </c>
      <c r="J525" s="7">
        <v>0</v>
      </c>
      <c r="K525" s="7">
        <v>166</v>
      </c>
      <c r="L525" s="164">
        <v>1</v>
      </c>
      <c r="M525" s="16">
        <v>0</v>
      </c>
      <c r="N525" s="13">
        <v>46008</v>
      </c>
    </row>
    <row r="526" spans="1:14" x14ac:dyDescent="0.15">
      <c r="A526" s="163" t="s">
        <v>523</v>
      </c>
      <c r="B526" s="164">
        <v>10446</v>
      </c>
      <c r="C526" s="163" t="s">
        <v>99</v>
      </c>
      <c r="D526" s="164">
        <v>3</v>
      </c>
      <c r="E526" s="7">
        <v>585</v>
      </c>
      <c r="F526" s="7">
        <v>0</v>
      </c>
      <c r="G526" s="7">
        <v>0</v>
      </c>
      <c r="H526" s="7">
        <v>24.12</v>
      </c>
      <c r="I526" s="7">
        <v>560.88</v>
      </c>
      <c r="J526" s="7">
        <v>0</v>
      </c>
      <c r="K526" s="7">
        <v>560.88</v>
      </c>
      <c r="L526" s="164">
        <v>1</v>
      </c>
      <c r="M526" s="16">
        <v>0</v>
      </c>
      <c r="N526" s="13">
        <v>46008</v>
      </c>
    </row>
    <row r="527" spans="1:14" x14ac:dyDescent="0.15">
      <c r="A527" s="163" t="s">
        <v>488</v>
      </c>
      <c r="B527" s="164">
        <v>10440</v>
      </c>
      <c r="C527" s="163" t="s">
        <v>99</v>
      </c>
      <c r="D527" s="164">
        <v>1</v>
      </c>
      <c r="E527" s="7">
        <v>88</v>
      </c>
      <c r="F527" s="7">
        <v>0</v>
      </c>
      <c r="G527" s="7">
        <v>0</v>
      </c>
      <c r="H527" s="7">
        <v>0</v>
      </c>
      <c r="I527" s="7">
        <v>88</v>
      </c>
      <c r="J527" s="7">
        <v>0</v>
      </c>
      <c r="K527" s="7">
        <v>88</v>
      </c>
      <c r="L527" s="164">
        <v>1</v>
      </c>
      <c r="M527" s="16">
        <v>0</v>
      </c>
      <c r="N527" s="13">
        <v>46008</v>
      </c>
    </row>
    <row r="528" spans="1:14" x14ac:dyDescent="0.15">
      <c r="A528" s="163" t="s">
        <v>489</v>
      </c>
      <c r="B528" s="164">
        <v>10445</v>
      </c>
      <c r="C528" s="163" t="s">
        <v>99</v>
      </c>
      <c r="D528" s="164">
        <v>1</v>
      </c>
      <c r="E528" s="7">
        <v>195</v>
      </c>
      <c r="F528" s="7">
        <v>0</v>
      </c>
      <c r="G528" s="7">
        <v>0</v>
      </c>
      <c r="H528" s="7">
        <v>0</v>
      </c>
      <c r="I528" s="7">
        <v>195</v>
      </c>
      <c r="J528" s="7">
        <v>0</v>
      </c>
      <c r="K528" s="7">
        <v>195</v>
      </c>
      <c r="L528" s="164">
        <v>1</v>
      </c>
      <c r="M528" s="16">
        <v>0</v>
      </c>
      <c r="N528" s="13">
        <v>46008</v>
      </c>
    </row>
    <row r="529" spans="1:14" x14ac:dyDescent="0.15">
      <c r="A529" s="163" t="s">
        <v>506</v>
      </c>
      <c r="B529" s="164">
        <v>10221</v>
      </c>
      <c r="C529" s="163" t="s">
        <v>491</v>
      </c>
      <c r="D529" s="164">
        <v>1</v>
      </c>
      <c r="E529" s="7">
        <v>255</v>
      </c>
      <c r="F529" s="7">
        <v>0</v>
      </c>
      <c r="G529" s="7">
        <v>0</v>
      </c>
      <c r="H529" s="7">
        <v>0</v>
      </c>
      <c r="I529" s="7">
        <v>255</v>
      </c>
      <c r="J529" s="7">
        <v>0</v>
      </c>
      <c r="K529" s="7">
        <v>255</v>
      </c>
      <c r="L529" s="164">
        <v>1</v>
      </c>
      <c r="M529" s="16">
        <v>0</v>
      </c>
      <c r="N529" s="13">
        <v>46008</v>
      </c>
    </row>
    <row r="530" spans="1:14" x14ac:dyDescent="0.15">
      <c r="A530" s="163" t="s">
        <v>490</v>
      </c>
      <c r="B530" s="164">
        <v>10223</v>
      </c>
      <c r="C530" s="163" t="s">
        <v>491</v>
      </c>
      <c r="D530" s="164">
        <v>1</v>
      </c>
      <c r="E530" s="7">
        <v>275</v>
      </c>
      <c r="F530" s="7">
        <v>0</v>
      </c>
      <c r="G530" s="7">
        <v>0</v>
      </c>
      <c r="H530" s="7">
        <v>0</v>
      </c>
      <c r="I530" s="7">
        <v>275</v>
      </c>
      <c r="J530" s="7">
        <v>0</v>
      </c>
      <c r="K530" s="7">
        <v>275</v>
      </c>
      <c r="L530" s="164">
        <v>1</v>
      </c>
      <c r="M530" s="16">
        <v>0</v>
      </c>
      <c r="N530" s="13">
        <v>46008</v>
      </c>
    </row>
    <row r="531" spans="1:14" x14ac:dyDescent="0.15">
      <c r="A531" s="163" t="s">
        <v>492</v>
      </c>
      <c r="B531" s="164">
        <v>10216</v>
      </c>
      <c r="C531" s="163" t="s">
        <v>491</v>
      </c>
      <c r="D531" s="164">
        <v>2</v>
      </c>
      <c r="E531" s="7">
        <v>490</v>
      </c>
      <c r="F531" s="7">
        <v>0</v>
      </c>
      <c r="G531" s="7">
        <v>0</v>
      </c>
      <c r="H531" s="7">
        <v>0</v>
      </c>
      <c r="I531" s="7">
        <v>490</v>
      </c>
      <c r="J531" s="7">
        <v>0</v>
      </c>
      <c r="K531" s="7">
        <v>490</v>
      </c>
      <c r="L531" s="164">
        <v>1</v>
      </c>
      <c r="M531" s="16">
        <v>0</v>
      </c>
      <c r="N531" s="13">
        <v>46008</v>
      </c>
    </row>
    <row r="532" spans="1:14" x14ac:dyDescent="0.15">
      <c r="A532" s="163" t="s">
        <v>493</v>
      </c>
      <c r="B532" s="164">
        <v>10264</v>
      </c>
      <c r="C532" s="163" t="s">
        <v>9</v>
      </c>
      <c r="D532" s="164">
        <v>4</v>
      </c>
      <c r="E532" s="7">
        <v>760</v>
      </c>
      <c r="F532" s="7">
        <v>0</v>
      </c>
      <c r="G532" s="7">
        <v>0</v>
      </c>
      <c r="H532" s="7">
        <v>23.5</v>
      </c>
      <c r="I532" s="7">
        <v>736.5</v>
      </c>
      <c r="J532" s="7">
        <v>0</v>
      </c>
      <c r="K532" s="7">
        <v>736.5</v>
      </c>
      <c r="L532" s="164">
        <v>1</v>
      </c>
      <c r="M532" s="16">
        <v>0</v>
      </c>
      <c r="N532" s="13">
        <v>46008</v>
      </c>
    </row>
    <row r="533" spans="1:14" x14ac:dyDescent="0.15">
      <c r="A533" s="163" t="s">
        <v>587</v>
      </c>
      <c r="B533" s="164">
        <v>10381</v>
      </c>
      <c r="C533" s="163" t="s">
        <v>9</v>
      </c>
      <c r="D533" s="164">
        <v>1</v>
      </c>
      <c r="E533" s="7">
        <v>225</v>
      </c>
      <c r="F533" s="7">
        <v>0</v>
      </c>
      <c r="G533" s="7">
        <v>0</v>
      </c>
      <c r="H533" s="7">
        <v>0</v>
      </c>
      <c r="I533" s="7">
        <v>225</v>
      </c>
      <c r="J533" s="7">
        <v>0</v>
      </c>
      <c r="K533" s="7">
        <v>225</v>
      </c>
      <c r="L533" s="164">
        <v>1</v>
      </c>
      <c r="M533" s="16">
        <v>0</v>
      </c>
      <c r="N533" s="13">
        <v>46008</v>
      </c>
    </row>
    <row r="534" spans="1:14" x14ac:dyDescent="0.15">
      <c r="A534" s="163" t="s">
        <v>494</v>
      </c>
      <c r="B534" s="164">
        <v>10377</v>
      </c>
      <c r="C534" s="163" t="s">
        <v>9</v>
      </c>
      <c r="D534" s="164">
        <v>1</v>
      </c>
      <c r="E534" s="7">
        <v>345</v>
      </c>
      <c r="F534" s="7">
        <v>0</v>
      </c>
      <c r="G534" s="7">
        <v>0</v>
      </c>
      <c r="H534" s="7">
        <v>0</v>
      </c>
      <c r="I534" s="7">
        <v>345</v>
      </c>
      <c r="J534" s="7">
        <v>0</v>
      </c>
      <c r="K534" s="7">
        <v>345</v>
      </c>
      <c r="L534" s="164">
        <v>1</v>
      </c>
      <c r="M534" s="16">
        <v>0</v>
      </c>
      <c r="N534" s="13">
        <v>46008</v>
      </c>
    </row>
    <row r="535" spans="1:14" x14ac:dyDescent="0.15">
      <c r="A535" s="163" t="s">
        <v>544</v>
      </c>
      <c r="B535" s="164">
        <v>10375</v>
      </c>
      <c r="C535" s="163" t="s">
        <v>9</v>
      </c>
      <c r="D535" s="164">
        <v>1</v>
      </c>
      <c r="E535" s="7">
        <v>255</v>
      </c>
      <c r="F535" s="7">
        <v>0</v>
      </c>
      <c r="G535" s="7">
        <v>0</v>
      </c>
      <c r="H535" s="7">
        <v>0</v>
      </c>
      <c r="I535" s="7">
        <v>255</v>
      </c>
      <c r="J535" s="7">
        <v>0</v>
      </c>
      <c r="K535" s="7">
        <v>255</v>
      </c>
      <c r="L535" s="164">
        <v>1</v>
      </c>
      <c r="M535" s="16">
        <v>0</v>
      </c>
      <c r="N535" s="13">
        <v>46008</v>
      </c>
    </row>
    <row r="536" spans="1:14" x14ac:dyDescent="0.15">
      <c r="A536" s="163" t="s">
        <v>495</v>
      </c>
      <c r="B536" s="164">
        <v>10354</v>
      </c>
      <c r="C536" s="163" t="s">
        <v>19</v>
      </c>
      <c r="D536" s="164">
        <v>2</v>
      </c>
      <c r="E536" s="7">
        <v>700</v>
      </c>
      <c r="F536" s="7">
        <v>0</v>
      </c>
      <c r="G536" s="7">
        <v>0</v>
      </c>
      <c r="H536" s="7">
        <v>0</v>
      </c>
      <c r="I536" s="7">
        <v>700</v>
      </c>
      <c r="J536" s="7">
        <v>0</v>
      </c>
      <c r="K536" s="7">
        <v>700</v>
      </c>
      <c r="L536" s="164">
        <v>1</v>
      </c>
      <c r="M536" s="16">
        <v>0</v>
      </c>
      <c r="N536" s="13">
        <v>46008</v>
      </c>
    </row>
    <row r="537" spans="1:14" x14ac:dyDescent="0.15">
      <c r="A537" s="163" t="s">
        <v>511</v>
      </c>
      <c r="B537" s="164">
        <v>10227</v>
      </c>
      <c r="C537" s="163" t="s">
        <v>19</v>
      </c>
      <c r="D537" s="164">
        <v>3</v>
      </c>
      <c r="E537" s="7">
        <v>1155</v>
      </c>
      <c r="F537" s="7">
        <v>0</v>
      </c>
      <c r="G537" s="7">
        <v>0</v>
      </c>
      <c r="H537" s="7">
        <v>0</v>
      </c>
      <c r="I537" s="7">
        <v>1155</v>
      </c>
      <c r="J537" s="7">
        <v>0</v>
      </c>
      <c r="K537" s="7">
        <v>1155</v>
      </c>
      <c r="L537" s="164">
        <v>1</v>
      </c>
      <c r="M537" s="16">
        <v>0</v>
      </c>
      <c r="N537" s="13">
        <v>46008</v>
      </c>
    </row>
    <row r="538" spans="1:14" x14ac:dyDescent="0.15">
      <c r="A538" s="163" t="s">
        <v>498</v>
      </c>
      <c r="B538" s="164">
        <v>10356</v>
      </c>
      <c r="C538" s="163" t="s">
        <v>19</v>
      </c>
      <c r="D538" s="164">
        <v>5</v>
      </c>
      <c r="E538" s="7">
        <v>1800</v>
      </c>
      <c r="F538" s="7">
        <v>0</v>
      </c>
      <c r="G538" s="7">
        <v>0</v>
      </c>
      <c r="H538" s="7">
        <v>0</v>
      </c>
      <c r="I538" s="7">
        <v>1800</v>
      </c>
      <c r="J538" s="7">
        <v>0</v>
      </c>
      <c r="K538" s="7">
        <v>1800</v>
      </c>
      <c r="L538" s="164">
        <v>1</v>
      </c>
      <c r="M538" s="16">
        <v>0</v>
      </c>
      <c r="N538" s="13">
        <v>46008</v>
      </c>
    </row>
    <row r="539" spans="1:14" x14ac:dyDescent="0.15">
      <c r="A539" s="163" t="s">
        <v>546</v>
      </c>
      <c r="B539" s="164">
        <v>10391</v>
      </c>
      <c r="C539" s="163" t="s">
        <v>31</v>
      </c>
      <c r="D539" s="164">
        <v>1</v>
      </c>
      <c r="E539" s="7">
        <v>325</v>
      </c>
      <c r="F539" s="7">
        <v>0</v>
      </c>
      <c r="G539" s="7">
        <v>0</v>
      </c>
      <c r="H539" s="7">
        <v>0</v>
      </c>
      <c r="I539" s="7">
        <v>325</v>
      </c>
      <c r="J539" s="7">
        <v>0</v>
      </c>
      <c r="K539" s="7">
        <v>325</v>
      </c>
      <c r="L539" s="164">
        <v>1</v>
      </c>
      <c r="M539" s="16">
        <v>0</v>
      </c>
      <c r="N539" s="13">
        <v>46008</v>
      </c>
    </row>
    <row r="540" spans="1:14" x14ac:dyDescent="0.15">
      <c r="A540" s="163" t="s">
        <v>427</v>
      </c>
      <c r="B540" s="164">
        <v>10633</v>
      </c>
      <c r="C540" s="163" t="s">
        <v>727</v>
      </c>
      <c r="D540" s="164">
        <v>2</v>
      </c>
      <c r="E540" s="7">
        <v>318</v>
      </c>
      <c r="F540" s="7">
        <v>0</v>
      </c>
      <c r="G540" s="7">
        <v>0</v>
      </c>
      <c r="H540" s="7">
        <v>0</v>
      </c>
      <c r="I540" s="7">
        <v>318</v>
      </c>
      <c r="J540" s="7">
        <v>0</v>
      </c>
      <c r="K540" s="7">
        <v>318</v>
      </c>
      <c r="L540" s="164">
        <v>1</v>
      </c>
      <c r="M540" s="16">
        <v>0</v>
      </c>
      <c r="N540" s="13">
        <v>46008</v>
      </c>
    </row>
    <row r="541" spans="1:14" x14ac:dyDescent="0.15">
      <c r="A541" s="163" t="s">
        <v>464</v>
      </c>
      <c r="B541" s="164">
        <v>10281</v>
      </c>
      <c r="C541" s="163" t="s">
        <v>399</v>
      </c>
      <c r="D541" s="164">
        <v>1</v>
      </c>
      <c r="E541" s="7">
        <v>0</v>
      </c>
      <c r="F541" s="7">
        <v>0</v>
      </c>
      <c r="G541" s="7">
        <v>0</v>
      </c>
      <c r="H541" s="7">
        <v>0</v>
      </c>
      <c r="I541" s="7">
        <v>0</v>
      </c>
      <c r="J541" s="7">
        <v>0</v>
      </c>
      <c r="K541" s="7">
        <v>0</v>
      </c>
      <c r="L541" s="164">
        <v>0</v>
      </c>
      <c r="M541" s="16">
        <v>0</v>
      </c>
      <c r="N541" s="13">
        <v>46008</v>
      </c>
    </row>
    <row r="542" spans="1:14" x14ac:dyDescent="0.15">
      <c r="A542" s="163" t="s">
        <v>429</v>
      </c>
      <c r="B542" s="164">
        <v>10632</v>
      </c>
      <c r="C542" s="163" t="s">
        <v>727</v>
      </c>
      <c r="D542" s="164">
        <v>3</v>
      </c>
      <c r="E542" s="7">
        <v>477</v>
      </c>
      <c r="F542" s="7">
        <v>0</v>
      </c>
      <c r="G542" s="7">
        <v>0</v>
      </c>
      <c r="H542" s="7">
        <v>0</v>
      </c>
      <c r="I542" s="7">
        <v>477</v>
      </c>
      <c r="J542" s="7">
        <v>0</v>
      </c>
      <c r="K542" s="7">
        <v>477</v>
      </c>
      <c r="L542" s="164">
        <v>1</v>
      </c>
      <c r="M542" s="16">
        <v>0</v>
      </c>
      <c r="N542" s="13">
        <v>46008</v>
      </c>
    </row>
    <row r="543" spans="1:14" x14ac:dyDescent="0.15">
      <c r="A543" s="163" t="s">
        <v>685</v>
      </c>
      <c r="B543" s="164">
        <v>10457</v>
      </c>
      <c r="C543" s="163" t="s">
        <v>38</v>
      </c>
      <c r="D543" s="164">
        <v>1</v>
      </c>
      <c r="E543" s="7">
        <v>285</v>
      </c>
      <c r="F543" s="7">
        <v>0</v>
      </c>
      <c r="G543" s="7">
        <v>0</v>
      </c>
      <c r="H543" s="7">
        <v>0</v>
      </c>
      <c r="I543" s="7">
        <v>285</v>
      </c>
      <c r="J543" s="7">
        <v>0</v>
      </c>
      <c r="K543" s="7">
        <v>285</v>
      </c>
      <c r="L543" s="164">
        <v>1</v>
      </c>
      <c r="M543" s="16">
        <v>0</v>
      </c>
      <c r="N543" s="13">
        <v>46009</v>
      </c>
    </row>
    <row r="544" spans="1:14" x14ac:dyDescent="0.15">
      <c r="A544" s="163" t="s">
        <v>584</v>
      </c>
      <c r="B544" s="164">
        <v>10069</v>
      </c>
      <c r="C544" s="163" t="s">
        <v>481</v>
      </c>
      <c r="D544" s="164">
        <v>1</v>
      </c>
      <c r="E544" s="7">
        <v>355</v>
      </c>
      <c r="F544" s="7">
        <v>0</v>
      </c>
      <c r="G544" s="7">
        <v>0</v>
      </c>
      <c r="H544" s="7">
        <v>0</v>
      </c>
      <c r="I544" s="7">
        <v>355</v>
      </c>
      <c r="J544" s="7">
        <v>0</v>
      </c>
      <c r="K544" s="7">
        <v>355</v>
      </c>
      <c r="L544" s="164">
        <v>1</v>
      </c>
      <c r="M544" s="16">
        <v>0</v>
      </c>
      <c r="N544" s="13">
        <v>46009</v>
      </c>
    </row>
    <row r="545" spans="1:14" x14ac:dyDescent="0.15">
      <c r="A545" s="163" t="s">
        <v>550</v>
      </c>
      <c r="B545" s="164">
        <v>10072</v>
      </c>
      <c r="C545" s="163" t="s">
        <v>481</v>
      </c>
      <c r="D545" s="164">
        <v>1</v>
      </c>
      <c r="E545" s="7">
        <v>315</v>
      </c>
      <c r="F545" s="7">
        <v>0</v>
      </c>
      <c r="G545" s="7">
        <v>0</v>
      </c>
      <c r="H545" s="7">
        <v>0</v>
      </c>
      <c r="I545" s="7">
        <v>315</v>
      </c>
      <c r="J545" s="7">
        <v>0</v>
      </c>
      <c r="K545" s="7">
        <v>315</v>
      </c>
      <c r="L545" s="164">
        <v>1</v>
      </c>
      <c r="M545" s="16">
        <v>0</v>
      </c>
      <c r="N545" s="13">
        <v>46009</v>
      </c>
    </row>
    <row r="546" spans="1:14" x14ac:dyDescent="0.15">
      <c r="A546" s="163" t="s">
        <v>538</v>
      </c>
      <c r="B546" s="164">
        <v>10645</v>
      </c>
      <c r="C546" s="163" t="s">
        <v>519</v>
      </c>
      <c r="D546" s="164">
        <v>1</v>
      </c>
      <c r="E546" s="7">
        <v>340</v>
      </c>
      <c r="F546" s="7">
        <v>0</v>
      </c>
      <c r="G546" s="7">
        <v>0</v>
      </c>
      <c r="H546" s="7">
        <v>0</v>
      </c>
      <c r="I546" s="7">
        <v>340</v>
      </c>
      <c r="J546" s="7">
        <v>0</v>
      </c>
      <c r="K546" s="7">
        <v>340</v>
      </c>
      <c r="L546" s="164">
        <v>1</v>
      </c>
      <c r="M546" s="16">
        <v>0</v>
      </c>
      <c r="N546" s="13">
        <v>46009</v>
      </c>
    </row>
    <row r="547" spans="1:14" x14ac:dyDescent="0.15">
      <c r="A547" s="163" t="s">
        <v>518</v>
      </c>
      <c r="B547" s="164">
        <v>10145</v>
      </c>
      <c r="C547" s="163" t="s">
        <v>519</v>
      </c>
      <c r="D547" s="164">
        <v>2</v>
      </c>
      <c r="E547" s="7">
        <v>740</v>
      </c>
      <c r="F547" s="7">
        <v>0</v>
      </c>
      <c r="G547" s="7">
        <v>0</v>
      </c>
      <c r="H547" s="7">
        <v>0</v>
      </c>
      <c r="I547" s="7">
        <v>740</v>
      </c>
      <c r="J547" s="7">
        <v>0</v>
      </c>
      <c r="K547" s="7">
        <v>740</v>
      </c>
      <c r="L547" s="164">
        <v>1</v>
      </c>
      <c r="M547" s="16">
        <v>0</v>
      </c>
      <c r="N547" s="13">
        <v>46009</v>
      </c>
    </row>
    <row r="548" spans="1:14" x14ac:dyDescent="0.15">
      <c r="A548" s="163" t="s">
        <v>735</v>
      </c>
      <c r="B548" s="164">
        <v>10652</v>
      </c>
      <c r="C548" s="163" t="s">
        <v>483</v>
      </c>
      <c r="D548" s="164">
        <v>1</v>
      </c>
      <c r="E548" s="7">
        <v>315</v>
      </c>
      <c r="F548" s="7">
        <v>0</v>
      </c>
      <c r="G548" s="7">
        <v>0</v>
      </c>
      <c r="H548" s="7">
        <v>0</v>
      </c>
      <c r="I548" s="7">
        <v>315</v>
      </c>
      <c r="J548" s="7">
        <v>0</v>
      </c>
      <c r="K548" s="7">
        <v>315</v>
      </c>
      <c r="L548" s="164">
        <v>1</v>
      </c>
      <c r="M548" s="16">
        <v>0</v>
      </c>
      <c r="N548" s="13">
        <v>46009</v>
      </c>
    </row>
    <row r="549" spans="1:14" x14ac:dyDescent="0.15">
      <c r="A549" s="163" t="s">
        <v>482</v>
      </c>
      <c r="B549" s="164">
        <v>10109</v>
      </c>
      <c r="C549" s="163" t="s">
        <v>483</v>
      </c>
      <c r="D549" s="164">
        <v>1</v>
      </c>
      <c r="E549" s="7">
        <v>275</v>
      </c>
      <c r="F549" s="7">
        <v>0</v>
      </c>
      <c r="G549" s="7">
        <v>0</v>
      </c>
      <c r="H549" s="7">
        <v>0</v>
      </c>
      <c r="I549" s="7">
        <v>275</v>
      </c>
      <c r="J549" s="7">
        <v>0</v>
      </c>
      <c r="K549" s="7">
        <v>275</v>
      </c>
      <c r="L549" s="164">
        <v>1</v>
      </c>
      <c r="M549" s="16">
        <v>0</v>
      </c>
      <c r="N549" s="13">
        <v>46009</v>
      </c>
    </row>
    <row r="550" spans="1:14" x14ac:dyDescent="0.15">
      <c r="A550" s="163" t="s">
        <v>576</v>
      </c>
      <c r="B550" s="164">
        <v>10111</v>
      </c>
      <c r="C550" s="163" t="s">
        <v>483</v>
      </c>
      <c r="D550" s="164">
        <v>1</v>
      </c>
      <c r="E550" s="7">
        <v>355</v>
      </c>
      <c r="F550" s="7">
        <v>0</v>
      </c>
      <c r="G550" s="7">
        <v>0</v>
      </c>
      <c r="H550" s="7">
        <v>0</v>
      </c>
      <c r="I550" s="7">
        <v>355</v>
      </c>
      <c r="J550" s="7">
        <v>0</v>
      </c>
      <c r="K550" s="7">
        <v>355</v>
      </c>
      <c r="L550" s="164">
        <v>1</v>
      </c>
      <c r="M550" s="16">
        <v>0</v>
      </c>
      <c r="N550" s="13">
        <v>46009</v>
      </c>
    </row>
    <row r="551" spans="1:14" x14ac:dyDescent="0.15">
      <c r="A551" s="163" t="s">
        <v>521</v>
      </c>
      <c r="B551" s="164">
        <v>10095</v>
      </c>
      <c r="C551" s="163" t="s">
        <v>483</v>
      </c>
      <c r="D551" s="164">
        <v>1</v>
      </c>
      <c r="E551" s="7">
        <v>260</v>
      </c>
      <c r="F551" s="7">
        <v>0</v>
      </c>
      <c r="G551" s="7">
        <v>0</v>
      </c>
      <c r="H551" s="7">
        <v>0</v>
      </c>
      <c r="I551" s="7">
        <v>260</v>
      </c>
      <c r="J551" s="7">
        <v>0</v>
      </c>
      <c r="K551" s="7">
        <v>260</v>
      </c>
      <c r="L551" s="164">
        <v>1</v>
      </c>
      <c r="M551" s="16">
        <v>0</v>
      </c>
      <c r="N551" s="13">
        <v>46009</v>
      </c>
    </row>
    <row r="552" spans="1:14" x14ac:dyDescent="0.15">
      <c r="A552" s="163" t="s">
        <v>577</v>
      </c>
      <c r="B552" s="164">
        <v>10097</v>
      </c>
      <c r="C552" s="163" t="s">
        <v>483</v>
      </c>
      <c r="D552" s="164">
        <v>2</v>
      </c>
      <c r="E552" s="7">
        <v>710</v>
      </c>
      <c r="F552" s="7">
        <v>0</v>
      </c>
      <c r="G552" s="7">
        <v>0</v>
      </c>
      <c r="H552" s="7">
        <v>0</v>
      </c>
      <c r="I552" s="7">
        <v>710</v>
      </c>
      <c r="J552" s="7">
        <v>0</v>
      </c>
      <c r="K552" s="7">
        <v>710</v>
      </c>
      <c r="L552" s="164">
        <v>1</v>
      </c>
      <c r="M552" s="16">
        <v>0</v>
      </c>
      <c r="N552" s="13">
        <v>46009</v>
      </c>
    </row>
    <row r="553" spans="1:14" x14ac:dyDescent="0.15">
      <c r="A553" s="163" t="s">
        <v>579</v>
      </c>
      <c r="B553" s="164">
        <v>10062</v>
      </c>
      <c r="C553" s="163" t="s">
        <v>481</v>
      </c>
      <c r="D553" s="164">
        <v>1</v>
      </c>
      <c r="E553" s="7">
        <v>275</v>
      </c>
      <c r="F553" s="7">
        <v>0</v>
      </c>
      <c r="G553" s="7">
        <v>0</v>
      </c>
      <c r="H553" s="7">
        <v>0</v>
      </c>
      <c r="I553" s="7">
        <v>275</v>
      </c>
      <c r="J553" s="7">
        <v>0</v>
      </c>
      <c r="K553" s="7">
        <v>275</v>
      </c>
      <c r="L553" s="164">
        <v>1</v>
      </c>
      <c r="M553" s="16">
        <v>0</v>
      </c>
      <c r="N553" s="13">
        <v>46009</v>
      </c>
    </row>
    <row r="554" spans="1:14" x14ac:dyDescent="0.15">
      <c r="A554" s="163" t="s">
        <v>799</v>
      </c>
      <c r="B554" s="164">
        <v>10444</v>
      </c>
      <c r="C554" s="163" t="s">
        <v>99</v>
      </c>
      <c r="D554" s="164">
        <v>1</v>
      </c>
      <c r="E554" s="7">
        <v>75</v>
      </c>
      <c r="F554" s="7">
        <v>0</v>
      </c>
      <c r="G554" s="7">
        <v>0</v>
      </c>
      <c r="H554" s="7">
        <v>0</v>
      </c>
      <c r="I554" s="7">
        <v>75</v>
      </c>
      <c r="J554" s="7">
        <v>0</v>
      </c>
      <c r="K554" s="7">
        <v>75</v>
      </c>
      <c r="L554" s="164">
        <v>1</v>
      </c>
      <c r="M554" s="16">
        <v>0</v>
      </c>
      <c r="N554" s="13">
        <v>46009</v>
      </c>
    </row>
    <row r="555" spans="1:14" x14ac:dyDescent="0.15">
      <c r="A555" s="163" t="s">
        <v>487</v>
      </c>
      <c r="B555" s="164">
        <v>10442</v>
      </c>
      <c r="C555" s="163" t="s">
        <v>99</v>
      </c>
      <c r="D555" s="164">
        <v>4</v>
      </c>
      <c r="E555" s="7">
        <v>332</v>
      </c>
      <c r="F555" s="7">
        <v>0</v>
      </c>
      <c r="G555" s="7">
        <v>0</v>
      </c>
      <c r="H555" s="7">
        <v>0</v>
      </c>
      <c r="I555" s="7">
        <v>332</v>
      </c>
      <c r="J555" s="7">
        <v>0</v>
      </c>
      <c r="K555" s="7">
        <v>332</v>
      </c>
      <c r="L555" s="164">
        <v>1</v>
      </c>
      <c r="M555" s="16">
        <v>0</v>
      </c>
      <c r="N555" s="13">
        <v>46009</v>
      </c>
    </row>
    <row r="556" spans="1:14" x14ac:dyDescent="0.15">
      <c r="A556" s="163" t="s">
        <v>489</v>
      </c>
      <c r="B556" s="164">
        <v>10445</v>
      </c>
      <c r="C556" s="163" t="s">
        <v>99</v>
      </c>
      <c r="D556" s="164">
        <v>1</v>
      </c>
      <c r="E556" s="7">
        <v>195</v>
      </c>
      <c r="F556" s="7">
        <v>0</v>
      </c>
      <c r="G556" s="7">
        <v>0</v>
      </c>
      <c r="H556" s="7">
        <v>0</v>
      </c>
      <c r="I556" s="7">
        <v>195</v>
      </c>
      <c r="J556" s="7">
        <v>0</v>
      </c>
      <c r="K556" s="7">
        <v>195</v>
      </c>
      <c r="L556" s="164">
        <v>1</v>
      </c>
      <c r="M556" s="16">
        <v>0</v>
      </c>
      <c r="N556" s="13">
        <v>46009</v>
      </c>
    </row>
    <row r="557" spans="1:14" x14ac:dyDescent="0.15">
      <c r="A557" s="163" t="s">
        <v>542</v>
      </c>
      <c r="B557" s="164">
        <v>10436</v>
      </c>
      <c r="C557" s="163" t="s">
        <v>99</v>
      </c>
      <c r="D557" s="164">
        <v>1</v>
      </c>
      <c r="E557" s="7">
        <v>45</v>
      </c>
      <c r="F557" s="7">
        <v>0</v>
      </c>
      <c r="G557" s="7">
        <v>0</v>
      </c>
      <c r="H557" s="7">
        <v>0</v>
      </c>
      <c r="I557" s="7">
        <v>45</v>
      </c>
      <c r="J557" s="7">
        <v>0</v>
      </c>
      <c r="K557" s="7">
        <v>45</v>
      </c>
      <c r="L557" s="164">
        <v>1</v>
      </c>
      <c r="M557" s="16">
        <v>0</v>
      </c>
      <c r="N557" s="13">
        <v>46009</v>
      </c>
    </row>
    <row r="558" spans="1:14" x14ac:dyDescent="0.15">
      <c r="A558" s="163" t="s">
        <v>551</v>
      </c>
      <c r="B558" s="164">
        <v>10437</v>
      </c>
      <c r="C558" s="163" t="s">
        <v>99</v>
      </c>
      <c r="D558" s="164">
        <v>1</v>
      </c>
      <c r="E558" s="7">
        <v>95</v>
      </c>
      <c r="F558" s="7">
        <v>0</v>
      </c>
      <c r="G558" s="7">
        <v>0</v>
      </c>
      <c r="H558" s="7">
        <v>16.16</v>
      </c>
      <c r="I558" s="7">
        <v>78.84</v>
      </c>
      <c r="J558" s="7">
        <v>0</v>
      </c>
      <c r="K558" s="7">
        <v>78.84</v>
      </c>
      <c r="L558" s="164">
        <v>1</v>
      </c>
      <c r="M558" s="16">
        <v>0</v>
      </c>
      <c r="N558" s="13">
        <v>46009</v>
      </c>
    </row>
    <row r="559" spans="1:14" x14ac:dyDescent="0.15">
      <c r="A559" s="163" t="s">
        <v>555</v>
      </c>
      <c r="B559" s="164">
        <v>10473</v>
      </c>
      <c r="C559" s="163" t="s">
        <v>5</v>
      </c>
      <c r="D559" s="164">
        <v>1</v>
      </c>
      <c r="E559" s="7">
        <v>395</v>
      </c>
      <c r="F559" s="7">
        <v>0</v>
      </c>
      <c r="G559" s="7">
        <v>0</v>
      </c>
      <c r="H559" s="7">
        <v>0</v>
      </c>
      <c r="I559" s="7">
        <v>395</v>
      </c>
      <c r="J559" s="7">
        <v>0</v>
      </c>
      <c r="K559" s="7">
        <v>395</v>
      </c>
      <c r="L559" s="164">
        <v>1</v>
      </c>
      <c r="M559" s="16">
        <v>0</v>
      </c>
      <c r="N559" s="13">
        <v>46009</v>
      </c>
    </row>
    <row r="560" spans="1:14" x14ac:dyDescent="0.15">
      <c r="A560" s="163" t="s">
        <v>506</v>
      </c>
      <c r="B560" s="164">
        <v>10221</v>
      </c>
      <c r="C560" s="163" t="s">
        <v>491</v>
      </c>
      <c r="D560" s="164">
        <v>2</v>
      </c>
      <c r="E560" s="7">
        <v>510</v>
      </c>
      <c r="F560" s="7">
        <v>0</v>
      </c>
      <c r="G560" s="7">
        <v>0</v>
      </c>
      <c r="H560" s="7">
        <v>0</v>
      </c>
      <c r="I560" s="7">
        <v>510</v>
      </c>
      <c r="J560" s="7">
        <v>0</v>
      </c>
      <c r="K560" s="7">
        <v>510</v>
      </c>
      <c r="L560" s="164">
        <v>1</v>
      </c>
      <c r="M560" s="16">
        <v>0</v>
      </c>
      <c r="N560" s="13">
        <v>46009</v>
      </c>
    </row>
    <row r="561" spans="1:14" x14ac:dyDescent="0.15">
      <c r="A561" s="163" t="s">
        <v>490</v>
      </c>
      <c r="B561" s="164">
        <v>10223</v>
      </c>
      <c r="C561" s="163" t="s">
        <v>491</v>
      </c>
      <c r="D561" s="164">
        <v>1</v>
      </c>
      <c r="E561" s="7">
        <v>275</v>
      </c>
      <c r="F561" s="7">
        <v>0</v>
      </c>
      <c r="G561" s="7">
        <v>0</v>
      </c>
      <c r="H561" s="7">
        <v>0</v>
      </c>
      <c r="I561" s="7">
        <v>275</v>
      </c>
      <c r="J561" s="7">
        <v>0</v>
      </c>
      <c r="K561" s="7">
        <v>275</v>
      </c>
      <c r="L561" s="164">
        <v>1</v>
      </c>
      <c r="M561" s="16">
        <v>0</v>
      </c>
      <c r="N561" s="13">
        <v>46009</v>
      </c>
    </row>
    <row r="562" spans="1:14" x14ac:dyDescent="0.15">
      <c r="A562" s="163" t="s">
        <v>492</v>
      </c>
      <c r="B562" s="164">
        <v>10216</v>
      </c>
      <c r="C562" s="163" t="s">
        <v>491</v>
      </c>
      <c r="D562" s="164">
        <v>1</v>
      </c>
      <c r="E562" s="7">
        <v>245</v>
      </c>
      <c r="F562" s="7">
        <v>0</v>
      </c>
      <c r="G562" s="7">
        <v>0</v>
      </c>
      <c r="H562" s="7">
        <v>0</v>
      </c>
      <c r="I562" s="7">
        <v>245</v>
      </c>
      <c r="J562" s="7">
        <v>0</v>
      </c>
      <c r="K562" s="7">
        <v>245</v>
      </c>
      <c r="L562" s="164">
        <v>1</v>
      </c>
      <c r="M562" s="16">
        <v>0</v>
      </c>
      <c r="N562" s="13">
        <v>46009</v>
      </c>
    </row>
    <row r="563" spans="1:14" x14ac:dyDescent="0.15">
      <c r="A563" s="163" t="s">
        <v>493</v>
      </c>
      <c r="B563" s="164">
        <v>10264</v>
      </c>
      <c r="C563" s="163" t="s">
        <v>9</v>
      </c>
      <c r="D563" s="164">
        <v>7</v>
      </c>
      <c r="E563" s="7">
        <v>1330</v>
      </c>
      <c r="F563" s="7">
        <v>0</v>
      </c>
      <c r="G563" s="7">
        <v>0</v>
      </c>
      <c r="H563" s="7">
        <v>70.31</v>
      </c>
      <c r="I563" s="7">
        <v>1259.69</v>
      </c>
      <c r="J563" s="7">
        <v>0</v>
      </c>
      <c r="K563" s="7">
        <v>1259.69</v>
      </c>
      <c r="L563" s="164">
        <v>1</v>
      </c>
      <c r="M563" s="16">
        <v>0</v>
      </c>
      <c r="N563" s="13">
        <v>46009</v>
      </c>
    </row>
    <row r="564" spans="1:14" x14ac:dyDescent="0.15">
      <c r="A564" s="163" t="s">
        <v>652</v>
      </c>
      <c r="B564" s="164">
        <v>10007</v>
      </c>
      <c r="C564" s="163" t="s">
        <v>9</v>
      </c>
      <c r="D564" s="164">
        <v>2</v>
      </c>
      <c r="E564" s="7">
        <v>550</v>
      </c>
      <c r="F564" s="7">
        <v>0</v>
      </c>
      <c r="G564" s="7">
        <v>0</v>
      </c>
      <c r="H564" s="7">
        <v>0</v>
      </c>
      <c r="I564" s="7">
        <v>550</v>
      </c>
      <c r="J564" s="7">
        <v>0</v>
      </c>
      <c r="K564" s="7">
        <v>550</v>
      </c>
      <c r="L564" s="164">
        <v>1</v>
      </c>
      <c r="M564" s="16">
        <v>0</v>
      </c>
      <c r="N564" s="13">
        <v>46009</v>
      </c>
    </row>
    <row r="565" spans="1:14" x14ac:dyDescent="0.15">
      <c r="A565" s="163" t="s">
        <v>691</v>
      </c>
      <c r="B565" s="164">
        <v>10485</v>
      </c>
      <c r="C565" s="163" t="s">
        <v>77</v>
      </c>
      <c r="D565" s="164">
        <v>2</v>
      </c>
      <c r="E565" s="7">
        <v>3598</v>
      </c>
      <c r="F565" s="7">
        <v>0</v>
      </c>
      <c r="G565" s="7">
        <v>0</v>
      </c>
      <c r="H565" s="7">
        <v>0</v>
      </c>
      <c r="I565" s="7">
        <v>3598</v>
      </c>
      <c r="J565" s="7">
        <v>0</v>
      </c>
      <c r="K565" s="7">
        <v>3598</v>
      </c>
      <c r="L565" s="164">
        <v>1</v>
      </c>
      <c r="M565" s="16">
        <v>0</v>
      </c>
      <c r="N565" s="13">
        <v>46009</v>
      </c>
    </row>
    <row r="566" spans="1:14" x14ac:dyDescent="0.15">
      <c r="A566" s="163" t="s">
        <v>528</v>
      </c>
      <c r="B566" s="164">
        <v>10357</v>
      </c>
      <c r="C566" s="163" t="s">
        <v>19</v>
      </c>
      <c r="D566" s="164">
        <v>1</v>
      </c>
      <c r="E566" s="7">
        <v>360</v>
      </c>
      <c r="F566" s="7">
        <v>0</v>
      </c>
      <c r="G566" s="7">
        <v>0</v>
      </c>
      <c r="H566" s="7">
        <v>0</v>
      </c>
      <c r="I566" s="7">
        <v>360</v>
      </c>
      <c r="J566" s="7">
        <v>0</v>
      </c>
      <c r="K566" s="7">
        <v>360</v>
      </c>
      <c r="L566" s="164">
        <v>1</v>
      </c>
      <c r="M566" s="16">
        <v>0</v>
      </c>
      <c r="N566" s="13">
        <v>46009</v>
      </c>
    </row>
    <row r="567" spans="1:14" x14ac:dyDescent="0.15">
      <c r="A567" s="163" t="s">
        <v>528</v>
      </c>
      <c r="B567" s="164">
        <v>10670</v>
      </c>
      <c r="C567" s="163" t="s">
        <v>462</v>
      </c>
      <c r="D567" s="164">
        <v>1</v>
      </c>
      <c r="E567" s="7">
        <v>415</v>
      </c>
      <c r="F567" s="7">
        <v>0</v>
      </c>
      <c r="G567" s="7">
        <v>0</v>
      </c>
      <c r="H567" s="7">
        <v>0</v>
      </c>
      <c r="I567" s="7">
        <v>415</v>
      </c>
      <c r="J567" s="7">
        <v>0</v>
      </c>
      <c r="K567" s="7">
        <v>415</v>
      </c>
      <c r="L567" s="164">
        <v>1</v>
      </c>
      <c r="M567" s="16">
        <v>0</v>
      </c>
      <c r="N567" s="13">
        <v>46009</v>
      </c>
    </row>
    <row r="568" spans="1:14" x14ac:dyDescent="0.15">
      <c r="A568" s="163" t="s">
        <v>529</v>
      </c>
      <c r="B568" s="164">
        <v>10353</v>
      </c>
      <c r="C568" s="163" t="s">
        <v>19</v>
      </c>
      <c r="D568" s="164">
        <v>3</v>
      </c>
      <c r="E568" s="7">
        <v>1050</v>
      </c>
      <c r="F568" s="7">
        <v>0</v>
      </c>
      <c r="G568" s="7">
        <v>0</v>
      </c>
      <c r="H568" s="7">
        <v>59.53</v>
      </c>
      <c r="I568" s="7">
        <v>990.47</v>
      </c>
      <c r="J568" s="7">
        <v>0</v>
      </c>
      <c r="K568" s="7">
        <v>990.47</v>
      </c>
      <c r="L568" s="164">
        <v>1</v>
      </c>
      <c r="M568" s="16">
        <v>0</v>
      </c>
      <c r="N568" s="13">
        <v>46009</v>
      </c>
    </row>
    <row r="569" spans="1:14" x14ac:dyDescent="0.15">
      <c r="A569" s="163" t="s">
        <v>498</v>
      </c>
      <c r="B569" s="164">
        <v>10356</v>
      </c>
      <c r="C569" s="163" t="s">
        <v>19</v>
      </c>
      <c r="D569" s="164">
        <v>2</v>
      </c>
      <c r="E569" s="7">
        <v>720</v>
      </c>
      <c r="F569" s="7">
        <v>0</v>
      </c>
      <c r="G569" s="7">
        <v>0</v>
      </c>
      <c r="H569" s="7">
        <v>0</v>
      </c>
      <c r="I569" s="7">
        <v>720</v>
      </c>
      <c r="J569" s="7">
        <v>0</v>
      </c>
      <c r="K569" s="7">
        <v>720</v>
      </c>
      <c r="L569" s="164">
        <v>1</v>
      </c>
      <c r="M569" s="16">
        <v>0</v>
      </c>
      <c r="N569" s="13">
        <v>46009</v>
      </c>
    </row>
    <row r="570" spans="1:14" x14ac:dyDescent="0.15">
      <c r="A570" s="163" t="s">
        <v>568</v>
      </c>
      <c r="B570" s="164">
        <v>10545</v>
      </c>
      <c r="C570" s="163" t="s">
        <v>19</v>
      </c>
      <c r="D570" s="164">
        <v>1</v>
      </c>
      <c r="E570" s="7">
        <v>340</v>
      </c>
      <c r="F570" s="7">
        <v>0</v>
      </c>
      <c r="G570" s="7">
        <v>0</v>
      </c>
      <c r="H570" s="7">
        <v>0</v>
      </c>
      <c r="I570" s="7">
        <v>340</v>
      </c>
      <c r="J570" s="7">
        <v>0</v>
      </c>
      <c r="K570" s="7">
        <v>340</v>
      </c>
      <c r="L570" s="164">
        <v>1</v>
      </c>
      <c r="M570" s="16">
        <v>0</v>
      </c>
      <c r="N570" s="13">
        <v>46009</v>
      </c>
    </row>
    <row r="571" spans="1:14" x14ac:dyDescent="0.15">
      <c r="A571" s="163" t="s">
        <v>512</v>
      </c>
      <c r="B571" s="164">
        <v>10427</v>
      </c>
      <c r="C571" s="163" t="s">
        <v>12</v>
      </c>
      <c r="D571" s="164">
        <v>1</v>
      </c>
      <c r="E571" s="7">
        <v>359</v>
      </c>
      <c r="F571" s="7">
        <v>0</v>
      </c>
      <c r="G571" s="7">
        <v>0</v>
      </c>
      <c r="H571" s="7">
        <v>56.02</v>
      </c>
      <c r="I571" s="7">
        <v>302.98</v>
      </c>
      <c r="J571" s="7">
        <v>0</v>
      </c>
      <c r="K571" s="7">
        <v>302.98</v>
      </c>
      <c r="L571" s="164">
        <v>1</v>
      </c>
      <c r="M571" s="16">
        <v>0</v>
      </c>
      <c r="N571" s="13">
        <v>46009</v>
      </c>
    </row>
    <row r="572" spans="1:14" x14ac:dyDescent="0.15">
      <c r="A572" s="163" t="s">
        <v>531</v>
      </c>
      <c r="B572" s="164">
        <v>10417</v>
      </c>
      <c r="C572" s="163" t="s">
        <v>79</v>
      </c>
      <c r="D572" s="164">
        <v>1</v>
      </c>
      <c r="E572" s="7">
        <v>195</v>
      </c>
      <c r="F572" s="7">
        <v>0</v>
      </c>
      <c r="G572" s="7">
        <v>0</v>
      </c>
      <c r="H572" s="7">
        <v>0</v>
      </c>
      <c r="I572" s="7">
        <v>195</v>
      </c>
      <c r="J572" s="7">
        <v>0</v>
      </c>
      <c r="K572" s="7">
        <v>195</v>
      </c>
      <c r="L572" s="164">
        <v>1</v>
      </c>
      <c r="M572" s="16">
        <v>0</v>
      </c>
      <c r="N572" s="13">
        <v>46009</v>
      </c>
    </row>
    <row r="573" spans="1:14" x14ac:dyDescent="0.15">
      <c r="A573" s="163" t="s">
        <v>532</v>
      </c>
      <c r="B573" s="164">
        <v>10421</v>
      </c>
      <c r="C573" s="163" t="s">
        <v>79</v>
      </c>
      <c r="D573" s="164">
        <v>1</v>
      </c>
      <c r="E573" s="7">
        <v>238</v>
      </c>
      <c r="F573" s="7">
        <v>0</v>
      </c>
      <c r="G573" s="7">
        <v>0</v>
      </c>
      <c r="H573" s="7">
        <v>0</v>
      </c>
      <c r="I573" s="7">
        <v>238</v>
      </c>
      <c r="J573" s="7">
        <v>0</v>
      </c>
      <c r="K573" s="7">
        <v>238</v>
      </c>
      <c r="L573" s="164">
        <v>1</v>
      </c>
      <c r="M573" s="16">
        <v>0</v>
      </c>
      <c r="N573" s="13">
        <v>46009</v>
      </c>
    </row>
    <row r="574" spans="1:14" x14ac:dyDescent="0.15">
      <c r="A574" s="163" t="s">
        <v>591</v>
      </c>
      <c r="B574" s="164">
        <v>10509</v>
      </c>
      <c r="C574" s="163" t="s">
        <v>79</v>
      </c>
      <c r="D574" s="164">
        <v>1</v>
      </c>
      <c r="E574" s="7">
        <v>320</v>
      </c>
      <c r="F574" s="7">
        <v>0</v>
      </c>
      <c r="G574" s="7">
        <v>0</v>
      </c>
      <c r="H574" s="7">
        <v>0</v>
      </c>
      <c r="I574" s="7">
        <v>320</v>
      </c>
      <c r="J574" s="7">
        <v>0</v>
      </c>
      <c r="K574" s="7">
        <v>320</v>
      </c>
      <c r="L574" s="164">
        <v>1</v>
      </c>
      <c r="M574" s="16">
        <v>0</v>
      </c>
      <c r="N574" s="13">
        <v>46009</v>
      </c>
    </row>
    <row r="575" spans="1:14" x14ac:dyDescent="0.15">
      <c r="A575" s="163" t="s">
        <v>565</v>
      </c>
      <c r="B575" s="164">
        <v>10403</v>
      </c>
      <c r="C575" s="163" t="s">
        <v>35</v>
      </c>
      <c r="D575" s="164">
        <v>1</v>
      </c>
      <c r="E575" s="7">
        <v>335</v>
      </c>
      <c r="F575" s="7">
        <v>0</v>
      </c>
      <c r="G575" s="7">
        <v>0</v>
      </c>
      <c r="H575" s="7">
        <v>0</v>
      </c>
      <c r="I575" s="7">
        <v>335</v>
      </c>
      <c r="J575" s="7">
        <v>0</v>
      </c>
      <c r="K575" s="7">
        <v>335</v>
      </c>
      <c r="L575" s="164">
        <v>1</v>
      </c>
      <c r="M575" s="16">
        <v>0</v>
      </c>
      <c r="N575" s="13">
        <v>46009</v>
      </c>
    </row>
    <row r="576" spans="1:14" x14ac:dyDescent="0.15">
      <c r="A576" s="163" t="s">
        <v>613</v>
      </c>
      <c r="B576" s="164">
        <v>10493</v>
      </c>
      <c r="C576" s="163" t="s">
        <v>98</v>
      </c>
      <c r="D576" s="164">
        <v>1</v>
      </c>
      <c r="E576" s="7">
        <v>58</v>
      </c>
      <c r="F576" s="7">
        <v>0</v>
      </c>
      <c r="G576" s="7">
        <v>0</v>
      </c>
      <c r="H576" s="7">
        <v>9.0500000000000007</v>
      </c>
      <c r="I576" s="7">
        <v>48.95</v>
      </c>
      <c r="J576" s="7">
        <v>0</v>
      </c>
      <c r="K576" s="7">
        <v>48.95</v>
      </c>
      <c r="L576" s="164">
        <v>1</v>
      </c>
      <c r="M576" s="16">
        <v>0</v>
      </c>
      <c r="N576" s="13">
        <v>46009</v>
      </c>
    </row>
    <row r="577" spans="1:14" x14ac:dyDescent="0.15">
      <c r="A577" s="163" t="s">
        <v>500</v>
      </c>
      <c r="B577" s="164">
        <v>10494</v>
      </c>
      <c r="C577" s="163" t="s">
        <v>98</v>
      </c>
      <c r="D577" s="164">
        <v>1</v>
      </c>
      <c r="E577" s="7">
        <v>38</v>
      </c>
      <c r="F577" s="7">
        <v>0</v>
      </c>
      <c r="G577" s="7">
        <v>0</v>
      </c>
      <c r="H577" s="7">
        <v>5.93</v>
      </c>
      <c r="I577" s="7">
        <v>32.07</v>
      </c>
      <c r="J577" s="7">
        <v>0</v>
      </c>
      <c r="K577" s="7">
        <v>32.07</v>
      </c>
      <c r="L577" s="164">
        <v>1</v>
      </c>
      <c r="M577" s="16">
        <v>0</v>
      </c>
      <c r="N577" s="13">
        <v>46009</v>
      </c>
    </row>
    <row r="578" spans="1:14" x14ac:dyDescent="0.15">
      <c r="A578" s="163" t="s">
        <v>800</v>
      </c>
      <c r="B578" s="164">
        <v>1064111</v>
      </c>
      <c r="C578" s="163" t="s">
        <v>462</v>
      </c>
      <c r="D578" s="164">
        <v>1</v>
      </c>
      <c r="E578" s="7">
        <v>455</v>
      </c>
      <c r="F578" s="7">
        <v>0</v>
      </c>
      <c r="G578" s="7">
        <v>0</v>
      </c>
      <c r="H578" s="7">
        <v>0</v>
      </c>
      <c r="I578" s="7">
        <v>455</v>
      </c>
      <c r="J578" s="7">
        <v>0</v>
      </c>
      <c r="K578" s="7">
        <v>455</v>
      </c>
      <c r="L578" s="164">
        <v>1</v>
      </c>
      <c r="M578" s="16">
        <v>0</v>
      </c>
      <c r="N578" s="13">
        <v>46009</v>
      </c>
    </row>
    <row r="579" spans="1:14" x14ac:dyDescent="0.15">
      <c r="A579" s="163" t="s">
        <v>478</v>
      </c>
      <c r="B579" s="164">
        <v>10461</v>
      </c>
      <c r="C579" s="163" t="s">
        <v>38</v>
      </c>
      <c r="D579" s="164">
        <v>1</v>
      </c>
      <c r="E579" s="7">
        <v>275</v>
      </c>
      <c r="F579" s="7">
        <v>0</v>
      </c>
      <c r="G579" s="7">
        <v>0</v>
      </c>
      <c r="H579" s="7">
        <v>0</v>
      </c>
      <c r="I579" s="7">
        <v>275</v>
      </c>
      <c r="J579" s="7">
        <v>0</v>
      </c>
      <c r="K579" s="7">
        <v>275</v>
      </c>
      <c r="L579" s="164">
        <v>1</v>
      </c>
      <c r="M579" s="16">
        <v>0</v>
      </c>
      <c r="N579" s="13">
        <v>46010</v>
      </c>
    </row>
    <row r="580" spans="1:14" x14ac:dyDescent="0.15">
      <c r="A580" s="163" t="s">
        <v>479</v>
      </c>
      <c r="B580" s="164">
        <v>10396</v>
      </c>
      <c r="C580" s="163" t="s">
        <v>32</v>
      </c>
      <c r="D580" s="164">
        <v>1</v>
      </c>
      <c r="E580" s="7">
        <v>555</v>
      </c>
      <c r="F580" s="7">
        <v>0</v>
      </c>
      <c r="G580" s="7">
        <v>0</v>
      </c>
      <c r="H580" s="7">
        <v>0</v>
      </c>
      <c r="I580" s="7">
        <v>555</v>
      </c>
      <c r="J580" s="7">
        <v>0</v>
      </c>
      <c r="K580" s="7">
        <v>555</v>
      </c>
      <c r="L580" s="164">
        <v>1</v>
      </c>
      <c r="M580" s="16">
        <v>0</v>
      </c>
      <c r="N580" s="13">
        <v>46010</v>
      </c>
    </row>
    <row r="581" spans="1:14" x14ac:dyDescent="0.15">
      <c r="A581" s="163" t="s">
        <v>756</v>
      </c>
      <c r="B581" s="164">
        <v>10400</v>
      </c>
      <c r="C581" s="163" t="s">
        <v>32</v>
      </c>
      <c r="D581" s="164">
        <v>1</v>
      </c>
      <c r="E581" s="7">
        <v>560</v>
      </c>
      <c r="F581" s="7">
        <v>0</v>
      </c>
      <c r="G581" s="7">
        <v>0</v>
      </c>
      <c r="H581" s="7">
        <v>0</v>
      </c>
      <c r="I581" s="7">
        <v>560</v>
      </c>
      <c r="J581" s="7">
        <v>0</v>
      </c>
      <c r="K581" s="7">
        <v>560</v>
      </c>
      <c r="L581" s="164">
        <v>1</v>
      </c>
      <c r="M581" s="16">
        <v>0</v>
      </c>
      <c r="N581" s="13">
        <v>46010</v>
      </c>
    </row>
    <row r="582" spans="1:14" x14ac:dyDescent="0.15">
      <c r="A582" s="163" t="s">
        <v>514</v>
      </c>
      <c r="B582" s="164">
        <v>10398</v>
      </c>
      <c r="C582" s="163" t="s">
        <v>32</v>
      </c>
      <c r="D582" s="164">
        <v>1</v>
      </c>
      <c r="E582" s="7">
        <v>625</v>
      </c>
      <c r="F582" s="7">
        <v>0</v>
      </c>
      <c r="G582" s="7">
        <v>0</v>
      </c>
      <c r="H582" s="7">
        <v>125</v>
      </c>
      <c r="I582" s="7">
        <v>500</v>
      </c>
      <c r="J582" s="7">
        <v>0</v>
      </c>
      <c r="K582" s="7">
        <v>500</v>
      </c>
      <c r="L582" s="164">
        <v>1</v>
      </c>
      <c r="M582" s="16">
        <v>0</v>
      </c>
      <c r="N582" s="13">
        <v>46010</v>
      </c>
    </row>
    <row r="583" spans="1:14" x14ac:dyDescent="0.15">
      <c r="A583" s="163" t="s">
        <v>616</v>
      </c>
      <c r="B583" s="164">
        <v>10154</v>
      </c>
      <c r="C583" s="163" t="s">
        <v>519</v>
      </c>
      <c r="D583" s="164">
        <v>1</v>
      </c>
      <c r="E583" s="7">
        <v>385</v>
      </c>
      <c r="F583" s="7">
        <v>0</v>
      </c>
      <c r="G583" s="7">
        <v>0</v>
      </c>
      <c r="H583" s="7">
        <v>0</v>
      </c>
      <c r="I583" s="7">
        <v>385</v>
      </c>
      <c r="J583" s="7">
        <v>0</v>
      </c>
      <c r="K583" s="7">
        <v>385</v>
      </c>
      <c r="L583" s="164">
        <v>1</v>
      </c>
      <c r="M583" s="16">
        <v>0</v>
      </c>
      <c r="N583" s="13">
        <v>46010</v>
      </c>
    </row>
    <row r="584" spans="1:14" x14ac:dyDescent="0.15">
      <c r="A584" s="163" t="s">
        <v>601</v>
      </c>
      <c r="B584" s="164">
        <v>10167</v>
      </c>
      <c r="C584" s="163" t="s">
        <v>519</v>
      </c>
      <c r="D584" s="164">
        <v>1</v>
      </c>
      <c r="E584" s="7">
        <v>350</v>
      </c>
      <c r="F584" s="7">
        <v>0</v>
      </c>
      <c r="G584" s="7">
        <v>0</v>
      </c>
      <c r="H584" s="7">
        <v>56.58</v>
      </c>
      <c r="I584" s="7">
        <v>293.42</v>
      </c>
      <c r="J584" s="7">
        <v>0</v>
      </c>
      <c r="K584" s="7">
        <v>293.42</v>
      </c>
      <c r="L584" s="164">
        <v>1</v>
      </c>
      <c r="M584" s="16">
        <v>0</v>
      </c>
      <c r="N584" s="13">
        <v>46010</v>
      </c>
    </row>
    <row r="585" spans="1:14" x14ac:dyDescent="0.15">
      <c r="A585" s="163" t="s">
        <v>575</v>
      </c>
      <c r="B585" s="164">
        <v>10127</v>
      </c>
      <c r="C585" s="163" t="s">
        <v>483</v>
      </c>
      <c r="D585" s="164">
        <v>1</v>
      </c>
      <c r="E585" s="7">
        <v>355</v>
      </c>
      <c r="F585" s="7">
        <v>0</v>
      </c>
      <c r="G585" s="7">
        <v>0</v>
      </c>
      <c r="H585" s="7">
        <v>0</v>
      </c>
      <c r="I585" s="7">
        <v>355</v>
      </c>
      <c r="J585" s="7">
        <v>0</v>
      </c>
      <c r="K585" s="7">
        <v>355</v>
      </c>
      <c r="L585" s="164">
        <v>1</v>
      </c>
      <c r="M585" s="16">
        <v>0</v>
      </c>
      <c r="N585" s="13">
        <v>46010</v>
      </c>
    </row>
    <row r="586" spans="1:14" x14ac:dyDescent="0.15">
      <c r="A586" s="163" t="s">
        <v>735</v>
      </c>
      <c r="B586" s="164">
        <v>10652</v>
      </c>
      <c r="C586" s="163" t="s">
        <v>483</v>
      </c>
      <c r="D586" s="164">
        <v>1</v>
      </c>
      <c r="E586" s="7">
        <v>315</v>
      </c>
      <c r="F586" s="7">
        <v>0</v>
      </c>
      <c r="G586" s="7">
        <v>0</v>
      </c>
      <c r="H586" s="7">
        <v>0</v>
      </c>
      <c r="I586" s="7">
        <v>315</v>
      </c>
      <c r="J586" s="7">
        <v>0</v>
      </c>
      <c r="K586" s="7">
        <v>315</v>
      </c>
      <c r="L586" s="164">
        <v>1</v>
      </c>
      <c r="M586" s="16">
        <v>0</v>
      </c>
      <c r="N586" s="13">
        <v>46010</v>
      </c>
    </row>
    <row r="587" spans="1:14" x14ac:dyDescent="0.15">
      <c r="A587" s="163" t="s">
        <v>482</v>
      </c>
      <c r="B587" s="164">
        <v>10109</v>
      </c>
      <c r="C587" s="163" t="s">
        <v>483</v>
      </c>
      <c r="D587" s="164">
        <v>2</v>
      </c>
      <c r="E587" s="7">
        <v>550</v>
      </c>
      <c r="F587" s="7">
        <v>0</v>
      </c>
      <c r="G587" s="7">
        <v>0</v>
      </c>
      <c r="H587" s="7">
        <v>0</v>
      </c>
      <c r="I587" s="7">
        <v>550</v>
      </c>
      <c r="J587" s="7">
        <v>0</v>
      </c>
      <c r="K587" s="7">
        <v>550</v>
      </c>
      <c r="L587" s="164">
        <v>1</v>
      </c>
      <c r="M587" s="16">
        <v>0</v>
      </c>
      <c r="N587" s="13">
        <v>46010</v>
      </c>
    </row>
    <row r="588" spans="1:14" x14ac:dyDescent="0.15">
      <c r="A588" s="163" t="s">
        <v>576</v>
      </c>
      <c r="B588" s="164">
        <v>10111</v>
      </c>
      <c r="C588" s="163" t="s">
        <v>483</v>
      </c>
      <c r="D588" s="164">
        <v>1</v>
      </c>
      <c r="E588" s="7">
        <v>355</v>
      </c>
      <c r="F588" s="7">
        <v>0</v>
      </c>
      <c r="G588" s="7">
        <v>0</v>
      </c>
      <c r="H588" s="7">
        <v>0</v>
      </c>
      <c r="I588" s="7">
        <v>355</v>
      </c>
      <c r="J588" s="7">
        <v>0</v>
      </c>
      <c r="K588" s="7">
        <v>355</v>
      </c>
      <c r="L588" s="164">
        <v>1</v>
      </c>
      <c r="M588" s="16">
        <v>0</v>
      </c>
      <c r="N588" s="13">
        <v>46010</v>
      </c>
    </row>
    <row r="589" spans="1:14" x14ac:dyDescent="0.15">
      <c r="A589" s="163" t="s">
        <v>692</v>
      </c>
      <c r="B589" s="164">
        <v>10135</v>
      </c>
      <c r="C589" s="163" t="s">
        <v>519</v>
      </c>
      <c r="D589" s="164">
        <v>1</v>
      </c>
      <c r="E589" s="7">
        <v>310</v>
      </c>
      <c r="F589" s="7">
        <v>0</v>
      </c>
      <c r="G589" s="7">
        <v>0</v>
      </c>
      <c r="H589" s="7">
        <v>0</v>
      </c>
      <c r="I589" s="7">
        <v>310</v>
      </c>
      <c r="J589" s="7">
        <v>0</v>
      </c>
      <c r="K589" s="7">
        <v>310</v>
      </c>
      <c r="L589" s="164">
        <v>1</v>
      </c>
      <c r="M589" s="16">
        <v>0</v>
      </c>
      <c r="N589" s="13">
        <v>46010</v>
      </c>
    </row>
    <row r="590" spans="1:14" x14ac:dyDescent="0.15">
      <c r="A590" s="163" t="s">
        <v>521</v>
      </c>
      <c r="B590" s="164">
        <v>10095</v>
      </c>
      <c r="C590" s="163" t="s">
        <v>483</v>
      </c>
      <c r="D590" s="164">
        <v>1</v>
      </c>
      <c r="E590" s="7">
        <v>260</v>
      </c>
      <c r="F590" s="7">
        <v>0</v>
      </c>
      <c r="G590" s="7">
        <v>0</v>
      </c>
      <c r="H590" s="7">
        <v>0</v>
      </c>
      <c r="I590" s="7">
        <v>260</v>
      </c>
      <c r="J590" s="7">
        <v>0</v>
      </c>
      <c r="K590" s="7">
        <v>260</v>
      </c>
      <c r="L590" s="164">
        <v>1</v>
      </c>
      <c r="M590" s="16">
        <v>0</v>
      </c>
      <c r="N590" s="13">
        <v>46010</v>
      </c>
    </row>
    <row r="591" spans="1:14" x14ac:dyDescent="0.15">
      <c r="A591" s="163" t="s">
        <v>579</v>
      </c>
      <c r="B591" s="164">
        <v>10062</v>
      </c>
      <c r="C591" s="163" t="s">
        <v>481</v>
      </c>
      <c r="D591" s="164">
        <v>1</v>
      </c>
      <c r="E591" s="7">
        <v>275</v>
      </c>
      <c r="F591" s="7">
        <v>0</v>
      </c>
      <c r="G591" s="7">
        <v>0</v>
      </c>
      <c r="H591" s="7">
        <v>0</v>
      </c>
      <c r="I591" s="7">
        <v>275</v>
      </c>
      <c r="J591" s="7">
        <v>0</v>
      </c>
      <c r="K591" s="7">
        <v>275</v>
      </c>
      <c r="L591" s="164">
        <v>1</v>
      </c>
      <c r="M591" s="16">
        <v>0</v>
      </c>
      <c r="N591" s="13">
        <v>46010</v>
      </c>
    </row>
    <row r="592" spans="1:14" x14ac:dyDescent="0.15">
      <c r="A592" s="163" t="s">
        <v>487</v>
      </c>
      <c r="B592" s="164">
        <v>10442</v>
      </c>
      <c r="C592" s="163" t="s">
        <v>99</v>
      </c>
      <c r="D592" s="164">
        <v>3</v>
      </c>
      <c r="E592" s="7">
        <v>249</v>
      </c>
      <c r="F592" s="7">
        <v>0</v>
      </c>
      <c r="G592" s="7">
        <v>0</v>
      </c>
      <c r="H592" s="7">
        <v>13.42</v>
      </c>
      <c r="I592" s="7">
        <v>235.58</v>
      </c>
      <c r="J592" s="7">
        <v>0</v>
      </c>
      <c r="K592" s="7">
        <v>235.58</v>
      </c>
      <c r="L592" s="164">
        <v>1</v>
      </c>
      <c r="M592" s="16">
        <v>0</v>
      </c>
      <c r="N592" s="13">
        <v>46010</v>
      </c>
    </row>
    <row r="593" spans="1:14" x14ac:dyDescent="0.15">
      <c r="A593" s="163" t="s">
        <v>523</v>
      </c>
      <c r="B593" s="164">
        <v>10446</v>
      </c>
      <c r="C593" s="163" t="s">
        <v>99</v>
      </c>
      <c r="D593" s="164">
        <v>1</v>
      </c>
      <c r="E593" s="7">
        <v>195</v>
      </c>
      <c r="F593" s="7">
        <v>0</v>
      </c>
      <c r="G593" s="7">
        <v>0</v>
      </c>
      <c r="H593" s="7">
        <v>17.7</v>
      </c>
      <c r="I593" s="7">
        <v>177.3</v>
      </c>
      <c r="J593" s="7">
        <v>0</v>
      </c>
      <c r="K593" s="7">
        <v>177.3</v>
      </c>
      <c r="L593" s="164">
        <v>1</v>
      </c>
      <c r="M593" s="16">
        <v>0</v>
      </c>
      <c r="N593" s="13">
        <v>46010</v>
      </c>
    </row>
    <row r="594" spans="1:14" x14ac:dyDescent="0.15">
      <c r="A594" s="163" t="s">
        <v>757</v>
      </c>
      <c r="B594" s="164">
        <v>10488</v>
      </c>
      <c r="C594" s="163" t="s">
        <v>99</v>
      </c>
      <c r="D594" s="164">
        <v>1</v>
      </c>
      <c r="E594" s="7">
        <v>135</v>
      </c>
      <c r="F594" s="7">
        <v>0</v>
      </c>
      <c r="G594" s="7">
        <v>0</v>
      </c>
      <c r="H594" s="7">
        <v>0</v>
      </c>
      <c r="I594" s="7">
        <v>135</v>
      </c>
      <c r="J594" s="7">
        <v>0</v>
      </c>
      <c r="K594" s="7">
        <v>135</v>
      </c>
      <c r="L594" s="164">
        <v>1</v>
      </c>
      <c r="M594" s="16">
        <v>0</v>
      </c>
      <c r="N594" s="13">
        <v>46010</v>
      </c>
    </row>
    <row r="595" spans="1:14" x14ac:dyDescent="0.15">
      <c r="A595" s="163" t="s">
        <v>488</v>
      </c>
      <c r="B595" s="164">
        <v>10440</v>
      </c>
      <c r="C595" s="163" t="s">
        <v>99</v>
      </c>
      <c r="D595" s="164">
        <v>4</v>
      </c>
      <c r="E595" s="7">
        <v>352</v>
      </c>
      <c r="F595" s="7">
        <v>0</v>
      </c>
      <c r="G595" s="7">
        <v>0</v>
      </c>
      <c r="H595" s="7">
        <v>0</v>
      </c>
      <c r="I595" s="7">
        <v>352</v>
      </c>
      <c r="J595" s="7">
        <v>0</v>
      </c>
      <c r="K595" s="7">
        <v>352</v>
      </c>
      <c r="L595" s="164">
        <v>1</v>
      </c>
      <c r="M595" s="16">
        <v>0</v>
      </c>
      <c r="N595" s="13">
        <v>46010</v>
      </c>
    </row>
    <row r="596" spans="1:14" x14ac:dyDescent="0.15">
      <c r="A596" s="163" t="s">
        <v>489</v>
      </c>
      <c r="B596" s="164">
        <v>10445</v>
      </c>
      <c r="C596" s="163" t="s">
        <v>99</v>
      </c>
      <c r="D596" s="164">
        <v>1</v>
      </c>
      <c r="E596" s="7">
        <v>195</v>
      </c>
      <c r="F596" s="7">
        <v>0</v>
      </c>
      <c r="G596" s="7">
        <v>0</v>
      </c>
      <c r="H596" s="7">
        <v>0</v>
      </c>
      <c r="I596" s="7">
        <v>195</v>
      </c>
      <c r="J596" s="7">
        <v>0</v>
      </c>
      <c r="K596" s="7">
        <v>195</v>
      </c>
      <c r="L596" s="164">
        <v>1</v>
      </c>
      <c r="M596" s="16">
        <v>0</v>
      </c>
      <c r="N596" s="13">
        <v>46010</v>
      </c>
    </row>
    <row r="597" spans="1:14" x14ac:dyDescent="0.15">
      <c r="A597" s="163" t="s">
        <v>551</v>
      </c>
      <c r="B597" s="164">
        <v>10437</v>
      </c>
      <c r="C597" s="163" t="s">
        <v>99</v>
      </c>
      <c r="D597" s="164">
        <v>1</v>
      </c>
      <c r="E597" s="7">
        <v>95</v>
      </c>
      <c r="F597" s="7">
        <v>0</v>
      </c>
      <c r="G597" s="7">
        <v>0</v>
      </c>
      <c r="H597" s="7">
        <v>0</v>
      </c>
      <c r="I597" s="7">
        <v>95</v>
      </c>
      <c r="J597" s="7">
        <v>0</v>
      </c>
      <c r="K597" s="7">
        <v>95</v>
      </c>
      <c r="L597" s="164">
        <v>1</v>
      </c>
      <c r="M597" s="16">
        <v>0</v>
      </c>
      <c r="N597" s="13">
        <v>46010</v>
      </c>
    </row>
    <row r="598" spans="1:14" x14ac:dyDescent="0.15">
      <c r="A598" s="163" t="s">
        <v>505</v>
      </c>
      <c r="B598" s="164">
        <v>10470</v>
      </c>
      <c r="C598" s="163" t="s">
        <v>5</v>
      </c>
      <c r="D598" s="164">
        <v>1</v>
      </c>
      <c r="E598" s="7">
        <v>275</v>
      </c>
      <c r="F598" s="7">
        <v>0</v>
      </c>
      <c r="G598" s="7">
        <v>0</v>
      </c>
      <c r="H598" s="7">
        <v>0</v>
      </c>
      <c r="I598" s="7">
        <v>275</v>
      </c>
      <c r="J598" s="7">
        <v>0</v>
      </c>
      <c r="K598" s="7">
        <v>275</v>
      </c>
      <c r="L598" s="164">
        <v>1</v>
      </c>
      <c r="M598" s="16">
        <v>0</v>
      </c>
      <c r="N598" s="13">
        <v>46010</v>
      </c>
    </row>
    <row r="599" spans="1:14" x14ac:dyDescent="0.15">
      <c r="A599" s="163" t="s">
        <v>506</v>
      </c>
      <c r="B599" s="164">
        <v>10221</v>
      </c>
      <c r="C599" s="163" t="s">
        <v>491</v>
      </c>
      <c r="D599" s="164">
        <v>2</v>
      </c>
      <c r="E599" s="7">
        <v>510</v>
      </c>
      <c r="F599" s="7">
        <v>0</v>
      </c>
      <c r="G599" s="7">
        <v>0</v>
      </c>
      <c r="H599" s="7">
        <v>0</v>
      </c>
      <c r="I599" s="7">
        <v>510</v>
      </c>
      <c r="J599" s="7">
        <v>0</v>
      </c>
      <c r="K599" s="7">
        <v>510</v>
      </c>
      <c r="L599" s="164">
        <v>1</v>
      </c>
      <c r="M599" s="16">
        <v>0</v>
      </c>
      <c r="N599" s="13">
        <v>46010</v>
      </c>
    </row>
    <row r="600" spans="1:14" x14ac:dyDescent="0.15">
      <c r="A600" s="163" t="s">
        <v>492</v>
      </c>
      <c r="B600" s="164">
        <v>10216</v>
      </c>
      <c r="C600" s="163" t="s">
        <v>491</v>
      </c>
      <c r="D600" s="164">
        <v>6</v>
      </c>
      <c r="E600" s="7">
        <v>1470</v>
      </c>
      <c r="F600" s="7">
        <v>0</v>
      </c>
      <c r="G600" s="7">
        <v>0</v>
      </c>
      <c r="H600" s="7">
        <v>22.23</v>
      </c>
      <c r="I600" s="7">
        <v>1447.77</v>
      </c>
      <c r="J600" s="7">
        <v>0</v>
      </c>
      <c r="K600" s="7">
        <v>1447.77</v>
      </c>
      <c r="L600" s="164">
        <v>1</v>
      </c>
      <c r="M600" s="16">
        <v>0</v>
      </c>
      <c r="N600" s="13">
        <v>46010</v>
      </c>
    </row>
    <row r="601" spans="1:14" x14ac:dyDescent="0.15">
      <c r="A601" s="163" t="s">
        <v>493</v>
      </c>
      <c r="B601" s="164">
        <v>10264</v>
      </c>
      <c r="C601" s="163" t="s">
        <v>9</v>
      </c>
      <c r="D601" s="164">
        <v>2</v>
      </c>
      <c r="E601" s="7">
        <v>380</v>
      </c>
      <c r="F601" s="7">
        <v>0</v>
      </c>
      <c r="G601" s="7">
        <v>0</v>
      </c>
      <c r="H601" s="7">
        <v>0</v>
      </c>
      <c r="I601" s="7">
        <v>380</v>
      </c>
      <c r="J601" s="7">
        <v>0</v>
      </c>
      <c r="K601" s="7">
        <v>380</v>
      </c>
      <c r="L601" s="164">
        <v>1</v>
      </c>
      <c r="M601" s="16">
        <v>0</v>
      </c>
      <c r="N601" s="13">
        <v>46010</v>
      </c>
    </row>
    <row r="602" spans="1:14" x14ac:dyDescent="0.15">
      <c r="A602" s="163" t="s">
        <v>494</v>
      </c>
      <c r="B602" s="164">
        <v>10377</v>
      </c>
      <c r="C602" s="163" t="s">
        <v>9</v>
      </c>
      <c r="D602" s="164">
        <v>1</v>
      </c>
      <c r="E602" s="7">
        <v>345</v>
      </c>
      <c r="F602" s="7">
        <v>0</v>
      </c>
      <c r="G602" s="7">
        <v>0</v>
      </c>
      <c r="H602" s="7">
        <v>0</v>
      </c>
      <c r="I602" s="7">
        <v>345</v>
      </c>
      <c r="J602" s="7">
        <v>0</v>
      </c>
      <c r="K602" s="7">
        <v>345</v>
      </c>
      <c r="L602" s="164">
        <v>1</v>
      </c>
      <c r="M602" s="16">
        <v>0</v>
      </c>
      <c r="N602" s="13">
        <v>46010</v>
      </c>
    </row>
    <row r="603" spans="1:14" x14ac:dyDescent="0.15">
      <c r="A603" s="163" t="s">
        <v>553</v>
      </c>
      <c r="B603" s="164">
        <v>10481</v>
      </c>
      <c r="C603" s="163" t="s">
        <v>77</v>
      </c>
      <c r="D603" s="164">
        <v>1</v>
      </c>
      <c r="E603" s="7">
        <v>860</v>
      </c>
      <c r="F603" s="7">
        <v>0</v>
      </c>
      <c r="G603" s="7">
        <v>0</v>
      </c>
      <c r="H603" s="7">
        <v>0</v>
      </c>
      <c r="I603" s="7">
        <v>860</v>
      </c>
      <c r="J603" s="7">
        <v>0</v>
      </c>
      <c r="K603" s="7">
        <v>860</v>
      </c>
      <c r="L603" s="164">
        <v>1</v>
      </c>
      <c r="M603" s="16">
        <v>0</v>
      </c>
      <c r="N603" s="13">
        <v>46010</v>
      </c>
    </row>
    <row r="604" spans="1:14" x14ac:dyDescent="0.15">
      <c r="A604" s="163" t="s">
        <v>769</v>
      </c>
      <c r="B604" s="164">
        <v>10482</v>
      </c>
      <c r="C604" s="163" t="s">
        <v>77</v>
      </c>
      <c r="D604" s="164">
        <v>2</v>
      </c>
      <c r="E604" s="7">
        <v>2040</v>
      </c>
      <c r="F604" s="7">
        <v>0</v>
      </c>
      <c r="G604" s="7">
        <v>0</v>
      </c>
      <c r="H604" s="7">
        <v>0</v>
      </c>
      <c r="I604" s="7">
        <v>2040</v>
      </c>
      <c r="J604" s="7">
        <v>0</v>
      </c>
      <c r="K604" s="7">
        <v>2040</v>
      </c>
      <c r="L604" s="164">
        <v>1</v>
      </c>
      <c r="M604" s="16">
        <v>0</v>
      </c>
      <c r="N604" s="13">
        <v>46010</v>
      </c>
    </row>
    <row r="605" spans="1:14" x14ac:dyDescent="0.15">
      <c r="A605" s="163" t="s">
        <v>545</v>
      </c>
      <c r="B605" s="164">
        <v>10033</v>
      </c>
      <c r="C605" s="163" t="s">
        <v>77</v>
      </c>
      <c r="D605" s="164">
        <v>1</v>
      </c>
      <c r="E605" s="7">
        <v>1290</v>
      </c>
      <c r="F605" s="7">
        <v>0</v>
      </c>
      <c r="G605" s="7">
        <v>0</v>
      </c>
      <c r="H605" s="7">
        <v>0</v>
      </c>
      <c r="I605" s="7">
        <v>1290</v>
      </c>
      <c r="J605" s="7">
        <v>0</v>
      </c>
      <c r="K605" s="7">
        <v>1290</v>
      </c>
      <c r="L605" s="164">
        <v>1</v>
      </c>
      <c r="M605" s="16">
        <v>0</v>
      </c>
      <c r="N605" s="13">
        <v>46010</v>
      </c>
    </row>
    <row r="606" spans="1:14" x14ac:dyDescent="0.15">
      <c r="A606" s="163" t="s">
        <v>648</v>
      </c>
      <c r="B606" s="164">
        <v>10477</v>
      </c>
      <c r="C606" s="163" t="s">
        <v>77</v>
      </c>
      <c r="D606" s="164">
        <v>1</v>
      </c>
      <c r="E606" s="7">
        <v>1170</v>
      </c>
      <c r="F606" s="7">
        <v>0</v>
      </c>
      <c r="G606" s="7">
        <v>0</v>
      </c>
      <c r="H606" s="7">
        <v>0</v>
      </c>
      <c r="I606" s="7">
        <v>1170</v>
      </c>
      <c r="J606" s="7">
        <v>0</v>
      </c>
      <c r="K606" s="7">
        <v>1170</v>
      </c>
      <c r="L606" s="164">
        <v>1</v>
      </c>
      <c r="M606" s="16">
        <v>0</v>
      </c>
      <c r="N606" s="13">
        <v>46010</v>
      </c>
    </row>
    <row r="607" spans="1:14" x14ac:dyDescent="0.15">
      <c r="A607" s="163" t="s">
        <v>510</v>
      </c>
      <c r="B607" s="164">
        <v>10043</v>
      </c>
      <c r="C607" s="163" t="s">
        <v>19</v>
      </c>
      <c r="D607" s="164">
        <v>1</v>
      </c>
      <c r="E607" s="7">
        <v>310</v>
      </c>
      <c r="F607" s="7">
        <v>0</v>
      </c>
      <c r="G607" s="7">
        <v>0</v>
      </c>
      <c r="H607" s="7">
        <v>0</v>
      </c>
      <c r="I607" s="7">
        <v>310</v>
      </c>
      <c r="J607" s="7">
        <v>0</v>
      </c>
      <c r="K607" s="7">
        <v>310</v>
      </c>
      <c r="L607" s="164">
        <v>1</v>
      </c>
      <c r="M607" s="16">
        <v>0</v>
      </c>
      <c r="N607" s="13">
        <v>46010</v>
      </c>
    </row>
    <row r="608" spans="1:14" x14ac:dyDescent="0.15">
      <c r="A608" s="163" t="s">
        <v>511</v>
      </c>
      <c r="B608" s="164">
        <v>10227</v>
      </c>
      <c r="C608" s="163" t="s">
        <v>19</v>
      </c>
      <c r="D608" s="164">
        <v>1</v>
      </c>
      <c r="E608" s="7">
        <v>385</v>
      </c>
      <c r="F608" s="7">
        <v>0</v>
      </c>
      <c r="G608" s="7">
        <v>0</v>
      </c>
      <c r="H608" s="7">
        <v>0</v>
      </c>
      <c r="I608" s="7">
        <v>385</v>
      </c>
      <c r="J608" s="7">
        <v>0</v>
      </c>
      <c r="K608" s="7">
        <v>385</v>
      </c>
      <c r="L608" s="164">
        <v>1</v>
      </c>
      <c r="M608" s="16">
        <v>0</v>
      </c>
      <c r="N608" s="13">
        <v>46010</v>
      </c>
    </row>
    <row r="609" spans="1:14" x14ac:dyDescent="0.15">
      <c r="A609" s="163" t="s">
        <v>498</v>
      </c>
      <c r="B609" s="164">
        <v>10356</v>
      </c>
      <c r="C609" s="163" t="s">
        <v>19</v>
      </c>
      <c r="D609" s="164">
        <v>2</v>
      </c>
      <c r="E609" s="7">
        <v>720</v>
      </c>
      <c r="F609" s="7">
        <v>0</v>
      </c>
      <c r="G609" s="7">
        <v>0</v>
      </c>
      <c r="H609" s="7">
        <v>32.67</v>
      </c>
      <c r="I609" s="7">
        <v>687.33</v>
      </c>
      <c r="J609" s="7">
        <v>0</v>
      </c>
      <c r="K609" s="7">
        <v>687.33</v>
      </c>
      <c r="L609" s="164">
        <v>1</v>
      </c>
      <c r="M609" s="16">
        <v>0</v>
      </c>
      <c r="N609" s="13">
        <v>46010</v>
      </c>
    </row>
    <row r="610" spans="1:14" x14ac:dyDescent="0.15">
      <c r="A610" s="163" t="s">
        <v>530</v>
      </c>
      <c r="B610" s="164">
        <v>10409</v>
      </c>
      <c r="C610" s="163" t="s">
        <v>4</v>
      </c>
      <c r="D610" s="164">
        <v>1</v>
      </c>
      <c r="E610" s="7">
        <v>335</v>
      </c>
      <c r="F610" s="7">
        <v>0</v>
      </c>
      <c r="G610" s="7">
        <v>0</v>
      </c>
      <c r="H610" s="7">
        <v>30.4</v>
      </c>
      <c r="I610" s="7">
        <v>304.60000000000002</v>
      </c>
      <c r="J610" s="7">
        <v>0</v>
      </c>
      <c r="K610" s="7">
        <v>304.60000000000002</v>
      </c>
      <c r="L610" s="164">
        <v>1</v>
      </c>
      <c r="M610" s="16">
        <v>0</v>
      </c>
      <c r="N610" s="13">
        <v>46010</v>
      </c>
    </row>
    <row r="611" spans="1:14" x14ac:dyDescent="0.15">
      <c r="A611" s="163" t="s">
        <v>755</v>
      </c>
      <c r="B611" s="164">
        <v>10508</v>
      </c>
      <c r="C611" s="163" t="s">
        <v>79</v>
      </c>
      <c r="D611" s="164">
        <v>2</v>
      </c>
      <c r="E611" s="7">
        <v>560</v>
      </c>
      <c r="F611" s="7">
        <v>0</v>
      </c>
      <c r="G611" s="7">
        <v>0</v>
      </c>
      <c r="H611" s="7">
        <v>0</v>
      </c>
      <c r="I611" s="7">
        <v>560</v>
      </c>
      <c r="J611" s="7">
        <v>0</v>
      </c>
      <c r="K611" s="7">
        <v>560</v>
      </c>
      <c r="L611" s="164">
        <v>1</v>
      </c>
      <c r="M611" s="16">
        <v>0</v>
      </c>
      <c r="N611" s="13">
        <v>46010</v>
      </c>
    </row>
    <row r="612" spans="1:14" x14ac:dyDescent="0.15">
      <c r="A612" s="163" t="s">
        <v>500</v>
      </c>
      <c r="B612" s="164">
        <v>10494</v>
      </c>
      <c r="C612" s="163" t="s">
        <v>98</v>
      </c>
      <c r="D612" s="164">
        <v>2</v>
      </c>
      <c r="E612" s="7">
        <v>76</v>
      </c>
      <c r="F612" s="7">
        <v>0</v>
      </c>
      <c r="G612" s="7">
        <v>0</v>
      </c>
      <c r="H612" s="7">
        <v>0</v>
      </c>
      <c r="I612" s="7">
        <v>76</v>
      </c>
      <c r="J612" s="7">
        <v>0</v>
      </c>
      <c r="K612" s="7">
        <v>76</v>
      </c>
      <c r="L612" s="164">
        <v>1</v>
      </c>
      <c r="M612" s="16">
        <v>0</v>
      </c>
      <c r="N612" s="13">
        <v>46010</v>
      </c>
    </row>
    <row r="613" spans="1:14" x14ac:dyDescent="0.15">
      <c r="A613" s="163" t="s">
        <v>477</v>
      </c>
      <c r="B613" s="164">
        <v>10449</v>
      </c>
      <c r="C613" s="163" t="s">
        <v>38</v>
      </c>
      <c r="D613" s="164">
        <v>1</v>
      </c>
      <c r="E613" s="7">
        <v>260</v>
      </c>
      <c r="F613" s="7">
        <v>0</v>
      </c>
      <c r="G613" s="7">
        <v>0</v>
      </c>
      <c r="H613" s="7">
        <v>0</v>
      </c>
      <c r="I613" s="7">
        <v>260</v>
      </c>
      <c r="J613" s="7">
        <v>0</v>
      </c>
      <c r="K613" s="7">
        <v>260</v>
      </c>
      <c r="L613" s="164">
        <v>1</v>
      </c>
      <c r="M613" s="16">
        <v>0</v>
      </c>
      <c r="N613" s="13">
        <v>46011</v>
      </c>
    </row>
    <row r="614" spans="1:14" x14ac:dyDescent="0.15">
      <c r="A614" s="163" t="s">
        <v>638</v>
      </c>
      <c r="B614" s="164">
        <v>10469</v>
      </c>
      <c r="C614" s="163" t="s">
        <v>38</v>
      </c>
      <c r="D614" s="164">
        <v>1</v>
      </c>
      <c r="E614" s="7">
        <v>555</v>
      </c>
      <c r="F614" s="7">
        <v>0</v>
      </c>
      <c r="G614" s="7">
        <v>0</v>
      </c>
      <c r="H614" s="7">
        <v>0</v>
      </c>
      <c r="I614" s="7">
        <v>555</v>
      </c>
      <c r="J614" s="7">
        <v>0</v>
      </c>
      <c r="K614" s="7">
        <v>555</v>
      </c>
      <c r="L614" s="164">
        <v>1</v>
      </c>
      <c r="M614" s="16">
        <v>0</v>
      </c>
      <c r="N614" s="13">
        <v>46011</v>
      </c>
    </row>
    <row r="615" spans="1:14" x14ac:dyDescent="0.15">
      <c r="A615" s="163" t="s">
        <v>584</v>
      </c>
      <c r="B615" s="164">
        <v>10069</v>
      </c>
      <c r="C615" s="163" t="s">
        <v>481</v>
      </c>
      <c r="D615" s="164">
        <v>2</v>
      </c>
      <c r="E615" s="7">
        <v>710</v>
      </c>
      <c r="F615" s="7">
        <v>0</v>
      </c>
      <c r="G615" s="7">
        <v>0</v>
      </c>
      <c r="H615" s="7">
        <v>0</v>
      </c>
      <c r="I615" s="7">
        <v>710</v>
      </c>
      <c r="J615" s="7">
        <v>0</v>
      </c>
      <c r="K615" s="7">
        <v>710</v>
      </c>
      <c r="L615" s="164">
        <v>1</v>
      </c>
      <c r="M615" s="16">
        <v>0</v>
      </c>
      <c r="N615" s="13">
        <v>46011</v>
      </c>
    </row>
    <row r="616" spans="1:14" x14ac:dyDescent="0.15">
      <c r="A616" s="163" t="s">
        <v>667</v>
      </c>
      <c r="B616" s="164">
        <v>10018</v>
      </c>
      <c r="C616" s="163" t="s">
        <v>481</v>
      </c>
      <c r="D616" s="164">
        <v>1</v>
      </c>
      <c r="E616" s="7">
        <v>255</v>
      </c>
      <c r="F616" s="7">
        <v>0</v>
      </c>
      <c r="G616" s="7">
        <v>0</v>
      </c>
      <c r="H616" s="7">
        <v>0</v>
      </c>
      <c r="I616" s="7">
        <v>255</v>
      </c>
      <c r="J616" s="7">
        <v>0</v>
      </c>
      <c r="K616" s="7">
        <v>255</v>
      </c>
      <c r="L616" s="164">
        <v>1</v>
      </c>
      <c r="M616" s="16">
        <v>0</v>
      </c>
      <c r="N616" s="13">
        <v>46011</v>
      </c>
    </row>
    <row r="617" spans="1:14" x14ac:dyDescent="0.15">
      <c r="A617" s="163" t="s">
        <v>522</v>
      </c>
      <c r="B617" s="164">
        <v>10055</v>
      </c>
      <c r="C617" s="163" t="s">
        <v>481</v>
      </c>
      <c r="D617" s="164">
        <v>1</v>
      </c>
      <c r="E617" s="7">
        <v>260</v>
      </c>
      <c r="F617" s="7">
        <v>0</v>
      </c>
      <c r="G617" s="7">
        <v>0</v>
      </c>
      <c r="H617" s="7">
        <v>0</v>
      </c>
      <c r="I617" s="7">
        <v>260</v>
      </c>
      <c r="J617" s="7">
        <v>0</v>
      </c>
      <c r="K617" s="7">
        <v>260</v>
      </c>
      <c r="L617" s="164">
        <v>1</v>
      </c>
      <c r="M617" s="16">
        <v>0</v>
      </c>
      <c r="N617" s="13">
        <v>46011</v>
      </c>
    </row>
    <row r="618" spans="1:14" x14ac:dyDescent="0.15">
      <c r="A618" s="163" t="s">
        <v>524</v>
      </c>
      <c r="B618" s="164">
        <v>10443</v>
      </c>
      <c r="C618" s="163" t="s">
        <v>99</v>
      </c>
      <c r="D618" s="164">
        <v>1</v>
      </c>
      <c r="E618" s="7">
        <v>75</v>
      </c>
      <c r="F618" s="7">
        <v>0</v>
      </c>
      <c r="G618" s="7">
        <v>0</v>
      </c>
      <c r="H618" s="7">
        <v>0</v>
      </c>
      <c r="I618" s="7">
        <v>75</v>
      </c>
      <c r="J618" s="7">
        <v>0</v>
      </c>
      <c r="K618" s="7">
        <v>75</v>
      </c>
      <c r="L618" s="164">
        <v>1</v>
      </c>
      <c r="M618" s="16">
        <v>0</v>
      </c>
      <c r="N618" s="13">
        <v>46011</v>
      </c>
    </row>
    <row r="619" spans="1:14" x14ac:dyDescent="0.15">
      <c r="A619" s="163" t="s">
        <v>505</v>
      </c>
      <c r="B619" s="164">
        <v>10470</v>
      </c>
      <c r="C619" s="163" t="s">
        <v>5</v>
      </c>
      <c r="D619" s="164">
        <v>1</v>
      </c>
      <c r="E619" s="7">
        <v>275</v>
      </c>
      <c r="F619" s="7">
        <v>0</v>
      </c>
      <c r="G619" s="7">
        <v>0</v>
      </c>
      <c r="H619" s="7">
        <v>0</v>
      </c>
      <c r="I619" s="7">
        <v>275</v>
      </c>
      <c r="J619" s="7">
        <v>0</v>
      </c>
      <c r="K619" s="7">
        <v>275</v>
      </c>
      <c r="L619" s="164">
        <v>1</v>
      </c>
      <c r="M619" s="16">
        <v>0</v>
      </c>
      <c r="N619" s="13">
        <v>46011</v>
      </c>
    </row>
    <row r="620" spans="1:14" x14ac:dyDescent="0.15">
      <c r="A620" s="163" t="s">
        <v>594</v>
      </c>
      <c r="B620" s="164">
        <v>10212</v>
      </c>
      <c r="C620" s="163" t="s">
        <v>491</v>
      </c>
      <c r="D620" s="164">
        <v>1</v>
      </c>
      <c r="E620" s="7">
        <v>245</v>
      </c>
      <c r="F620" s="7">
        <v>0</v>
      </c>
      <c r="G620" s="7">
        <v>0</v>
      </c>
      <c r="H620" s="7">
        <v>0</v>
      </c>
      <c r="I620" s="7">
        <v>245</v>
      </c>
      <c r="J620" s="7">
        <v>0</v>
      </c>
      <c r="K620" s="7">
        <v>245</v>
      </c>
      <c r="L620" s="164">
        <v>1</v>
      </c>
      <c r="M620" s="16">
        <v>0</v>
      </c>
      <c r="N620" s="13">
        <v>46011</v>
      </c>
    </row>
    <row r="621" spans="1:14" x14ac:dyDescent="0.15">
      <c r="A621" s="163" t="s">
        <v>562</v>
      </c>
      <c r="B621" s="164">
        <v>10218</v>
      </c>
      <c r="C621" s="163" t="s">
        <v>491</v>
      </c>
      <c r="D621" s="164">
        <v>2</v>
      </c>
      <c r="E621" s="7">
        <v>490</v>
      </c>
      <c r="F621" s="7">
        <v>0</v>
      </c>
      <c r="G621" s="7">
        <v>0</v>
      </c>
      <c r="H621" s="7">
        <v>0</v>
      </c>
      <c r="I621" s="7">
        <v>490</v>
      </c>
      <c r="J621" s="7">
        <v>0</v>
      </c>
      <c r="K621" s="7">
        <v>490</v>
      </c>
      <c r="L621" s="164">
        <v>1</v>
      </c>
      <c r="M621" s="16">
        <v>0</v>
      </c>
      <c r="N621" s="13">
        <v>46011</v>
      </c>
    </row>
    <row r="622" spans="1:14" x14ac:dyDescent="0.15">
      <c r="A622" s="163" t="s">
        <v>493</v>
      </c>
      <c r="B622" s="164">
        <v>10264</v>
      </c>
      <c r="C622" s="163" t="s">
        <v>9</v>
      </c>
      <c r="D622" s="164">
        <v>4</v>
      </c>
      <c r="E622" s="7">
        <v>760</v>
      </c>
      <c r="F622" s="7">
        <v>0</v>
      </c>
      <c r="G622" s="7">
        <v>0</v>
      </c>
      <c r="H622" s="7">
        <v>0</v>
      </c>
      <c r="I622" s="7">
        <v>760</v>
      </c>
      <c r="J622" s="7">
        <v>0</v>
      </c>
      <c r="K622" s="7">
        <v>760</v>
      </c>
      <c r="L622" s="164">
        <v>1</v>
      </c>
      <c r="M622" s="16">
        <v>0</v>
      </c>
      <c r="N622" s="13">
        <v>46011</v>
      </c>
    </row>
    <row r="623" spans="1:14" x14ac:dyDescent="0.15">
      <c r="A623" s="163" t="s">
        <v>587</v>
      </c>
      <c r="B623" s="164">
        <v>10381</v>
      </c>
      <c r="C623" s="163" t="s">
        <v>9</v>
      </c>
      <c r="D623" s="164">
        <v>1</v>
      </c>
      <c r="E623" s="7">
        <v>225</v>
      </c>
      <c r="F623" s="7">
        <v>0</v>
      </c>
      <c r="G623" s="7">
        <v>0</v>
      </c>
      <c r="H623" s="7">
        <v>33.5</v>
      </c>
      <c r="I623" s="7">
        <v>191.5</v>
      </c>
      <c r="J623" s="7">
        <v>0</v>
      </c>
      <c r="K623" s="7">
        <v>191.5</v>
      </c>
      <c r="L623" s="164">
        <v>1</v>
      </c>
      <c r="M623" s="16">
        <v>0</v>
      </c>
      <c r="N623" s="13">
        <v>46011</v>
      </c>
    </row>
    <row r="624" spans="1:14" x14ac:dyDescent="0.15">
      <c r="A624" s="163" t="s">
        <v>768</v>
      </c>
      <c r="B624" s="164">
        <v>10369</v>
      </c>
      <c r="C624" s="163" t="s">
        <v>9</v>
      </c>
      <c r="D624" s="164">
        <v>1</v>
      </c>
      <c r="E624" s="7">
        <v>225</v>
      </c>
      <c r="F624" s="7">
        <v>0</v>
      </c>
      <c r="G624" s="7">
        <v>0</v>
      </c>
      <c r="H624" s="7">
        <v>33.5</v>
      </c>
      <c r="I624" s="7">
        <v>191.5</v>
      </c>
      <c r="J624" s="7">
        <v>0</v>
      </c>
      <c r="K624" s="7">
        <v>191.5</v>
      </c>
      <c r="L624" s="164">
        <v>1</v>
      </c>
      <c r="M624" s="16">
        <v>0</v>
      </c>
      <c r="N624" s="13">
        <v>46011</v>
      </c>
    </row>
    <row r="625" spans="1:14" x14ac:dyDescent="0.15">
      <c r="A625" s="163" t="s">
        <v>527</v>
      </c>
      <c r="B625" s="164">
        <v>10382</v>
      </c>
      <c r="C625" s="163" t="s">
        <v>9</v>
      </c>
      <c r="D625" s="164">
        <v>1</v>
      </c>
      <c r="E625" s="7">
        <v>235</v>
      </c>
      <c r="F625" s="7">
        <v>0</v>
      </c>
      <c r="G625" s="7">
        <v>0</v>
      </c>
      <c r="H625" s="7">
        <v>0</v>
      </c>
      <c r="I625" s="7">
        <v>235</v>
      </c>
      <c r="J625" s="7">
        <v>0</v>
      </c>
      <c r="K625" s="7">
        <v>235</v>
      </c>
      <c r="L625" s="164">
        <v>1</v>
      </c>
      <c r="M625" s="16">
        <v>0</v>
      </c>
      <c r="N625" s="13">
        <v>46011</v>
      </c>
    </row>
    <row r="626" spans="1:14" x14ac:dyDescent="0.15">
      <c r="A626" s="163" t="s">
        <v>604</v>
      </c>
      <c r="B626" s="164">
        <v>10383</v>
      </c>
      <c r="C626" s="163" t="s">
        <v>9</v>
      </c>
      <c r="D626" s="164">
        <v>1</v>
      </c>
      <c r="E626" s="7">
        <v>225</v>
      </c>
      <c r="F626" s="7">
        <v>0</v>
      </c>
      <c r="G626" s="7">
        <v>0</v>
      </c>
      <c r="H626" s="7">
        <v>0</v>
      </c>
      <c r="I626" s="7">
        <v>225</v>
      </c>
      <c r="J626" s="7">
        <v>0</v>
      </c>
      <c r="K626" s="7">
        <v>225</v>
      </c>
      <c r="L626" s="164">
        <v>1</v>
      </c>
      <c r="M626" s="16">
        <v>0</v>
      </c>
      <c r="N626" s="13">
        <v>46011</v>
      </c>
    </row>
    <row r="627" spans="1:14" x14ac:dyDescent="0.15">
      <c r="A627" s="163" t="s">
        <v>511</v>
      </c>
      <c r="B627" s="164">
        <v>10227</v>
      </c>
      <c r="C627" s="163" t="s">
        <v>19</v>
      </c>
      <c r="D627" s="164">
        <v>1</v>
      </c>
      <c r="E627" s="7">
        <v>385</v>
      </c>
      <c r="F627" s="7">
        <v>0</v>
      </c>
      <c r="G627" s="7">
        <v>0</v>
      </c>
      <c r="H627" s="7">
        <v>0</v>
      </c>
      <c r="I627" s="7">
        <v>385</v>
      </c>
      <c r="J627" s="7">
        <v>0</v>
      </c>
      <c r="K627" s="7">
        <v>385</v>
      </c>
      <c r="L627" s="164">
        <v>1</v>
      </c>
      <c r="M627" s="16">
        <v>0</v>
      </c>
      <c r="N627" s="13">
        <v>46011</v>
      </c>
    </row>
    <row r="628" spans="1:14" x14ac:dyDescent="0.15">
      <c r="A628" s="163" t="s">
        <v>512</v>
      </c>
      <c r="B628" s="164">
        <v>10427</v>
      </c>
      <c r="C628" s="163" t="s">
        <v>12</v>
      </c>
      <c r="D628" s="164">
        <v>2</v>
      </c>
      <c r="E628" s="7">
        <v>718</v>
      </c>
      <c r="F628" s="7">
        <v>0</v>
      </c>
      <c r="G628" s="7">
        <v>0</v>
      </c>
      <c r="H628" s="7">
        <v>0</v>
      </c>
      <c r="I628" s="7">
        <v>718</v>
      </c>
      <c r="J628" s="7">
        <v>0</v>
      </c>
      <c r="K628" s="7">
        <v>718</v>
      </c>
      <c r="L628" s="164">
        <v>1</v>
      </c>
      <c r="M628" s="16">
        <v>0</v>
      </c>
      <c r="N628" s="13">
        <v>46011</v>
      </c>
    </row>
    <row r="629" spans="1:14" x14ac:dyDescent="0.15">
      <c r="A629" s="163" t="s">
        <v>759</v>
      </c>
      <c r="B629" s="164">
        <v>10004</v>
      </c>
      <c r="C629" s="163" t="s">
        <v>98</v>
      </c>
      <c r="D629" s="164">
        <v>3</v>
      </c>
      <c r="E629" s="7">
        <v>210</v>
      </c>
      <c r="F629" s="7">
        <v>0</v>
      </c>
      <c r="G629" s="7">
        <v>0</v>
      </c>
      <c r="H629" s="7">
        <v>0</v>
      </c>
      <c r="I629" s="7">
        <v>210</v>
      </c>
      <c r="J629" s="7">
        <v>0</v>
      </c>
      <c r="K629" s="7">
        <v>210</v>
      </c>
      <c r="L629" s="164">
        <v>1</v>
      </c>
      <c r="M629" s="16">
        <v>0</v>
      </c>
      <c r="N629" s="13">
        <v>46011</v>
      </c>
    </row>
    <row r="630" spans="1:14" x14ac:dyDescent="0.15">
      <c r="A630" s="163" t="s">
        <v>801</v>
      </c>
      <c r="B630" s="164">
        <v>10680</v>
      </c>
      <c r="C630" s="163" t="s">
        <v>399</v>
      </c>
      <c r="D630" s="164">
        <v>1</v>
      </c>
      <c r="E630" s="7">
        <v>0</v>
      </c>
      <c r="F630" s="7">
        <v>0</v>
      </c>
      <c r="G630" s="7">
        <v>0</v>
      </c>
      <c r="H630" s="7">
        <v>0</v>
      </c>
      <c r="I630" s="7">
        <v>0</v>
      </c>
      <c r="J630" s="7">
        <v>0</v>
      </c>
      <c r="K630" s="7">
        <v>0</v>
      </c>
      <c r="L630" s="164">
        <v>0</v>
      </c>
      <c r="M630" s="16">
        <v>0</v>
      </c>
      <c r="N630" s="13">
        <v>46011</v>
      </c>
    </row>
    <row r="631" spans="1:14" x14ac:dyDescent="0.15">
      <c r="A631" s="163" t="s">
        <v>513</v>
      </c>
      <c r="B631" s="164">
        <v>10451</v>
      </c>
      <c r="C631" s="163" t="s">
        <v>38</v>
      </c>
      <c r="D631" s="164">
        <v>1</v>
      </c>
      <c r="E631" s="7">
        <v>895</v>
      </c>
      <c r="F631" s="7">
        <v>0</v>
      </c>
      <c r="G631" s="7">
        <v>0</v>
      </c>
      <c r="H631" s="7">
        <v>0</v>
      </c>
      <c r="I631" s="7">
        <v>895</v>
      </c>
      <c r="J631" s="7">
        <v>0</v>
      </c>
      <c r="K631" s="7">
        <v>895</v>
      </c>
      <c r="L631" s="164">
        <v>1</v>
      </c>
      <c r="M631" s="16">
        <v>0</v>
      </c>
      <c r="N631" s="13">
        <v>46012</v>
      </c>
    </row>
    <row r="632" spans="1:14" x14ac:dyDescent="0.15">
      <c r="A632" s="163" t="s">
        <v>514</v>
      </c>
      <c r="B632" s="164">
        <v>10398</v>
      </c>
      <c r="C632" s="163" t="s">
        <v>32</v>
      </c>
      <c r="D632" s="164">
        <v>1</v>
      </c>
      <c r="E632" s="7">
        <v>625</v>
      </c>
      <c r="F632" s="7">
        <v>0</v>
      </c>
      <c r="G632" s="7">
        <v>0</v>
      </c>
      <c r="H632" s="7">
        <v>0</v>
      </c>
      <c r="I632" s="7">
        <v>625</v>
      </c>
      <c r="J632" s="7">
        <v>0</v>
      </c>
      <c r="K632" s="7">
        <v>625</v>
      </c>
      <c r="L632" s="164">
        <v>1</v>
      </c>
      <c r="M632" s="16">
        <v>0</v>
      </c>
      <c r="N632" s="13">
        <v>46012</v>
      </c>
    </row>
    <row r="633" spans="1:14" x14ac:dyDescent="0.15">
      <c r="A633" s="163" t="s">
        <v>601</v>
      </c>
      <c r="B633" s="164">
        <v>10167</v>
      </c>
      <c r="C633" s="163" t="s">
        <v>519</v>
      </c>
      <c r="D633" s="164">
        <v>2</v>
      </c>
      <c r="E633" s="7">
        <v>700</v>
      </c>
      <c r="F633" s="7">
        <v>0</v>
      </c>
      <c r="G633" s="7">
        <v>0</v>
      </c>
      <c r="H633" s="7">
        <v>0</v>
      </c>
      <c r="I633" s="7">
        <v>700</v>
      </c>
      <c r="J633" s="7">
        <v>0</v>
      </c>
      <c r="K633" s="7">
        <v>700</v>
      </c>
      <c r="L633" s="164">
        <v>1</v>
      </c>
      <c r="M633" s="16">
        <v>0</v>
      </c>
      <c r="N633" s="13">
        <v>46012</v>
      </c>
    </row>
    <row r="634" spans="1:14" x14ac:dyDescent="0.15">
      <c r="A634" s="163" t="s">
        <v>550</v>
      </c>
      <c r="B634" s="164">
        <v>10072</v>
      </c>
      <c r="C634" s="163" t="s">
        <v>481</v>
      </c>
      <c r="D634" s="164">
        <v>1</v>
      </c>
      <c r="E634" s="7">
        <v>315</v>
      </c>
      <c r="F634" s="7">
        <v>0</v>
      </c>
      <c r="G634" s="7">
        <v>0</v>
      </c>
      <c r="H634" s="7">
        <v>0</v>
      </c>
      <c r="I634" s="7">
        <v>315</v>
      </c>
      <c r="J634" s="7">
        <v>0</v>
      </c>
      <c r="K634" s="7">
        <v>315</v>
      </c>
      <c r="L634" s="164">
        <v>1</v>
      </c>
      <c r="M634" s="16">
        <v>0</v>
      </c>
      <c r="N634" s="13">
        <v>46012</v>
      </c>
    </row>
    <row r="635" spans="1:14" x14ac:dyDescent="0.15">
      <c r="A635" s="163" t="s">
        <v>504</v>
      </c>
      <c r="B635" s="164">
        <v>10125</v>
      </c>
      <c r="C635" s="163" t="s">
        <v>483</v>
      </c>
      <c r="D635" s="164">
        <v>1</v>
      </c>
      <c r="E635" s="7">
        <v>275</v>
      </c>
      <c r="F635" s="7">
        <v>0</v>
      </c>
      <c r="G635" s="7">
        <v>0</v>
      </c>
      <c r="H635" s="7">
        <v>0</v>
      </c>
      <c r="I635" s="7">
        <v>275</v>
      </c>
      <c r="J635" s="7">
        <v>0</v>
      </c>
      <c r="K635" s="7">
        <v>275</v>
      </c>
      <c r="L635" s="164">
        <v>1</v>
      </c>
      <c r="M635" s="16">
        <v>0</v>
      </c>
      <c r="N635" s="13">
        <v>46012</v>
      </c>
    </row>
    <row r="636" spans="1:14" x14ac:dyDescent="0.15">
      <c r="A636" s="163" t="s">
        <v>735</v>
      </c>
      <c r="B636" s="164">
        <v>10652</v>
      </c>
      <c r="C636" s="163" t="s">
        <v>483</v>
      </c>
      <c r="D636" s="164">
        <v>1</v>
      </c>
      <c r="E636" s="7">
        <v>315</v>
      </c>
      <c r="F636" s="7">
        <v>0</v>
      </c>
      <c r="G636" s="7">
        <v>0</v>
      </c>
      <c r="H636" s="7">
        <v>0</v>
      </c>
      <c r="I636" s="7">
        <v>315</v>
      </c>
      <c r="J636" s="7">
        <v>0</v>
      </c>
      <c r="K636" s="7">
        <v>315</v>
      </c>
      <c r="L636" s="164">
        <v>1</v>
      </c>
      <c r="M636" s="16">
        <v>0</v>
      </c>
      <c r="N636" s="13">
        <v>46012</v>
      </c>
    </row>
    <row r="637" spans="1:14" x14ac:dyDescent="0.15">
      <c r="A637" s="163" t="s">
        <v>482</v>
      </c>
      <c r="B637" s="164">
        <v>10109</v>
      </c>
      <c r="C637" s="163" t="s">
        <v>483</v>
      </c>
      <c r="D637" s="164">
        <v>1</v>
      </c>
      <c r="E637" s="7">
        <v>275</v>
      </c>
      <c r="F637" s="7">
        <v>0</v>
      </c>
      <c r="G637" s="7">
        <v>0</v>
      </c>
      <c r="H637" s="7">
        <v>0</v>
      </c>
      <c r="I637" s="7">
        <v>275</v>
      </c>
      <c r="J637" s="7">
        <v>0</v>
      </c>
      <c r="K637" s="7">
        <v>275</v>
      </c>
      <c r="L637" s="164">
        <v>1</v>
      </c>
      <c r="M637" s="16">
        <v>0</v>
      </c>
      <c r="N637" s="13">
        <v>46012</v>
      </c>
    </row>
    <row r="638" spans="1:14" x14ac:dyDescent="0.15">
      <c r="A638" s="163" t="s">
        <v>668</v>
      </c>
      <c r="B638" s="164">
        <v>10137</v>
      </c>
      <c r="C638" s="163" t="s">
        <v>519</v>
      </c>
      <c r="D638" s="164">
        <v>1</v>
      </c>
      <c r="E638" s="7">
        <v>350</v>
      </c>
      <c r="F638" s="7">
        <v>0</v>
      </c>
      <c r="G638" s="7">
        <v>0</v>
      </c>
      <c r="H638" s="7">
        <v>0</v>
      </c>
      <c r="I638" s="7">
        <v>350</v>
      </c>
      <c r="J638" s="7">
        <v>0</v>
      </c>
      <c r="K638" s="7">
        <v>350</v>
      </c>
      <c r="L638" s="164">
        <v>1</v>
      </c>
      <c r="M638" s="16">
        <v>0</v>
      </c>
      <c r="N638" s="13">
        <v>46012</v>
      </c>
    </row>
    <row r="639" spans="1:14" x14ac:dyDescent="0.15">
      <c r="A639" s="163" t="s">
        <v>572</v>
      </c>
      <c r="B639" s="164">
        <v>10077</v>
      </c>
      <c r="C639" s="163" t="s">
        <v>481</v>
      </c>
      <c r="D639" s="164">
        <v>1</v>
      </c>
      <c r="E639" s="7">
        <v>355</v>
      </c>
      <c r="F639" s="7">
        <v>0</v>
      </c>
      <c r="G639" s="7">
        <v>0</v>
      </c>
      <c r="H639" s="7">
        <v>0</v>
      </c>
      <c r="I639" s="7">
        <v>355</v>
      </c>
      <c r="J639" s="7">
        <v>0</v>
      </c>
      <c r="K639" s="7">
        <v>355</v>
      </c>
      <c r="L639" s="164">
        <v>1</v>
      </c>
      <c r="M639" s="16">
        <v>0</v>
      </c>
      <c r="N639" s="13">
        <v>46012</v>
      </c>
    </row>
    <row r="640" spans="1:14" x14ac:dyDescent="0.15">
      <c r="A640" s="163" t="s">
        <v>799</v>
      </c>
      <c r="B640" s="164">
        <v>10444</v>
      </c>
      <c r="C640" s="163" t="s">
        <v>99</v>
      </c>
      <c r="D640" s="164">
        <v>1</v>
      </c>
      <c r="E640" s="7">
        <v>75</v>
      </c>
      <c r="F640" s="7">
        <v>0</v>
      </c>
      <c r="G640" s="7">
        <v>0</v>
      </c>
      <c r="H640" s="7">
        <v>0</v>
      </c>
      <c r="I640" s="7">
        <v>75</v>
      </c>
      <c r="J640" s="7">
        <v>0</v>
      </c>
      <c r="K640" s="7">
        <v>75</v>
      </c>
      <c r="L640" s="164">
        <v>1</v>
      </c>
      <c r="M640" s="16">
        <v>0</v>
      </c>
      <c r="N640" s="13">
        <v>46012</v>
      </c>
    </row>
    <row r="641" spans="1:14" x14ac:dyDescent="0.15">
      <c r="A641" s="163" t="s">
        <v>487</v>
      </c>
      <c r="B641" s="164">
        <v>10442</v>
      </c>
      <c r="C641" s="163" t="s">
        <v>99</v>
      </c>
      <c r="D641" s="164">
        <v>2</v>
      </c>
      <c r="E641" s="7">
        <v>166</v>
      </c>
      <c r="F641" s="7">
        <v>0</v>
      </c>
      <c r="G641" s="7">
        <v>0</v>
      </c>
      <c r="H641" s="7">
        <v>0</v>
      </c>
      <c r="I641" s="7">
        <v>166</v>
      </c>
      <c r="J641" s="7">
        <v>0</v>
      </c>
      <c r="K641" s="7">
        <v>166</v>
      </c>
      <c r="L641" s="164">
        <v>1</v>
      </c>
      <c r="M641" s="16">
        <v>0</v>
      </c>
      <c r="N641" s="13">
        <v>46012</v>
      </c>
    </row>
    <row r="642" spans="1:14" x14ac:dyDescent="0.15">
      <c r="A642" s="163" t="s">
        <v>542</v>
      </c>
      <c r="B642" s="164">
        <v>10436</v>
      </c>
      <c r="C642" s="163" t="s">
        <v>99</v>
      </c>
      <c r="D642" s="164">
        <v>1</v>
      </c>
      <c r="E642" s="7">
        <v>45</v>
      </c>
      <c r="F642" s="7">
        <v>0</v>
      </c>
      <c r="G642" s="7">
        <v>0</v>
      </c>
      <c r="H642" s="7">
        <v>0</v>
      </c>
      <c r="I642" s="7">
        <v>45</v>
      </c>
      <c r="J642" s="7">
        <v>0</v>
      </c>
      <c r="K642" s="7">
        <v>45</v>
      </c>
      <c r="L642" s="164">
        <v>1</v>
      </c>
      <c r="M642" s="16">
        <v>0</v>
      </c>
      <c r="N642" s="13">
        <v>46012</v>
      </c>
    </row>
    <row r="643" spans="1:14" x14ac:dyDescent="0.15">
      <c r="A643" s="163" t="s">
        <v>506</v>
      </c>
      <c r="B643" s="164">
        <v>10221</v>
      </c>
      <c r="C643" s="163" t="s">
        <v>491</v>
      </c>
      <c r="D643" s="164">
        <v>1</v>
      </c>
      <c r="E643" s="7">
        <v>255</v>
      </c>
      <c r="F643" s="7">
        <v>0</v>
      </c>
      <c r="G643" s="7">
        <v>0</v>
      </c>
      <c r="H643" s="7">
        <v>0</v>
      </c>
      <c r="I643" s="7">
        <v>255</v>
      </c>
      <c r="J643" s="7">
        <v>0</v>
      </c>
      <c r="K643" s="7">
        <v>255</v>
      </c>
      <c r="L643" s="164">
        <v>1</v>
      </c>
      <c r="M643" s="16">
        <v>0</v>
      </c>
      <c r="N643" s="13">
        <v>46012</v>
      </c>
    </row>
    <row r="644" spans="1:14" x14ac:dyDescent="0.15">
      <c r="A644" s="163" t="s">
        <v>490</v>
      </c>
      <c r="B644" s="164">
        <v>10223</v>
      </c>
      <c r="C644" s="163" t="s">
        <v>491</v>
      </c>
      <c r="D644" s="164">
        <v>2</v>
      </c>
      <c r="E644" s="7">
        <v>550</v>
      </c>
      <c r="F644" s="7">
        <v>0</v>
      </c>
      <c r="G644" s="7">
        <v>0</v>
      </c>
      <c r="H644" s="7">
        <v>0</v>
      </c>
      <c r="I644" s="7">
        <v>550</v>
      </c>
      <c r="J644" s="7">
        <v>0</v>
      </c>
      <c r="K644" s="7">
        <v>550</v>
      </c>
      <c r="L644" s="164">
        <v>1</v>
      </c>
      <c r="M644" s="16">
        <v>0</v>
      </c>
      <c r="N644" s="13">
        <v>46012</v>
      </c>
    </row>
    <row r="645" spans="1:14" x14ac:dyDescent="0.15">
      <c r="A645" s="163" t="s">
        <v>493</v>
      </c>
      <c r="B645" s="164">
        <v>10264</v>
      </c>
      <c r="C645" s="163" t="s">
        <v>9</v>
      </c>
      <c r="D645" s="164">
        <v>4</v>
      </c>
      <c r="E645" s="7">
        <v>760</v>
      </c>
      <c r="F645" s="7">
        <v>0</v>
      </c>
      <c r="G645" s="7">
        <v>0</v>
      </c>
      <c r="H645" s="7">
        <v>0</v>
      </c>
      <c r="I645" s="7">
        <v>760</v>
      </c>
      <c r="J645" s="7">
        <v>0</v>
      </c>
      <c r="K645" s="7">
        <v>760</v>
      </c>
      <c r="L645" s="164">
        <v>1</v>
      </c>
      <c r="M645" s="16">
        <v>0</v>
      </c>
      <c r="N645" s="13">
        <v>46012</v>
      </c>
    </row>
    <row r="646" spans="1:14" x14ac:dyDescent="0.15">
      <c r="A646" s="163" t="s">
        <v>557</v>
      </c>
      <c r="B646" s="164">
        <v>10368</v>
      </c>
      <c r="C646" s="163" t="s">
        <v>9</v>
      </c>
      <c r="D646" s="164">
        <v>2</v>
      </c>
      <c r="E646" s="7">
        <v>530</v>
      </c>
      <c r="F646" s="7">
        <v>0</v>
      </c>
      <c r="G646" s="7">
        <v>0</v>
      </c>
      <c r="H646" s="7">
        <v>0</v>
      </c>
      <c r="I646" s="7">
        <v>530</v>
      </c>
      <c r="J646" s="7">
        <v>0</v>
      </c>
      <c r="K646" s="7">
        <v>530</v>
      </c>
      <c r="L646" s="164">
        <v>1</v>
      </c>
      <c r="M646" s="16">
        <v>0</v>
      </c>
      <c r="N646" s="13">
        <v>46012</v>
      </c>
    </row>
    <row r="647" spans="1:14" x14ac:dyDescent="0.15">
      <c r="A647" s="163" t="s">
        <v>768</v>
      </c>
      <c r="B647" s="164">
        <v>10369</v>
      </c>
      <c r="C647" s="163" t="s">
        <v>9</v>
      </c>
      <c r="D647" s="164">
        <v>1</v>
      </c>
      <c r="E647" s="7">
        <v>225</v>
      </c>
      <c r="F647" s="7">
        <v>0</v>
      </c>
      <c r="G647" s="7">
        <v>0</v>
      </c>
      <c r="H647" s="7">
        <v>0</v>
      </c>
      <c r="I647" s="7">
        <v>225</v>
      </c>
      <c r="J647" s="7">
        <v>0</v>
      </c>
      <c r="K647" s="7">
        <v>225</v>
      </c>
      <c r="L647" s="164">
        <v>1</v>
      </c>
      <c r="M647" s="16">
        <v>0</v>
      </c>
      <c r="N647" s="13">
        <v>46012</v>
      </c>
    </row>
    <row r="648" spans="1:14" x14ac:dyDescent="0.15">
      <c r="A648" s="163" t="s">
        <v>509</v>
      </c>
      <c r="B648" s="164">
        <v>10364</v>
      </c>
      <c r="C648" s="163" t="s">
        <v>9</v>
      </c>
      <c r="D648" s="164">
        <v>1</v>
      </c>
      <c r="E648" s="7">
        <v>330</v>
      </c>
      <c r="F648" s="7">
        <v>0</v>
      </c>
      <c r="G648" s="7">
        <v>0</v>
      </c>
      <c r="H648" s="7">
        <v>0</v>
      </c>
      <c r="I648" s="7">
        <v>330</v>
      </c>
      <c r="J648" s="7">
        <v>0</v>
      </c>
      <c r="K648" s="7">
        <v>330</v>
      </c>
      <c r="L648" s="164">
        <v>1</v>
      </c>
      <c r="M648" s="16">
        <v>0</v>
      </c>
      <c r="N648" s="13">
        <v>46012</v>
      </c>
    </row>
    <row r="649" spans="1:14" x14ac:dyDescent="0.15">
      <c r="A649" s="163" t="s">
        <v>802</v>
      </c>
      <c r="B649" s="164">
        <v>10365</v>
      </c>
      <c r="C649" s="163" t="s">
        <v>9</v>
      </c>
      <c r="D649" s="164">
        <v>1</v>
      </c>
      <c r="E649" s="7">
        <v>320</v>
      </c>
      <c r="F649" s="7">
        <v>0</v>
      </c>
      <c r="G649" s="7">
        <v>0</v>
      </c>
      <c r="H649" s="7">
        <v>0</v>
      </c>
      <c r="I649" s="7">
        <v>320</v>
      </c>
      <c r="J649" s="7">
        <v>0</v>
      </c>
      <c r="K649" s="7">
        <v>320</v>
      </c>
      <c r="L649" s="164">
        <v>1</v>
      </c>
      <c r="M649" s="16">
        <v>0</v>
      </c>
      <c r="N649" s="13">
        <v>46012</v>
      </c>
    </row>
    <row r="650" spans="1:14" x14ac:dyDescent="0.15">
      <c r="A650" s="163" t="s">
        <v>691</v>
      </c>
      <c r="B650" s="164">
        <v>10485</v>
      </c>
      <c r="C650" s="163" t="s">
        <v>77</v>
      </c>
      <c r="D650" s="164">
        <v>1</v>
      </c>
      <c r="E650" s="7">
        <v>1799</v>
      </c>
      <c r="F650" s="7">
        <v>0</v>
      </c>
      <c r="G650" s="7">
        <v>0</v>
      </c>
      <c r="H650" s="7">
        <v>0</v>
      </c>
      <c r="I650" s="7">
        <v>1799</v>
      </c>
      <c r="J650" s="7">
        <v>0</v>
      </c>
      <c r="K650" s="7">
        <v>1799</v>
      </c>
      <c r="L650" s="164">
        <v>1</v>
      </c>
      <c r="M650" s="16">
        <v>0</v>
      </c>
      <c r="N650" s="13">
        <v>46012</v>
      </c>
    </row>
    <row r="651" spans="1:14" x14ac:dyDescent="0.15">
      <c r="A651" s="163" t="s">
        <v>648</v>
      </c>
      <c r="B651" s="164">
        <v>10477</v>
      </c>
      <c r="C651" s="163" t="s">
        <v>77</v>
      </c>
      <c r="D651" s="164">
        <v>1</v>
      </c>
      <c r="E651" s="7">
        <v>1170</v>
      </c>
      <c r="F651" s="7">
        <v>0</v>
      </c>
      <c r="G651" s="7">
        <v>0</v>
      </c>
      <c r="H651" s="7">
        <v>0</v>
      </c>
      <c r="I651" s="7">
        <v>1170</v>
      </c>
      <c r="J651" s="7">
        <v>0</v>
      </c>
      <c r="K651" s="7">
        <v>1170</v>
      </c>
      <c r="L651" s="164">
        <v>1</v>
      </c>
      <c r="M651" s="16">
        <v>0</v>
      </c>
      <c r="N651" s="13">
        <v>46012</v>
      </c>
    </row>
    <row r="652" spans="1:14" x14ac:dyDescent="0.15">
      <c r="A652" s="163" t="s">
        <v>528</v>
      </c>
      <c r="B652" s="164">
        <v>10357</v>
      </c>
      <c r="C652" s="163" t="s">
        <v>19</v>
      </c>
      <c r="D652" s="164">
        <v>1</v>
      </c>
      <c r="E652" s="7">
        <v>360</v>
      </c>
      <c r="F652" s="7">
        <v>0</v>
      </c>
      <c r="G652" s="7">
        <v>0</v>
      </c>
      <c r="H652" s="7">
        <v>0</v>
      </c>
      <c r="I652" s="7">
        <v>360</v>
      </c>
      <c r="J652" s="7">
        <v>0</v>
      </c>
      <c r="K652" s="7">
        <v>360</v>
      </c>
      <c r="L652" s="164">
        <v>1</v>
      </c>
      <c r="M652" s="16">
        <v>0</v>
      </c>
      <c r="N652" s="13">
        <v>46012</v>
      </c>
    </row>
    <row r="653" spans="1:14" x14ac:dyDescent="0.15">
      <c r="A653" s="163" t="s">
        <v>495</v>
      </c>
      <c r="B653" s="164">
        <v>10354</v>
      </c>
      <c r="C653" s="163" t="s">
        <v>19</v>
      </c>
      <c r="D653" s="164">
        <v>1</v>
      </c>
      <c r="E653" s="7">
        <v>350</v>
      </c>
      <c r="F653" s="7">
        <v>0</v>
      </c>
      <c r="G653" s="7">
        <v>0</v>
      </c>
      <c r="H653" s="7">
        <v>0</v>
      </c>
      <c r="I653" s="7">
        <v>350</v>
      </c>
      <c r="J653" s="7">
        <v>0</v>
      </c>
      <c r="K653" s="7">
        <v>350</v>
      </c>
      <c r="L653" s="164">
        <v>1</v>
      </c>
      <c r="M653" s="16">
        <v>0</v>
      </c>
      <c r="N653" s="13">
        <v>46012</v>
      </c>
    </row>
    <row r="654" spans="1:14" x14ac:dyDescent="0.15">
      <c r="A654" s="163" t="s">
        <v>529</v>
      </c>
      <c r="B654" s="164">
        <v>10353</v>
      </c>
      <c r="C654" s="163" t="s">
        <v>19</v>
      </c>
      <c r="D654" s="164">
        <v>2</v>
      </c>
      <c r="E654" s="7">
        <v>700</v>
      </c>
      <c r="F654" s="7">
        <v>0</v>
      </c>
      <c r="G654" s="7">
        <v>0</v>
      </c>
      <c r="H654" s="7">
        <v>0</v>
      </c>
      <c r="I654" s="7">
        <v>700</v>
      </c>
      <c r="J654" s="7">
        <v>0</v>
      </c>
      <c r="K654" s="7">
        <v>700</v>
      </c>
      <c r="L654" s="164">
        <v>1</v>
      </c>
      <c r="M654" s="16">
        <v>0</v>
      </c>
      <c r="N654" s="13">
        <v>46012</v>
      </c>
    </row>
    <row r="655" spans="1:14" x14ac:dyDescent="0.15">
      <c r="A655" s="163" t="s">
        <v>496</v>
      </c>
      <c r="B655" s="164">
        <v>10360</v>
      </c>
      <c r="C655" s="163" t="s">
        <v>19</v>
      </c>
      <c r="D655" s="164">
        <v>2</v>
      </c>
      <c r="E655" s="7">
        <v>770</v>
      </c>
      <c r="F655" s="7">
        <v>0</v>
      </c>
      <c r="G655" s="7">
        <v>0</v>
      </c>
      <c r="H655" s="7">
        <v>0</v>
      </c>
      <c r="I655" s="7">
        <v>770</v>
      </c>
      <c r="J655" s="7">
        <v>0</v>
      </c>
      <c r="K655" s="7">
        <v>770</v>
      </c>
      <c r="L655" s="164">
        <v>1</v>
      </c>
      <c r="M655" s="16">
        <v>0</v>
      </c>
      <c r="N655" s="13">
        <v>46012</v>
      </c>
    </row>
    <row r="656" spans="1:14" x14ac:dyDescent="0.15">
      <c r="A656" s="163" t="s">
        <v>511</v>
      </c>
      <c r="B656" s="164">
        <v>10227</v>
      </c>
      <c r="C656" s="163" t="s">
        <v>19</v>
      </c>
      <c r="D656" s="164">
        <v>5</v>
      </c>
      <c r="E656" s="7">
        <v>1925</v>
      </c>
      <c r="F656" s="7">
        <v>0</v>
      </c>
      <c r="G656" s="7">
        <v>0</v>
      </c>
      <c r="H656" s="7">
        <v>0</v>
      </c>
      <c r="I656" s="7">
        <v>1925</v>
      </c>
      <c r="J656" s="7">
        <v>0</v>
      </c>
      <c r="K656" s="7">
        <v>1925</v>
      </c>
      <c r="L656" s="164">
        <v>1</v>
      </c>
      <c r="M656" s="16">
        <v>0</v>
      </c>
      <c r="N656" s="13">
        <v>46012</v>
      </c>
    </row>
    <row r="657" spans="1:14" x14ac:dyDescent="0.15">
      <c r="A657" s="163" t="s">
        <v>498</v>
      </c>
      <c r="B657" s="164">
        <v>10356</v>
      </c>
      <c r="C657" s="163" t="s">
        <v>19</v>
      </c>
      <c r="D657" s="164">
        <v>1</v>
      </c>
      <c r="E657" s="7">
        <v>360</v>
      </c>
      <c r="F657" s="7">
        <v>0</v>
      </c>
      <c r="G657" s="7">
        <v>0</v>
      </c>
      <c r="H657" s="7">
        <v>0</v>
      </c>
      <c r="I657" s="7">
        <v>360</v>
      </c>
      <c r="J657" s="7">
        <v>0</v>
      </c>
      <c r="K657" s="7">
        <v>360</v>
      </c>
      <c r="L657" s="164">
        <v>1</v>
      </c>
      <c r="M657" s="16">
        <v>0</v>
      </c>
      <c r="N657" s="13">
        <v>46012</v>
      </c>
    </row>
    <row r="658" spans="1:14" x14ac:dyDescent="0.15">
      <c r="A658" s="163" t="s">
        <v>568</v>
      </c>
      <c r="B658" s="164">
        <v>10545</v>
      </c>
      <c r="C658" s="163" t="s">
        <v>19</v>
      </c>
      <c r="D658" s="164">
        <v>1</v>
      </c>
      <c r="E658" s="7">
        <v>340</v>
      </c>
      <c r="F658" s="7">
        <v>0</v>
      </c>
      <c r="G658" s="7">
        <v>0</v>
      </c>
      <c r="H658" s="7">
        <v>0</v>
      </c>
      <c r="I658" s="7">
        <v>340</v>
      </c>
      <c r="J658" s="7">
        <v>0</v>
      </c>
      <c r="K658" s="7">
        <v>340</v>
      </c>
      <c r="L658" s="164">
        <v>1</v>
      </c>
      <c r="M658" s="16">
        <v>0</v>
      </c>
      <c r="N658" s="13">
        <v>46012</v>
      </c>
    </row>
    <row r="659" spans="1:14" x14ac:dyDescent="0.15">
      <c r="A659" s="163" t="s">
        <v>512</v>
      </c>
      <c r="B659" s="164">
        <v>10427</v>
      </c>
      <c r="C659" s="163" t="s">
        <v>12</v>
      </c>
      <c r="D659" s="164">
        <v>3</v>
      </c>
      <c r="E659" s="7">
        <v>1077</v>
      </c>
      <c r="F659" s="7">
        <v>0</v>
      </c>
      <c r="G659" s="7">
        <v>0</v>
      </c>
      <c r="H659" s="7">
        <v>0</v>
      </c>
      <c r="I659" s="7">
        <v>1077</v>
      </c>
      <c r="J659" s="7">
        <v>0</v>
      </c>
      <c r="K659" s="7">
        <v>1077</v>
      </c>
      <c r="L659" s="164">
        <v>1</v>
      </c>
      <c r="M659" s="16">
        <v>0</v>
      </c>
      <c r="N659" s="13">
        <v>46012</v>
      </c>
    </row>
    <row r="660" spans="1:14" x14ac:dyDescent="0.15">
      <c r="A660" s="163" t="s">
        <v>532</v>
      </c>
      <c r="B660" s="164">
        <v>10421</v>
      </c>
      <c r="C660" s="163" t="s">
        <v>79</v>
      </c>
      <c r="D660" s="164">
        <v>1</v>
      </c>
      <c r="E660" s="7">
        <v>238</v>
      </c>
      <c r="F660" s="7">
        <v>0</v>
      </c>
      <c r="G660" s="7">
        <v>0</v>
      </c>
      <c r="H660" s="7">
        <v>0</v>
      </c>
      <c r="I660" s="7">
        <v>238</v>
      </c>
      <c r="J660" s="7">
        <v>0</v>
      </c>
      <c r="K660" s="7">
        <v>238</v>
      </c>
      <c r="L660" s="164">
        <v>1</v>
      </c>
      <c r="M660" s="16">
        <v>0</v>
      </c>
      <c r="N660" s="13">
        <v>46012</v>
      </c>
    </row>
    <row r="661" spans="1:14" x14ac:dyDescent="0.15">
      <c r="A661" s="163" t="s">
        <v>694</v>
      </c>
      <c r="B661" s="164">
        <v>10422</v>
      </c>
      <c r="C661" s="163" t="s">
        <v>79</v>
      </c>
      <c r="D661" s="164">
        <v>1</v>
      </c>
      <c r="E661" s="7">
        <v>448</v>
      </c>
      <c r="F661" s="7">
        <v>0</v>
      </c>
      <c r="G661" s="7">
        <v>0</v>
      </c>
      <c r="H661" s="7">
        <v>0</v>
      </c>
      <c r="I661" s="7">
        <v>448</v>
      </c>
      <c r="J661" s="7">
        <v>0</v>
      </c>
      <c r="K661" s="7">
        <v>448</v>
      </c>
      <c r="L661" s="164">
        <v>1</v>
      </c>
      <c r="M661" s="16">
        <v>0</v>
      </c>
      <c r="N661" s="13">
        <v>46012</v>
      </c>
    </row>
    <row r="662" spans="1:14" x14ac:dyDescent="0.15">
      <c r="A662" s="163" t="s">
        <v>697</v>
      </c>
      <c r="B662" s="164">
        <v>10519</v>
      </c>
      <c r="C662" s="163" t="s">
        <v>79</v>
      </c>
      <c r="D662" s="164">
        <v>1</v>
      </c>
      <c r="E662" s="7">
        <v>485</v>
      </c>
      <c r="F662" s="7">
        <v>0</v>
      </c>
      <c r="G662" s="7">
        <v>0</v>
      </c>
      <c r="H662" s="7">
        <v>0</v>
      </c>
      <c r="I662" s="7">
        <v>485</v>
      </c>
      <c r="J662" s="7">
        <v>0</v>
      </c>
      <c r="K662" s="7">
        <v>485</v>
      </c>
      <c r="L662" s="164">
        <v>1</v>
      </c>
      <c r="M662" s="16">
        <v>0</v>
      </c>
      <c r="N662" s="13">
        <v>46012</v>
      </c>
    </row>
    <row r="663" spans="1:14" x14ac:dyDescent="0.15">
      <c r="A663" s="163" t="s">
        <v>565</v>
      </c>
      <c r="B663" s="164">
        <v>10403</v>
      </c>
      <c r="C663" s="163" t="s">
        <v>35</v>
      </c>
      <c r="D663" s="164">
        <v>2</v>
      </c>
      <c r="E663" s="7">
        <v>670</v>
      </c>
      <c r="F663" s="7">
        <v>0</v>
      </c>
      <c r="G663" s="7">
        <v>0</v>
      </c>
      <c r="H663" s="7">
        <v>0</v>
      </c>
      <c r="I663" s="7">
        <v>670</v>
      </c>
      <c r="J663" s="7">
        <v>0</v>
      </c>
      <c r="K663" s="7">
        <v>670</v>
      </c>
      <c r="L663" s="164">
        <v>1</v>
      </c>
      <c r="M663" s="16">
        <v>0</v>
      </c>
      <c r="N663" s="13">
        <v>46012</v>
      </c>
    </row>
    <row r="664" spans="1:14" x14ac:dyDescent="0.15">
      <c r="A664" s="163" t="s">
        <v>429</v>
      </c>
      <c r="B664" s="164">
        <v>10632</v>
      </c>
      <c r="C664" s="163" t="s">
        <v>727</v>
      </c>
      <c r="D664" s="164">
        <v>1</v>
      </c>
      <c r="E664" s="7">
        <v>159</v>
      </c>
      <c r="F664" s="7">
        <v>0</v>
      </c>
      <c r="G664" s="7">
        <v>0</v>
      </c>
      <c r="H664" s="7">
        <v>0</v>
      </c>
      <c r="I664" s="7">
        <v>159</v>
      </c>
      <c r="J664" s="7">
        <v>0</v>
      </c>
      <c r="K664" s="7">
        <v>159</v>
      </c>
      <c r="L664" s="164">
        <v>1</v>
      </c>
      <c r="M664" s="16">
        <v>0</v>
      </c>
      <c r="N664" s="13">
        <v>46012</v>
      </c>
    </row>
    <row r="665" spans="1:14" x14ac:dyDescent="0.15">
      <c r="A665" s="163" t="s">
        <v>715</v>
      </c>
      <c r="B665" s="164">
        <v>10613</v>
      </c>
      <c r="C665" s="163" t="s">
        <v>712</v>
      </c>
      <c r="D665" s="164">
        <v>1</v>
      </c>
      <c r="E665" s="7">
        <v>235</v>
      </c>
      <c r="F665" s="7">
        <v>0</v>
      </c>
      <c r="G665" s="7">
        <v>0</v>
      </c>
      <c r="H665" s="7">
        <v>0</v>
      </c>
      <c r="I665" s="7">
        <v>235</v>
      </c>
      <c r="J665" s="7">
        <v>0</v>
      </c>
      <c r="K665" s="7">
        <v>235</v>
      </c>
      <c r="L665" s="164">
        <v>1</v>
      </c>
      <c r="M665" s="16">
        <v>0</v>
      </c>
      <c r="N665" s="13">
        <v>46013</v>
      </c>
    </row>
    <row r="666" spans="1:14" x14ac:dyDescent="0.15">
      <c r="A666" s="163" t="s">
        <v>685</v>
      </c>
      <c r="B666" s="164">
        <v>10457</v>
      </c>
      <c r="C666" s="163" t="s">
        <v>38</v>
      </c>
      <c r="D666" s="164">
        <v>1</v>
      </c>
      <c r="E666" s="7">
        <v>285</v>
      </c>
      <c r="F666" s="7">
        <v>0</v>
      </c>
      <c r="G666" s="7">
        <v>0</v>
      </c>
      <c r="H666" s="7">
        <v>0</v>
      </c>
      <c r="I666" s="7">
        <v>285</v>
      </c>
      <c r="J666" s="7">
        <v>0</v>
      </c>
      <c r="K666" s="7">
        <v>285</v>
      </c>
      <c r="L666" s="164">
        <v>1</v>
      </c>
      <c r="M666" s="16">
        <v>0</v>
      </c>
      <c r="N666" s="13">
        <v>46013</v>
      </c>
    </row>
    <row r="667" spans="1:14" x14ac:dyDescent="0.15">
      <c r="A667" s="163" t="s">
        <v>477</v>
      </c>
      <c r="B667" s="164">
        <v>10449</v>
      </c>
      <c r="C667" s="163" t="s">
        <v>38</v>
      </c>
      <c r="D667" s="164">
        <v>1</v>
      </c>
      <c r="E667" s="7">
        <v>260</v>
      </c>
      <c r="F667" s="7">
        <v>0</v>
      </c>
      <c r="G667" s="7">
        <v>0</v>
      </c>
      <c r="H667" s="7">
        <v>0</v>
      </c>
      <c r="I667" s="7">
        <v>260</v>
      </c>
      <c r="J667" s="7">
        <v>0</v>
      </c>
      <c r="K667" s="7">
        <v>260</v>
      </c>
      <c r="L667" s="164">
        <v>1</v>
      </c>
      <c r="M667" s="16">
        <v>0</v>
      </c>
      <c r="N667" s="13">
        <v>46013</v>
      </c>
    </row>
    <row r="668" spans="1:14" x14ac:dyDescent="0.15">
      <c r="A668" s="163" t="s">
        <v>803</v>
      </c>
      <c r="B668" s="164">
        <v>10241</v>
      </c>
      <c r="C668" s="163" t="s">
        <v>38</v>
      </c>
      <c r="D668" s="164">
        <v>1</v>
      </c>
      <c r="E668" s="7">
        <v>595</v>
      </c>
      <c r="F668" s="7">
        <v>0</v>
      </c>
      <c r="G668" s="7">
        <v>0</v>
      </c>
      <c r="H668" s="7">
        <v>85.98</v>
      </c>
      <c r="I668" s="7">
        <v>509.02</v>
      </c>
      <c r="J668" s="7">
        <v>0</v>
      </c>
      <c r="K668" s="7">
        <v>509.02</v>
      </c>
      <c r="L668" s="164">
        <v>1</v>
      </c>
      <c r="M668" s="16">
        <v>0</v>
      </c>
      <c r="N668" s="13">
        <v>46013</v>
      </c>
    </row>
    <row r="669" spans="1:14" x14ac:dyDescent="0.15">
      <c r="A669" s="163" t="s">
        <v>599</v>
      </c>
      <c r="B669" s="164">
        <v>10459</v>
      </c>
      <c r="C669" s="163" t="s">
        <v>38</v>
      </c>
      <c r="D669" s="164">
        <v>1</v>
      </c>
      <c r="E669" s="7">
        <v>310</v>
      </c>
      <c r="F669" s="7">
        <v>0</v>
      </c>
      <c r="G669" s="7">
        <v>0</v>
      </c>
      <c r="H669" s="7">
        <v>0</v>
      </c>
      <c r="I669" s="7">
        <v>310</v>
      </c>
      <c r="J669" s="7">
        <v>0</v>
      </c>
      <c r="K669" s="7">
        <v>310</v>
      </c>
      <c r="L669" s="164">
        <v>1</v>
      </c>
      <c r="M669" s="16">
        <v>0</v>
      </c>
      <c r="N669" s="13">
        <v>46013</v>
      </c>
    </row>
    <row r="670" spans="1:14" x14ac:dyDescent="0.15">
      <c r="A670" s="163" t="s">
        <v>478</v>
      </c>
      <c r="B670" s="164">
        <v>10461</v>
      </c>
      <c r="C670" s="163" t="s">
        <v>38</v>
      </c>
      <c r="D670" s="164">
        <v>1</v>
      </c>
      <c r="E670" s="7">
        <v>275</v>
      </c>
      <c r="F670" s="7">
        <v>0</v>
      </c>
      <c r="G670" s="7">
        <v>0</v>
      </c>
      <c r="H670" s="7">
        <v>39.74</v>
      </c>
      <c r="I670" s="7">
        <v>235.26</v>
      </c>
      <c r="J670" s="7">
        <v>0</v>
      </c>
      <c r="K670" s="7">
        <v>235.26</v>
      </c>
      <c r="L670" s="164">
        <v>1</v>
      </c>
      <c r="M670" s="16">
        <v>0</v>
      </c>
      <c r="N670" s="13">
        <v>46013</v>
      </c>
    </row>
    <row r="671" spans="1:14" x14ac:dyDescent="0.15">
      <c r="A671" s="163" t="s">
        <v>616</v>
      </c>
      <c r="B671" s="164">
        <v>10154</v>
      </c>
      <c r="C671" s="163" t="s">
        <v>519</v>
      </c>
      <c r="D671" s="164">
        <v>1</v>
      </c>
      <c r="E671" s="7">
        <v>385</v>
      </c>
      <c r="F671" s="7">
        <v>0</v>
      </c>
      <c r="G671" s="7">
        <v>0</v>
      </c>
      <c r="H671" s="7">
        <v>0</v>
      </c>
      <c r="I671" s="7">
        <v>385</v>
      </c>
      <c r="J671" s="7">
        <v>0</v>
      </c>
      <c r="K671" s="7">
        <v>385</v>
      </c>
      <c r="L671" s="164">
        <v>1</v>
      </c>
      <c r="M671" s="16">
        <v>0</v>
      </c>
      <c r="N671" s="13">
        <v>46013</v>
      </c>
    </row>
    <row r="672" spans="1:14" x14ac:dyDescent="0.15">
      <c r="A672" s="163" t="s">
        <v>574</v>
      </c>
      <c r="B672" s="164">
        <v>10052</v>
      </c>
      <c r="C672" s="163" t="s">
        <v>481</v>
      </c>
      <c r="D672" s="164">
        <v>1</v>
      </c>
      <c r="E672" s="7">
        <v>340</v>
      </c>
      <c r="F672" s="7">
        <v>0</v>
      </c>
      <c r="G672" s="7">
        <v>0</v>
      </c>
      <c r="H672" s="7">
        <v>0</v>
      </c>
      <c r="I672" s="7">
        <v>340</v>
      </c>
      <c r="J672" s="7">
        <v>0</v>
      </c>
      <c r="K672" s="7">
        <v>340</v>
      </c>
      <c r="L672" s="164">
        <v>1</v>
      </c>
      <c r="M672" s="16">
        <v>0</v>
      </c>
      <c r="N672" s="13">
        <v>46013</v>
      </c>
    </row>
    <row r="673" spans="1:14" x14ac:dyDescent="0.15">
      <c r="A673" s="163" t="s">
        <v>482</v>
      </c>
      <c r="B673" s="164">
        <v>10109</v>
      </c>
      <c r="C673" s="163" t="s">
        <v>483</v>
      </c>
      <c r="D673" s="164">
        <v>1</v>
      </c>
      <c r="E673" s="7">
        <v>275</v>
      </c>
      <c r="F673" s="7">
        <v>0</v>
      </c>
      <c r="G673" s="7">
        <v>0</v>
      </c>
      <c r="H673" s="7">
        <v>0</v>
      </c>
      <c r="I673" s="7">
        <v>275</v>
      </c>
      <c r="J673" s="7">
        <v>0</v>
      </c>
      <c r="K673" s="7">
        <v>275</v>
      </c>
      <c r="L673" s="164">
        <v>1</v>
      </c>
      <c r="M673" s="16">
        <v>0</v>
      </c>
      <c r="N673" s="13">
        <v>46013</v>
      </c>
    </row>
    <row r="674" spans="1:14" x14ac:dyDescent="0.15">
      <c r="A674" s="163" t="s">
        <v>602</v>
      </c>
      <c r="B674" s="164">
        <v>10089</v>
      </c>
      <c r="C674" s="163" t="s">
        <v>481</v>
      </c>
      <c r="D674" s="164">
        <v>1</v>
      </c>
      <c r="E674" s="7">
        <v>355</v>
      </c>
      <c r="F674" s="7">
        <v>0</v>
      </c>
      <c r="G674" s="7">
        <v>0</v>
      </c>
      <c r="H674" s="7">
        <v>0</v>
      </c>
      <c r="I674" s="7">
        <v>355</v>
      </c>
      <c r="J674" s="7">
        <v>0</v>
      </c>
      <c r="K674" s="7">
        <v>355</v>
      </c>
      <c r="L674" s="164">
        <v>1</v>
      </c>
      <c r="M674" s="16">
        <v>0</v>
      </c>
      <c r="N674" s="13">
        <v>46013</v>
      </c>
    </row>
    <row r="675" spans="1:14" x14ac:dyDescent="0.15">
      <c r="A675" s="163" t="s">
        <v>799</v>
      </c>
      <c r="B675" s="164">
        <v>10444</v>
      </c>
      <c r="C675" s="163" t="s">
        <v>99</v>
      </c>
      <c r="D675" s="164">
        <v>4</v>
      </c>
      <c r="E675" s="7">
        <v>300</v>
      </c>
      <c r="F675" s="7">
        <v>0</v>
      </c>
      <c r="G675" s="7">
        <v>0</v>
      </c>
      <c r="H675" s="7">
        <v>32.520000000000003</v>
      </c>
      <c r="I675" s="7">
        <v>267.48</v>
      </c>
      <c r="J675" s="7">
        <v>0</v>
      </c>
      <c r="K675" s="7">
        <v>267.48</v>
      </c>
      <c r="L675" s="164">
        <v>1</v>
      </c>
      <c r="M675" s="16">
        <v>0</v>
      </c>
      <c r="N675" s="13">
        <v>46013</v>
      </c>
    </row>
    <row r="676" spans="1:14" x14ac:dyDescent="0.15">
      <c r="A676" s="163" t="s">
        <v>487</v>
      </c>
      <c r="B676" s="164">
        <v>10442</v>
      </c>
      <c r="C676" s="163" t="s">
        <v>99</v>
      </c>
      <c r="D676" s="164">
        <v>1</v>
      </c>
      <c r="E676" s="7">
        <v>83</v>
      </c>
      <c r="F676" s="7">
        <v>0</v>
      </c>
      <c r="G676" s="7">
        <v>0</v>
      </c>
      <c r="H676" s="7">
        <v>11.99</v>
      </c>
      <c r="I676" s="7">
        <v>71.010000000000005</v>
      </c>
      <c r="J676" s="7">
        <v>0</v>
      </c>
      <c r="K676" s="7">
        <v>71.010000000000005</v>
      </c>
      <c r="L676" s="164">
        <v>1</v>
      </c>
      <c r="M676" s="16">
        <v>0</v>
      </c>
      <c r="N676" s="13">
        <v>46013</v>
      </c>
    </row>
    <row r="677" spans="1:14" x14ac:dyDescent="0.15">
      <c r="A677" s="163" t="s">
        <v>524</v>
      </c>
      <c r="B677" s="164">
        <v>10443</v>
      </c>
      <c r="C677" s="163" t="s">
        <v>99</v>
      </c>
      <c r="D677" s="164">
        <v>1</v>
      </c>
      <c r="E677" s="7">
        <v>75</v>
      </c>
      <c r="F677" s="7">
        <v>0</v>
      </c>
      <c r="G677" s="7">
        <v>0</v>
      </c>
      <c r="H677" s="7">
        <v>10.84</v>
      </c>
      <c r="I677" s="7">
        <v>64.16</v>
      </c>
      <c r="J677" s="7">
        <v>0</v>
      </c>
      <c r="K677" s="7">
        <v>64.16</v>
      </c>
      <c r="L677" s="164">
        <v>1</v>
      </c>
      <c r="M677" s="16">
        <v>0</v>
      </c>
      <c r="N677" s="13">
        <v>46013</v>
      </c>
    </row>
    <row r="678" spans="1:14" x14ac:dyDescent="0.15">
      <c r="A678" s="163" t="s">
        <v>542</v>
      </c>
      <c r="B678" s="164">
        <v>10436</v>
      </c>
      <c r="C678" s="163" t="s">
        <v>99</v>
      </c>
      <c r="D678" s="164">
        <v>2</v>
      </c>
      <c r="E678" s="7">
        <v>90</v>
      </c>
      <c r="F678" s="7">
        <v>0</v>
      </c>
      <c r="G678" s="7">
        <v>0</v>
      </c>
      <c r="H678" s="7">
        <v>13.01</v>
      </c>
      <c r="I678" s="7">
        <v>76.989999999999995</v>
      </c>
      <c r="J678" s="7">
        <v>0</v>
      </c>
      <c r="K678" s="7">
        <v>76.989999999999995</v>
      </c>
      <c r="L678" s="164">
        <v>1</v>
      </c>
      <c r="M678" s="16">
        <v>0</v>
      </c>
      <c r="N678" s="13">
        <v>46013</v>
      </c>
    </row>
    <row r="679" spans="1:14" x14ac:dyDescent="0.15">
      <c r="A679" s="163" t="s">
        <v>804</v>
      </c>
      <c r="B679" s="164">
        <v>10009</v>
      </c>
      <c r="C679" s="163" t="s">
        <v>98</v>
      </c>
      <c r="D679" s="164">
        <v>1</v>
      </c>
      <c r="E679" s="7">
        <v>59</v>
      </c>
      <c r="F679" s="7">
        <v>0</v>
      </c>
      <c r="G679" s="7">
        <v>0</v>
      </c>
      <c r="H679" s="7">
        <v>0</v>
      </c>
      <c r="I679" s="7">
        <v>59</v>
      </c>
      <c r="J679" s="7">
        <v>0</v>
      </c>
      <c r="K679" s="7">
        <v>59</v>
      </c>
      <c r="L679" s="164">
        <v>1</v>
      </c>
      <c r="M679" s="16">
        <v>0</v>
      </c>
      <c r="N679" s="13">
        <v>46013</v>
      </c>
    </row>
    <row r="680" spans="1:14" x14ac:dyDescent="0.15">
      <c r="A680" s="163" t="s">
        <v>505</v>
      </c>
      <c r="B680" s="164">
        <v>10470</v>
      </c>
      <c r="C680" s="163" t="s">
        <v>5</v>
      </c>
      <c r="D680" s="164">
        <v>1</v>
      </c>
      <c r="E680" s="7">
        <v>275</v>
      </c>
      <c r="F680" s="7">
        <v>0</v>
      </c>
      <c r="G680" s="7">
        <v>0</v>
      </c>
      <c r="H680" s="7">
        <v>0</v>
      </c>
      <c r="I680" s="7">
        <v>275</v>
      </c>
      <c r="J680" s="7">
        <v>0</v>
      </c>
      <c r="K680" s="7">
        <v>275</v>
      </c>
      <c r="L680" s="164">
        <v>1</v>
      </c>
      <c r="M680" s="16">
        <v>0</v>
      </c>
      <c r="N680" s="13">
        <v>46013</v>
      </c>
    </row>
    <row r="681" spans="1:14" x14ac:dyDescent="0.15">
      <c r="A681" s="163" t="s">
        <v>562</v>
      </c>
      <c r="B681" s="164">
        <v>10218</v>
      </c>
      <c r="C681" s="163" t="s">
        <v>491</v>
      </c>
      <c r="D681" s="164">
        <v>1</v>
      </c>
      <c r="E681" s="7">
        <v>245</v>
      </c>
      <c r="F681" s="7">
        <v>0</v>
      </c>
      <c r="G681" s="7">
        <v>0</v>
      </c>
      <c r="H681" s="7">
        <v>0</v>
      </c>
      <c r="I681" s="7">
        <v>245</v>
      </c>
      <c r="J681" s="7">
        <v>0</v>
      </c>
      <c r="K681" s="7">
        <v>245</v>
      </c>
      <c r="L681" s="164">
        <v>1</v>
      </c>
      <c r="M681" s="16">
        <v>0</v>
      </c>
      <c r="N681" s="13">
        <v>46013</v>
      </c>
    </row>
    <row r="682" spans="1:14" x14ac:dyDescent="0.15">
      <c r="A682" s="163" t="s">
        <v>493</v>
      </c>
      <c r="B682" s="164">
        <v>10264</v>
      </c>
      <c r="C682" s="163" t="s">
        <v>9</v>
      </c>
      <c r="D682" s="164">
        <v>5</v>
      </c>
      <c r="E682" s="7">
        <v>950</v>
      </c>
      <c r="F682" s="7">
        <v>0</v>
      </c>
      <c r="G682" s="7">
        <v>0</v>
      </c>
      <c r="H682" s="7">
        <v>54.92</v>
      </c>
      <c r="I682" s="7">
        <v>895.08</v>
      </c>
      <c r="J682" s="7">
        <v>0</v>
      </c>
      <c r="K682" s="7">
        <v>895.08</v>
      </c>
      <c r="L682" s="164">
        <v>1</v>
      </c>
      <c r="M682" s="16">
        <v>0</v>
      </c>
      <c r="N682" s="13">
        <v>46013</v>
      </c>
    </row>
    <row r="683" spans="1:14" x14ac:dyDescent="0.15">
      <c r="A683" s="163" t="s">
        <v>805</v>
      </c>
      <c r="B683" s="164">
        <v>10376</v>
      </c>
      <c r="C683" s="163" t="s">
        <v>9</v>
      </c>
      <c r="D683" s="164">
        <v>1</v>
      </c>
      <c r="E683" s="7">
        <v>330</v>
      </c>
      <c r="F683" s="7">
        <v>0</v>
      </c>
      <c r="G683" s="7">
        <v>0</v>
      </c>
      <c r="H683" s="7">
        <v>0</v>
      </c>
      <c r="I683" s="7">
        <v>330</v>
      </c>
      <c r="J683" s="7">
        <v>0</v>
      </c>
      <c r="K683" s="7">
        <v>330</v>
      </c>
      <c r="L683" s="164">
        <v>1</v>
      </c>
      <c r="M683" s="16">
        <v>0</v>
      </c>
      <c r="N683" s="13">
        <v>46013</v>
      </c>
    </row>
    <row r="684" spans="1:14" x14ac:dyDescent="0.15">
      <c r="A684" s="163" t="s">
        <v>553</v>
      </c>
      <c r="B684" s="164">
        <v>10481</v>
      </c>
      <c r="C684" s="163" t="s">
        <v>77</v>
      </c>
      <c r="D684" s="164">
        <v>2</v>
      </c>
      <c r="E684" s="7">
        <v>1720</v>
      </c>
      <c r="F684" s="7">
        <v>0</v>
      </c>
      <c r="G684" s="7">
        <v>0</v>
      </c>
      <c r="H684" s="7">
        <v>0</v>
      </c>
      <c r="I684" s="7">
        <v>1720</v>
      </c>
      <c r="J684" s="7">
        <v>0</v>
      </c>
      <c r="K684" s="7">
        <v>1720</v>
      </c>
      <c r="L684" s="164">
        <v>1</v>
      </c>
      <c r="M684" s="16">
        <v>0</v>
      </c>
      <c r="N684" s="13">
        <v>46013</v>
      </c>
    </row>
    <row r="685" spans="1:14" x14ac:dyDescent="0.15">
      <c r="A685" s="163" t="s">
        <v>495</v>
      </c>
      <c r="B685" s="164">
        <v>10354</v>
      </c>
      <c r="C685" s="163" t="s">
        <v>19</v>
      </c>
      <c r="D685" s="164">
        <v>1</v>
      </c>
      <c r="E685" s="7">
        <v>350</v>
      </c>
      <c r="F685" s="7">
        <v>0</v>
      </c>
      <c r="G685" s="7">
        <v>0</v>
      </c>
      <c r="H685" s="7">
        <v>0</v>
      </c>
      <c r="I685" s="7">
        <v>350</v>
      </c>
      <c r="J685" s="7">
        <v>0</v>
      </c>
      <c r="K685" s="7">
        <v>350</v>
      </c>
      <c r="L685" s="164">
        <v>1</v>
      </c>
      <c r="M685" s="16">
        <v>0</v>
      </c>
      <c r="N685" s="13">
        <v>46013</v>
      </c>
    </row>
    <row r="686" spans="1:14" x14ac:dyDescent="0.15">
      <c r="A686" s="163" t="s">
        <v>529</v>
      </c>
      <c r="B686" s="164">
        <v>10353</v>
      </c>
      <c r="C686" s="163" t="s">
        <v>19</v>
      </c>
      <c r="D686" s="164">
        <v>1</v>
      </c>
      <c r="E686" s="7">
        <v>350</v>
      </c>
      <c r="F686" s="7">
        <v>0</v>
      </c>
      <c r="G686" s="7">
        <v>0</v>
      </c>
      <c r="H686" s="7">
        <v>0</v>
      </c>
      <c r="I686" s="7">
        <v>350</v>
      </c>
      <c r="J686" s="7">
        <v>0</v>
      </c>
      <c r="K686" s="7">
        <v>350</v>
      </c>
      <c r="L686" s="164">
        <v>1</v>
      </c>
      <c r="M686" s="16">
        <v>0</v>
      </c>
      <c r="N686" s="13">
        <v>46013</v>
      </c>
    </row>
    <row r="687" spans="1:14" x14ac:dyDescent="0.15">
      <c r="A687" s="163" t="s">
        <v>511</v>
      </c>
      <c r="B687" s="164">
        <v>10227</v>
      </c>
      <c r="C687" s="163" t="s">
        <v>19</v>
      </c>
      <c r="D687" s="164">
        <v>1</v>
      </c>
      <c r="E687" s="7">
        <v>385</v>
      </c>
      <c r="F687" s="7">
        <v>0</v>
      </c>
      <c r="G687" s="7">
        <v>0</v>
      </c>
      <c r="H687" s="7">
        <v>0</v>
      </c>
      <c r="I687" s="7">
        <v>385</v>
      </c>
      <c r="J687" s="7">
        <v>0</v>
      </c>
      <c r="K687" s="7">
        <v>385</v>
      </c>
      <c r="L687" s="164">
        <v>1</v>
      </c>
      <c r="M687" s="16">
        <v>0</v>
      </c>
      <c r="N687" s="13">
        <v>46013</v>
      </c>
    </row>
    <row r="688" spans="1:14" x14ac:dyDescent="0.15">
      <c r="A688" s="163" t="s">
        <v>498</v>
      </c>
      <c r="B688" s="164">
        <v>10356</v>
      </c>
      <c r="C688" s="163" t="s">
        <v>19</v>
      </c>
      <c r="D688" s="164">
        <v>1</v>
      </c>
      <c r="E688" s="7">
        <v>360</v>
      </c>
      <c r="F688" s="7">
        <v>0</v>
      </c>
      <c r="G688" s="7">
        <v>0</v>
      </c>
      <c r="H688" s="7">
        <v>0</v>
      </c>
      <c r="I688" s="7">
        <v>360</v>
      </c>
      <c r="J688" s="7">
        <v>0</v>
      </c>
      <c r="K688" s="7">
        <v>360</v>
      </c>
      <c r="L688" s="164">
        <v>1</v>
      </c>
      <c r="M688" s="16">
        <v>0</v>
      </c>
      <c r="N688" s="13">
        <v>46013</v>
      </c>
    </row>
    <row r="689" spans="1:14" x14ac:dyDescent="0.15">
      <c r="A689" s="163" t="s">
        <v>568</v>
      </c>
      <c r="B689" s="164">
        <v>10545</v>
      </c>
      <c r="C689" s="163" t="s">
        <v>19</v>
      </c>
      <c r="D689" s="164">
        <v>1</v>
      </c>
      <c r="E689" s="7">
        <v>340</v>
      </c>
      <c r="F689" s="7">
        <v>0</v>
      </c>
      <c r="G689" s="7">
        <v>0</v>
      </c>
      <c r="H689" s="7">
        <v>0</v>
      </c>
      <c r="I689" s="7">
        <v>340</v>
      </c>
      <c r="J689" s="7">
        <v>0</v>
      </c>
      <c r="K689" s="7">
        <v>340</v>
      </c>
      <c r="L689" s="164">
        <v>1</v>
      </c>
      <c r="M689" s="16">
        <v>0</v>
      </c>
      <c r="N689" s="13">
        <v>46013</v>
      </c>
    </row>
    <row r="690" spans="1:14" x14ac:dyDescent="0.15">
      <c r="A690" s="163" t="s">
        <v>512</v>
      </c>
      <c r="B690" s="164">
        <v>10427</v>
      </c>
      <c r="C690" s="163" t="s">
        <v>12</v>
      </c>
      <c r="D690" s="164">
        <v>1</v>
      </c>
      <c r="E690" s="7">
        <v>359</v>
      </c>
      <c r="F690" s="7">
        <v>0</v>
      </c>
      <c r="G690" s="7">
        <v>0</v>
      </c>
      <c r="H690" s="7">
        <v>0</v>
      </c>
      <c r="I690" s="7">
        <v>359</v>
      </c>
      <c r="J690" s="7">
        <v>0</v>
      </c>
      <c r="K690" s="7">
        <v>359</v>
      </c>
      <c r="L690" s="164">
        <v>1</v>
      </c>
      <c r="M690" s="16">
        <v>0</v>
      </c>
      <c r="N690" s="13">
        <v>46013</v>
      </c>
    </row>
    <row r="691" spans="1:14" x14ac:dyDescent="0.15">
      <c r="A691" s="163" t="s">
        <v>617</v>
      </c>
      <c r="B691" s="164">
        <v>10428</v>
      </c>
      <c r="C691" s="163" t="s">
        <v>12</v>
      </c>
      <c r="D691" s="164">
        <v>1</v>
      </c>
      <c r="E691" s="7">
        <v>329</v>
      </c>
      <c r="F691" s="7">
        <v>0</v>
      </c>
      <c r="G691" s="7">
        <v>0</v>
      </c>
      <c r="H691" s="7">
        <v>0</v>
      </c>
      <c r="I691" s="7">
        <v>329</v>
      </c>
      <c r="J691" s="7">
        <v>0</v>
      </c>
      <c r="K691" s="7">
        <v>329</v>
      </c>
      <c r="L691" s="164">
        <v>1</v>
      </c>
      <c r="M691" s="16">
        <v>0</v>
      </c>
      <c r="N691" s="13">
        <v>46013</v>
      </c>
    </row>
    <row r="692" spans="1:14" x14ac:dyDescent="0.15">
      <c r="A692" s="163" t="s">
        <v>563</v>
      </c>
      <c r="B692" s="164">
        <v>10432</v>
      </c>
      <c r="C692" s="163" t="s">
        <v>13</v>
      </c>
      <c r="D692" s="164">
        <v>1</v>
      </c>
      <c r="E692" s="7">
        <v>315</v>
      </c>
      <c r="F692" s="7">
        <v>0</v>
      </c>
      <c r="G692" s="7">
        <v>0</v>
      </c>
      <c r="H692" s="7">
        <v>0</v>
      </c>
      <c r="I692" s="7">
        <v>315</v>
      </c>
      <c r="J692" s="7">
        <v>0</v>
      </c>
      <c r="K692" s="7">
        <v>315</v>
      </c>
      <c r="L692" s="164">
        <v>1</v>
      </c>
      <c r="M692" s="16">
        <v>0</v>
      </c>
      <c r="N692" s="13">
        <v>46013</v>
      </c>
    </row>
    <row r="693" spans="1:14" x14ac:dyDescent="0.15">
      <c r="A693" s="163" t="s">
        <v>806</v>
      </c>
      <c r="B693" s="164">
        <v>10608</v>
      </c>
      <c r="C693" s="163" t="s">
        <v>712</v>
      </c>
      <c r="D693" s="164">
        <v>1</v>
      </c>
      <c r="E693" s="7">
        <v>275</v>
      </c>
      <c r="F693" s="7">
        <v>0</v>
      </c>
      <c r="G693" s="7">
        <v>0</v>
      </c>
      <c r="H693" s="7">
        <v>0</v>
      </c>
      <c r="I693" s="7">
        <v>275</v>
      </c>
      <c r="J693" s="7">
        <v>0</v>
      </c>
      <c r="K693" s="7">
        <v>275</v>
      </c>
      <c r="L693" s="164">
        <v>1</v>
      </c>
      <c r="M693" s="16">
        <v>0</v>
      </c>
      <c r="N693" s="13">
        <v>46013</v>
      </c>
    </row>
    <row r="694" spans="1:14" x14ac:dyDescent="0.15">
      <c r="A694" s="163" t="s">
        <v>807</v>
      </c>
      <c r="B694" s="164">
        <v>10681</v>
      </c>
      <c r="C694" s="163" t="s">
        <v>98</v>
      </c>
      <c r="D694" s="164">
        <v>1</v>
      </c>
      <c r="E694" s="7">
        <v>25</v>
      </c>
      <c r="F694" s="7">
        <v>0</v>
      </c>
      <c r="G694" s="7">
        <v>0</v>
      </c>
      <c r="H694" s="7">
        <v>0</v>
      </c>
      <c r="I694" s="7">
        <v>25</v>
      </c>
      <c r="J694" s="7">
        <v>0</v>
      </c>
      <c r="K694" s="7">
        <v>25</v>
      </c>
      <c r="L694" s="164">
        <v>1</v>
      </c>
      <c r="M694" s="16">
        <v>0</v>
      </c>
      <c r="N694" s="13">
        <v>46013</v>
      </c>
    </row>
    <row r="695" spans="1:14" x14ac:dyDescent="0.15">
      <c r="A695" s="163" t="s">
        <v>759</v>
      </c>
      <c r="B695" s="164">
        <v>10004</v>
      </c>
      <c r="C695" s="163" t="s">
        <v>98</v>
      </c>
      <c r="D695" s="164">
        <v>1</v>
      </c>
      <c r="E695" s="7">
        <v>70</v>
      </c>
      <c r="F695" s="7">
        <v>0</v>
      </c>
      <c r="G695" s="7">
        <v>0</v>
      </c>
      <c r="H695" s="7">
        <v>0</v>
      </c>
      <c r="I695" s="7">
        <v>70</v>
      </c>
      <c r="J695" s="7">
        <v>0</v>
      </c>
      <c r="K695" s="7">
        <v>70</v>
      </c>
      <c r="L695" s="164">
        <v>1</v>
      </c>
      <c r="M695" s="16">
        <v>0</v>
      </c>
      <c r="N695" s="13">
        <v>46013</v>
      </c>
    </row>
    <row r="696" spans="1:14" x14ac:dyDescent="0.15">
      <c r="A696" s="163" t="s">
        <v>429</v>
      </c>
      <c r="B696" s="164">
        <v>10632</v>
      </c>
      <c r="C696" s="163" t="s">
        <v>727</v>
      </c>
      <c r="D696" s="164">
        <v>1</v>
      </c>
      <c r="E696" s="7">
        <v>159</v>
      </c>
      <c r="F696" s="7">
        <v>0</v>
      </c>
      <c r="G696" s="7">
        <v>0</v>
      </c>
      <c r="H696" s="7">
        <v>0</v>
      </c>
      <c r="I696" s="7">
        <v>159</v>
      </c>
      <c r="J696" s="7">
        <v>0</v>
      </c>
      <c r="K696" s="7">
        <v>159</v>
      </c>
      <c r="L696" s="164">
        <v>1</v>
      </c>
      <c r="M696" s="16">
        <v>0</v>
      </c>
      <c r="N696" s="13">
        <v>46013</v>
      </c>
    </row>
    <row r="697" spans="1:14" x14ac:dyDescent="0.15">
      <c r="A697" s="163" t="s">
        <v>503</v>
      </c>
      <c r="B697" s="164">
        <v>10044</v>
      </c>
      <c r="C697" s="163" t="s">
        <v>481</v>
      </c>
      <c r="D697" s="164">
        <v>1</v>
      </c>
      <c r="E697" s="7">
        <v>260</v>
      </c>
      <c r="F697" s="7">
        <v>0</v>
      </c>
      <c r="G697" s="7">
        <v>0</v>
      </c>
      <c r="H697" s="7">
        <v>0</v>
      </c>
      <c r="I697" s="7">
        <v>260</v>
      </c>
      <c r="J697" s="7">
        <v>0</v>
      </c>
      <c r="K697" s="7">
        <v>260</v>
      </c>
      <c r="L697" s="164">
        <v>1</v>
      </c>
      <c r="M697" s="16">
        <v>0</v>
      </c>
      <c r="N697" s="13">
        <v>46014</v>
      </c>
    </row>
    <row r="698" spans="1:14" x14ac:dyDescent="0.15">
      <c r="A698" s="163" t="s">
        <v>578</v>
      </c>
      <c r="B698" s="164">
        <v>10057</v>
      </c>
      <c r="C698" s="163" t="s">
        <v>481</v>
      </c>
      <c r="D698" s="164">
        <v>1</v>
      </c>
      <c r="E698" s="7">
        <v>355</v>
      </c>
      <c r="F698" s="7">
        <v>0</v>
      </c>
      <c r="G698" s="7">
        <v>0</v>
      </c>
      <c r="H698" s="7">
        <v>0</v>
      </c>
      <c r="I698" s="7">
        <v>355</v>
      </c>
      <c r="J698" s="7">
        <v>0</v>
      </c>
      <c r="K698" s="7">
        <v>355</v>
      </c>
      <c r="L698" s="164">
        <v>1</v>
      </c>
      <c r="M698" s="16">
        <v>0</v>
      </c>
      <c r="N698" s="13">
        <v>46014</v>
      </c>
    </row>
    <row r="699" spans="1:14" x14ac:dyDescent="0.15">
      <c r="A699" s="163" t="s">
        <v>579</v>
      </c>
      <c r="B699" s="164">
        <v>10062</v>
      </c>
      <c r="C699" s="163" t="s">
        <v>481</v>
      </c>
      <c r="D699" s="164">
        <v>2</v>
      </c>
      <c r="E699" s="7">
        <v>550</v>
      </c>
      <c r="F699" s="7">
        <v>0</v>
      </c>
      <c r="G699" s="7">
        <v>0</v>
      </c>
      <c r="H699" s="7">
        <v>21.8</v>
      </c>
      <c r="I699" s="7">
        <v>528.20000000000005</v>
      </c>
      <c r="J699" s="7">
        <v>0</v>
      </c>
      <c r="K699" s="7">
        <v>528.20000000000005</v>
      </c>
      <c r="L699" s="164">
        <v>1</v>
      </c>
      <c r="M699" s="16">
        <v>0</v>
      </c>
      <c r="N699" s="13">
        <v>46014</v>
      </c>
    </row>
    <row r="700" spans="1:14" x14ac:dyDescent="0.15">
      <c r="A700" s="163" t="s">
        <v>487</v>
      </c>
      <c r="B700" s="164">
        <v>10442</v>
      </c>
      <c r="C700" s="163" t="s">
        <v>99</v>
      </c>
      <c r="D700" s="164">
        <v>2</v>
      </c>
      <c r="E700" s="7">
        <v>166</v>
      </c>
      <c r="F700" s="7">
        <v>0</v>
      </c>
      <c r="G700" s="7">
        <v>0</v>
      </c>
      <c r="H700" s="7">
        <v>0</v>
      </c>
      <c r="I700" s="7">
        <v>166</v>
      </c>
      <c r="J700" s="7">
        <v>0</v>
      </c>
      <c r="K700" s="7">
        <v>166</v>
      </c>
      <c r="L700" s="164">
        <v>1</v>
      </c>
      <c r="M700" s="16">
        <v>0</v>
      </c>
      <c r="N700" s="13">
        <v>46014</v>
      </c>
    </row>
    <row r="701" spans="1:14" x14ac:dyDescent="0.15">
      <c r="A701" s="163" t="s">
        <v>552</v>
      </c>
      <c r="B701" s="164">
        <v>10211</v>
      </c>
      <c r="C701" s="163" t="s">
        <v>491</v>
      </c>
      <c r="D701" s="164">
        <v>3</v>
      </c>
      <c r="E701" s="7">
        <v>795</v>
      </c>
      <c r="F701" s="7">
        <v>0</v>
      </c>
      <c r="G701" s="7">
        <v>0</v>
      </c>
      <c r="H701" s="7">
        <v>0</v>
      </c>
      <c r="I701" s="7">
        <v>795</v>
      </c>
      <c r="J701" s="7">
        <v>0</v>
      </c>
      <c r="K701" s="7">
        <v>795</v>
      </c>
      <c r="L701" s="164">
        <v>1</v>
      </c>
      <c r="M701" s="16">
        <v>0</v>
      </c>
      <c r="N701" s="13">
        <v>46014</v>
      </c>
    </row>
    <row r="702" spans="1:14" x14ac:dyDescent="0.15">
      <c r="A702" s="163" t="s">
        <v>562</v>
      </c>
      <c r="B702" s="164">
        <v>10218</v>
      </c>
      <c r="C702" s="163" t="s">
        <v>491</v>
      </c>
      <c r="D702" s="164">
        <v>1</v>
      </c>
      <c r="E702" s="7">
        <v>245</v>
      </c>
      <c r="F702" s="7">
        <v>0</v>
      </c>
      <c r="G702" s="7">
        <v>0</v>
      </c>
      <c r="H702" s="7">
        <v>0</v>
      </c>
      <c r="I702" s="7">
        <v>245</v>
      </c>
      <c r="J702" s="7">
        <v>0</v>
      </c>
      <c r="K702" s="7">
        <v>245</v>
      </c>
      <c r="L702" s="164">
        <v>1</v>
      </c>
      <c r="M702" s="16">
        <v>0</v>
      </c>
      <c r="N702" s="13">
        <v>46014</v>
      </c>
    </row>
    <row r="703" spans="1:14" x14ac:dyDescent="0.15">
      <c r="A703" s="163" t="s">
        <v>493</v>
      </c>
      <c r="B703" s="164">
        <v>10264</v>
      </c>
      <c r="C703" s="163" t="s">
        <v>9</v>
      </c>
      <c r="D703" s="164">
        <v>5</v>
      </c>
      <c r="E703" s="7">
        <v>950</v>
      </c>
      <c r="F703" s="7">
        <v>0</v>
      </c>
      <c r="G703" s="7">
        <v>0</v>
      </c>
      <c r="H703" s="7">
        <v>15.06</v>
      </c>
      <c r="I703" s="7">
        <v>934.94</v>
      </c>
      <c r="J703" s="7">
        <v>0</v>
      </c>
      <c r="K703" s="7">
        <v>934.94</v>
      </c>
      <c r="L703" s="164">
        <v>1</v>
      </c>
      <c r="M703" s="16">
        <v>0</v>
      </c>
      <c r="N703" s="13">
        <v>46014</v>
      </c>
    </row>
    <row r="704" spans="1:14" x14ac:dyDescent="0.15">
      <c r="A704" s="163" t="s">
        <v>708</v>
      </c>
      <c r="B704" s="164">
        <v>10034</v>
      </c>
      <c r="C704" s="163" t="s">
        <v>77</v>
      </c>
      <c r="D704" s="164">
        <v>1</v>
      </c>
      <c r="E704" s="7">
        <v>1435</v>
      </c>
      <c r="F704" s="7">
        <v>0</v>
      </c>
      <c r="G704" s="7">
        <v>0</v>
      </c>
      <c r="H704" s="7">
        <v>0</v>
      </c>
      <c r="I704" s="7">
        <v>1435</v>
      </c>
      <c r="J704" s="7">
        <v>0</v>
      </c>
      <c r="K704" s="7">
        <v>1435</v>
      </c>
      <c r="L704" s="164">
        <v>1</v>
      </c>
      <c r="M704" s="16">
        <v>0</v>
      </c>
      <c r="N704" s="13">
        <v>46014</v>
      </c>
    </row>
    <row r="705" spans="1:14" x14ac:dyDescent="0.15">
      <c r="A705" s="163" t="s">
        <v>691</v>
      </c>
      <c r="B705" s="164">
        <v>10485</v>
      </c>
      <c r="C705" s="163" t="s">
        <v>77</v>
      </c>
      <c r="D705" s="164">
        <v>1</v>
      </c>
      <c r="E705" s="7">
        <v>1799</v>
      </c>
      <c r="F705" s="7">
        <v>0</v>
      </c>
      <c r="G705" s="7">
        <v>0</v>
      </c>
      <c r="H705" s="7">
        <v>0</v>
      </c>
      <c r="I705" s="7">
        <v>1799</v>
      </c>
      <c r="J705" s="7">
        <v>0</v>
      </c>
      <c r="K705" s="7">
        <v>1799</v>
      </c>
      <c r="L705" s="164">
        <v>1</v>
      </c>
      <c r="M705" s="16">
        <v>0</v>
      </c>
      <c r="N705" s="13">
        <v>46014</v>
      </c>
    </row>
    <row r="706" spans="1:14" x14ac:dyDescent="0.15">
      <c r="A706" s="163" t="s">
        <v>498</v>
      </c>
      <c r="B706" s="164">
        <v>10356</v>
      </c>
      <c r="C706" s="163" t="s">
        <v>19</v>
      </c>
      <c r="D706" s="164">
        <v>1</v>
      </c>
      <c r="E706" s="7">
        <v>360</v>
      </c>
      <c r="F706" s="7">
        <v>0</v>
      </c>
      <c r="G706" s="7">
        <v>0</v>
      </c>
      <c r="H706" s="7">
        <v>0</v>
      </c>
      <c r="I706" s="7">
        <v>360</v>
      </c>
      <c r="J706" s="7">
        <v>0</v>
      </c>
      <c r="K706" s="7">
        <v>360</v>
      </c>
      <c r="L706" s="164">
        <v>1</v>
      </c>
      <c r="M706" s="16">
        <v>0</v>
      </c>
      <c r="N706" s="13">
        <v>46014</v>
      </c>
    </row>
    <row r="707" spans="1:14" x14ac:dyDescent="0.15">
      <c r="A707" s="163" t="s">
        <v>568</v>
      </c>
      <c r="B707" s="164">
        <v>10545</v>
      </c>
      <c r="C707" s="163" t="s">
        <v>19</v>
      </c>
      <c r="D707" s="164">
        <v>1</v>
      </c>
      <c r="E707" s="7">
        <v>340</v>
      </c>
      <c r="F707" s="7">
        <v>0</v>
      </c>
      <c r="G707" s="7">
        <v>0</v>
      </c>
      <c r="H707" s="7">
        <v>0</v>
      </c>
      <c r="I707" s="7">
        <v>340</v>
      </c>
      <c r="J707" s="7">
        <v>0</v>
      </c>
      <c r="K707" s="7">
        <v>340</v>
      </c>
      <c r="L707" s="164">
        <v>1</v>
      </c>
      <c r="M707" s="16">
        <v>0</v>
      </c>
      <c r="N707" s="13">
        <v>46014</v>
      </c>
    </row>
    <row r="708" spans="1:14" x14ac:dyDescent="0.15">
      <c r="A708" s="163" t="s">
        <v>689</v>
      </c>
      <c r="B708" s="164">
        <v>10393</v>
      </c>
      <c r="C708" s="163" t="s">
        <v>31</v>
      </c>
      <c r="D708" s="164">
        <v>1</v>
      </c>
      <c r="E708" s="7">
        <v>315</v>
      </c>
      <c r="F708" s="7">
        <v>0</v>
      </c>
      <c r="G708" s="7">
        <v>0</v>
      </c>
      <c r="H708" s="7">
        <v>31</v>
      </c>
      <c r="I708" s="7">
        <v>284</v>
      </c>
      <c r="J708" s="7">
        <v>0</v>
      </c>
      <c r="K708" s="7">
        <v>284</v>
      </c>
      <c r="L708" s="164">
        <v>1</v>
      </c>
      <c r="M708" s="16">
        <v>0</v>
      </c>
      <c r="N708" s="13">
        <v>46014</v>
      </c>
    </row>
    <row r="709" spans="1:14" x14ac:dyDescent="0.15">
      <c r="A709" s="163" t="s">
        <v>565</v>
      </c>
      <c r="B709" s="164">
        <v>10403</v>
      </c>
      <c r="C709" s="163" t="s">
        <v>35</v>
      </c>
      <c r="D709" s="164">
        <v>1</v>
      </c>
      <c r="E709" s="7">
        <v>335</v>
      </c>
      <c r="F709" s="7">
        <v>0</v>
      </c>
      <c r="G709" s="7">
        <v>0</v>
      </c>
      <c r="H709" s="7">
        <v>26.55</v>
      </c>
      <c r="I709" s="7">
        <v>308.45</v>
      </c>
      <c r="J709" s="7">
        <v>0</v>
      </c>
      <c r="K709" s="7">
        <v>308.45</v>
      </c>
      <c r="L709" s="164">
        <v>1</v>
      </c>
      <c r="M709" s="16">
        <v>0</v>
      </c>
      <c r="N709" s="13">
        <v>46014</v>
      </c>
    </row>
    <row r="710" spans="1:14" x14ac:dyDescent="0.15">
      <c r="A710" s="163" t="s">
        <v>536</v>
      </c>
      <c r="B710" s="164">
        <v>10402</v>
      </c>
      <c r="C710" s="163" t="s">
        <v>35</v>
      </c>
      <c r="D710" s="164">
        <v>1</v>
      </c>
      <c r="E710" s="7">
        <v>285</v>
      </c>
      <c r="F710" s="7">
        <v>0</v>
      </c>
      <c r="G710" s="7">
        <v>0</v>
      </c>
      <c r="H710" s="7">
        <v>22.59</v>
      </c>
      <c r="I710" s="7">
        <v>262.41000000000003</v>
      </c>
      <c r="J710" s="7">
        <v>0</v>
      </c>
      <c r="K710" s="7">
        <v>262.41000000000003</v>
      </c>
      <c r="L710" s="164">
        <v>1</v>
      </c>
      <c r="M710" s="16">
        <v>0</v>
      </c>
      <c r="N710" s="13">
        <v>46014</v>
      </c>
    </row>
    <row r="711" spans="1:14" x14ac:dyDescent="0.15">
      <c r="A711" s="163" t="s">
        <v>473</v>
      </c>
      <c r="B711" s="164">
        <v>10528</v>
      </c>
      <c r="C711" s="163" t="s">
        <v>399</v>
      </c>
      <c r="D711" s="164">
        <v>1</v>
      </c>
      <c r="E711" s="7">
        <v>0</v>
      </c>
      <c r="F711" s="7">
        <v>0</v>
      </c>
      <c r="G711" s="7">
        <v>0</v>
      </c>
      <c r="H711" s="7">
        <v>0</v>
      </c>
      <c r="I711" s="7">
        <v>0</v>
      </c>
      <c r="J711" s="7">
        <v>0</v>
      </c>
      <c r="K711" s="7">
        <v>0</v>
      </c>
      <c r="L711" s="164">
        <v>0</v>
      </c>
      <c r="M711" s="16">
        <v>0</v>
      </c>
      <c r="N711" s="13">
        <v>46014</v>
      </c>
    </row>
    <row r="712" spans="1:14" x14ac:dyDescent="0.15">
      <c r="A712" s="163" t="s">
        <v>500</v>
      </c>
      <c r="B712" s="164">
        <v>10494</v>
      </c>
      <c r="C712" s="163" t="s">
        <v>98</v>
      </c>
      <c r="D712" s="164">
        <v>1</v>
      </c>
      <c r="E712" s="7">
        <v>38</v>
      </c>
      <c r="F712" s="7">
        <v>0</v>
      </c>
      <c r="G712" s="7">
        <v>0</v>
      </c>
      <c r="H712" s="7">
        <v>0</v>
      </c>
      <c r="I712" s="7">
        <v>38</v>
      </c>
      <c r="J712" s="7">
        <v>0</v>
      </c>
      <c r="K712" s="7">
        <v>38</v>
      </c>
      <c r="L712" s="164">
        <v>1</v>
      </c>
      <c r="M712" s="16">
        <v>0</v>
      </c>
      <c r="N712" s="13">
        <v>46014</v>
      </c>
    </row>
    <row r="713" spans="1:14" x14ac:dyDescent="0.15">
      <c r="A713" s="163" t="s">
        <v>605</v>
      </c>
      <c r="B713" s="164">
        <v>10425</v>
      </c>
      <c r="C713" s="163" t="s">
        <v>399</v>
      </c>
      <c r="D713" s="164">
        <v>1</v>
      </c>
      <c r="E713" s="7">
        <v>0</v>
      </c>
      <c r="F713" s="7">
        <v>0</v>
      </c>
      <c r="G713" s="7">
        <v>0</v>
      </c>
      <c r="H713" s="7">
        <v>0</v>
      </c>
      <c r="I713" s="7">
        <v>0</v>
      </c>
      <c r="J713" s="7">
        <v>0</v>
      </c>
      <c r="K713" s="7">
        <v>0</v>
      </c>
      <c r="L713" s="164">
        <v>0</v>
      </c>
      <c r="M713" s="16">
        <v>0</v>
      </c>
      <c r="N713" s="13">
        <v>46014</v>
      </c>
    </row>
    <row r="714" spans="1:14" x14ac:dyDescent="0.15">
      <c r="A714" s="163" t="s">
        <v>808</v>
      </c>
      <c r="B714" s="164">
        <v>10606</v>
      </c>
      <c r="C714" s="163" t="s">
        <v>399</v>
      </c>
      <c r="D714" s="164">
        <v>1</v>
      </c>
      <c r="E714" s="7">
        <v>0</v>
      </c>
      <c r="F714" s="7">
        <v>0</v>
      </c>
      <c r="G714" s="7">
        <v>0</v>
      </c>
      <c r="H714" s="7">
        <v>0</v>
      </c>
      <c r="I714" s="7">
        <v>0</v>
      </c>
      <c r="J714" s="7">
        <v>0</v>
      </c>
      <c r="K714" s="7">
        <v>0</v>
      </c>
      <c r="L714" s="164">
        <v>0</v>
      </c>
      <c r="M714" s="16">
        <v>0</v>
      </c>
      <c r="N714" s="13">
        <v>46015</v>
      </c>
    </row>
    <row r="715" spans="1:14" x14ac:dyDescent="0.15">
      <c r="A715" s="163" t="s">
        <v>567</v>
      </c>
      <c r="B715" s="164">
        <v>10662</v>
      </c>
      <c r="C715" s="163" t="s">
        <v>32</v>
      </c>
      <c r="D715" s="164">
        <v>1</v>
      </c>
      <c r="E715" s="7">
        <v>1315</v>
      </c>
      <c r="F715" s="7">
        <v>0</v>
      </c>
      <c r="G715" s="7">
        <v>0</v>
      </c>
      <c r="H715" s="7">
        <v>0</v>
      </c>
      <c r="I715" s="7">
        <v>1315</v>
      </c>
      <c r="J715" s="7">
        <v>0</v>
      </c>
      <c r="K715" s="7">
        <v>1315</v>
      </c>
      <c r="L715" s="164">
        <v>1</v>
      </c>
      <c r="M715" s="16">
        <v>0</v>
      </c>
      <c r="N715" s="13">
        <v>46015</v>
      </c>
    </row>
    <row r="716" spans="1:14" x14ac:dyDescent="0.15">
      <c r="A716" s="163" t="s">
        <v>479</v>
      </c>
      <c r="B716" s="164">
        <v>10396</v>
      </c>
      <c r="C716" s="163" t="s">
        <v>32</v>
      </c>
      <c r="D716" s="164">
        <v>1</v>
      </c>
      <c r="E716" s="7">
        <v>555</v>
      </c>
      <c r="F716" s="7">
        <v>0</v>
      </c>
      <c r="G716" s="7">
        <v>0</v>
      </c>
      <c r="H716" s="7">
        <v>0</v>
      </c>
      <c r="I716" s="7">
        <v>555</v>
      </c>
      <c r="J716" s="7">
        <v>0</v>
      </c>
      <c r="K716" s="7">
        <v>555</v>
      </c>
      <c r="L716" s="164">
        <v>1</v>
      </c>
      <c r="M716" s="16">
        <v>0</v>
      </c>
      <c r="N716" s="13">
        <v>46015</v>
      </c>
    </row>
    <row r="717" spans="1:14" x14ac:dyDescent="0.15">
      <c r="A717" s="163" t="s">
        <v>537</v>
      </c>
      <c r="B717" s="164">
        <v>10397</v>
      </c>
      <c r="C717" s="163" t="s">
        <v>32</v>
      </c>
      <c r="D717" s="164">
        <v>1</v>
      </c>
      <c r="E717" s="7">
        <v>575</v>
      </c>
      <c r="F717" s="7">
        <v>0</v>
      </c>
      <c r="G717" s="7">
        <v>0</v>
      </c>
      <c r="H717" s="7">
        <v>0</v>
      </c>
      <c r="I717" s="7">
        <v>575</v>
      </c>
      <c r="J717" s="7">
        <v>0</v>
      </c>
      <c r="K717" s="7">
        <v>575</v>
      </c>
      <c r="L717" s="164">
        <v>1</v>
      </c>
      <c r="M717" s="16">
        <v>0</v>
      </c>
      <c r="N717" s="13">
        <v>46015</v>
      </c>
    </row>
    <row r="718" spans="1:14" x14ac:dyDescent="0.15">
      <c r="A718" s="163" t="s">
        <v>756</v>
      </c>
      <c r="B718" s="164">
        <v>10400</v>
      </c>
      <c r="C718" s="163" t="s">
        <v>32</v>
      </c>
      <c r="D718" s="164">
        <v>2</v>
      </c>
      <c r="E718" s="7">
        <v>1120</v>
      </c>
      <c r="F718" s="7">
        <v>0</v>
      </c>
      <c r="G718" s="7">
        <v>0</v>
      </c>
      <c r="H718" s="7">
        <v>112</v>
      </c>
      <c r="I718" s="7">
        <v>1008</v>
      </c>
      <c r="J718" s="7">
        <v>0</v>
      </c>
      <c r="K718" s="7">
        <v>1008</v>
      </c>
      <c r="L718" s="164">
        <v>1</v>
      </c>
      <c r="M718" s="16">
        <v>0</v>
      </c>
      <c r="N718" s="13">
        <v>46015</v>
      </c>
    </row>
    <row r="719" spans="1:14" x14ac:dyDescent="0.15">
      <c r="A719" s="163" t="s">
        <v>514</v>
      </c>
      <c r="B719" s="164">
        <v>10398</v>
      </c>
      <c r="C719" s="163" t="s">
        <v>32</v>
      </c>
      <c r="D719" s="164">
        <v>1</v>
      </c>
      <c r="E719" s="7">
        <v>625</v>
      </c>
      <c r="F719" s="7">
        <v>0</v>
      </c>
      <c r="G719" s="7">
        <v>0</v>
      </c>
      <c r="H719" s="7">
        <v>0</v>
      </c>
      <c r="I719" s="7">
        <v>625</v>
      </c>
      <c r="J719" s="7">
        <v>0</v>
      </c>
      <c r="K719" s="7">
        <v>625</v>
      </c>
      <c r="L719" s="164">
        <v>1</v>
      </c>
      <c r="M719" s="16">
        <v>0</v>
      </c>
      <c r="N719" s="13">
        <v>46015</v>
      </c>
    </row>
    <row r="720" spans="1:14" x14ac:dyDescent="0.15">
      <c r="A720" s="163" t="s">
        <v>549</v>
      </c>
      <c r="B720" s="164">
        <v>10157</v>
      </c>
      <c r="C720" s="163" t="s">
        <v>519</v>
      </c>
      <c r="D720" s="164">
        <v>1</v>
      </c>
      <c r="E720" s="7">
        <v>350</v>
      </c>
      <c r="F720" s="7">
        <v>0</v>
      </c>
      <c r="G720" s="7">
        <v>0</v>
      </c>
      <c r="H720" s="7">
        <v>0</v>
      </c>
      <c r="I720" s="7">
        <v>350</v>
      </c>
      <c r="J720" s="7">
        <v>0</v>
      </c>
      <c r="K720" s="7">
        <v>350</v>
      </c>
      <c r="L720" s="164">
        <v>1</v>
      </c>
      <c r="M720" s="16">
        <v>0</v>
      </c>
      <c r="N720" s="13">
        <v>46015</v>
      </c>
    </row>
    <row r="721" spans="1:14" x14ac:dyDescent="0.15">
      <c r="A721" s="163" t="s">
        <v>550</v>
      </c>
      <c r="B721" s="164">
        <v>10072</v>
      </c>
      <c r="C721" s="163" t="s">
        <v>481</v>
      </c>
      <c r="D721" s="164">
        <v>1</v>
      </c>
      <c r="E721" s="7">
        <v>315</v>
      </c>
      <c r="F721" s="7">
        <v>0</v>
      </c>
      <c r="G721" s="7">
        <v>0</v>
      </c>
      <c r="H721" s="7">
        <v>0</v>
      </c>
      <c r="I721" s="7">
        <v>315</v>
      </c>
      <c r="J721" s="7">
        <v>0</v>
      </c>
      <c r="K721" s="7">
        <v>315</v>
      </c>
      <c r="L721" s="164">
        <v>1</v>
      </c>
      <c r="M721" s="16">
        <v>0</v>
      </c>
      <c r="N721" s="13">
        <v>46015</v>
      </c>
    </row>
    <row r="722" spans="1:14" x14ac:dyDescent="0.15">
      <c r="A722" s="163" t="s">
        <v>503</v>
      </c>
      <c r="B722" s="164">
        <v>10044</v>
      </c>
      <c r="C722" s="163" t="s">
        <v>481</v>
      </c>
      <c r="D722" s="164">
        <v>1</v>
      </c>
      <c r="E722" s="7">
        <v>260</v>
      </c>
      <c r="F722" s="7">
        <v>0</v>
      </c>
      <c r="G722" s="7">
        <v>0</v>
      </c>
      <c r="H722" s="7">
        <v>0</v>
      </c>
      <c r="I722" s="7">
        <v>260</v>
      </c>
      <c r="J722" s="7">
        <v>0</v>
      </c>
      <c r="K722" s="7">
        <v>260</v>
      </c>
      <c r="L722" s="164">
        <v>1</v>
      </c>
      <c r="M722" s="16">
        <v>0</v>
      </c>
      <c r="N722" s="13">
        <v>46015</v>
      </c>
    </row>
    <row r="723" spans="1:14" x14ac:dyDescent="0.15">
      <c r="A723" s="163" t="s">
        <v>525</v>
      </c>
      <c r="B723" s="164">
        <v>10214</v>
      </c>
      <c r="C723" s="163" t="s">
        <v>491</v>
      </c>
      <c r="D723" s="164">
        <v>1</v>
      </c>
      <c r="E723" s="7">
        <v>265</v>
      </c>
      <c r="F723" s="7">
        <v>0</v>
      </c>
      <c r="G723" s="7">
        <v>0</v>
      </c>
      <c r="H723" s="7">
        <v>0</v>
      </c>
      <c r="I723" s="7">
        <v>265</v>
      </c>
      <c r="J723" s="7">
        <v>0</v>
      </c>
      <c r="K723" s="7">
        <v>265</v>
      </c>
      <c r="L723" s="164">
        <v>1</v>
      </c>
      <c r="M723" s="16">
        <v>0</v>
      </c>
      <c r="N723" s="13">
        <v>46015</v>
      </c>
    </row>
    <row r="724" spans="1:14" x14ac:dyDescent="0.15">
      <c r="A724" s="163" t="s">
        <v>490</v>
      </c>
      <c r="B724" s="164">
        <v>10223</v>
      </c>
      <c r="C724" s="163" t="s">
        <v>491</v>
      </c>
      <c r="D724" s="164">
        <v>1</v>
      </c>
      <c r="E724" s="7">
        <v>275</v>
      </c>
      <c r="F724" s="7">
        <v>0</v>
      </c>
      <c r="G724" s="7">
        <v>0</v>
      </c>
      <c r="H724" s="7">
        <v>0</v>
      </c>
      <c r="I724" s="7">
        <v>275</v>
      </c>
      <c r="J724" s="7">
        <v>0</v>
      </c>
      <c r="K724" s="7">
        <v>275</v>
      </c>
      <c r="L724" s="164">
        <v>1</v>
      </c>
      <c r="M724" s="16">
        <v>0</v>
      </c>
      <c r="N724" s="13">
        <v>46015</v>
      </c>
    </row>
    <row r="725" spans="1:14" x14ac:dyDescent="0.15">
      <c r="A725" s="163" t="s">
        <v>493</v>
      </c>
      <c r="B725" s="164">
        <v>10264</v>
      </c>
      <c r="C725" s="163" t="s">
        <v>9</v>
      </c>
      <c r="D725" s="164">
        <v>7</v>
      </c>
      <c r="E725" s="7">
        <v>1330</v>
      </c>
      <c r="F725" s="7">
        <v>0</v>
      </c>
      <c r="G725" s="7">
        <v>0</v>
      </c>
      <c r="H725" s="7">
        <v>0</v>
      </c>
      <c r="I725" s="7">
        <v>1330</v>
      </c>
      <c r="J725" s="7">
        <v>0</v>
      </c>
      <c r="K725" s="7">
        <v>1330</v>
      </c>
      <c r="L725" s="164">
        <v>1</v>
      </c>
      <c r="M725" s="16">
        <v>0</v>
      </c>
      <c r="N725" s="13">
        <v>46015</v>
      </c>
    </row>
    <row r="726" spans="1:14" x14ac:dyDescent="0.15">
      <c r="A726" s="163" t="s">
        <v>494</v>
      </c>
      <c r="B726" s="164">
        <v>10377</v>
      </c>
      <c r="C726" s="163" t="s">
        <v>9</v>
      </c>
      <c r="D726" s="164">
        <v>1</v>
      </c>
      <c r="E726" s="7">
        <v>345</v>
      </c>
      <c r="F726" s="7">
        <v>0</v>
      </c>
      <c r="G726" s="7">
        <v>0</v>
      </c>
      <c r="H726" s="7">
        <v>0</v>
      </c>
      <c r="I726" s="7">
        <v>345</v>
      </c>
      <c r="J726" s="7">
        <v>0</v>
      </c>
      <c r="K726" s="7">
        <v>345</v>
      </c>
      <c r="L726" s="164">
        <v>1</v>
      </c>
      <c r="M726" s="16">
        <v>0</v>
      </c>
      <c r="N726" s="13">
        <v>46015</v>
      </c>
    </row>
    <row r="727" spans="1:14" x14ac:dyDescent="0.15">
      <c r="A727" s="163" t="s">
        <v>768</v>
      </c>
      <c r="B727" s="164">
        <v>10369</v>
      </c>
      <c r="C727" s="163" t="s">
        <v>9</v>
      </c>
      <c r="D727" s="164">
        <v>1</v>
      </c>
      <c r="E727" s="7">
        <v>225</v>
      </c>
      <c r="F727" s="7">
        <v>0</v>
      </c>
      <c r="G727" s="7">
        <v>0</v>
      </c>
      <c r="H727" s="7">
        <v>0</v>
      </c>
      <c r="I727" s="7">
        <v>225</v>
      </c>
      <c r="J727" s="7">
        <v>0</v>
      </c>
      <c r="K727" s="7">
        <v>225</v>
      </c>
      <c r="L727" s="164">
        <v>1</v>
      </c>
      <c r="M727" s="16">
        <v>0</v>
      </c>
      <c r="N727" s="13">
        <v>46015</v>
      </c>
    </row>
    <row r="728" spans="1:14" x14ac:dyDescent="0.15">
      <c r="A728" s="163" t="s">
        <v>809</v>
      </c>
      <c r="B728" s="164">
        <v>10383</v>
      </c>
      <c r="C728" s="163" t="s">
        <v>9</v>
      </c>
      <c r="D728" s="164">
        <v>1</v>
      </c>
      <c r="E728" s="7">
        <v>235</v>
      </c>
      <c r="F728" s="7">
        <v>0</v>
      </c>
      <c r="G728" s="7">
        <v>0</v>
      </c>
      <c r="H728" s="7">
        <v>0</v>
      </c>
      <c r="I728" s="7">
        <v>235</v>
      </c>
      <c r="J728" s="7">
        <v>0</v>
      </c>
      <c r="K728" s="7">
        <v>235</v>
      </c>
      <c r="L728" s="164">
        <v>1</v>
      </c>
      <c r="M728" s="16">
        <v>0</v>
      </c>
      <c r="N728" s="13">
        <v>46015</v>
      </c>
    </row>
    <row r="729" spans="1:14" x14ac:dyDescent="0.15">
      <c r="A729" s="163" t="s">
        <v>553</v>
      </c>
      <c r="B729" s="164">
        <v>10481</v>
      </c>
      <c r="C729" s="163" t="s">
        <v>77</v>
      </c>
      <c r="D729" s="164">
        <v>5</v>
      </c>
      <c r="E729" s="7">
        <v>4300</v>
      </c>
      <c r="F729" s="7">
        <v>0</v>
      </c>
      <c r="G729" s="7">
        <v>0</v>
      </c>
      <c r="H729" s="7">
        <v>0</v>
      </c>
      <c r="I729" s="7">
        <v>4300</v>
      </c>
      <c r="J729" s="7">
        <v>0</v>
      </c>
      <c r="K729" s="7">
        <v>4300</v>
      </c>
      <c r="L729" s="164">
        <v>1</v>
      </c>
      <c r="M729" s="16">
        <v>0</v>
      </c>
      <c r="N729" s="13">
        <v>46015</v>
      </c>
    </row>
    <row r="730" spans="1:14" x14ac:dyDescent="0.15">
      <c r="A730" s="163" t="s">
        <v>769</v>
      </c>
      <c r="B730" s="164">
        <v>10482</v>
      </c>
      <c r="C730" s="163" t="s">
        <v>77</v>
      </c>
      <c r="D730" s="164">
        <v>4</v>
      </c>
      <c r="E730" s="7">
        <v>4080</v>
      </c>
      <c r="F730" s="7">
        <v>0</v>
      </c>
      <c r="G730" s="7">
        <v>0</v>
      </c>
      <c r="H730" s="7">
        <v>0</v>
      </c>
      <c r="I730" s="7">
        <v>4080</v>
      </c>
      <c r="J730" s="7">
        <v>0</v>
      </c>
      <c r="K730" s="7">
        <v>4080</v>
      </c>
      <c r="L730" s="164">
        <v>1</v>
      </c>
      <c r="M730" s="16">
        <v>0</v>
      </c>
      <c r="N730" s="13">
        <v>46015</v>
      </c>
    </row>
    <row r="731" spans="1:14" x14ac:dyDescent="0.15">
      <c r="A731" s="163" t="s">
        <v>810</v>
      </c>
      <c r="B731" s="164">
        <v>10480</v>
      </c>
      <c r="C731" s="163" t="s">
        <v>77</v>
      </c>
      <c r="D731" s="164">
        <v>2</v>
      </c>
      <c r="E731" s="7">
        <v>9070</v>
      </c>
      <c r="F731" s="7">
        <v>0</v>
      </c>
      <c r="G731" s="7">
        <v>0</v>
      </c>
      <c r="H731" s="7">
        <v>0</v>
      </c>
      <c r="I731" s="7">
        <v>9070</v>
      </c>
      <c r="J731" s="7">
        <v>0</v>
      </c>
      <c r="K731" s="7">
        <v>9070</v>
      </c>
      <c r="L731" s="164">
        <v>1</v>
      </c>
      <c r="M731" s="16">
        <v>0</v>
      </c>
      <c r="N731" s="13">
        <v>46015</v>
      </c>
    </row>
    <row r="732" spans="1:14" x14ac:dyDescent="0.15">
      <c r="A732" s="163" t="s">
        <v>545</v>
      </c>
      <c r="B732" s="164">
        <v>10033</v>
      </c>
      <c r="C732" s="163" t="s">
        <v>77</v>
      </c>
      <c r="D732" s="164">
        <v>3</v>
      </c>
      <c r="E732" s="7">
        <v>3870</v>
      </c>
      <c r="F732" s="7">
        <v>0</v>
      </c>
      <c r="G732" s="7">
        <v>0</v>
      </c>
      <c r="H732" s="7">
        <v>0</v>
      </c>
      <c r="I732" s="7">
        <v>3870</v>
      </c>
      <c r="J732" s="7">
        <v>0</v>
      </c>
      <c r="K732" s="7">
        <v>3870</v>
      </c>
      <c r="L732" s="164">
        <v>1</v>
      </c>
      <c r="M732" s="16">
        <v>0</v>
      </c>
      <c r="N732" s="13">
        <v>46015</v>
      </c>
    </row>
    <row r="733" spans="1:14" x14ac:dyDescent="0.15">
      <c r="A733" s="163" t="s">
        <v>648</v>
      </c>
      <c r="B733" s="164">
        <v>10477</v>
      </c>
      <c r="C733" s="163" t="s">
        <v>77</v>
      </c>
      <c r="D733" s="164">
        <v>1</v>
      </c>
      <c r="E733" s="7">
        <v>1170</v>
      </c>
      <c r="F733" s="7">
        <v>0</v>
      </c>
      <c r="G733" s="7">
        <v>0</v>
      </c>
      <c r="H733" s="7">
        <v>0</v>
      </c>
      <c r="I733" s="7">
        <v>1170</v>
      </c>
      <c r="J733" s="7">
        <v>0</v>
      </c>
      <c r="K733" s="7">
        <v>1170</v>
      </c>
      <c r="L733" s="164">
        <v>1</v>
      </c>
      <c r="M733" s="16">
        <v>0</v>
      </c>
      <c r="N733" s="13">
        <v>46015</v>
      </c>
    </row>
    <row r="734" spans="1:14" x14ac:dyDescent="0.15">
      <c r="A734" s="163" t="s">
        <v>495</v>
      </c>
      <c r="B734" s="164">
        <v>10354</v>
      </c>
      <c r="C734" s="163" t="s">
        <v>19</v>
      </c>
      <c r="D734" s="164">
        <v>1</v>
      </c>
      <c r="E734" s="7">
        <v>350</v>
      </c>
      <c r="F734" s="7">
        <v>0</v>
      </c>
      <c r="G734" s="7">
        <v>0</v>
      </c>
      <c r="H734" s="7">
        <v>0</v>
      </c>
      <c r="I734" s="7">
        <v>350</v>
      </c>
      <c r="J734" s="7">
        <v>0</v>
      </c>
      <c r="K734" s="7">
        <v>350</v>
      </c>
      <c r="L734" s="164">
        <v>1</v>
      </c>
      <c r="M734" s="16">
        <v>0</v>
      </c>
      <c r="N734" s="13">
        <v>46015</v>
      </c>
    </row>
    <row r="735" spans="1:14" x14ac:dyDescent="0.15">
      <c r="A735" s="163" t="s">
        <v>529</v>
      </c>
      <c r="B735" s="164">
        <v>10353</v>
      </c>
      <c r="C735" s="163" t="s">
        <v>19</v>
      </c>
      <c r="D735" s="164">
        <v>1</v>
      </c>
      <c r="E735" s="7">
        <v>350</v>
      </c>
      <c r="F735" s="7">
        <v>0</v>
      </c>
      <c r="G735" s="7">
        <v>0</v>
      </c>
      <c r="H735" s="7">
        <v>0</v>
      </c>
      <c r="I735" s="7">
        <v>350</v>
      </c>
      <c r="J735" s="7">
        <v>0</v>
      </c>
      <c r="K735" s="7">
        <v>350</v>
      </c>
      <c r="L735" s="164">
        <v>1</v>
      </c>
      <c r="M735" s="16">
        <v>0</v>
      </c>
      <c r="N735" s="13">
        <v>46015</v>
      </c>
    </row>
    <row r="736" spans="1:14" x14ac:dyDescent="0.15">
      <c r="A736" s="163" t="s">
        <v>498</v>
      </c>
      <c r="B736" s="164">
        <v>10356</v>
      </c>
      <c r="C736" s="163" t="s">
        <v>19</v>
      </c>
      <c r="D736" s="164">
        <v>3</v>
      </c>
      <c r="E736" s="7">
        <v>1080</v>
      </c>
      <c r="F736" s="7">
        <v>0</v>
      </c>
      <c r="G736" s="7">
        <v>0</v>
      </c>
      <c r="H736" s="7">
        <v>0</v>
      </c>
      <c r="I736" s="7">
        <v>1080</v>
      </c>
      <c r="J736" s="7">
        <v>0</v>
      </c>
      <c r="K736" s="7">
        <v>1080</v>
      </c>
      <c r="L736" s="164">
        <v>1</v>
      </c>
      <c r="M736" s="16">
        <v>0</v>
      </c>
      <c r="N736" s="13">
        <v>46015</v>
      </c>
    </row>
    <row r="737" spans="1:14" x14ac:dyDescent="0.15">
      <c r="A737" s="163" t="s">
        <v>811</v>
      </c>
      <c r="B737" s="164">
        <v>10430</v>
      </c>
      <c r="C737" s="163" t="s">
        <v>12</v>
      </c>
      <c r="D737" s="164">
        <v>1</v>
      </c>
      <c r="E737" s="7">
        <v>255</v>
      </c>
      <c r="F737" s="7">
        <v>0</v>
      </c>
      <c r="G737" s="7">
        <v>0</v>
      </c>
      <c r="H737" s="7">
        <v>0</v>
      </c>
      <c r="I737" s="7">
        <v>255</v>
      </c>
      <c r="J737" s="7">
        <v>0</v>
      </c>
      <c r="K737" s="7">
        <v>255</v>
      </c>
      <c r="L737" s="164">
        <v>1</v>
      </c>
      <c r="M737" s="16">
        <v>0</v>
      </c>
      <c r="N737" s="13">
        <v>46015</v>
      </c>
    </row>
    <row r="738" spans="1:14" x14ac:dyDescent="0.15">
      <c r="A738" s="163" t="s">
        <v>563</v>
      </c>
      <c r="B738" s="164">
        <v>10432</v>
      </c>
      <c r="C738" s="163" t="s">
        <v>13</v>
      </c>
      <c r="D738" s="164">
        <v>1</v>
      </c>
      <c r="E738" s="7">
        <v>315</v>
      </c>
      <c r="F738" s="7">
        <v>0</v>
      </c>
      <c r="G738" s="7">
        <v>0</v>
      </c>
      <c r="H738" s="7">
        <v>0</v>
      </c>
      <c r="I738" s="7">
        <v>315</v>
      </c>
      <c r="J738" s="7">
        <v>0</v>
      </c>
      <c r="K738" s="7">
        <v>315</v>
      </c>
      <c r="L738" s="164">
        <v>1</v>
      </c>
      <c r="M738" s="16">
        <v>0</v>
      </c>
      <c r="N738" s="13">
        <v>46015</v>
      </c>
    </row>
    <row r="739" spans="1:14" x14ac:dyDescent="0.15">
      <c r="A739" s="163" t="s">
        <v>696</v>
      </c>
      <c r="B739" s="164">
        <v>10433</v>
      </c>
      <c r="C739" s="163" t="s">
        <v>13</v>
      </c>
      <c r="D739" s="164">
        <v>1</v>
      </c>
      <c r="E739" s="7">
        <v>475</v>
      </c>
      <c r="F739" s="7">
        <v>0</v>
      </c>
      <c r="G739" s="7">
        <v>0</v>
      </c>
      <c r="H739" s="7">
        <v>0</v>
      </c>
      <c r="I739" s="7">
        <v>475</v>
      </c>
      <c r="J739" s="7">
        <v>0</v>
      </c>
      <c r="K739" s="7">
        <v>475</v>
      </c>
      <c r="L739" s="164">
        <v>1</v>
      </c>
      <c r="M739" s="16">
        <v>0</v>
      </c>
      <c r="N739" s="13">
        <v>46015</v>
      </c>
    </row>
    <row r="740" spans="1:14" x14ac:dyDescent="0.15">
      <c r="A740" s="163" t="s">
        <v>591</v>
      </c>
      <c r="B740" s="164">
        <v>10509</v>
      </c>
      <c r="C740" s="163" t="s">
        <v>79</v>
      </c>
      <c r="D740" s="164">
        <v>1</v>
      </c>
      <c r="E740" s="7">
        <v>320</v>
      </c>
      <c r="F740" s="7">
        <v>0</v>
      </c>
      <c r="G740" s="7">
        <v>0</v>
      </c>
      <c r="H740" s="7">
        <v>0</v>
      </c>
      <c r="I740" s="7">
        <v>320</v>
      </c>
      <c r="J740" s="7">
        <v>0</v>
      </c>
      <c r="K740" s="7">
        <v>320</v>
      </c>
      <c r="L740" s="164">
        <v>1</v>
      </c>
      <c r="M740" s="16">
        <v>0</v>
      </c>
      <c r="N740" s="13">
        <v>46015</v>
      </c>
    </row>
    <row r="741" spans="1:14" x14ac:dyDescent="0.15">
      <c r="A741" s="163" t="s">
        <v>410</v>
      </c>
      <c r="B741" s="164">
        <v>10263</v>
      </c>
      <c r="C741" s="163" t="s">
        <v>399</v>
      </c>
      <c r="D741" s="164">
        <v>2</v>
      </c>
      <c r="E741" s="7">
        <v>0</v>
      </c>
      <c r="F741" s="7">
        <v>0</v>
      </c>
      <c r="G741" s="7">
        <v>0</v>
      </c>
      <c r="H741" s="7">
        <v>0</v>
      </c>
      <c r="I741" s="7">
        <v>0</v>
      </c>
      <c r="J741" s="7">
        <v>0</v>
      </c>
      <c r="K741" s="7">
        <v>0</v>
      </c>
      <c r="L741" s="164">
        <v>0</v>
      </c>
      <c r="M741" s="16">
        <v>0</v>
      </c>
      <c r="N741" s="13">
        <v>46015</v>
      </c>
    </row>
    <row r="742" spans="1:14" x14ac:dyDescent="0.15">
      <c r="A742" s="163" t="s">
        <v>473</v>
      </c>
      <c r="B742" s="164">
        <v>10528</v>
      </c>
      <c r="C742" s="163" t="s">
        <v>399</v>
      </c>
      <c r="D742" s="164">
        <v>3</v>
      </c>
      <c r="E742" s="7">
        <v>0</v>
      </c>
      <c r="F742" s="7">
        <v>0</v>
      </c>
      <c r="G742" s="7">
        <v>0</v>
      </c>
      <c r="H742" s="7">
        <v>0</v>
      </c>
      <c r="I742" s="7">
        <v>0</v>
      </c>
      <c r="J742" s="7">
        <v>0</v>
      </c>
      <c r="K742" s="7">
        <v>0</v>
      </c>
      <c r="L742" s="164">
        <v>0</v>
      </c>
      <c r="M742" s="16">
        <v>0</v>
      </c>
      <c r="N742" s="13">
        <v>46015</v>
      </c>
    </row>
    <row r="743" spans="1:14" x14ac:dyDescent="0.15">
      <c r="A743" s="163" t="s">
        <v>451</v>
      </c>
      <c r="B743" s="164" t="s">
        <v>812</v>
      </c>
      <c r="C743" s="163" t="s">
        <v>399</v>
      </c>
      <c r="D743" s="164">
        <v>1</v>
      </c>
      <c r="E743" s="7">
        <v>0</v>
      </c>
      <c r="F743" s="7">
        <v>0</v>
      </c>
      <c r="G743" s="7">
        <v>0</v>
      </c>
      <c r="H743" s="7">
        <v>0</v>
      </c>
      <c r="I743" s="7">
        <v>0</v>
      </c>
      <c r="J743" s="7">
        <v>0</v>
      </c>
      <c r="K743" s="7">
        <v>0</v>
      </c>
      <c r="L743" s="164">
        <v>0</v>
      </c>
      <c r="M743" s="16">
        <v>0</v>
      </c>
      <c r="N743" s="13">
        <v>46015</v>
      </c>
    </row>
    <row r="744" spans="1:14" x14ac:dyDescent="0.15">
      <c r="A744" s="163" t="s">
        <v>3</v>
      </c>
      <c r="B744" s="164">
        <v>10294</v>
      </c>
      <c r="C744" s="163" t="s">
        <v>399</v>
      </c>
      <c r="D744" s="164">
        <v>2</v>
      </c>
      <c r="E744" s="7">
        <v>0</v>
      </c>
      <c r="F744" s="7">
        <v>0</v>
      </c>
      <c r="G744" s="7">
        <v>0</v>
      </c>
      <c r="H744" s="7">
        <v>0</v>
      </c>
      <c r="I744" s="7">
        <v>0</v>
      </c>
      <c r="J744" s="7">
        <v>0</v>
      </c>
      <c r="K744" s="7">
        <v>0</v>
      </c>
      <c r="L744" s="164">
        <v>0</v>
      </c>
      <c r="M744" s="16">
        <v>0</v>
      </c>
      <c r="N744" s="13">
        <v>46015</v>
      </c>
    </row>
    <row r="745" spans="1:14" x14ac:dyDescent="0.15">
      <c r="A745" s="163" t="s">
        <v>429</v>
      </c>
      <c r="B745" s="164">
        <v>10632</v>
      </c>
      <c r="C745" s="163" t="s">
        <v>727</v>
      </c>
      <c r="D745" s="164">
        <v>3</v>
      </c>
      <c r="E745" s="7">
        <v>477</v>
      </c>
      <c r="F745" s="7">
        <v>0</v>
      </c>
      <c r="G745" s="7">
        <v>0</v>
      </c>
      <c r="H745" s="7">
        <v>0</v>
      </c>
      <c r="I745" s="7">
        <v>477</v>
      </c>
      <c r="J745" s="7">
        <v>0</v>
      </c>
      <c r="K745" s="7">
        <v>477</v>
      </c>
      <c r="L745" s="164">
        <v>1</v>
      </c>
      <c r="M745" s="16">
        <v>0</v>
      </c>
      <c r="N745" s="13">
        <v>46015</v>
      </c>
    </row>
    <row r="746" spans="1:14" x14ac:dyDescent="0.15">
      <c r="A746" s="163" t="s">
        <v>478</v>
      </c>
      <c r="B746" s="164">
        <v>10461</v>
      </c>
      <c r="C746" s="163" t="s">
        <v>38</v>
      </c>
      <c r="D746" s="164">
        <v>1</v>
      </c>
      <c r="E746" s="7">
        <v>275</v>
      </c>
      <c r="F746" s="7">
        <v>0</v>
      </c>
      <c r="G746" s="7">
        <v>0</v>
      </c>
      <c r="H746" s="7">
        <v>0</v>
      </c>
      <c r="I746" s="7">
        <v>275</v>
      </c>
      <c r="J746" s="7">
        <v>0</v>
      </c>
      <c r="K746" s="7">
        <v>275</v>
      </c>
      <c r="L746" s="164">
        <v>1</v>
      </c>
      <c r="M746" s="16">
        <v>0</v>
      </c>
      <c r="N746" s="13">
        <v>46017</v>
      </c>
    </row>
    <row r="747" spans="1:14" x14ac:dyDescent="0.15">
      <c r="A747" s="163" t="s">
        <v>479</v>
      </c>
      <c r="B747" s="164">
        <v>10396</v>
      </c>
      <c r="C747" s="163" t="s">
        <v>32</v>
      </c>
      <c r="D747" s="164">
        <v>1</v>
      </c>
      <c r="E747" s="7">
        <v>555</v>
      </c>
      <c r="F747" s="7">
        <v>0</v>
      </c>
      <c r="G747" s="7">
        <v>0</v>
      </c>
      <c r="H747" s="7">
        <v>0</v>
      </c>
      <c r="I747" s="7">
        <v>555</v>
      </c>
      <c r="J747" s="7">
        <v>0</v>
      </c>
      <c r="K747" s="7">
        <v>555</v>
      </c>
      <c r="L747" s="164">
        <v>1</v>
      </c>
      <c r="M747" s="16">
        <v>0</v>
      </c>
      <c r="N747" s="13">
        <v>46017</v>
      </c>
    </row>
    <row r="748" spans="1:14" x14ac:dyDescent="0.15">
      <c r="A748" s="163" t="s">
        <v>559</v>
      </c>
      <c r="B748" s="164">
        <v>10168</v>
      </c>
      <c r="C748" s="163" t="s">
        <v>519</v>
      </c>
      <c r="D748" s="164">
        <v>2</v>
      </c>
      <c r="E748" s="7">
        <v>770</v>
      </c>
      <c r="F748" s="7">
        <v>0</v>
      </c>
      <c r="G748" s="7">
        <v>0</v>
      </c>
      <c r="H748" s="7">
        <v>63.41</v>
      </c>
      <c r="I748" s="7">
        <v>706.59</v>
      </c>
      <c r="J748" s="7">
        <v>0</v>
      </c>
      <c r="K748" s="7">
        <v>706.59</v>
      </c>
      <c r="L748" s="164">
        <v>1</v>
      </c>
      <c r="M748" s="16">
        <v>0</v>
      </c>
      <c r="N748" s="13">
        <v>46017</v>
      </c>
    </row>
    <row r="749" spans="1:14" x14ac:dyDescent="0.15">
      <c r="A749" s="163" t="s">
        <v>583</v>
      </c>
      <c r="B749" s="164">
        <v>10158</v>
      </c>
      <c r="C749" s="163" t="s">
        <v>519</v>
      </c>
      <c r="D749" s="164">
        <v>1</v>
      </c>
      <c r="E749" s="7">
        <v>385</v>
      </c>
      <c r="F749" s="7">
        <v>0</v>
      </c>
      <c r="G749" s="7">
        <v>0</v>
      </c>
      <c r="H749" s="7">
        <v>0</v>
      </c>
      <c r="I749" s="7">
        <v>385</v>
      </c>
      <c r="J749" s="7">
        <v>0</v>
      </c>
      <c r="K749" s="7">
        <v>385</v>
      </c>
      <c r="L749" s="164">
        <v>1</v>
      </c>
      <c r="M749" s="16">
        <v>0</v>
      </c>
      <c r="N749" s="13">
        <v>46017</v>
      </c>
    </row>
    <row r="750" spans="1:14" x14ac:dyDescent="0.15">
      <c r="A750" s="163" t="s">
        <v>550</v>
      </c>
      <c r="B750" s="164">
        <v>10072</v>
      </c>
      <c r="C750" s="163" t="s">
        <v>481</v>
      </c>
      <c r="D750" s="164">
        <v>1</v>
      </c>
      <c r="E750" s="7">
        <v>315</v>
      </c>
      <c r="F750" s="7">
        <v>0</v>
      </c>
      <c r="G750" s="7">
        <v>0</v>
      </c>
      <c r="H750" s="7">
        <v>0</v>
      </c>
      <c r="I750" s="7">
        <v>315</v>
      </c>
      <c r="J750" s="7">
        <v>0</v>
      </c>
      <c r="K750" s="7">
        <v>315</v>
      </c>
      <c r="L750" s="164">
        <v>1</v>
      </c>
      <c r="M750" s="16">
        <v>0</v>
      </c>
      <c r="N750" s="13">
        <v>46017</v>
      </c>
    </row>
    <row r="751" spans="1:14" x14ac:dyDescent="0.15">
      <c r="A751" s="163" t="s">
        <v>518</v>
      </c>
      <c r="B751" s="164">
        <v>10145</v>
      </c>
      <c r="C751" s="163" t="s">
        <v>519</v>
      </c>
      <c r="D751" s="164">
        <v>2</v>
      </c>
      <c r="E751" s="7">
        <v>740</v>
      </c>
      <c r="F751" s="7">
        <v>0</v>
      </c>
      <c r="G751" s="7">
        <v>0</v>
      </c>
      <c r="H751" s="7">
        <v>60.94</v>
      </c>
      <c r="I751" s="7">
        <v>679.06</v>
      </c>
      <c r="J751" s="7">
        <v>0</v>
      </c>
      <c r="K751" s="7">
        <v>679.06</v>
      </c>
      <c r="L751" s="164">
        <v>1</v>
      </c>
      <c r="M751" s="16">
        <v>0</v>
      </c>
      <c r="N751" s="13">
        <v>46017</v>
      </c>
    </row>
    <row r="752" spans="1:14" x14ac:dyDescent="0.15">
      <c r="A752" s="163" t="s">
        <v>692</v>
      </c>
      <c r="B752" s="164">
        <v>10135</v>
      </c>
      <c r="C752" s="163" t="s">
        <v>519</v>
      </c>
      <c r="D752" s="164">
        <v>1</v>
      </c>
      <c r="E752" s="7">
        <v>310</v>
      </c>
      <c r="F752" s="7">
        <v>0</v>
      </c>
      <c r="G752" s="7">
        <v>0</v>
      </c>
      <c r="H752" s="7">
        <v>0</v>
      </c>
      <c r="I752" s="7">
        <v>310</v>
      </c>
      <c r="J752" s="7">
        <v>0</v>
      </c>
      <c r="K752" s="7">
        <v>310</v>
      </c>
      <c r="L752" s="164">
        <v>1</v>
      </c>
      <c r="M752" s="16">
        <v>0</v>
      </c>
      <c r="N752" s="13">
        <v>46017</v>
      </c>
    </row>
    <row r="753" spans="1:14" x14ac:dyDescent="0.15">
      <c r="A753" s="163" t="s">
        <v>668</v>
      </c>
      <c r="B753" s="164">
        <v>10137</v>
      </c>
      <c r="C753" s="163" t="s">
        <v>519</v>
      </c>
      <c r="D753" s="164">
        <v>1</v>
      </c>
      <c r="E753" s="7">
        <v>350</v>
      </c>
      <c r="F753" s="7">
        <v>0</v>
      </c>
      <c r="G753" s="7">
        <v>0</v>
      </c>
      <c r="H753" s="7">
        <v>0</v>
      </c>
      <c r="I753" s="7">
        <v>350</v>
      </c>
      <c r="J753" s="7">
        <v>0</v>
      </c>
      <c r="K753" s="7">
        <v>350</v>
      </c>
      <c r="L753" s="164">
        <v>1</v>
      </c>
      <c r="M753" s="16">
        <v>0</v>
      </c>
      <c r="N753" s="13">
        <v>46017</v>
      </c>
    </row>
    <row r="754" spans="1:14" x14ac:dyDescent="0.15">
      <c r="A754" s="163" t="s">
        <v>524</v>
      </c>
      <c r="B754" s="164">
        <v>10443</v>
      </c>
      <c r="C754" s="163" t="s">
        <v>99</v>
      </c>
      <c r="D754" s="164">
        <v>1</v>
      </c>
      <c r="E754" s="7">
        <v>75</v>
      </c>
      <c r="F754" s="7">
        <v>0</v>
      </c>
      <c r="G754" s="7">
        <v>0</v>
      </c>
      <c r="H754" s="7">
        <v>0</v>
      </c>
      <c r="I754" s="7">
        <v>75</v>
      </c>
      <c r="J754" s="7">
        <v>0</v>
      </c>
      <c r="K754" s="7">
        <v>75</v>
      </c>
      <c r="L754" s="164">
        <v>1</v>
      </c>
      <c r="M754" s="16">
        <v>0</v>
      </c>
      <c r="N754" s="13">
        <v>46017</v>
      </c>
    </row>
    <row r="755" spans="1:14" x14ac:dyDescent="0.15">
      <c r="A755" s="163" t="s">
        <v>489</v>
      </c>
      <c r="B755" s="164">
        <v>10445</v>
      </c>
      <c r="C755" s="163" t="s">
        <v>99</v>
      </c>
      <c r="D755" s="164">
        <v>1</v>
      </c>
      <c r="E755" s="7">
        <v>195</v>
      </c>
      <c r="F755" s="7">
        <v>0</v>
      </c>
      <c r="G755" s="7">
        <v>0</v>
      </c>
      <c r="H755" s="7">
        <v>0</v>
      </c>
      <c r="I755" s="7">
        <v>195</v>
      </c>
      <c r="J755" s="7">
        <v>0</v>
      </c>
      <c r="K755" s="7">
        <v>195</v>
      </c>
      <c r="L755" s="164">
        <v>1</v>
      </c>
      <c r="M755" s="16">
        <v>0</v>
      </c>
      <c r="N755" s="13">
        <v>46017</v>
      </c>
    </row>
    <row r="756" spans="1:14" x14ac:dyDescent="0.15">
      <c r="A756" s="163" t="s">
        <v>626</v>
      </c>
      <c r="B756" s="164">
        <v>10471</v>
      </c>
      <c r="C756" s="163" t="s">
        <v>5</v>
      </c>
      <c r="D756" s="164">
        <v>1</v>
      </c>
      <c r="E756" s="7">
        <v>495</v>
      </c>
      <c r="F756" s="7">
        <v>0</v>
      </c>
      <c r="G756" s="7">
        <v>0</v>
      </c>
      <c r="H756" s="7">
        <v>0</v>
      </c>
      <c r="I756" s="7">
        <v>495</v>
      </c>
      <c r="J756" s="7">
        <v>0</v>
      </c>
      <c r="K756" s="7">
        <v>495</v>
      </c>
      <c r="L756" s="164">
        <v>1</v>
      </c>
      <c r="M756" s="16">
        <v>0</v>
      </c>
      <c r="N756" s="13">
        <v>46017</v>
      </c>
    </row>
    <row r="757" spans="1:14" x14ac:dyDescent="0.15">
      <c r="A757" s="163" t="s">
        <v>490</v>
      </c>
      <c r="B757" s="164">
        <v>10223</v>
      </c>
      <c r="C757" s="163" t="s">
        <v>491</v>
      </c>
      <c r="D757" s="164">
        <v>1</v>
      </c>
      <c r="E757" s="7">
        <v>275</v>
      </c>
      <c r="F757" s="7">
        <v>0</v>
      </c>
      <c r="G757" s="7">
        <v>0</v>
      </c>
      <c r="H757" s="7">
        <v>0</v>
      </c>
      <c r="I757" s="7">
        <v>275</v>
      </c>
      <c r="J757" s="7">
        <v>0</v>
      </c>
      <c r="K757" s="7">
        <v>275</v>
      </c>
      <c r="L757" s="164">
        <v>1</v>
      </c>
      <c r="M757" s="16">
        <v>0</v>
      </c>
      <c r="N757" s="13">
        <v>46017</v>
      </c>
    </row>
    <row r="758" spans="1:14" x14ac:dyDescent="0.15">
      <c r="A758" s="163" t="s">
        <v>597</v>
      </c>
      <c r="B758" s="164">
        <v>10215</v>
      </c>
      <c r="C758" s="163" t="s">
        <v>491</v>
      </c>
      <c r="D758" s="164">
        <v>1</v>
      </c>
      <c r="E758" s="7">
        <v>225</v>
      </c>
      <c r="F758" s="7">
        <v>0</v>
      </c>
      <c r="G758" s="7">
        <v>0</v>
      </c>
      <c r="H758" s="7">
        <v>0</v>
      </c>
      <c r="I758" s="7">
        <v>225</v>
      </c>
      <c r="J758" s="7">
        <v>0</v>
      </c>
      <c r="K758" s="7">
        <v>225</v>
      </c>
      <c r="L758" s="164">
        <v>1</v>
      </c>
      <c r="M758" s="16">
        <v>0</v>
      </c>
      <c r="N758" s="13">
        <v>46017</v>
      </c>
    </row>
    <row r="759" spans="1:14" x14ac:dyDescent="0.15">
      <c r="A759" s="163" t="s">
        <v>493</v>
      </c>
      <c r="B759" s="164">
        <v>10264</v>
      </c>
      <c r="C759" s="163" t="s">
        <v>9</v>
      </c>
      <c r="D759" s="164">
        <v>2</v>
      </c>
      <c r="E759" s="7">
        <v>380</v>
      </c>
      <c r="F759" s="7">
        <v>0</v>
      </c>
      <c r="G759" s="7">
        <v>0</v>
      </c>
      <c r="H759" s="7">
        <v>19</v>
      </c>
      <c r="I759" s="7">
        <v>361</v>
      </c>
      <c r="J759" s="7">
        <v>0</v>
      </c>
      <c r="K759" s="7">
        <v>361</v>
      </c>
      <c r="L759" s="164">
        <v>1</v>
      </c>
      <c r="M759" s="16">
        <v>0</v>
      </c>
      <c r="N759" s="13">
        <v>46017</v>
      </c>
    </row>
    <row r="760" spans="1:14" x14ac:dyDescent="0.15">
      <c r="A760" s="163" t="s">
        <v>495</v>
      </c>
      <c r="B760" s="164">
        <v>10354</v>
      </c>
      <c r="C760" s="163" t="s">
        <v>19</v>
      </c>
      <c r="D760" s="164">
        <v>1</v>
      </c>
      <c r="E760" s="7">
        <v>350</v>
      </c>
      <c r="F760" s="7">
        <v>0</v>
      </c>
      <c r="G760" s="7">
        <v>0</v>
      </c>
      <c r="H760" s="7">
        <v>0</v>
      </c>
      <c r="I760" s="7">
        <v>350</v>
      </c>
      <c r="J760" s="7">
        <v>0</v>
      </c>
      <c r="K760" s="7">
        <v>350</v>
      </c>
      <c r="L760" s="164">
        <v>1</v>
      </c>
      <c r="M760" s="16">
        <v>0</v>
      </c>
      <c r="N760" s="13">
        <v>46017</v>
      </c>
    </row>
    <row r="761" spans="1:14" x14ac:dyDescent="0.15">
      <c r="A761" s="163" t="s">
        <v>498</v>
      </c>
      <c r="B761" s="164">
        <v>10356</v>
      </c>
      <c r="C761" s="163" t="s">
        <v>19</v>
      </c>
      <c r="D761" s="164">
        <v>4</v>
      </c>
      <c r="E761" s="7">
        <v>1440</v>
      </c>
      <c r="F761" s="7">
        <v>0</v>
      </c>
      <c r="G761" s="7">
        <v>0</v>
      </c>
      <c r="H761" s="7">
        <v>101.65</v>
      </c>
      <c r="I761" s="7">
        <v>1338.35</v>
      </c>
      <c r="J761" s="7">
        <v>0</v>
      </c>
      <c r="K761" s="7">
        <v>1338.35</v>
      </c>
      <c r="L761" s="164">
        <v>1</v>
      </c>
      <c r="M761" s="16">
        <v>0</v>
      </c>
      <c r="N761" s="13">
        <v>46017</v>
      </c>
    </row>
    <row r="762" spans="1:14" x14ac:dyDescent="0.15">
      <c r="A762" s="163" t="s">
        <v>512</v>
      </c>
      <c r="B762" s="164">
        <v>10427</v>
      </c>
      <c r="C762" s="163" t="s">
        <v>12</v>
      </c>
      <c r="D762" s="164">
        <v>2</v>
      </c>
      <c r="E762" s="7">
        <v>718</v>
      </c>
      <c r="F762" s="7">
        <v>0</v>
      </c>
      <c r="G762" s="7">
        <v>0</v>
      </c>
      <c r="H762" s="7">
        <v>0</v>
      </c>
      <c r="I762" s="7">
        <v>718</v>
      </c>
      <c r="J762" s="7">
        <v>0</v>
      </c>
      <c r="K762" s="7">
        <v>718</v>
      </c>
      <c r="L762" s="164">
        <v>1</v>
      </c>
      <c r="M762" s="16">
        <v>0</v>
      </c>
      <c r="N762" s="13">
        <v>46017</v>
      </c>
    </row>
    <row r="763" spans="1:14" x14ac:dyDescent="0.15">
      <c r="A763" s="163" t="s">
        <v>617</v>
      </c>
      <c r="B763" s="164">
        <v>10428</v>
      </c>
      <c r="C763" s="163" t="s">
        <v>12</v>
      </c>
      <c r="D763" s="164">
        <v>2</v>
      </c>
      <c r="E763" s="7">
        <v>658</v>
      </c>
      <c r="F763" s="7">
        <v>0</v>
      </c>
      <c r="G763" s="7">
        <v>0</v>
      </c>
      <c r="H763" s="7">
        <v>0</v>
      </c>
      <c r="I763" s="7">
        <v>658</v>
      </c>
      <c r="J763" s="7">
        <v>0</v>
      </c>
      <c r="K763" s="7">
        <v>658</v>
      </c>
      <c r="L763" s="164">
        <v>1</v>
      </c>
      <c r="M763" s="16">
        <v>0</v>
      </c>
      <c r="N763" s="13">
        <v>46017</v>
      </c>
    </row>
    <row r="764" spans="1:14" x14ac:dyDescent="0.15">
      <c r="A764" s="163" t="s">
        <v>410</v>
      </c>
      <c r="B764" s="164">
        <v>10263</v>
      </c>
      <c r="C764" s="163" t="s">
        <v>399</v>
      </c>
      <c r="D764" s="164">
        <v>1</v>
      </c>
      <c r="E764" s="7">
        <v>0</v>
      </c>
      <c r="F764" s="7">
        <v>0</v>
      </c>
      <c r="G764" s="7">
        <v>0</v>
      </c>
      <c r="H764" s="7">
        <v>0</v>
      </c>
      <c r="I764" s="7">
        <v>0</v>
      </c>
      <c r="J764" s="7">
        <v>0</v>
      </c>
      <c r="K764" s="7">
        <v>0</v>
      </c>
      <c r="L764" s="164">
        <v>0</v>
      </c>
      <c r="M764" s="16">
        <v>0</v>
      </c>
      <c r="N764" s="13">
        <v>46017</v>
      </c>
    </row>
    <row r="765" spans="1:14" x14ac:dyDescent="0.15">
      <c r="A765" s="163" t="s">
        <v>463</v>
      </c>
      <c r="B765" s="164">
        <v>10242</v>
      </c>
      <c r="C765" s="163" t="s">
        <v>399</v>
      </c>
      <c r="D765" s="164">
        <v>1</v>
      </c>
      <c r="E765" s="7">
        <v>0</v>
      </c>
      <c r="F765" s="7">
        <v>0</v>
      </c>
      <c r="G765" s="7">
        <v>0</v>
      </c>
      <c r="H765" s="7">
        <v>0</v>
      </c>
      <c r="I765" s="7">
        <v>0</v>
      </c>
      <c r="J765" s="7">
        <v>0</v>
      </c>
      <c r="K765" s="7">
        <v>0</v>
      </c>
      <c r="L765" s="164">
        <v>0</v>
      </c>
      <c r="M765" s="16">
        <v>0</v>
      </c>
      <c r="N765" s="13">
        <v>46017</v>
      </c>
    </row>
    <row r="766" spans="1:14" x14ac:dyDescent="0.15">
      <c r="A766" s="163" t="s">
        <v>433</v>
      </c>
      <c r="B766" s="164">
        <v>10405</v>
      </c>
      <c r="C766" s="163" t="s">
        <v>399</v>
      </c>
      <c r="D766" s="164">
        <v>1</v>
      </c>
      <c r="E766" s="7">
        <v>0</v>
      </c>
      <c r="F766" s="7">
        <v>0</v>
      </c>
      <c r="G766" s="7">
        <v>0</v>
      </c>
      <c r="H766" s="7">
        <v>0</v>
      </c>
      <c r="I766" s="7">
        <v>0</v>
      </c>
      <c r="J766" s="7">
        <v>0</v>
      </c>
      <c r="K766" s="7">
        <v>0</v>
      </c>
      <c r="L766" s="164">
        <v>0</v>
      </c>
      <c r="M766" s="16">
        <v>0</v>
      </c>
      <c r="N766" s="13">
        <v>46017</v>
      </c>
    </row>
    <row r="767" spans="1:14" x14ac:dyDescent="0.15">
      <c r="A767" s="163" t="s">
        <v>500</v>
      </c>
      <c r="B767" s="164">
        <v>10494</v>
      </c>
      <c r="C767" s="163" t="s">
        <v>98</v>
      </c>
      <c r="D767" s="164">
        <v>1</v>
      </c>
      <c r="E767" s="7">
        <v>38</v>
      </c>
      <c r="F767" s="7">
        <v>0</v>
      </c>
      <c r="G767" s="7">
        <v>0</v>
      </c>
      <c r="H767" s="7">
        <v>0</v>
      </c>
      <c r="I767" s="7">
        <v>38</v>
      </c>
      <c r="J767" s="7">
        <v>0</v>
      </c>
      <c r="K767" s="7">
        <v>38</v>
      </c>
      <c r="L767" s="164">
        <v>1</v>
      </c>
      <c r="M767" s="16">
        <v>0</v>
      </c>
      <c r="N767" s="13">
        <v>46017</v>
      </c>
    </row>
    <row r="768" spans="1:14" x14ac:dyDescent="0.15">
      <c r="A768" s="163" t="s">
        <v>429</v>
      </c>
      <c r="B768" s="164">
        <v>10632</v>
      </c>
      <c r="C768" s="163" t="s">
        <v>727</v>
      </c>
      <c r="D768" s="164">
        <v>1</v>
      </c>
      <c r="E768" s="7">
        <v>159</v>
      </c>
      <c r="F768" s="7">
        <v>0</v>
      </c>
      <c r="G768" s="7">
        <v>0</v>
      </c>
      <c r="H768" s="7">
        <v>0</v>
      </c>
      <c r="I768" s="7">
        <v>159</v>
      </c>
      <c r="J768" s="7">
        <v>0</v>
      </c>
      <c r="K768" s="7">
        <v>159</v>
      </c>
      <c r="L768" s="164">
        <v>1</v>
      </c>
      <c r="M768" s="16">
        <v>0</v>
      </c>
      <c r="N768" s="13">
        <v>46017</v>
      </c>
    </row>
    <row r="769" spans="1:14" x14ac:dyDescent="0.15">
      <c r="A769" s="163" t="s">
        <v>388</v>
      </c>
      <c r="B769" s="164">
        <v>10187</v>
      </c>
      <c r="C769" s="163" t="s">
        <v>98</v>
      </c>
      <c r="D769" s="164">
        <v>1</v>
      </c>
      <c r="E769" s="7">
        <v>230</v>
      </c>
      <c r="F769" s="7">
        <v>0</v>
      </c>
      <c r="G769" s="7">
        <v>0</v>
      </c>
      <c r="H769" s="7">
        <v>0</v>
      </c>
      <c r="I769" s="7">
        <v>230</v>
      </c>
      <c r="J769" s="7">
        <v>0</v>
      </c>
      <c r="K769" s="7">
        <v>230</v>
      </c>
      <c r="L769" s="164">
        <v>1</v>
      </c>
      <c r="M769" s="16">
        <v>0</v>
      </c>
      <c r="N769" s="13">
        <v>46017</v>
      </c>
    </row>
    <row r="770" spans="1:14" x14ac:dyDescent="0.15">
      <c r="A770" s="163" t="s">
        <v>502</v>
      </c>
      <c r="B770" s="164">
        <v>10240</v>
      </c>
      <c r="C770" s="163" t="s">
        <v>38</v>
      </c>
      <c r="D770" s="164">
        <v>1</v>
      </c>
      <c r="E770" s="7">
        <v>95</v>
      </c>
      <c r="F770" s="7">
        <v>0</v>
      </c>
      <c r="G770" s="7">
        <v>0</v>
      </c>
      <c r="H770" s="7">
        <v>0</v>
      </c>
      <c r="I770" s="7">
        <v>95</v>
      </c>
      <c r="J770" s="7">
        <v>0</v>
      </c>
      <c r="K770" s="7">
        <v>95</v>
      </c>
      <c r="L770" s="164">
        <v>1</v>
      </c>
      <c r="M770" s="16">
        <v>0</v>
      </c>
      <c r="N770" s="13">
        <v>46018</v>
      </c>
    </row>
    <row r="771" spans="1:14" x14ac:dyDescent="0.15">
      <c r="A771" s="163" t="s">
        <v>674</v>
      </c>
      <c r="B771" s="164">
        <v>10574</v>
      </c>
      <c r="C771" s="163" t="s">
        <v>399</v>
      </c>
      <c r="D771" s="164">
        <v>1</v>
      </c>
      <c r="E771" s="7">
        <v>0</v>
      </c>
      <c r="F771" s="7">
        <v>0</v>
      </c>
      <c r="G771" s="7">
        <v>0</v>
      </c>
      <c r="H771" s="7">
        <v>0</v>
      </c>
      <c r="I771" s="7">
        <v>0</v>
      </c>
      <c r="J771" s="7">
        <v>0</v>
      </c>
      <c r="K771" s="7">
        <v>0</v>
      </c>
      <c r="L771" s="164">
        <v>0</v>
      </c>
      <c r="M771" s="16">
        <v>0</v>
      </c>
      <c r="N771" s="13">
        <v>46018</v>
      </c>
    </row>
    <row r="772" spans="1:14" x14ac:dyDescent="0.15">
      <c r="A772" s="163" t="s">
        <v>537</v>
      </c>
      <c r="B772" s="164">
        <v>10397</v>
      </c>
      <c r="C772" s="163" t="s">
        <v>32</v>
      </c>
      <c r="D772" s="164">
        <v>1</v>
      </c>
      <c r="E772" s="7">
        <v>575</v>
      </c>
      <c r="F772" s="7">
        <v>0</v>
      </c>
      <c r="G772" s="7">
        <v>0</v>
      </c>
      <c r="H772" s="7">
        <v>0</v>
      </c>
      <c r="I772" s="7">
        <v>575</v>
      </c>
      <c r="J772" s="7">
        <v>0</v>
      </c>
      <c r="K772" s="7">
        <v>575</v>
      </c>
      <c r="L772" s="164">
        <v>1</v>
      </c>
      <c r="M772" s="16">
        <v>0</v>
      </c>
      <c r="N772" s="13">
        <v>46018</v>
      </c>
    </row>
    <row r="773" spans="1:14" x14ac:dyDescent="0.15">
      <c r="A773" s="163" t="s">
        <v>584</v>
      </c>
      <c r="B773" s="164">
        <v>10069</v>
      </c>
      <c r="C773" s="163" t="s">
        <v>481</v>
      </c>
      <c r="D773" s="164">
        <v>1</v>
      </c>
      <c r="E773" s="7">
        <v>355</v>
      </c>
      <c r="F773" s="7">
        <v>0</v>
      </c>
      <c r="G773" s="7">
        <v>0</v>
      </c>
      <c r="H773" s="7">
        <v>0</v>
      </c>
      <c r="I773" s="7">
        <v>355</v>
      </c>
      <c r="J773" s="7">
        <v>0</v>
      </c>
      <c r="K773" s="7">
        <v>355</v>
      </c>
      <c r="L773" s="164">
        <v>1</v>
      </c>
      <c r="M773" s="16">
        <v>0</v>
      </c>
      <c r="N773" s="13">
        <v>46018</v>
      </c>
    </row>
    <row r="774" spans="1:14" x14ac:dyDescent="0.15">
      <c r="A774" s="163" t="s">
        <v>554</v>
      </c>
      <c r="B774" s="164">
        <v>10067</v>
      </c>
      <c r="C774" s="163" t="s">
        <v>481</v>
      </c>
      <c r="D774" s="164">
        <v>1</v>
      </c>
      <c r="E774" s="7">
        <v>275</v>
      </c>
      <c r="F774" s="7">
        <v>0</v>
      </c>
      <c r="G774" s="7">
        <v>0</v>
      </c>
      <c r="H774" s="7">
        <v>0</v>
      </c>
      <c r="I774" s="7">
        <v>275</v>
      </c>
      <c r="J774" s="7">
        <v>0</v>
      </c>
      <c r="K774" s="7">
        <v>275</v>
      </c>
      <c r="L774" s="164">
        <v>1</v>
      </c>
      <c r="M774" s="16">
        <v>0</v>
      </c>
      <c r="N774" s="13">
        <v>46018</v>
      </c>
    </row>
    <row r="775" spans="1:14" x14ac:dyDescent="0.15">
      <c r="A775" s="163" t="s">
        <v>518</v>
      </c>
      <c r="B775" s="164">
        <v>10145</v>
      </c>
      <c r="C775" s="163" t="s">
        <v>519</v>
      </c>
      <c r="D775" s="164">
        <v>1</v>
      </c>
      <c r="E775" s="7">
        <v>370</v>
      </c>
      <c r="F775" s="7">
        <v>0</v>
      </c>
      <c r="G775" s="7">
        <v>0</v>
      </c>
      <c r="H775" s="7">
        <v>0</v>
      </c>
      <c r="I775" s="7">
        <v>370</v>
      </c>
      <c r="J775" s="7">
        <v>0</v>
      </c>
      <c r="K775" s="7">
        <v>370</v>
      </c>
      <c r="L775" s="164">
        <v>1</v>
      </c>
      <c r="M775" s="16">
        <v>0</v>
      </c>
      <c r="N775" s="13">
        <v>46018</v>
      </c>
    </row>
    <row r="776" spans="1:14" x14ac:dyDescent="0.15">
      <c r="A776" s="163" t="s">
        <v>733</v>
      </c>
      <c r="B776" s="164">
        <v>10113</v>
      </c>
      <c r="C776" s="163" t="s">
        <v>541</v>
      </c>
      <c r="D776" s="164">
        <v>1</v>
      </c>
      <c r="E776" s="7">
        <v>375</v>
      </c>
      <c r="F776" s="7">
        <v>0</v>
      </c>
      <c r="G776" s="7">
        <v>0</v>
      </c>
      <c r="H776" s="7">
        <v>0</v>
      </c>
      <c r="I776" s="7">
        <v>375</v>
      </c>
      <c r="J776" s="7">
        <v>0</v>
      </c>
      <c r="K776" s="7">
        <v>375</v>
      </c>
      <c r="L776" s="164">
        <v>1</v>
      </c>
      <c r="M776" s="16">
        <v>0</v>
      </c>
      <c r="N776" s="13">
        <v>46018</v>
      </c>
    </row>
    <row r="777" spans="1:14" x14ac:dyDescent="0.15">
      <c r="A777" s="163" t="s">
        <v>578</v>
      </c>
      <c r="B777" s="164">
        <v>10057</v>
      </c>
      <c r="C777" s="163" t="s">
        <v>481</v>
      </c>
      <c r="D777" s="164">
        <v>1</v>
      </c>
      <c r="E777" s="7">
        <v>355</v>
      </c>
      <c r="F777" s="7">
        <v>0</v>
      </c>
      <c r="G777" s="7">
        <v>0</v>
      </c>
      <c r="H777" s="7">
        <v>0</v>
      </c>
      <c r="I777" s="7">
        <v>355</v>
      </c>
      <c r="J777" s="7">
        <v>0</v>
      </c>
      <c r="K777" s="7">
        <v>355</v>
      </c>
      <c r="L777" s="164">
        <v>1</v>
      </c>
      <c r="M777" s="16">
        <v>0</v>
      </c>
      <c r="N777" s="13">
        <v>46018</v>
      </c>
    </row>
    <row r="778" spans="1:14" x14ac:dyDescent="0.15">
      <c r="A778" s="163" t="s">
        <v>610</v>
      </c>
      <c r="B778" s="164">
        <v>10092</v>
      </c>
      <c r="C778" s="163" t="s">
        <v>481</v>
      </c>
      <c r="D778" s="164">
        <v>1</v>
      </c>
      <c r="E778" s="7">
        <v>385</v>
      </c>
      <c r="F778" s="7">
        <v>0</v>
      </c>
      <c r="G778" s="7">
        <v>0</v>
      </c>
      <c r="H778" s="7">
        <v>0</v>
      </c>
      <c r="I778" s="7">
        <v>385</v>
      </c>
      <c r="J778" s="7">
        <v>0</v>
      </c>
      <c r="K778" s="7">
        <v>385</v>
      </c>
      <c r="L778" s="164">
        <v>1</v>
      </c>
      <c r="M778" s="16">
        <v>0</v>
      </c>
      <c r="N778" s="13">
        <v>46018</v>
      </c>
    </row>
    <row r="779" spans="1:14" x14ac:dyDescent="0.15">
      <c r="A779" s="163" t="s">
        <v>650</v>
      </c>
      <c r="B779" s="164">
        <v>10064</v>
      </c>
      <c r="C779" s="163" t="s">
        <v>481</v>
      </c>
      <c r="D779" s="164">
        <v>1</v>
      </c>
      <c r="E779" s="7">
        <v>355</v>
      </c>
      <c r="F779" s="7">
        <v>0</v>
      </c>
      <c r="G779" s="7">
        <v>0</v>
      </c>
      <c r="H779" s="7">
        <v>0</v>
      </c>
      <c r="I779" s="7">
        <v>355</v>
      </c>
      <c r="J779" s="7">
        <v>0</v>
      </c>
      <c r="K779" s="7">
        <v>355</v>
      </c>
      <c r="L779" s="164">
        <v>1</v>
      </c>
      <c r="M779" s="16">
        <v>0</v>
      </c>
      <c r="N779" s="13">
        <v>46018</v>
      </c>
    </row>
    <row r="780" spans="1:14" x14ac:dyDescent="0.15">
      <c r="A780" s="163" t="s">
        <v>487</v>
      </c>
      <c r="B780" s="164">
        <v>10442</v>
      </c>
      <c r="C780" s="163" t="s">
        <v>99</v>
      </c>
      <c r="D780" s="164">
        <v>1</v>
      </c>
      <c r="E780" s="7">
        <v>83</v>
      </c>
      <c r="F780" s="7">
        <v>0</v>
      </c>
      <c r="G780" s="7">
        <v>0</v>
      </c>
      <c r="H780" s="7">
        <v>0</v>
      </c>
      <c r="I780" s="7">
        <v>83</v>
      </c>
      <c r="J780" s="7">
        <v>0</v>
      </c>
      <c r="K780" s="7">
        <v>83</v>
      </c>
      <c r="L780" s="164">
        <v>1</v>
      </c>
      <c r="M780" s="16">
        <v>0</v>
      </c>
      <c r="N780" s="13">
        <v>46018</v>
      </c>
    </row>
    <row r="781" spans="1:14" x14ac:dyDescent="0.15">
      <c r="A781" s="163" t="s">
        <v>542</v>
      </c>
      <c r="B781" s="164">
        <v>10436</v>
      </c>
      <c r="C781" s="163" t="s">
        <v>99</v>
      </c>
      <c r="D781" s="164">
        <v>1</v>
      </c>
      <c r="E781" s="7">
        <v>45</v>
      </c>
      <c r="F781" s="7">
        <v>0</v>
      </c>
      <c r="G781" s="7">
        <v>0</v>
      </c>
      <c r="H781" s="7">
        <v>0</v>
      </c>
      <c r="I781" s="7">
        <v>45</v>
      </c>
      <c r="J781" s="7">
        <v>0</v>
      </c>
      <c r="K781" s="7">
        <v>45</v>
      </c>
      <c r="L781" s="164">
        <v>1</v>
      </c>
      <c r="M781" s="16">
        <v>0</v>
      </c>
      <c r="N781" s="13">
        <v>46018</v>
      </c>
    </row>
    <row r="782" spans="1:14" x14ac:dyDescent="0.15">
      <c r="A782" s="163" t="s">
        <v>706</v>
      </c>
      <c r="B782" s="164">
        <v>10472</v>
      </c>
      <c r="C782" s="163" t="s">
        <v>5</v>
      </c>
      <c r="D782" s="164">
        <v>1</v>
      </c>
      <c r="E782" s="7">
        <v>645</v>
      </c>
      <c r="F782" s="7">
        <v>0</v>
      </c>
      <c r="G782" s="7">
        <v>0</v>
      </c>
      <c r="H782" s="7">
        <v>100</v>
      </c>
      <c r="I782" s="7">
        <v>545</v>
      </c>
      <c r="J782" s="7">
        <v>0</v>
      </c>
      <c r="K782" s="7">
        <v>545</v>
      </c>
      <c r="L782" s="164">
        <v>1</v>
      </c>
      <c r="M782" s="16">
        <v>0</v>
      </c>
      <c r="N782" s="13">
        <v>46018</v>
      </c>
    </row>
    <row r="783" spans="1:14" x14ac:dyDescent="0.15">
      <c r="A783" s="163" t="s">
        <v>492</v>
      </c>
      <c r="B783" s="164">
        <v>10216</v>
      </c>
      <c r="C783" s="163" t="s">
        <v>491</v>
      </c>
      <c r="D783" s="164">
        <v>1</v>
      </c>
      <c r="E783" s="7">
        <v>245</v>
      </c>
      <c r="F783" s="7">
        <v>0</v>
      </c>
      <c r="G783" s="7">
        <v>0</v>
      </c>
      <c r="H783" s="7">
        <v>0</v>
      </c>
      <c r="I783" s="7">
        <v>245</v>
      </c>
      <c r="J783" s="7">
        <v>0</v>
      </c>
      <c r="K783" s="7">
        <v>245</v>
      </c>
      <c r="L783" s="164">
        <v>1</v>
      </c>
      <c r="M783" s="16">
        <v>0</v>
      </c>
      <c r="N783" s="13">
        <v>46018</v>
      </c>
    </row>
    <row r="784" spans="1:14" x14ac:dyDescent="0.15">
      <c r="A784" s="163" t="s">
        <v>493</v>
      </c>
      <c r="B784" s="164">
        <v>10264</v>
      </c>
      <c r="C784" s="163" t="s">
        <v>9</v>
      </c>
      <c r="D784" s="164">
        <v>4</v>
      </c>
      <c r="E784" s="7">
        <v>760</v>
      </c>
      <c r="F784" s="7">
        <v>0</v>
      </c>
      <c r="G784" s="7">
        <v>0</v>
      </c>
      <c r="H784" s="7">
        <v>0</v>
      </c>
      <c r="I784" s="7">
        <v>760</v>
      </c>
      <c r="J784" s="7">
        <v>0</v>
      </c>
      <c r="K784" s="7">
        <v>760</v>
      </c>
      <c r="L784" s="164">
        <v>1</v>
      </c>
      <c r="M784" s="16">
        <v>0</v>
      </c>
      <c r="N784" s="13">
        <v>46018</v>
      </c>
    </row>
    <row r="785" spans="1:14" x14ac:dyDescent="0.15">
      <c r="A785" s="163" t="s">
        <v>557</v>
      </c>
      <c r="B785" s="164">
        <v>10682</v>
      </c>
      <c r="C785" s="163" t="s">
        <v>462</v>
      </c>
      <c r="D785" s="164">
        <v>1</v>
      </c>
      <c r="E785" s="7">
        <v>305</v>
      </c>
      <c r="F785" s="7">
        <v>0</v>
      </c>
      <c r="G785" s="7">
        <v>0</v>
      </c>
      <c r="H785" s="7">
        <v>0</v>
      </c>
      <c r="I785" s="7">
        <v>305</v>
      </c>
      <c r="J785" s="7">
        <v>0</v>
      </c>
      <c r="K785" s="7">
        <v>305</v>
      </c>
      <c r="L785" s="164">
        <v>1</v>
      </c>
      <c r="M785" s="16">
        <v>0</v>
      </c>
      <c r="N785" s="13">
        <v>46018</v>
      </c>
    </row>
    <row r="786" spans="1:14" x14ac:dyDescent="0.15">
      <c r="A786" s="163" t="s">
        <v>587</v>
      </c>
      <c r="B786" s="164">
        <v>10381</v>
      </c>
      <c r="C786" s="163" t="s">
        <v>9</v>
      </c>
      <c r="D786" s="164">
        <v>1</v>
      </c>
      <c r="E786" s="7">
        <v>225</v>
      </c>
      <c r="F786" s="7">
        <v>0</v>
      </c>
      <c r="G786" s="7">
        <v>0</v>
      </c>
      <c r="H786" s="7">
        <v>0</v>
      </c>
      <c r="I786" s="7">
        <v>225</v>
      </c>
      <c r="J786" s="7">
        <v>0</v>
      </c>
      <c r="K786" s="7">
        <v>225</v>
      </c>
      <c r="L786" s="164">
        <v>1</v>
      </c>
      <c r="M786" s="16">
        <v>0</v>
      </c>
      <c r="N786" s="13">
        <v>46018</v>
      </c>
    </row>
    <row r="787" spans="1:14" x14ac:dyDescent="0.15">
      <c r="A787" s="163" t="s">
        <v>495</v>
      </c>
      <c r="B787" s="164">
        <v>10354</v>
      </c>
      <c r="C787" s="163" t="s">
        <v>19</v>
      </c>
      <c r="D787" s="164">
        <v>2</v>
      </c>
      <c r="E787" s="7">
        <v>700</v>
      </c>
      <c r="F787" s="7">
        <v>0</v>
      </c>
      <c r="G787" s="7">
        <v>0</v>
      </c>
      <c r="H787" s="7">
        <v>0</v>
      </c>
      <c r="I787" s="7">
        <v>700</v>
      </c>
      <c r="J787" s="7">
        <v>0</v>
      </c>
      <c r="K787" s="7">
        <v>700</v>
      </c>
      <c r="L787" s="164">
        <v>1</v>
      </c>
      <c r="M787" s="16">
        <v>0</v>
      </c>
      <c r="N787" s="13">
        <v>46018</v>
      </c>
    </row>
    <row r="788" spans="1:14" x14ac:dyDescent="0.15">
      <c r="A788" s="163" t="s">
        <v>497</v>
      </c>
      <c r="B788" s="164">
        <v>10359</v>
      </c>
      <c r="C788" s="163" t="s">
        <v>19</v>
      </c>
      <c r="D788" s="164">
        <v>1</v>
      </c>
      <c r="E788" s="7">
        <v>385</v>
      </c>
      <c r="F788" s="7">
        <v>0</v>
      </c>
      <c r="G788" s="7">
        <v>0</v>
      </c>
      <c r="H788" s="7">
        <v>0</v>
      </c>
      <c r="I788" s="7">
        <v>385</v>
      </c>
      <c r="J788" s="7">
        <v>0</v>
      </c>
      <c r="K788" s="7">
        <v>385</v>
      </c>
      <c r="L788" s="164">
        <v>1</v>
      </c>
      <c r="M788" s="16">
        <v>0</v>
      </c>
      <c r="N788" s="13">
        <v>46018</v>
      </c>
    </row>
    <row r="789" spans="1:14" x14ac:dyDescent="0.15">
      <c r="A789" s="163" t="s">
        <v>498</v>
      </c>
      <c r="B789" s="164">
        <v>10356</v>
      </c>
      <c r="C789" s="163" t="s">
        <v>19</v>
      </c>
      <c r="D789" s="164">
        <v>2</v>
      </c>
      <c r="E789" s="7">
        <v>720</v>
      </c>
      <c r="F789" s="7">
        <v>0</v>
      </c>
      <c r="G789" s="7">
        <v>0</v>
      </c>
      <c r="H789" s="7">
        <v>0</v>
      </c>
      <c r="I789" s="7">
        <v>720</v>
      </c>
      <c r="J789" s="7">
        <v>0</v>
      </c>
      <c r="K789" s="7">
        <v>720</v>
      </c>
      <c r="L789" s="164">
        <v>1</v>
      </c>
      <c r="M789" s="16">
        <v>0</v>
      </c>
      <c r="N789" s="13">
        <v>46018</v>
      </c>
    </row>
    <row r="790" spans="1:14" x14ac:dyDescent="0.15">
      <c r="A790" s="163" t="s">
        <v>512</v>
      </c>
      <c r="B790" s="164">
        <v>10427</v>
      </c>
      <c r="C790" s="163" t="s">
        <v>12</v>
      </c>
      <c r="D790" s="164">
        <v>2</v>
      </c>
      <c r="E790" s="7">
        <v>718</v>
      </c>
      <c r="F790" s="7">
        <v>0</v>
      </c>
      <c r="G790" s="7">
        <v>0</v>
      </c>
      <c r="H790" s="7">
        <v>0</v>
      </c>
      <c r="I790" s="7">
        <v>718</v>
      </c>
      <c r="J790" s="7">
        <v>0</v>
      </c>
      <c r="K790" s="7">
        <v>718</v>
      </c>
      <c r="L790" s="164">
        <v>1</v>
      </c>
      <c r="M790" s="16">
        <v>0</v>
      </c>
      <c r="N790" s="13">
        <v>46018</v>
      </c>
    </row>
    <row r="791" spans="1:14" x14ac:dyDescent="0.15">
      <c r="A791" s="163" t="s">
        <v>532</v>
      </c>
      <c r="B791" s="164">
        <v>10421</v>
      </c>
      <c r="C791" s="163" t="s">
        <v>79</v>
      </c>
      <c r="D791" s="164">
        <v>2</v>
      </c>
      <c r="E791" s="7">
        <v>476</v>
      </c>
      <c r="F791" s="7">
        <v>0</v>
      </c>
      <c r="G791" s="7">
        <v>0</v>
      </c>
      <c r="H791" s="7">
        <v>0</v>
      </c>
      <c r="I791" s="7">
        <v>476</v>
      </c>
      <c r="J791" s="7">
        <v>0</v>
      </c>
      <c r="K791" s="7">
        <v>476</v>
      </c>
      <c r="L791" s="164">
        <v>1</v>
      </c>
      <c r="M791" s="16">
        <v>0</v>
      </c>
      <c r="N791" s="13">
        <v>46018</v>
      </c>
    </row>
    <row r="792" spans="1:14" x14ac:dyDescent="0.15">
      <c r="A792" s="163" t="s">
        <v>499</v>
      </c>
      <c r="B792" s="164">
        <v>10423</v>
      </c>
      <c r="C792" s="163" t="s">
        <v>79</v>
      </c>
      <c r="D792" s="164">
        <v>1</v>
      </c>
      <c r="E792" s="7">
        <v>280</v>
      </c>
      <c r="F792" s="7">
        <v>0</v>
      </c>
      <c r="G792" s="7">
        <v>0</v>
      </c>
      <c r="H792" s="7">
        <v>0</v>
      </c>
      <c r="I792" s="7">
        <v>280</v>
      </c>
      <c r="J792" s="7">
        <v>0</v>
      </c>
      <c r="K792" s="7">
        <v>280</v>
      </c>
      <c r="L792" s="164">
        <v>1</v>
      </c>
      <c r="M792" s="16">
        <v>0</v>
      </c>
      <c r="N792" s="13">
        <v>46018</v>
      </c>
    </row>
    <row r="793" spans="1:14" x14ac:dyDescent="0.15">
      <c r="A793" s="163" t="s">
        <v>370</v>
      </c>
      <c r="B793" s="164">
        <v>10175</v>
      </c>
      <c r="C793" s="163" t="s">
        <v>462</v>
      </c>
      <c r="D793" s="164">
        <v>1</v>
      </c>
      <c r="E793" s="7">
        <v>220</v>
      </c>
      <c r="F793" s="7">
        <v>0</v>
      </c>
      <c r="G793" s="7">
        <v>0</v>
      </c>
      <c r="H793" s="7">
        <v>0</v>
      </c>
      <c r="I793" s="7">
        <v>220</v>
      </c>
      <c r="J793" s="7">
        <v>0</v>
      </c>
      <c r="K793" s="7">
        <v>220</v>
      </c>
      <c r="L793" s="164">
        <v>1</v>
      </c>
      <c r="M793" s="16">
        <v>0</v>
      </c>
      <c r="N793" s="13">
        <v>46018</v>
      </c>
    </row>
    <row r="794" spans="1:14" x14ac:dyDescent="0.15">
      <c r="A794" s="163" t="s">
        <v>473</v>
      </c>
      <c r="B794" s="164">
        <v>10528</v>
      </c>
      <c r="C794" s="163" t="s">
        <v>399</v>
      </c>
      <c r="D794" s="164">
        <v>1</v>
      </c>
      <c r="E794" s="7">
        <v>0</v>
      </c>
      <c r="F794" s="7">
        <v>0</v>
      </c>
      <c r="G794" s="7">
        <v>0</v>
      </c>
      <c r="H794" s="7">
        <v>0</v>
      </c>
      <c r="I794" s="7">
        <v>0</v>
      </c>
      <c r="J794" s="7">
        <v>0</v>
      </c>
      <c r="K794" s="7">
        <v>0</v>
      </c>
      <c r="L794" s="164">
        <v>0</v>
      </c>
      <c r="M794" s="16">
        <v>0</v>
      </c>
      <c r="N794" s="13">
        <v>46018</v>
      </c>
    </row>
    <row r="795" spans="1:14" x14ac:dyDescent="0.15">
      <c r="A795" s="163" t="s">
        <v>223</v>
      </c>
      <c r="B795" s="164">
        <v>10010</v>
      </c>
      <c r="C795" s="163" t="s">
        <v>98</v>
      </c>
      <c r="D795" s="164">
        <v>1</v>
      </c>
      <c r="E795" s="7">
        <v>25</v>
      </c>
      <c r="F795" s="7">
        <v>0</v>
      </c>
      <c r="G795" s="7">
        <v>0</v>
      </c>
      <c r="H795" s="7">
        <v>0</v>
      </c>
      <c r="I795" s="7">
        <v>25</v>
      </c>
      <c r="J795" s="7">
        <v>0</v>
      </c>
      <c r="K795" s="7">
        <v>25</v>
      </c>
      <c r="L795" s="164">
        <v>1</v>
      </c>
      <c r="M795" s="16">
        <v>0</v>
      </c>
      <c r="N795" s="13">
        <v>46018</v>
      </c>
    </row>
    <row r="796" spans="1:14" x14ac:dyDescent="0.15">
      <c r="A796" s="163" t="s">
        <v>429</v>
      </c>
      <c r="B796" s="164">
        <v>10632</v>
      </c>
      <c r="C796" s="163" t="s">
        <v>727</v>
      </c>
      <c r="D796" s="164">
        <v>2</v>
      </c>
      <c r="E796" s="7">
        <v>318</v>
      </c>
      <c r="F796" s="7">
        <v>0</v>
      </c>
      <c r="G796" s="7">
        <v>0</v>
      </c>
      <c r="H796" s="7">
        <v>0</v>
      </c>
      <c r="I796" s="7">
        <v>318</v>
      </c>
      <c r="J796" s="7">
        <v>0</v>
      </c>
      <c r="K796" s="7">
        <v>318</v>
      </c>
      <c r="L796" s="164">
        <v>1</v>
      </c>
      <c r="M796" s="16">
        <v>0</v>
      </c>
      <c r="N796" s="13">
        <v>46018</v>
      </c>
    </row>
    <row r="797" spans="1:14" x14ac:dyDescent="0.15">
      <c r="A797" s="163" t="s">
        <v>685</v>
      </c>
      <c r="B797" s="164">
        <v>10457</v>
      </c>
      <c r="C797" s="163" t="s">
        <v>38</v>
      </c>
      <c r="D797" s="164">
        <v>1</v>
      </c>
      <c r="E797" s="7">
        <v>285</v>
      </c>
      <c r="F797" s="7">
        <v>0</v>
      </c>
      <c r="G797" s="7">
        <v>0</v>
      </c>
      <c r="H797" s="7">
        <v>0</v>
      </c>
      <c r="I797" s="7">
        <v>285</v>
      </c>
      <c r="J797" s="7">
        <v>0</v>
      </c>
      <c r="K797" s="7">
        <v>285</v>
      </c>
      <c r="L797" s="164">
        <v>1</v>
      </c>
      <c r="M797" s="16">
        <v>0</v>
      </c>
      <c r="N797" s="13">
        <v>46019</v>
      </c>
    </row>
    <row r="798" spans="1:14" x14ac:dyDescent="0.15">
      <c r="A798" s="163" t="s">
        <v>478</v>
      </c>
      <c r="B798" s="164">
        <v>10461</v>
      </c>
      <c r="C798" s="163" t="s">
        <v>38</v>
      </c>
      <c r="D798" s="164">
        <v>1</v>
      </c>
      <c r="E798" s="7">
        <v>275</v>
      </c>
      <c r="F798" s="7">
        <v>0</v>
      </c>
      <c r="G798" s="7">
        <v>0</v>
      </c>
      <c r="H798" s="7">
        <v>0</v>
      </c>
      <c r="I798" s="7">
        <v>275</v>
      </c>
      <c r="J798" s="7">
        <v>0</v>
      </c>
      <c r="K798" s="7">
        <v>275</v>
      </c>
      <c r="L798" s="164">
        <v>1</v>
      </c>
      <c r="M798" s="16">
        <v>0</v>
      </c>
      <c r="N798" s="13">
        <v>46019</v>
      </c>
    </row>
    <row r="799" spans="1:14" x14ac:dyDescent="0.15">
      <c r="A799" s="163" t="s">
        <v>503</v>
      </c>
      <c r="B799" s="164">
        <v>10044</v>
      </c>
      <c r="C799" s="163" t="s">
        <v>481</v>
      </c>
      <c r="D799" s="164">
        <v>1</v>
      </c>
      <c r="E799" s="7">
        <v>260</v>
      </c>
      <c r="F799" s="7">
        <v>0</v>
      </c>
      <c r="G799" s="7">
        <v>0</v>
      </c>
      <c r="H799" s="7">
        <v>0</v>
      </c>
      <c r="I799" s="7">
        <v>260</v>
      </c>
      <c r="J799" s="7">
        <v>0</v>
      </c>
      <c r="K799" s="7">
        <v>260</v>
      </c>
      <c r="L799" s="164">
        <v>1</v>
      </c>
      <c r="M799" s="16">
        <v>0</v>
      </c>
      <c r="N799" s="13">
        <v>46019</v>
      </c>
    </row>
    <row r="800" spans="1:14" x14ac:dyDescent="0.15">
      <c r="A800" s="163" t="s">
        <v>485</v>
      </c>
      <c r="B800" s="164">
        <v>10090</v>
      </c>
      <c r="C800" s="163" t="s">
        <v>481</v>
      </c>
      <c r="D800" s="164">
        <v>1</v>
      </c>
      <c r="E800" s="7">
        <v>315</v>
      </c>
      <c r="F800" s="7">
        <v>0</v>
      </c>
      <c r="G800" s="7">
        <v>0</v>
      </c>
      <c r="H800" s="7">
        <v>0</v>
      </c>
      <c r="I800" s="7">
        <v>315</v>
      </c>
      <c r="J800" s="7">
        <v>0</v>
      </c>
      <c r="K800" s="7">
        <v>315</v>
      </c>
      <c r="L800" s="164">
        <v>1</v>
      </c>
      <c r="M800" s="16">
        <v>0</v>
      </c>
      <c r="N800" s="13">
        <v>46019</v>
      </c>
    </row>
    <row r="801" spans="1:14" x14ac:dyDescent="0.15">
      <c r="A801" s="163" t="s">
        <v>706</v>
      </c>
      <c r="B801" s="164">
        <v>10472</v>
      </c>
      <c r="C801" s="163" t="s">
        <v>5</v>
      </c>
      <c r="D801" s="164">
        <v>1</v>
      </c>
      <c r="E801" s="7">
        <v>645</v>
      </c>
      <c r="F801" s="7">
        <v>0</v>
      </c>
      <c r="G801" s="7">
        <v>0</v>
      </c>
      <c r="H801" s="7">
        <v>0</v>
      </c>
      <c r="I801" s="7">
        <v>645</v>
      </c>
      <c r="J801" s="7">
        <v>0</v>
      </c>
      <c r="K801" s="7">
        <v>645</v>
      </c>
      <c r="L801" s="164">
        <v>1</v>
      </c>
      <c r="M801" s="16">
        <v>0</v>
      </c>
      <c r="N801" s="13">
        <v>46019</v>
      </c>
    </row>
    <row r="802" spans="1:14" x14ac:dyDescent="0.15">
      <c r="A802" s="163" t="s">
        <v>552</v>
      </c>
      <c r="B802" s="164">
        <v>10211</v>
      </c>
      <c r="C802" s="163" t="s">
        <v>491</v>
      </c>
      <c r="D802" s="164">
        <v>1</v>
      </c>
      <c r="E802" s="7">
        <v>265</v>
      </c>
      <c r="F802" s="7">
        <v>0</v>
      </c>
      <c r="G802" s="7">
        <v>0</v>
      </c>
      <c r="H802" s="7">
        <v>15.26</v>
      </c>
      <c r="I802" s="7">
        <v>249.74</v>
      </c>
      <c r="J802" s="7">
        <v>0</v>
      </c>
      <c r="K802" s="7">
        <v>249.74</v>
      </c>
      <c r="L802" s="164">
        <v>1</v>
      </c>
      <c r="M802" s="16">
        <v>0</v>
      </c>
      <c r="N802" s="13">
        <v>46019</v>
      </c>
    </row>
    <row r="803" spans="1:14" x14ac:dyDescent="0.15">
      <c r="A803" s="163" t="s">
        <v>490</v>
      </c>
      <c r="B803" s="164">
        <v>10223</v>
      </c>
      <c r="C803" s="163" t="s">
        <v>491</v>
      </c>
      <c r="D803" s="164">
        <v>1</v>
      </c>
      <c r="E803" s="7">
        <v>275</v>
      </c>
      <c r="F803" s="7">
        <v>0</v>
      </c>
      <c r="G803" s="7">
        <v>0</v>
      </c>
      <c r="H803" s="7">
        <v>15.84</v>
      </c>
      <c r="I803" s="7">
        <v>259.16000000000003</v>
      </c>
      <c r="J803" s="7">
        <v>0</v>
      </c>
      <c r="K803" s="7">
        <v>259.16000000000003</v>
      </c>
      <c r="L803" s="164">
        <v>1</v>
      </c>
      <c r="M803" s="16">
        <v>0</v>
      </c>
      <c r="N803" s="13">
        <v>46019</v>
      </c>
    </row>
    <row r="804" spans="1:14" x14ac:dyDescent="0.15">
      <c r="A804" s="163" t="s">
        <v>493</v>
      </c>
      <c r="B804" s="164">
        <v>10264</v>
      </c>
      <c r="C804" s="163" t="s">
        <v>9</v>
      </c>
      <c r="D804" s="164">
        <v>1</v>
      </c>
      <c r="E804" s="7">
        <v>190</v>
      </c>
      <c r="F804" s="7">
        <v>0</v>
      </c>
      <c r="G804" s="7">
        <v>0</v>
      </c>
      <c r="H804" s="7">
        <v>0</v>
      </c>
      <c r="I804" s="7">
        <v>190</v>
      </c>
      <c r="J804" s="7">
        <v>0</v>
      </c>
      <c r="K804" s="7">
        <v>190</v>
      </c>
      <c r="L804" s="164">
        <v>1</v>
      </c>
      <c r="M804" s="16">
        <v>0</v>
      </c>
      <c r="N804" s="13">
        <v>46019</v>
      </c>
    </row>
    <row r="805" spans="1:14" x14ac:dyDescent="0.15">
      <c r="A805" s="163" t="s">
        <v>529</v>
      </c>
      <c r="B805" s="164">
        <v>10353</v>
      </c>
      <c r="C805" s="163" t="s">
        <v>19</v>
      </c>
      <c r="D805" s="164">
        <v>1</v>
      </c>
      <c r="E805" s="7">
        <v>350</v>
      </c>
      <c r="F805" s="7">
        <v>0</v>
      </c>
      <c r="G805" s="7">
        <v>0</v>
      </c>
      <c r="H805" s="7">
        <v>20.16</v>
      </c>
      <c r="I805" s="7">
        <v>329.84</v>
      </c>
      <c r="J805" s="7">
        <v>0</v>
      </c>
      <c r="K805" s="7">
        <v>329.84</v>
      </c>
      <c r="L805" s="164">
        <v>1</v>
      </c>
      <c r="M805" s="16">
        <v>0</v>
      </c>
      <c r="N805" s="13">
        <v>46019</v>
      </c>
    </row>
    <row r="806" spans="1:14" x14ac:dyDescent="0.15">
      <c r="A806" s="163" t="s">
        <v>496</v>
      </c>
      <c r="B806" s="164">
        <v>10360</v>
      </c>
      <c r="C806" s="163" t="s">
        <v>19</v>
      </c>
      <c r="D806" s="164">
        <v>1</v>
      </c>
      <c r="E806" s="7">
        <v>385</v>
      </c>
      <c r="F806" s="7">
        <v>0</v>
      </c>
      <c r="G806" s="7">
        <v>0</v>
      </c>
      <c r="H806" s="7">
        <v>0</v>
      </c>
      <c r="I806" s="7">
        <v>385</v>
      </c>
      <c r="J806" s="7">
        <v>0</v>
      </c>
      <c r="K806" s="7">
        <v>385</v>
      </c>
      <c r="L806" s="164">
        <v>1</v>
      </c>
      <c r="M806" s="16">
        <v>0</v>
      </c>
      <c r="N806" s="13">
        <v>46019</v>
      </c>
    </row>
    <row r="807" spans="1:14" x14ac:dyDescent="0.15">
      <c r="A807" s="163" t="s">
        <v>498</v>
      </c>
      <c r="B807" s="164">
        <v>10356</v>
      </c>
      <c r="C807" s="163" t="s">
        <v>19</v>
      </c>
      <c r="D807" s="164">
        <v>1</v>
      </c>
      <c r="E807" s="7">
        <v>360</v>
      </c>
      <c r="F807" s="7">
        <v>0</v>
      </c>
      <c r="G807" s="7">
        <v>0</v>
      </c>
      <c r="H807" s="7">
        <v>20.74</v>
      </c>
      <c r="I807" s="7">
        <v>339.26</v>
      </c>
      <c r="J807" s="7">
        <v>0</v>
      </c>
      <c r="K807" s="7">
        <v>339.26</v>
      </c>
      <c r="L807" s="164">
        <v>1</v>
      </c>
      <c r="M807" s="16">
        <v>0</v>
      </c>
      <c r="N807" s="13">
        <v>46019</v>
      </c>
    </row>
    <row r="808" spans="1:14" x14ac:dyDescent="0.15">
      <c r="A808" s="163" t="s">
        <v>565</v>
      </c>
      <c r="B808" s="164">
        <v>10403</v>
      </c>
      <c r="C808" s="163" t="s">
        <v>35</v>
      </c>
      <c r="D808" s="164">
        <v>1</v>
      </c>
      <c r="E808" s="7">
        <v>335</v>
      </c>
      <c r="F808" s="7">
        <v>0</v>
      </c>
      <c r="G808" s="7">
        <v>0</v>
      </c>
      <c r="H808" s="7">
        <v>0</v>
      </c>
      <c r="I808" s="7">
        <v>335</v>
      </c>
      <c r="J808" s="7">
        <v>0</v>
      </c>
      <c r="K808" s="7">
        <v>335</v>
      </c>
      <c r="L808" s="164">
        <v>1</v>
      </c>
      <c r="M808" s="16">
        <v>0</v>
      </c>
      <c r="N808" s="13">
        <v>46019</v>
      </c>
    </row>
    <row r="809" spans="1:14" x14ac:dyDescent="0.15">
      <c r="A809" s="163" t="s">
        <v>410</v>
      </c>
      <c r="B809" s="164">
        <v>10263</v>
      </c>
      <c r="C809" s="163" t="s">
        <v>399</v>
      </c>
      <c r="D809" s="164">
        <v>2</v>
      </c>
      <c r="E809" s="7">
        <v>0</v>
      </c>
      <c r="F809" s="7">
        <v>0</v>
      </c>
      <c r="G809" s="7">
        <v>0</v>
      </c>
      <c r="H809" s="7">
        <v>0</v>
      </c>
      <c r="I809" s="7">
        <v>0</v>
      </c>
      <c r="J809" s="7">
        <v>0</v>
      </c>
      <c r="K809" s="7">
        <v>0</v>
      </c>
      <c r="L809" s="164">
        <v>0</v>
      </c>
      <c r="M809" s="16">
        <v>0</v>
      </c>
      <c r="N809" s="13">
        <v>46019</v>
      </c>
    </row>
    <row r="810" spans="1:14" x14ac:dyDescent="0.15">
      <c r="A810" s="163" t="s">
        <v>473</v>
      </c>
      <c r="B810" s="164">
        <v>10528</v>
      </c>
      <c r="C810" s="163" t="s">
        <v>399</v>
      </c>
      <c r="D810" s="164">
        <v>1</v>
      </c>
      <c r="E810" s="7">
        <v>0</v>
      </c>
      <c r="F810" s="7">
        <v>0</v>
      </c>
      <c r="G810" s="7">
        <v>0</v>
      </c>
      <c r="H810" s="7">
        <v>0</v>
      </c>
      <c r="I810" s="7">
        <v>0</v>
      </c>
      <c r="J810" s="7">
        <v>0</v>
      </c>
      <c r="K810" s="7">
        <v>0</v>
      </c>
      <c r="L810" s="164">
        <v>0</v>
      </c>
      <c r="M810" s="16">
        <v>0</v>
      </c>
      <c r="N810" s="13">
        <v>46019</v>
      </c>
    </row>
    <row r="811" spans="1:14" x14ac:dyDescent="0.15">
      <c r="A811" s="163" t="s">
        <v>433</v>
      </c>
      <c r="B811" s="164">
        <v>10405</v>
      </c>
      <c r="C811" s="163" t="s">
        <v>399</v>
      </c>
      <c r="D811" s="164">
        <v>3</v>
      </c>
      <c r="E811" s="7">
        <v>0</v>
      </c>
      <c r="F811" s="7">
        <v>0</v>
      </c>
      <c r="G811" s="7">
        <v>0</v>
      </c>
      <c r="H811" s="7">
        <v>0</v>
      </c>
      <c r="I811" s="7">
        <v>0</v>
      </c>
      <c r="J811" s="7">
        <v>0</v>
      </c>
      <c r="K811" s="7">
        <v>0</v>
      </c>
      <c r="L811" s="164">
        <v>0</v>
      </c>
      <c r="M811" s="16">
        <v>0</v>
      </c>
      <c r="N811" s="13">
        <v>46019</v>
      </c>
    </row>
    <row r="812" spans="1:14" x14ac:dyDescent="0.15">
      <c r="A812" s="163" t="s">
        <v>813</v>
      </c>
      <c r="B812" s="164">
        <v>10559</v>
      </c>
      <c r="C812" s="163" t="s">
        <v>399</v>
      </c>
      <c r="D812" s="164">
        <v>1</v>
      </c>
      <c r="E812" s="7">
        <v>0</v>
      </c>
      <c r="F812" s="7">
        <v>0</v>
      </c>
      <c r="G812" s="7">
        <v>0</v>
      </c>
      <c r="H812" s="7">
        <v>0</v>
      </c>
      <c r="I812" s="7">
        <v>0</v>
      </c>
      <c r="J812" s="7">
        <v>0</v>
      </c>
      <c r="K812" s="7">
        <v>0</v>
      </c>
      <c r="L812" s="164">
        <v>0</v>
      </c>
      <c r="M812" s="16">
        <v>0</v>
      </c>
      <c r="N812" s="13">
        <v>46019</v>
      </c>
    </row>
    <row r="813" spans="1:14" x14ac:dyDescent="0.15">
      <c r="A813" s="163" t="s">
        <v>814</v>
      </c>
      <c r="B813" s="164" t="s">
        <v>815</v>
      </c>
      <c r="C813" s="163" t="s">
        <v>399</v>
      </c>
      <c r="D813" s="164">
        <v>1</v>
      </c>
      <c r="E813" s="7">
        <v>0</v>
      </c>
      <c r="F813" s="7">
        <v>0</v>
      </c>
      <c r="G813" s="7">
        <v>0</v>
      </c>
      <c r="H813" s="7">
        <v>0</v>
      </c>
      <c r="I813" s="7">
        <v>0</v>
      </c>
      <c r="J813" s="7">
        <v>0</v>
      </c>
      <c r="K813" s="7">
        <v>0</v>
      </c>
      <c r="L813" s="164">
        <v>0</v>
      </c>
      <c r="M813" s="16">
        <v>0</v>
      </c>
      <c r="N813" s="13">
        <v>46019</v>
      </c>
    </row>
    <row r="814" spans="1:14" x14ac:dyDescent="0.15">
      <c r="A814" s="163" t="s">
        <v>685</v>
      </c>
      <c r="B814" s="164">
        <v>10457</v>
      </c>
      <c r="C814" s="163" t="s">
        <v>38</v>
      </c>
      <c r="D814" s="164">
        <v>1</v>
      </c>
      <c r="E814" s="7">
        <v>285</v>
      </c>
      <c r="F814" s="7">
        <v>0</v>
      </c>
      <c r="G814" s="7">
        <v>0</v>
      </c>
      <c r="H814" s="7">
        <v>0</v>
      </c>
      <c r="I814" s="7">
        <v>285</v>
      </c>
      <c r="J814" s="7">
        <v>0</v>
      </c>
      <c r="K814" s="7">
        <v>285</v>
      </c>
      <c r="L814" s="164">
        <v>1</v>
      </c>
      <c r="M814" s="16">
        <v>0</v>
      </c>
      <c r="N814" s="13">
        <v>46020</v>
      </c>
    </row>
    <row r="815" spans="1:14" x14ac:dyDescent="0.15">
      <c r="A815" s="163" t="s">
        <v>477</v>
      </c>
      <c r="B815" s="164">
        <v>10449</v>
      </c>
      <c r="C815" s="163" t="s">
        <v>38</v>
      </c>
      <c r="D815" s="164">
        <v>1</v>
      </c>
      <c r="E815" s="7">
        <v>260</v>
      </c>
      <c r="F815" s="7">
        <v>0</v>
      </c>
      <c r="G815" s="7">
        <v>0</v>
      </c>
      <c r="H815" s="7">
        <v>0</v>
      </c>
      <c r="I815" s="7">
        <v>260</v>
      </c>
      <c r="J815" s="7">
        <v>0</v>
      </c>
      <c r="K815" s="7">
        <v>260</v>
      </c>
      <c r="L815" s="164">
        <v>1</v>
      </c>
      <c r="M815" s="16">
        <v>0</v>
      </c>
      <c r="N815" s="13">
        <v>46020</v>
      </c>
    </row>
    <row r="816" spans="1:14" x14ac:dyDescent="0.15">
      <c r="A816" s="163" t="s">
        <v>514</v>
      </c>
      <c r="B816" s="164">
        <v>10398</v>
      </c>
      <c r="C816" s="163" t="s">
        <v>32</v>
      </c>
      <c r="D816" s="164">
        <v>2</v>
      </c>
      <c r="E816" s="7">
        <v>1250</v>
      </c>
      <c r="F816" s="7">
        <v>0</v>
      </c>
      <c r="G816" s="7">
        <v>0</v>
      </c>
      <c r="H816" s="7">
        <v>79.62</v>
      </c>
      <c r="I816" s="7">
        <v>1170.3800000000001</v>
      </c>
      <c r="J816" s="7">
        <v>0</v>
      </c>
      <c r="K816" s="7">
        <v>1170.3800000000001</v>
      </c>
      <c r="L816" s="164">
        <v>1</v>
      </c>
      <c r="M816" s="16">
        <v>0</v>
      </c>
      <c r="N816" s="13">
        <v>46020</v>
      </c>
    </row>
    <row r="817" spans="1:14" x14ac:dyDescent="0.15">
      <c r="A817" s="163" t="s">
        <v>515</v>
      </c>
      <c r="B817" s="164">
        <v>10039</v>
      </c>
      <c r="C817" s="163" t="s">
        <v>516</v>
      </c>
      <c r="D817" s="164">
        <v>2</v>
      </c>
      <c r="E817" s="7">
        <v>150</v>
      </c>
      <c r="F817" s="7">
        <v>0</v>
      </c>
      <c r="G817" s="7">
        <v>0</v>
      </c>
      <c r="H817" s="7">
        <v>19.11</v>
      </c>
      <c r="I817" s="7">
        <v>130.88999999999999</v>
      </c>
      <c r="J817" s="7">
        <v>0</v>
      </c>
      <c r="K817" s="7">
        <v>130.88999999999999</v>
      </c>
      <c r="L817" s="164">
        <v>1</v>
      </c>
      <c r="M817" s="16">
        <v>0</v>
      </c>
      <c r="N817" s="13">
        <v>46020</v>
      </c>
    </row>
    <row r="818" spans="1:14" x14ac:dyDescent="0.15">
      <c r="A818" s="163" t="s">
        <v>601</v>
      </c>
      <c r="B818" s="164">
        <v>10167</v>
      </c>
      <c r="C818" s="163" t="s">
        <v>519</v>
      </c>
      <c r="D818" s="164">
        <v>1</v>
      </c>
      <c r="E818" s="7">
        <v>350</v>
      </c>
      <c r="F818" s="7">
        <v>0</v>
      </c>
      <c r="G818" s="7">
        <v>0</v>
      </c>
      <c r="H818" s="7">
        <v>0</v>
      </c>
      <c r="I818" s="7">
        <v>350</v>
      </c>
      <c r="J818" s="7">
        <v>0</v>
      </c>
      <c r="K818" s="7">
        <v>350</v>
      </c>
      <c r="L818" s="164">
        <v>1</v>
      </c>
      <c r="M818" s="16">
        <v>0</v>
      </c>
      <c r="N818" s="13">
        <v>46020</v>
      </c>
    </row>
    <row r="819" spans="1:14" x14ac:dyDescent="0.15">
      <c r="A819" s="163" t="s">
        <v>517</v>
      </c>
      <c r="B819" s="164">
        <v>10070</v>
      </c>
      <c r="C819" s="163" t="s">
        <v>481</v>
      </c>
      <c r="D819" s="164">
        <v>1</v>
      </c>
      <c r="E819" s="7">
        <v>275</v>
      </c>
      <c r="F819" s="7">
        <v>0</v>
      </c>
      <c r="G819" s="7">
        <v>0</v>
      </c>
      <c r="H819" s="7">
        <v>35.03</v>
      </c>
      <c r="I819" s="7">
        <v>239.97</v>
      </c>
      <c r="J819" s="7">
        <v>0</v>
      </c>
      <c r="K819" s="7">
        <v>239.97</v>
      </c>
      <c r="L819" s="164">
        <v>1</v>
      </c>
      <c r="M819" s="16">
        <v>0</v>
      </c>
      <c r="N819" s="13">
        <v>46020</v>
      </c>
    </row>
    <row r="820" spans="1:14" x14ac:dyDescent="0.15">
      <c r="A820" s="163" t="s">
        <v>504</v>
      </c>
      <c r="B820" s="164">
        <v>10125</v>
      </c>
      <c r="C820" s="163" t="s">
        <v>483</v>
      </c>
      <c r="D820" s="164">
        <v>1</v>
      </c>
      <c r="E820" s="7">
        <v>275</v>
      </c>
      <c r="F820" s="7">
        <v>0</v>
      </c>
      <c r="G820" s="7">
        <v>0</v>
      </c>
      <c r="H820" s="7">
        <v>0</v>
      </c>
      <c r="I820" s="7">
        <v>275</v>
      </c>
      <c r="J820" s="7">
        <v>0</v>
      </c>
      <c r="K820" s="7">
        <v>275</v>
      </c>
      <c r="L820" s="164">
        <v>1</v>
      </c>
      <c r="M820" s="16">
        <v>0</v>
      </c>
      <c r="N820" s="13">
        <v>46020</v>
      </c>
    </row>
    <row r="821" spans="1:14" x14ac:dyDescent="0.15">
      <c r="A821" s="163" t="s">
        <v>482</v>
      </c>
      <c r="B821" s="164">
        <v>10109</v>
      </c>
      <c r="C821" s="163" t="s">
        <v>483</v>
      </c>
      <c r="D821" s="164">
        <v>1</v>
      </c>
      <c r="E821" s="7">
        <v>275</v>
      </c>
      <c r="F821" s="7">
        <v>0</v>
      </c>
      <c r="G821" s="7">
        <v>0</v>
      </c>
      <c r="H821" s="7">
        <v>0</v>
      </c>
      <c r="I821" s="7">
        <v>275</v>
      </c>
      <c r="J821" s="7">
        <v>0</v>
      </c>
      <c r="K821" s="7">
        <v>275</v>
      </c>
      <c r="L821" s="164">
        <v>1</v>
      </c>
      <c r="M821" s="16">
        <v>0</v>
      </c>
      <c r="N821" s="13">
        <v>46020</v>
      </c>
    </row>
    <row r="822" spans="1:14" x14ac:dyDescent="0.15">
      <c r="A822" s="163" t="s">
        <v>612</v>
      </c>
      <c r="B822" s="164">
        <v>10051</v>
      </c>
      <c r="C822" s="163" t="s">
        <v>481</v>
      </c>
      <c r="D822" s="164">
        <v>1</v>
      </c>
      <c r="E822" s="7">
        <v>315</v>
      </c>
      <c r="F822" s="7">
        <v>0</v>
      </c>
      <c r="G822" s="7">
        <v>0</v>
      </c>
      <c r="H822" s="7">
        <v>0</v>
      </c>
      <c r="I822" s="7">
        <v>315</v>
      </c>
      <c r="J822" s="7">
        <v>0</v>
      </c>
      <c r="K822" s="7">
        <v>315</v>
      </c>
      <c r="L822" s="164">
        <v>1</v>
      </c>
      <c r="M822" s="16">
        <v>0</v>
      </c>
      <c r="N822" s="13">
        <v>46020</v>
      </c>
    </row>
    <row r="823" spans="1:14" x14ac:dyDescent="0.15">
      <c r="A823" s="163" t="s">
        <v>522</v>
      </c>
      <c r="B823" s="164">
        <v>10055</v>
      </c>
      <c r="C823" s="163" t="s">
        <v>481</v>
      </c>
      <c r="D823" s="164">
        <v>2</v>
      </c>
      <c r="E823" s="7">
        <v>520</v>
      </c>
      <c r="F823" s="7">
        <v>0</v>
      </c>
      <c r="G823" s="7">
        <v>0</v>
      </c>
      <c r="H823" s="7">
        <v>66.239999999999995</v>
      </c>
      <c r="I823" s="7">
        <v>453.76</v>
      </c>
      <c r="J823" s="7">
        <v>0</v>
      </c>
      <c r="K823" s="7">
        <v>453.76</v>
      </c>
      <c r="L823" s="164">
        <v>1</v>
      </c>
      <c r="M823" s="16">
        <v>0</v>
      </c>
      <c r="N823" s="13">
        <v>46020</v>
      </c>
    </row>
    <row r="824" spans="1:14" x14ac:dyDescent="0.15">
      <c r="A824" s="163" t="s">
        <v>487</v>
      </c>
      <c r="B824" s="164">
        <v>10442</v>
      </c>
      <c r="C824" s="163" t="s">
        <v>99</v>
      </c>
      <c r="D824" s="164">
        <v>2</v>
      </c>
      <c r="E824" s="7">
        <v>166</v>
      </c>
      <c r="F824" s="7">
        <v>0</v>
      </c>
      <c r="G824" s="7">
        <v>0</v>
      </c>
      <c r="H824" s="7">
        <v>0</v>
      </c>
      <c r="I824" s="7">
        <v>166</v>
      </c>
      <c r="J824" s="7">
        <v>0</v>
      </c>
      <c r="K824" s="7">
        <v>166</v>
      </c>
      <c r="L824" s="164">
        <v>1</v>
      </c>
      <c r="M824" s="16">
        <v>0</v>
      </c>
      <c r="N824" s="13">
        <v>46020</v>
      </c>
    </row>
    <row r="825" spans="1:14" x14ac:dyDescent="0.15">
      <c r="A825" s="163" t="s">
        <v>594</v>
      </c>
      <c r="B825" s="164">
        <v>10212</v>
      </c>
      <c r="C825" s="163" t="s">
        <v>491</v>
      </c>
      <c r="D825" s="164">
        <v>1</v>
      </c>
      <c r="E825" s="7">
        <v>245</v>
      </c>
      <c r="F825" s="7">
        <v>0</v>
      </c>
      <c r="G825" s="7">
        <v>0</v>
      </c>
      <c r="H825" s="7">
        <v>0</v>
      </c>
      <c r="I825" s="7">
        <v>245</v>
      </c>
      <c r="J825" s="7">
        <v>0</v>
      </c>
      <c r="K825" s="7">
        <v>245</v>
      </c>
      <c r="L825" s="164">
        <v>1</v>
      </c>
      <c r="M825" s="16">
        <v>0</v>
      </c>
      <c r="N825" s="13">
        <v>46020</v>
      </c>
    </row>
    <row r="826" spans="1:14" x14ac:dyDescent="0.15">
      <c r="A826" s="163" t="s">
        <v>506</v>
      </c>
      <c r="B826" s="164">
        <v>10221</v>
      </c>
      <c r="C826" s="163" t="s">
        <v>491</v>
      </c>
      <c r="D826" s="164">
        <v>1</v>
      </c>
      <c r="E826" s="7">
        <v>255</v>
      </c>
      <c r="F826" s="7">
        <v>0</v>
      </c>
      <c r="G826" s="7">
        <v>0</v>
      </c>
      <c r="H826" s="7">
        <v>0</v>
      </c>
      <c r="I826" s="7">
        <v>255</v>
      </c>
      <c r="J826" s="7">
        <v>0</v>
      </c>
      <c r="K826" s="7">
        <v>255</v>
      </c>
      <c r="L826" s="164">
        <v>1</v>
      </c>
      <c r="M826" s="16">
        <v>0</v>
      </c>
      <c r="N826" s="13">
        <v>46020</v>
      </c>
    </row>
    <row r="827" spans="1:14" x14ac:dyDescent="0.15">
      <c r="A827" s="163" t="s">
        <v>493</v>
      </c>
      <c r="B827" s="164">
        <v>10264</v>
      </c>
      <c r="C827" s="163" t="s">
        <v>9</v>
      </c>
      <c r="D827" s="164">
        <v>4</v>
      </c>
      <c r="E827" s="7">
        <v>760</v>
      </c>
      <c r="F827" s="7">
        <v>0</v>
      </c>
      <c r="G827" s="7">
        <v>0</v>
      </c>
      <c r="H827" s="7">
        <v>0</v>
      </c>
      <c r="I827" s="7">
        <v>760</v>
      </c>
      <c r="J827" s="7">
        <v>0</v>
      </c>
      <c r="K827" s="7">
        <v>760</v>
      </c>
      <c r="L827" s="164">
        <v>1</v>
      </c>
      <c r="M827" s="16">
        <v>0</v>
      </c>
      <c r="N827" s="13">
        <v>46020</v>
      </c>
    </row>
    <row r="828" spans="1:14" x14ac:dyDescent="0.15">
      <c r="A828" s="163" t="s">
        <v>553</v>
      </c>
      <c r="B828" s="164">
        <v>10481</v>
      </c>
      <c r="C828" s="163" t="s">
        <v>77</v>
      </c>
      <c r="D828" s="164">
        <v>1</v>
      </c>
      <c r="E828" s="7">
        <v>860</v>
      </c>
      <c r="F828" s="7">
        <v>0</v>
      </c>
      <c r="G828" s="7">
        <v>0</v>
      </c>
      <c r="H828" s="7">
        <v>0</v>
      </c>
      <c r="I828" s="7">
        <v>860</v>
      </c>
      <c r="J828" s="7">
        <v>0</v>
      </c>
      <c r="K828" s="7">
        <v>860</v>
      </c>
      <c r="L828" s="164">
        <v>1</v>
      </c>
      <c r="M828" s="16">
        <v>0</v>
      </c>
      <c r="N828" s="13">
        <v>46020</v>
      </c>
    </row>
    <row r="829" spans="1:14" x14ac:dyDescent="0.15">
      <c r="A829" s="163" t="s">
        <v>691</v>
      </c>
      <c r="B829" s="164">
        <v>10485</v>
      </c>
      <c r="C829" s="163" t="s">
        <v>77</v>
      </c>
      <c r="D829" s="164">
        <v>1</v>
      </c>
      <c r="E829" s="7">
        <v>1799</v>
      </c>
      <c r="F829" s="7">
        <v>0</v>
      </c>
      <c r="G829" s="7">
        <v>0</v>
      </c>
      <c r="H829" s="7">
        <v>0</v>
      </c>
      <c r="I829" s="7">
        <v>1799</v>
      </c>
      <c r="J829" s="7">
        <v>0</v>
      </c>
      <c r="K829" s="7">
        <v>1799</v>
      </c>
      <c r="L829" s="164">
        <v>1</v>
      </c>
      <c r="M829" s="16">
        <v>0</v>
      </c>
      <c r="N829" s="13">
        <v>46020</v>
      </c>
    </row>
    <row r="830" spans="1:14" x14ac:dyDescent="0.15">
      <c r="A830" s="163" t="s">
        <v>651</v>
      </c>
      <c r="B830" s="164">
        <v>10355</v>
      </c>
      <c r="C830" s="163" t="s">
        <v>19</v>
      </c>
      <c r="D830" s="164">
        <v>1</v>
      </c>
      <c r="E830" s="7">
        <v>350</v>
      </c>
      <c r="F830" s="7">
        <v>0</v>
      </c>
      <c r="G830" s="7">
        <v>0</v>
      </c>
      <c r="H830" s="7">
        <v>0</v>
      </c>
      <c r="I830" s="7">
        <v>350</v>
      </c>
      <c r="J830" s="7">
        <v>0</v>
      </c>
      <c r="K830" s="7">
        <v>350</v>
      </c>
      <c r="L830" s="164">
        <v>1</v>
      </c>
      <c r="M830" s="16">
        <v>0</v>
      </c>
      <c r="N830" s="13">
        <v>46020</v>
      </c>
    </row>
    <row r="831" spans="1:14" x14ac:dyDescent="0.15">
      <c r="A831" s="163" t="s">
        <v>497</v>
      </c>
      <c r="B831" s="164">
        <v>10359</v>
      </c>
      <c r="C831" s="163" t="s">
        <v>19</v>
      </c>
      <c r="D831" s="164">
        <v>1</v>
      </c>
      <c r="E831" s="7">
        <v>385</v>
      </c>
      <c r="F831" s="7">
        <v>0</v>
      </c>
      <c r="G831" s="7">
        <v>0</v>
      </c>
      <c r="H831" s="7">
        <v>0</v>
      </c>
      <c r="I831" s="7">
        <v>385</v>
      </c>
      <c r="J831" s="7">
        <v>0</v>
      </c>
      <c r="K831" s="7">
        <v>385</v>
      </c>
      <c r="L831" s="164">
        <v>1</v>
      </c>
      <c r="M831" s="16">
        <v>0</v>
      </c>
      <c r="N831" s="13">
        <v>46020</v>
      </c>
    </row>
    <row r="832" spans="1:14" x14ac:dyDescent="0.15">
      <c r="A832" s="163" t="s">
        <v>707</v>
      </c>
      <c r="B832" s="164">
        <v>10418</v>
      </c>
      <c r="C832" s="163" t="s">
        <v>79</v>
      </c>
      <c r="D832" s="164">
        <v>1</v>
      </c>
      <c r="E832" s="7">
        <v>375</v>
      </c>
      <c r="F832" s="7">
        <v>0</v>
      </c>
      <c r="G832" s="7">
        <v>0</v>
      </c>
      <c r="H832" s="7">
        <v>0</v>
      </c>
      <c r="I832" s="7">
        <v>375</v>
      </c>
      <c r="J832" s="7">
        <v>0</v>
      </c>
      <c r="K832" s="7">
        <v>375</v>
      </c>
      <c r="L832" s="164">
        <v>1</v>
      </c>
      <c r="M832" s="16">
        <v>0</v>
      </c>
      <c r="N832" s="13">
        <v>46020</v>
      </c>
    </row>
    <row r="833" spans="1:14" x14ac:dyDescent="0.15">
      <c r="A833" s="163" t="s">
        <v>660</v>
      </c>
      <c r="B833" s="164">
        <v>10562</v>
      </c>
      <c r="C833" s="163" t="s">
        <v>0</v>
      </c>
      <c r="D833" s="164">
        <v>1</v>
      </c>
      <c r="E833" s="7">
        <v>795</v>
      </c>
      <c r="F833" s="7">
        <v>0</v>
      </c>
      <c r="G833" s="7">
        <v>0</v>
      </c>
      <c r="H833" s="7">
        <v>0</v>
      </c>
      <c r="I833" s="7">
        <v>795</v>
      </c>
      <c r="J833" s="7">
        <v>0</v>
      </c>
      <c r="K833" s="7">
        <v>795</v>
      </c>
      <c r="L833" s="164">
        <v>1</v>
      </c>
      <c r="M833" s="16">
        <v>0</v>
      </c>
      <c r="N833" s="13">
        <v>46020</v>
      </c>
    </row>
    <row r="834" spans="1:14" x14ac:dyDescent="0.15">
      <c r="A834" s="163" t="s">
        <v>816</v>
      </c>
      <c r="B834" s="164">
        <v>1064111111</v>
      </c>
      <c r="C834" s="163" t="s">
        <v>399</v>
      </c>
      <c r="D834" s="164">
        <v>1</v>
      </c>
      <c r="E834" s="7">
        <v>0</v>
      </c>
      <c r="F834" s="7">
        <v>0</v>
      </c>
      <c r="G834" s="7">
        <v>0</v>
      </c>
      <c r="H834" s="7">
        <v>0</v>
      </c>
      <c r="I834" s="7">
        <v>0</v>
      </c>
      <c r="J834" s="7">
        <v>0</v>
      </c>
      <c r="K834" s="7">
        <v>0</v>
      </c>
      <c r="L834" s="164">
        <v>0</v>
      </c>
      <c r="M834" s="16">
        <v>0</v>
      </c>
      <c r="N834" s="13">
        <v>46020</v>
      </c>
    </row>
    <row r="835" spans="1:14" x14ac:dyDescent="0.15">
      <c r="A835" s="163" t="s">
        <v>817</v>
      </c>
      <c r="B835" s="164">
        <v>106411111</v>
      </c>
      <c r="C835" s="163" t="s">
        <v>399</v>
      </c>
      <c r="D835" s="164">
        <v>1</v>
      </c>
      <c r="E835" s="7">
        <v>0</v>
      </c>
      <c r="F835" s="7">
        <v>0</v>
      </c>
      <c r="G835" s="7">
        <v>0</v>
      </c>
      <c r="H835" s="7">
        <v>0</v>
      </c>
      <c r="I835" s="7">
        <v>0</v>
      </c>
      <c r="J835" s="7">
        <v>0</v>
      </c>
      <c r="K835" s="7">
        <v>0</v>
      </c>
      <c r="L835" s="164">
        <v>0</v>
      </c>
      <c r="M835" s="16">
        <v>0</v>
      </c>
      <c r="N835" s="13">
        <v>46020</v>
      </c>
    </row>
    <row r="836" spans="1:14" x14ac:dyDescent="0.15">
      <c r="A836" s="163" t="s">
        <v>479</v>
      </c>
      <c r="B836" s="164">
        <v>10396</v>
      </c>
      <c r="C836" s="163" t="s">
        <v>32</v>
      </c>
      <c r="D836" s="164">
        <v>1</v>
      </c>
      <c r="E836" s="7">
        <v>555</v>
      </c>
      <c r="F836" s="7">
        <v>0</v>
      </c>
      <c r="G836" s="7">
        <v>0</v>
      </c>
      <c r="H836" s="7">
        <v>0</v>
      </c>
      <c r="I836" s="7">
        <v>555</v>
      </c>
      <c r="J836" s="7">
        <v>0</v>
      </c>
      <c r="K836" s="7">
        <v>555</v>
      </c>
      <c r="L836" s="164">
        <v>1</v>
      </c>
      <c r="M836" s="16">
        <v>0</v>
      </c>
      <c r="N836" s="13">
        <v>46021</v>
      </c>
    </row>
    <row r="837" spans="1:14" x14ac:dyDescent="0.15">
      <c r="A837" s="163" t="s">
        <v>537</v>
      </c>
      <c r="B837" s="164">
        <v>10397</v>
      </c>
      <c r="C837" s="163" t="s">
        <v>32</v>
      </c>
      <c r="D837" s="164">
        <v>1</v>
      </c>
      <c r="E837" s="7">
        <v>575</v>
      </c>
      <c r="F837" s="7">
        <v>0</v>
      </c>
      <c r="G837" s="7">
        <v>0</v>
      </c>
      <c r="H837" s="7">
        <v>0</v>
      </c>
      <c r="I837" s="7">
        <v>575</v>
      </c>
      <c r="J837" s="7">
        <v>0</v>
      </c>
      <c r="K837" s="7">
        <v>575</v>
      </c>
      <c r="L837" s="164">
        <v>1</v>
      </c>
      <c r="M837" s="16">
        <v>0</v>
      </c>
      <c r="N837" s="13">
        <v>46021</v>
      </c>
    </row>
    <row r="838" spans="1:14" x14ac:dyDescent="0.15">
      <c r="A838" s="163" t="s">
        <v>514</v>
      </c>
      <c r="B838" s="164">
        <v>10398</v>
      </c>
      <c r="C838" s="163" t="s">
        <v>32</v>
      </c>
      <c r="D838" s="164">
        <v>1</v>
      </c>
      <c r="E838" s="7">
        <v>625</v>
      </c>
      <c r="F838" s="7">
        <v>0</v>
      </c>
      <c r="G838" s="7">
        <v>0</v>
      </c>
      <c r="H838" s="7">
        <v>0</v>
      </c>
      <c r="I838" s="7">
        <v>625</v>
      </c>
      <c r="J838" s="7">
        <v>0</v>
      </c>
      <c r="K838" s="7">
        <v>625</v>
      </c>
      <c r="L838" s="164">
        <v>1</v>
      </c>
      <c r="M838" s="16">
        <v>0</v>
      </c>
      <c r="N838" s="13">
        <v>46021</v>
      </c>
    </row>
    <row r="839" spans="1:14" x14ac:dyDescent="0.15">
      <c r="A839" s="163" t="s">
        <v>576</v>
      </c>
      <c r="B839" s="164">
        <v>10111</v>
      </c>
      <c r="C839" s="163" t="s">
        <v>483</v>
      </c>
      <c r="D839" s="164">
        <v>1</v>
      </c>
      <c r="E839" s="7">
        <v>355</v>
      </c>
      <c r="F839" s="7">
        <v>0</v>
      </c>
      <c r="G839" s="7">
        <v>0</v>
      </c>
      <c r="H839" s="7">
        <v>0</v>
      </c>
      <c r="I839" s="7">
        <v>355</v>
      </c>
      <c r="J839" s="7">
        <v>0</v>
      </c>
      <c r="K839" s="7">
        <v>355</v>
      </c>
      <c r="L839" s="164">
        <v>1</v>
      </c>
      <c r="M839" s="16">
        <v>0</v>
      </c>
      <c r="N839" s="13">
        <v>46021</v>
      </c>
    </row>
    <row r="840" spans="1:14" x14ac:dyDescent="0.15">
      <c r="A840" s="163" t="s">
        <v>493</v>
      </c>
      <c r="B840" s="164">
        <v>10264</v>
      </c>
      <c r="C840" s="163" t="s">
        <v>9</v>
      </c>
      <c r="D840" s="164">
        <v>1</v>
      </c>
      <c r="E840" s="7">
        <v>190</v>
      </c>
      <c r="F840" s="7">
        <v>0</v>
      </c>
      <c r="G840" s="7">
        <v>0</v>
      </c>
      <c r="H840" s="7">
        <v>0</v>
      </c>
      <c r="I840" s="7">
        <v>190</v>
      </c>
      <c r="J840" s="7">
        <v>0</v>
      </c>
      <c r="K840" s="7">
        <v>190</v>
      </c>
      <c r="L840" s="164">
        <v>1</v>
      </c>
      <c r="M840" s="16">
        <v>0</v>
      </c>
      <c r="N840" s="13">
        <v>46021</v>
      </c>
    </row>
    <row r="841" spans="1:14" x14ac:dyDescent="0.15">
      <c r="A841" s="163" t="s">
        <v>553</v>
      </c>
      <c r="B841" s="164">
        <v>10481</v>
      </c>
      <c r="C841" s="163" t="s">
        <v>77</v>
      </c>
      <c r="D841" s="164">
        <v>2</v>
      </c>
      <c r="E841" s="7">
        <v>1720</v>
      </c>
      <c r="F841" s="7">
        <v>0</v>
      </c>
      <c r="G841" s="7">
        <v>0</v>
      </c>
      <c r="H841" s="7">
        <v>0</v>
      </c>
      <c r="I841" s="7">
        <v>1720</v>
      </c>
      <c r="J841" s="7">
        <v>0</v>
      </c>
      <c r="K841" s="7">
        <v>1720</v>
      </c>
      <c r="L841" s="164">
        <v>1</v>
      </c>
      <c r="M841" s="16">
        <v>0</v>
      </c>
      <c r="N841" s="13">
        <v>46021</v>
      </c>
    </row>
    <row r="842" spans="1:14" x14ac:dyDescent="0.15">
      <c r="A842" s="163" t="s">
        <v>545</v>
      </c>
      <c r="B842" s="164">
        <v>10033</v>
      </c>
      <c r="C842" s="163" t="s">
        <v>77</v>
      </c>
      <c r="D842" s="164">
        <v>1</v>
      </c>
      <c r="E842" s="7">
        <v>1290</v>
      </c>
      <c r="F842" s="7">
        <v>0</v>
      </c>
      <c r="G842" s="7">
        <v>0</v>
      </c>
      <c r="H842" s="7">
        <v>0</v>
      </c>
      <c r="I842" s="7">
        <v>1290</v>
      </c>
      <c r="J842" s="7">
        <v>0</v>
      </c>
      <c r="K842" s="7">
        <v>1290</v>
      </c>
      <c r="L842" s="164">
        <v>1</v>
      </c>
      <c r="M842" s="16">
        <v>0</v>
      </c>
      <c r="N842" s="13">
        <v>46021</v>
      </c>
    </row>
    <row r="843" spans="1:14" x14ac:dyDescent="0.15">
      <c r="A843" s="163" t="s">
        <v>495</v>
      </c>
      <c r="B843" s="164">
        <v>10354</v>
      </c>
      <c r="C843" s="163" t="s">
        <v>19</v>
      </c>
      <c r="D843" s="164">
        <v>1</v>
      </c>
      <c r="E843" s="7">
        <v>350</v>
      </c>
      <c r="F843" s="7">
        <v>0</v>
      </c>
      <c r="G843" s="7">
        <v>0</v>
      </c>
      <c r="H843" s="7">
        <v>0</v>
      </c>
      <c r="I843" s="7">
        <v>350</v>
      </c>
      <c r="J843" s="7">
        <v>0</v>
      </c>
      <c r="K843" s="7">
        <v>350</v>
      </c>
      <c r="L843" s="164">
        <v>1</v>
      </c>
      <c r="M843" s="16">
        <v>0</v>
      </c>
      <c r="N843" s="13">
        <v>46021</v>
      </c>
    </row>
    <row r="844" spans="1:14" x14ac:dyDescent="0.15">
      <c r="A844" s="163" t="s">
        <v>498</v>
      </c>
      <c r="B844" s="164">
        <v>10356</v>
      </c>
      <c r="C844" s="163" t="s">
        <v>19</v>
      </c>
      <c r="D844" s="164">
        <v>1</v>
      </c>
      <c r="E844" s="7">
        <v>360</v>
      </c>
      <c r="F844" s="7">
        <v>0</v>
      </c>
      <c r="G844" s="7">
        <v>0</v>
      </c>
      <c r="H844" s="7">
        <v>0</v>
      </c>
      <c r="I844" s="7">
        <v>360</v>
      </c>
      <c r="J844" s="7">
        <v>0</v>
      </c>
      <c r="K844" s="7">
        <v>360</v>
      </c>
      <c r="L844" s="164">
        <v>1</v>
      </c>
      <c r="M844" s="16">
        <v>0</v>
      </c>
      <c r="N844" s="13">
        <v>46021</v>
      </c>
    </row>
    <row r="845" spans="1:14" x14ac:dyDescent="0.15">
      <c r="A845" s="163" t="s">
        <v>811</v>
      </c>
      <c r="B845" s="164">
        <v>10430</v>
      </c>
      <c r="C845" s="163" t="s">
        <v>12</v>
      </c>
      <c r="D845" s="164">
        <v>1</v>
      </c>
      <c r="E845" s="7">
        <v>255</v>
      </c>
      <c r="F845" s="7">
        <v>0</v>
      </c>
      <c r="G845" s="7">
        <v>0</v>
      </c>
      <c r="H845" s="7">
        <v>0</v>
      </c>
      <c r="I845" s="7">
        <v>255</v>
      </c>
      <c r="J845" s="7">
        <v>0</v>
      </c>
      <c r="K845" s="7">
        <v>255</v>
      </c>
      <c r="L845" s="164">
        <v>1</v>
      </c>
      <c r="M845" s="16">
        <v>0</v>
      </c>
      <c r="N845" s="13">
        <v>46021</v>
      </c>
    </row>
    <row r="846" spans="1:14" x14ac:dyDescent="0.15">
      <c r="A846" s="163" t="s">
        <v>818</v>
      </c>
      <c r="B846" s="164">
        <v>10684</v>
      </c>
      <c r="C846" s="163" t="s">
        <v>399</v>
      </c>
      <c r="D846" s="164">
        <v>1</v>
      </c>
      <c r="E846" s="7">
        <v>0</v>
      </c>
      <c r="F846" s="7">
        <v>0</v>
      </c>
      <c r="G846" s="7">
        <v>0</v>
      </c>
      <c r="H846" s="7">
        <v>0</v>
      </c>
      <c r="I846" s="7">
        <v>0</v>
      </c>
      <c r="J846" s="7">
        <v>0</v>
      </c>
      <c r="K846" s="7">
        <v>0</v>
      </c>
      <c r="L846" s="164">
        <v>0</v>
      </c>
      <c r="M846" s="16">
        <v>0</v>
      </c>
      <c r="N846" s="13">
        <v>46021</v>
      </c>
    </row>
    <row r="847" spans="1:14" x14ac:dyDescent="0.15">
      <c r="A847" s="163" t="s">
        <v>819</v>
      </c>
      <c r="B847" s="164">
        <v>10683</v>
      </c>
      <c r="C847" s="163" t="s">
        <v>399</v>
      </c>
      <c r="D847" s="164">
        <v>1</v>
      </c>
      <c r="E847" s="7">
        <v>0</v>
      </c>
      <c r="F847" s="7">
        <v>0</v>
      </c>
      <c r="G847" s="7">
        <v>0</v>
      </c>
      <c r="H847" s="7">
        <v>0</v>
      </c>
      <c r="I847" s="7">
        <v>0</v>
      </c>
      <c r="J847" s="7">
        <v>0</v>
      </c>
      <c r="K847" s="7">
        <v>0</v>
      </c>
      <c r="L847" s="164">
        <v>0</v>
      </c>
      <c r="M847" s="16">
        <v>0</v>
      </c>
      <c r="N847" s="13">
        <v>46021</v>
      </c>
    </row>
    <row r="848" spans="1:14" x14ac:dyDescent="0.15">
      <c r="A848" s="163" t="s">
        <v>410</v>
      </c>
      <c r="B848" s="164">
        <v>10263</v>
      </c>
      <c r="C848" s="163" t="s">
        <v>399</v>
      </c>
      <c r="D848" s="164">
        <v>3</v>
      </c>
      <c r="E848" s="7">
        <v>0</v>
      </c>
      <c r="F848" s="7">
        <v>0</v>
      </c>
      <c r="G848" s="7">
        <v>0</v>
      </c>
      <c r="H848" s="7">
        <v>0</v>
      </c>
      <c r="I848" s="7">
        <v>0</v>
      </c>
      <c r="J848" s="7">
        <v>0</v>
      </c>
      <c r="K848" s="7">
        <v>0</v>
      </c>
      <c r="L848" s="164">
        <v>0</v>
      </c>
      <c r="M848" s="16">
        <v>0</v>
      </c>
      <c r="N848" s="13">
        <v>46021</v>
      </c>
    </row>
    <row r="849" spans="1:14" x14ac:dyDescent="0.15">
      <c r="A849" s="163" t="s">
        <v>820</v>
      </c>
      <c r="B849" s="164">
        <v>10250</v>
      </c>
      <c r="C849" s="163" t="s">
        <v>399</v>
      </c>
      <c r="D849" s="164">
        <v>1</v>
      </c>
      <c r="E849" s="7">
        <v>0</v>
      </c>
      <c r="F849" s="7">
        <v>0</v>
      </c>
      <c r="G849" s="7">
        <v>0</v>
      </c>
      <c r="H849" s="7">
        <v>0</v>
      </c>
      <c r="I849" s="7">
        <v>0</v>
      </c>
      <c r="J849" s="7">
        <v>0</v>
      </c>
      <c r="K849" s="7">
        <v>0</v>
      </c>
      <c r="L849" s="164">
        <v>0</v>
      </c>
      <c r="M849" s="16">
        <v>0</v>
      </c>
      <c r="N849" s="13">
        <v>46021</v>
      </c>
    </row>
    <row r="850" spans="1:14" x14ac:dyDescent="0.15">
      <c r="A850" s="163" t="s">
        <v>473</v>
      </c>
      <c r="B850" s="164">
        <v>10528</v>
      </c>
      <c r="C850" s="163" t="s">
        <v>399</v>
      </c>
      <c r="D850" s="164">
        <v>7</v>
      </c>
      <c r="E850" s="7">
        <v>0</v>
      </c>
      <c r="F850" s="7">
        <v>0</v>
      </c>
      <c r="G850" s="7">
        <v>0</v>
      </c>
      <c r="H850" s="7">
        <v>0</v>
      </c>
      <c r="I850" s="7">
        <v>0</v>
      </c>
      <c r="J850" s="7">
        <v>0</v>
      </c>
      <c r="K850" s="7">
        <v>0</v>
      </c>
      <c r="L850" s="164">
        <v>0</v>
      </c>
      <c r="M850" s="16">
        <v>0</v>
      </c>
      <c r="N850" s="13">
        <v>46021</v>
      </c>
    </row>
    <row r="851" spans="1:14" x14ac:dyDescent="0.15">
      <c r="A851" s="163" t="s">
        <v>513</v>
      </c>
      <c r="B851" s="164">
        <v>10451</v>
      </c>
      <c r="C851" s="163" t="s">
        <v>38</v>
      </c>
      <c r="D851" s="164">
        <v>4</v>
      </c>
      <c r="E851" s="7">
        <v>3580</v>
      </c>
      <c r="F851" s="7">
        <v>0</v>
      </c>
      <c r="G851" s="7">
        <v>0</v>
      </c>
      <c r="H851" s="7">
        <v>95.73</v>
      </c>
      <c r="I851" s="7">
        <v>3484.27</v>
      </c>
      <c r="J851" s="7">
        <v>0</v>
      </c>
      <c r="K851" s="7">
        <v>3484.27</v>
      </c>
      <c r="L851" s="164">
        <v>1</v>
      </c>
      <c r="M851" s="16">
        <v>0</v>
      </c>
      <c r="N851" s="13">
        <v>46022</v>
      </c>
    </row>
    <row r="852" spans="1:14" x14ac:dyDescent="0.15">
      <c r="A852" s="163" t="s">
        <v>501</v>
      </c>
      <c r="B852" s="164">
        <v>10450</v>
      </c>
      <c r="C852" s="163" t="s">
        <v>38</v>
      </c>
      <c r="D852" s="164">
        <v>1</v>
      </c>
      <c r="E852" s="7">
        <v>555</v>
      </c>
      <c r="F852" s="7">
        <v>0</v>
      </c>
      <c r="G852" s="7">
        <v>0</v>
      </c>
      <c r="H852" s="7">
        <v>0</v>
      </c>
      <c r="I852" s="7">
        <v>555</v>
      </c>
      <c r="J852" s="7">
        <v>0</v>
      </c>
      <c r="K852" s="7">
        <v>555</v>
      </c>
      <c r="L852" s="164">
        <v>1</v>
      </c>
      <c r="M852" s="16">
        <v>0</v>
      </c>
      <c r="N852" s="13">
        <v>46022</v>
      </c>
    </row>
    <row r="853" spans="1:14" x14ac:dyDescent="0.15">
      <c r="A853" s="163" t="s">
        <v>615</v>
      </c>
      <c r="B853" s="164">
        <v>10462</v>
      </c>
      <c r="C853" s="163" t="s">
        <v>38</v>
      </c>
      <c r="D853" s="164">
        <v>1</v>
      </c>
      <c r="E853" s="7">
        <v>410</v>
      </c>
      <c r="F853" s="7">
        <v>0</v>
      </c>
      <c r="G853" s="7">
        <v>0</v>
      </c>
      <c r="H853" s="7">
        <v>0</v>
      </c>
      <c r="I853" s="7">
        <v>410</v>
      </c>
      <c r="J853" s="7">
        <v>0</v>
      </c>
      <c r="K853" s="7">
        <v>410</v>
      </c>
      <c r="L853" s="164">
        <v>1</v>
      </c>
      <c r="M853" s="16">
        <v>0</v>
      </c>
      <c r="N853" s="13">
        <v>46022</v>
      </c>
    </row>
    <row r="854" spans="1:14" x14ac:dyDescent="0.15">
      <c r="A854" s="163" t="s">
        <v>567</v>
      </c>
      <c r="B854" s="164">
        <v>10662</v>
      </c>
      <c r="C854" s="163" t="s">
        <v>32</v>
      </c>
      <c r="D854" s="164">
        <v>4</v>
      </c>
      <c r="E854" s="7">
        <v>5260</v>
      </c>
      <c r="F854" s="7">
        <v>0</v>
      </c>
      <c r="G854" s="7">
        <v>0</v>
      </c>
      <c r="H854" s="7">
        <v>250.16</v>
      </c>
      <c r="I854" s="7">
        <v>5009.84</v>
      </c>
      <c r="J854" s="7">
        <v>0</v>
      </c>
      <c r="K854" s="7">
        <v>5009.84</v>
      </c>
      <c r="L854" s="164">
        <v>1</v>
      </c>
      <c r="M854" s="16">
        <v>0</v>
      </c>
      <c r="N854" s="13">
        <v>46022</v>
      </c>
    </row>
    <row r="855" spans="1:14" x14ac:dyDescent="0.15">
      <c r="A855" s="163" t="s">
        <v>479</v>
      </c>
      <c r="B855" s="164">
        <v>10396</v>
      </c>
      <c r="C855" s="163" t="s">
        <v>32</v>
      </c>
      <c r="D855" s="164">
        <v>9</v>
      </c>
      <c r="E855" s="7">
        <v>5080</v>
      </c>
      <c r="F855" s="7">
        <v>0</v>
      </c>
      <c r="G855" s="7">
        <v>0</v>
      </c>
      <c r="H855" s="7">
        <v>111</v>
      </c>
      <c r="I855" s="7">
        <v>4969</v>
      </c>
      <c r="J855" s="7">
        <v>0</v>
      </c>
      <c r="K855" s="7">
        <v>4969</v>
      </c>
      <c r="L855" s="164">
        <v>1</v>
      </c>
      <c r="M855" s="16">
        <v>0</v>
      </c>
      <c r="N855" s="13">
        <v>46022</v>
      </c>
    </row>
    <row r="856" spans="1:14" x14ac:dyDescent="0.15">
      <c r="A856" s="163" t="s">
        <v>537</v>
      </c>
      <c r="B856" s="164">
        <v>10397</v>
      </c>
      <c r="C856" s="163" t="s">
        <v>32</v>
      </c>
      <c r="D856" s="164">
        <v>4</v>
      </c>
      <c r="E856" s="7">
        <v>2300</v>
      </c>
      <c r="F856" s="7">
        <v>0</v>
      </c>
      <c r="G856" s="7">
        <v>0</v>
      </c>
      <c r="H856" s="7">
        <v>115</v>
      </c>
      <c r="I856" s="7">
        <v>2185</v>
      </c>
      <c r="J856" s="7">
        <v>0</v>
      </c>
      <c r="K856" s="7">
        <v>2185</v>
      </c>
      <c r="L856" s="164">
        <v>1</v>
      </c>
      <c r="M856" s="16">
        <v>0</v>
      </c>
      <c r="N856" s="13">
        <v>46022</v>
      </c>
    </row>
    <row r="857" spans="1:14" x14ac:dyDescent="0.15">
      <c r="A857" s="163" t="s">
        <v>756</v>
      </c>
      <c r="B857" s="164">
        <v>10400</v>
      </c>
      <c r="C857" s="163" t="s">
        <v>32</v>
      </c>
      <c r="D857" s="164">
        <v>1</v>
      </c>
      <c r="E857" s="7">
        <v>560</v>
      </c>
      <c r="F857" s="7">
        <v>0</v>
      </c>
      <c r="G857" s="7">
        <v>0</v>
      </c>
      <c r="H857" s="7">
        <v>36.25</v>
      </c>
      <c r="I857" s="7">
        <v>523.75</v>
      </c>
      <c r="J857" s="7">
        <v>0</v>
      </c>
      <c r="K857" s="7">
        <v>523.75</v>
      </c>
      <c r="L857" s="164">
        <v>1</v>
      </c>
      <c r="M857" s="16">
        <v>0</v>
      </c>
      <c r="N857" s="13">
        <v>46022</v>
      </c>
    </row>
    <row r="858" spans="1:14" x14ac:dyDescent="0.15">
      <c r="A858" s="163" t="s">
        <v>514</v>
      </c>
      <c r="B858" s="164">
        <v>10398</v>
      </c>
      <c r="C858" s="163" t="s">
        <v>32</v>
      </c>
      <c r="D858" s="164">
        <v>8</v>
      </c>
      <c r="E858" s="7">
        <v>5000</v>
      </c>
      <c r="F858" s="7">
        <v>0</v>
      </c>
      <c r="G858" s="7">
        <v>0</v>
      </c>
      <c r="H858" s="7">
        <v>302.61</v>
      </c>
      <c r="I858" s="7">
        <v>4697.3900000000003</v>
      </c>
      <c r="J858" s="7">
        <v>0</v>
      </c>
      <c r="K858" s="7">
        <v>4697.3900000000003</v>
      </c>
      <c r="L858" s="164">
        <v>1</v>
      </c>
      <c r="M858" s="16">
        <v>0</v>
      </c>
      <c r="N858" s="13">
        <v>46022</v>
      </c>
    </row>
    <row r="859" spans="1:14" x14ac:dyDescent="0.15">
      <c r="A859" s="163" t="s">
        <v>821</v>
      </c>
      <c r="B859" s="164">
        <v>10399</v>
      </c>
      <c r="C859" s="163" t="s">
        <v>32</v>
      </c>
      <c r="D859" s="164">
        <v>1</v>
      </c>
      <c r="E859" s="7">
        <v>670</v>
      </c>
      <c r="F859" s="7">
        <v>0</v>
      </c>
      <c r="G859" s="7">
        <v>0</v>
      </c>
      <c r="H859" s="7">
        <v>134</v>
      </c>
      <c r="I859" s="7">
        <v>536</v>
      </c>
      <c r="J859" s="7">
        <v>0</v>
      </c>
      <c r="K859" s="7">
        <v>536</v>
      </c>
      <c r="L859" s="164">
        <v>1</v>
      </c>
      <c r="M859" s="16">
        <v>0</v>
      </c>
      <c r="N859" s="13">
        <v>46022</v>
      </c>
    </row>
    <row r="860" spans="1:14" x14ac:dyDescent="0.15">
      <c r="A860" s="163" t="s">
        <v>503</v>
      </c>
      <c r="B860" s="164">
        <v>10044</v>
      </c>
      <c r="C860" s="163" t="s">
        <v>481</v>
      </c>
      <c r="D860" s="164">
        <v>1</v>
      </c>
      <c r="E860" s="7">
        <v>260</v>
      </c>
      <c r="F860" s="7">
        <v>0</v>
      </c>
      <c r="G860" s="7">
        <v>0</v>
      </c>
      <c r="H860" s="7">
        <v>0</v>
      </c>
      <c r="I860" s="7">
        <v>260</v>
      </c>
      <c r="J860" s="7">
        <v>0</v>
      </c>
      <c r="K860" s="7">
        <v>260</v>
      </c>
      <c r="L860" s="164">
        <v>1</v>
      </c>
      <c r="M860" s="16">
        <v>0</v>
      </c>
      <c r="N860" s="13">
        <v>46022</v>
      </c>
    </row>
    <row r="861" spans="1:14" x14ac:dyDescent="0.15">
      <c r="A861" s="163" t="s">
        <v>552</v>
      </c>
      <c r="B861" s="164">
        <v>10211</v>
      </c>
      <c r="C861" s="163" t="s">
        <v>491</v>
      </c>
      <c r="D861" s="164">
        <v>1</v>
      </c>
      <c r="E861" s="7">
        <v>305</v>
      </c>
      <c r="F861" s="7">
        <v>0</v>
      </c>
      <c r="G861" s="7">
        <v>0</v>
      </c>
      <c r="H861" s="7">
        <v>48.04</v>
      </c>
      <c r="I861" s="7">
        <v>256.95999999999998</v>
      </c>
      <c r="J861" s="7">
        <v>0</v>
      </c>
      <c r="K861" s="7">
        <v>256.95999999999998</v>
      </c>
      <c r="L861" s="164">
        <v>1</v>
      </c>
      <c r="M861" s="16">
        <v>0</v>
      </c>
      <c r="N861" s="13">
        <v>46022</v>
      </c>
    </row>
    <row r="862" spans="1:14" x14ac:dyDescent="0.15">
      <c r="A862" s="163" t="s">
        <v>594</v>
      </c>
      <c r="B862" s="164">
        <v>10212</v>
      </c>
      <c r="C862" s="163" t="s">
        <v>491</v>
      </c>
      <c r="D862" s="164">
        <v>1</v>
      </c>
      <c r="E862" s="7">
        <v>280</v>
      </c>
      <c r="F862" s="7">
        <v>0</v>
      </c>
      <c r="G862" s="7">
        <v>0</v>
      </c>
      <c r="H862" s="7">
        <v>44.1</v>
      </c>
      <c r="I862" s="7">
        <v>235.9</v>
      </c>
      <c r="J862" s="7">
        <v>0</v>
      </c>
      <c r="K862" s="7">
        <v>235.9</v>
      </c>
      <c r="L862" s="164">
        <v>1</v>
      </c>
      <c r="M862" s="16">
        <v>0</v>
      </c>
      <c r="N862" s="13">
        <v>46022</v>
      </c>
    </row>
    <row r="863" spans="1:14" x14ac:dyDescent="0.15">
      <c r="A863" s="163" t="s">
        <v>493</v>
      </c>
      <c r="B863" s="164">
        <v>10264</v>
      </c>
      <c r="C863" s="163" t="s">
        <v>9</v>
      </c>
      <c r="D863" s="164">
        <v>3</v>
      </c>
      <c r="E863" s="7">
        <v>570</v>
      </c>
      <c r="F863" s="7">
        <v>0</v>
      </c>
      <c r="G863" s="7">
        <v>0</v>
      </c>
      <c r="H863" s="7">
        <v>0</v>
      </c>
      <c r="I863" s="7">
        <v>570</v>
      </c>
      <c r="J863" s="7">
        <v>0</v>
      </c>
      <c r="K863" s="7">
        <v>570</v>
      </c>
      <c r="L863" s="164">
        <v>1</v>
      </c>
      <c r="M863" s="16">
        <v>0</v>
      </c>
      <c r="N863" s="13">
        <v>46022</v>
      </c>
    </row>
    <row r="864" spans="1:14" x14ac:dyDescent="0.15">
      <c r="A864" s="163" t="s">
        <v>553</v>
      </c>
      <c r="B864" s="164">
        <v>10481</v>
      </c>
      <c r="C864" s="163" t="s">
        <v>77</v>
      </c>
      <c r="D864" s="164">
        <v>8</v>
      </c>
      <c r="E864" s="7">
        <v>7138</v>
      </c>
      <c r="F864" s="7">
        <v>0</v>
      </c>
      <c r="G864" s="7">
        <v>0</v>
      </c>
      <c r="H864" s="7">
        <v>228.17</v>
      </c>
      <c r="I864" s="7">
        <v>6909.83</v>
      </c>
      <c r="J864" s="7">
        <v>0</v>
      </c>
      <c r="K864" s="7">
        <v>6909.83</v>
      </c>
      <c r="L864" s="164">
        <v>1</v>
      </c>
      <c r="M864" s="16">
        <v>0</v>
      </c>
      <c r="N864" s="13">
        <v>46022</v>
      </c>
    </row>
    <row r="865" spans="1:14" x14ac:dyDescent="0.15">
      <c r="A865" s="163" t="s">
        <v>769</v>
      </c>
      <c r="B865" s="164">
        <v>10482</v>
      </c>
      <c r="C865" s="163" t="s">
        <v>77</v>
      </c>
      <c r="D865" s="164">
        <v>1</v>
      </c>
      <c r="E865" s="7">
        <v>1020</v>
      </c>
      <c r="F865" s="7">
        <v>0</v>
      </c>
      <c r="G865" s="7">
        <v>0</v>
      </c>
      <c r="H865" s="7">
        <v>0</v>
      </c>
      <c r="I865" s="7">
        <v>1020</v>
      </c>
      <c r="J865" s="7">
        <v>0</v>
      </c>
      <c r="K865" s="7">
        <v>1020</v>
      </c>
      <c r="L865" s="164">
        <v>1</v>
      </c>
      <c r="M865" s="16">
        <v>0</v>
      </c>
      <c r="N865" s="13">
        <v>46022</v>
      </c>
    </row>
    <row r="866" spans="1:14" x14ac:dyDescent="0.15">
      <c r="A866" s="163" t="s">
        <v>770</v>
      </c>
      <c r="B866" s="164">
        <v>10483</v>
      </c>
      <c r="C866" s="163" t="s">
        <v>77</v>
      </c>
      <c r="D866" s="164">
        <v>2</v>
      </c>
      <c r="E866" s="7">
        <v>2640</v>
      </c>
      <c r="F866" s="7">
        <v>0</v>
      </c>
      <c r="G866" s="7">
        <v>0</v>
      </c>
      <c r="H866" s="7">
        <v>0</v>
      </c>
      <c r="I866" s="7">
        <v>2640</v>
      </c>
      <c r="J866" s="7">
        <v>0</v>
      </c>
      <c r="K866" s="7">
        <v>2640</v>
      </c>
      <c r="L866" s="164">
        <v>1</v>
      </c>
      <c r="M866" s="16">
        <v>0</v>
      </c>
      <c r="N866" s="13">
        <v>46022</v>
      </c>
    </row>
    <row r="867" spans="1:14" x14ac:dyDescent="0.15">
      <c r="A867" s="163" t="s">
        <v>545</v>
      </c>
      <c r="B867" s="164">
        <v>10033</v>
      </c>
      <c r="C867" s="163" t="s">
        <v>77</v>
      </c>
      <c r="D867" s="164">
        <v>2</v>
      </c>
      <c r="E867" s="7">
        <v>2580</v>
      </c>
      <c r="F867" s="7">
        <v>0</v>
      </c>
      <c r="G867" s="7">
        <v>0</v>
      </c>
      <c r="H867" s="7">
        <v>0</v>
      </c>
      <c r="I867" s="7">
        <v>2580</v>
      </c>
      <c r="J867" s="7">
        <v>0</v>
      </c>
      <c r="K867" s="7">
        <v>2580</v>
      </c>
      <c r="L867" s="164">
        <v>1</v>
      </c>
      <c r="M867" s="16">
        <v>0</v>
      </c>
      <c r="N867" s="13">
        <v>46022</v>
      </c>
    </row>
    <row r="868" spans="1:14" x14ac:dyDescent="0.15">
      <c r="A868" s="163" t="s">
        <v>708</v>
      </c>
      <c r="B868" s="164">
        <v>10034</v>
      </c>
      <c r="C868" s="163" t="s">
        <v>77</v>
      </c>
      <c r="D868" s="164">
        <v>1</v>
      </c>
      <c r="E868" s="7">
        <v>1435</v>
      </c>
      <c r="F868" s="7">
        <v>0</v>
      </c>
      <c r="G868" s="7">
        <v>0</v>
      </c>
      <c r="H868" s="7">
        <v>0</v>
      </c>
      <c r="I868" s="7">
        <v>1435</v>
      </c>
      <c r="J868" s="7">
        <v>0</v>
      </c>
      <c r="K868" s="7">
        <v>1435</v>
      </c>
      <c r="L868" s="164">
        <v>1</v>
      </c>
      <c r="M868" s="16">
        <v>0</v>
      </c>
      <c r="N868" s="13">
        <v>46022</v>
      </c>
    </row>
    <row r="869" spans="1:14" x14ac:dyDescent="0.15">
      <c r="A869" s="163" t="s">
        <v>691</v>
      </c>
      <c r="B869" s="164">
        <v>10485</v>
      </c>
      <c r="C869" s="163" t="s">
        <v>77</v>
      </c>
      <c r="D869" s="164">
        <v>3</v>
      </c>
      <c r="E869" s="7">
        <v>5667</v>
      </c>
      <c r="F869" s="7">
        <v>0</v>
      </c>
      <c r="G869" s="7">
        <v>0</v>
      </c>
      <c r="H869" s="7">
        <v>48.11</v>
      </c>
      <c r="I869" s="7">
        <v>5618.89</v>
      </c>
      <c r="J869" s="7">
        <v>0</v>
      </c>
      <c r="K869" s="7">
        <v>5618.89</v>
      </c>
      <c r="L869" s="164">
        <v>1</v>
      </c>
      <c r="M869" s="16">
        <v>0</v>
      </c>
      <c r="N869" s="13">
        <v>46022</v>
      </c>
    </row>
    <row r="870" spans="1:14" x14ac:dyDescent="0.15">
      <c r="A870" s="163" t="s">
        <v>648</v>
      </c>
      <c r="B870" s="164">
        <v>10477</v>
      </c>
      <c r="C870" s="163" t="s">
        <v>77</v>
      </c>
      <c r="D870" s="164">
        <v>8</v>
      </c>
      <c r="E870" s="7">
        <v>9360</v>
      </c>
      <c r="F870" s="7">
        <v>0</v>
      </c>
      <c r="G870" s="7">
        <v>0</v>
      </c>
      <c r="H870" s="7">
        <v>309.75</v>
      </c>
      <c r="I870" s="7">
        <v>9050.25</v>
      </c>
      <c r="J870" s="7">
        <v>0</v>
      </c>
      <c r="K870" s="7">
        <v>9050.25</v>
      </c>
      <c r="L870" s="164">
        <v>1</v>
      </c>
      <c r="M870" s="16">
        <v>0</v>
      </c>
      <c r="N870" s="13">
        <v>46022</v>
      </c>
    </row>
    <row r="871" spans="1:14" x14ac:dyDescent="0.15">
      <c r="A871" s="163" t="s">
        <v>811</v>
      </c>
      <c r="B871" s="164">
        <v>10430</v>
      </c>
      <c r="C871" s="163" t="s">
        <v>12</v>
      </c>
      <c r="D871" s="164">
        <v>1</v>
      </c>
      <c r="E871" s="7">
        <v>255</v>
      </c>
      <c r="F871" s="7">
        <v>0</v>
      </c>
      <c r="G871" s="7">
        <v>0</v>
      </c>
      <c r="H871" s="7">
        <v>0</v>
      </c>
      <c r="I871" s="7">
        <v>255</v>
      </c>
      <c r="J871" s="7">
        <v>0</v>
      </c>
      <c r="K871" s="7">
        <v>255</v>
      </c>
      <c r="L871" s="164">
        <v>1</v>
      </c>
      <c r="M871" s="16">
        <v>0</v>
      </c>
      <c r="N871" s="13">
        <v>46022</v>
      </c>
    </row>
    <row r="872" spans="1:14" x14ac:dyDescent="0.15">
      <c r="A872" s="163" t="s">
        <v>690</v>
      </c>
      <c r="B872" s="164">
        <v>10431</v>
      </c>
      <c r="C872" s="163" t="s">
        <v>13</v>
      </c>
      <c r="D872" s="164">
        <v>1</v>
      </c>
      <c r="E872" s="7">
        <v>495</v>
      </c>
      <c r="F872" s="7">
        <v>0</v>
      </c>
      <c r="G872" s="7">
        <v>0</v>
      </c>
      <c r="H872" s="7">
        <v>0</v>
      </c>
      <c r="I872" s="7">
        <v>495</v>
      </c>
      <c r="J872" s="7">
        <v>0</v>
      </c>
      <c r="K872" s="7">
        <v>495</v>
      </c>
      <c r="L872" s="164">
        <v>1</v>
      </c>
      <c r="M872" s="16">
        <v>0</v>
      </c>
      <c r="N872" s="13">
        <v>46022</v>
      </c>
    </row>
    <row r="873" spans="1:14" x14ac:dyDescent="0.15">
      <c r="A873" s="163" t="s">
        <v>563</v>
      </c>
      <c r="B873" s="164">
        <v>10432</v>
      </c>
      <c r="C873" s="163" t="s">
        <v>13</v>
      </c>
      <c r="D873" s="164">
        <v>1</v>
      </c>
      <c r="E873" s="7">
        <v>365</v>
      </c>
      <c r="F873" s="7">
        <v>0</v>
      </c>
      <c r="G873" s="7">
        <v>0</v>
      </c>
      <c r="H873" s="7">
        <v>0</v>
      </c>
      <c r="I873" s="7">
        <v>365</v>
      </c>
      <c r="J873" s="7">
        <v>0</v>
      </c>
      <c r="K873" s="7">
        <v>365</v>
      </c>
      <c r="L873" s="164">
        <v>1</v>
      </c>
      <c r="M873" s="16">
        <v>0</v>
      </c>
      <c r="N873" s="13">
        <v>46022</v>
      </c>
    </row>
    <row r="874" spans="1:14" x14ac:dyDescent="0.15">
      <c r="A874" s="163" t="s">
        <v>655</v>
      </c>
      <c r="B874" s="164">
        <v>10030</v>
      </c>
      <c r="C874" s="163" t="s">
        <v>0</v>
      </c>
      <c r="D874" s="164">
        <v>1</v>
      </c>
      <c r="E874" s="7">
        <v>695</v>
      </c>
      <c r="F874" s="7">
        <v>0</v>
      </c>
      <c r="G874" s="7">
        <v>0</v>
      </c>
      <c r="H874" s="7">
        <v>0</v>
      </c>
      <c r="I874" s="7">
        <v>695</v>
      </c>
      <c r="J874" s="7">
        <v>0</v>
      </c>
      <c r="K874" s="7">
        <v>695</v>
      </c>
      <c r="L874" s="164">
        <v>1</v>
      </c>
      <c r="M874" s="16">
        <v>0</v>
      </c>
      <c r="N874" s="13">
        <v>46022</v>
      </c>
    </row>
    <row r="875" spans="1:14" x14ac:dyDescent="0.15">
      <c r="A875" s="163" t="s">
        <v>410</v>
      </c>
      <c r="B875" s="164">
        <v>10263</v>
      </c>
      <c r="C875" s="163" t="s">
        <v>399</v>
      </c>
      <c r="D875" s="164">
        <v>1</v>
      </c>
      <c r="E875" s="7">
        <v>0</v>
      </c>
      <c r="F875" s="7">
        <v>0</v>
      </c>
      <c r="G875" s="7">
        <v>0</v>
      </c>
      <c r="H875" s="7">
        <v>0</v>
      </c>
      <c r="I875" s="7">
        <v>0</v>
      </c>
      <c r="J875" s="7">
        <v>0</v>
      </c>
      <c r="K875" s="7">
        <v>0</v>
      </c>
      <c r="L875" s="164">
        <v>0</v>
      </c>
      <c r="M875" s="16">
        <v>0</v>
      </c>
      <c r="N875" s="13">
        <v>46022</v>
      </c>
    </row>
    <row r="876" spans="1:14" x14ac:dyDescent="0.15">
      <c r="A876" s="163" t="s">
        <v>370</v>
      </c>
      <c r="B876" s="164">
        <v>10175</v>
      </c>
      <c r="C876" s="163" t="s">
        <v>462</v>
      </c>
      <c r="D876" s="164">
        <v>1</v>
      </c>
      <c r="E876" s="7">
        <v>220</v>
      </c>
      <c r="F876" s="7">
        <v>0</v>
      </c>
      <c r="G876" s="7">
        <v>0</v>
      </c>
      <c r="H876" s="7">
        <v>34.65</v>
      </c>
      <c r="I876" s="7">
        <v>185.35</v>
      </c>
      <c r="J876" s="7">
        <v>0</v>
      </c>
      <c r="K876" s="7">
        <v>185.35</v>
      </c>
      <c r="L876" s="164">
        <v>1</v>
      </c>
      <c r="M876" s="16">
        <v>0</v>
      </c>
      <c r="N876" s="13">
        <v>46022</v>
      </c>
    </row>
    <row r="877" spans="1:14" x14ac:dyDescent="0.15">
      <c r="A877" s="163" t="s">
        <v>115</v>
      </c>
      <c r="B877" s="164">
        <v>10489</v>
      </c>
      <c r="C877" s="163" t="s">
        <v>98</v>
      </c>
      <c r="D877" s="164">
        <v>2</v>
      </c>
      <c r="E877" s="7">
        <v>90</v>
      </c>
      <c r="F877" s="7">
        <v>0</v>
      </c>
      <c r="G877" s="7">
        <v>0</v>
      </c>
      <c r="H877" s="7">
        <v>0</v>
      </c>
      <c r="I877" s="7">
        <v>90</v>
      </c>
      <c r="J877" s="7">
        <v>0</v>
      </c>
      <c r="K877" s="7">
        <v>90</v>
      </c>
      <c r="L877" s="164">
        <v>1</v>
      </c>
      <c r="M877" s="16">
        <v>0</v>
      </c>
      <c r="N877" s="13">
        <v>46022</v>
      </c>
    </row>
    <row r="878" spans="1:14" x14ac:dyDescent="0.15">
      <c r="A878" s="163" t="s">
        <v>517</v>
      </c>
      <c r="B878" s="164">
        <v>10070</v>
      </c>
      <c r="C878" s="163" t="s">
        <v>481</v>
      </c>
      <c r="D878" s="164">
        <v>1</v>
      </c>
      <c r="E878" s="7">
        <v>275</v>
      </c>
      <c r="F878" s="7">
        <v>0</v>
      </c>
      <c r="G878" s="7">
        <v>0</v>
      </c>
      <c r="H878" s="7">
        <v>28.27</v>
      </c>
      <c r="I878" s="7">
        <v>246.73</v>
      </c>
      <c r="J878" s="7">
        <v>0</v>
      </c>
      <c r="K878" s="7">
        <v>246.73</v>
      </c>
      <c r="L878" s="164">
        <v>1</v>
      </c>
      <c r="M878" s="16">
        <v>0</v>
      </c>
      <c r="N878" s="13">
        <v>46024</v>
      </c>
    </row>
    <row r="879" spans="1:14" x14ac:dyDescent="0.15">
      <c r="A879" s="163" t="s">
        <v>576</v>
      </c>
      <c r="B879" s="164">
        <v>10111</v>
      </c>
      <c r="C879" s="163" t="s">
        <v>483</v>
      </c>
      <c r="D879" s="164">
        <v>1</v>
      </c>
      <c r="E879" s="7">
        <v>355</v>
      </c>
      <c r="F879" s="7">
        <v>0</v>
      </c>
      <c r="G879" s="7">
        <v>0</v>
      </c>
      <c r="H879" s="7">
        <v>0</v>
      </c>
      <c r="I879" s="7">
        <v>355</v>
      </c>
      <c r="J879" s="7">
        <v>0</v>
      </c>
      <c r="K879" s="7">
        <v>355</v>
      </c>
      <c r="L879" s="164">
        <v>1</v>
      </c>
      <c r="M879" s="16">
        <v>0</v>
      </c>
      <c r="N879" s="13">
        <v>46024</v>
      </c>
    </row>
    <row r="880" spans="1:14" x14ac:dyDescent="0.15">
      <c r="A880" s="163" t="s">
        <v>522</v>
      </c>
      <c r="B880" s="164">
        <v>10055</v>
      </c>
      <c r="C880" s="163" t="s">
        <v>481</v>
      </c>
      <c r="D880" s="164">
        <v>1</v>
      </c>
      <c r="E880" s="7">
        <v>260</v>
      </c>
      <c r="F880" s="7">
        <v>0</v>
      </c>
      <c r="G880" s="7">
        <v>0</v>
      </c>
      <c r="H880" s="7">
        <v>26.73</v>
      </c>
      <c r="I880" s="7">
        <v>233.27</v>
      </c>
      <c r="J880" s="7">
        <v>0</v>
      </c>
      <c r="K880" s="7">
        <v>233.27</v>
      </c>
      <c r="L880" s="164">
        <v>1</v>
      </c>
      <c r="M880" s="16">
        <v>0</v>
      </c>
      <c r="N880" s="13">
        <v>46024</v>
      </c>
    </row>
    <row r="881" spans="1:14" x14ac:dyDescent="0.15">
      <c r="A881" s="163" t="s">
        <v>493</v>
      </c>
      <c r="B881" s="164">
        <v>10264</v>
      </c>
      <c r="C881" s="163" t="s">
        <v>9</v>
      </c>
      <c r="D881" s="164">
        <v>3</v>
      </c>
      <c r="E881" s="7">
        <v>570</v>
      </c>
      <c r="F881" s="7">
        <v>0</v>
      </c>
      <c r="G881" s="7">
        <v>0</v>
      </c>
      <c r="H881" s="7">
        <v>0</v>
      </c>
      <c r="I881" s="7">
        <v>570</v>
      </c>
      <c r="J881" s="7">
        <v>0</v>
      </c>
      <c r="K881" s="7">
        <v>570</v>
      </c>
      <c r="L881" s="164">
        <v>1</v>
      </c>
      <c r="M881" s="16">
        <v>0</v>
      </c>
      <c r="N881" s="13">
        <v>46024</v>
      </c>
    </row>
    <row r="882" spans="1:14" x14ac:dyDescent="0.15">
      <c r="A882" s="163" t="s">
        <v>587</v>
      </c>
      <c r="B882" s="164">
        <v>10381</v>
      </c>
      <c r="C882" s="163" t="s">
        <v>9</v>
      </c>
      <c r="D882" s="164">
        <v>1</v>
      </c>
      <c r="E882" s="7">
        <v>225</v>
      </c>
      <c r="F882" s="7">
        <v>0</v>
      </c>
      <c r="G882" s="7">
        <v>0</v>
      </c>
      <c r="H882" s="7">
        <v>0</v>
      </c>
      <c r="I882" s="7">
        <v>225</v>
      </c>
      <c r="J882" s="7">
        <v>0</v>
      </c>
      <c r="K882" s="7">
        <v>225</v>
      </c>
      <c r="L882" s="164">
        <v>1</v>
      </c>
      <c r="M882" s="16">
        <v>0</v>
      </c>
      <c r="N882" s="13">
        <v>46024</v>
      </c>
    </row>
    <row r="883" spans="1:14" x14ac:dyDescent="0.15">
      <c r="A883" s="163" t="s">
        <v>529</v>
      </c>
      <c r="B883" s="164">
        <v>10353</v>
      </c>
      <c r="C883" s="163" t="s">
        <v>19</v>
      </c>
      <c r="D883" s="164">
        <v>1</v>
      </c>
      <c r="E883" s="7">
        <v>350</v>
      </c>
      <c r="F883" s="7">
        <v>0</v>
      </c>
      <c r="G883" s="7">
        <v>0</v>
      </c>
      <c r="H883" s="7">
        <v>0</v>
      </c>
      <c r="I883" s="7">
        <v>350</v>
      </c>
      <c r="J883" s="7">
        <v>0</v>
      </c>
      <c r="K883" s="7">
        <v>350</v>
      </c>
      <c r="L883" s="164">
        <v>1</v>
      </c>
      <c r="M883" s="16">
        <v>0</v>
      </c>
      <c r="N883" s="13">
        <v>46024</v>
      </c>
    </row>
    <row r="884" spans="1:14" x14ac:dyDescent="0.15">
      <c r="A884" s="163" t="s">
        <v>370</v>
      </c>
      <c r="B884" s="164">
        <v>10175</v>
      </c>
      <c r="C884" s="163" t="s">
        <v>462</v>
      </c>
      <c r="D884" s="164">
        <v>1</v>
      </c>
      <c r="E884" s="7">
        <v>220</v>
      </c>
      <c r="F884" s="7">
        <v>0</v>
      </c>
      <c r="G884" s="7">
        <v>0</v>
      </c>
      <c r="H884" s="7">
        <v>0</v>
      </c>
      <c r="I884" s="7">
        <v>220</v>
      </c>
      <c r="J884" s="7">
        <v>0</v>
      </c>
      <c r="K884" s="7">
        <v>220</v>
      </c>
      <c r="L884" s="164">
        <v>1</v>
      </c>
      <c r="M884" s="16">
        <v>0</v>
      </c>
      <c r="N884" s="13">
        <v>46024</v>
      </c>
    </row>
    <row r="885" spans="1:14" x14ac:dyDescent="0.15">
      <c r="A885" s="163" t="s">
        <v>715</v>
      </c>
      <c r="B885" s="164">
        <v>10613</v>
      </c>
      <c r="C885" s="163" t="s">
        <v>712</v>
      </c>
      <c r="D885" s="164">
        <v>1</v>
      </c>
      <c r="E885" s="7">
        <v>235</v>
      </c>
      <c r="F885" s="7">
        <v>0</v>
      </c>
      <c r="G885" s="7">
        <v>0</v>
      </c>
      <c r="H885" s="7">
        <v>0</v>
      </c>
      <c r="I885" s="7">
        <v>235</v>
      </c>
      <c r="J885" s="7">
        <v>0</v>
      </c>
      <c r="K885" s="7">
        <v>235</v>
      </c>
      <c r="L885" s="164">
        <v>1</v>
      </c>
      <c r="M885" s="16">
        <v>0</v>
      </c>
      <c r="N885" s="13">
        <v>46025</v>
      </c>
    </row>
    <row r="886" spans="1:14" x14ac:dyDescent="0.15">
      <c r="A886" s="163" t="s">
        <v>502</v>
      </c>
      <c r="B886" s="164">
        <v>10240</v>
      </c>
      <c r="C886" s="163" t="s">
        <v>38</v>
      </c>
      <c r="D886" s="164">
        <v>1</v>
      </c>
      <c r="E886" s="7">
        <v>95</v>
      </c>
      <c r="F886" s="7">
        <v>0</v>
      </c>
      <c r="G886" s="7">
        <v>0</v>
      </c>
      <c r="H886" s="7">
        <v>0</v>
      </c>
      <c r="I886" s="7">
        <v>95</v>
      </c>
      <c r="J886" s="7">
        <v>0</v>
      </c>
      <c r="K886" s="7">
        <v>95</v>
      </c>
      <c r="L886" s="164">
        <v>1</v>
      </c>
      <c r="M886" s="16">
        <v>0</v>
      </c>
      <c r="N886" s="13">
        <v>46025</v>
      </c>
    </row>
    <row r="887" spans="1:14" x14ac:dyDescent="0.15">
      <c r="A887" s="163" t="s">
        <v>567</v>
      </c>
      <c r="B887" s="164">
        <v>10662</v>
      </c>
      <c r="C887" s="163" t="s">
        <v>32</v>
      </c>
      <c r="D887" s="164">
        <v>1</v>
      </c>
      <c r="E887" s="7">
        <v>1315</v>
      </c>
      <c r="F887" s="7">
        <v>0</v>
      </c>
      <c r="G887" s="7">
        <v>0</v>
      </c>
      <c r="H887" s="7">
        <v>0</v>
      </c>
      <c r="I887" s="7">
        <v>1315</v>
      </c>
      <c r="J887" s="7">
        <v>0</v>
      </c>
      <c r="K887" s="7">
        <v>1315</v>
      </c>
      <c r="L887" s="164">
        <v>1</v>
      </c>
      <c r="M887" s="16">
        <v>0</v>
      </c>
      <c r="N887" s="13">
        <v>46025</v>
      </c>
    </row>
    <row r="888" spans="1:14" x14ac:dyDescent="0.15">
      <c r="A888" s="163" t="s">
        <v>550</v>
      </c>
      <c r="B888" s="164">
        <v>10072</v>
      </c>
      <c r="C888" s="163" t="s">
        <v>481</v>
      </c>
      <c r="D888" s="164">
        <v>1</v>
      </c>
      <c r="E888" s="7">
        <v>315</v>
      </c>
      <c r="F888" s="7">
        <v>0</v>
      </c>
      <c r="G888" s="7">
        <v>0</v>
      </c>
      <c r="H888" s="7">
        <v>0</v>
      </c>
      <c r="I888" s="7">
        <v>315</v>
      </c>
      <c r="J888" s="7">
        <v>0</v>
      </c>
      <c r="K888" s="7">
        <v>315</v>
      </c>
      <c r="L888" s="164">
        <v>1</v>
      </c>
      <c r="M888" s="16">
        <v>0</v>
      </c>
      <c r="N888" s="13">
        <v>46025</v>
      </c>
    </row>
    <row r="889" spans="1:14" x14ac:dyDescent="0.15">
      <c r="A889" s="163" t="s">
        <v>503</v>
      </c>
      <c r="B889" s="164">
        <v>10044</v>
      </c>
      <c r="C889" s="163" t="s">
        <v>481</v>
      </c>
      <c r="D889" s="164">
        <v>1</v>
      </c>
      <c r="E889" s="7">
        <v>260</v>
      </c>
      <c r="F889" s="7">
        <v>0</v>
      </c>
      <c r="G889" s="7">
        <v>0</v>
      </c>
      <c r="H889" s="7">
        <v>0</v>
      </c>
      <c r="I889" s="7">
        <v>260</v>
      </c>
      <c r="J889" s="7">
        <v>0</v>
      </c>
      <c r="K889" s="7">
        <v>260</v>
      </c>
      <c r="L889" s="164">
        <v>1</v>
      </c>
      <c r="M889" s="16">
        <v>0</v>
      </c>
      <c r="N889" s="13">
        <v>46025</v>
      </c>
    </row>
    <row r="890" spans="1:14" x14ac:dyDescent="0.15">
      <c r="A890" s="163" t="s">
        <v>576</v>
      </c>
      <c r="B890" s="164">
        <v>10111</v>
      </c>
      <c r="C890" s="163" t="s">
        <v>483</v>
      </c>
      <c r="D890" s="164">
        <v>1</v>
      </c>
      <c r="E890" s="7">
        <v>355</v>
      </c>
      <c r="F890" s="7">
        <v>0</v>
      </c>
      <c r="G890" s="7">
        <v>0</v>
      </c>
      <c r="H890" s="7">
        <v>0</v>
      </c>
      <c r="I890" s="7">
        <v>355</v>
      </c>
      <c r="J890" s="7">
        <v>0</v>
      </c>
      <c r="K890" s="7">
        <v>355</v>
      </c>
      <c r="L890" s="164">
        <v>1</v>
      </c>
      <c r="M890" s="16">
        <v>0</v>
      </c>
      <c r="N890" s="13">
        <v>46025</v>
      </c>
    </row>
    <row r="891" spans="1:14" x14ac:dyDescent="0.15">
      <c r="A891" s="163" t="s">
        <v>650</v>
      </c>
      <c r="B891" s="164">
        <v>10064</v>
      </c>
      <c r="C891" s="163" t="s">
        <v>481</v>
      </c>
      <c r="D891" s="164">
        <v>1</v>
      </c>
      <c r="E891" s="7">
        <v>355</v>
      </c>
      <c r="F891" s="7">
        <v>0</v>
      </c>
      <c r="G891" s="7">
        <v>0</v>
      </c>
      <c r="H891" s="7">
        <v>0</v>
      </c>
      <c r="I891" s="7">
        <v>355</v>
      </c>
      <c r="J891" s="7">
        <v>0</v>
      </c>
      <c r="K891" s="7">
        <v>355</v>
      </c>
      <c r="L891" s="164">
        <v>1</v>
      </c>
      <c r="M891" s="16">
        <v>0</v>
      </c>
      <c r="N891" s="13">
        <v>46025</v>
      </c>
    </row>
    <row r="892" spans="1:14" x14ac:dyDescent="0.15">
      <c r="A892" s="163" t="s">
        <v>505</v>
      </c>
      <c r="B892" s="164">
        <v>10470</v>
      </c>
      <c r="C892" s="163" t="s">
        <v>5</v>
      </c>
      <c r="D892" s="164">
        <v>1</v>
      </c>
      <c r="E892" s="7">
        <v>275</v>
      </c>
      <c r="F892" s="7">
        <v>0</v>
      </c>
      <c r="G892" s="7">
        <v>0</v>
      </c>
      <c r="H892" s="7">
        <v>0</v>
      </c>
      <c r="I892" s="7">
        <v>275</v>
      </c>
      <c r="J892" s="7">
        <v>0</v>
      </c>
      <c r="K892" s="7">
        <v>275</v>
      </c>
      <c r="L892" s="164">
        <v>1</v>
      </c>
      <c r="M892" s="16">
        <v>0</v>
      </c>
      <c r="N892" s="13">
        <v>46025</v>
      </c>
    </row>
    <row r="893" spans="1:14" x14ac:dyDescent="0.15">
      <c r="A893" s="163" t="s">
        <v>490</v>
      </c>
      <c r="B893" s="164">
        <v>10223</v>
      </c>
      <c r="C893" s="163" t="s">
        <v>491</v>
      </c>
      <c r="D893" s="164">
        <v>1</v>
      </c>
      <c r="E893" s="7">
        <v>275</v>
      </c>
      <c r="F893" s="7">
        <v>0</v>
      </c>
      <c r="G893" s="7">
        <v>0</v>
      </c>
      <c r="H893" s="7">
        <v>0</v>
      </c>
      <c r="I893" s="7">
        <v>275</v>
      </c>
      <c r="J893" s="7">
        <v>0</v>
      </c>
      <c r="K893" s="7">
        <v>275</v>
      </c>
      <c r="L893" s="164">
        <v>1</v>
      </c>
      <c r="M893" s="16">
        <v>0</v>
      </c>
      <c r="N893" s="13">
        <v>46025</v>
      </c>
    </row>
    <row r="894" spans="1:14" x14ac:dyDescent="0.15">
      <c r="A894" s="163" t="s">
        <v>493</v>
      </c>
      <c r="B894" s="164">
        <v>10264</v>
      </c>
      <c r="C894" s="163" t="s">
        <v>9</v>
      </c>
      <c r="D894" s="164">
        <v>4</v>
      </c>
      <c r="E894" s="7">
        <v>760</v>
      </c>
      <c r="F894" s="7">
        <v>0</v>
      </c>
      <c r="G894" s="7">
        <v>0</v>
      </c>
      <c r="H894" s="7">
        <v>38</v>
      </c>
      <c r="I894" s="7">
        <v>722</v>
      </c>
      <c r="J894" s="7">
        <v>0</v>
      </c>
      <c r="K894" s="7">
        <v>722</v>
      </c>
      <c r="L894" s="164">
        <v>1</v>
      </c>
      <c r="M894" s="16">
        <v>0</v>
      </c>
      <c r="N894" s="13">
        <v>46025</v>
      </c>
    </row>
    <row r="895" spans="1:14" x14ac:dyDescent="0.15">
      <c r="A895" s="163" t="s">
        <v>768</v>
      </c>
      <c r="B895" s="164">
        <v>10369</v>
      </c>
      <c r="C895" s="163" t="s">
        <v>9</v>
      </c>
      <c r="D895" s="164">
        <v>1</v>
      </c>
      <c r="E895" s="7">
        <v>225</v>
      </c>
      <c r="F895" s="7">
        <v>0</v>
      </c>
      <c r="G895" s="7">
        <v>0</v>
      </c>
      <c r="H895" s="7">
        <v>0</v>
      </c>
      <c r="I895" s="7">
        <v>225</v>
      </c>
      <c r="J895" s="7">
        <v>0</v>
      </c>
      <c r="K895" s="7">
        <v>225</v>
      </c>
      <c r="L895" s="164">
        <v>1</v>
      </c>
      <c r="M895" s="16">
        <v>0</v>
      </c>
      <c r="N895" s="13">
        <v>46025</v>
      </c>
    </row>
    <row r="896" spans="1:14" x14ac:dyDescent="0.15">
      <c r="A896" s="163" t="s">
        <v>527</v>
      </c>
      <c r="B896" s="164">
        <v>10382</v>
      </c>
      <c r="C896" s="163" t="s">
        <v>9</v>
      </c>
      <c r="D896" s="164">
        <v>2</v>
      </c>
      <c r="E896" s="7">
        <v>470</v>
      </c>
      <c r="F896" s="7">
        <v>0</v>
      </c>
      <c r="G896" s="7">
        <v>0</v>
      </c>
      <c r="H896" s="7">
        <v>47</v>
      </c>
      <c r="I896" s="7">
        <v>423</v>
      </c>
      <c r="J896" s="7">
        <v>0</v>
      </c>
      <c r="K896" s="7">
        <v>423</v>
      </c>
      <c r="L896" s="164">
        <v>1</v>
      </c>
      <c r="M896" s="16">
        <v>0</v>
      </c>
      <c r="N896" s="13">
        <v>46025</v>
      </c>
    </row>
    <row r="897" spans="1:14" x14ac:dyDescent="0.15">
      <c r="A897" s="163" t="s">
        <v>604</v>
      </c>
      <c r="B897" s="164">
        <v>10685</v>
      </c>
      <c r="C897" s="163" t="s">
        <v>9</v>
      </c>
      <c r="D897" s="164">
        <v>2</v>
      </c>
      <c r="E897" s="7">
        <v>450</v>
      </c>
      <c r="F897" s="7">
        <v>0</v>
      </c>
      <c r="G897" s="7">
        <v>0</v>
      </c>
      <c r="H897" s="7">
        <v>45</v>
      </c>
      <c r="I897" s="7">
        <v>405</v>
      </c>
      <c r="J897" s="7">
        <v>0</v>
      </c>
      <c r="K897" s="7">
        <v>405</v>
      </c>
      <c r="L897" s="164">
        <v>1</v>
      </c>
      <c r="M897" s="16">
        <v>0</v>
      </c>
      <c r="N897" s="13">
        <v>46025</v>
      </c>
    </row>
    <row r="898" spans="1:14" x14ac:dyDescent="0.15">
      <c r="A898" s="163" t="s">
        <v>684</v>
      </c>
      <c r="B898" s="164">
        <v>10361</v>
      </c>
      <c r="C898" s="163" t="s">
        <v>19</v>
      </c>
      <c r="D898" s="164">
        <v>1</v>
      </c>
      <c r="E898" s="7">
        <v>385</v>
      </c>
      <c r="F898" s="7">
        <v>0</v>
      </c>
      <c r="G898" s="7">
        <v>0</v>
      </c>
      <c r="H898" s="7">
        <v>0</v>
      </c>
      <c r="I898" s="7">
        <v>385</v>
      </c>
      <c r="J898" s="7">
        <v>0</v>
      </c>
      <c r="K898" s="7">
        <v>385</v>
      </c>
      <c r="L898" s="164">
        <v>1</v>
      </c>
      <c r="M898" s="16">
        <v>0</v>
      </c>
      <c r="N898" s="13">
        <v>46025</v>
      </c>
    </row>
    <row r="899" spans="1:14" x14ac:dyDescent="0.15">
      <c r="A899" s="163" t="s">
        <v>498</v>
      </c>
      <c r="B899" s="164">
        <v>10356</v>
      </c>
      <c r="C899" s="163" t="s">
        <v>19</v>
      </c>
      <c r="D899" s="164">
        <v>1</v>
      </c>
      <c r="E899" s="7">
        <v>360</v>
      </c>
      <c r="F899" s="7">
        <v>0</v>
      </c>
      <c r="G899" s="7">
        <v>0</v>
      </c>
      <c r="H899" s="7">
        <v>0</v>
      </c>
      <c r="I899" s="7">
        <v>360</v>
      </c>
      <c r="J899" s="7">
        <v>0</v>
      </c>
      <c r="K899" s="7">
        <v>360</v>
      </c>
      <c r="L899" s="164">
        <v>1</v>
      </c>
      <c r="M899" s="16">
        <v>0</v>
      </c>
      <c r="N899" s="13">
        <v>46025</v>
      </c>
    </row>
    <row r="900" spans="1:14" x14ac:dyDescent="0.15">
      <c r="A900" s="163" t="s">
        <v>512</v>
      </c>
      <c r="B900" s="164">
        <v>10427</v>
      </c>
      <c r="C900" s="163" t="s">
        <v>12</v>
      </c>
      <c r="D900" s="164">
        <v>1</v>
      </c>
      <c r="E900" s="7">
        <v>359</v>
      </c>
      <c r="F900" s="7">
        <v>0</v>
      </c>
      <c r="G900" s="7">
        <v>0</v>
      </c>
      <c r="H900" s="7">
        <v>0</v>
      </c>
      <c r="I900" s="7">
        <v>359</v>
      </c>
      <c r="J900" s="7">
        <v>0</v>
      </c>
      <c r="K900" s="7">
        <v>359</v>
      </c>
      <c r="L900" s="164">
        <v>1</v>
      </c>
      <c r="M900" s="16">
        <v>0</v>
      </c>
      <c r="N900" s="13">
        <v>46025</v>
      </c>
    </row>
    <row r="901" spans="1:14" x14ac:dyDescent="0.15">
      <c r="A901" s="163" t="s">
        <v>806</v>
      </c>
      <c r="B901" s="164">
        <v>10608</v>
      </c>
      <c r="C901" s="163" t="s">
        <v>712</v>
      </c>
      <c r="D901" s="164">
        <v>1</v>
      </c>
      <c r="E901" s="7">
        <v>275</v>
      </c>
      <c r="F901" s="7">
        <v>0</v>
      </c>
      <c r="G901" s="7">
        <v>0</v>
      </c>
      <c r="H901" s="7">
        <v>0</v>
      </c>
      <c r="I901" s="7">
        <v>275</v>
      </c>
      <c r="J901" s="7">
        <v>0</v>
      </c>
      <c r="K901" s="7">
        <v>275</v>
      </c>
      <c r="L901" s="164">
        <v>1</v>
      </c>
      <c r="M901" s="16">
        <v>0</v>
      </c>
      <c r="N901" s="13">
        <v>46025</v>
      </c>
    </row>
    <row r="902" spans="1:14" x14ac:dyDescent="0.15">
      <c r="A902" s="163" t="s">
        <v>822</v>
      </c>
      <c r="B902" s="164">
        <v>10414</v>
      </c>
      <c r="C902" s="163" t="s">
        <v>399</v>
      </c>
      <c r="D902" s="164">
        <v>2</v>
      </c>
      <c r="E902" s="7">
        <v>0</v>
      </c>
      <c r="F902" s="7">
        <v>0</v>
      </c>
      <c r="G902" s="7">
        <v>0</v>
      </c>
      <c r="H902" s="7">
        <v>0</v>
      </c>
      <c r="I902" s="7">
        <v>0</v>
      </c>
      <c r="J902" s="7">
        <v>0</v>
      </c>
      <c r="K902" s="7">
        <v>0</v>
      </c>
      <c r="L902" s="164">
        <v>0</v>
      </c>
      <c r="M902" s="16">
        <v>0</v>
      </c>
      <c r="N902" s="13">
        <v>46025</v>
      </c>
    </row>
    <row r="903" spans="1:14" x14ac:dyDescent="0.15">
      <c r="A903" s="163" t="s">
        <v>823</v>
      </c>
      <c r="B903" s="164">
        <v>10412</v>
      </c>
      <c r="C903" s="163" t="s">
        <v>399</v>
      </c>
      <c r="D903" s="164">
        <v>1</v>
      </c>
      <c r="E903" s="7">
        <v>0</v>
      </c>
      <c r="F903" s="7">
        <v>0</v>
      </c>
      <c r="G903" s="7">
        <v>0</v>
      </c>
      <c r="H903" s="7">
        <v>0</v>
      </c>
      <c r="I903" s="7">
        <v>0</v>
      </c>
      <c r="J903" s="7">
        <v>0</v>
      </c>
      <c r="K903" s="7">
        <v>0</v>
      </c>
      <c r="L903" s="164">
        <v>0</v>
      </c>
      <c r="M903" s="16">
        <v>0</v>
      </c>
      <c r="N903" s="13">
        <v>46025</v>
      </c>
    </row>
    <row r="904" spans="1:14" x14ac:dyDescent="0.15">
      <c r="A904" s="163" t="s">
        <v>429</v>
      </c>
      <c r="B904" s="164">
        <v>10632</v>
      </c>
      <c r="C904" s="163" t="s">
        <v>727</v>
      </c>
      <c r="D904" s="164">
        <v>2</v>
      </c>
      <c r="E904" s="7">
        <v>318</v>
      </c>
      <c r="F904" s="7">
        <v>0</v>
      </c>
      <c r="G904" s="7">
        <v>0</v>
      </c>
      <c r="H904" s="7">
        <v>0</v>
      </c>
      <c r="I904" s="7">
        <v>318</v>
      </c>
      <c r="J904" s="7">
        <v>0</v>
      </c>
      <c r="K904" s="7">
        <v>318</v>
      </c>
      <c r="L904" s="164">
        <v>1</v>
      </c>
      <c r="M904" s="16">
        <v>0</v>
      </c>
      <c r="N904" s="13">
        <v>46025</v>
      </c>
    </row>
    <row r="905" spans="1:14" x14ac:dyDescent="0.15">
      <c r="A905" s="163" t="s">
        <v>636</v>
      </c>
      <c r="B905" s="164">
        <v>10549</v>
      </c>
      <c r="C905" s="163" t="s">
        <v>399</v>
      </c>
      <c r="D905" s="164">
        <v>1</v>
      </c>
      <c r="E905" s="7">
        <v>0</v>
      </c>
      <c r="F905" s="7">
        <v>0</v>
      </c>
      <c r="G905" s="7">
        <v>0</v>
      </c>
      <c r="H905" s="7">
        <v>0</v>
      </c>
      <c r="I905" s="7">
        <v>0</v>
      </c>
      <c r="J905" s="7">
        <v>0</v>
      </c>
      <c r="K905" s="7">
        <v>0</v>
      </c>
      <c r="L905" s="164">
        <v>0</v>
      </c>
      <c r="M905" s="16">
        <v>0</v>
      </c>
      <c r="N905" s="13">
        <v>46025</v>
      </c>
    </row>
    <row r="906" spans="1:14" x14ac:dyDescent="0.15">
      <c r="A906" s="163" t="s">
        <v>599</v>
      </c>
      <c r="B906" s="164">
        <v>10459</v>
      </c>
      <c r="C906" s="163" t="s">
        <v>38</v>
      </c>
      <c r="D906" s="164">
        <v>1</v>
      </c>
      <c r="E906" s="7">
        <v>310</v>
      </c>
      <c r="F906" s="7">
        <v>0</v>
      </c>
      <c r="G906" s="7">
        <v>0</v>
      </c>
      <c r="H906" s="7">
        <v>0</v>
      </c>
      <c r="I906" s="7">
        <v>310</v>
      </c>
      <c r="J906" s="7">
        <v>0</v>
      </c>
      <c r="K906" s="7">
        <v>310</v>
      </c>
      <c r="L906" s="164">
        <v>1</v>
      </c>
      <c r="M906" s="16">
        <v>0</v>
      </c>
      <c r="N906" s="13">
        <v>46026</v>
      </c>
    </row>
    <row r="907" spans="1:14" x14ac:dyDescent="0.15">
      <c r="A907" s="163" t="s">
        <v>761</v>
      </c>
      <c r="B907" s="164">
        <v>1071</v>
      </c>
      <c r="C907" s="163" t="s">
        <v>462</v>
      </c>
      <c r="D907" s="164">
        <v>1</v>
      </c>
      <c r="E907" s="7">
        <v>770</v>
      </c>
      <c r="F907" s="7">
        <v>0</v>
      </c>
      <c r="G907" s="7">
        <v>0</v>
      </c>
      <c r="H907" s="7">
        <v>0</v>
      </c>
      <c r="I907" s="7">
        <v>770</v>
      </c>
      <c r="J907" s="7">
        <v>0</v>
      </c>
      <c r="K907" s="7">
        <v>770</v>
      </c>
      <c r="L907" s="164">
        <v>1</v>
      </c>
      <c r="M907" s="16">
        <v>0</v>
      </c>
      <c r="N907" s="13">
        <v>46026</v>
      </c>
    </row>
    <row r="908" spans="1:14" x14ac:dyDescent="0.15">
      <c r="A908" s="163" t="s">
        <v>503</v>
      </c>
      <c r="B908" s="164">
        <v>10044</v>
      </c>
      <c r="C908" s="163" t="s">
        <v>481</v>
      </c>
      <c r="D908" s="164">
        <v>1</v>
      </c>
      <c r="E908" s="7">
        <v>260</v>
      </c>
      <c r="F908" s="7">
        <v>0</v>
      </c>
      <c r="G908" s="7">
        <v>0</v>
      </c>
      <c r="H908" s="7">
        <v>0</v>
      </c>
      <c r="I908" s="7">
        <v>260</v>
      </c>
      <c r="J908" s="7">
        <v>0</v>
      </c>
      <c r="K908" s="7">
        <v>260</v>
      </c>
      <c r="L908" s="164">
        <v>1</v>
      </c>
      <c r="M908" s="16">
        <v>0</v>
      </c>
      <c r="N908" s="13">
        <v>46026</v>
      </c>
    </row>
    <row r="909" spans="1:14" x14ac:dyDescent="0.15">
      <c r="A909" s="163" t="s">
        <v>575</v>
      </c>
      <c r="B909" s="164">
        <v>10127</v>
      </c>
      <c r="C909" s="163" t="s">
        <v>483</v>
      </c>
      <c r="D909" s="164">
        <v>1</v>
      </c>
      <c r="E909" s="7">
        <v>355</v>
      </c>
      <c r="F909" s="7">
        <v>0</v>
      </c>
      <c r="G909" s="7">
        <v>0</v>
      </c>
      <c r="H909" s="7">
        <v>0</v>
      </c>
      <c r="I909" s="7">
        <v>355</v>
      </c>
      <c r="J909" s="7">
        <v>0</v>
      </c>
      <c r="K909" s="7">
        <v>355</v>
      </c>
      <c r="L909" s="164">
        <v>1</v>
      </c>
      <c r="M909" s="16">
        <v>0</v>
      </c>
      <c r="N909" s="13">
        <v>46026</v>
      </c>
    </row>
    <row r="910" spans="1:14" x14ac:dyDescent="0.15">
      <c r="A910" s="163" t="s">
        <v>576</v>
      </c>
      <c r="B910" s="164">
        <v>10111</v>
      </c>
      <c r="C910" s="163" t="s">
        <v>483</v>
      </c>
      <c r="D910" s="164">
        <v>1</v>
      </c>
      <c r="E910" s="7">
        <v>355</v>
      </c>
      <c r="F910" s="7">
        <v>0</v>
      </c>
      <c r="G910" s="7">
        <v>0</v>
      </c>
      <c r="H910" s="7">
        <v>0</v>
      </c>
      <c r="I910" s="7">
        <v>355</v>
      </c>
      <c r="J910" s="7">
        <v>0</v>
      </c>
      <c r="K910" s="7">
        <v>355</v>
      </c>
      <c r="L910" s="164">
        <v>1</v>
      </c>
      <c r="M910" s="16">
        <v>0</v>
      </c>
      <c r="N910" s="13">
        <v>46026</v>
      </c>
    </row>
    <row r="911" spans="1:14" x14ac:dyDescent="0.15">
      <c r="A911" s="163" t="s">
        <v>668</v>
      </c>
      <c r="B911" s="164">
        <v>10137</v>
      </c>
      <c r="C911" s="163" t="s">
        <v>519</v>
      </c>
      <c r="D911" s="164">
        <v>1</v>
      </c>
      <c r="E911" s="7">
        <v>350</v>
      </c>
      <c r="F911" s="7">
        <v>0</v>
      </c>
      <c r="G911" s="7">
        <v>0</v>
      </c>
      <c r="H911" s="7">
        <v>0</v>
      </c>
      <c r="I911" s="7">
        <v>350</v>
      </c>
      <c r="J911" s="7">
        <v>0</v>
      </c>
      <c r="K911" s="7">
        <v>350</v>
      </c>
      <c r="L911" s="164">
        <v>1</v>
      </c>
      <c r="M911" s="16">
        <v>0</v>
      </c>
      <c r="N911" s="13">
        <v>46026</v>
      </c>
    </row>
    <row r="912" spans="1:14" x14ac:dyDescent="0.15">
      <c r="A912" s="163" t="s">
        <v>579</v>
      </c>
      <c r="B912" s="164">
        <v>10062</v>
      </c>
      <c r="C912" s="163" t="s">
        <v>481</v>
      </c>
      <c r="D912" s="164">
        <v>1</v>
      </c>
      <c r="E912" s="7">
        <v>275</v>
      </c>
      <c r="F912" s="7">
        <v>0</v>
      </c>
      <c r="G912" s="7">
        <v>0</v>
      </c>
      <c r="H912" s="7">
        <v>0</v>
      </c>
      <c r="I912" s="7">
        <v>275</v>
      </c>
      <c r="J912" s="7">
        <v>0</v>
      </c>
      <c r="K912" s="7">
        <v>275</v>
      </c>
      <c r="L912" s="164">
        <v>1</v>
      </c>
      <c r="M912" s="16">
        <v>0</v>
      </c>
      <c r="N912" s="13">
        <v>46026</v>
      </c>
    </row>
    <row r="913" spans="1:14" x14ac:dyDescent="0.15">
      <c r="A913" s="163" t="s">
        <v>751</v>
      </c>
      <c r="B913" s="164">
        <v>10439</v>
      </c>
      <c r="C913" s="163" t="s">
        <v>99</v>
      </c>
      <c r="D913" s="164">
        <v>1</v>
      </c>
      <c r="E913" s="7">
        <v>110</v>
      </c>
      <c r="F913" s="7">
        <v>0</v>
      </c>
      <c r="G913" s="7">
        <v>0</v>
      </c>
      <c r="H913" s="7">
        <v>0</v>
      </c>
      <c r="I913" s="7">
        <v>110</v>
      </c>
      <c r="J913" s="7">
        <v>0</v>
      </c>
      <c r="K913" s="7">
        <v>110</v>
      </c>
      <c r="L913" s="164">
        <v>1</v>
      </c>
      <c r="M913" s="16">
        <v>0</v>
      </c>
      <c r="N913" s="13">
        <v>46026</v>
      </c>
    </row>
    <row r="914" spans="1:14" x14ac:dyDescent="0.15">
      <c r="A914" s="163" t="s">
        <v>489</v>
      </c>
      <c r="B914" s="164">
        <v>10445</v>
      </c>
      <c r="C914" s="163" t="s">
        <v>99</v>
      </c>
      <c r="D914" s="164">
        <v>2</v>
      </c>
      <c r="E914" s="7">
        <v>390</v>
      </c>
      <c r="F914" s="7">
        <v>0</v>
      </c>
      <c r="G914" s="7">
        <v>0</v>
      </c>
      <c r="H914" s="7">
        <v>24.61</v>
      </c>
      <c r="I914" s="7">
        <v>365.39</v>
      </c>
      <c r="J914" s="7">
        <v>0</v>
      </c>
      <c r="K914" s="7">
        <v>365.39</v>
      </c>
      <c r="L914" s="164">
        <v>1</v>
      </c>
      <c r="M914" s="16">
        <v>0</v>
      </c>
      <c r="N914" s="13">
        <v>46026</v>
      </c>
    </row>
    <row r="915" spans="1:14" x14ac:dyDescent="0.15">
      <c r="A915" s="163" t="s">
        <v>542</v>
      </c>
      <c r="B915" s="164">
        <v>10436</v>
      </c>
      <c r="C915" s="163" t="s">
        <v>99</v>
      </c>
      <c r="D915" s="164">
        <v>3</v>
      </c>
      <c r="E915" s="7">
        <v>135</v>
      </c>
      <c r="F915" s="7">
        <v>0</v>
      </c>
      <c r="G915" s="7">
        <v>0</v>
      </c>
      <c r="H915" s="7">
        <v>2.84</v>
      </c>
      <c r="I915" s="7">
        <v>132.16</v>
      </c>
      <c r="J915" s="7">
        <v>0</v>
      </c>
      <c r="K915" s="7">
        <v>132.16</v>
      </c>
      <c r="L915" s="164">
        <v>1</v>
      </c>
      <c r="M915" s="16">
        <v>0</v>
      </c>
      <c r="N915" s="13">
        <v>46026</v>
      </c>
    </row>
    <row r="916" spans="1:14" x14ac:dyDescent="0.15">
      <c r="A916" s="163" t="s">
        <v>824</v>
      </c>
      <c r="B916" s="164">
        <v>10447</v>
      </c>
      <c r="C916" s="163" t="s">
        <v>99</v>
      </c>
      <c r="D916" s="164">
        <v>1</v>
      </c>
      <c r="E916" s="7">
        <v>210</v>
      </c>
      <c r="F916" s="7">
        <v>0</v>
      </c>
      <c r="G916" s="7">
        <v>0</v>
      </c>
      <c r="H916" s="7">
        <v>0</v>
      </c>
      <c r="I916" s="7">
        <v>210</v>
      </c>
      <c r="J916" s="7">
        <v>0</v>
      </c>
      <c r="K916" s="7">
        <v>210</v>
      </c>
      <c r="L916" s="164">
        <v>1</v>
      </c>
      <c r="M916" s="16">
        <v>0</v>
      </c>
      <c r="N916" s="13">
        <v>46026</v>
      </c>
    </row>
    <row r="917" spans="1:14" x14ac:dyDescent="0.15">
      <c r="A917" s="163" t="s">
        <v>626</v>
      </c>
      <c r="B917" s="164">
        <v>10471</v>
      </c>
      <c r="C917" s="163" t="s">
        <v>5</v>
      </c>
      <c r="D917" s="164">
        <v>1</v>
      </c>
      <c r="E917" s="7">
        <v>495</v>
      </c>
      <c r="F917" s="7">
        <v>0</v>
      </c>
      <c r="G917" s="7">
        <v>0</v>
      </c>
      <c r="H917" s="7">
        <v>0</v>
      </c>
      <c r="I917" s="7">
        <v>495</v>
      </c>
      <c r="J917" s="7">
        <v>0</v>
      </c>
      <c r="K917" s="7">
        <v>495</v>
      </c>
      <c r="L917" s="164">
        <v>1</v>
      </c>
      <c r="M917" s="16">
        <v>0</v>
      </c>
      <c r="N917" s="13">
        <v>46026</v>
      </c>
    </row>
    <row r="918" spans="1:14" x14ac:dyDescent="0.15">
      <c r="A918" s="163" t="s">
        <v>493</v>
      </c>
      <c r="B918" s="164">
        <v>10264</v>
      </c>
      <c r="C918" s="163" t="s">
        <v>9</v>
      </c>
      <c r="D918" s="164">
        <v>3</v>
      </c>
      <c r="E918" s="7">
        <v>570</v>
      </c>
      <c r="F918" s="7">
        <v>0</v>
      </c>
      <c r="G918" s="7">
        <v>0</v>
      </c>
      <c r="H918" s="7">
        <v>0</v>
      </c>
      <c r="I918" s="7">
        <v>570</v>
      </c>
      <c r="J918" s="7">
        <v>0</v>
      </c>
      <c r="K918" s="7">
        <v>570</v>
      </c>
      <c r="L918" s="164">
        <v>1</v>
      </c>
      <c r="M918" s="16">
        <v>0</v>
      </c>
      <c r="N918" s="13">
        <v>46026</v>
      </c>
    </row>
    <row r="919" spans="1:14" x14ac:dyDescent="0.15">
      <c r="A919" s="163" t="s">
        <v>587</v>
      </c>
      <c r="B919" s="164">
        <v>10381</v>
      </c>
      <c r="C919" s="163" t="s">
        <v>9</v>
      </c>
      <c r="D919" s="164">
        <v>1</v>
      </c>
      <c r="E919" s="7">
        <v>225</v>
      </c>
      <c r="F919" s="7">
        <v>0</v>
      </c>
      <c r="G919" s="7">
        <v>0</v>
      </c>
      <c r="H919" s="7">
        <v>0</v>
      </c>
      <c r="I919" s="7">
        <v>225</v>
      </c>
      <c r="J919" s="7">
        <v>0</v>
      </c>
      <c r="K919" s="7">
        <v>225</v>
      </c>
      <c r="L919" s="164">
        <v>1</v>
      </c>
      <c r="M919" s="16">
        <v>0</v>
      </c>
      <c r="N919" s="13">
        <v>46026</v>
      </c>
    </row>
    <row r="920" spans="1:14" x14ac:dyDescent="0.15">
      <c r="A920" s="163" t="s">
        <v>510</v>
      </c>
      <c r="B920" s="164">
        <v>10043</v>
      </c>
      <c r="C920" s="163" t="s">
        <v>19</v>
      </c>
      <c r="D920" s="164">
        <v>1</v>
      </c>
      <c r="E920" s="7">
        <v>310</v>
      </c>
      <c r="F920" s="7">
        <v>0</v>
      </c>
      <c r="G920" s="7">
        <v>0</v>
      </c>
      <c r="H920" s="7">
        <v>62</v>
      </c>
      <c r="I920" s="7">
        <v>248</v>
      </c>
      <c r="J920" s="7">
        <v>0</v>
      </c>
      <c r="K920" s="7">
        <v>248</v>
      </c>
      <c r="L920" s="164">
        <v>1</v>
      </c>
      <c r="M920" s="16">
        <v>0</v>
      </c>
      <c r="N920" s="13">
        <v>46026</v>
      </c>
    </row>
    <row r="921" spans="1:14" x14ac:dyDescent="0.15">
      <c r="A921" s="163" t="s">
        <v>498</v>
      </c>
      <c r="B921" s="164">
        <v>10356</v>
      </c>
      <c r="C921" s="163" t="s">
        <v>19</v>
      </c>
      <c r="D921" s="164">
        <v>1</v>
      </c>
      <c r="E921" s="7">
        <v>360</v>
      </c>
      <c r="F921" s="7">
        <v>0</v>
      </c>
      <c r="G921" s="7">
        <v>0</v>
      </c>
      <c r="H921" s="7">
        <v>0</v>
      </c>
      <c r="I921" s="7">
        <v>360</v>
      </c>
      <c r="J921" s="7">
        <v>0</v>
      </c>
      <c r="K921" s="7">
        <v>360</v>
      </c>
      <c r="L921" s="164">
        <v>1</v>
      </c>
      <c r="M921" s="16">
        <v>0</v>
      </c>
      <c r="N921" s="13">
        <v>46026</v>
      </c>
    </row>
    <row r="922" spans="1:14" x14ac:dyDescent="0.15">
      <c r="A922" s="163" t="s">
        <v>546</v>
      </c>
      <c r="B922" s="164">
        <v>10391</v>
      </c>
      <c r="C922" s="163" t="s">
        <v>31</v>
      </c>
      <c r="D922" s="164">
        <v>1</v>
      </c>
      <c r="E922" s="7">
        <v>325</v>
      </c>
      <c r="F922" s="7">
        <v>0</v>
      </c>
      <c r="G922" s="7">
        <v>0</v>
      </c>
      <c r="H922" s="7">
        <v>0</v>
      </c>
      <c r="I922" s="7">
        <v>325</v>
      </c>
      <c r="J922" s="7">
        <v>0</v>
      </c>
      <c r="K922" s="7">
        <v>325</v>
      </c>
      <c r="L922" s="164">
        <v>1</v>
      </c>
      <c r="M922" s="16">
        <v>0</v>
      </c>
      <c r="N922" s="13">
        <v>46026</v>
      </c>
    </row>
    <row r="923" spans="1:14" x14ac:dyDescent="0.15">
      <c r="A923" s="163" t="s">
        <v>689</v>
      </c>
      <c r="B923" s="164">
        <v>10393</v>
      </c>
      <c r="C923" s="163" t="s">
        <v>31</v>
      </c>
      <c r="D923" s="164">
        <v>1</v>
      </c>
      <c r="E923" s="7">
        <v>315</v>
      </c>
      <c r="F923" s="7">
        <v>0</v>
      </c>
      <c r="G923" s="7">
        <v>0</v>
      </c>
      <c r="H923" s="7">
        <v>0</v>
      </c>
      <c r="I923" s="7">
        <v>315</v>
      </c>
      <c r="J923" s="7">
        <v>0</v>
      </c>
      <c r="K923" s="7">
        <v>315</v>
      </c>
      <c r="L923" s="164">
        <v>1</v>
      </c>
      <c r="M923" s="16">
        <v>0</v>
      </c>
      <c r="N923" s="13">
        <v>46026</v>
      </c>
    </row>
    <row r="924" spans="1:14" x14ac:dyDescent="0.15">
      <c r="A924" s="163" t="s">
        <v>530</v>
      </c>
      <c r="B924" s="164">
        <v>10409</v>
      </c>
      <c r="C924" s="163" t="s">
        <v>4</v>
      </c>
      <c r="D924" s="164">
        <v>1</v>
      </c>
      <c r="E924" s="7">
        <v>335</v>
      </c>
      <c r="F924" s="7">
        <v>0</v>
      </c>
      <c r="G924" s="7">
        <v>0</v>
      </c>
      <c r="H924" s="7">
        <v>21.15</v>
      </c>
      <c r="I924" s="7">
        <v>313.85000000000002</v>
      </c>
      <c r="J924" s="7">
        <v>0</v>
      </c>
      <c r="K924" s="7">
        <v>313.85000000000002</v>
      </c>
      <c r="L924" s="164">
        <v>1</v>
      </c>
      <c r="M924" s="16">
        <v>0</v>
      </c>
      <c r="N924" s="13">
        <v>46026</v>
      </c>
    </row>
    <row r="925" spans="1:14" x14ac:dyDescent="0.15">
      <c r="A925" s="163" t="s">
        <v>739</v>
      </c>
      <c r="B925" s="164">
        <v>10653</v>
      </c>
      <c r="C925" s="163" t="s">
        <v>4</v>
      </c>
      <c r="D925" s="164">
        <v>1</v>
      </c>
      <c r="E925" s="7">
        <v>275</v>
      </c>
      <c r="F925" s="7">
        <v>0</v>
      </c>
      <c r="G925" s="7">
        <v>0</v>
      </c>
      <c r="H925" s="7">
        <v>0</v>
      </c>
      <c r="I925" s="7">
        <v>275</v>
      </c>
      <c r="J925" s="7">
        <v>0</v>
      </c>
      <c r="K925" s="7">
        <v>275</v>
      </c>
      <c r="L925" s="164">
        <v>1</v>
      </c>
      <c r="M925" s="16">
        <v>0</v>
      </c>
      <c r="N925" s="13">
        <v>46026</v>
      </c>
    </row>
    <row r="926" spans="1:14" x14ac:dyDescent="0.15">
      <c r="A926" s="163" t="s">
        <v>591</v>
      </c>
      <c r="B926" s="164">
        <v>10509</v>
      </c>
      <c r="C926" s="163" t="s">
        <v>79</v>
      </c>
      <c r="D926" s="164">
        <v>1</v>
      </c>
      <c r="E926" s="7">
        <v>320</v>
      </c>
      <c r="F926" s="7">
        <v>0</v>
      </c>
      <c r="G926" s="7">
        <v>0</v>
      </c>
      <c r="H926" s="7">
        <v>0</v>
      </c>
      <c r="I926" s="7">
        <v>320</v>
      </c>
      <c r="J926" s="7">
        <v>0</v>
      </c>
      <c r="K926" s="7">
        <v>320</v>
      </c>
      <c r="L926" s="164">
        <v>1</v>
      </c>
      <c r="M926" s="16">
        <v>0</v>
      </c>
      <c r="N926" s="13">
        <v>46026</v>
      </c>
    </row>
    <row r="927" spans="1:14" x14ac:dyDescent="0.15">
      <c r="A927" s="163" t="s">
        <v>569</v>
      </c>
      <c r="B927" s="164">
        <v>10404</v>
      </c>
      <c r="C927" s="163" t="s">
        <v>35</v>
      </c>
      <c r="D927" s="164">
        <v>1</v>
      </c>
      <c r="E927" s="7">
        <v>355</v>
      </c>
      <c r="F927" s="7">
        <v>0</v>
      </c>
      <c r="G927" s="7">
        <v>0</v>
      </c>
      <c r="H927" s="7">
        <v>22.4</v>
      </c>
      <c r="I927" s="7">
        <v>332.6</v>
      </c>
      <c r="J927" s="7">
        <v>0</v>
      </c>
      <c r="K927" s="7">
        <v>332.6</v>
      </c>
      <c r="L927" s="164">
        <v>1</v>
      </c>
      <c r="M927" s="16">
        <v>0</v>
      </c>
      <c r="N927" s="13">
        <v>46026</v>
      </c>
    </row>
    <row r="928" spans="1:14" x14ac:dyDescent="0.15">
      <c r="A928" s="163" t="s">
        <v>655</v>
      </c>
      <c r="B928" s="164">
        <v>10030</v>
      </c>
      <c r="C928" s="163" t="s">
        <v>0</v>
      </c>
      <c r="D928" s="164">
        <v>1</v>
      </c>
      <c r="E928" s="7">
        <v>695</v>
      </c>
      <c r="F928" s="7">
        <v>0</v>
      </c>
      <c r="G928" s="7">
        <v>0</v>
      </c>
      <c r="H928" s="7">
        <v>0</v>
      </c>
      <c r="I928" s="7">
        <v>695</v>
      </c>
      <c r="J928" s="7">
        <v>0</v>
      </c>
      <c r="K928" s="7">
        <v>695</v>
      </c>
      <c r="L928" s="164">
        <v>1</v>
      </c>
      <c r="M928" s="16">
        <v>0</v>
      </c>
      <c r="N928" s="13">
        <v>46026</v>
      </c>
    </row>
    <row r="929" spans="1:14" x14ac:dyDescent="0.15">
      <c r="A929" s="163" t="s">
        <v>720</v>
      </c>
      <c r="B929" s="164">
        <v>10032</v>
      </c>
      <c r="C929" s="163" t="s">
        <v>0</v>
      </c>
      <c r="D929" s="164">
        <v>1</v>
      </c>
      <c r="E929" s="7">
        <v>1825</v>
      </c>
      <c r="F929" s="7">
        <v>0</v>
      </c>
      <c r="G929" s="7">
        <v>0</v>
      </c>
      <c r="H929" s="7">
        <v>0</v>
      </c>
      <c r="I929" s="7">
        <v>1825</v>
      </c>
      <c r="J929" s="7">
        <v>0</v>
      </c>
      <c r="K929" s="7">
        <v>1825</v>
      </c>
      <c r="L929" s="164">
        <v>1</v>
      </c>
      <c r="M929" s="16">
        <v>0</v>
      </c>
      <c r="N929" s="13">
        <v>46026</v>
      </c>
    </row>
    <row r="930" spans="1:14" x14ac:dyDescent="0.15">
      <c r="A930" s="163" t="s">
        <v>772</v>
      </c>
      <c r="B930" s="164">
        <v>10607</v>
      </c>
      <c r="C930" s="163" t="s">
        <v>744</v>
      </c>
      <c r="D930" s="164">
        <v>1</v>
      </c>
      <c r="E930" s="7">
        <v>115</v>
      </c>
      <c r="F930" s="7">
        <v>0</v>
      </c>
      <c r="G930" s="7">
        <v>0</v>
      </c>
      <c r="H930" s="7">
        <v>0</v>
      </c>
      <c r="I930" s="7">
        <v>115</v>
      </c>
      <c r="J930" s="7">
        <v>0</v>
      </c>
      <c r="K930" s="7">
        <v>115</v>
      </c>
      <c r="L930" s="164">
        <v>1</v>
      </c>
      <c r="M930" s="16">
        <v>0</v>
      </c>
      <c r="N930" s="13">
        <v>46026</v>
      </c>
    </row>
    <row r="931" spans="1:14" x14ac:dyDescent="0.15">
      <c r="A931" s="163" t="s">
        <v>685</v>
      </c>
      <c r="B931" s="164">
        <v>10457</v>
      </c>
      <c r="C931" s="163" t="s">
        <v>38</v>
      </c>
      <c r="D931" s="164">
        <v>1</v>
      </c>
      <c r="E931" s="7">
        <v>285</v>
      </c>
      <c r="F931" s="7">
        <v>0</v>
      </c>
      <c r="G931" s="7">
        <v>0</v>
      </c>
      <c r="H931" s="7">
        <v>0</v>
      </c>
      <c r="I931" s="7">
        <v>285</v>
      </c>
      <c r="J931" s="7">
        <v>0</v>
      </c>
      <c r="K931" s="7">
        <v>285</v>
      </c>
      <c r="L931" s="164">
        <v>1</v>
      </c>
      <c r="M931" s="16">
        <v>0</v>
      </c>
      <c r="N931" s="13">
        <v>46027</v>
      </c>
    </row>
    <row r="932" spans="1:14" x14ac:dyDescent="0.15">
      <c r="A932" s="163" t="s">
        <v>479</v>
      </c>
      <c r="B932" s="164">
        <v>10396</v>
      </c>
      <c r="C932" s="163" t="s">
        <v>32</v>
      </c>
      <c r="D932" s="164">
        <v>1</v>
      </c>
      <c r="E932" s="7">
        <v>555</v>
      </c>
      <c r="F932" s="7">
        <v>0</v>
      </c>
      <c r="G932" s="7">
        <v>0</v>
      </c>
      <c r="H932" s="7">
        <v>0</v>
      </c>
      <c r="I932" s="7">
        <v>555</v>
      </c>
      <c r="J932" s="7">
        <v>0</v>
      </c>
      <c r="K932" s="7">
        <v>555</v>
      </c>
      <c r="L932" s="164">
        <v>1</v>
      </c>
      <c r="M932" s="16">
        <v>0</v>
      </c>
      <c r="N932" s="13">
        <v>46027</v>
      </c>
    </row>
    <row r="933" spans="1:14" x14ac:dyDescent="0.15">
      <c r="A933" s="163" t="s">
        <v>514</v>
      </c>
      <c r="B933" s="164">
        <v>10398</v>
      </c>
      <c r="C933" s="163" t="s">
        <v>32</v>
      </c>
      <c r="D933" s="164">
        <v>1</v>
      </c>
      <c r="E933" s="7">
        <v>625</v>
      </c>
      <c r="F933" s="7">
        <v>0</v>
      </c>
      <c r="G933" s="7">
        <v>0</v>
      </c>
      <c r="H933" s="7">
        <v>0</v>
      </c>
      <c r="I933" s="7">
        <v>625</v>
      </c>
      <c r="J933" s="7">
        <v>0</v>
      </c>
      <c r="K933" s="7">
        <v>625</v>
      </c>
      <c r="L933" s="164">
        <v>1</v>
      </c>
      <c r="M933" s="16">
        <v>0</v>
      </c>
      <c r="N933" s="13">
        <v>46027</v>
      </c>
    </row>
    <row r="934" spans="1:14" x14ac:dyDescent="0.15">
      <c r="A934" s="163" t="s">
        <v>538</v>
      </c>
      <c r="B934" s="164">
        <v>10645</v>
      </c>
      <c r="C934" s="163" t="s">
        <v>519</v>
      </c>
      <c r="D934" s="164">
        <v>1</v>
      </c>
      <c r="E934" s="7">
        <v>340</v>
      </c>
      <c r="F934" s="7">
        <v>0</v>
      </c>
      <c r="G934" s="7">
        <v>0</v>
      </c>
      <c r="H934" s="7">
        <v>0</v>
      </c>
      <c r="I934" s="7">
        <v>340</v>
      </c>
      <c r="J934" s="7">
        <v>0</v>
      </c>
      <c r="K934" s="7">
        <v>340</v>
      </c>
      <c r="L934" s="164">
        <v>1</v>
      </c>
      <c r="M934" s="16">
        <v>0</v>
      </c>
      <c r="N934" s="13">
        <v>46027</v>
      </c>
    </row>
    <row r="935" spans="1:14" x14ac:dyDescent="0.15">
      <c r="A935" s="163" t="s">
        <v>504</v>
      </c>
      <c r="B935" s="164">
        <v>10125</v>
      </c>
      <c r="C935" s="163" t="s">
        <v>483</v>
      </c>
      <c r="D935" s="164">
        <v>1</v>
      </c>
      <c r="E935" s="7">
        <v>275</v>
      </c>
      <c r="F935" s="7">
        <v>0</v>
      </c>
      <c r="G935" s="7">
        <v>0</v>
      </c>
      <c r="H935" s="7">
        <v>0</v>
      </c>
      <c r="I935" s="7">
        <v>275</v>
      </c>
      <c r="J935" s="7">
        <v>0</v>
      </c>
      <c r="K935" s="7">
        <v>275</v>
      </c>
      <c r="L935" s="164">
        <v>1</v>
      </c>
      <c r="M935" s="16">
        <v>0</v>
      </c>
      <c r="N935" s="13">
        <v>46027</v>
      </c>
    </row>
    <row r="936" spans="1:14" x14ac:dyDescent="0.15">
      <c r="A936" s="163" t="s">
        <v>539</v>
      </c>
      <c r="B936" s="164">
        <v>10130</v>
      </c>
      <c r="C936" s="163" t="s">
        <v>483</v>
      </c>
      <c r="D936" s="164">
        <v>1</v>
      </c>
      <c r="E936" s="7">
        <v>385</v>
      </c>
      <c r="F936" s="7">
        <v>0</v>
      </c>
      <c r="G936" s="7">
        <v>0</v>
      </c>
      <c r="H936" s="7">
        <v>0</v>
      </c>
      <c r="I936" s="7">
        <v>385</v>
      </c>
      <c r="J936" s="7">
        <v>0</v>
      </c>
      <c r="K936" s="7">
        <v>385</v>
      </c>
      <c r="L936" s="164">
        <v>1</v>
      </c>
      <c r="M936" s="16">
        <v>0</v>
      </c>
      <c r="N936" s="13">
        <v>46027</v>
      </c>
    </row>
    <row r="937" spans="1:14" x14ac:dyDescent="0.15">
      <c r="A937" s="163" t="s">
        <v>522</v>
      </c>
      <c r="B937" s="164">
        <v>10055</v>
      </c>
      <c r="C937" s="163" t="s">
        <v>481</v>
      </c>
      <c r="D937" s="164">
        <v>1</v>
      </c>
      <c r="E937" s="7">
        <v>260</v>
      </c>
      <c r="F937" s="7">
        <v>0</v>
      </c>
      <c r="G937" s="7">
        <v>0</v>
      </c>
      <c r="H937" s="7">
        <v>0</v>
      </c>
      <c r="I937" s="7">
        <v>260</v>
      </c>
      <c r="J937" s="7">
        <v>0</v>
      </c>
      <c r="K937" s="7">
        <v>260</v>
      </c>
      <c r="L937" s="164">
        <v>1</v>
      </c>
      <c r="M937" s="16">
        <v>0</v>
      </c>
      <c r="N937" s="13">
        <v>46027</v>
      </c>
    </row>
    <row r="938" spans="1:14" x14ac:dyDescent="0.15">
      <c r="A938" s="163" t="s">
        <v>487</v>
      </c>
      <c r="B938" s="164">
        <v>10442</v>
      </c>
      <c r="C938" s="163" t="s">
        <v>99</v>
      </c>
      <c r="D938" s="164">
        <v>2</v>
      </c>
      <c r="E938" s="7">
        <v>166</v>
      </c>
      <c r="F938" s="7">
        <v>0</v>
      </c>
      <c r="G938" s="7">
        <v>0</v>
      </c>
      <c r="H938" s="7">
        <v>0</v>
      </c>
      <c r="I938" s="7">
        <v>166</v>
      </c>
      <c r="J938" s="7">
        <v>0</v>
      </c>
      <c r="K938" s="7">
        <v>166</v>
      </c>
      <c r="L938" s="164">
        <v>1</v>
      </c>
      <c r="M938" s="16">
        <v>0</v>
      </c>
      <c r="N938" s="13">
        <v>46027</v>
      </c>
    </row>
    <row r="939" spans="1:14" x14ac:dyDescent="0.15">
      <c r="A939" s="163" t="s">
        <v>523</v>
      </c>
      <c r="B939" s="164">
        <v>10446</v>
      </c>
      <c r="C939" s="163" t="s">
        <v>99</v>
      </c>
      <c r="D939" s="164">
        <v>3</v>
      </c>
      <c r="E939" s="7">
        <v>585</v>
      </c>
      <c r="F939" s="7">
        <v>0</v>
      </c>
      <c r="G939" s="7">
        <v>0</v>
      </c>
      <c r="H939" s="7">
        <v>42.72</v>
      </c>
      <c r="I939" s="7">
        <v>542.28</v>
      </c>
      <c r="J939" s="7">
        <v>0</v>
      </c>
      <c r="K939" s="7">
        <v>542.28</v>
      </c>
      <c r="L939" s="164">
        <v>1</v>
      </c>
      <c r="M939" s="16">
        <v>0</v>
      </c>
      <c r="N939" s="13">
        <v>46027</v>
      </c>
    </row>
    <row r="940" spans="1:14" x14ac:dyDescent="0.15">
      <c r="A940" s="163" t="s">
        <v>542</v>
      </c>
      <c r="B940" s="164">
        <v>10436</v>
      </c>
      <c r="C940" s="163" t="s">
        <v>99</v>
      </c>
      <c r="D940" s="164">
        <v>4</v>
      </c>
      <c r="E940" s="7">
        <v>180</v>
      </c>
      <c r="F940" s="7">
        <v>0</v>
      </c>
      <c r="G940" s="7">
        <v>0</v>
      </c>
      <c r="H940" s="7">
        <v>0</v>
      </c>
      <c r="I940" s="7">
        <v>180</v>
      </c>
      <c r="J940" s="7">
        <v>0</v>
      </c>
      <c r="K940" s="7">
        <v>180</v>
      </c>
      <c r="L940" s="164">
        <v>1</v>
      </c>
      <c r="M940" s="16">
        <v>0</v>
      </c>
      <c r="N940" s="13">
        <v>46027</v>
      </c>
    </row>
    <row r="941" spans="1:14" x14ac:dyDescent="0.15">
      <c r="A941" s="163" t="s">
        <v>551</v>
      </c>
      <c r="B941" s="164">
        <v>10437</v>
      </c>
      <c r="C941" s="163" t="s">
        <v>99</v>
      </c>
      <c r="D941" s="164">
        <v>1</v>
      </c>
      <c r="E941" s="7">
        <v>95</v>
      </c>
      <c r="F941" s="7">
        <v>0</v>
      </c>
      <c r="G941" s="7">
        <v>0</v>
      </c>
      <c r="H941" s="7">
        <v>0</v>
      </c>
      <c r="I941" s="7">
        <v>95</v>
      </c>
      <c r="J941" s="7">
        <v>0</v>
      </c>
      <c r="K941" s="7">
        <v>95</v>
      </c>
      <c r="L941" s="164">
        <v>1</v>
      </c>
      <c r="M941" s="16">
        <v>0</v>
      </c>
      <c r="N941" s="13">
        <v>46027</v>
      </c>
    </row>
    <row r="942" spans="1:14" x14ac:dyDescent="0.15">
      <c r="A942" s="163" t="s">
        <v>824</v>
      </c>
      <c r="B942" s="164">
        <v>10447</v>
      </c>
      <c r="C942" s="163" t="s">
        <v>99</v>
      </c>
      <c r="D942" s="164">
        <v>1</v>
      </c>
      <c r="E942" s="7">
        <v>210</v>
      </c>
      <c r="F942" s="7">
        <v>0</v>
      </c>
      <c r="G942" s="7">
        <v>0</v>
      </c>
      <c r="H942" s="7">
        <v>0</v>
      </c>
      <c r="I942" s="7">
        <v>210</v>
      </c>
      <c r="J942" s="7">
        <v>0</v>
      </c>
      <c r="K942" s="7">
        <v>210</v>
      </c>
      <c r="L942" s="164">
        <v>1</v>
      </c>
      <c r="M942" s="16">
        <v>0</v>
      </c>
      <c r="N942" s="13">
        <v>46027</v>
      </c>
    </row>
    <row r="943" spans="1:14" x14ac:dyDescent="0.15">
      <c r="A943" s="163" t="s">
        <v>506</v>
      </c>
      <c r="B943" s="164">
        <v>10221</v>
      </c>
      <c r="C943" s="163" t="s">
        <v>491</v>
      </c>
      <c r="D943" s="164">
        <v>1</v>
      </c>
      <c r="E943" s="7">
        <v>255</v>
      </c>
      <c r="F943" s="7">
        <v>0</v>
      </c>
      <c r="G943" s="7">
        <v>0</v>
      </c>
      <c r="H943" s="7">
        <v>27.94</v>
      </c>
      <c r="I943" s="7">
        <v>227.06</v>
      </c>
      <c r="J943" s="7">
        <v>0</v>
      </c>
      <c r="K943" s="7">
        <v>227.06</v>
      </c>
      <c r="L943" s="164">
        <v>1</v>
      </c>
      <c r="M943" s="16">
        <v>0</v>
      </c>
      <c r="N943" s="13">
        <v>46027</v>
      </c>
    </row>
    <row r="944" spans="1:14" x14ac:dyDescent="0.15">
      <c r="A944" s="163" t="s">
        <v>562</v>
      </c>
      <c r="B944" s="164">
        <v>10218</v>
      </c>
      <c r="C944" s="163" t="s">
        <v>491</v>
      </c>
      <c r="D944" s="164">
        <v>2</v>
      </c>
      <c r="E944" s="7">
        <v>490</v>
      </c>
      <c r="F944" s="7">
        <v>0</v>
      </c>
      <c r="G944" s="7">
        <v>0</v>
      </c>
      <c r="H944" s="7">
        <v>0</v>
      </c>
      <c r="I944" s="7">
        <v>490</v>
      </c>
      <c r="J944" s="7">
        <v>0</v>
      </c>
      <c r="K944" s="7">
        <v>490</v>
      </c>
      <c r="L944" s="164">
        <v>1</v>
      </c>
      <c r="M944" s="16">
        <v>0</v>
      </c>
      <c r="N944" s="13">
        <v>46027</v>
      </c>
    </row>
    <row r="945" spans="1:14" x14ac:dyDescent="0.15">
      <c r="A945" s="163" t="s">
        <v>490</v>
      </c>
      <c r="B945" s="164">
        <v>10223</v>
      </c>
      <c r="C945" s="163" t="s">
        <v>491</v>
      </c>
      <c r="D945" s="164">
        <v>2</v>
      </c>
      <c r="E945" s="7">
        <v>550</v>
      </c>
      <c r="F945" s="7">
        <v>0</v>
      </c>
      <c r="G945" s="7">
        <v>0</v>
      </c>
      <c r="H945" s="7">
        <v>0</v>
      </c>
      <c r="I945" s="7">
        <v>550</v>
      </c>
      <c r="J945" s="7">
        <v>0</v>
      </c>
      <c r="K945" s="7">
        <v>550</v>
      </c>
      <c r="L945" s="164">
        <v>1</v>
      </c>
      <c r="M945" s="16">
        <v>0</v>
      </c>
      <c r="N945" s="13">
        <v>46027</v>
      </c>
    </row>
    <row r="946" spans="1:14" x14ac:dyDescent="0.15">
      <c r="A946" s="163" t="s">
        <v>587</v>
      </c>
      <c r="B946" s="164">
        <v>10381</v>
      </c>
      <c r="C946" s="163" t="s">
        <v>9</v>
      </c>
      <c r="D946" s="164">
        <v>1</v>
      </c>
      <c r="E946" s="7">
        <v>225</v>
      </c>
      <c r="F946" s="7">
        <v>0</v>
      </c>
      <c r="G946" s="7">
        <v>0</v>
      </c>
      <c r="H946" s="7">
        <v>0</v>
      </c>
      <c r="I946" s="7">
        <v>225</v>
      </c>
      <c r="J946" s="7">
        <v>0</v>
      </c>
      <c r="K946" s="7">
        <v>225</v>
      </c>
      <c r="L946" s="164">
        <v>1</v>
      </c>
      <c r="M946" s="16">
        <v>0</v>
      </c>
      <c r="N946" s="13">
        <v>46027</v>
      </c>
    </row>
    <row r="947" spans="1:14" x14ac:dyDescent="0.15">
      <c r="A947" s="163" t="s">
        <v>588</v>
      </c>
      <c r="B947" s="164">
        <v>10371</v>
      </c>
      <c r="C947" s="163" t="s">
        <v>9</v>
      </c>
      <c r="D947" s="164">
        <v>1</v>
      </c>
      <c r="E947" s="7">
        <v>275</v>
      </c>
      <c r="F947" s="7">
        <v>0</v>
      </c>
      <c r="G947" s="7">
        <v>0</v>
      </c>
      <c r="H947" s="7">
        <v>17.100000000000001</v>
      </c>
      <c r="I947" s="7">
        <v>257.89999999999998</v>
      </c>
      <c r="J947" s="7">
        <v>0</v>
      </c>
      <c r="K947" s="7">
        <v>257.89999999999998</v>
      </c>
      <c r="L947" s="164">
        <v>1</v>
      </c>
      <c r="M947" s="16">
        <v>0</v>
      </c>
      <c r="N947" s="13">
        <v>46027</v>
      </c>
    </row>
    <row r="948" spans="1:14" x14ac:dyDescent="0.15">
      <c r="A948" s="163" t="s">
        <v>494</v>
      </c>
      <c r="B948" s="164">
        <v>10377</v>
      </c>
      <c r="C948" s="163" t="s">
        <v>9</v>
      </c>
      <c r="D948" s="164">
        <v>1</v>
      </c>
      <c r="E948" s="7">
        <v>345</v>
      </c>
      <c r="F948" s="7">
        <v>0</v>
      </c>
      <c r="G948" s="7">
        <v>0</v>
      </c>
      <c r="H948" s="7">
        <v>0</v>
      </c>
      <c r="I948" s="7">
        <v>345</v>
      </c>
      <c r="J948" s="7">
        <v>0</v>
      </c>
      <c r="K948" s="7">
        <v>345</v>
      </c>
      <c r="L948" s="164">
        <v>1</v>
      </c>
      <c r="M948" s="16">
        <v>0</v>
      </c>
      <c r="N948" s="13">
        <v>46027</v>
      </c>
    </row>
    <row r="949" spans="1:14" x14ac:dyDescent="0.15">
      <c r="A949" s="163" t="s">
        <v>507</v>
      </c>
      <c r="B949" s="164">
        <v>10373</v>
      </c>
      <c r="C949" s="163" t="s">
        <v>9</v>
      </c>
      <c r="D949" s="164">
        <v>1</v>
      </c>
      <c r="E949" s="7">
        <v>275</v>
      </c>
      <c r="F949" s="7">
        <v>0</v>
      </c>
      <c r="G949" s="7">
        <v>0</v>
      </c>
      <c r="H949" s="7">
        <v>17.100000000000001</v>
      </c>
      <c r="I949" s="7">
        <v>257.89999999999998</v>
      </c>
      <c r="J949" s="7">
        <v>0</v>
      </c>
      <c r="K949" s="7">
        <v>257.89999999999998</v>
      </c>
      <c r="L949" s="164">
        <v>1</v>
      </c>
      <c r="M949" s="16">
        <v>0</v>
      </c>
      <c r="N949" s="13">
        <v>46027</v>
      </c>
    </row>
    <row r="950" spans="1:14" x14ac:dyDescent="0.15">
      <c r="A950" s="163" t="s">
        <v>825</v>
      </c>
      <c r="B950" s="164">
        <v>10378</v>
      </c>
      <c r="C950" s="163" t="s">
        <v>9</v>
      </c>
      <c r="D950" s="164">
        <v>1</v>
      </c>
      <c r="E950" s="7">
        <v>285</v>
      </c>
      <c r="F950" s="7">
        <v>0</v>
      </c>
      <c r="G950" s="7">
        <v>0</v>
      </c>
      <c r="H950" s="7">
        <v>0</v>
      </c>
      <c r="I950" s="7">
        <v>285</v>
      </c>
      <c r="J950" s="7">
        <v>0</v>
      </c>
      <c r="K950" s="7">
        <v>285</v>
      </c>
      <c r="L950" s="164">
        <v>1</v>
      </c>
      <c r="M950" s="16">
        <v>0</v>
      </c>
      <c r="N950" s="13">
        <v>46027</v>
      </c>
    </row>
    <row r="951" spans="1:14" x14ac:dyDescent="0.15">
      <c r="A951" s="163" t="s">
        <v>527</v>
      </c>
      <c r="B951" s="164">
        <v>10382</v>
      </c>
      <c r="C951" s="163" t="s">
        <v>9</v>
      </c>
      <c r="D951" s="164">
        <v>2</v>
      </c>
      <c r="E951" s="7">
        <v>470</v>
      </c>
      <c r="F951" s="7">
        <v>0</v>
      </c>
      <c r="G951" s="7">
        <v>0</v>
      </c>
      <c r="H951" s="7">
        <v>0</v>
      </c>
      <c r="I951" s="7">
        <v>470</v>
      </c>
      <c r="J951" s="7">
        <v>0</v>
      </c>
      <c r="K951" s="7">
        <v>470</v>
      </c>
      <c r="L951" s="164">
        <v>1</v>
      </c>
      <c r="M951" s="16">
        <v>0</v>
      </c>
      <c r="N951" s="13">
        <v>46027</v>
      </c>
    </row>
    <row r="952" spans="1:14" x14ac:dyDescent="0.15">
      <c r="A952" s="163" t="s">
        <v>652</v>
      </c>
      <c r="B952" s="164">
        <v>10007</v>
      </c>
      <c r="C952" s="163" t="s">
        <v>9</v>
      </c>
      <c r="D952" s="164">
        <v>1</v>
      </c>
      <c r="E952" s="7">
        <v>275</v>
      </c>
      <c r="F952" s="7">
        <v>0</v>
      </c>
      <c r="G952" s="7">
        <v>0</v>
      </c>
      <c r="H952" s="7">
        <v>0</v>
      </c>
      <c r="I952" s="7">
        <v>275</v>
      </c>
      <c r="J952" s="7">
        <v>0</v>
      </c>
      <c r="K952" s="7">
        <v>275</v>
      </c>
      <c r="L952" s="164">
        <v>1</v>
      </c>
      <c r="M952" s="16">
        <v>0</v>
      </c>
      <c r="N952" s="13">
        <v>46027</v>
      </c>
    </row>
    <row r="953" spans="1:14" x14ac:dyDescent="0.15">
      <c r="A953" s="163" t="s">
        <v>509</v>
      </c>
      <c r="B953" s="164">
        <v>10364</v>
      </c>
      <c r="C953" s="163" t="s">
        <v>9</v>
      </c>
      <c r="D953" s="164">
        <v>2</v>
      </c>
      <c r="E953" s="7">
        <v>660</v>
      </c>
      <c r="F953" s="7">
        <v>0</v>
      </c>
      <c r="G953" s="7">
        <v>0</v>
      </c>
      <c r="H953" s="7">
        <v>20.53</v>
      </c>
      <c r="I953" s="7">
        <v>639.47</v>
      </c>
      <c r="J953" s="7">
        <v>0</v>
      </c>
      <c r="K953" s="7">
        <v>639.47</v>
      </c>
      <c r="L953" s="164">
        <v>1</v>
      </c>
      <c r="M953" s="16">
        <v>0</v>
      </c>
      <c r="N953" s="13">
        <v>46027</v>
      </c>
    </row>
    <row r="954" spans="1:14" x14ac:dyDescent="0.15">
      <c r="A954" s="163" t="s">
        <v>604</v>
      </c>
      <c r="B954" s="164">
        <v>10685</v>
      </c>
      <c r="C954" s="163" t="s">
        <v>9</v>
      </c>
      <c r="D954" s="164">
        <v>1</v>
      </c>
      <c r="E954" s="7">
        <v>225</v>
      </c>
      <c r="F954" s="7">
        <v>0</v>
      </c>
      <c r="G954" s="7">
        <v>0</v>
      </c>
      <c r="H954" s="7">
        <v>45</v>
      </c>
      <c r="I954" s="7">
        <v>180</v>
      </c>
      <c r="J954" s="7">
        <v>0</v>
      </c>
      <c r="K954" s="7">
        <v>180</v>
      </c>
      <c r="L954" s="164">
        <v>1</v>
      </c>
      <c r="M954" s="16">
        <v>0</v>
      </c>
      <c r="N954" s="13">
        <v>46027</v>
      </c>
    </row>
    <row r="955" spans="1:14" x14ac:dyDescent="0.15">
      <c r="A955" s="163" t="s">
        <v>691</v>
      </c>
      <c r="B955" s="164">
        <v>10485</v>
      </c>
      <c r="C955" s="163" t="s">
        <v>77</v>
      </c>
      <c r="D955" s="164">
        <v>1</v>
      </c>
      <c r="E955" s="7">
        <v>1799</v>
      </c>
      <c r="F955" s="7">
        <v>0</v>
      </c>
      <c r="G955" s="7">
        <v>0</v>
      </c>
      <c r="H955" s="7">
        <v>0</v>
      </c>
      <c r="I955" s="7">
        <v>1799</v>
      </c>
      <c r="J955" s="7">
        <v>0</v>
      </c>
      <c r="K955" s="7">
        <v>1799</v>
      </c>
      <c r="L955" s="164">
        <v>1</v>
      </c>
      <c r="M955" s="16">
        <v>0</v>
      </c>
      <c r="N955" s="13">
        <v>46027</v>
      </c>
    </row>
    <row r="956" spans="1:14" x14ac:dyDescent="0.15">
      <c r="A956" s="163" t="s">
        <v>495</v>
      </c>
      <c r="B956" s="164">
        <v>10354</v>
      </c>
      <c r="C956" s="163" t="s">
        <v>19</v>
      </c>
      <c r="D956" s="164">
        <v>5</v>
      </c>
      <c r="E956" s="7">
        <v>1750</v>
      </c>
      <c r="F956" s="7">
        <v>0</v>
      </c>
      <c r="G956" s="7">
        <v>0</v>
      </c>
      <c r="H956" s="7">
        <v>38.340000000000003</v>
      </c>
      <c r="I956" s="7">
        <v>1711.66</v>
      </c>
      <c r="J956" s="7">
        <v>0</v>
      </c>
      <c r="K956" s="7">
        <v>1711.66</v>
      </c>
      <c r="L956" s="164">
        <v>1</v>
      </c>
      <c r="M956" s="16">
        <v>0</v>
      </c>
      <c r="N956" s="13">
        <v>46027</v>
      </c>
    </row>
    <row r="957" spans="1:14" x14ac:dyDescent="0.15">
      <c r="A957" s="163" t="s">
        <v>510</v>
      </c>
      <c r="B957" s="164">
        <v>10043</v>
      </c>
      <c r="C957" s="163" t="s">
        <v>19</v>
      </c>
      <c r="D957" s="164">
        <v>1</v>
      </c>
      <c r="E957" s="7">
        <v>310</v>
      </c>
      <c r="F957" s="7">
        <v>0</v>
      </c>
      <c r="G957" s="7">
        <v>0</v>
      </c>
      <c r="H957" s="7">
        <v>0</v>
      </c>
      <c r="I957" s="7">
        <v>310</v>
      </c>
      <c r="J957" s="7">
        <v>0</v>
      </c>
      <c r="K957" s="7">
        <v>310</v>
      </c>
      <c r="L957" s="164">
        <v>1</v>
      </c>
      <c r="M957" s="16">
        <v>0</v>
      </c>
      <c r="N957" s="13">
        <v>46027</v>
      </c>
    </row>
    <row r="958" spans="1:14" x14ac:dyDescent="0.15">
      <c r="A958" s="163" t="s">
        <v>497</v>
      </c>
      <c r="B958" s="164">
        <v>10359</v>
      </c>
      <c r="C958" s="163" t="s">
        <v>19</v>
      </c>
      <c r="D958" s="164">
        <v>1</v>
      </c>
      <c r="E958" s="7">
        <v>385</v>
      </c>
      <c r="F958" s="7">
        <v>0</v>
      </c>
      <c r="G958" s="7">
        <v>0</v>
      </c>
      <c r="H958" s="7">
        <v>0</v>
      </c>
      <c r="I958" s="7">
        <v>385</v>
      </c>
      <c r="J958" s="7">
        <v>0</v>
      </c>
      <c r="K958" s="7">
        <v>385</v>
      </c>
      <c r="L958" s="164">
        <v>1</v>
      </c>
      <c r="M958" s="16">
        <v>0</v>
      </c>
      <c r="N958" s="13">
        <v>46027</v>
      </c>
    </row>
    <row r="959" spans="1:14" x14ac:dyDescent="0.15">
      <c r="A959" s="163" t="s">
        <v>498</v>
      </c>
      <c r="B959" s="164">
        <v>10356</v>
      </c>
      <c r="C959" s="163" t="s">
        <v>19</v>
      </c>
      <c r="D959" s="164">
        <v>1</v>
      </c>
      <c r="E959" s="7">
        <v>360</v>
      </c>
      <c r="F959" s="7">
        <v>0</v>
      </c>
      <c r="G959" s="7">
        <v>0</v>
      </c>
      <c r="H959" s="7">
        <v>0</v>
      </c>
      <c r="I959" s="7">
        <v>360</v>
      </c>
      <c r="J959" s="7">
        <v>0</v>
      </c>
      <c r="K959" s="7">
        <v>360</v>
      </c>
      <c r="L959" s="164">
        <v>1</v>
      </c>
      <c r="M959" s="16">
        <v>0</v>
      </c>
      <c r="N959" s="13">
        <v>46027</v>
      </c>
    </row>
    <row r="960" spans="1:14" x14ac:dyDescent="0.15">
      <c r="A960" s="163" t="s">
        <v>512</v>
      </c>
      <c r="B960" s="164">
        <v>10427</v>
      </c>
      <c r="C960" s="163" t="s">
        <v>12</v>
      </c>
      <c r="D960" s="164">
        <v>1</v>
      </c>
      <c r="E960" s="7">
        <v>359</v>
      </c>
      <c r="F960" s="7">
        <v>0</v>
      </c>
      <c r="G960" s="7">
        <v>0</v>
      </c>
      <c r="H960" s="7">
        <v>0</v>
      </c>
      <c r="I960" s="7">
        <v>359</v>
      </c>
      <c r="J960" s="7">
        <v>0</v>
      </c>
      <c r="K960" s="7">
        <v>359</v>
      </c>
      <c r="L960" s="164">
        <v>1</v>
      </c>
      <c r="M960" s="16">
        <v>0</v>
      </c>
      <c r="N960" s="13">
        <v>46027</v>
      </c>
    </row>
    <row r="961" spans="1:14" x14ac:dyDescent="0.15">
      <c r="A961" s="163" t="s">
        <v>811</v>
      </c>
      <c r="B961" s="164">
        <v>10430</v>
      </c>
      <c r="C961" s="163" t="s">
        <v>12</v>
      </c>
      <c r="D961" s="164">
        <v>1</v>
      </c>
      <c r="E961" s="7">
        <v>255</v>
      </c>
      <c r="F961" s="7">
        <v>0</v>
      </c>
      <c r="G961" s="7">
        <v>0</v>
      </c>
      <c r="H961" s="7">
        <v>15.86</v>
      </c>
      <c r="I961" s="7">
        <v>239.14</v>
      </c>
      <c r="J961" s="7">
        <v>0</v>
      </c>
      <c r="K961" s="7">
        <v>239.14</v>
      </c>
      <c r="L961" s="164">
        <v>1</v>
      </c>
      <c r="M961" s="16">
        <v>0</v>
      </c>
      <c r="N961" s="13">
        <v>46027</v>
      </c>
    </row>
    <row r="962" spans="1:14" x14ac:dyDescent="0.15">
      <c r="A962" s="163" t="s">
        <v>696</v>
      </c>
      <c r="B962" s="164">
        <v>10433</v>
      </c>
      <c r="C962" s="163" t="s">
        <v>13</v>
      </c>
      <c r="D962" s="164">
        <v>1</v>
      </c>
      <c r="E962" s="7">
        <v>475</v>
      </c>
      <c r="F962" s="7">
        <v>0</v>
      </c>
      <c r="G962" s="7">
        <v>0</v>
      </c>
      <c r="H962" s="7">
        <v>0</v>
      </c>
      <c r="I962" s="7">
        <v>475</v>
      </c>
      <c r="J962" s="7">
        <v>0</v>
      </c>
      <c r="K962" s="7">
        <v>475</v>
      </c>
      <c r="L962" s="164">
        <v>1</v>
      </c>
      <c r="M962" s="16">
        <v>0</v>
      </c>
      <c r="N962" s="13">
        <v>46027</v>
      </c>
    </row>
    <row r="963" spans="1:14" x14ac:dyDescent="0.15">
      <c r="A963" s="163" t="s">
        <v>530</v>
      </c>
      <c r="B963" s="164">
        <v>10409</v>
      </c>
      <c r="C963" s="163" t="s">
        <v>4</v>
      </c>
      <c r="D963" s="164">
        <v>1</v>
      </c>
      <c r="E963" s="7">
        <v>335</v>
      </c>
      <c r="F963" s="7">
        <v>0</v>
      </c>
      <c r="G963" s="7">
        <v>0</v>
      </c>
      <c r="H963" s="7">
        <v>0</v>
      </c>
      <c r="I963" s="7">
        <v>335</v>
      </c>
      <c r="J963" s="7">
        <v>0</v>
      </c>
      <c r="K963" s="7">
        <v>335</v>
      </c>
      <c r="L963" s="164">
        <v>1</v>
      </c>
      <c r="M963" s="16">
        <v>0</v>
      </c>
      <c r="N963" s="13">
        <v>46027</v>
      </c>
    </row>
    <row r="964" spans="1:14" x14ac:dyDescent="0.15">
      <c r="A964" s="163" t="s">
        <v>499</v>
      </c>
      <c r="B964" s="164">
        <v>10423</v>
      </c>
      <c r="C964" s="163" t="s">
        <v>79</v>
      </c>
      <c r="D964" s="164">
        <v>1</v>
      </c>
      <c r="E964" s="7">
        <v>280</v>
      </c>
      <c r="F964" s="7">
        <v>0</v>
      </c>
      <c r="G964" s="7">
        <v>0</v>
      </c>
      <c r="H964" s="7">
        <v>17.41</v>
      </c>
      <c r="I964" s="7">
        <v>262.58999999999997</v>
      </c>
      <c r="J964" s="7">
        <v>0</v>
      </c>
      <c r="K964" s="7">
        <v>262.58999999999997</v>
      </c>
      <c r="L964" s="164">
        <v>1</v>
      </c>
      <c r="M964" s="16">
        <v>0</v>
      </c>
      <c r="N964" s="13">
        <v>46027</v>
      </c>
    </row>
    <row r="965" spans="1:14" x14ac:dyDescent="0.15">
      <c r="A965" s="163" t="s">
        <v>826</v>
      </c>
      <c r="B965" s="164">
        <v>10687</v>
      </c>
      <c r="C965" s="163" t="s">
        <v>98</v>
      </c>
      <c r="D965" s="164">
        <v>1</v>
      </c>
      <c r="E965" s="7">
        <v>30</v>
      </c>
      <c r="F965" s="7">
        <v>0</v>
      </c>
      <c r="G965" s="7">
        <v>0</v>
      </c>
      <c r="H965" s="7">
        <v>0</v>
      </c>
      <c r="I965" s="7">
        <v>30</v>
      </c>
      <c r="J965" s="7">
        <v>0</v>
      </c>
      <c r="K965" s="7">
        <v>30</v>
      </c>
      <c r="L965" s="164">
        <v>1</v>
      </c>
      <c r="M965" s="16">
        <v>0</v>
      </c>
      <c r="N965" s="13">
        <v>46027</v>
      </c>
    </row>
    <row r="966" spans="1:14" x14ac:dyDescent="0.15">
      <c r="A966" s="163" t="s">
        <v>427</v>
      </c>
      <c r="B966" s="164">
        <v>10633</v>
      </c>
      <c r="C966" s="163" t="s">
        <v>727</v>
      </c>
      <c r="D966" s="164">
        <v>3</v>
      </c>
      <c r="E966" s="7">
        <v>477</v>
      </c>
      <c r="F966" s="7">
        <v>0</v>
      </c>
      <c r="G966" s="7">
        <v>0</v>
      </c>
      <c r="H966" s="7">
        <v>0</v>
      </c>
      <c r="I966" s="7">
        <v>477</v>
      </c>
      <c r="J966" s="7">
        <v>0</v>
      </c>
      <c r="K966" s="7">
        <v>477</v>
      </c>
      <c r="L966" s="164">
        <v>1</v>
      </c>
      <c r="M966" s="16">
        <v>0</v>
      </c>
      <c r="N966" s="13">
        <v>46027</v>
      </c>
    </row>
    <row r="967" spans="1:14" x14ac:dyDescent="0.15">
      <c r="A967" s="163" t="s">
        <v>429</v>
      </c>
      <c r="B967" s="164">
        <v>10632</v>
      </c>
      <c r="C967" s="163" t="s">
        <v>727</v>
      </c>
      <c r="D967" s="164">
        <v>2</v>
      </c>
      <c r="E967" s="7">
        <v>318</v>
      </c>
      <c r="F967" s="7">
        <v>0</v>
      </c>
      <c r="G967" s="7">
        <v>0</v>
      </c>
      <c r="H967" s="7">
        <v>0</v>
      </c>
      <c r="I967" s="7">
        <v>318</v>
      </c>
      <c r="J967" s="7">
        <v>0</v>
      </c>
      <c r="K967" s="7">
        <v>318</v>
      </c>
      <c r="L967" s="164">
        <v>1</v>
      </c>
      <c r="M967" s="16">
        <v>0</v>
      </c>
      <c r="N967" s="13">
        <v>46027</v>
      </c>
    </row>
    <row r="968" spans="1:14" x14ac:dyDescent="0.15">
      <c r="A968" s="163" t="s">
        <v>502</v>
      </c>
      <c r="B968" s="164">
        <v>10240</v>
      </c>
      <c r="C968" s="163" t="s">
        <v>38</v>
      </c>
      <c r="D968" s="164">
        <v>1</v>
      </c>
      <c r="E968" s="7">
        <v>95</v>
      </c>
      <c r="F968" s="7">
        <v>0</v>
      </c>
      <c r="G968" s="7">
        <v>0</v>
      </c>
      <c r="H968" s="7">
        <v>0</v>
      </c>
      <c r="I968" s="7">
        <v>95</v>
      </c>
      <c r="J968" s="7">
        <v>0</v>
      </c>
      <c r="K968" s="7">
        <v>95</v>
      </c>
      <c r="L968" s="164">
        <v>1</v>
      </c>
      <c r="M968" s="16">
        <v>0</v>
      </c>
      <c r="N968" s="13">
        <v>46028</v>
      </c>
    </row>
    <row r="969" spans="1:14" x14ac:dyDescent="0.15">
      <c r="A969" s="163" t="s">
        <v>537</v>
      </c>
      <c r="B969" s="164">
        <v>10397</v>
      </c>
      <c r="C969" s="163" t="s">
        <v>32</v>
      </c>
      <c r="D969" s="164">
        <v>1</v>
      </c>
      <c r="E969" s="7">
        <v>575</v>
      </c>
      <c r="F969" s="7">
        <v>0</v>
      </c>
      <c r="G969" s="7">
        <v>0</v>
      </c>
      <c r="H969" s="7">
        <v>20.32</v>
      </c>
      <c r="I969" s="7">
        <v>554.67999999999995</v>
      </c>
      <c r="J969" s="7">
        <v>0</v>
      </c>
      <c r="K969" s="7">
        <v>554.67999999999995</v>
      </c>
      <c r="L969" s="164">
        <v>1</v>
      </c>
      <c r="M969" s="16">
        <v>0</v>
      </c>
      <c r="N969" s="13">
        <v>46028</v>
      </c>
    </row>
    <row r="970" spans="1:14" x14ac:dyDescent="0.15">
      <c r="A970" s="163" t="s">
        <v>514</v>
      </c>
      <c r="B970" s="164">
        <v>10398</v>
      </c>
      <c r="C970" s="163" t="s">
        <v>32</v>
      </c>
      <c r="D970" s="164">
        <v>1</v>
      </c>
      <c r="E970" s="7">
        <v>625</v>
      </c>
      <c r="F970" s="7">
        <v>0</v>
      </c>
      <c r="G970" s="7">
        <v>0</v>
      </c>
      <c r="H970" s="7">
        <v>0</v>
      </c>
      <c r="I970" s="7">
        <v>625</v>
      </c>
      <c r="J970" s="7">
        <v>0</v>
      </c>
      <c r="K970" s="7">
        <v>625</v>
      </c>
      <c r="L970" s="164">
        <v>1</v>
      </c>
      <c r="M970" s="16">
        <v>0</v>
      </c>
      <c r="N970" s="13">
        <v>46028</v>
      </c>
    </row>
    <row r="971" spans="1:14" x14ac:dyDescent="0.15">
      <c r="A971" s="163" t="s">
        <v>515</v>
      </c>
      <c r="B971" s="164">
        <v>10039</v>
      </c>
      <c r="C971" s="163" t="s">
        <v>516</v>
      </c>
      <c r="D971" s="164">
        <v>1</v>
      </c>
      <c r="E971" s="7">
        <v>75</v>
      </c>
      <c r="F971" s="7">
        <v>0</v>
      </c>
      <c r="G971" s="7">
        <v>0</v>
      </c>
      <c r="H971" s="7">
        <v>0</v>
      </c>
      <c r="I971" s="7">
        <v>75</v>
      </c>
      <c r="J971" s="7">
        <v>0</v>
      </c>
      <c r="K971" s="7">
        <v>75</v>
      </c>
      <c r="L971" s="164">
        <v>1</v>
      </c>
      <c r="M971" s="16">
        <v>0</v>
      </c>
      <c r="N971" s="13">
        <v>46028</v>
      </c>
    </row>
    <row r="972" spans="1:14" x14ac:dyDescent="0.15">
      <c r="A972" s="163" t="s">
        <v>517</v>
      </c>
      <c r="B972" s="164">
        <v>10070</v>
      </c>
      <c r="C972" s="163" t="s">
        <v>481</v>
      </c>
      <c r="D972" s="164">
        <v>2</v>
      </c>
      <c r="E972" s="7">
        <v>550</v>
      </c>
      <c r="F972" s="7">
        <v>0</v>
      </c>
      <c r="G972" s="7">
        <v>0</v>
      </c>
      <c r="H972" s="7">
        <v>55</v>
      </c>
      <c r="I972" s="7">
        <v>495</v>
      </c>
      <c r="J972" s="7">
        <v>0</v>
      </c>
      <c r="K972" s="7">
        <v>495</v>
      </c>
      <c r="L972" s="164">
        <v>1</v>
      </c>
      <c r="M972" s="16">
        <v>0</v>
      </c>
      <c r="N972" s="13">
        <v>46028</v>
      </c>
    </row>
    <row r="973" spans="1:14" x14ac:dyDescent="0.15">
      <c r="A973" s="163" t="s">
        <v>503</v>
      </c>
      <c r="B973" s="164">
        <v>10044</v>
      </c>
      <c r="C973" s="163" t="s">
        <v>481</v>
      </c>
      <c r="D973" s="164">
        <v>1</v>
      </c>
      <c r="E973" s="7">
        <v>260</v>
      </c>
      <c r="F973" s="7">
        <v>0</v>
      </c>
      <c r="G973" s="7">
        <v>0</v>
      </c>
      <c r="H973" s="7">
        <v>0</v>
      </c>
      <c r="I973" s="7">
        <v>260</v>
      </c>
      <c r="J973" s="7">
        <v>0</v>
      </c>
      <c r="K973" s="7">
        <v>260</v>
      </c>
      <c r="L973" s="164">
        <v>1</v>
      </c>
      <c r="M973" s="16">
        <v>0</v>
      </c>
      <c r="N973" s="13">
        <v>46028</v>
      </c>
    </row>
    <row r="974" spans="1:14" x14ac:dyDescent="0.15">
      <c r="A974" s="163" t="s">
        <v>539</v>
      </c>
      <c r="B974" s="164">
        <v>10130</v>
      </c>
      <c r="C974" s="163" t="s">
        <v>483</v>
      </c>
      <c r="D974" s="164">
        <v>1</v>
      </c>
      <c r="E974" s="7">
        <v>385</v>
      </c>
      <c r="F974" s="7">
        <v>0</v>
      </c>
      <c r="G974" s="7">
        <v>0</v>
      </c>
      <c r="H974" s="7">
        <v>0</v>
      </c>
      <c r="I974" s="7">
        <v>385</v>
      </c>
      <c r="J974" s="7">
        <v>0</v>
      </c>
      <c r="K974" s="7">
        <v>385</v>
      </c>
      <c r="L974" s="164">
        <v>1</v>
      </c>
      <c r="M974" s="16">
        <v>0</v>
      </c>
      <c r="N974" s="13">
        <v>46028</v>
      </c>
    </row>
    <row r="975" spans="1:14" x14ac:dyDescent="0.15">
      <c r="A975" s="163" t="s">
        <v>733</v>
      </c>
      <c r="B975" s="164">
        <v>10113</v>
      </c>
      <c r="C975" s="163" t="s">
        <v>541</v>
      </c>
      <c r="D975" s="164">
        <v>1</v>
      </c>
      <c r="E975" s="7">
        <v>375</v>
      </c>
      <c r="F975" s="7">
        <v>0</v>
      </c>
      <c r="G975" s="7">
        <v>0</v>
      </c>
      <c r="H975" s="7">
        <v>0</v>
      </c>
      <c r="I975" s="7">
        <v>375</v>
      </c>
      <c r="J975" s="7">
        <v>0</v>
      </c>
      <c r="K975" s="7">
        <v>375</v>
      </c>
      <c r="L975" s="164">
        <v>1</v>
      </c>
      <c r="M975" s="16">
        <v>0</v>
      </c>
      <c r="N975" s="13">
        <v>46028</v>
      </c>
    </row>
    <row r="976" spans="1:14" x14ac:dyDescent="0.15">
      <c r="A976" s="163" t="s">
        <v>799</v>
      </c>
      <c r="B976" s="164">
        <v>10444</v>
      </c>
      <c r="C976" s="163" t="s">
        <v>99</v>
      </c>
      <c r="D976" s="164">
        <v>3</v>
      </c>
      <c r="E976" s="7">
        <v>225</v>
      </c>
      <c r="F976" s="7">
        <v>0</v>
      </c>
      <c r="G976" s="7">
        <v>0</v>
      </c>
      <c r="H976" s="7">
        <v>0</v>
      </c>
      <c r="I976" s="7">
        <v>225</v>
      </c>
      <c r="J976" s="7">
        <v>0</v>
      </c>
      <c r="K976" s="7">
        <v>225</v>
      </c>
      <c r="L976" s="164">
        <v>1</v>
      </c>
      <c r="M976" s="16">
        <v>0</v>
      </c>
      <c r="N976" s="13">
        <v>46028</v>
      </c>
    </row>
    <row r="977" spans="1:14" x14ac:dyDescent="0.15">
      <c r="A977" s="163" t="s">
        <v>488</v>
      </c>
      <c r="B977" s="164">
        <v>10440</v>
      </c>
      <c r="C977" s="163" t="s">
        <v>99</v>
      </c>
      <c r="D977" s="164">
        <v>1</v>
      </c>
      <c r="E977" s="7">
        <v>88</v>
      </c>
      <c r="F977" s="7">
        <v>0</v>
      </c>
      <c r="G977" s="7">
        <v>0</v>
      </c>
      <c r="H977" s="7">
        <v>14.33</v>
      </c>
      <c r="I977" s="7">
        <v>73.67</v>
      </c>
      <c r="J977" s="7">
        <v>0</v>
      </c>
      <c r="K977" s="7">
        <v>73.67</v>
      </c>
      <c r="L977" s="164">
        <v>1</v>
      </c>
      <c r="M977" s="16">
        <v>0</v>
      </c>
      <c r="N977" s="13">
        <v>46028</v>
      </c>
    </row>
    <row r="978" spans="1:14" x14ac:dyDescent="0.15">
      <c r="A978" s="163" t="s">
        <v>751</v>
      </c>
      <c r="B978" s="164">
        <v>10439</v>
      </c>
      <c r="C978" s="163" t="s">
        <v>99</v>
      </c>
      <c r="D978" s="164">
        <v>1</v>
      </c>
      <c r="E978" s="7">
        <v>110</v>
      </c>
      <c r="F978" s="7">
        <v>0</v>
      </c>
      <c r="G978" s="7">
        <v>0</v>
      </c>
      <c r="H978" s="7">
        <v>0</v>
      </c>
      <c r="I978" s="7">
        <v>110</v>
      </c>
      <c r="J978" s="7">
        <v>0</v>
      </c>
      <c r="K978" s="7">
        <v>110</v>
      </c>
      <c r="L978" s="164">
        <v>1</v>
      </c>
      <c r="M978" s="16">
        <v>0</v>
      </c>
      <c r="N978" s="13">
        <v>46028</v>
      </c>
    </row>
    <row r="979" spans="1:14" x14ac:dyDescent="0.15">
      <c r="A979" s="163" t="s">
        <v>551</v>
      </c>
      <c r="B979" s="164">
        <v>10437</v>
      </c>
      <c r="C979" s="163" t="s">
        <v>99</v>
      </c>
      <c r="D979" s="164">
        <v>1</v>
      </c>
      <c r="E979" s="7">
        <v>95</v>
      </c>
      <c r="F979" s="7">
        <v>0</v>
      </c>
      <c r="G979" s="7">
        <v>0</v>
      </c>
      <c r="H979" s="7">
        <v>0</v>
      </c>
      <c r="I979" s="7">
        <v>95</v>
      </c>
      <c r="J979" s="7">
        <v>0</v>
      </c>
      <c r="K979" s="7">
        <v>95</v>
      </c>
      <c r="L979" s="164">
        <v>1</v>
      </c>
      <c r="M979" s="16">
        <v>0</v>
      </c>
      <c r="N979" s="13">
        <v>46028</v>
      </c>
    </row>
    <row r="980" spans="1:14" x14ac:dyDescent="0.15">
      <c r="A980" s="163" t="s">
        <v>505</v>
      </c>
      <c r="B980" s="164">
        <v>10470</v>
      </c>
      <c r="C980" s="163" t="s">
        <v>5</v>
      </c>
      <c r="D980" s="164">
        <v>1</v>
      </c>
      <c r="E980" s="7">
        <v>275</v>
      </c>
      <c r="F980" s="7">
        <v>0</v>
      </c>
      <c r="G980" s="7">
        <v>0</v>
      </c>
      <c r="H980" s="7">
        <v>0</v>
      </c>
      <c r="I980" s="7">
        <v>275</v>
      </c>
      <c r="J980" s="7">
        <v>0</v>
      </c>
      <c r="K980" s="7">
        <v>275</v>
      </c>
      <c r="L980" s="164">
        <v>1</v>
      </c>
      <c r="M980" s="16">
        <v>0</v>
      </c>
      <c r="N980" s="13">
        <v>46028</v>
      </c>
    </row>
    <row r="981" spans="1:14" x14ac:dyDescent="0.15">
      <c r="A981" s="163" t="s">
        <v>525</v>
      </c>
      <c r="B981" s="164">
        <v>10214</v>
      </c>
      <c r="C981" s="163" t="s">
        <v>491</v>
      </c>
      <c r="D981" s="164">
        <v>1</v>
      </c>
      <c r="E981" s="7">
        <v>265</v>
      </c>
      <c r="F981" s="7">
        <v>0</v>
      </c>
      <c r="G981" s="7">
        <v>0</v>
      </c>
      <c r="H981" s="7">
        <v>0</v>
      </c>
      <c r="I981" s="7">
        <v>265</v>
      </c>
      <c r="J981" s="7">
        <v>0</v>
      </c>
      <c r="K981" s="7">
        <v>265</v>
      </c>
      <c r="L981" s="164">
        <v>1</v>
      </c>
      <c r="M981" s="16">
        <v>0</v>
      </c>
      <c r="N981" s="13">
        <v>46028</v>
      </c>
    </row>
    <row r="982" spans="1:14" x14ac:dyDescent="0.15">
      <c r="A982" s="163" t="s">
        <v>586</v>
      </c>
      <c r="B982" s="164">
        <v>10213</v>
      </c>
      <c r="C982" s="163" t="s">
        <v>491</v>
      </c>
      <c r="D982" s="164">
        <v>1</v>
      </c>
      <c r="E982" s="7">
        <v>245</v>
      </c>
      <c r="F982" s="7">
        <v>0</v>
      </c>
      <c r="G982" s="7">
        <v>0</v>
      </c>
      <c r="H982" s="7">
        <v>0</v>
      </c>
      <c r="I982" s="7">
        <v>245</v>
      </c>
      <c r="J982" s="7">
        <v>0</v>
      </c>
      <c r="K982" s="7">
        <v>245</v>
      </c>
      <c r="L982" s="164">
        <v>1</v>
      </c>
      <c r="M982" s="16">
        <v>0</v>
      </c>
      <c r="N982" s="13">
        <v>46028</v>
      </c>
    </row>
    <row r="983" spans="1:14" x14ac:dyDescent="0.15">
      <c r="A983" s="163" t="s">
        <v>556</v>
      </c>
      <c r="B983" s="164">
        <v>10220</v>
      </c>
      <c r="C983" s="163" t="s">
        <v>491</v>
      </c>
      <c r="D983" s="164">
        <v>1</v>
      </c>
      <c r="E983" s="7">
        <v>225</v>
      </c>
      <c r="F983" s="7">
        <v>0</v>
      </c>
      <c r="G983" s="7">
        <v>0</v>
      </c>
      <c r="H983" s="7">
        <v>0</v>
      </c>
      <c r="I983" s="7">
        <v>225</v>
      </c>
      <c r="J983" s="7">
        <v>0</v>
      </c>
      <c r="K983" s="7">
        <v>225</v>
      </c>
      <c r="L983" s="164">
        <v>1</v>
      </c>
      <c r="M983" s="16">
        <v>0</v>
      </c>
      <c r="N983" s="13">
        <v>46028</v>
      </c>
    </row>
    <row r="984" spans="1:14" x14ac:dyDescent="0.15">
      <c r="A984" s="163" t="s">
        <v>492</v>
      </c>
      <c r="B984" s="164">
        <v>10216</v>
      </c>
      <c r="C984" s="163" t="s">
        <v>491</v>
      </c>
      <c r="D984" s="164">
        <v>1</v>
      </c>
      <c r="E984" s="7">
        <v>245</v>
      </c>
      <c r="F984" s="7">
        <v>0</v>
      </c>
      <c r="G984" s="7">
        <v>0</v>
      </c>
      <c r="H984" s="7">
        <v>0</v>
      </c>
      <c r="I984" s="7">
        <v>245</v>
      </c>
      <c r="J984" s="7">
        <v>0</v>
      </c>
      <c r="K984" s="7">
        <v>245</v>
      </c>
      <c r="L984" s="164">
        <v>1</v>
      </c>
      <c r="M984" s="16">
        <v>0</v>
      </c>
      <c r="N984" s="13">
        <v>46028</v>
      </c>
    </row>
    <row r="985" spans="1:14" x14ac:dyDescent="0.15">
      <c r="A985" s="163" t="s">
        <v>754</v>
      </c>
      <c r="B985" s="164">
        <v>10650</v>
      </c>
      <c r="C985" s="163" t="s">
        <v>462</v>
      </c>
      <c r="D985" s="164">
        <v>1</v>
      </c>
      <c r="E985" s="7">
        <v>280</v>
      </c>
      <c r="F985" s="7">
        <v>0</v>
      </c>
      <c r="G985" s="7">
        <v>0</v>
      </c>
      <c r="H985" s="7">
        <v>0</v>
      </c>
      <c r="I985" s="7">
        <v>280</v>
      </c>
      <c r="J985" s="7">
        <v>0</v>
      </c>
      <c r="K985" s="7">
        <v>280</v>
      </c>
      <c r="L985" s="164">
        <v>1</v>
      </c>
      <c r="M985" s="16">
        <v>0</v>
      </c>
      <c r="N985" s="13">
        <v>46028</v>
      </c>
    </row>
    <row r="986" spans="1:14" x14ac:dyDescent="0.15">
      <c r="A986" s="163" t="s">
        <v>493</v>
      </c>
      <c r="B986" s="164">
        <v>10264</v>
      </c>
      <c r="C986" s="163" t="s">
        <v>9</v>
      </c>
      <c r="D986" s="164">
        <v>3</v>
      </c>
      <c r="E986" s="7">
        <v>570</v>
      </c>
      <c r="F986" s="7">
        <v>0</v>
      </c>
      <c r="G986" s="7">
        <v>0</v>
      </c>
      <c r="H986" s="7">
        <v>64.56</v>
      </c>
      <c r="I986" s="7">
        <v>505.44</v>
      </c>
      <c r="J986" s="7">
        <v>0</v>
      </c>
      <c r="K986" s="7">
        <v>505.44</v>
      </c>
      <c r="L986" s="164">
        <v>1</v>
      </c>
      <c r="M986" s="16">
        <v>0</v>
      </c>
      <c r="N986" s="13">
        <v>46028</v>
      </c>
    </row>
    <row r="987" spans="1:14" x14ac:dyDescent="0.15">
      <c r="A987" s="163" t="s">
        <v>588</v>
      </c>
      <c r="B987" s="164">
        <v>10371</v>
      </c>
      <c r="C987" s="163" t="s">
        <v>9</v>
      </c>
      <c r="D987" s="164">
        <v>1</v>
      </c>
      <c r="E987" s="7">
        <v>275</v>
      </c>
      <c r="F987" s="7">
        <v>0</v>
      </c>
      <c r="G987" s="7">
        <v>0</v>
      </c>
      <c r="H987" s="7">
        <v>19.22</v>
      </c>
      <c r="I987" s="7">
        <v>255.78</v>
      </c>
      <c r="J987" s="7">
        <v>0</v>
      </c>
      <c r="K987" s="7">
        <v>255.78</v>
      </c>
      <c r="L987" s="164">
        <v>1</v>
      </c>
      <c r="M987" s="16">
        <v>0</v>
      </c>
      <c r="N987" s="13">
        <v>46028</v>
      </c>
    </row>
    <row r="988" spans="1:14" x14ac:dyDescent="0.15">
      <c r="A988" s="163" t="s">
        <v>768</v>
      </c>
      <c r="B988" s="164">
        <v>10369</v>
      </c>
      <c r="C988" s="163" t="s">
        <v>9</v>
      </c>
      <c r="D988" s="164">
        <v>1</v>
      </c>
      <c r="E988" s="7">
        <v>225</v>
      </c>
      <c r="F988" s="7">
        <v>0</v>
      </c>
      <c r="G988" s="7">
        <v>0</v>
      </c>
      <c r="H988" s="7">
        <v>0</v>
      </c>
      <c r="I988" s="7">
        <v>225</v>
      </c>
      <c r="J988" s="7">
        <v>0</v>
      </c>
      <c r="K988" s="7">
        <v>225</v>
      </c>
      <c r="L988" s="164">
        <v>1</v>
      </c>
      <c r="M988" s="16">
        <v>0</v>
      </c>
      <c r="N988" s="13">
        <v>46028</v>
      </c>
    </row>
    <row r="989" spans="1:14" x14ac:dyDescent="0.15">
      <c r="A989" s="163" t="s">
        <v>507</v>
      </c>
      <c r="B989" s="164">
        <v>10373</v>
      </c>
      <c r="C989" s="163" t="s">
        <v>9</v>
      </c>
      <c r="D989" s="164">
        <v>1</v>
      </c>
      <c r="E989" s="7">
        <v>275</v>
      </c>
      <c r="F989" s="7">
        <v>0</v>
      </c>
      <c r="G989" s="7">
        <v>0</v>
      </c>
      <c r="H989" s="7">
        <v>19.22</v>
      </c>
      <c r="I989" s="7">
        <v>255.78</v>
      </c>
      <c r="J989" s="7">
        <v>0</v>
      </c>
      <c r="K989" s="7">
        <v>255.78</v>
      </c>
      <c r="L989" s="164">
        <v>1</v>
      </c>
      <c r="M989" s="16">
        <v>0</v>
      </c>
      <c r="N989" s="13">
        <v>46028</v>
      </c>
    </row>
    <row r="990" spans="1:14" x14ac:dyDescent="0.15">
      <c r="A990" s="163" t="s">
        <v>527</v>
      </c>
      <c r="B990" s="164">
        <v>10382</v>
      </c>
      <c r="C990" s="163" t="s">
        <v>9</v>
      </c>
      <c r="D990" s="164">
        <v>1</v>
      </c>
      <c r="E990" s="7">
        <v>235</v>
      </c>
      <c r="F990" s="7">
        <v>0</v>
      </c>
      <c r="G990" s="7">
        <v>0</v>
      </c>
      <c r="H990" s="7">
        <v>0</v>
      </c>
      <c r="I990" s="7">
        <v>235</v>
      </c>
      <c r="J990" s="7">
        <v>0</v>
      </c>
      <c r="K990" s="7">
        <v>235</v>
      </c>
      <c r="L990" s="164">
        <v>1</v>
      </c>
      <c r="M990" s="16">
        <v>0</v>
      </c>
      <c r="N990" s="13">
        <v>46028</v>
      </c>
    </row>
    <row r="991" spans="1:14" x14ac:dyDescent="0.15">
      <c r="A991" s="163" t="s">
        <v>595</v>
      </c>
      <c r="B991" s="164">
        <v>10367</v>
      </c>
      <c r="C991" s="163" t="s">
        <v>9</v>
      </c>
      <c r="D991" s="164">
        <v>1</v>
      </c>
      <c r="E991" s="7">
        <v>330</v>
      </c>
      <c r="F991" s="7">
        <v>0</v>
      </c>
      <c r="G991" s="7">
        <v>0</v>
      </c>
      <c r="H991" s="7">
        <v>0</v>
      </c>
      <c r="I991" s="7">
        <v>330</v>
      </c>
      <c r="J991" s="7">
        <v>0</v>
      </c>
      <c r="K991" s="7">
        <v>330</v>
      </c>
      <c r="L991" s="164">
        <v>1</v>
      </c>
      <c r="M991" s="16">
        <v>0</v>
      </c>
      <c r="N991" s="13">
        <v>46028</v>
      </c>
    </row>
    <row r="992" spans="1:14" x14ac:dyDescent="0.15">
      <c r="A992" s="163" t="s">
        <v>553</v>
      </c>
      <c r="B992" s="164">
        <v>10481</v>
      </c>
      <c r="C992" s="163" t="s">
        <v>77</v>
      </c>
      <c r="D992" s="164">
        <v>1</v>
      </c>
      <c r="E992" s="7">
        <v>860</v>
      </c>
      <c r="F992" s="7">
        <v>0</v>
      </c>
      <c r="G992" s="7">
        <v>0</v>
      </c>
      <c r="H992" s="7">
        <v>0</v>
      </c>
      <c r="I992" s="7">
        <v>860</v>
      </c>
      <c r="J992" s="7">
        <v>0</v>
      </c>
      <c r="K992" s="7">
        <v>860</v>
      </c>
      <c r="L992" s="164">
        <v>1</v>
      </c>
      <c r="M992" s="16">
        <v>0</v>
      </c>
      <c r="N992" s="13">
        <v>46028</v>
      </c>
    </row>
    <row r="993" spans="1:14" x14ac:dyDescent="0.15">
      <c r="A993" s="163" t="s">
        <v>688</v>
      </c>
      <c r="B993" s="164">
        <v>10479</v>
      </c>
      <c r="C993" s="163" t="s">
        <v>77</v>
      </c>
      <c r="D993" s="164">
        <v>1</v>
      </c>
      <c r="E993" s="7">
        <v>2830</v>
      </c>
      <c r="F993" s="7">
        <v>0</v>
      </c>
      <c r="G993" s="7">
        <v>0</v>
      </c>
      <c r="H993" s="7">
        <v>100</v>
      </c>
      <c r="I993" s="7">
        <v>2730</v>
      </c>
      <c r="J993" s="7">
        <v>0</v>
      </c>
      <c r="K993" s="7">
        <v>2730</v>
      </c>
      <c r="L993" s="164">
        <v>1</v>
      </c>
      <c r="M993" s="16">
        <v>0</v>
      </c>
      <c r="N993" s="13">
        <v>46028</v>
      </c>
    </row>
    <row r="994" spans="1:14" x14ac:dyDescent="0.15">
      <c r="A994" s="163" t="s">
        <v>827</v>
      </c>
      <c r="B994" s="164">
        <v>10475</v>
      </c>
      <c r="C994" s="163" t="s">
        <v>77</v>
      </c>
      <c r="D994" s="164">
        <v>1</v>
      </c>
      <c r="E994" s="7">
        <v>1389</v>
      </c>
      <c r="F994" s="7">
        <v>0</v>
      </c>
      <c r="G994" s="7">
        <v>0</v>
      </c>
      <c r="H994" s="7">
        <v>49.09</v>
      </c>
      <c r="I994" s="7">
        <v>1339.91</v>
      </c>
      <c r="J994" s="7">
        <v>0</v>
      </c>
      <c r="K994" s="7">
        <v>1339.91</v>
      </c>
      <c r="L994" s="164">
        <v>1</v>
      </c>
      <c r="M994" s="16">
        <v>0</v>
      </c>
      <c r="N994" s="13">
        <v>46028</v>
      </c>
    </row>
    <row r="995" spans="1:14" x14ac:dyDescent="0.15">
      <c r="A995" s="163" t="s">
        <v>545</v>
      </c>
      <c r="B995" s="164">
        <v>10033</v>
      </c>
      <c r="C995" s="163" t="s">
        <v>77</v>
      </c>
      <c r="D995" s="164">
        <v>1</v>
      </c>
      <c r="E995" s="7">
        <v>1290</v>
      </c>
      <c r="F995" s="7">
        <v>0</v>
      </c>
      <c r="G995" s="7">
        <v>0</v>
      </c>
      <c r="H995" s="7">
        <v>45.59</v>
      </c>
      <c r="I995" s="7">
        <v>1244.4100000000001</v>
      </c>
      <c r="J995" s="7">
        <v>0</v>
      </c>
      <c r="K995" s="7">
        <v>1244.4100000000001</v>
      </c>
      <c r="L995" s="164">
        <v>1</v>
      </c>
      <c r="M995" s="16">
        <v>0</v>
      </c>
      <c r="N995" s="13">
        <v>46028</v>
      </c>
    </row>
    <row r="996" spans="1:14" x14ac:dyDescent="0.15">
      <c r="A996" s="163" t="s">
        <v>497</v>
      </c>
      <c r="B996" s="164">
        <v>10359</v>
      </c>
      <c r="C996" s="163" t="s">
        <v>19</v>
      </c>
      <c r="D996" s="164">
        <v>1</v>
      </c>
      <c r="E996" s="7">
        <v>385</v>
      </c>
      <c r="F996" s="7">
        <v>0</v>
      </c>
      <c r="G996" s="7">
        <v>0</v>
      </c>
      <c r="H996" s="7">
        <v>62.67</v>
      </c>
      <c r="I996" s="7">
        <v>322.33</v>
      </c>
      <c r="J996" s="7">
        <v>0</v>
      </c>
      <c r="K996" s="7">
        <v>322.33</v>
      </c>
      <c r="L996" s="164">
        <v>1</v>
      </c>
      <c r="M996" s="16">
        <v>0</v>
      </c>
      <c r="N996" s="13">
        <v>46028</v>
      </c>
    </row>
    <row r="997" spans="1:14" x14ac:dyDescent="0.15">
      <c r="A997" s="163" t="s">
        <v>498</v>
      </c>
      <c r="B997" s="164">
        <v>10356</v>
      </c>
      <c r="C997" s="163" t="s">
        <v>19</v>
      </c>
      <c r="D997" s="164">
        <v>4</v>
      </c>
      <c r="E997" s="7">
        <v>1440</v>
      </c>
      <c r="F997" s="7">
        <v>0</v>
      </c>
      <c r="G997" s="7">
        <v>0</v>
      </c>
      <c r="H997" s="7">
        <v>0</v>
      </c>
      <c r="I997" s="7">
        <v>1440</v>
      </c>
      <c r="J997" s="7">
        <v>0</v>
      </c>
      <c r="K997" s="7">
        <v>1440</v>
      </c>
      <c r="L997" s="164">
        <v>1</v>
      </c>
      <c r="M997" s="16">
        <v>0</v>
      </c>
      <c r="N997" s="13">
        <v>46028</v>
      </c>
    </row>
    <row r="998" spans="1:14" x14ac:dyDescent="0.15">
      <c r="A998" s="163" t="s">
        <v>564</v>
      </c>
      <c r="B998" s="164">
        <v>10037</v>
      </c>
      <c r="C998" s="163" t="s">
        <v>4</v>
      </c>
      <c r="D998" s="164">
        <v>1</v>
      </c>
      <c r="E998" s="7">
        <v>385</v>
      </c>
      <c r="F998" s="7">
        <v>0</v>
      </c>
      <c r="G998" s="7">
        <v>0</v>
      </c>
      <c r="H998" s="7">
        <v>0</v>
      </c>
      <c r="I998" s="7">
        <v>385</v>
      </c>
      <c r="J998" s="7">
        <v>0</v>
      </c>
      <c r="K998" s="7">
        <v>385</v>
      </c>
      <c r="L998" s="164">
        <v>1</v>
      </c>
      <c r="M998" s="16">
        <v>0</v>
      </c>
      <c r="N998" s="13">
        <v>46028</v>
      </c>
    </row>
    <row r="999" spans="1:14" x14ac:dyDescent="0.15">
      <c r="A999" s="163" t="s">
        <v>532</v>
      </c>
      <c r="B999" s="164">
        <v>10421</v>
      </c>
      <c r="C999" s="163" t="s">
        <v>79</v>
      </c>
      <c r="D999" s="164">
        <v>1</v>
      </c>
      <c r="E999" s="7">
        <v>238</v>
      </c>
      <c r="F999" s="7">
        <v>0</v>
      </c>
      <c r="G999" s="7">
        <v>0</v>
      </c>
      <c r="H999" s="7">
        <v>0</v>
      </c>
      <c r="I999" s="7">
        <v>238</v>
      </c>
      <c r="J999" s="7">
        <v>0</v>
      </c>
      <c r="K999" s="7">
        <v>238</v>
      </c>
      <c r="L999" s="164">
        <v>1</v>
      </c>
      <c r="M999" s="16">
        <v>0</v>
      </c>
      <c r="N999" s="13">
        <v>46028</v>
      </c>
    </row>
    <row r="1000" spans="1:14" x14ac:dyDescent="0.15">
      <c r="A1000" s="163" t="s">
        <v>660</v>
      </c>
      <c r="B1000" s="164">
        <v>10562</v>
      </c>
      <c r="C1000" s="163" t="s">
        <v>0</v>
      </c>
      <c r="D1000" s="164">
        <v>1</v>
      </c>
      <c r="E1000" s="7">
        <v>795</v>
      </c>
      <c r="F1000" s="7">
        <v>0</v>
      </c>
      <c r="G1000" s="7">
        <v>0</v>
      </c>
      <c r="H1000" s="7">
        <v>0</v>
      </c>
      <c r="I1000" s="7">
        <v>795</v>
      </c>
      <c r="J1000" s="7">
        <v>0</v>
      </c>
      <c r="K1000" s="7">
        <v>795</v>
      </c>
      <c r="L1000" s="164">
        <v>1</v>
      </c>
      <c r="M1000" s="16">
        <v>0</v>
      </c>
      <c r="N1000" s="13">
        <v>46028</v>
      </c>
    </row>
    <row r="1001" spans="1:14" x14ac:dyDescent="0.15">
      <c r="A1001" s="163" t="s">
        <v>407</v>
      </c>
      <c r="B1001" s="164">
        <v>0</v>
      </c>
      <c r="C1001" s="163" t="s">
        <v>399</v>
      </c>
      <c r="D1001" s="164">
        <v>1</v>
      </c>
      <c r="E1001" s="7">
        <v>0</v>
      </c>
      <c r="F1001" s="7">
        <v>0</v>
      </c>
      <c r="G1001" s="7">
        <v>0</v>
      </c>
      <c r="H1001" s="7">
        <v>0</v>
      </c>
      <c r="I1001" s="7">
        <v>0</v>
      </c>
      <c r="J1001" s="7">
        <v>0</v>
      </c>
      <c r="K1001" s="7">
        <v>0</v>
      </c>
      <c r="L1001" s="164">
        <v>0</v>
      </c>
      <c r="M1001" s="16">
        <v>0</v>
      </c>
      <c r="N1001" s="13">
        <v>46028</v>
      </c>
    </row>
    <row r="1002" spans="1:14" x14ac:dyDescent="0.15">
      <c r="A1002" s="163" t="s">
        <v>427</v>
      </c>
      <c r="B1002" s="164">
        <v>10633</v>
      </c>
      <c r="C1002" s="163" t="s">
        <v>727</v>
      </c>
      <c r="D1002" s="164">
        <v>2</v>
      </c>
      <c r="E1002" s="7">
        <v>318</v>
      </c>
      <c r="F1002" s="7">
        <v>0</v>
      </c>
      <c r="G1002" s="7">
        <v>0</v>
      </c>
      <c r="H1002" s="7">
        <v>0</v>
      </c>
      <c r="I1002" s="7">
        <v>318</v>
      </c>
      <c r="J1002" s="7">
        <v>0</v>
      </c>
      <c r="K1002" s="7">
        <v>318</v>
      </c>
      <c r="L1002" s="164">
        <v>1</v>
      </c>
      <c r="M1002" s="16">
        <v>0</v>
      </c>
      <c r="N1002" s="13">
        <v>46028</v>
      </c>
    </row>
    <row r="1003" spans="1:14" x14ac:dyDescent="0.15">
      <c r="A1003" s="163" t="s">
        <v>500</v>
      </c>
      <c r="B1003" s="164">
        <v>10494</v>
      </c>
      <c r="C1003" s="163" t="s">
        <v>98</v>
      </c>
      <c r="D1003" s="164">
        <v>1</v>
      </c>
      <c r="E1003" s="7">
        <v>38</v>
      </c>
      <c r="F1003" s="7">
        <v>0</v>
      </c>
      <c r="G1003" s="7">
        <v>0</v>
      </c>
      <c r="H1003" s="7">
        <v>0</v>
      </c>
      <c r="I1003" s="7">
        <v>38</v>
      </c>
      <c r="J1003" s="7">
        <v>0</v>
      </c>
      <c r="K1003" s="7">
        <v>38</v>
      </c>
      <c r="L1003" s="164">
        <v>1</v>
      </c>
      <c r="M1003" s="16">
        <v>0</v>
      </c>
      <c r="N1003" s="13">
        <v>46028</v>
      </c>
    </row>
    <row r="1004" spans="1:14" x14ac:dyDescent="0.15">
      <c r="A1004" s="163" t="s">
        <v>3</v>
      </c>
      <c r="B1004" s="164">
        <v>10294</v>
      </c>
      <c r="C1004" s="163" t="s">
        <v>399</v>
      </c>
      <c r="D1004" s="164">
        <v>1</v>
      </c>
      <c r="E1004" s="7">
        <v>0</v>
      </c>
      <c r="F1004" s="7">
        <v>0</v>
      </c>
      <c r="G1004" s="7">
        <v>0</v>
      </c>
      <c r="H1004" s="7">
        <v>0</v>
      </c>
      <c r="I1004" s="7">
        <v>0</v>
      </c>
      <c r="J1004" s="7">
        <v>0</v>
      </c>
      <c r="K1004" s="7">
        <v>0</v>
      </c>
      <c r="L1004" s="164">
        <v>0</v>
      </c>
      <c r="M1004" s="16">
        <v>0</v>
      </c>
      <c r="N1004" s="13">
        <v>46028</v>
      </c>
    </row>
    <row r="1005" spans="1:14" x14ac:dyDescent="0.15">
      <c r="A1005" s="163" t="s">
        <v>798</v>
      </c>
      <c r="B1005" s="164">
        <v>10660</v>
      </c>
      <c r="C1005" s="163" t="s">
        <v>9</v>
      </c>
      <c r="D1005" s="164">
        <v>1</v>
      </c>
      <c r="E1005" s="7">
        <v>265</v>
      </c>
      <c r="F1005" s="7">
        <v>0</v>
      </c>
      <c r="G1005" s="7">
        <v>0</v>
      </c>
      <c r="H1005" s="7">
        <v>19.350000000000001</v>
      </c>
      <c r="I1005" s="7">
        <v>245.65</v>
      </c>
      <c r="J1005" s="7">
        <v>0</v>
      </c>
      <c r="K1005" s="7">
        <v>245.65</v>
      </c>
      <c r="L1005" s="164">
        <v>1</v>
      </c>
      <c r="M1005" s="16">
        <v>0</v>
      </c>
      <c r="N1005" s="13">
        <v>46029</v>
      </c>
    </row>
    <row r="1006" spans="1:14" x14ac:dyDescent="0.15">
      <c r="A1006" s="163" t="s">
        <v>514</v>
      </c>
      <c r="B1006" s="164">
        <v>10398</v>
      </c>
      <c r="C1006" s="163" t="s">
        <v>32</v>
      </c>
      <c r="D1006" s="164">
        <v>1</v>
      </c>
      <c r="E1006" s="7">
        <v>625</v>
      </c>
      <c r="F1006" s="7">
        <v>0</v>
      </c>
      <c r="G1006" s="7">
        <v>0</v>
      </c>
      <c r="H1006" s="7">
        <v>0</v>
      </c>
      <c r="I1006" s="7">
        <v>625</v>
      </c>
      <c r="J1006" s="7">
        <v>0</v>
      </c>
      <c r="K1006" s="7">
        <v>625</v>
      </c>
      <c r="L1006" s="164">
        <v>1</v>
      </c>
      <c r="M1006" s="16">
        <v>0</v>
      </c>
      <c r="N1006" s="13">
        <v>46029</v>
      </c>
    </row>
    <row r="1007" spans="1:14" x14ac:dyDescent="0.15">
      <c r="A1007" s="163" t="s">
        <v>554</v>
      </c>
      <c r="B1007" s="164">
        <v>10067</v>
      </c>
      <c r="C1007" s="163" t="s">
        <v>481</v>
      </c>
      <c r="D1007" s="164">
        <v>1</v>
      </c>
      <c r="E1007" s="7">
        <v>275</v>
      </c>
      <c r="F1007" s="7">
        <v>0</v>
      </c>
      <c r="G1007" s="7">
        <v>0</v>
      </c>
      <c r="H1007" s="7">
        <v>0</v>
      </c>
      <c r="I1007" s="7">
        <v>275</v>
      </c>
      <c r="J1007" s="7">
        <v>0</v>
      </c>
      <c r="K1007" s="7">
        <v>275</v>
      </c>
      <c r="L1007" s="164">
        <v>1</v>
      </c>
      <c r="M1007" s="16">
        <v>0</v>
      </c>
      <c r="N1007" s="13">
        <v>46029</v>
      </c>
    </row>
    <row r="1008" spans="1:14" x14ac:dyDescent="0.15">
      <c r="A1008" s="163" t="s">
        <v>503</v>
      </c>
      <c r="B1008" s="164">
        <v>10044</v>
      </c>
      <c r="C1008" s="163" t="s">
        <v>481</v>
      </c>
      <c r="D1008" s="164">
        <v>1</v>
      </c>
      <c r="E1008" s="7">
        <v>260</v>
      </c>
      <c r="F1008" s="7">
        <v>0</v>
      </c>
      <c r="G1008" s="7">
        <v>0</v>
      </c>
      <c r="H1008" s="7">
        <v>0</v>
      </c>
      <c r="I1008" s="7">
        <v>260</v>
      </c>
      <c r="J1008" s="7">
        <v>0</v>
      </c>
      <c r="K1008" s="7">
        <v>260</v>
      </c>
      <c r="L1008" s="164">
        <v>1</v>
      </c>
      <c r="M1008" s="16">
        <v>0</v>
      </c>
      <c r="N1008" s="13">
        <v>46029</v>
      </c>
    </row>
    <row r="1009" spans="1:14" x14ac:dyDescent="0.15">
      <c r="A1009" s="163" t="s">
        <v>799</v>
      </c>
      <c r="B1009" s="164">
        <v>10444</v>
      </c>
      <c r="C1009" s="163" t="s">
        <v>99</v>
      </c>
      <c r="D1009" s="164">
        <v>1</v>
      </c>
      <c r="E1009" s="7">
        <v>75</v>
      </c>
      <c r="F1009" s="7">
        <v>0</v>
      </c>
      <c r="G1009" s="7">
        <v>0</v>
      </c>
      <c r="H1009" s="7">
        <v>0</v>
      </c>
      <c r="I1009" s="7">
        <v>75</v>
      </c>
      <c r="J1009" s="7">
        <v>0</v>
      </c>
      <c r="K1009" s="7">
        <v>75</v>
      </c>
      <c r="L1009" s="164">
        <v>1</v>
      </c>
      <c r="M1009" s="16">
        <v>0</v>
      </c>
      <c r="N1009" s="13">
        <v>46029</v>
      </c>
    </row>
    <row r="1010" spans="1:14" x14ac:dyDescent="0.15">
      <c r="A1010" s="163" t="s">
        <v>487</v>
      </c>
      <c r="B1010" s="164">
        <v>10442</v>
      </c>
      <c r="C1010" s="163" t="s">
        <v>99</v>
      </c>
      <c r="D1010" s="164">
        <v>1</v>
      </c>
      <c r="E1010" s="7">
        <v>83</v>
      </c>
      <c r="F1010" s="7">
        <v>0</v>
      </c>
      <c r="G1010" s="7">
        <v>0</v>
      </c>
      <c r="H1010" s="7">
        <v>0</v>
      </c>
      <c r="I1010" s="7">
        <v>83</v>
      </c>
      <c r="J1010" s="7">
        <v>0</v>
      </c>
      <c r="K1010" s="7">
        <v>83</v>
      </c>
      <c r="L1010" s="164">
        <v>1</v>
      </c>
      <c r="M1010" s="16">
        <v>0</v>
      </c>
      <c r="N1010" s="13">
        <v>46029</v>
      </c>
    </row>
    <row r="1011" spans="1:14" x14ac:dyDescent="0.15">
      <c r="A1011" s="163" t="s">
        <v>506</v>
      </c>
      <c r="B1011" s="164">
        <v>10221</v>
      </c>
      <c r="C1011" s="163" t="s">
        <v>491</v>
      </c>
      <c r="D1011" s="164">
        <v>1</v>
      </c>
      <c r="E1011" s="7">
        <v>255</v>
      </c>
      <c r="F1011" s="7">
        <v>0</v>
      </c>
      <c r="G1011" s="7">
        <v>0</v>
      </c>
      <c r="H1011" s="7">
        <v>0</v>
      </c>
      <c r="I1011" s="7">
        <v>255</v>
      </c>
      <c r="J1011" s="7">
        <v>0</v>
      </c>
      <c r="K1011" s="7">
        <v>255</v>
      </c>
      <c r="L1011" s="164">
        <v>1</v>
      </c>
      <c r="M1011" s="16">
        <v>0</v>
      </c>
      <c r="N1011" s="13">
        <v>46029</v>
      </c>
    </row>
    <row r="1012" spans="1:14" x14ac:dyDescent="0.15">
      <c r="A1012" s="163" t="s">
        <v>562</v>
      </c>
      <c r="B1012" s="164">
        <v>10218</v>
      </c>
      <c r="C1012" s="163" t="s">
        <v>491</v>
      </c>
      <c r="D1012" s="164">
        <v>1</v>
      </c>
      <c r="E1012" s="7">
        <v>245</v>
      </c>
      <c r="F1012" s="7">
        <v>0</v>
      </c>
      <c r="G1012" s="7">
        <v>0</v>
      </c>
      <c r="H1012" s="7">
        <v>0</v>
      </c>
      <c r="I1012" s="7">
        <v>245</v>
      </c>
      <c r="J1012" s="7">
        <v>0</v>
      </c>
      <c r="K1012" s="7">
        <v>245</v>
      </c>
      <c r="L1012" s="164">
        <v>1</v>
      </c>
      <c r="M1012" s="16">
        <v>0</v>
      </c>
      <c r="N1012" s="13">
        <v>46029</v>
      </c>
    </row>
    <row r="1013" spans="1:14" x14ac:dyDescent="0.15">
      <c r="A1013" s="163" t="s">
        <v>490</v>
      </c>
      <c r="B1013" s="164">
        <v>10223</v>
      </c>
      <c r="C1013" s="163" t="s">
        <v>491</v>
      </c>
      <c r="D1013" s="164">
        <v>2</v>
      </c>
      <c r="E1013" s="7">
        <v>550</v>
      </c>
      <c r="F1013" s="7">
        <v>0</v>
      </c>
      <c r="G1013" s="7">
        <v>0</v>
      </c>
      <c r="H1013" s="7">
        <v>0</v>
      </c>
      <c r="I1013" s="7">
        <v>550</v>
      </c>
      <c r="J1013" s="7">
        <v>0</v>
      </c>
      <c r="K1013" s="7">
        <v>550</v>
      </c>
      <c r="L1013" s="164">
        <v>1</v>
      </c>
      <c r="M1013" s="16">
        <v>0</v>
      </c>
      <c r="N1013" s="13">
        <v>46029</v>
      </c>
    </row>
    <row r="1014" spans="1:14" x14ac:dyDescent="0.15">
      <c r="A1014" s="163" t="s">
        <v>492</v>
      </c>
      <c r="B1014" s="164">
        <v>10216</v>
      </c>
      <c r="C1014" s="163" t="s">
        <v>491</v>
      </c>
      <c r="D1014" s="164">
        <v>1</v>
      </c>
      <c r="E1014" s="7">
        <v>245</v>
      </c>
      <c r="F1014" s="7">
        <v>0</v>
      </c>
      <c r="G1014" s="7">
        <v>0</v>
      </c>
      <c r="H1014" s="7">
        <v>0</v>
      </c>
      <c r="I1014" s="7">
        <v>245</v>
      </c>
      <c r="J1014" s="7">
        <v>0</v>
      </c>
      <c r="K1014" s="7">
        <v>245</v>
      </c>
      <c r="L1014" s="164">
        <v>1</v>
      </c>
      <c r="M1014" s="16">
        <v>0</v>
      </c>
      <c r="N1014" s="13">
        <v>46029</v>
      </c>
    </row>
    <row r="1015" spans="1:14" x14ac:dyDescent="0.15">
      <c r="A1015" s="163" t="s">
        <v>493</v>
      </c>
      <c r="B1015" s="164">
        <v>10264</v>
      </c>
      <c r="C1015" s="163" t="s">
        <v>9</v>
      </c>
      <c r="D1015" s="164">
        <v>3</v>
      </c>
      <c r="E1015" s="7">
        <v>570</v>
      </c>
      <c r="F1015" s="7">
        <v>0</v>
      </c>
      <c r="G1015" s="7">
        <v>0</v>
      </c>
      <c r="H1015" s="7">
        <v>13.87</v>
      </c>
      <c r="I1015" s="7">
        <v>556.13</v>
      </c>
      <c r="J1015" s="7">
        <v>0</v>
      </c>
      <c r="K1015" s="7">
        <v>556.13</v>
      </c>
      <c r="L1015" s="164">
        <v>1</v>
      </c>
      <c r="M1015" s="16">
        <v>0</v>
      </c>
      <c r="N1015" s="13">
        <v>46029</v>
      </c>
    </row>
    <row r="1016" spans="1:14" x14ac:dyDescent="0.15">
      <c r="A1016" s="163" t="s">
        <v>828</v>
      </c>
      <c r="B1016" s="164">
        <v>10380</v>
      </c>
      <c r="C1016" s="163" t="s">
        <v>9</v>
      </c>
      <c r="D1016" s="164">
        <v>2</v>
      </c>
      <c r="E1016" s="7">
        <v>460</v>
      </c>
      <c r="F1016" s="7">
        <v>0</v>
      </c>
      <c r="G1016" s="7">
        <v>0</v>
      </c>
      <c r="H1016" s="7">
        <v>16.8</v>
      </c>
      <c r="I1016" s="7">
        <v>443.2</v>
      </c>
      <c r="J1016" s="7">
        <v>0</v>
      </c>
      <c r="K1016" s="7">
        <v>443.2</v>
      </c>
      <c r="L1016" s="164">
        <v>1</v>
      </c>
      <c r="M1016" s="16">
        <v>0</v>
      </c>
      <c r="N1016" s="13">
        <v>46029</v>
      </c>
    </row>
    <row r="1017" spans="1:14" x14ac:dyDescent="0.15">
      <c r="A1017" s="163" t="s">
        <v>509</v>
      </c>
      <c r="B1017" s="164">
        <v>10364</v>
      </c>
      <c r="C1017" s="163" t="s">
        <v>9</v>
      </c>
      <c r="D1017" s="164">
        <v>1</v>
      </c>
      <c r="E1017" s="7">
        <v>330</v>
      </c>
      <c r="F1017" s="7">
        <v>0</v>
      </c>
      <c r="G1017" s="7">
        <v>0</v>
      </c>
      <c r="H1017" s="7">
        <v>0</v>
      </c>
      <c r="I1017" s="7">
        <v>330</v>
      </c>
      <c r="J1017" s="7">
        <v>0</v>
      </c>
      <c r="K1017" s="7">
        <v>330</v>
      </c>
      <c r="L1017" s="164">
        <v>1</v>
      </c>
      <c r="M1017" s="16">
        <v>0</v>
      </c>
      <c r="N1017" s="13">
        <v>46029</v>
      </c>
    </row>
    <row r="1018" spans="1:14" x14ac:dyDescent="0.15">
      <c r="A1018" s="163" t="s">
        <v>529</v>
      </c>
      <c r="B1018" s="164">
        <v>10353</v>
      </c>
      <c r="C1018" s="163" t="s">
        <v>19</v>
      </c>
      <c r="D1018" s="164">
        <v>1</v>
      </c>
      <c r="E1018" s="7">
        <v>350</v>
      </c>
      <c r="F1018" s="7">
        <v>0</v>
      </c>
      <c r="G1018" s="7">
        <v>0</v>
      </c>
      <c r="H1018" s="7">
        <v>0</v>
      </c>
      <c r="I1018" s="7">
        <v>350</v>
      </c>
      <c r="J1018" s="7">
        <v>0</v>
      </c>
      <c r="K1018" s="7">
        <v>350</v>
      </c>
      <c r="L1018" s="164">
        <v>1</v>
      </c>
      <c r="M1018" s="16">
        <v>0</v>
      </c>
      <c r="N1018" s="13">
        <v>46029</v>
      </c>
    </row>
    <row r="1019" spans="1:14" x14ac:dyDescent="0.15">
      <c r="A1019" s="163" t="s">
        <v>511</v>
      </c>
      <c r="B1019" s="164">
        <v>10227</v>
      </c>
      <c r="C1019" s="163" t="s">
        <v>19</v>
      </c>
      <c r="D1019" s="164">
        <v>1</v>
      </c>
      <c r="E1019" s="7">
        <v>385</v>
      </c>
      <c r="F1019" s="7">
        <v>0</v>
      </c>
      <c r="G1019" s="7">
        <v>0</v>
      </c>
      <c r="H1019" s="7">
        <v>0</v>
      </c>
      <c r="I1019" s="7">
        <v>385</v>
      </c>
      <c r="J1019" s="7">
        <v>0</v>
      </c>
      <c r="K1019" s="7">
        <v>385</v>
      </c>
      <c r="L1019" s="164">
        <v>1</v>
      </c>
      <c r="M1019" s="16">
        <v>0</v>
      </c>
      <c r="N1019" s="13">
        <v>46029</v>
      </c>
    </row>
    <row r="1020" spans="1:14" x14ac:dyDescent="0.15">
      <c r="A1020" s="163" t="s">
        <v>568</v>
      </c>
      <c r="B1020" s="164">
        <v>10545</v>
      </c>
      <c r="C1020" s="163" t="s">
        <v>19</v>
      </c>
      <c r="D1020" s="164">
        <v>1</v>
      </c>
      <c r="E1020" s="7">
        <v>340</v>
      </c>
      <c r="F1020" s="7">
        <v>0</v>
      </c>
      <c r="G1020" s="7">
        <v>0</v>
      </c>
      <c r="H1020" s="7">
        <v>0</v>
      </c>
      <c r="I1020" s="7">
        <v>340</v>
      </c>
      <c r="J1020" s="7">
        <v>0</v>
      </c>
      <c r="K1020" s="7">
        <v>340</v>
      </c>
      <c r="L1020" s="164">
        <v>1</v>
      </c>
      <c r="M1020" s="16">
        <v>0</v>
      </c>
      <c r="N1020" s="13">
        <v>46029</v>
      </c>
    </row>
    <row r="1021" spans="1:14" x14ac:dyDescent="0.15">
      <c r="A1021" s="163" t="s">
        <v>546</v>
      </c>
      <c r="B1021" s="164">
        <v>10391</v>
      </c>
      <c r="C1021" s="163" t="s">
        <v>31</v>
      </c>
      <c r="D1021" s="164">
        <v>1</v>
      </c>
      <c r="E1021" s="7">
        <v>325</v>
      </c>
      <c r="F1021" s="7">
        <v>0</v>
      </c>
      <c r="G1021" s="7">
        <v>0</v>
      </c>
      <c r="H1021" s="7">
        <v>83.98</v>
      </c>
      <c r="I1021" s="7">
        <v>241.02</v>
      </c>
      <c r="J1021" s="7">
        <v>0</v>
      </c>
      <c r="K1021" s="7">
        <v>241.02</v>
      </c>
      <c r="L1021" s="164">
        <v>1</v>
      </c>
      <c r="M1021" s="16">
        <v>0</v>
      </c>
      <c r="N1021" s="13">
        <v>46029</v>
      </c>
    </row>
    <row r="1022" spans="1:14" x14ac:dyDescent="0.15">
      <c r="A1022" s="163" t="s">
        <v>762</v>
      </c>
      <c r="B1022" s="164">
        <v>10510</v>
      </c>
      <c r="C1022" s="163" t="s">
        <v>462</v>
      </c>
      <c r="D1022" s="164">
        <v>1</v>
      </c>
      <c r="E1022" s="7">
        <v>640</v>
      </c>
      <c r="F1022" s="7">
        <v>0</v>
      </c>
      <c r="G1022" s="7">
        <v>0</v>
      </c>
      <c r="H1022" s="7">
        <v>0</v>
      </c>
      <c r="I1022" s="7">
        <v>640</v>
      </c>
      <c r="J1022" s="7">
        <v>0</v>
      </c>
      <c r="K1022" s="7">
        <v>640</v>
      </c>
      <c r="L1022" s="164">
        <v>1</v>
      </c>
      <c r="M1022" s="16">
        <v>0</v>
      </c>
      <c r="N1022" s="13">
        <v>46029</v>
      </c>
    </row>
    <row r="1023" spans="1:14" x14ac:dyDescent="0.15">
      <c r="A1023" s="163" t="s">
        <v>463</v>
      </c>
      <c r="B1023" s="164">
        <v>10242</v>
      </c>
      <c r="C1023" s="163" t="s">
        <v>399</v>
      </c>
      <c r="D1023" s="164">
        <v>1</v>
      </c>
      <c r="E1023" s="7">
        <v>0</v>
      </c>
      <c r="F1023" s="7">
        <v>0</v>
      </c>
      <c r="G1023" s="7">
        <v>0</v>
      </c>
      <c r="H1023" s="7">
        <v>0</v>
      </c>
      <c r="I1023" s="7">
        <v>0</v>
      </c>
      <c r="J1023" s="7">
        <v>0</v>
      </c>
      <c r="K1023" s="7">
        <v>0</v>
      </c>
      <c r="L1023" s="164">
        <v>0</v>
      </c>
      <c r="M1023" s="16">
        <v>0</v>
      </c>
      <c r="N1023" s="13">
        <v>46029</v>
      </c>
    </row>
    <row r="1024" spans="1:14" x14ac:dyDescent="0.15">
      <c r="A1024" s="163" t="s">
        <v>427</v>
      </c>
      <c r="B1024" s="164">
        <v>10633</v>
      </c>
      <c r="C1024" s="163" t="s">
        <v>727</v>
      </c>
      <c r="D1024" s="164">
        <v>2</v>
      </c>
      <c r="E1024" s="7">
        <v>318</v>
      </c>
      <c r="F1024" s="7">
        <v>0</v>
      </c>
      <c r="G1024" s="7">
        <v>0</v>
      </c>
      <c r="H1024" s="7">
        <v>0</v>
      </c>
      <c r="I1024" s="7">
        <v>318</v>
      </c>
      <c r="J1024" s="7">
        <v>0</v>
      </c>
      <c r="K1024" s="7">
        <v>318</v>
      </c>
      <c r="L1024" s="164">
        <v>1</v>
      </c>
      <c r="M1024" s="16">
        <v>0</v>
      </c>
      <c r="N1024" s="13">
        <v>46029</v>
      </c>
    </row>
    <row r="1025" spans="1:14" x14ac:dyDescent="0.15">
      <c r="A1025" s="163" t="s">
        <v>500</v>
      </c>
      <c r="B1025" s="164">
        <v>10494</v>
      </c>
      <c r="C1025" s="163" t="s">
        <v>98</v>
      </c>
      <c r="D1025" s="164">
        <v>1</v>
      </c>
      <c r="E1025" s="7">
        <v>38</v>
      </c>
      <c r="F1025" s="7">
        <v>0</v>
      </c>
      <c r="G1025" s="7">
        <v>0</v>
      </c>
      <c r="H1025" s="7">
        <v>0</v>
      </c>
      <c r="I1025" s="7">
        <v>38</v>
      </c>
      <c r="J1025" s="7">
        <v>0</v>
      </c>
      <c r="K1025" s="7">
        <v>38</v>
      </c>
      <c r="L1025" s="164">
        <v>1</v>
      </c>
      <c r="M1025" s="16">
        <v>0</v>
      </c>
      <c r="N1025" s="13">
        <v>46029</v>
      </c>
    </row>
    <row r="1026" spans="1:14" x14ac:dyDescent="0.15">
      <c r="A1026" s="163" t="s">
        <v>115</v>
      </c>
      <c r="B1026" s="164">
        <v>10489</v>
      </c>
      <c r="C1026" s="163" t="s">
        <v>98</v>
      </c>
      <c r="D1026" s="164">
        <v>2</v>
      </c>
      <c r="E1026" s="7">
        <v>90</v>
      </c>
      <c r="F1026" s="7">
        <v>0</v>
      </c>
      <c r="G1026" s="7">
        <v>0</v>
      </c>
      <c r="H1026" s="7">
        <v>0</v>
      </c>
      <c r="I1026" s="7">
        <v>90</v>
      </c>
      <c r="J1026" s="7">
        <v>0</v>
      </c>
      <c r="K1026" s="7">
        <v>90</v>
      </c>
      <c r="L1026" s="164">
        <v>1</v>
      </c>
      <c r="M1026" s="16">
        <v>0</v>
      </c>
      <c r="N1026" s="13">
        <v>46029</v>
      </c>
    </row>
    <row r="1027" spans="1:14" x14ac:dyDescent="0.15">
      <c r="A1027" s="163" t="s">
        <v>829</v>
      </c>
      <c r="B1027" s="164">
        <v>10544</v>
      </c>
      <c r="C1027" s="163" t="s">
        <v>462</v>
      </c>
      <c r="D1027" s="164">
        <v>1</v>
      </c>
      <c r="E1027" s="7">
        <v>299</v>
      </c>
      <c r="F1027" s="7">
        <v>0</v>
      </c>
      <c r="G1027" s="7">
        <v>0</v>
      </c>
      <c r="H1027" s="7">
        <v>0</v>
      </c>
      <c r="I1027" s="7">
        <v>299</v>
      </c>
      <c r="J1027" s="7">
        <v>0</v>
      </c>
      <c r="K1027" s="7">
        <v>299</v>
      </c>
      <c r="L1027" s="164">
        <v>1</v>
      </c>
      <c r="M1027" s="16">
        <v>0</v>
      </c>
      <c r="N1027" s="13">
        <v>46029</v>
      </c>
    </row>
    <row r="1028" spans="1:14" x14ac:dyDescent="0.15">
      <c r="A1028" s="163" t="s">
        <v>429</v>
      </c>
      <c r="B1028" s="164">
        <v>10632</v>
      </c>
      <c r="C1028" s="163" t="s">
        <v>727</v>
      </c>
      <c r="D1028" s="164">
        <v>5</v>
      </c>
      <c r="E1028" s="7">
        <v>795</v>
      </c>
      <c r="F1028" s="7">
        <v>0</v>
      </c>
      <c r="G1028" s="7">
        <v>0</v>
      </c>
      <c r="H1028" s="7">
        <v>0</v>
      </c>
      <c r="I1028" s="7">
        <v>795</v>
      </c>
      <c r="J1028" s="7">
        <v>0</v>
      </c>
      <c r="K1028" s="7">
        <v>795</v>
      </c>
      <c r="L1028" s="164">
        <v>1</v>
      </c>
      <c r="M1028" s="16">
        <v>0</v>
      </c>
      <c r="N1028" s="13">
        <v>46029</v>
      </c>
    </row>
    <row r="1029" spans="1:14" x14ac:dyDescent="0.15">
      <c r="A1029" s="163" t="s">
        <v>477</v>
      </c>
      <c r="B1029" s="164">
        <v>10449</v>
      </c>
      <c r="C1029" s="163" t="s">
        <v>38</v>
      </c>
      <c r="D1029" s="164">
        <v>2</v>
      </c>
      <c r="E1029" s="7">
        <v>520</v>
      </c>
      <c r="F1029" s="7">
        <v>0</v>
      </c>
      <c r="G1029" s="7">
        <v>0</v>
      </c>
      <c r="H1029" s="7">
        <v>0</v>
      </c>
      <c r="I1029" s="7">
        <v>520</v>
      </c>
      <c r="J1029" s="7">
        <v>0</v>
      </c>
      <c r="K1029" s="7">
        <v>520</v>
      </c>
      <c r="L1029" s="164">
        <v>1</v>
      </c>
      <c r="M1029" s="16">
        <v>0</v>
      </c>
      <c r="N1029" s="13">
        <v>46030</v>
      </c>
    </row>
    <row r="1030" spans="1:14" x14ac:dyDescent="0.15">
      <c r="A1030" s="163" t="s">
        <v>479</v>
      </c>
      <c r="B1030" s="164">
        <v>10396</v>
      </c>
      <c r="C1030" s="163" t="s">
        <v>32</v>
      </c>
      <c r="D1030" s="164">
        <v>1</v>
      </c>
      <c r="E1030" s="7">
        <v>555</v>
      </c>
      <c r="F1030" s="7">
        <v>0</v>
      </c>
      <c r="G1030" s="7">
        <v>0</v>
      </c>
      <c r="H1030" s="7">
        <v>0</v>
      </c>
      <c r="I1030" s="7">
        <v>555</v>
      </c>
      <c r="J1030" s="7">
        <v>0</v>
      </c>
      <c r="K1030" s="7">
        <v>555</v>
      </c>
      <c r="L1030" s="164">
        <v>1</v>
      </c>
      <c r="M1030" s="16">
        <v>0</v>
      </c>
      <c r="N1030" s="13">
        <v>46030</v>
      </c>
    </row>
    <row r="1031" spans="1:14" x14ac:dyDescent="0.15">
      <c r="A1031" s="163" t="s">
        <v>616</v>
      </c>
      <c r="B1031" s="164">
        <v>10154</v>
      </c>
      <c r="C1031" s="163" t="s">
        <v>519</v>
      </c>
      <c r="D1031" s="164">
        <v>1</v>
      </c>
      <c r="E1031" s="7">
        <v>385</v>
      </c>
      <c r="F1031" s="7">
        <v>0</v>
      </c>
      <c r="G1031" s="7">
        <v>0</v>
      </c>
      <c r="H1031" s="7">
        <v>0</v>
      </c>
      <c r="I1031" s="7">
        <v>385</v>
      </c>
      <c r="J1031" s="7">
        <v>0</v>
      </c>
      <c r="K1031" s="7">
        <v>385</v>
      </c>
      <c r="L1031" s="164">
        <v>1</v>
      </c>
      <c r="M1031" s="16">
        <v>0</v>
      </c>
      <c r="N1031" s="13">
        <v>46030</v>
      </c>
    </row>
    <row r="1032" spans="1:14" x14ac:dyDescent="0.15">
      <c r="A1032" s="163" t="s">
        <v>549</v>
      </c>
      <c r="B1032" s="164">
        <v>10157</v>
      </c>
      <c r="C1032" s="163" t="s">
        <v>519</v>
      </c>
      <c r="D1032" s="164">
        <v>1</v>
      </c>
      <c r="E1032" s="7">
        <v>350</v>
      </c>
      <c r="F1032" s="7">
        <v>0</v>
      </c>
      <c r="G1032" s="7">
        <v>0</v>
      </c>
      <c r="H1032" s="7">
        <v>0</v>
      </c>
      <c r="I1032" s="7">
        <v>350</v>
      </c>
      <c r="J1032" s="7">
        <v>0</v>
      </c>
      <c r="K1032" s="7">
        <v>350</v>
      </c>
      <c r="L1032" s="164">
        <v>1</v>
      </c>
      <c r="M1032" s="16">
        <v>0</v>
      </c>
      <c r="N1032" s="13">
        <v>46030</v>
      </c>
    </row>
    <row r="1033" spans="1:14" x14ac:dyDescent="0.15">
      <c r="A1033" s="163" t="s">
        <v>737</v>
      </c>
      <c r="B1033" s="164">
        <v>10071</v>
      </c>
      <c r="C1033" s="163" t="s">
        <v>481</v>
      </c>
      <c r="D1033" s="164">
        <v>1</v>
      </c>
      <c r="E1033" s="7">
        <v>355</v>
      </c>
      <c r="F1033" s="7">
        <v>0</v>
      </c>
      <c r="G1033" s="7">
        <v>0</v>
      </c>
      <c r="H1033" s="7">
        <v>0</v>
      </c>
      <c r="I1033" s="7">
        <v>355</v>
      </c>
      <c r="J1033" s="7">
        <v>0</v>
      </c>
      <c r="K1033" s="7">
        <v>355</v>
      </c>
      <c r="L1033" s="164">
        <v>1</v>
      </c>
      <c r="M1033" s="16">
        <v>0</v>
      </c>
      <c r="N1033" s="13">
        <v>46030</v>
      </c>
    </row>
    <row r="1034" spans="1:14" x14ac:dyDescent="0.15">
      <c r="A1034" s="163" t="s">
        <v>480</v>
      </c>
      <c r="B1034" s="164">
        <v>10225</v>
      </c>
      <c r="C1034" s="163" t="s">
        <v>481</v>
      </c>
      <c r="D1034" s="164">
        <v>1</v>
      </c>
      <c r="E1034" s="7">
        <v>255</v>
      </c>
      <c r="F1034" s="7">
        <v>0</v>
      </c>
      <c r="G1034" s="7">
        <v>0</v>
      </c>
      <c r="H1034" s="7">
        <v>0</v>
      </c>
      <c r="I1034" s="7">
        <v>255</v>
      </c>
      <c r="J1034" s="7">
        <v>0</v>
      </c>
      <c r="K1034" s="7">
        <v>255</v>
      </c>
      <c r="L1034" s="164">
        <v>1</v>
      </c>
      <c r="M1034" s="16">
        <v>0</v>
      </c>
      <c r="N1034" s="13">
        <v>46030</v>
      </c>
    </row>
    <row r="1035" spans="1:14" x14ac:dyDescent="0.15">
      <c r="A1035" s="163" t="s">
        <v>550</v>
      </c>
      <c r="B1035" s="164">
        <v>10072</v>
      </c>
      <c r="C1035" s="163" t="s">
        <v>481</v>
      </c>
      <c r="D1035" s="164">
        <v>1</v>
      </c>
      <c r="E1035" s="7">
        <v>315</v>
      </c>
      <c r="F1035" s="7">
        <v>0</v>
      </c>
      <c r="G1035" s="7">
        <v>0</v>
      </c>
      <c r="H1035" s="7">
        <v>0</v>
      </c>
      <c r="I1035" s="7">
        <v>315</v>
      </c>
      <c r="J1035" s="7">
        <v>0</v>
      </c>
      <c r="K1035" s="7">
        <v>315</v>
      </c>
      <c r="L1035" s="164">
        <v>1</v>
      </c>
      <c r="M1035" s="16">
        <v>0</v>
      </c>
      <c r="N1035" s="13">
        <v>46030</v>
      </c>
    </row>
    <row r="1036" spans="1:14" x14ac:dyDescent="0.15">
      <c r="A1036" s="163" t="s">
        <v>576</v>
      </c>
      <c r="B1036" s="164">
        <v>10111</v>
      </c>
      <c r="C1036" s="163" t="s">
        <v>483</v>
      </c>
      <c r="D1036" s="164">
        <v>1</v>
      </c>
      <c r="E1036" s="7">
        <v>355</v>
      </c>
      <c r="F1036" s="7">
        <v>0</v>
      </c>
      <c r="G1036" s="7">
        <v>0</v>
      </c>
      <c r="H1036" s="7">
        <v>0</v>
      </c>
      <c r="I1036" s="7">
        <v>355</v>
      </c>
      <c r="J1036" s="7">
        <v>0</v>
      </c>
      <c r="K1036" s="7">
        <v>355</v>
      </c>
      <c r="L1036" s="164">
        <v>1</v>
      </c>
      <c r="M1036" s="16">
        <v>0</v>
      </c>
      <c r="N1036" s="13">
        <v>46030</v>
      </c>
    </row>
    <row r="1037" spans="1:14" x14ac:dyDescent="0.15">
      <c r="A1037" s="163" t="s">
        <v>577</v>
      </c>
      <c r="B1037" s="164">
        <v>10097</v>
      </c>
      <c r="C1037" s="163" t="s">
        <v>483</v>
      </c>
      <c r="D1037" s="164">
        <v>1</v>
      </c>
      <c r="E1037" s="7">
        <v>355</v>
      </c>
      <c r="F1037" s="7">
        <v>0</v>
      </c>
      <c r="G1037" s="7">
        <v>0</v>
      </c>
      <c r="H1037" s="7">
        <v>0</v>
      </c>
      <c r="I1037" s="7">
        <v>355</v>
      </c>
      <c r="J1037" s="7">
        <v>0</v>
      </c>
      <c r="K1037" s="7">
        <v>355</v>
      </c>
      <c r="L1037" s="164">
        <v>1</v>
      </c>
      <c r="M1037" s="16">
        <v>0</v>
      </c>
      <c r="N1037" s="13">
        <v>46030</v>
      </c>
    </row>
    <row r="1038" spans="1:14" x14ac:dyDescent="0.15">
      <c r="A1038" s="163" t="s">
        <v>486</v>
      </c>
      <c r="B1038" s="164">
        <v>10075</v>
      </c>
      <c r="C1038" s="163" t="s">
        <v>481</v>
      </c>
      <c r="D1038" s="164">
        <v>1</v>
      </c>
      <c r="E1038" s="7">
        <v>275</v>
      </c>
      <c r="F1038" s="7">
        <v>0</v>
      </c>
      <c r="G1038" s="7">
        <v>0</v>
      </c>
      <c r="H1038" s="7">
        <v>0</v>
      </c>
      <c r="I1038" s="7">
        <v>275</v>
      </c>
      <c r="J1038" s="7">
        <v>0</v>
      </c>
      <c r="K1038" s="7">
        <v>275</v>
      </c>
      <c r="L1038" s="164">
        <v>1</v>
      </c>
      <c r="M1038" s="16">
        <v>0</v>
      </c>
      <c r="N1038" s="13">
        <v>46030</v>
      </c>
    </row>
    <row r="1039" spans="1:14" x14ac:dyDescent="0.15">
      <c r="A1039" s="163" t="s">
        <v>487</v>
      </c>
      <c r="B1039" s="164">
        <v>10442</v>
      </c>
      <c r="C1039" s="163" t="s">
        <v>99</v>
      </c>
      <c r="D1039" s="164">
        <v>2</v>
      </c>
      <c r="E1039" s="7">
        <v>166</v>
      </c>
      <c r="F1039" s="7">
        <v>0</v>
      </c>
      <c r="G1039" s="7">
        <v>0</v>
      </c>
      <c r="H1039" s="7">
        <v>0</v>
      </c>
      <c r="I1039" s="7">
        <v>166</v>
      </c>
      <c r="J1039" s="7">
        <v>0</v>
      </c>
      <c r="K1039" s="7">
        <v>166</v>
      </c>
      <c r="L1039" s="164">
        <v>1</v>
      </c>
      <c r="M1039" s="16">
        <v>0</v>
      </c>
      <c r="N1039" s="13">
        <v>46030</v>
      </c>
    </row>
    <row r="1040" spans="1:14" x14ac:dyDescent="0.15">
      <c r="A1040" s="163" t="s">
        <v>551</v>
      </c>
      <c r="B1040" s="164">
        <v>10437</v>
      </c>
      <c r="C1040" s="163" t="s">
        <v>99</v>
      </c>
      <c r="D1040" s="164">
        <v>2</v>
      </c>
      <c r="E1040" s="7">
        <v>190</v>
      </c>
      <c r="F1040" s="7">
        <v>0</v>
      </c>
      <c r="G1040" s="7">
        <v>0</v>
      </c>
      <c r="H1040" s="7">
        <v>0</v>
      </c>
      <c r="I1040" s="7">
        <v>190</v>
      </c>
      <c r="J1040" s="7">
        <v>0</v>
      </c>
      <c r="K1040" s="7">
        <v>190</v>
      </c>
      <c r="L1040" s="164">
        <v>1</v>
      </c>
      <c r="M1040" s="16">
        <v>0</v>
      </c>
      <c r="N1040" s="13">
        <v>46030</v>
      </c>
    </row>
    <row r="1041" spans="1:14" x14ac:dyDescent="0.15">
      <c r="A1041" s="163" t="s">
        <v>525</v>
      </c>
      <c r="B1041" s="164">
        <v>10214</v>
      </c>
      <c r="C1041" s="163" t="s">
        <v>491</v>
      </c>
      <c r="D1041" s="164">
        <v>1</v>
      </c>
      <c r="E1041" s="7">
        <v>265</v>
      </c>
      <c r="F1041" s="7">
        <v>0</v>
      </c>
      <c r="G1041" s="7">
        <v>0</v>
      </c>
      <c r="H1041" s="7">
        <v>0</v>
      </c>
      <c r="I1041" s="7">
        <v>265</v>
      </c>
      <c r="J1041" s="7">
        <v>0</v>
      </c>
      <c r="K1041" s="7">
        <v>265</v>
      </c>
      <c r="L1041" s="164">
        <v>1</v>
      </c>
      <c r="M1041" s="16">
        <v>0</v>
      </c>
      <c r="N1041" s="13">
        <v>46030</v>
      </c>
    </row>
    <row r="1042" spans="1:14" x14ac:dyDescent="0.15">
      <c r="A1042" s="163" t="s">
        <v>492</v>
      </c>
      <c r="B1042" s="164">
        <v>10216</v>
      </c>
      <c r="C1042" s="163" t="s">
        <v>491</v>
      </c>
      <c r="D1042" s="164">
        <v>2</v>
      </c>
      <c r="E1042" s="7">
        <v>490</v>
      </c>
      <c r="F1042" s="7">
        <v>0</v>
      </c>
      <c r="G1042" s="7">
        <v>0</v>
      </c>
      <c r="H1042" s="7">
        <v>0</v>
      </c>
      <c r="I1042" s="7">
        <v>490</v>
      </c>
      <c r="J1042" s="7">
        <v>0</v>
      </c>
      <c r="K1042" s="7">
        <v>490</v>
      </c>
      <c r="L1042" s="164">
        <v>1</v>
      </c>
      <c r="M1042" s="16">
        <v>0</v>
      </c>
      <c r="N1042" s="13">
        <v>46030</v>
      </c>
    </row>
    <row r="1043" spans="1:14" x14ac:dyDescent="0.15">
      <c r="A1043" s="163" t="s">
        <v>597</v>
      </c>
      <c r="B1043" s="164">
        <v>10215</v>
      </c>
      <c r="C1043" s="163" t="s">
        <v>491</v>
      </c>
      <c r="D1043" s="164">
        <v>1</v>
      </c>
      <c r="E1043" s="7">
        <v>225</v>
      </c>
      <c r="F1043" s="7">
        <v>0</v>
      </c>
      <c r="G1043" s="7">
        <v>0</v>
      </c>
      <c r="H1043" s="7">
        <v>0</v>
      </c>
      <c r="I1043" s="7">
        <v>225</v>
      </c>
      <c r="J1043" s="7">
        <v>0</v>
      </c>
      <c r="K1043" s="7">
        <v>225</v>
      </c>
      <c r="L1043" s="164">
        <v>1</v>
      </c>
      <c r="M1043" s="16">
        <v>0</v>
      </c>
      <c r="N1043" s="13">
        <v>46030</v>
      </c>
    </row>
    <row r="1044" spans="1:14" x14ac:dyDescent="0.15">
      <c r="A1044" s="163" t="s">
        <v>493</v>
      </c>
      <c r="B1044" s="164">
        <v>10264</v>
      </c>
      <c r="C1044" s="163" t="s">
        <v>9</v>
      </c>
      <c r="D1044" s="164">
        <v>4</v>
      </c>
      <c r="E1044" s="7">
        <v>760</v>
      </c>
      <c r="F1044" s="7">
        <v>0</v>
      </c>
      <c r="G1044" s="7">
        <v>0</v>
      </c>
      <c r="H1044" s="7">
        <v>0</v>
      </c>
      <c r="I1044" s="7">
        <v>760</v>
      </c>
      <c r="J1044" s="7">
        <v>0</v>
      </c>
      <c r="K1044" s="7">
        <v>760</v>
      </c>
      <c r="L1044" s="164">
        <v>1</v>
      </c>
      <c r="M1044" s="16">
        <v>0</v>
      </c>
      <c r="N1044" s="13">
        <v>46030</v>
      </c>
    </row>
    <row r="1045" spans="1:14" x14ac:dyDescent="0.15">
      <c r="A1045" s="163" t="s">
        <v>507</v>
      </c>
      <c r="B1045" s="164">
        <v>10373</v>
      </c>
      <c r="C1045" s="163" t="s">
        <v>9</v>
      </c>
      <c r="D1045" s="164">
        <v>1</v>
      </c>
      <c r="E1045" s="7">
        <v>275</v>
      </c>
      <c r="F1045" s="7">
        <v>0</v>
      </c>
      <c r="G1045" s="7">
        <v>0</v>
      </c>
      <c r="H1045" s="7">
        <v>0</v>
      </c>
      <c r="I1045" s="7">
        <v>275</v>
      </c>
      <c r="J1045" s="7">
        <v>0</v>
      </c>
      <c r="K1045" s="7">
        <v>275</v>
      </c>
      <c r="L1045" s="164">
        <v>1</v>
      </c>
      <c r="M1045" s="16">
        <v>0</v>
      </c>
      <c r="N1045" s="13">
        <v>46030</v>
      </c>
    </row>
    <row r="1046" spans="1:14" x14ac:dyDescent="0.15">
      <c r="A1046" s="163" t="s">
        <v>544</v>
      </c>
      <c r="B1046" s="164">
        <v>10375</v>
      </c>
      <c r="C1046" s="163" t="s">
        <v>9</v>
      </c>
      <c r="D1046" s="164">
        <v>1</v>
      </c>
      <c r="E1046" s="7">
        <v>255</v>
      </c>
      <c r="F1046" s="7">
        <v>0</v>
      </c>
      <c r="G1046" s="7">
        <v>0</v>
      </c>
      <c r="H1046" s="7">
        <v>0</v>
      </c>
      <c r="I1046" s="7">
        <v>255</v>
      </c>
      <c r="J1046" s="7">
        <v>0</v>
      </c>
      <c r="K1046" s="7">
        <v>255</v>
      </c>
      <c r="L1046" s="164">
        <v>1</v>
      </c>
      <c r="M1046" s="16">
        <v>0</v>
      </c>
      <c r="N1046" s="13">
        <v>46030</v>
      </c>
    </row>
    <row r="1047" spans="1:14" x14ac:dyDescent="0.15">
      <c r="A1047" s="163" t="s">
        <v>526</v>
      </c>
      <c r="B1047" s="164">
        <v>10363</v>
      </c>
      <c r="C1047" s="163" t="s">
        <v>9</v>
      </c>
      <c r="D1047" s="164">
        <v>1</v>
      </c>
      <c r="E1047" s="7">
        <v>265</v>
      </c>
      <c r="F1047" s="7">
        <v>0</v>
      </c>
      <c r="G1047" s="7">
        <v>0</v>
      </c>
      <c r="H1047" s="7">
        <v>0</v>
      </c>
      <c r="I1047" s="7">
        <v>265</v>
      </c>
      <c r="J1047" s="7">
        <v>0</v>
      </c>
      <c r="K1047" s="7">
        <v>265</v>
      </c>
      <c r="L1047" s="164">
        <v>1</v>
      </c>
      <c r="M1047" s="16">
        <v>0</v>
      </c>
      <c r="N1047" s="13">
        <v>46030</v>
      </c>
    </row>
    <row r="1048" spans="1:14" x14ac:dyDescent="0.15">
      <c r="A1048" s="163" t="s">
        <v>509</v>
      </c>
      <c r="B1048" s="164">
        <v>10364</v>
      </c>
      <c r="C1048" s="163" t="s">
        <v>9</v>
      </c>
      <c r="D1048" s="164">
        <v>1</v>
      </c>
      <c r="E1048" s="7">
        <v>330</v>
      </c>
      <c r="F1048" s="7">
        <v>0</v>
      </c>
      <c r="G1048" s="7">
        <v>0</v>
      </c>
      <c r="H1048" s="7">
        <v>0</v>
      </c>
      <c r="I1048" s="7">
        <v>330</v>
      </c>
      <c r="J1048" s="7">
        <v>0</v>
      </c>
      <c r="K1048" s="7">
        <v>330</v>
      </c>
      <c r="L1048" s="164">
        <v>1</v>
      </c>
      <c r="M1048" s="16">
        <v>0</v>
      </c>
      <c r="N1048" s="13">
        <v>46030</v>
      </c>
    </row>
    <row r="1049" spans="1:14" x14ac:dyDescent="0.15">
      <c r="A1049" s="163" t="s">
        <v>604</v>
      </c>
      <c r="B1049" s="164">
        <v>10685</v>
      </c>
      <c r="C1049" s="163" t="s">
        <v>9</v>
      </c>
      <c r="D1049" s="164">
        <v>1</v>
      </c>
      <c r="E1049" s="7">
        <v>225</v>
      </c>
      <c r="F1049" s="7">
        <v>0</v>
      </c>
      <c r="G1049" s="7">
        <v>0</v>
      </c>
      <c r="H1049" s="7">
        <v>0</v>
      </c>
      <c r="I1049" s="7">
        <v>225</v>
      </c>
      <c r="J1049" s="7">
        <v>0</v>
      </c>
      <c r="K1049" s="7">
        <v>225</v>
      </c>
      <c r="L1049" s="164">
        <v>1</v>
      </c>
      <c r="M1049" s="16">
        <v>0</v>
      </c>
      <c r="N1049" s="13">
        <v>46030</v>
      </c>
    </row>
    <row r="1050" spans="1:14" x14ac:dyDescent="0.15">
      <c r="A1050" s="163" t="s">
        <v>553</v>
      </c>
      <c r="B1050" s="164">
        <v>10481</v>
      </c>
      <c r="C1050" s="163" t="s">
        <v>77</v>
      </c>
      <c r="D1050" s="164">
        <v>1</v>
      </c>
      <c r="E1050" s="7">
        <v>860</v>
      </c>
      <c r="F1050" s="7">
        <v>0</v>
      </c>
      <c r="G1050" s="7">
        <v>0</v>
      </c>
      <c r="H1050" s="7">
        <v>0</v>
      </c>
      <c r="I1050" s="7">
        <v>860</v>
      </c>
      <c r="J1050" s="7">
        <v>0</v>
      </c>
      <c r="K1050" s="7">
        <v>860</v>
      </c>
      <c r="L1050" s="164">
        <v>1</v>
      </c>
      <c r="M1050" s="16">
        <v>0</v>
      </c>
      <c r="N1050" s="13">
        <v>46030</v>
      </c>
    </row>
    <row r="1051" spans="1:14" x14ac:dyDescent="0.15">
      <c r="A1051" s="163" t="s">
        <v>495</v>
      </c>
      <c r="B1051" s="164">
        <v>10354</v>
      </c>
      <c r="C1051" s="163" t="s">
        <v>19</v>
      </c>
      <c r="D1051" s="164">
        <v>1</v>
      </c>
      <c r="E1051" s="7">
        <v>350</v>
      </c>
      <c r="F1051" s="7">
        <v>0</v>
      </c>
      <c r="G1051" s="7">
        <v>0</v>
      </c>
      <c r="H1051" s="7">
        <v>0</v>
      </c>
      <c r="I1051" s="7">
        <v>350</v>
      </c>
      <c r="J1051" s="7">
        <v>0</v>
      </c>
      <c r="K1051" s="7">
        <v>350</v>
      </c>
      <c r="L1051" s="164">
        <v>1</v>
      </c>
      <c r="M1051" s="16">
        <v>0</v>
      </c>
      <c r="N1051" s="13">
        <v>46030</v>
      </c>
    </row>
    <row r="1052" spans="1:14" x14ac:dyDescent="0.15">
      <c r="A1052" s="163" t="s">
        <v>497</v>
      </c>
      <c r="B1052" s="164">
        <v>10359</v>
      </c>
      <c r="C1052" s="163" t="s">
        <v>19</v>
      </c>
      <c r="D1052" s="164">
        <v>1</v>
      </c>
      <c r="E1052" s="7">
        <v>385</v>
      </c>
      <c r="F1052" s="7">
        <v>0</v>
      </c>
      <c r="G1052" s="7">
        <v>0</v>
      </c>
      <c r="H1052" s="7">
        <v>0</v>
      </c>
      <c r="I1052" s="7">
        <v>385</v>
      </c>
      <c r="J1052" s="7">
        <v>0</v>
      </c>
      <c r="K1052" s="7">
        <v>385</v>
      </c>
      <c r="L1052" s="164">
        <v>1</v>
      </c>
      <c r="M1052" s="16">
        <v>0</v>
      </c>
      <c r="N1052" s="13">
        <v>46030</v>
      </c>
    </row>
    <row r="1053" spans="1:14" x14ac:dyDescent="0.15">
      <c r="A1053" s="163" t="s">
        <v>498</v>
      </c>
      <c r="B1053" s="164">
        <v>10356</v>
      </c>
      <c r="C1053" s="163" t="s">
        <v>19</v>
      </c>
      <c r="D1053" s="164">
        <v>1</v>
      </c>
      <c r="E1053" s="7">
        <v>360</v>
      </c>
      <c r="F1053" s="7">
        <v>0</v>
      </c>
      <c r="G1053" s="7">
        <v>0</v>
      </c>
      <c r="H1053" s="7">
        <v>0</v>
      </c>
      <c r="I1053" s="7">
        <v>360</v>
      </c>
      <c r="J1053" s="7">
        <v>0</v>
      </c>
      <c r="K1053" s="7">
        <v>360</v>
      </c>
      <c r="L1053" s="164">
        <v>1</v>
      </c>
      <c r="M1053" s="16">
        <v>0</v>
      </c>
      <c r="N1053" s="13">
        <v>46030</v>
      </c>
    </row>
    <row r="1054" spans="1:14" x14ac:dyDescent="0.15">
      <c r="A1054" s="163" t="s">
        <v>568</v>
      </c>
      <c r="B1054" s="164">
        <v>10545</v>
      </c>
      <c r="C1054" s="163" t="s">
        <v>19</v>
      </c>
      <c r="D1054" s="164">
        <v>1</v>
      </c>
      <c r="E1054" s="7">
        <v>340</v>
      </c>
      <c r="F1054" s="7">
        <v>0</v>
      </c>
      <c r="G1054" s="7">
        <v>0</v>
      </c>
      <c r="H1054" s="7">
        <v>0</v>
      </c>
      <c r="I1054" s="7">
        <v>340</v>
      </c>
      <c r="J1054" s="7">
        <v>0</v>
      </c>
      <c r="K1054" s="7">
        <v>340</v>
      </c>
      <c r="L1054" s="164">
        <v>1</v>
      </c>
      <c r="M1054" s="16">
        <v>0</v>
      </c>
      <c r="N1054" s="13">
        <v>46030</v>
      </c>
    </row>
    <row r="1055" spans="1:14" x14ac:dyDescent="0.15">
      <c r="A1055" s="163" t="s">
        <v>512</v>
      </c>
      <c r="B1055" s="164">
        <v>10427</v>
      </c>
      <c r="C1055" s="163" t="s">
        <v>12</v>
      </c>
      <c r="D1055" s="164">
        <v>1</v>
      </c>
      <c r="E1055" s="7">
        <v>359</v>
      </c>
      <c r="F1055" s="7">
        <v>0</v>
      </c>
      <c r="G1055" s="7">
        <v>0</v>
      </c>
      <c r="H1055" s="7">
        <v>21.01</v>
      </c>
      <c r="I1055" s="7">
        <v>337.99</v>
      </c>
      <c r="J1055" s="7">
        <v>0</v>
      </c>
      <c r="K1055" s="7">
        <v>337.99</v>
      </c>
      <c r="L1055" s="164">
        <v>1</v>
      </c>
      <c r="M1055" s="16">
        <v>0</v>
      </c>
      <c r="N1055" s="13">
        <v>46030</v>
      </c>
    </row>
    <row r="1056" spans="1:14" x14ac:dyDescent="0.15">
      <c r="A1056" s="163" t="s">
        <v>655</v>
      </c>
      <c r="B1056" s="164">
        <v>10030</v>
      </c>
      <c r="C1056" s="163" t="s">
        <v>0</v>
      </c>
      <c r="D1056" s="164">
        <v>1</v>
      </c>
      <c r="E1056" s="7">
        <v>695</v>
      </c>
      <c r="F1056" s="7">
        <v>0</v>
      </c>
      <c r="G1056" s="7">
        <v>0</v>
      </c>
      <c r="H1056" s="7">
        <v>40.68</v>
      </c>
      <c r="I1056" s="7">
        <v>654.32000000000005</v>
      </c>
      <c r="J1056" s="7">
        <v>0</v>
      </c>
      <c r="K1056" s="7">
        <v>654.32000000000005</v>
      </c>
      <c r="L1056" s="164">
        <v>1</v>
      </c>
      <c r="M1056" s="16">
        <v>0</v>
      </c>
      <c r="N1056" s="13">
        <v>46030</v>
      </c>
    </row>
    <row r="1057" spans="1:14" x14ac:dyDescent="0.15">
      <c r="A1057" s="163" t="s">
        <v>427</v>
      </c>
      <c r="B1057" s="164">
        <v>10633</v>
      </c>
      <c r="C1057" s="163" t="s">
        <v>727</v>
      </c>
      <c r="D1057" s="164">
        <v>3</v>
      </c>
      <c r="E1057" s="7">
        <v>477</v>
      </c>
      <c r="F1057" s="7">
        <v>0</v>
      </c>
      <c r="G1057" s="7">
        <v>0</v>
      </c>
      <c r="H1057" s="7">
        <v>9.31</v>
      </c>
      <c r="I1057" s="7">
        <v>467.69</v>
      </c>
      <c r="J1057" s="7">
        <v>0</v>
      </c>
      <c r="K1057" s="7">
        <v>467.69</v>
      </c>
      <c r="L1057" s="164">
        <v>1</v>
      </c>
      <c r="M1057" s="16">
        <v>0</v>
      </c>
      <c r="N1057" s="13">
        <v>46030</v>
      </c>
    </row>
    <row r="1058" spans="1:14" x14ac:dyDescent="0.15">
      <c r="A1058" s="163" t="s">
        <v>501</v>
      </c>
      <c r="B1058" s="164">
        <v>10450</v>
      </c>
      <c r="C1058" s="163" t="s">
        <v>38</v>
      </c>
      <c r="D1058" s="164">
        <v>1</v>
      </c>
      <c r="E1058" s="7">
        <v>470</v>
      </c>
      <c r="F1058" s="7">
        <v>0</v>
      </c>
      <c r="G1058" s="7">
        <v>0</v>
      </c>
      <c r="H1058" s="7">
        <v>23.42</v>
      </c>
      <c r="I1058" s="7">
        <v>446.58</v>
      </c>
      <c r="J1058" s="7">
        <v>0</v>
      </c>
      <c r="K1058" s="7">
        <v>446.58</v>
      </c>
      <c r="L1058" s="164">
        <v>1</v>
      </c>
      <c r="M1058" s="16">
        <v>0</v>
      </c>
      <c r="N1058" s="13">
        <v>46031</v>
      </c>
    </row>
    <row r="1059" spans="1:14" x14ac:dyDescent="0.15">
      <c r="A1059" s="163" t="s">
        <v>615</v>
      </c>
      <c r="B1059" s="164">
        <v>10462</v>
      </c>
      <c r="C1059" s="163" t="s">
        <v>38</v>
      </c>
      <c r="D1059" s="164">
        <v>1</v>
      </c>
      <c r="E1059" s="7">
        <v>410</v>
      </c>
      <c r="F1059" s="7">
        <v>0</v>
      </c>
      <c r="G1059" s="7">
        <v>0</v>
      </c>
      <c r="H1059" s="7">
        <v>20.43</v>
      </c>
      <c r="I1059" s="7">
        <v>389.57</v>
      </c>
      <c r="J1059" s="7">
        <v>0</v>
      </c>
      <c r="K1059" s="7">
        <v>389.57</v>
      </c>
      <c r="L1059" s="164">
        <v>1</v>
      </c>
      <c r="M1059" s="16">
        <v>0</v>
      </c>
      <c r="N1059" s="13">
        <v>46031</v>
      </c>
    </row>
    <row r="1060" spans="1:14" x14ac:dyDescent="0.15">
      <c r="A1060" s="163" t="s">
        <v>479</v>
      </c>
      <c r="B1060" s="164">
        <v>10396</v>
      </c>
      <c r="C1060" s="163" t="s">
        <v>32</v>
      </c>
      <c r="D1060" s="164">
        <v>1</v>
      </c>
      <c r="E1060" s="7">
        <v>555</v>
      </c>
      <c r="F1060" s="7">
        <v>0</v>
      </c>
      <c r="G1060" s="7">
        <v>0</v>
      </c>
      <c r="H1060" s="7">
        <v>0</v>
      </c>
      <c r="I1060" s="7">
        <v>555</v>
      </c>
      <c r="J1060" s="7">
        <v>0</v>
      </c>
      <c r="K1060" s="7">
        <v>555</v>
      </c>
      <c r="L1060" s="164">
        <v>1</v>
      </c>
      <c r="M1060" s="16">
        <v>0</v>
      </c>
      <c r="N1060" s="13">
        <v>46031</v>
      </c>
    </row>
    <row r="1061" spans="1:14" x14ac:dyDescent="0.15">
      <c r="A1061" s="163" t="s">
        <v>517</v>
      </c>
      <c r="B1061" s="164">
        <v>10070</v>
      </c>
      <c r="C1061" s="163" t="s">
        <v>481</v>
      </c>
      <c r="D1061" s="164">
        <v>1</v>
      </c>
      <c r="E1061" s="7">
        <v>275</v>
      </c>
      <c r="F1061" s="7">
        <v>0</v>
      </c>
      <c r="G1061" s="7">
        <v>0</v>
      </c>
      <c r="H1061" s="7">
        <v>40.880000000000003</v>
      </c>
      <c r="I1061" s="7">
        <v>234.12</v>
      </c>
      <c r="J1061" s="7">
        <v>0</v>
      </c>
      <c r="K1061" s="7">
        <v>234.12</v>
      </c>
      <c r="L1061" s="164">
        <v>1</v>
      </c>
      <c r="M1061" s="16">
        <v>0</v>
      </c>
      <c r="N1061" s="13">
        <v>46031</v>
      </c>
    </row>
    <row r="1062" spans="1:14" x14ac:dyDescent="0.15">
      <c r="A1062" s="163" t="s">
        <v>504</v>
      </c>
      <c r="B1062" s="164">
        <v>10125</v>
      </c>
      <c r="C1062" s="163" t="s">
        <v>483</v>
      </c>
      <c r="D1062" s="164">
        <v>1</v>
      </c>
      <c r="E1062" s="7">
        <v>275</v>
      </c>
      <c r="F1062" s="7">
        <v>0</v>
      </c>
      <c r="G1062" s="7">
        <v>0</v>
      </c>
      <c r="H1062" s="7">
        <v>0</v>
      </c>
      <c r="I1062" s="7">
        <v>275</v>
      </c>
      <c r="J1062" s="7">
        <v>0</v>
      </c>
      <c r="K1062" s="7">
        <v>275</v>
      </c>
      <c r="L1062" s="164">
        <v>1</v>
      </c>
      <c r="M1062" s="16">
        <v>0</v>
      </c>
      <c r="N1062" s="13">
        <v>46031</v>
      </c>
    </row>
    <row r="1063" spans="1:14" x14ac:dyDescent="0.15">
      <c r="A1063" s="163" t="s">
        <v>738</v>
      </c>
      <c r="B1063" s="164">
        <v>10073</v>
      </c>
      <c r="C1063" s="163" t="s">
        <v>541</v>
      </c>
      <c r="D1063" s="164">
        <v>1</v>
      </c>
      <c r="E1063" s="7">
        <v>335</v>
      </c>
      <c r="F1063" s="7">
        <v>0</v>
      </c>
      <c r="G1063" s="7">
        <v>0</v>
      </c>
      <c r="H1063" s="7">
        <v>0</v>
      </c>
      <c r="I1063" s="7">
        <v>335</v>
      </c>
      <c r="J1063" s="7">
        <v>0</v>
      </c>
      <c r="K1063" s="7">
        <v>335</v>
      </c>
      <c r="L1063" s="164">
        <v>1</v>
      </c>
      <c r="M1063" s="16">
        <v>0</v>
      </c>
      <c r="N1063" s="13">
        <v>46031</v>
      </c>
    </row>
    <row r="1064" spans="1:14" x14ac:dyDescent="0.15">
      <c r="A1064" s="163" t="s">
        <v>521</v>
      </c>
      <c r="B1064" s="164">
        <v>10095</v>
      </c>
      <c r="C1064" s="163" t="s">
        <v>483</v>
      </c>
      <c r="D1064" s="164">
        <v>1</v>
      </c>
      <c r="E1064" s="7">
        <v>260</v>
      </c>
      <c r="F1064" s="7">
        <v>0</v>
      </c>
      <c r="G1064" s="7">
        <v>0</v>
      </c>
      <c r="H1064" s="7">
        <v>0</v>
      </c>
      <c r="I1064" s="7">
        <v>260</v>
      </c>
      <c r="J1064" s="7">
        <v>0</v>
      </c>
      <c r="K1064" s="7">
        <v>260</v>
      </c>
      <c r="L1064" s="164">
        <v>1</v>
      </c>
      <c r="M1064" s="16">
        <v>0</v>
      </c>
      <c r="N1064" s="13">
        <v>46031</v>
      </c>
    </row>
    <row r="1065" spans="1:14" x14ac:dyDescent="0.15">
      <c r="A1065" s="163" t="s">
        <v>487</v>
      </c>
      <c r="B1065" s="164">
        <v>10442</v>
      </c>
      <c r="C1065" s="163" t="s">
        <v>99</v>
      </c>
      <c r="D1065" s="164">
        <v>1</v>
      </c>
      <c r="E1065" s="7">
        <v>83</v>
      </c>
      <c r="F1065" s="7">
        <v>0</v>
      </c>
      <c r="G1065" s="7">
        <v>0</v>
      </c>
      <c r="H1065" s="7">
        <v>3.59</v>
      </c>
      <c r="I1065" s="7">
        <v>79.41</v>
      </c>
      <c r="J1065" s="7">
        <v>0</v>
      </c>
      <c r="K1065" s="7">
        <v>79.41</v>
      </c>
      <c r="L1065" s="164">
        <v>1</v>
      </c>
      <c r="M1065" s="16">
        <v>0</v>
      </c>
      <c r="N1065" s="13">
        <v>46031</v>
      </c>
    </row>
    <row r="1066" spans="1:14" x14ac:dyDescent="0.15">
      <c r="A1066" s="163" t="s">
        <v>488</v>
      </c>
      <c r="B1066" s="164">
        <v>10440</v>
      </c>
      <c r="C1066" s="163" t="s">
        <v>99</v>
      </c>
      <c r="D1066" s="164">
        <v>2</v>
      </c>
      <c r="E1066" s="7">
        <v>176</v>
      </c>
      <c r="F1066" s="7">
        <v>0</v>
      </c>
      <c r="G1066" s="7">
        <v>0</v>
      </c>
      <c r="H1066" s="7">
        <v>0</v>
      </c>
      <c r="I1066" s="7">
        <v>176</v>
      </c>
      <c r="J1066" s="7">
        <v>0</v>
      </c>
      <c r="K1066" s="7">
        <v>176</v>
      </c>
      <c r="L1066" s="164">
        <v>1</v>
      </c>
      <c r="M1066" s="16">
        <v>0</v>
      </c>
      <c r="N1066" s="13">
        <v>46031</v>
      </c>
    </row>
    <row r="1067" spans="1:14" x14ac:dyDescent="0.15">
      <c r="A1067" s="163" t="s">
        <v>585</v>
      </c>
      <c r="B1067" s="164">
        <v>10441</v>
      </c>
      <c r="C1067" s="163" t="s">
        <v>99</v>
      </c>
      <c r="D1067" s="164">
        <v>1</v>
      </c>
      <c r="E1067" s="7">
        <v>250</v>
      </c>
      <c r="F1067" s="7">
        <v>0</v>
      </c>
      <c r="G1067" s="7">
        <v>0</v>
      </c>
      <c r="H1067" s="7">
        <v>12.46</v>
      </c>
      <c r="I1067" s="7">
        <v>237.54</v>
      </c>
      <c r="J1067" s="7">
        <v>0</v>
      </c>
      <c r="K1067" s="7">
        <v>237.54</v>
      </c>
      <c r="L1067" s="164">
        <v>1</v>
      </c>
      <c r="M1067" s="16">
        <v>0</v>
      </c>
      <c r="N1067" s="13">
        <v>46031</v>
      </c>
    </row>
    <row r="1068" spans="1:14" x14ac:dyDescent="0.15">
      <c r="A1068" s="163" t="s">
        <v>542</v>
      </c>
      <c r="B1068" s="164">
        <v>10436</v>
      </c>
      <c r="C1068" s="163" t="s">
        <v>99</v>
      </c>
      <c r="D1068" s="164">
        <v>1</v>
      </c>
      <c r="E1068" s="7">
        <v>45</v>
      </c>
      <c r="F1068" s="7">
        <v>0</v>
      </c>
      <c r="G1068" s="7">
        <v>0</v>
      </c>
      <c r="H1068" s="7">
        <v>0</v>
      </c>
      <c r="I1068" s="7">
        <v>45</v>
      </c>
      <c r="J1068" s="7">
        <v>0</v>
      </c>
      <c r="K1068" s="7">
        <v>45</v>
      </c>
      <c r="L1068" s="164">
        <v>1</v>
      </c>
      <c r="M1068" s="16">
        <v>0</v>
      </c>
      <c r="N1068" s="13">
        <v>46031</v>
      </c>
    </row>
    <row r="1069" spans="1:14" x14ac:dyDescent="0.15">
      <c r="A1069" s="163" t="s">
        <v>551</v>
      </c>
      <c r="B1069" s="164">
        <v>10437</v>
      </c>
      <c r="C1069" s="163" t="s">
        <v>99</v>
      </c>
      <c r="D1069" s="164">
        <v>1</v>
      </c>
      <c r="E1069" s="7">
        <v>95</v>
      </c>
      <c r="F1069" s="7">
        <v>0</v>
      </c>
      <c r="G1069" s="7">
        <v>0</v>
      </c>
      <c r="H1069" s="7">
        <v>14.12</v>
      </c>
      <c r="I1069" s="7">
        <v>80.88</v>
      </c>
      <c r="J1069" s="7">
        <v>0</v>
      </c>
      <c r="K1069" s="7">
        <v>80.88</v>
      </c>
      <c r="L1069" s="164">
        <v>1</v>
      </c>
      <c r="M1069" s="16">
        <v>0</v>
      </c>
      <c r="N1069" s="13">
        <v>46031</v>
      </c>
    </row>
    <row r="1070" spans="1:14" x14ac:dyDescent="0.15">
      <c r="A1070" s="163" t="s">
        <v>492</v>
      </c>
      <c r="B1070" s="164">
        <v>10216</v>
      </c>
      <c r="C1070" s="163" t="s">
        <v>491</v>
      </c>
      <c r="D1070" s="164">
        <v>1</v>
      </c>
      <c r="E1070" s="7">
        <v>245</v>
      </c>
      <c r="F1070" s="7">
        <v>0</v>
      </c>
      <c r="G1070" s="7">
        <v>0</v>
      </c>
      <c r="H1070" s="7">
        <v>0</v>
      </c>
      <c r="I1070" s="7">
        <v>245</v>
      </c>
      <c r="J1070" s="7">
        <v>0</v>
      </c>
      <c r="K1070" s="7">
        <v>245</v>
      </c>
      <c r="L1070" s="164">
        <v>1</v>
      </c>
      <c r="M1070" s="16">
        <v>0</v>
      </c>
      <c r="N1070" s="13">
        <v>46031</v>
      </c>
    </row>
    <row r="1071" spans="1:14" x14ac:dyDescent="0.15">
      <c r="A1071" s="163" t="s">
        <v>752</v>
      </c>
      <c r="B1071" s="164">
        <v>10669</v>
      </c>
      <c r="C1071" s="163" t="s">
        <v>462</v>
      </c>
      <c r="D1071" s="164">
        <v>1</v>
      </c>
      <c r="E1071" s="7">
        <v>315</v>
      </c>
      <c r="F1071" s="7">
        <v>0</v>
      </c>
      <c r="G1071" s="7">
        <v>0</v>
      </c>
      <c r="H1071" s="7">
        <v>84.29</v>
      </c>
      <c r="I1071" s="7">
        <v>230.71</v>
      </c>
      <c r="J1071" s="7">
        <v>0</v>
      </c>
      <c r="K1071" s="7">
        <v>230.71</v>
      </c>
      <c r="L1071" s="164">
        <v>1</v>
      </c>
      <c r="M1071" s="16">
        <v>0</v>
      </c>
      <c r="N1071" s="13">
        <v>46031</v>
      </c>
    </row>
    <row r="1072" spans="1:14" x14ac:dyDescent="0.15">
      <c r="A1072" s="163" t="s">
        <v>493</v>
      </c>
      <c r="B1072" s="164">
        <v>10264</v>
      </c>
      <c r="C1072" s="163" t="s">
        <v>9</v>
      </c>
      <c r="D1072" s="164">
        <v>7</v>
      </c>
      <c r="E1072" s="7">
        <v>1330</v>
      </c>
      <c r="F1072" s="7">
        <v>0</v>
      </c>
      <c r="G1072" s="7">
        <v>0</v>
      </c>
      <c r="H1072" s="7">
        <v>76</v>
      </c>
      <c r="I1072" s="7">
        <v>1254</v>
      </c>
      <c r="J1072" s="7">
        <v>0</v>
      </c>
      <c r="K1072" s="7">
        <v>1254</v>
      </c>
      <c r="L1072" s="164">
        <v>1</v>
      </c>
      <c r="M1072" s="16">
        <v>0</v>
      </c>
      <c r="N1072" s="13">
        <v>46031</v>
      </c>
    </row>
    <row r="1073" spans="1:14" x14ac:dyDescent="0.15">
      <c r="A1073" s="163" t="s">
        <v>604</v>
      </c>
      <c r="B1073" s="164">
        <v>10685</v>
      </c>
      <c r="C1073" s="163" t="s">
        <v>9</v>
      </c>
      <c r="D1073" s="164">
        <v>1</v>
      </c>
      <c r="E1073" s="7">
        <v>225</v>
      </c>
      <c r="F1073" s="7">
        <v>0</v>
      </c>
      <c r="G1073" s="7">
        <v>0</v>
      </c>
      <c r="H1073" s="7">
        <v>0</v>
      </c>
      <c r="I1073" s="7">
        <v>225</v>
      </c>
      <c r="J1073" s="7">
        <v>0</v>
      </c>
      <c r="K1073" s="7">
        <v>225</v>
      </c>
      <c r="L1073" s="164">
        <v>1</v>
      </c>
      <c r="M1073" s="16">
        <v>0</v>
      </c>
      <c r="N1073" s="13">
        <v>46031</v>
      </c>
    </row>
    <row r="1074" spans="1:14" x14ac:dyDescent="0.15">
      <c r="A1074" s="163" t="s">
        <v>688</v>
      </c>
      <c r="B1074" s="164">
        <v>10479</v>
      </c>
      <c r="C1074" s="163" t="s">
        <v>77</v>
      </c>
      <c r="D1074" s="164">
        <v>1</v>
      </c>
      <c r="E1074" s="7">
        <v>2830</v>
      </c>
      <c r="F1074" s="7">
        <v>0</v>
      </c>
      <c r="G1074" s="7">
        <v>0</v>
      </c>
      <c r="H1074" s="7">
        <v>0</v>
      </c>
      <c r="I1074" s="7">
        <v>2830</v>
      </c>
      <c r="J1074" s="7">
        <v>0</v>
      </c>
      <c r="K1074" s="7">
        <v>2830</v>
      </c>
      <c r="L1074" s="164">
        <v>1</v>
      </c>
      <c r="M1074" s="16">
        <v>0</v>
      </c>
      <c r="N1074" s="13">
        <v>46031</v>
      </c>
    </row>
    <row r="1075" spans="1:14" x14ac:dyDescent="0.15">
      <c r="A1075" s="163" t="s">
        <v>495</v>
      </c>
      <c r="B1075" s="164">
        <v>10354</v>
      </c>
      <c r="C1075" s="163" t="s">
        <v>19</v>
      </c>
      <c r="D1075" s="164">
        <v>4</v>
      </c>
      <c r="E1075" s="7">
        <v>1400</v>
      </c>
      <c r="F1075" s="7">
        <v>0</v>
      </c>
      <c r="G1075" s="7">
        <v>0</v>
      </c>
      <c r="H1075" s="7">
        <v>15.14</v>
      </c>
      <c r="I1075" s="7">
        <v>1384.86</v>
      </c>
      <c r="J1075" s="7">
        <v>0</v>
      </c>
      <c r="K1075" s="7">
        <v>1384.86</v>
      </c>
      <c r="L1075" s="164">
        <v>1</v>
      </c>
      <c r="M1075" s="16">
        <v>0</v>
      </c>
      <c r="N1075" s="13">
        <v>46031</v>
      </c>
    </row>
    <row r="1076" spans="1:14" x14ac:dyDescent="0.15">
      <c r="A1076" s="163" t="s">
        <v>529</v>
      </c>
      <c r="B1076" s="164">
        <v>10353</v>
      </c>
      <c r="C1076" s="163" t="s">
        <v>19</v>
      </c>
      <c r="D1076" s="164">
        <v>2</v>
      </c>
      <c r="E1076" s="7">
        <v>700</v>
      </c>
      <c r="F1076" s="7">
        <v>0</v>
      </c>
      <c r="G1076" s="7">
        <v>0</v>
      </c>
      <c r="H1076" s="7">
        <v>0</v>
      </c>
      <c r="I1076" s="7">
        <v>700</v>
      </c>
      <c r="J1076" s="7">
        <v>0</v>
      </c>
      <c r="K1076" s="7">
        <v>700</v>
      </c>
      <c r="L1076" s="164">
        <v>1</v>
      </c>
      <c r="M1076" s="16">
        <v>0</v>
      </c>
      <c r="N1076" s="13">
        <v>46031</v>
      </c>
    </row>
    <row r="1077" spans="1:14" x14ac:dyDescent="0.15">
      <c r="A1077" s="163" t="s">
        <v>511</v>
      </c>
      <c r="B1077" s="164">
        <v>10227</v>
      </c>
      <c r="C1077" s="163" t="s">
        <v>19</v>
      </c>
      <c r="D1077" s="164">
        <v>1</v>
      </c>
      <c r="E1077" s="7">
        <v>385</v>
      </c>
      <c r="F1077" s="7">
        <v>0</v>
      </c>
      <c r="G1077" s="7">
        <v>0</v>
      </c>
      <c r="H1077" s="7">
        <v>0</v>
      </c>
      <c r="I1077" s="7">
        <v>385</v>
      </c>
      <c r="J1077" s="7">
        <v>0</v>
      </c>
      <c r="K1077" s="7">
        <v>385</v>
      </c>
      <c r="L1077" s="164">
        <v>1</v>
      </c>
      <c r="M1077" s="16">
        <v>0</v>
      </c>
      <c r="N1077" s="13">
        <v>46031</v>
      </c>
    </row>
    <row r="1078" spans="1:14" x14ac:dyDescent="0.15">
      <c r="A1078" s="163" t="s">
        <v>498</v>
      </c>
      <c r="B1078" s="164">
        <v>10356</v>
      </c>
      <c r="C1078" s="163" t="s">
        <v>19</v>
      </c>
      <c r="D1078" s="164">
        <v>4</v>
      </c>
      <c r="E1078" s="7">
        <v>1440</v>
      </c>
      <c r="F1078" s="7">
        <v>0</v>
      </c>
      <c r="G1078" s="7">
        <v>0</v>
      </c>
      <c r="H1078" s="7">
        <v>0</v>
      </c>
      <c r="I1078" s="7">
        <v>1440</v>
      </c>
      <c r="J1078" s="7">
        <v>0</v>
      </c>
      <c r="K1078" s="7">
        <v>1440</v>
      </c>
      <c r="L1078" s="164">
        <v>1</v>
      </c>
      <c r="M1078" s="16">
        <v>0</v>
      </c>
      <c r="N1078" s="13">
        <v>46031</v>
      </c>
    </row>
    <row r="1079" spans="1:14" x14ac:dyDescent="0.15">
      <c r="A1079" s="163" t="s">
        <v>512</v>
      </c>
      <c r="B1079" s="164">
        <v>10427</v>
      </c>
      <c r="C1079" s="163" t="s">
        <v>12</v>
      </c>
      <c r="D1079" s="164">
        <v>1</v>
      </c>
      <c r="E1079" s="7">
        <v>359</v>
      </c>
      <c r="F1079" s="7">
        <v>0</v>
      </c>
      <c r="G1079" s="7">
        <v>0</v>
      </c>
      <c r="H1079" s="7">
        <v>15.54</v>
      </c>
      <c r="I1079" s="7">
        <v>343.46</v>
      </c>
      <c r="J1079" s="7">
        <v>0</v>
      </c>
      <c r="K1079" s="7">
        <v>343.46</v>
      </c>
      <c r="L1079" s="164">
        <v>1</v>
      </c>
      <c r="M1079" s="16">
        <v>0</v>
      </c>
      <c r="N1079" s="13">
        <v>46031</v>
      </c>
    </row>
    <row r="1080" spans="1:14" x14ac:dyDescent="0.15">
      <c r="A1080" s="163" t="s">
        <v>589</v>
      </c>
      <c r="B1080" s="164">
        <v>10407</v>
      </c>
      <c r="C1080" s="163" t="s">
        <v>4</v>
      </c>
      <c r="D1080" s="164">
        <v>1</v>
      </c>
      <c r="E1080" s="7">
        <v>325</v>
      </c>
      <c r="F1080" s="7">
        <v>0</v>
      </c>
      <c r="G1080" s="7">
        <v>0</v>
      </c>
      <c r="H1080" s="7">
        <v>14.06</v>
      </c>
      <c r="I1080" s="7">
        <v>310.94</v>
      </c>
      <c r="J1080" s="7">
        <v>0</v>
      </c>
      <c r="K1080" s="7">
        <v>310.94</v>
      </c>
      <c r="L1080" s="164">
        <v>1</v>
      </c>
      <c r="M1080" s="16">
        <v>0</v>
      </c>
      <c r="N1080" s="13">
        <v>46031</v>
      </c>
    </row>
    <row r="1081" spans="1:14" x14ac:dyDescent="0.15">
      <c r="A1081" s="163" t="s">
        <v>564</v>
      </c>
      <c r="B1081" s="164">
        <v>10037</v>
      </c>
      <c r="C1081" s="163" t="s">
        <v>4</v>
      </c>
      <c r="D1081" s="164">
        <v>1</v>
      </c>
      <c r="E1081" s="7">
        <v>385</v>
      </c>
      <c r="F1081" s="7">
        <v>0</v>
      </c>
      <c r="G1081" s="7">
        <v>0</v>
      </c>
      <c r="H1081" s="7">
        <v>16.670000000000002</v>
      </c>
      <c r="I1081" s="7">
        <v>368.33</v>
      </c>
      <c r="J1081" s="7">
        <v>0</v>
      </c>
      <c r="K1081" s="7">
        <v>368.33</v>
      </c>
      <c r="L1081" s="164">
        <v>1</v>
      </c>
      <c r="M1081" s="16">
        <v>0</v>
      </c>
      <c r="N1081" s="13">
        <v>46031</v>
      </c>
    </row>
    <row r="1082" spans="1:14" x14ac:dyDescent="0.15">
      <c r="A1082" s="163" t="s">
        <v>427</v>
      </c>
      <c r="B1082" s="164">
        <v>10633</v>
      </c>
      <c r="C1082" s="163" t="s">
        <v>727</v>
      </c>
      <c r="D1082" s="164">
        <v>6</v>
      </c>
      <c r="E1082" s="7">
        <v>954</v>
      </c>
      <c r="F1082" s="7">
        <v>0</v>
      </c>
      <c r="G1082" s="7">
        <v>0</v>
      </c>
      <c r="H1082" s="7">
        <v>15.85</v>
      </c>
      <c r="I1082" s="7">
        <v>938.15</v>
      </c>
      <c r="J1082" s="7">
        <v>0</v>
      </c>
      <c r="K1082" s="7">
        <v>938.15</v>
      </c>
      <c r="L1082" s="164">
        <v>1</v>
      </c>
      <c r="M1082" s="16">
        <v>0</v>
      </c>
      <c r="N1082" s="13">
        <v>46031</v>
      </c>
    </row>
    <row r="1083" spans="1:14" x14ac:dyDescent="0.15">
      <c r="A1083" s="163" t="s">
        <v>429</v>
      </c>
      <c r="B1083" s="164">
        <v>10632</v>
      </c>
      <c r="C1083" s="163" t="s">
        <v>727</v>
      </c>
      <c r="D1083" s="164">
        <v>4</v>
      </c>
      <c r="E1083" s="7">
        <v>636</v>
      </c>
      <c r="F1083" s="7">
        <v>0</v>
      </c>
      <c r="G1083" s="7">
        <v>0</v>
      </c>
      <c r="H1083" s="7">
        <v>15.84</v>
      </c>
      <c r="I1083" s="7">
        <v>620.16</v>
      </c>
      <c r="J1083" s="7">
        <v>0</v>
      </c>
      <c r="K1083" s="7">
        <v>620.16</v>
      </c>
      <c r="L1083" s="164">
        <v>1</v>
      </c>
      <c r="M1083" s="16">
        <v>0</v>
      </c>
      <c r="N1083" s="13">
        <v>46031</v>
      </c>
    </row>
    <row r="1084" spans="1:14" x14ac:dyDescent="0.15">
      <c r="A1084" s="163" t="s">
        <v>638</v>
      </c>
      <c r="B1084" s="164">
        <v>10469</v>
      </c>
      <c r="C1084" s="163" t="s">
        <v>38</v>
      </c>
      <c r="D1084" s="164">
        <v>1</v>
      </c>
      <c r="E1084" s="7">
        <v>555</v>
      </c>
      <c r="F1084" s="7">
        <v>0</v>
      </c>
      <c r="G1084" s="7">
        <v>0</v>
      </c>
      <c r="H1084" s="7">
        <v>0</v>
      </c>
      <c r="I1084" s="7">
        <v>555</v>
      </c>
      <c r="J1084" s="7">
        <v>0</v>
      </c>
      <c r="K1084" s="7">
        <v>555</v>
      </c>
      <c r="L1084" s="164">
        <v>1</v>
      </c>
      <c r="M1084" s="16">
        <v>0</v>
      </c>
      <c r="N1084" s="13">
        <v>46032</v>
      </c>
    </row>
    <row r="1085" spans="1:14" x14ac:dyDescent="0.15">
      <c r="A1085" s="163" t="s">
        <v>515</v>
      </c>
      <c r="B1085" s="164">
        <v>10039</v>
      </c>
      <c r="C1085" s="163" t="s">
        <v>516</v>
      </c>
      <c r="D1085" s="164">
        <v>1</v>
      </c>
      <c r="E1085" s="7">
        <v>75</v>
      </c>
      <c r="F1085" s="7">
        <v>0</v>
      </c>
      <c r="G1085" s="7">
        <v>0</v>
      </c>
      <c r="H1085" s="7">
        <v>0</v>
      </c>
      <c r="I1085" s="7">
        <v>75</v>
      </c>
      <c r="J1085" s="7">
        <v>0</v>
      </c>
      <c r="K1085" s="7">
        <v>75</v>
      </c>
      <c r="L1085" s="164">
        <v>1</v>
      </c>
      <c r="M1085" s="16">
        <v>0</v>
      </c>
      <c r="N1085" s="13">
        <v>46032</v>
      </c>
    </row>
    <row r="1086" spans="1:14" x14ac:dyDescent="0.15">
      <c r="A1086" s="163" t="s">
        <v>488</v>
      </c>
      <c r="B1086" s="164">
        <v>10440</v>
      </c>
      <c r="C1086" s="163" t="s">
        <v>99</v>
      </c>
      <c r="D1086" s="164">
        <v>1</v>
      </c>
      <c r="E1086" s="7">
        <v>88</v>
      </c>
      <c r="F1086" s="7">
        <v>0</v>
      </c>
      <c r="G1086" s="7">
        <v>0</v>
      </c>
      <c r="H1086" s="7">
        <v>0</v>
      </c>
      <c r="I1086" s="7">
        <v>88</v>
      </c>
      <c r="J1086" s="7">
        <v>0</v>
      </c>
      <c r="K1086" s="7">
        <v>88</v>
      </c>
      <c r="L1086" s="164">
        <v>1</v>
      </c>
      <c r="M1086" s="16">
        <v>0</v>
      </c>
      <c r="N1086" s="13">
        <v>46032</v>
      </c>
    </row>
    <row r="1087" spans="1:14" x14ac:dyDescent="0.15">
      <c r="A1087" s="163" t="s">
        <v>751</v>
      </c>
      <c r="B1087" s="164">
        <v>10439</v>
      </c>
      <c r="C1087" s="163" t="s">
        <v>99</v>
      </c>
      <c r="D1087" s="164">
        <v>1</v>
      </c>
      <c r="E1087" s="7">
        <v>110</v>
      </c>
      <c r="F1087" s="7">
        <v>0</v>
      </c>
      <c r="G1087" s="7">
        <v>0</v>
      </c>
      <c r="H1087" s="7">
        <v>0</v>
      </c>
      <c r="I1087" s="7">
        <v>110</v>
      </c>
      <c r="J1087" s="7">
        <v>0</v>
      </c>
      <c r="K1087" s="7">
        <v>110</v>
      </c>
      <c r="L1087" s="164">
        <v>1</v>
      </c>
      <c r="M1087" s="16">
        <v>0</v>
      </c>
      <c r="N1087" s="13">
        <v>46032</v>
      </c>
    </row>
    <row r="1088" spans="1:14" x14ac:dyDescent="0.15">
      <c r="A1088" s="163" t="s">
        <v>505</v>
      </c>
      <c r="B1088" s="164">
        <v>10470</v>
      </c>
      <c r="C1088" s="163" t="s">
        <v>5</v>
      </c>
      <c r="D1088" s="164">
        <v>1</v>
      </c>
      <c r="E1088" s="7">
        <v>275</v>
      </c>
      <c r="F1088" s="7">
        <v>0</v>
      </c>
      <c r="G1088" s="7">
        <v>0</v>
      </c>
      <c r="H1088" s="7">
        <v>0</v>
      </c>
      <c r="I1088" s="7">
        <v>275</v>
      </c>
      <c r="J1088" s="7">
        <v>0</v>
      </c>
      <c r="K1088" s="7">
        <v>275</v>
      </c>
      <c r="L1088" s="164">
        <v>1</v>
      </c>
      <c r="M1088" s="16">
        <v>0</v>
      </c>
      <c r="N1088" s="13">
        <v>46032</v>
      </c>
    </row>
    <row r="1089" spans="1:14" x14ac:dyDescent="0.15">
      <c r="A1089" s="163" t="s">
        <v>552</v>
      </c>
      <c r="B1089" s="164">
        <v>10211</v>
      </c>
      <c r="C1089" s="163" t="s">
        <v>491</v>
      </c>
      <c r="D1089" s="164">
        <v>1</v>
      </c>
      <c r="E1089" s="7">
        <v>265</v>
      </c>
      <c r="F1089" s="7">
        <v>0</v>
      </c>
      <c r="G1089" s="7">
        <v>0</v>
      </c>
      <c r="H1089" s="7">
        <v>0</v>
      </c>
      <c r="I1089" s="7">
        <v>265</v>
      </c>
      <c r="J1089" s="7">
        <v>0</v>
      </c>
      <c r="K1089" s="7">
        <v>265</v>
      </c>
      <c r="L1089" s="164">
        <v>1</v>
      </c>
      <c r="M1089" s="16">
        <v>0</v>
      </c>
      <c r="N1089" s="13">
        <v>46032</v>
      </c>
    </row>
    <row r="1090" spans="1:14" x14ac:dyDescent="0.15">
      <c r="A1090" s="163" t="s">
        <v>506</v>
      </c>
      <c r="B1090" s="164">
        <v>10221</v>
      </c>
      <c r="C1090" s="163" t="s">
        <v>491</v>
      </c>
      <c r="D1090" s="164">
        <v>1</v>
      </c>
      <c r="E1090" s="7">
        <v>255</v>
      </c>
      <c r="F1090" s="7">
        <v>0</v>
      </c>
      <c r="G1090" s="7">
        <v>0</v>
      </c>
      <c r="H1090" s="7">
        <v>0</v>
      </c>
      <c r="I1090" s="7">
        <v>255</v>
      </c>
      <c r="J1090" s="7">
        <v>0</v>
      </c>
      <c r="K1090" s="7">
        <v>255</v>
      </c>
      <c r="L1090" s="164">
        <v>1</v>
      </c>
      <c r="M1090" s="16">
        <v>0</v>
      </c>
      <c r="N1090" s="13">
        <v>46032</v>
      </c>
    </row>
    <row r="1091" spans="1:14" x14ac:dyDescent="0.15">
      <c r="A1091" s="163" t="s">
        <v>543</v>
      </c>
      <c r="B1091" s="164">
        <v>10222</v>
      </c>
      <c r="C1091" s="163" t="s">
        <v>491</v>
      </c>
      <c r="D1091" s="164">
        <v>1</v>
      </c>
      <c r="E1091" s="7">
        <v>235</v>
      </c>
      <c r="F1091" s="7">
        <v>0</v>
      </c>
      <c r="G1091" s="7">
        <v>0</v>
      </c>
      <c r="H1091" s="7">
        <v>0</v>
      </c>
      <c r="I1091" s="7">
        <v>235</v>
      </c>
      <c r="J1091" s="7">
        <v>0</v>
      </c>
      <c r="K1091" s="7">
        <v>235</v>
      </c>
      <c r="L1091" s="164">
        <v>1</v>
      </c>
      <c r="M1091" s="16">
        <v>0</v>
      </c>
      <c r="N1091" s="13">
        <v>46032</v>
      </c>
    </row>
    <row r="1092" spans="1:14" x14ac:dyDescent="0.15">
      <c r="A1092" s="163" t="s">
        <v>492</v>
      </c>
      <c r="B1092" s="164">
        <v>10216</v>
      </c>
      <c r="C1092" s="163" t="s">
        <v>491</v>
      </c>
      <c r="D1092" s="164">
        <v>1</v>
      </c>
      <c r="E1092" s="7">
        <v>245</v>
      </c>
      <c r="F1092" s="7">
        <v>0</v>
      </c>
      <c r="G1092" s="7">
        <v>0</v>
      </c>
      <c r="H1092" s="7">
        <v>0</v>
      </c>
      <c r="I1092" s="7">
        <v>245</v>
      </c>
      <c r="J1092" s="7">
        <v>0</v>
      </c>
      <c r="K1092" s="7">
        <v>245</v>
      </c>
      <c r="L1092" s="164">
        <v>1</v>
      </c>
      <c r="M1092" s="16">
        <v>0</v>
      </c>
      <c r="N1092" s="13">
        <v>46032</v>
      </c>
    </row>
    <row r="1093" spans="1:14" x14ac:dyDescent="0.15">
      <c r="A1093" s="163" t="s">
        <v>493</v>
      </c>
      <c r="B1093" s="164">
        <v>10264</v>
      </c>
      <c r="C1093" s="163" t="s">
        <v>9</v>
      </c>
      <c r="D1093" s="164">
        <v>2</v>
      </c>
      <c r="E1093" s="7">
        <v>380</v>
      </c>
      <c r="F1093" s="7">
        <v>0</v>
      </c>
      <c r="G1093" s="7">
        <v>0</v>
      </c>
      <c r="H1093" s="7">
        <v>38</v>
      </c>
      <c r="I1093" s="7">
        <v>342</v>
      </c>
      <c r="J1093" s="7">
        <v>0</v>
      </c>
      <c r="K1093" s="7">
        <v>342</v>
      </c>
      <c r="L1093" s="164">
        <v>1</v>
      </c>
      <c r="M1093" s="16">
        <v>0</v>
      </c>
      <c r="N1093" s="13">
        <v>46032</v>
      </c>
    </row>
    <row r="1094" spans="1:14" x14ac:dyDescent="0.15">
      <c r="A1094" s="163" t="s">
        <v>686</v>
      </c>
      <c r="B1094" s="164">
        <v>10366</v>
      </c>
      <c r="C1094" s="163" t="s">
        <v>9</v>
      </c>
      <c r="D1094" s="164">
        <v>1</v>
      </c>
      <c r="E1094" s="7">
        <v>270</v>
      </c>
      <c r="F1094" s="7">
        <v>0</v>
      </c>
      <c r="G1094" s="7">
        <v>0</v>
      </c>
      <c r="H1094" s="7">
        <v>0</v>
      </c>
      <c r="I1094" s="7">
        <v>270</v>
      </c>
      <c r="J1094" s="7">
        <v>0</v>
      </c>
      <c r="K1094" s="7">
        <v>270</v>
      </c>
      <c r="L1094" s="164">
        <v>1</v>
      </c>
      <c r="M1094" s="16">
        <v>0</v>
      </c>
      <c r="N1094" s="13">
        <v>46032</v>
      </c>
    </row>
    <row r="1095" spans="1:14" x14ac:dyDescent="0.15">
      <c r="A1095" s="163" t="s">
        <v>511</v>
      </c>
      <c r="B1095" s="164">
        <v>10227</v>
      </c>
      <c r="C1095" s="163" t="s">
        <v>19</v>
      </c>
      <c r="D1095" s="164">
        <v>1</v>
      </c>
      <c r="E1095" s="7">
        <v>385</v>
      </c>
      <c r="F1095" s="7">
        <v>0</v>
      </c>
      <c r="G1095" s="7">
        <v>0</v>
      </c>
      <c r="H1095" s="7">
        <v>0</v>
      </c>
      <c r="I1095" s="7">
        <v>385</v>
      </c>
      <c r="J1095" s="7">
        <v>0</v>
      </c>
      <c r="K1095" s="7">
        <v>385</v>
      </c>
      <c r="L1095" s="164">
        <v>1</v>
      </c>
      <c r="M1095" s="16">
        <v>0</v>
      </c>
      <c r="N1095" s="13">
        <v>46032</v>
      </c>
    </row>
    <row r="1096" spans="1:14" x14ac:dyDescent="0.15">
      <c r="A1096" s="163" t="s">
        <v>811</v>
      </c>
      <c r="B1096" s="164">
        <v>10430</v>
      </c>
      <c r="C1096" s="163" t="s">
        <v>12</v>
      </c>
      <c r="D1096" s="164">
        <v>1</v>
      </c>
      <c r="E1096" s="7">
        <v>255</v>
      </c>
      <c r="F1096" s="7">
        <v>0</v>
      </c>
      <c r="G1096" s="7">
        <v>0</v>
      </c>
      <c r="H1096" s="7">
        <v>0</v>
      </c>
      <c r="I1096" s="7">
        <v>255</v>
      </c>
      <c r="J1096" s="7">
        <v>0</v>
      </c>
      <c r="K1096" s="7">
        <v>255</v>
      </c>
      <c r="L1096" s="164">
        <v>1</v>
      </c>
      <c r="M1096" s="16">
        <v>0</v>
      </c>
      <c r="N1096" s="13">
        <v>46032</v>
      </c>
    </row>
    <row r="1097" spans="1:14" x14ac:dyDescent="0.15">
      <c r="A1097" s="163" t="s">
        <v>613</v>
      </c>
      <c r="B1097" s="164">
        <v>10493</v>
      </c>
      <c r="C1097" s="163" t="s">
        <v>98</v>
      </c>
      <c r="D1097" s="164">
        <v>2</v>
      </c>
      <c r="E1097" s="7">
        <v>116</v>
      </c>
      <c r="F1097" s="7">
        <v>0</v>
      </c>
      <c r="G1097" s="7">
        <v>0</v>
      </c>
      <c r="H1097" s="7">
        <v>0</v>
      </c>
      <c r="I1097" s="7">
        <v>116</v>
      </c>
      <c r="J1097" s="7">
        <v>0</v>
      </c>
      <c r="K1097" s="7">
        <v>116</v>
      </c>
      <c r="L1097" s="164">
        <v>1</v>
      </c>
      <c r="M1097" s="16">
        <v>0</v>
      </c>
      <c r="N1097" s="13">
        <v>46032</v>
      </c>
    </row>
    <row r="1098" spans="1:14" x14ac:dyDescent="0.15">
      <c r="A1098" s="163" t="s">
        <v>433</v>
      </c>
      <c r="B1098" s="164">
        <v>10405</v>
      </c>
      <c r="C1098" s="163" t="s">
        <v>399</v>
      </c>
      <c r="D1098" s="164">
        <v>1</v>
      </c>
      <c r="E1098" s="7">
        <v>0</v>
      </c>
      <c r="F1098" s="7">
        <v>0</v>
      </c>
      <c r="G1098" s="7">
        <v>0</v>
      </c>
      <c r="H1098" s="7">
        <v>0</v>
      </c>
      <c r="I1098" s="7">
        <v>0</v>
      </c>
      <c r="J1098" s="7">
        <v>0</v>
      </c>
      <c r="K1098" s="7">
        <v>0</v>
      </c>
      <c r="L1098" s="164">
        <v>0</v>
      </c>
      <c r="M1098" s="16">
        <v>0</v>
      </c>
      <c r="N1098" s="13">
        <v>46032</v>
      </c>
    </row>
    <row r="1099" spans="1:14" x14ac:dyDescent="0.15">
      <c r="A1099" s="163" t="s">
        <v>427</v>
      </c>
      <c r="B1099" s="164">
        <v>10633</v>
      </c>
      <c r="C1099" s="163" t="s">
        <v>727</v>
      </c>
      <c r="D1099" s="164">
        <v>1</v>
      </c>
      <c r="E1099" s="7">
        <v>159</v>
      </c>
      <c r="F1099" s="7">
        <v>0</v>
      </c>
      <c r="G1099" s="7">
        <v>0</v>
      </c>
      <c r="H1099" s="7">
        <v>0</v>
      </c>
      <c r="I1099" s="7">
        <v>159</v>
      </c>
      <c r="J1099" s="7">
        <v>0</v>
      </c>
      <c r="K1099" s="7">
        <v>159</v>
      </c>
      <c r="L1099" s="164">
        <v>1</v>
      </c>
      <c r="M1099" s="16">
        <v>0</v>
      </c>
      <c r="N1099" s="13">
        <v>46032</v>
      </c>
    </row>
    <row r="1100" spans="1:14" x14ac:dyDescent="0.15">
      <c r="A1100" s="163" t="s">
        <v>429</v>
      </c>
      <c r="B1100" s="164">
        <v>10632</v>
      </c>
      <c r="C1100" s="163" t="s">
        <v>727</v>
      </c>
      <c r="D1100" s="164">
        <v>1</v>
      </c>
      <c r="E1100" s="7">
        <v>159</v>
      </c>
      <c r="F1100" s="7">
        <v>0</v>
      </c>
      <c r="G1100" s="7">
        <v>0</v>
      </c>
      <c r="H1100" s="7">
        <v>0</v>
      </c>
      <c r="I1100" s="7">
        <v>159</v>
      </c>
      <c r="J1100" s="7">
        <v>0</v>
      </c>
      <c r="K1100" s="7">
        <v>159</v>
      </c>
      <c r="L1100" s="164">
        <v>1</v>
      </c>
      <c r="M1100" s="16">
        <v>0</v>
      </c>
      <c r="N1100" s="13">
        <v>46032</v>
      </c>
    </row>
    <row r="1101" spans="1:14" x14ac:dyDescent="0.15">
      <c r="A1101" s="163" t="s">
        <v>685</v>
      </c>
      <c r="B1101" s="164">
        <v>10457</v>
      </c>
      <c r="C1101" s="163" t="s">
        <v>38</v>
      </c>
      <c r="D1101" s="164">
        <v>1</v>
      </c>
      <c r="E1101" s="7">
        <v>285</v>
      </c>
      <c r="F1101" s="7">
        <v>0</v>
      </c>
      <c r="G1101" s="7">
        <v>0</v>
      </c>
      <c r="H1101" s="7">
        <v>0</v>
      </c>
      <c r="I1101" s="7">
        <v>285</v>
      </c>
      <c r="J1101" s="7">
        <v>0</v>
      </c>
      <c r="K1101" s="7">
        <v>285</v>
      </c>
      <c r="L1101" s="164">
        <v>1</v>
      </c>
      <c r="M1101" s="16">
        <v>0</v>
      </c>
      <c r="N1101" s="13">
        <v>46033</v>
      </c>
    </row>
    <row r="1102" spans="1:14" x14ac:dyDescent="0.15">
      <c r="A1102" s="163" t="s">
        <v>737</v>
      </c>
      <c r="B1102" s="164">
        <v>10071</v>
      </c>
      <c r="C1102" s="163" t="s">
        <v>481</v>
      </c>
      <c r="D1102" s="164">
        <v>1</v>
      </c>
      <c r="E1102" s="7">
        <v>355</v>
      </c>
      <c r="F1102" s="7">
        <v>0</v>
      </c>
      <c r="G1102" s="7">
        <v>0</v>
      </c>
      <c r="H1102" s="7">
        <v>0</v>
      </c>
      <c r="I1102" s="7">
        <v>355</v>
      </c>
      <c r="J1102" s="7">
        <v>0</v>
      </c>
      <c r="K1102" s="7">
        <v>355</v>
      </c>
      <c r="L1102" s="164">
        <v>1</v>
      </c>
      <c r="M1102" s="16">
        <v>0</v>
      </c>
      <c r="N1102" s="13">
        <v>46033</v>
      </c>
    </row>
    <row r="1103" spans="1:14" x14ac:dyDescent="0.15">
      <c r="A1103" s="163" t="s">
        <v>575</v>
      </c>
      <c r="B1103" s="164">
        <v>10127</v>
      </c>
      <c r="C1103" s="163" t="s">
        <v>483</v>
      </c>
      <c r="D1103" s="164">
        <v>1</v>
      </c>
      <c r="E1103" s="7">
        <v>355</v>
      </c>
      <c r="F1103" s="7">
        <v>0</v>
      </c>
      <c r="G1103" s="7">
        <v>0</v>
      </c>
      <c r="H1103" s="7">
        <v>71</v>
      </c>
      <c r="I1103" s="7">
        <v>284</v>
      </c>
      <c r="J1103" s="7">
        <v>0</v>
      </c>
      <c r="K1103" s="7">
        <v>284</v>
      </c>
      <c r="L1103" s="164">
        <v>1</v>
      </c>
      <c r="M1103" s="16">
        <v>0</v>
      </c>
      <c r="N1103" s="13">
        <v>46033</v>
      </c>
    </row>
    <row r="1104" spans="1:14" x14ac:dyDescent="0.15">
      <c r="A1104" s="163" t="s">
        <v>576</v>
      </c>
      <c r="B1104" s="164">
        <v>10111</v>
      </c>
      <c r="C1104" s="163" t="s">
        <v>483</v>
      </c>
      <c r="D1104" s="164">
        <v>1</v>
      </c>
      <c r="E1104" s="7">
        <v>355</v>
      </c>
      <c r="F1104" s="7">
        <v>0</v>
      </c>
      <c r="G1104" s="7">
        <v>0</v>
      </c>
      <c r="H1104" s="7">
        <v>71</v>
      </c>
      <c r="I1104" s="7">
        <v>284</v>
      </c>
      <c r="J1104" s="7">
        <v>0</v>
      </c>
      <c r="K1104" s="7">
        <v>284</v>
      </c>
      <c r="L1104" s="164">
        <v>1</v>
      </c>
      <c r="M1104" s="16">
        <v>0</v>
      </c>
      <c r="N1104" s="13">
        <v>46033</v>
      </c>
    </row>
    <row r="1105" spans="1:14" x14ac:dyDescent="0.15">
      <c r="A1105" s="163" t="s">
        <v>738</v>
      </c>
      <c r="B1105" s="164">
        <v>10073</v>
      </c>
      <c r="C1105" s="163" t="s">
        <v>541</v>
      </c>
      <c r="D1105" s="164">
        <v>1</v>
      </c>
      <c r="E1105" s="7">
        <v>335</v>
      </c>
      <c r="F1105" s="7">
        <v>0</v>
      </c>
      <c r="G1105" s="7">
        <v>0</v>
      </c>
      <c r="H1105" s="7">
        <v>0</v>
      </c>
      <c r="I1105" s="7">
        <v>335</v>
      </c>
      <c r="J1105" s="7">
        <v>0</v>
      </c>
      <c r="K1105" s="7">
        <v>335</v>
      </c>
      <c r="L1105" s="164">
        <v>1</v>
      </c>
      <c r="M1105" s="16">
        <v>0</v>
      </c>
      <c r="N1105" s="13">
        <v>46033</v>
      </c>
    </row>
    <row r="1106" spans="1:14" x14ac:dyDescent="0.15">
      <c r="A1106" s="163" t="s">
        <v>520</v>
      </c>
      <c r="B1106" s="164">
        <v>10046</v>
      </c>
      <c r="C1106" s="163" t="s">
        <v>481</v>
      </c>
      <c r="D1106" s="164">
        <v>1</v>
      </c>
      <c r="E1106" s="7">
        <v>260</v>
      </c>
      <c r="F1106" s="7">
        <v>0</v>
      </c>
      <c r="G1106" s="7">
        <v>0</v>
      </c>
      <c r="H1106" s="7">
        <v>0</v>
      </c>
      <c r="I1106" s="7">
        <v>260</v>
      </c>
      <c r="J1106" s="7">
        <v>0</v>
      </c>
      <c r="K1106" s="7">
        <v>260</v>
      </c>
      <c r="L1106" s="164">
        <v>1</v>
      </c>
      <c r="M1106" s="16">
        <v>0</v>
      </c>
      <c r="N1106" s="13">
        <v>46033</v>
      </c>
    </row>
    <row r="1107" spans="1:14" x14ac:dyDescent="0.15">
      <c r="A1107" s="163" t="s">
        <v>521</v>
      </c>
      <c r="B1107" s="164">
        <v>10095</v>
      </c>
      <c r="C1107" s="163" t="s">
        <v>483</v>
      </c>
      <c r="D1107" s="164">
        <v>1</v>
      </c>
      <c r="E1107" s="7">
        <v>260</v>
      </c>
      <c r="F1107" s="7">
        <v>0</v>
      </c>
      <c r="G1107" s="7">
        <v>0</v>
      </c>
      <c r="H1107" s="7">
        <v>0</v>
      </c>
      <c r="I1107" s="7">
        <v>260</v>
      </c>
      <c r="J1107" s="7">
        <v>0</v>
      </c>
      <c r="K1107" s="7">
        <v>260</v>
      </c>
      <c r="L1107" s="164">
        <v>1</v>
      </c>
      <c r="M1107" s="16">
        <v>0</v>
      </c>
      <c r="N1107" s="13">
        <v>46033</v>
      </c>
    </row>
    <row r="1108" spans="1:14" x14ac:dyDescent="0.15">
      <c r="A1108" s="163" t="s">
        <v>522</v>
      </c>
      <c r="B1108" s="164">
        <v>10055</v>
      </c>
      <c r="C1108" s="163" t="s">
        <v>481</v>
      </c>
      <c r="D1108" s="164">
        <v>1</v>
      </c>
      <c r="E1108" s="7">
        <v>260</v>
      </c>
      <c r="F1108" s="7">
        <v>0</v>
      </c>
      <c r="G1108" s="7">
        <v>0</v>
      </c>
      <c r="H1108" s="7">
        <v>0</v>
      </c>
      <c r="I1108" s="7">
        <v>260</v>
      </c>
      <c r="J1108" s="7">
        <v>0</v>
      </c>
      <c r="K1108" s="7">
        <v>260</v>
      </c>
      <c r="L1108" s="164">
        <v>1</v>
      </c>
      <c r="M1108" s="16">
        <v>0</v>
      </c>
      <c r="N1108" s="13">
        <v>46033</v>
      </c>
    </row>
    <row r="1109" spans="1:14" x14ac:dyDescent="0.15">
      <c r="A1109" s="163" t="s">
        <v>561</v>
      </c>
      <c r="B1109" s="164">
        <v>10088</v>
      </c>
      <c r="C1109" s="163" t="s">
        <v>481</v>
      </c>
      <c r="D1109" s="164">
        <v>2</v>
      </c>
      <c r="E1109" s="7">
        <v>550</v>
      </c>
      <c r="F1109" s="7">
        <v>0</v>
      </c>
      <c r="G1109" s="7">
        <v>0</v>
      </c>
      <c r="H1109" s="7">
        <v>0</v>
      </c>
      <c r="I1109" s="7">
        <v>550</v>
      </c>
      <c r="J1109" s="7">
        <v>0</v>
      </c>
      <c r="K1109" s="7">
        <v>550</v>
      </c>
      <c r="L1109" s="164">
        <v>1</v>
      </c>
      <c r="M1109" s="16">
        <v>0</v>
      </c>
      <c r="N1109" s="13">
        <v>46033</v>
      </c>
    </row>
    <row r="1110" spans="1:14" x14ac:dyDescent="0.15">
      <c r="A1110" s="163" t="s">
        <v>579</v>
      </c>
      <c r="B1110" s="164">
        <v>10062</v>
      </c>
      <c r="C1110" s="163" t="s">
        <v>481</v>
      </c>
      <c r="D1110" s="164">
        <v>1</v>
      </c>
      <c r="E1110" s="7">
        <v>275</v>
      </c>
      <c r="F1110" s="7">
        <v>0</v>
      </c>
      <c r="G1110" s="7">
        <v>0</v>
      </c>
      <c r="H1110" s="7">
        <v>0</v>
      </c>
      <c r="I1110" s="7">
        <v>275</v>
      </c>
      <c r="J1110" s="7">
        <v>0</v>
      </c>
      <c r="K1110" s="7">
        <v>275</v>
      </c>
      <c r="L1110" s="164">
        <v>1</v>
      </c>
      <c r="M1110" s="16">
        <v>0</v>
      </c>
      <c r="N1110" s="13">
        <v>46033</v>
      </c>
    </row>
    <row r="1111" spans="1:14" x14ac:dyDescent="0.15">
      <c r="A1111" s="163" t="s">
        <v>650</v>
      </c>
      <c r="B1111" s="164">
        <v>10064</v>
      </c>
      <c r="C1111" s="163" t="s">
        <v>481</v>
      </c>
      <c r="D1111" s="164">
        <v>1</v>
      </c>
      <c r="E1111" s="7">
        <v>355</v>
      </c>
      <c r="F1111" s="7">
        <v>0</v>
      </c>
      <c r="G1111" s="7">
        <v>0</v>
      </c>
      <c r="H1111" s="7">
        <v>0</v>
      </c>
      <c r="I1111" s="7">
        <v>355</v>
      </c>
      <c r="J1111" s="7">
        <v>0</v>
      </c>
      <c r="K1111" s="7">
        <v>355</v>
      </c>
      <c r="L1111" s="164">
        <v>1</v>
      </c>
      <c r="M1111" s="16">
        <v>0</v>
      </c>
      <c r="N1111" s="13">
        <v>46033</v>
      </c>
    </row>
    <row r="1112" spans="1:14" x14ac:dyDescent="0.15">
      <c r="A1112" s="163" t="s">
        <v>486</v>
      </c>
      <c r="B1112" s="164">
        <v>10075</v>
      </c>
      <c r="C1112" s="163" t="s">
        <v>481</v>
      </c>
      <c r="D1112" s="164">
        <v>1</v>
      </c>
      <c r="E1112" s="7">
        <v>275</v>
      </c>
      <c r="F1112" s="7">
        <v>0</v>
      </c>
      <c r="G1112" s="7">
        <v>0</v>
      </c>
      <c r="H1112" s="7">
        <v>0</v>
      </c>
      <c r="I1112" s="7">
        <v>275</v>
      </c>
      <c r="J1112" s="7">
        <v>0</v>
      </c>
      <c r="K1112" s="7">
        <v>275</v>
      </c>
      <c r="L1112" s="164">
        <v>1</v>
      </c>
      <c r="M1112" s="16">
        <v>0</v>
      </c>
      <c r="N1112" s="13">
        <v>46033</v>
      </c>
    </row>
    <row r="1113" spans="1:14" x14ac:dyDescent="0.15">
      <c r="A1113" s="163" t="s">
        <v>523</v>
      </c>
      <c r="B1113" s="164">
        <v>10446</v>
      </c>
      <c r="C1113" s="163" t="s">
        <v>99</v>
      </c>
      <c r="D1113" s="164">
        <v>1</v>
      </c>
      <c r="E1113" s="7">
        <v>195</v>
      </c>
      <c r="F1113" s="7">
        <v>0</v>
      </c>
      <c r="G1113" s="7">
        <v>0</v>
      </c>
      <c r="H1113" s="7">
        <v>0</v>
      </c>
      <c r="I1113" s="7">
        <v>195</v>
      </c>
      <c r="J1113" s="7">
        <v>0</v>
      </c>
      <c r="K1113" s="7">
        <v>195</v>
      </c>
      <c r="L1113" s="164">
        <v>1</v>
      </c>
      <c r="M1113" s="16">
        <v>0</v>
      </c>
      <c r="N1113" s="13">
        <v>46033</v>
      </c>
    </row>
    <row r="1114" spans="1:14" x14ac:dyDescent="0.15">
      <c r="A1114" s="163" t="s">
        <v>830</v>
      </c>
      <c r="B1114" s="164">
        <v>10042</v>
      </c>
      <c r="C1114" s="163" t="s">
        <v>99</v>
      </c>
      <c r="D1114" s="164">
        <v>1</v>
      </c>
      <c r="E1114" s="7">
        <v>210</v>
      </c>
      <c r="F1114" s="7">
        <v>0</v>
      </c>
      <c r="G1114" s="7">
        <v>0</v>
      </c>
      <c r="H1114" s="7">
        <v>0</v>
      </c>
      <c r="I1114" s="7">
        <v>210</v>
      </c>
      <c r="J1114" s="7">
        <v>0</v>
      </c>
      <c r="K1114" s="7">
        <v>210</v>
      </c>
      <c r="L1114" s="164">
        <v>1</v>
      </c>
      <c r="M1114" s="16">
        <v>0</v>
      </c>
      <c r="N1114" s="13">
        <v>46033</v>
      </c>
    </row>
    <row r="1115" spans="1:14" x14ac:dyDescent="0.15">
      <c r="A1115" s="163" t="s">
        <v>526</v>
      </c>
      <c r="B1115" s="164">
        <v>10363</v>
      </c>
      <c r="C1115" s="163" t="s">
        <v>9</v>
      </c>
      <c r="D1115" s="164">
        <v>1</v>
      </c>
      <c r="E1115" s="7">
        <v>265</v>
      </c>
      <c r="F1115" s="7">
        <v>0</v>
      </c>
      <c r="G1115" s="7">
        <v>0</v>
      </c>
      <c r="H1115" s="7">
        <v>0</v>
      </c>
      <c r="I1115" s="7">
        <v>265</v>
      </c>
      <c r="J1115" s="7">
        <v>0</v>
      </c>
      <c r="K1115" s="7">
        <v>265</v>
      </c>
      <c r="L1115" s="164">
        <v>1</v>
      </c>
      <c r="M1115" s="16">
        <v>0</v>
      </c>
      <c r="N1115" s="13">
        <v>46033</v>
      </c>
    </row>
    <row r="1116" spans="1:14" x14ac:dyDescent="0.15">
      <c r="A1116" s="163" t="s">
        <v>529</v>
      </c>
      <c r="B1116" s="164">
        <v>10353</v>
      </c>
      <c r="C1116" s="163" t="s">
        <v>19</v>
      </c>
      <c r="D1116" s="164">
        <v>1</v>
      </c>
      <c r="E1116" s="7">
        <v>350</v>
      </c>
      <c r="F1116" s="7">
        <v>0</v>
      </c>
      <c r="G1116" s="7">
        <v>0</v>
      </c>
      <c r="H1116" s="7">
        <v>0</v>
      </c>
      <c r="I1116" s="7">
        <v>350</v>
      </c>
      <c r="J1116" s="7">
        <v>0</v>
      </c>
      <c r="K1116" s="7">
        <v>350</v>
      </c>
      <c r="L1116" s="164">
        <v>1</v>
      </c>
      <c r="M1116" s="16">
        <v>0</v>
      </c>
      <c r="N1116" s="13">
        <v>46033</v>
      </c>
    </row>
    <row r="1117" spans="1:14" x14ac:dyDescent="0.15">
      <c r="A1117" s="163" t="s">
        <v>497</v>
      </c>
      <c r="B1117" s="164">
        <v>10359</v>
      </c>
      <c r="C1117" s="163" t="s">
        <v>19</v>
      </c>
      <c r="D1117" s="164">
        <v>1</v>
      </c>
      <c r="E1117" s="7">
        <v>385</v>
      </c>
      <c r="F1117" s="7">
        <v>0</v>
      </c>
      <c r="G1117" s="7">
        <v>0</v>
      </c>
      <c r="H1117" s="7">
        <v>0</v>
      </c>
      <c r="I1117" s="7">
        <v>385</v>
      </c>
      <c r="J1117" s="7">
        <v>0</v>
      </c>
      <c r="K1117" s="7">
        <v>385</v>
      </c>
      <c r="L1117" s="164">
        <v>1</v>
      </c>
      <c r="M1117" s="16">
        <v>0</v>
      </c>
      <c r="N1117" s="13">
        <v>46033</v>
      </c>
    </row>
    <row r="1118" spans="1:14" x14ac:dyDescent="0.15">
      <c r="A1118" s="163" t="s">
        <v>512</v>
      </c>
      <c r="B1118" s="164">
        <v>10427</v>
      </c>
      <c r="C1118" s="163" t="s">
        <v>12</v>
      </c>
      <c r="D1118" s="164">
        <v>1</v>
      </c>
      <c r="E1118" s="7">
        <v>359</v>
      </c>
      <c r="F1118" s="7">
        <v>0</v>
      </c>
      <c r="G1118" s="7">
        <v>0</v>
      </c>
      <c r="H1118" s="7">
        <v>0</v>
      </c>
      <c r="I1118" s="7">
        <v>359</v>
      </c>
      <c r="J1118" s="7">
        <v>0</v>
      </c>
      <c r="K1118" s="7">
        <v>359</v>
      </c>
      <c r="L1118" s="164">
        <v>1</v>
      </c>
      <c r="M1118" s="16">
        <v>0</v>
      </c>
      <c r="N1118" s="13">
        <v>46033</v>
      </c>
    </row>
    <row r="1119" spans="1:14" x14ac:dyDescent="0.15">
      <c r="A1119" s="163" t="s">
        <v>478</v>
      </c>
      <c r="B1119" s="164">
        <v>10461</v>
      </c>
      <c r="C1119" s="163" t="s">
        <v>38</v>
      </c>
      <c r="D1119" s="164">
        <v>1</v>
      </c>
      <c r="E1119" s="7">
        <v>275</v>
      </c>
      <c r="F1119" s="7">
        <v>0</v>
      </c>
      <c r="G1119" s="7">
        <v>0</v>
      </c>
      <c r="H1119" s="7">
        <v>0</v>
      </c>
      <c r="I1119" s="7">
        <v>275</v>
      </c>
      <c r="J1119" s="7">
        <v>0</v>
      </c>
      <c r="K1119" s="7">
        <v>275</v>
      </c>
      <c r="L1119" s="164">
        <v>1</v>
      </c>
      <c r="M1119" s="16">
        <v>0</v>
      </c>
      <c r="N1119" s="13">
        <v>46034</v>
      </c>
    </row>
    <row r="1120" spans="1:14" x14ac:dyDescent="0.15">
      <c r="A1120" s="163" t="s">
        <v>567</v>
      </c>
      <c r="B1120" s="164">
        <v>10401</v>
      </c>
      <c r="C1120" s="163" t="s">
        <v>462</v>
      </c>
      <c r="D1120" s="164">
        <v>1</v>
      </c>
      <c r="E1120" s="7">
        <v>1512</v>
      </c>
      <c r="F1120" s="7">
        <v>0</v>
      </c>
      <c r="G1120" s="7">
        <v>0</v>
      </c>
      <c r="H1120" s="7">
        <v>432</v>
      </c>
      <c r="I1120" s="7">
        <v>1080</v>
      </c>
      <c r="J1120" s="7">
        <v>0</v>
      </c>
      <c r="K1120" s="7">
        <v>1080</v>
      </c>
      <c r="L1120" s="164">
        <v>1</v>
      </c>
      <c r="M1120" s="16">
        <v>0</v>
      </c>
      <c r="N1120" s="13">
        <v>46034</v>
      </c>
    </row>
    <row r="1121" spans="1:14" x14ac:dyDescent="0.15">
      <c r="A1121" s="163" t="s">
        <v>480</v>
      </c>
      <c r="B1121" s="164">
        <v>10225</v>
      </c>
      <c r="C1121" s="163" t="s">
        <v>481</v>
      </c>
      <c r="D1121" s="164">
        <v>2</v>
      </c>
      <c r="E1121" s="7">
        <v>510</v>
      </c>
      <c r="F1121" s="7">
        <v>0</v>
      </c>
      <c r="G1121" s="7">
        <v>0</v>
      </c>
      <c r="H1121" s="7">
        <v>0</v>
      </c>
      <c r="I1121" s="7">
        <v>510</v>
      </c>
      <c r="J1121" s="7">
        <v>0</v>
      </c>
      <c r="K1121" s="7">
        <v>510</v>
      </c>
      <c r="L1121" s="164">
        <v>1</v>
      </c>
      <c r="M1121" s="16">
        <v>0</v>
      </c>
      <c r="N1121" s="13">
        <v>46034</v>
      </c>
    </row>
    <row r="1122" spans="1:14" x14ac:dyDescent="0.15">
      <c r="A1122" s="163" t="s">
        <v>574</v>
      </c>
      <c r="B1122" s="164">
        <v>10052</v>
      </c>
      <c r="C1122" s="163" t="s">
        <v>481</v>
      </c>
      <c r="D1122" s="164">
        <v>2</v>
      </c>
      <c r="E1122" s="7">
        <v>680</v>
      </c>
      <c r="F1122" s="7">
        <v>0</v>
      </c>
      <c r="G1122" s="7">
        <v>0</v>
      </c>
      <c r="H1122" s="7">
        <v>0</v>
      </c>
      <c r="I1122" s="7">
        <v>680</v>
      </c>
      <c r="J1122" s="7">
        <v>0</v>
      </c>
      <c r="K1122" s="7">
        <v>680</v>
      </c>
      <c r="L1122" s="164">
        <v>1</v>
      </c>
      <c r="M1122" s="16">
        <v>0</v>
      </c>
      <c r="N1122" s="13">
        <v>46034</v>
      </c>
    </row>
    <row r="1123" spans="1:14" x14ac:dyDescent="0.15">
      <c r="A1123" s="163" t="s">
        <v>799</v>
      </c>
      <c r="B1123" s="164">
        <v>10444</v>
      </c>
      <c r="C1123" s="163" t="s">
        <v>99</v>
      </c>
      <c r="D1123" s="164">
        <v>1</v>
      </c>
      <c r="E1123" s="7">
        <v>75</v>
      </c>
      <c r="F1123" s="7">
        <v>0</v>
      </c>
      <c r="G1123" s="7">
        <v>0</v>
      </c>
      <c r="H1123" s="7">
        <v>0</v>
      </c>
      <c r="I1123" s="7">
        <v>75</v>
      </c>
      <c r="J1123" s="7">
        <v>0</v>
      </c>
      <c r="K1123" s="7">
        <v>75</v>
      </c>
      <c r="L1123" s="164">
        <v>1</v>
      </c>
      <c r="M1123" s="16">
        <v>0</v>
      </c>
      <c r="N1123" s="13">
        <v>46034</v>
      </c>
    </row>
    <row r="1124" spans="1:14" x14ac:dyDescent="0.15">
      <c r="A1124" s="163" t="s">
        <v>523</v>
      </c>
      <c r="B1124" s="164">
        <v>10446</v>
      </c>
      <c r="C1124" s="163" t="s">
        <v>99</v>
      </c>
      <c r="D1124" s="164">
        <v>1</v>
      </c>
      <c r="E1124" s="7">
        <v>195</v>
      </c>
      <c r="F1124" s="7">
        <v>0</v>
      </c>
      <c r="G1124" s="7">
        <v>0</v>
      </c>
      <c r="H1124" s="7">
        <v>0</v>
      </c>
      <c r="I1124" s="7">
        <v>195</v>
      </c>
      <c r="J1124" s="7">
        <v>0</v>
      </c>
      <c r="K1124" s="7">
        <v>195</v>
      </c>
      <c r="L1124" s="164">
        <v>1</v>
      </c>
      <c r="M1124" s="16">
        <v>0</v>
      </c>
      <c r="N1124" s="13">
        <v>46034</v>
      </c>
    </row>
    <row r="1125" spans="1:14" x14ac:dyDescent="0.15">
      <c r="A1125" s="163" t="s">
        <v>506</v>
      </c>
      <c r="B1125" s="164">
        <v>10221</v>
      </c>
      <c r="C1125" s="163" t="s">
        <v>491</v>
      </c>
      <c r="D1125" s="164">
        <v>1</v>
      </c>
      <c r="E1125" s="7">
        <v>255</v>
      </c>
      <c r="F1125" s="7">
        <v>0</v>
      </c>
      <c r="G1125" s="7">
        <v>0</v>
      </c>
      <c r="H1125" s="7">
        <v>0</v>
      </c>
      <c r="I1125" s="7">
        <v>255</v>
      </c>
      <c r="J1125" s="7">
        <v>0</v>
      </c>
      <c r="K1125" s="7">
        <v>255</v>
      </c>
      <c r="L1125" s="164">
        <v>1</v>
      </c>
      <c r="M1125" s="16">
        <v>0</v>
      </c>
      <c r="N1125" s="13">
        <v>46034</v>
      </c>
    </row>
    <row r="1126" spans="1:14" x14ac:dyDescent="0.15">
      <c r="A1126" s="163" t="s">
        <v>492</v>
      </c>
      <c r="B1126" s="164">
        <v>10216</v>
      </c>
      <c r="C1126" s="163" t="s">
        <v>491</v>
      </c>
      <c r="D1126" s="164">
        <v>1</v>
      </c>
      <c r="E1126" s="7">
        <v>245</v>
      </c>
      <c r="F1126" s="7">
        <v>0</v>
      </c>
      <c r="G1126" s="7">
        <v>0</v>
      </c>
      <c r="H1126" s="7">
        <v>0</v>
      </c>
      <c r="I1126" s="7">
        <v>245</v>
      </c>
      <c r="J1126" s="7">
        <v>0</v>
      </c>
      <c r="K1126" s="7">
        <v>245</v>
      </c>
      <c r="L1126" s="164">
        <v>1</v>
      </c>
      <c r="M1126" s="16">
        <v>0</v>
      </c>
      <c r="N1126" s="13">
        <v>46034</v>
      </c>
    </row>
    <row r="1127" spans="1:14" x14ac:dyDescent="0.15">
      <c r="A1127" s="163" t="s">
        <v>493</v>
      </c>
      <c r="B1127" s="164">
        <v>10264</v>
      </c>
      <c r="C1127" s="163" t="s">
        <v>9</v>
      </c>
      <c r="D1127" s="164">
        <v>2</v>
      </c>
      <c r="E1127" s="7">
        <v>380</v>
      </c>
      <c r="F1127" s="7">
        <v>0</v>
      </c>
      <c r="G1127" s="7">
        <v>0</v>
      </c>
      <c r="H1127" s="7">
        <v>0</v>
      </c>
      <c r="I1127" s="7">
        <v>380</v>
      </c>
      <c r="J1127" s="7">
        <v>0</v>
      </c>
      <c r="K1127" s="7">
        <v>380</v>
      </c>
      <c r="L1127" s="164">
        <v>1</v>
      </c>
      <c r="M1127" s="16">
        <v>0</v>
      </c>
      <c r="N1127" s="13">
        <v>46034</v>
      </c>
    </row>
    <row r="1128" spans="1:14" x14ac:dyDescent="0.15">
      <c r="A1128" s="163" t="s">
        <v>587</v>
      </c>
      <c r="B1128" s="164">
        <v>10381</v>
      </c>
      <c r="C1128" s="163" t="s">
        <v>9</v>
      </c>
      <c r="D1128" s="164">
        <v>1</v>
      </c>
      <c r="E1128" s="7">
        <v>225</v>
      </c>
      <c r="F1128" s="7">
        <v>0</v>
      </c>
      <c r="G1128" s="7">
        <v>0</v>
      </c>
      <c r="H1128" s="7">
        <v>0</v>
      </c>
      <c r="I1128" s="7">
        <v>225</v>
      </c>
      <c r="J1128" s="7">
        <v>0</v>
      </c>
      <c r="K1128" s="7">
        <v>225</v>
      </c>
      <c r="L1128" s="164">
        <v>1</v>
      </c>
      <c r="M1128" s="16">
        <v>0</v>
      </c>
      <c r="N1128" s="13">
        <v>46034</v>
      </c>
    </row>
    <row r="1129" spans="1:14" x14ac:dyDescent="0.15">
      <c r="A1129" s="163" t="s">
        <v>494</v>
      </c>
      <c r="B1129" s="164">
        <v>10377</v>
      </c>
      <c r="C1129" s="163" t="s">
        <v>9</v>
      </c>
      <c r="D1129" s="164">
        <v>1</v>
      </c>
      <c r="E1129" s="7">
        <v>345</v>
      </c>
      <c r="F1129" s="7">
        <v>0</v>
      </c>
      <c r="G1129" s="7">
        <v>0</v>
      </c>
      <c r="H1129" s="7">
        <v>0</v>
      </c>
      <c r="I1129" s="7">
        <v>345</v>
      </c>
      <c r="J1129" s="7">
        <v>0</v>
      </c>
      <c r="K1129" s="7">
        <v>345</v>
      </c>
      <c r="L1129" s="164">
        <v>1</v>
      </c>
      <c r="M1129" s="16">
        <v>0</v>
      </c>
      <c r="N1129" s="13">
        <v>46034</v>
      </c>
    </row>
    <row r="1130" spans="1:14" x14ac:dyDescent="0.15">
      <c r="A1130" s="163" t="s">
        <v>507</v>
      </c>
      <c r="B1130" s="164">
        <v>10373</v>
      </c>
      <c r="C1130" s="163" t="s">
        <v>9</v>
      </c>
      <c r="D1130" s="164">
        <v>1</v>
      </c>
      <c r="E1130" s="7">
        <v>275</v>
      </c>
      <c r="F1130" s="7">
        <v>0</v>
      </c>
      <c r="G1130" s="7">
        <v>0</v>
      </c>
      <c r="H1130" s="7">
        <v>0</v>
      </c>
      <c r="I1130" s="7">
        <v>275</v>
      </c>
      <c r="J1130" s="7">
        <v>0</v>
      </c>
      <c r="K1130" s="7">
        <v>275</v>
      </c>
      <c r="L1130" s="164">
        <v>1</v>
      </c>
      <c r="M1130" s="16">
        <v>0</v>
      </c>
      <c r="N1130" s="13">
        <v>46034</v>
      </c>
    </row>
    <row r="1131" spans="1:14" x14ac:dyDescent="0.15">
      <c r="A1131" s="163" t="s">
        <v>652</v>
      </c>
      <c r="B1131" s="164">
        <v>10007</v>
      </c>
      <c r="C1131" s="163" t="s">
        <v>9</v>
      </c>
      <c r="D1131" s="164">
        <v>1</v>
      </c>
      <c r="E1131" s="7">
        <v>275</v>
      </c>
      <c r="F1131" s="7">
        <v>0</v>
      </c>
      <c r="G1131" s="7">
        <v>0</v>
      </c>
      <c r="H1131" s="7">
        <v>0</v>
      </c>
      <c r="I1131" s="7">
        <v>275</v>
      </c>
      <c r="J1131" s="7">
        <v>0</v>
      </c>
      <c r="K1131" s="7">
        <v>275</v>
      </c>
      <c r="L1131" s="164">
        <v>1</v>
      </c>
      <c r="M1131" s="16">
        <v>0</v>
      </c>
      <c r="N1131" s="13">
        <v>46034</v>
      </c>
    </row>
    <row r="1132" spans="1:14" x14ac:dyDescent="0.15">
      <c r="A1132" s="163" t="s">
        <v>630</v>
      </c>
      <c r="B1132" s="164">
        <v>10374</v>
      </c>
      <c r="C1132" s="163" t="s">
        <v>9</v>
      </c>
      <c r="D1132" s="164">
        <v>1</v>
      </c>
      <c r="E1132" s="7">
        <v>275</v>
      </c>
      <c r="F1132" s="7">
        <v>0</v>
      </c>
      <c r="G1132" s="7">
        <v>0</v>
      </c>
      <c r="H1132" s="7">
        <v>0</v>
      </c>
      <c r="I1132" s="7">
        <v>275</v>
      </c>
      <c r="J1132" s="7">
        <v>0</v>
      </c>
      <c r="K1132" s="7">
        <v>275</v>
      </c>
      <c r="L1132" s="164">
        <v>1</v>
      </c>
      <c r="M1132" s="16">
        <v>0</v>
      </c>
      <c r="N1132" s="13">
        <v>46034</v>
      </c>
    </row>
    <row r="1133" spans="1:14" x14ac:dyDescent="0.15">
      <c r="A1133" s="163" t="s">
        <v>770</v>
      </c>
      <c r="B1133" s="164">
        <v>10483</v>
      </c>
      <c r="C1133" s="163" t="s">
        <v>77</v>
      </c>
      <c r="D1133" s="164">
        <v>1</v>
      </c>
      <c r="E1133" s="7">
        <v>1320</v>
      </c>
      <c r="F1133" s="7">
        <v>0</v>
      </c>
      <c r="G1133" s="7">
        <v>0</v>
      </c>
      <c r="H1133" s="7">
        <v>0</v>
      </c>
      <c r="I1133" s="7">
        <v>1320</v>
      </c>
      <c r="J1133" s="7">
        <v>0</v>
      </c>
      <c r="K1133" s="7">
        <v>1320</v>
      </c>
      <c r="L1133" s="164">
        <v>1</v>
      </c>
      <c r="M1133" s="16">
        <v>0</v>
      </c>
      <c r="N1133" s="13">
        <v>46034</v>
      </c>
    </row>
    <row r="1134" spans="1:14" x14ac:dyDescent="0.15">
      <c r="A1134" s="163" t="s">
        <v>529</v>
      </c>
      <c r="B1134" s="164">
        <v>10353</v>
      </c>
      <c r="C1134" s="163" t="s">
        <v>19</v>
      </c>
      <c r="D1134" s="164">
        <v>1</v>
      </c>
      <c r="E1134" s="7">
        <v>350</v>
      </c>
      <c r="F1134" s="7">
        <v>0</v>
      </c>
      <c r="G1134" s="7">
        <v>0</v>
      </c>
      <c r="H1134" s="7">
        <v>0</v>
      </c>
      <c r="I1134" s="7">
        <v>350</v>
      </c>
      <c r="J1134" s="7">
        <v>0</v>
      </c>
      <c r="K1134" s="7">
        <v>350</v>
      </c>
      <c r="L1134" s="164">
        <v>1</v>
      </c>
      <c r="M1134" s="16">
        <v>0</v>
      </c>
      <c r="N1134" s="13">
        <v>46034</v>
      </c>
    </row>
    <row r="1135" spans="1:14" x14ac:dyDescent="0.15">
      <c r="A1135" s="163" t="s">
        <v>498</v>
      </c>
      <c r="B1135" s="164">
        <v>10356</v>
      </c>
      <c r="C1135" s="163" t="s">
        <v>19</v>
      </c>
      <c r="D1135" s="164">
        <v>1</v>
      </c>
      <c r="E1135" s="7">
        <v>360</v>
      </c>
      <c r="F1135" s="7">
        <v>0</v>
      </c>
      <c r="G1135" s="7">
        <v>0</v>
      </c>
      <c r="H1135" s="7">
        <v>0</v>
      </c>
      <c r="I1135" s="7">
        <v>360</v>
      </c>
      <c r="J1135" s="7">
        <v>0</v>
      </c>
      <c r="K1135" s="7">
        <v>360</v>
      </c>
      <c r="L1135" s="164">
        <v>1</v>
      </c>
      <c r="M1135" s="16">
        <v>0</v>
      </c>
      <c r="N1135" s="13">
        <v>46034</v>
      </c>
    </row>
    <row r="1136" spans="1:14" x14ac:dyDescent="0.15">
      <c r="A1136" s="163" t="s">
        <v>718</v>
      </c>
      <c r="B1136" s="164">
        <v>10392</v>
      </c>
      <c r="C1136" s="163" t="s">
        <v>31</v>
      </c>
      <c r="D1136" s="164">
        <v>1</v>
      </c>
      <c r="E1136" s="7">
        <v>315</v>
      </c>
      <c r="F1136" s="7">
        <v>0</v>
      </c>
      <c r="G1136" s="7">
        <v>0</v>
      </c>
      <c r="H1136" s="7">
        <v>0</v>
      </c>
      <c r="I1136" s="7">
        <v>315</v>
      </c>
      <c r="J1136" s="7">
        <v>0</v>
      </c>
      <c r="K1136" s="7">
        <v>315</v>
      </c>
      <c r="L1136" s="164">
        <v>1</v>
      </c>
      <c r="M1136" s="16">
        <v>0</v>
      </c>
      <c r="N1136" s="13">
        <v>46034</v>
      </c>
    </row>
    <row r="1137" spans="1:14" x14ac:dyDescent="0.15">
      <c r="A1137" s="163" t="s">
        <v>660</v>
      </c>
      <c r="B1137" s="164">
        <v>10562</v>
      </c>
      <c r="C1137" s="163" t="s">
        <v>0</v>
      </c>
      <c r="D1137" s="164">
        <v>1</v>
      </c>
      <c r="E1137" s="7">
        <v>795</v>
      </c>
      <c r="F1137" s="7">
        <v>0</v>
      </c>
      <c r="G1137" s="7">
        <v>0</v>
      </c>
      <c r="H1137" s="7">
        <v>0</v>
      </c>
      <c r="I1137" s="7">
        <v>795</v>
      </c>
      <c r="J1137" s="7">
        <v>0</v>
      </c>
      <c r="K1137" s="7">
        <v>795</v>
      </c>
      <c r="L1137" s="164">
        <v>1</v>
      </c>
      <c r="M1137" s="16">
        <v>0</v>
      </c>
      <c r="N1137" s="13">
        <v>46034</v>
      </c>
    </row>
    <row r="1138" spans="1:14" x14ac:dyDescent="0.15">
      <c r="A1138" s="163" t="s">
        <v>429</v>
      </c>
      <c r="B1138" s="164">
        <v>10632</v>
      </c>
      <c r="C1138" s="163" t="s">
        <v>727</v>
      </c>
      <c r="D1138" s="164">
        <v>2</v>
      </c>
      <c r="E1138" s="7">
        <v>318</v>
      </c>
      <c r="F1138" s="7">
        <v>0</v>
      </c>
      <c r="G1138" s="7">
        <v>0</v>
      </c>
      <c r="H1138" s="7">
        <v>0</v>
      </c>
      <c r="I1138" s="7">
        <v>318</v>
      </c>
      <c r="J1138" s="7">
        <v>0</v>
      </c>
      <c r="K1138" s="7">
        <v>318</v>
      </c>
      <c r="L1138" s="164">
        <v>1</v>
      </c>
      <c r="M1138" s="16">
        <v>0</v>
      </c>
      <c r="N1138" s="13">
        <v>46034</v>
      </c>
    </row>
    <row r="1139" spans="1:14" x14ac:dyDescent="0.15">
      <c r="A1139" s="163" t="s">
        <v>501</v>
      </c>
      <c r="B1139" s="164">
        <v>10450</v>
      </c>
      <c r="C1139" s="163" t="s">
        <v>38</v>
      </c>
      <c r="D1139" s="164">
        <v>1</v>
      </c>
      <c r="E1139" s="7">
        <v>470</v>
      </c>
      <c r="F1139" s="7">
        <v>0</v>
      </c>
      <c r="G1139" s="7">
        <v>0</v>
      </c>
      <c r="H1139" s="7">
        <v>0</v>
      </c>
      <c r="I1139" s="7">
        <v>470</v>
      </c>
      <c r="J1139" s="7">
        <v>0</v>
      </c>
      <c r="K1139" s="7">
        <v>470</v>
      </c>
      <c r="L1139" s="164">
        <v>1</v>
      </c>
      <c r="M1139" s="16">
        <v>0</v>
      </c>
      <c r="N1139" s="13">
        <v>46035</v>
      </c>
    </row>
    <row r="1140" spans="1:14" x14ac:dyDescent="0.15">
      <c r="A1140" s="163" t="s">
        <v>479</v>
      </c>
      <c r="B1140" s="164">
        <v>10396</v>
      </c>
      <c r="C1140" s="163" t="s">
        <v>32</v>
      </c>
      <c r="D1140" s="164">
        <v>1</v>
      </c>
      <c r="E1140" s="7">
        <v>555</v>
      </c>
      <c r="F1140" s="7">
        <v>0</v>
      </c>
      <c r="G1140" s="7">
        <v>0</v>
      </c>
      <c r="H1140" s="7">
        <v>0</v>
      </c>
      <c r="I1140" s="7">
        <v>555</v>
      </c>
      <c r="J1140" s="7">
        <v>0</v>
      </c>
      <c r="K1140" s="7">
        <v>555</v>
      </c>
      <c r="L1140" s="164">
        <v>1</v>
      </c>
      <c r="M1140" s="16">
        <v>0</v>
      </c>
      <c r="N1140" s="13">
        <v>46035</v>
      </c>
    </row>
    <row r="1141" spans="1:14" x14ac:dyDescent="0.15">
      <c r="A1141" s="163" t="s">
        <v>514</v>
      </c>
      <c r="B1141" s="164">
        <v>10398</v>
      </c>
      <c r="C1141" s="163" t="s">
        <v>32</v>
      </c>
      <c r="D1141" s="164">
        <v>1</v>
      </c>
      <c r="E1141" s="7">
        <v>625</v>
      </c>
      <c r="F1141" s="7">
        <v>0</v>
      </c>
      <c r="G1141" s="7">
        <v>0</v>
      </c>
      <c r="H1141" s="7">
        <v>0</v>
      </c>
      <c r="I1141" s="7">
        <v>625</v>
      </c>
      <c r="J1141" s="7">
        <v>0</v>
      </c>
      <c r="K1141" s="7">
        <v>625</v>
      </c>
      <c r="L1141" s="164">
        <v>1</v>
      </c>
      <c r="M1141" s="16">
        <v>0</v>
      </c>
      <c r="N1141" s="13">
        <v>46035</v>
      </c>
    </row>
    <row r="1142" spans="1:14" x14ac:dyDescent="0.15">
      <c r="A1142" s="163" t="s">
        <v>601</v>
      </c>
      <c r="B1142" s="164">
        <v>10167</v>
      </c>
      <c r="C1142" s="163" t="s">
        <v>519</v>
      </c>
      <c r="D1142" s="164">
        <v>1</v>
      </c>
      <c r="E1142" s="7">
        <v>350</v>
      </c>
      <c r="F1142" s="7">
        <v>0</v>
      </c>
      <c r="G1142" s="7">
        <v>0</v>
      </c>
      <c r="H1142" s="7">
        <v>0</v>
      </c>
      <c r="I1142" s="7">
        <v>350</v>
      </c>
      <c r="J1142" s="7">
        <v>0</v>
      </c>
      <c r="K1142" s="7">
        <v>350</v>
      </c>
      <c r="L1142" s="164">
        <v>1</v>
      </c>
      <c r="M1142" s="16">
        <v>0</v>
      </c>
      <c r="N1142" s="13">
        <v>46035</v>
      </c>
    </row>
    <row r="1143" spans="1:14" x14ac:dyDescent="0.15">
      <c r="A1143" s="163" t="s">
        <v>482</v>
      </c>
      <c r="B1143" s="164">
        <v>10109</v>
      </c>
      <c r="C1143" s="163" t="s">
        <v>483</v>
      </c>
      <c r="D1143" s="164">
        <v>2</v>
      </c>
      <c r="E1143" s="7">
        <v>550</v>
      </c>
      <c r="F1143" s="7">
        <v>0</v>
      </c>
      <c r="G1143" s="7">
        <v>0</v>
      </c>
      <c r="H1143" s="7">
        <v>0</v>
      </c>
      <c r="I1143" s="7">
        <v>550</v>
      </c>
      <c r="J1143" s="7">
        <v>0</v>
      </c>
      <c r="K1143" s="7">
        <v>550</v>
      </c>
      <c r="L1143" s="164">
        <v>1</v>
      </c>
      <c r="M1143" s="16">
        <v>0</v>
      </c>
      <c r="N1143" s="13">
        <v>46035</v>
      </c>
    </row>
    <row r="1144" spans="1:14" x14ac:dyDescent="0.15">
      <c r="A1144" s="163" t="s">
        <v>522</v>
      </c>
      <c r="B1144" s="164">
        <v>10055</v>
      </c>
      <c r="C1144" s="163" t="s">
        <v>481</v>
      </c>
      <c r="D1144" s="164">
        <v>1</v>
      </c>
      <c r="E1144" s="7">
        <v>260</v>
      </c>
      <c r="F1144" s="7">
        <v>0</v>
      </c>
      <c r="G1144" s="7">
        <v>0</v>
      </c>
      <c r="H1144" s="7">
        <v>0</v>
      </c>
      <c r="I1144" s="7">
        <v>260</v>
      </c>
      <c r="J1144" s="7">
        <v>0</v>
      </c>
      <c r="K1144" s="7">
        <v>260</v>
      </c>
      <c r="L1144" s="164">
        <v>1</v>
      </c>
      <c r="M1144" s="16">
        <v>0</v>
      </c>
      <c r="N1144" s="13">
        <v>46035</v>
      </c>
    </row>
    <row r="1145" spans="1:14" x14ac:dyDescent="0.15">
      <c r="A1145" s="163" t="s">
        <v>487</v>
      </c>
      <c r="B1145" s="164">
        <v>10442</v>
      </c>
      <c r="C1145" s="163" t="s">
        <v>99</v>
      </c>
      <c r="D1145" s="164">
        <v>1</v>
      </c>
      <c r="E1145" s="7">
        <v>83</v>
      </c>
      <c r="F1145" s="7">
        <v>0</v>
      </c>
      <c r="G1145" s="7">
        <v>0</v>
      </c>
      <c r="H1145" s="7">
        <v>0</v>
      </c>
      <c r="I1145" s="7">
        <v>83</v>
      </c>
      <c r="J1145" s="7">
        <v>0</v>
      </c>
      <c r="K1145" s="7">
        <v>83</v>
      </c>
      <c r="L1145" s="164">
        <v>1</v>
      </c>
      <c r="M1145" s="16">
        <v>0</v>
      </c>
      <c r="N1145" s="13">
        <v>46035</v>
      </c>
    </row>
    <row r="1146" spans="1:14" x14ac:dyDescent="0.15">
      <c r="A1146" s="163" t="s">
        <v>523</v>
      </c>
      <c r="B1146" s="164">
        <v>10446</v>
      </c>
      <c r="C1146" s="163" t="s">
        <v>99</v>
      </c>
      <c r="D1146" s="164">
        <v>1</v>
      </c>
      <c r="E1146" s="7">
        <v>195</v>
      </c>
      <c r="F1146" s="7">
        <v>0</v>
      </c>
      <c r="G1146" s="7">
        <v>0</v>
      </c>
      <c r="H1146" s="7">
        <v>0</v>
      </c>
      <c r="I1146" s="7">
        <v>195</v>
      </c>
      <c r="J1146" s="7">
        <v>0</v>
      </c>
      <c r="K1146" s="7">
        <v>195</v>
      </c>
      <c r="L1146" s="164">
        <v>1</v>
      </c>
      <c r="M1146" s="16">
        <v>0</v>
      </c>
      <c r="N1146" s="13">
        <v>46035</v>
      </c>
    </row>
    <row r="1147" spans="1:14" x14ac:dyDescent="0.15">
      <c r="A1147" s="163" t="s">
        <v>488</v>
      </c>
      <c r="B1147" s="164">
        <v>10440</v>
      </c>
      <c r="C1147" s="163" t="s">
        <v>99</v>
      </c>
      <c r="D1147" s="164">
        <v>2</v>
      </c>
      <c r="E1147" s="7">
        <v>176</v>
      </c>
      <c r="F1147" s="7">
        <v>0</v>
      </c>
      <c r="G1147" s="7">
        <v>0</v>
      </c>
      <c r="H1147" s="7">
        <v>0</v>
      </c>
      <c r="I1147" s="7">
        <v>176</v>
      </c>
      <c r="J1147" s="7">
        <v>0</v>
      </c>
      <c r="K1147" s="7">
        <v>176</v>
      </c>
      <c r="L1147" s="164">
        <v>1</v>
      </c>
      <c r="M1147" s="16">
        <v>0</v>
      </c>
      <c r="N1147" s="13">
        <v>46035</v>
      </c>
    </row>
    <row r="1148" spans="1:14" x14ac:dyDescent="0.15">
      <c r="A1148" s="163" t="s">
        <v>505</v>
      </c>
      <c r="B1148" s="164">
        <v>10470</v>
      </c>
      <c r="C1148" s="163" t="s">
        <v>5</v>
      </c>
      <c r="D1148" s="164">
        <v>1</v>
      </c>
      <c r="E1148" s="7">
        <v>275</v>
      </c>
      <c r="F1148" s="7">
        <v>0</v>
      </c>
      <c r="G1148" s="7">
        <v>0</v>
      </c>
      <c r="H1148" s="7">
        <v>0</v>
      </c>
      <c r="I1148" s="7">
        <v>275</v>
      </c>
      <c r="J1148" s="7">
        <v>0</v>
      </c>
      <c r="K1148" s="7">
        <v>275</v>
      </c>
      <c r="L1148" s="164">
        <v>1</v>
      </c>
      <c r="M1148" s="16">
        <v>0</v>
      </c>
      <c r="N1148" s="13">
        <v>46035</v>
      </c>
    </row>
    <row r="1149" spans="1:14" x14ac:dyDescent="0.15">
      <c r="A1149" s="163" t="s">
        <v>506</v>
      </c>
      <c r="B1149" s="164">
        <v>10221</v>
      </c>
      <c r="C1149" s="163" t="s">
        <v>491</v>
      </c>
      <c r="D1149" s="164">
        <v>2</v>
      </c>
      <c r="E1149" s="7">
        <v>510</v>
      </c>
      <c r="F1149" s="7">
        <v>0</v>
      </c>
      <c r="G1149" s="7">
        <v>0</v>
      </c>
      <c r="H1149" s="7">
        <v>0</v>
      </c>
      <c r="I1149" s="7">
        <v>510</v>
      </c>
      <c r="J1149" s="7">
        <v>0</v>
      </c>
      <c r="K1149" s="7">
        <v>510</v>
      </c>
      <c r="L1149" s="164">
        <v>1</v>
      </c>
      <c r="M1149" s="16">
        <v>0</v>
      </c>
      <c r="N1149" s="13">
        <v>46035</v>
      </c>
    </row>
    <row r="1150" spans="1:14" x14ac:dyDescent="0.15">
      <c r="A1150" s="163" t="s">
        <v>493</v>
      </c>
      <c r="B1150" s="164">
        <v>10264</v>
      </c>
      <c r="C1150" s="163" t="s">
        <v>9</v>
      </c>
      <c r="D1150" s="164">
        <v>2</v>
      </c>
      <c r="E1150" s="7">
        <v>380</v>
      </c>
      <c r="F1150" s="7">
        <v>0</v>
      </c>
      <c r="G1150" s="7">
        <v>0</v>
      </c>
      <c r="H1150" s="7">
        <v>0</v>
      </c>
      <c r="I1150" s="7">
        <v>380</v>
      </c>
      <c r="J1150" s="7">
        <v>0</v>
      </c>
      <c r="K1150" s="7">
        <v>380</v>
      </c>
      <c r="L1150" s="164">
        <v>1</v>
      </c>
      <c r="M1150" s="16">
        <v>0</v>
      </c>
      <c r="N1150" s="13">
        <v>46035</v>
      </c>
    </row>
    <row r="1151" spans="1:14" x14ac:dyDescent="0.15">
      <c r="A1151" s="163" t="s">
        <v>557</v>
      </c>
      <c r="B1151" s="164">
        <v>10368</v>
      </c>
      <c r="C1151" s="163" t="s">
        <v>9</v>
      </c>
      <c r="D1151" s="164">
        <v>2</v>
      </c>
      <c r="E1151" s="7">
        <v>530</v>
      </c>
      <c r="F1151" s="7">
        <v>0</v>
      </c>
      <c r="G1151" s="7">
        <v>0</v>
      </c>
      <c r="H1151" s="7">
        <v>0</v>
      </c>
      <c r="I1151" s="7">
        <v>530</v>
      </c>
      <c r="J1151" s="7">
        <v>0</v>
      </c>
      <c r="K1151" s="7">
        <v>530</v>
      </c>
      <c r="L1151" s="164">
        <v>1</v>
      </c>
      <c r="M1151" s="16">
        <v>0</v>
      </c>
      <c r="N1151" s="13">
        <v>46035</v>
      </c>
    </row>
    <row r="1152" spans="1:14" x14ac:dyDescent="0.15">
      <c r="A1152" s="163" t="s">
        <v>587</v>
      </c>
      <c r="B1152" s="164">
        <v>10381</v>
      </c>
      <c r="C1152" s="163" t="s">
        <v>9</v>
      </c>
      <c r="D1152" s="164">
        <v>1</v>
      </c>
      <c r="E1152" s="7">
        <v>225</v>
      </c>
      <c r="F1152" s="7">
        <v>0</v>
      </c>
      <c r="G1152" s="7">
        <v>0</v>
      </c>
      <c r="H1152" s="7">
        <v>0</v>
      </c>
      <c r="I1152" s="7">
        <v>225</v>
      </c>
      <c r="J1152" s="7">
        <v>0</v>
      </c>
      <c r="K1152" s="7">
        <v>225</v>
      </c>
      <c r="L1152" s="164">
        <v>1</v>
      </c>
      <c r="M1152" s="16">
        <v>0</v>
      </c>
      <c r="N1152" s="13">
        <v>46035</v>
      </c>
    </row>
    <row r="1153" spans="1:14" x14ac:dyDescent="0.15">
      <c r="A1153" s="163" t="s">
        <v>507</v>
      </c>
      <c r="B1153" s="164">
        <v>10373</v>
      </c>
      <c r="C1153" s="163" t="s">
        <v>9</v>
      </c>
      <c r="D1153" s="164">
        <v>2</v>
      </c>
      <c r="E1153" s="7">
        <v>550</v>
      </c>
      <c r="F1153" s="7">
        <v>0</v>
      </c>
      <c r="G1153" s="7">
        <v>0</v>
      </c>
      <c r="H1153" s="7">
        <v>0</v>
      </c>
      <c r="I1153" s="7">
        <v>550</v>
      </c>
      <c r="J1153" s="7">
        <v>0</v>
      </c>
      <c r="K1153" s="7">
        <v>550</v>
      </c>
      <c r="L1153" s="164">
        <v>1</v>
      </c>
      <c r="M1153" s="16">
        <v>0</v>
      </c>
      <c r="N1153" s="13">
        <v>46035</v>
      </c>
    </row>
    <row r="1154" spans="1:14" x14ac:dyDescent="0.15">
      <c r="A1154" s="163" t="s">
        <v>509</v>
      </c>
      <c r="B1154" s="164">
        <v>10364</v>
      </c>
      <c r="C1154" s="163" t="s">
        <v>9</v>
      </c>
      <c r="D1154" s="164">
        <v>1</v>
      </c>
      <c r="E1154" s="7">
        <v>330</v>
      </c>
      <c r="F1154" s="7">
        <v>0</v>
      </c>
      <c r="G1154" s="7">
        <v>0</v>
      </c>
      <c r="H1154" s="7">
        <v>0</v>
      </c>
      <c r="I1154" s="7">
        <v>330</v>
      </c>
      <c r="J1154" s="7">
        <v>0</v>
      </c>
      <c r="K1154" s="7">
        <v>330</v>
      </c>
      <c r="L1154" s="164">
        <v>1</v>
      </c>
      <c r="M1154" s="16">
        <v>0</v>
      </c>
      <c r="N1154" s="13">
        <v>46035</v>
      </c>
    </row>
    <row r="1155" spans="1:14" x14ac:dyDescent="0.15">
      <c r="A1155" s="163" t="s">
        <v>595</v>
      </c>
      <c r="B1155" s="164">
        <v>10367</v>
      </c>
      <c r="C1155" s="163" t="s">
        <v>9</v>
      </c>
      <c r="D1155" s="164">
        <v>1</v>
      </c>
      <c r="E1155" s="7">
        <v>330</v>
      </c>
      <c r="F1155" s="7">
        <v>0</v>
      </c>
      <c r="G1155" s="7">
        <v>0</v>
      </c>
      <c r="H1155" s="7">
        <v>0</v>
      </c>
      <c r="I1155" s="7">
        <v>330</v>
      </c>
      <c r="J1155" s="7">
        <v>0</v>
      </c>
      <c r="K1155" s="7">
        <v>330</v>
      </c>
      <c r="L1155" s="164">
        <v>1</v>
      </c>
      <c r="M1155" s="16">
        <v>0</v>
      </c>
      <c r="N1155" s="13">
        <v>46035</v>
      </c>
    </row>
    <row r="1156" spans="1:14" x14ac:dyDescent="0.15">
      <c r="A1156" s="163" t="s">
        <v>495</v>
      </c>
      <c r="B1156" s="164">
        <v>10354</v>
      </c>
      <c r="C1156" s="163" t="s">
        <v>19</v>
      </c>
      <c r="D1156" s="164">
        <v>2</v>
      </c>
      <c r="E1156" s="7">
        <v>700</v>
      </c>
      <c r="F1156" s="7">
        <v>0</v>
      </c>
      <c r="G1156" s="7">
        <v>0</v>
      </c>
      <c r="H1156" s="7">
        <v>0</v>
      </c>
      <c r="I1156" s="7">
        <v>700</v>
      </c>
      <c r="J1156" s="7">
        <v>0</v>
      </c>
      <c r="K1156" s="7">
        <v>700</v>
      </c>
      <c r="L1156" s="164">
        <v>1</v>
      </c>
      <c r="M1156" s="16">
        <v>0</v>
      </c>
      <c r="N1156" s="13">
        <v>46035</v>
      </c>
    </row>
    <row r="1157" spans="1:14" x14ac:dyDescent="0.15">
      <c r="A1157" s="163" t="s">
        <v>498</v>
      </c>
      <c r="B1157" s="164">
        <v>10356</v>
      </c>
      <c r="C1157" s="163" t="s">
        <v>19</v>
      </c>
      <c r="D1157" s="164">
        <v>2</v>
      </c>
      <c r="E1157" s="7">
        <v>720</v>
      </c>
      <c r="F1157" s="7">
        <v>0</v>
      </c>
      <c r="G1157" s="7">
        <v>0</v>
      </c>
      <c r="H1157" s="7">
        <v>0</v>
      </c>
      <c r="I1157" s="7">
        <v>720</v>
      </c>
      <c r="J1157" s="7">
        <v>0</v>
      </c>
      <c r="K1157" s="7">
        <v>720</v>
      </c>
      <c r="L1157" s="164">
        <v>1</v>
      </c>
      <c r="M1157" s="16">
        <v>0</v>
      </c>
      <c r="N1157" s="13">
        <v>46035</v>
      </c>
    </row>
    <row r="1158" spans="1:14" x14ac:dyDescent="0.15">
      <c r="A1158" s="163" t="s">
        <v>512</v>
      </c>
      <c r="B1158" s="164">
        <v>10427</v>
      </c>
      <c r="C1158" s="163" t="s">
        <v>12</v>
      </c>
      <c r="D1158" s="164">
        <v>2</v>
      </c>
      <c r="E1158" s="7">
        <v>718</v>
      </c>
      <c r="F1158" s="7">
        <v>0</v>
      </c>
      <c r="G1158" s="7">
        <v>0</v>
      </c>
      <c r="H1158" s="7">
        <v>0</v>
      </c>
      <c r="I1158" s="7">
        <v>718</v>
      </c>
      <c r="J1158" s="7">
        <v>0</v>
      </c>
      <c r="K1158" s="7">
        <v>718</v>
      </c>
      <c r="L1158" s="164">
        <v>1</v>
      </c>
      <c r="M1158" s="16">
        <v>0</v>
      </c>
      <c r="N1158" s="13">
        <v>46035</v>
      </c>
    </row>
    <row r="1159" spans="1:14" x14ac:dyDescent="0.15">
      <c r="A1159" s="163" t="s">
        <v>499</v>
      </c>
      <c r="B1159" s="164">
        <v>10423</v>
      </c>
      <c r="C1159" s="163" t="s">
        <v>79</v>
      </c>
      <c r="D1159" s="164">
        <v>2</v>
      </c>
      <c r="E1159" s="7">
        <v>560</v>
      </c>
      <c r="F1159" s="7">
        <v>0</v>
      </c>
      <c r="G1159" s="7">
        <v>0</v>
      </c>
      <c r="H1159" s="7">
        <v>0</v>
      </c>
      <c r="I1159" s="7">
        <v>560</v>
      </c>
      <c r="J1159" s="7">
        <v>0</v>
      </c>
      <c r="K1159" s="7">
        <v>560</v>
      </c>
      <c r="L1159" s="164">
        <v>1</v>
      </c>
      <c r="M1159" s="16">
        <v>0</v>
      </c>
      <c r="N1159" s="13">
        <v>46035</v>
      </c>
    </row>
    <row r="1160" spans="1:14" x14ac:dyDescent="0.15">
      <c r="A1160" s="163" t="s">
        <v>427</v>
      </c>
      <c r="B1160" s="164">
        <v>10633</v>
      </c>
      <c r="C1160" s="163" t="s">
        <v>727</v>
      </c>
      <c r="D1160" s="164">
        <v>1</v>
      </c>
      <c r="E1160" s="7">
        <v>159</v>
      </c>
      <c r="F1160" s="7">
        <v>0</v>
      </c>
      <c r="G1160" s="7">
        <v>0</v>
      </c>
      <c r="H1160" s="7">
        <v>0</v>
      </c>
      <c r="I1160" s="7">
        <v>159</v>
      </c>
      <c r="J1160" s="7">
        <v>0</v>
      </c>
      <c r="K1160" s="7">
        <v>159</v>
      </c>
      <c r="L1160" s="164">
        <v>1</v>
      </c>
      <c r="M1160" s="16">
        <v>0</v>
      </c>
      <c r="N1160" s="13">
        <v>46035</v>
      </c>
    </row>
    <row r="1161" spans="1:14" x14ac:dyDescent="0.15">
      <c r="A1161" s="163" t="s">
        <v>115</v>
      </c>
      <c r="B1161" s="164">
        <v>10489</v>
      </c>
      <c r="C1161" s="163" t="s">
        <v>98</v>
      </c>
      <c r="D1161" s="164">
        <v>1</v>
      </c>
      <c r="E1161" s="7">
        <v>45</v>
      </c>
      <c r="F1161" s="7">
        <v>0</v>
      </c>
      <c r="G1161" s="7">
        <v>0</v>
      </c>
      <c r="H1161" s="7">
        <v>0</v>
      </c>
      <c r="I1161" s="7">
        <v>45</v>
      </c>
      <c r="J1161" s="7">
        <v>0</v>
      </c>
      <c r="K1161" s="7">
        <v>45</v>
      </c>
      <c r="L1161" s="164">
        <v>1</v>
      </c>
      <c r="M1161" s="16">
        <v>0</v>
      </c>
      <c r="N1161" s="13">
        <v>46035</v>
      </c>
    </row>
    <row r="1162" spans="1:14" x14ac:dyDescent="0.15">
      <c r="A1162" s="163" t="s">
        <v>479</v>
      </c>
      <c r="B1162" s="164">
        <v>10396</v>
      </c>
      <c r="C1162" s="163" t="s">
        <v>32</v>
      </c>
      <c r="D1162" s="164">
        <v>2</v>
      </c>
      <c r="E1162" s="7">
        <v>1110</v>
      </c>
      <c r="F1162" s="7">
        <v>0</v>
      </c>
      <c r="G1162" s="7">
        <v>0</v>
      </c>
      <c r="H1162" s="7">
        <v>0</v>
      </c>
      <c r="I1162" s="7">
        <v>1110</v>
      </c>
      <c r="J1162" s="7">
        <v>0</v>
      </c>
      <c r="K1162" s="7">
        <v>1110</v>
      </c>
      <c r="L1162" s="164">
        <v>1</v>
      </c>
      <c r="M1162" s="16">
        <v>0</v>
      </c>
      <c r="N1162" s="13">
        <v>46036</v>
      </c>
    </row>
    <row r="1163" spans="1:14" x14ac:dyDescent="0.15">
      <c r="A1163" s="163" t="s">
        <v>616</v>
      </c>
      <c r="B1163" s="164">
        <v>10154</v>
      </c>
      <c r="C1163" s="163" t="s">
        <v>519</v>
      </c>
      <c r="D1163" s="164">
        <v>1</v>
      </c>
      <c r="E1163" s="7">
        <v>385</v>
      </c>
      <c r="F1163" s="7">
        <v>0</v>
      </c>
      <c r="G1163" s="7">
        <v>0</v>
      </c>
      <c r="H1163" s="7">
        <v>40.06</v>
      </c>
      <c r="I1163" s="7">
        <v>344.94</v>
      </c>
      <c r="J1163" s="7">
        <v>0</v>
      </c>
      <c r="K1163" s="7">
        <v>344.94</v>
      </c>
      <c r="L1163" s="164">
        <v>1</v>
      </c>
      <c r="M1163" s="16">
        <v>0</v>
      </c>
      <c r="N1163" s="13">
        <v>46036</v>
      </c>
    </row>
    <row r="1164" spans="1:14" x14ac:dyDescent="0.15">
      <c r="A1164" s="163" t="s">
        <v>737</v>
      </c>
      <c r="B1164" s="164">
        <v>10071</v>
      </c>
      <c r="C1164" s="163" t="s">
        <v>481</v>
      </c>
      <c r="D1164" s="164">
        <v>1</v>
      </c>
      <c r="E1164" s="7">
        <v>355</v>
      </c>
      <c r="F1164" s="7">
        <v>0</v>
      </c>
      <c r="G1164" s="7">
        <v>0</v>
      </c>
      <c r="H1164" s="7">
        <v>36.94</v>
      </c>
      <c r="I1164" s="7">
        <v>318.06</v>
      </c>
      <c r="J1164" s="7">
        <v>0</v>
      </c>
      <c r="K1164" s="7">
        <v>318.06</v>
      </c>
      <c r="L1164" s="164">
        <v>1</v>
      </c>
      <c r="M1164" s="16">
        <v>0</v>
      </c>
      <c r="N1164" s="13">
        <v>46036</v>
      </c>
    </row>
    <row r="1165" spans="1:14" x14ac:dyDescent="0.15">
      <c r="A1165" s="163" t="s">
        <v>550</v>
      </c>
      <c r="B1165" s="164">
        <v>10072</v>
      </c>
      <c r="C1165" s="163" t="s">
        <v>481</v>
      </c>
      <c r="D1165" s="164">
        <v>1</v>
      </c>
      <c r="E1165" s="7">
        <v>315</v>
      </c>
      <c r="F1165" s="7">
        <v>0</v>
      </c>
      <c r="G1165" s="7">
        <v>0</v>
      </c>
      <c r="H1165" s="7">
        <v>0</v>
      </c>
      <c r="I1165" s="7">
        <v>315</v>
      </c>
      <c r="J1165" s="7">
        <v>0</v>
      </c>
      <c r="K1165" s="7">
        <v>315</v>
      </c>
      <c r="L1165" s="164">
        <v>1</v>
      </c>
      <c r="M1165" s="16">
        <v>0</v>
      </c>
      <c r="N1165" s="13">
        <v>46036</v>
      </c>
    </row>
    <row r="1166" spans="1:14" x14ac:dyDescent="0.15">
      <c r="A1166" s="163" t="s">
        <v>733</v>
      </c>
      <c r="B1166" s="164">
        <v>10113</v>
      </c>
      <c r="C1166" s="163" t="s">
        <v>541</v>
      </c>
      <c r="D1166" s="164">
        <v>1</v>
      </c>
      <c r="E1166" s="7">
        <v>375</v>
      </c>
      <c r="F1166" s="7">
        <v>0</v>
      </c>
      <c r="G1166" s="7">
        <v>0</v>
      </c>
      <c r="H1166" s="7">
        <v>0</v>
      </c>
      <c r="I1166" s="7">
        <v>375</v>
      </c>
      <c r="J1166" s="7">
        <v>0</v>
      </c>
      <c r="K1166" s="7">
        <v>375</v>
      </c>
      <c r="L1166" s="164">
        <v>1</v>
      </c>
      <c r="M1166" s="16">
        <v>0</v>
      </c>
      <c r="N1166" s="13">
        <v>46036</v>
      </c>
    </row>
    <row r="1167" spans="1:14" x14ac:dyDescent="0.15">
      <c r="A1167" s="163" t="s">
        <v>612</v>
      </c>
      <c r="B1167" s="164">
        <v>10051</v>
      </c>
      <c r="C1167" s="163" t="s">
        <v>481</v>
      </c>
      <c r="D1167" s="164">
        <v>1</v>
      </c>
      <c r="E1167" s="7">
        <v>315</v>
      </c>
      <c r="F1167" s="7">
        <v>0</v>
      </c>
      <c r="G1167" s="7">
        <v>0</v>
      </c>
      <c r="H1167" s="7">
        <v>0</v>
      </c>
      <c r="I1167" s="7">
        <v>315</v>
      </c>
      <c r="J1167" s="7">
        <v>0</v>
      </c>
      <c r="K1167" s="7">
        <v>315</v>
      </c>
      <c r="L1167" s="164">
        <v>1</v>
      </c>
      <c r="M1167" s="16">
        <v>0</v>
      </c>
      <c r="N1167" s="13">
        <v>46036</v>
      </c>
    </row>
    <row r="1168" spans="1:14" x14ac:dyDescent="0.15">
      <c r="A1168" s="163" t="s">
        <v>668</v>
      </c>
      <c r="B1168" s="164">
        <v>10137</v>
      </c>
      <c r="C1168" s="163" t="s">
        <v>519</v>
      </c>
      <c r="D1168" s="164">
        <v>1</v>
      </c>
      <c r="E1168" s="7">
        <v>350</v>
      </c>
      <c r="F1168" s="7">
        <v>0</v>
      </c>
      <c r="G1168" s="7">
        <v>0</v>
      </c>
      <c r="H1168" s="7">
        <v>0</v>
      </c>
      <c r="I1168" s="7">
        <v>350</v>
      </c>
      <c r="J1168" s="7">
        <v>0</v>
      </c>
      <c r="K1168" s="7">
        <v>350</v>
      </c>
      <c r="L1168" s="164">
        <v>1</v>
      </c>
      <c r="M1168" s="16">
        <v>0</v>
      </c>
      <c r="N1168" s="13">
        <v>46036</v>
      </c>
    </row>
    <row r="1169" spans="1:14" x14ac:dyDescent="0.15">
      <c r="A1169" s="163" t="s">
        <v>523</v>
      </c>
      <c r="B1169" s="164">
        <v>10446</v>
      </c>
      <c r="C1169" s="163" t="s">
        <v>99</v>
      </c>
      <c r="D1169" s="164">
        <v>2</v>
      </c>
      <c r="E1169" s="7">
        <v>390</v>
      </c>
      <c r="F1169" s="7">
        <v>0</v>
      </c>
      <c r="G1169" s="7">
        <v>0</v>
      </c>
      <c r="H1169" s="7">
        <v>0</v>
      </c>
      <c r="I1169" s="7">
        <v>390</v>
      </c>
      <c r="J1169" s="7">
        <v>0</v>
      </c>
      <c r="K1169" s="7">
        <v>390</v>
      </c>
      <c r="L1169" s="164">
        <v>1</v>
      </c>
      <c r="M1169" s="16">
        <v>0</v>
      </c>
      <c r="N1169" s="13">
        <v>46036</v>
      </c>
    </row>
    <row r="1170" spans="1:14" x14ac:dyDescent="0.15">
      <c r="A1170" s="163" t="s">
        <v>757</v>
      </c>
      <c r="B1170" s="164">
        <v>10488</v>
      </c>
      <c r="C1170" s="163" t="s">
        <v>99</v>
      </c>
      <c r="D1170" s="164">
        <v>1</v>
      </c>
      <c r="E1170" s="7">
        <v>135</v>
      </c>
      <c r="F1170" s="7">
        <v>0</v>
      </c>
      <c r="G1170" s="7">
        <v>0</v>
      </c>
      <c r="H1170" s="7">
        <v>0</v>
      </c>
      <c r="I1170" s="7">
        <v>135</v>
      </c>
      <c r="J1170" s="7">
        <v>0</v>
      </c>
      <c r="K1170" s="7">
        <v>135</v>
      </c>
      <c r="L1170" s="164">
        <v>1</v>
      </c>
      <c r="M1170" s="16">
        <v>0</v>
      </c>
      <c r="N1170" s="13">
        <v>46036</v>
      </c>
    </row>
    <row r="1171" spans="1:14" x14ac:dyDescent="0.15">
      <c r="A1171" s="163" t="s">
        <v>489</v>
      </c>
      <c r="B1171" s="164">
        <v>10445</v>
      </c>
      <c r="C1171" s="163" t="s">
        <v>99</v>
      </c>
      <c r="D1171" s="164">
        <v>2</v>
      </c>
      <c r="E1171" s="7">
        <v>390</v>
      </c>
      <c r="F1171" s="7">
        <v>0</v>
      </c>
      <c r="G1171" s="7">
        <v>0</v>
      </c>
      <c r="H1171" s="7">
        <v>0</v>
      </c>
      <c r="I1171" s="7">
        <v>390</v>
      </c>
      <c r="J1171" s="7">
        <v>0</v>
      </c>
      <c r="K1171" s="7">
        <v>390</v>
      </c>
      <c r="L1171" s="164">
        <v>1</v>
      </c>
      <c r="M1171" s="16">
        <v>0</v>
      </c>
      <c r="N1171" s="13">
        <v>46036</v>
      </c>
    </row>
    <row r="1172" spans="1:14" x14ac:dyDescent="0.15">
      <c r="A1172" s="163" t="s">
        <v>552</v>
      </c>
      <c r="B1172" s="164">
        <v>10211</v>
      </c>
      <c r="C1172" s="163" t="s">
        <v>491</v>
      </c>
      <c r="D1172" s="164">
        <v>15</v>
      </c>
      <c r="E1172" s="7">
        <v>3975</v>
      </c>
      <c r="F1172" s="7">
        <v>0</v>
      </c>
      <c r="G1172" s="7">
        <v>0</v>
      </c>
      <c r="H1172" s="7">
        <v>0</v>
      </c>
      <c r="I1172" s="7">
        <v>3975</v>
      </c>
      <c r="J1172" s="7">
        <v>0</v>
      </c>
      <c r="K1172" s="7">
        <v>3975</v>
      </c>
      <c r="L1172" s="164">
        <v>1</v>
      </c>
      <c r="M1172" s="16">
        <v>0</v>
      </c>
      <c r="N1172" s="13">
        <v>46036</v>
      </c>
    </row>
    <row r="1173" spans="1:14" x14ac:dyDescent="0.15">
      <c r="A1173" s="163" t="s">
        <v>525</v>
      </c>
      <c r="B1173" s="164">
        <v>10214</v>
      </c>
      <c r="C1173" s="163" t="s">
        <v>491</v>
      </c>
      <c r="D1173" s="164">
        <v>6</v>
      </c>
      <c r="E1173" s="7">
        <v>1590</v>
      </c>
      <c r="F1173" s="7">
        <v>0</v>
      </c>
      <c r="G1173" s="7">
        <v>0</v>
      </c>
      <c r="H1173" s="7">
        <v>0</v>
      </c>
      <c r="I1173" s="7">
        <v>1590</v>
      </c>
      <c r="J1173" s="7">
        <v>0</v>
      </c>
      <c r="K1173" s="7">
        <v>1590</v>
      </c>
      <c r="L1173" s="164">
        <v>1</v>
      </c>
      <c r="M1173" s="16">
        <v>0</v>
      </c>
      <c r="N1173" s="13">
        <v>46036</v>
      </c>
    </row>
    <row r="1174" spans="1:14" x14ac:dyDescent="0.15">
      <c r="A1174" s="163" t="s">
        <v>506</v>
      </c>
      <c r="B1174" s="164">
        <v>10221</v>
      </c>
      <c r="C1174" s="163" t="s">
        <v>491</v>
      </c>
      <c r="D1174" s="164">
        <v>16</v>
      </c>
      <c r="E1174" s="7">
        <v>4080</v>
      </c>
      <c r="F1174" s="7">
        <v>0</v>
      </c>
      <c r="G1174" s="7">
        <v>0</v>
      </c>
      <c r="H1174" s="7">
        <v>7.02</v>
      </c>
      <c r="I1174" s="7">
        <v>4072.98</v>
      </c>
      <c r="J1174" s="7">
        <v>0</v>
      </c>
      <c r="K1174" s="7">
        <v>4072.98</v>
      </c>
      <c r="L1174" s="164">
        <v>1</v>
      </c>
      <c r="M1174" s="16">
        <v>0</v>
      </c>
      <c r="N1174" s="13">
        <v>46036</v>
      </c>
    </row>
    <row r="1175" spans="1:14" x14ac:dyDescent="0.15">
      <c r="A1175" s="163" t="s">
        <v>562</v>
      </c>
      <c r="B1175" s="164">
        <v>10218</v>
      </c>
      <c r="C1175" s="163" t="s">
        <v>491</v>
      </c>
      <c r="D1175" s="164">
        <v>11</v>
      </c>
      <c r="E1175" s="7">
        <v>2695</v>
      </c>
      <c r="F1175" s="7">
        <v>0</v>
      </c>
      <c r="G1175" s="7">
        <v>0</v>
      </c>
      <c r="H1175" s="7">
        <v>0</v>
      </c>
      <c r="I1175" s="7">
        <v>2695</v>
      </c>
      <c r="J1175" s="7">
        <v>0</v>
      </c>
      <c r="K1175" s="7">
        <v>2695</v>
      </c>
      <c r="L1175" s="164">
        <v>1</v>
      </c>
      <c r="M1175" s="16">
        <v>0</v>
      </c>
      <c r="N1175" s="13">
        <v>46036</v>
      </c>
    </row>
    <row r="1176" spans="1:14" x14ac:dyDescent="0.15">
      <c r="A1176" s="163" t="s">
        <v>647</v>
      </c>
      <c r="B1176" s="164">
        <v>10224</v>
      </c>
      <c r="C1176" s="163" t="s">
        <v>491</v>
      </c>
      <c r="D1176" s="164">
        <v>1</v>
      </c>
      <c r="E1176" s="7">
        <v>255</v>
      </c>
      <c r="F1176" s="7">
        <v>0</v>
      </c>
      <c r="G1176" s="7">
        <v>0</v>
      </c>
      <c r="H1176" s="7">
        <v>0</v>
      </c>
      <c r="I1176" s="7">
        <v>255</v>
      </c>
      <c r="J1176" s="7">
        <v>0</v>
      </c>
      <c r="K1176" s="7">
        <v>255</v>
      </c>
      <c r="L1176" s="164">
        <v>1</v>
      </c>
      <c r="M1176" s="16">
        <v>0</v>
      </c>
      <c r="N1176" s="13">
        <v>46036</v>
      </c>
    </row>
    <row r="1177" spans="1:14" x14ac:dyDescent="0.15">
      <c r="A1177" s="163" t="s">
        <v>492</v>
      </c>
      <c r="B1177" s="164">
        <v>10216</v>
      </c>
      <c r="C1177" s="163" t="s">
        <v>491</v>
      </c>
      <c r="D1177" s="164">
        <v>2</v>
      </c>
      <c r="E1177" s="7">
        <v>490</v>
      </c>
      <c r="F1177" s="7">
        <v>0</v>
      </c>
      <c r="G1177" s="7">
        <v>0</v>
      </c>
      <c r="H1177" s="7">
        <v>6.75</v>
      </c>
      <c r="I1177" s="7">
        <v>483.25</v>
      </c>
      <c r="J1177" s="7">
        <v>0</v>
      </c>
      <c r="K1177" s="7">
        <v>483.25</v>
      </c>
      <c r="L1177" s="164">
        <v>1</v>
      </c>
      <c r="M1177" s="16">
        <v>0</v>
      </c>
      <c r="N1177" s="13">
        <v>46036</v>
      </c>
    </row>
    <row r="1178" spans="1:14" x14ac:dyDescent="0.15">
      <c r="A1178" s="163" t="s">
        <v>493</v>
      </c>
      <c r="B1178" s="164">
        <v>10264</v>
      </c>
      <c r="C1178" s="163" t="s">
        <v>9</v>
      </c>
      <c r="D1178" s="164">
        <v>3</v>
      </c>
      <c r="E1178" s="7">
        <v>570</v>
      </c>
      <c r="F1178" s="7">
        <v>0</v>
      </c>
      <c r="G1178" s="7">
        <v>0</v>
      </c>
      <c r="H1178" s="7">
        <v>5.23</v>
      </c>
      <c r="I1178" s="7">
        <v>564.77</v>
      </c>
      <c r="J1178" s="7">
        <v>0</v>
      </c>
      <c r="K1178" s="7">
        <v>564.77</v>
      </c>
      <c r="L1178" s="164">
        <v>1</v>
      </c>
      <c r="M1178" s="16">
        <v>0</v>
      </c>
      <c r="N1178" s="13">
        <v>46036</v>
      </c>
    </row>
    <row r="1179" spans="1:14" x14ac:dyDescent="0.15">
      <c r="A1179" s="163" t="s">
        <v>526</v>
      </c>
      <c r="B1179" s="164">
        <v>10363</v>
      </c>
      <c r="C1179" s="163" t="s">
        <v>9</v>
      </c>
      <c r="D1179" s="164">
        <v>1</v>
      </c>
      <c r="E1179" s="7">
        <v>265</v>
      </c>
      <c r="F1179" s="7">
        <v>0</v>
      </c>
      <c r="G1179" s="7">
        <v>0</v>
      </c>
      <c r="H1179" s="7">
        <v>0</v>
      </c>
      <c r="I1179" s="7">
        <v>265</v>
      </c>
      <c r="J1179" s="7">
        <v>0</v>
      </c>
      <c r="K1179" s="7">
        <v>265</v>
      </c>
      <c r="L1179" s="164">
        <v>1</v>
      </c>
      <c r="M1179" s="16">
        <v>0</v>
      </c>
      <c r="N1179" s="13">
        <v>46036</v>
      </c>
    </row>
    <row r="1180" spans="1:14" x14ac:dyDescent="0.15">
      <c r="A1180" s="163" t="s">
        <v>528</v>
      </c>
      <c r="B1180" s="164">
        <v>10357</v>
      </c>
      <c r="C1180" s="163" t="s">
        <v>19</v>
      </c>
      <c r="D1180" s="164">
        <v>1</v>
      </c>
      <c r="E1180" s="7">
        <v>360</v>
      </c>
      <c r="F1180" s="7">
        <v>0</v>
      </c>
      <c r="G1180" s="7">
        <v>0</v>
      </c>
      <c r="H1180" s="7">
        <v>0</v>
      </c>
      <c r="I1180" s="7">
        <v>360</v>
      </c>
      <c r="J1180" s="7">
        <v>0</v>
      </c>
      <c r="K1180" s="7">
        <v>360</v>
      </c>
      <c r="L1180" s="164">
        <v>1</v>
      </c>
      <c r="M1180" s="16">
        <v>0</v>
      </c>
      <c r="N1180" s="13">
        <v>46036</v>
      </c>
    </row>
    <row r="1181" spans="1:14" x14ac:dyDescent="0.15">
      <c r="A1181" s="163" t="s">
        <v>651</v>
      </c>
      <c r="B1181" s="164">
        <v>10355</v>
      </c>
      <c r="C1181" s="163" t="s">
        <v>19</v>
      </c>
      <c r="D1181" s="164">
        <v>1</v>
      </c>
      <c r="E1181" s="7">
        <v>350</v>
      </c>
      <c r="F1181" s="7">
        <v>0</v>
      </c>
      <c r="G1181" s="7">
        <v>0</v>
      </c>
      <c r="H1181" s="7">
        <v>0</v>
      </c>
      <c r="I1181" s="7">
        <v>350</v>
      </c>
      <c r="J1181" s="7">
        <v>0</v>
      </c>
      <c r="K1181" s="7">
        <v>350</v>
      </c>
      <c r="L1181" s="164">
        <v>1</v>
      </c>
      <c r="M1181" s="16">
        <v>0</v>
      </c>
      <c r="N1181" s="13">
        <v>46036</v>
      </c>
    </row>
    <row r="1182" spans="1:14" x14ac:dyDescent="0.15">
      <c r="A1182" s="163" t="s">
        <v>529</v>
      </c>
      <c r="B1182" s="164">
        <v>10353</v>
      </c>
      <c r="C1182" s="163" t="s">
        <v>19</v>
      </c>
      <c r="D1182" s="164">
        <v>1</v>
      </c>
      <c r="E1182" s="7">
        <v>350</v>
      </c>
      <c r="F1182" s="7">
        <v>0</v>
      </c>
      <c r="G1182" s="7">
        <v>0</v>
      </c>
      <c r="H1182" s="7">
        <v>0</v>
      </c>
      <c r="I1182" s="7">
        <v>350</v>
      </c>
      <c r="J1182" s="7">
        <v>0</v>
      </c>
      <c r="K1182" s="7">
        <v>350</v>
      </c>
      <c r="L1182" s="164">
        <v>1</v>
      </c>
      <c r="M1182" s="16">
        <v>0</v>
      </c>
      <c r="N1182" s="13">
        <v>46036</v>
      </c>
    </row>
    <row r="1183" spans="1:14" x14ac:dyDescent="0.15">
      <c r="A1183" s="163" t="s">
        <v>498</v>
      </c>
      <c r="B1183" s="164">
        <v>10356</v>
      </c>
      <c r="C1183" s="163" t="s">
        <v>19</v>
      </c>
      <c r="D1183" s="164">
        <v>1</v>
      </c>
      <c r="E1183" s="7">
        <v>360</v>
      </c>
      <c r="F1183" s="7">
        <v>0</v>
      </c>
      <c r="G1183" s="7">
        <v>0</v>
      </c>
      <c r="H1183" s="7">
        <v>0</v>
      </c>
      <c r="I1183" s="7">
        <v>360</v>
      </c>
      <c r="J1183" s="7">
        <v>0</v>
      </c>
      <c r="K1183" s="7">
        <v>360</v>
      </c>
      <c r="L1183" s="164">
        <v>1</v>
      </c>
      <c r="M1183" s="16">
        <v>0</v>
      </c>
      <c r="N1183" s="13">
        <v>46036</v>
      </c>
    </row>
    <row r="1184" spans="1:14" x14ac:dyDescent="0.15">
      <c r="A1184" s="163" t="s">
        <v>573</v>
      </c>
      <c r="B1184" s="164">
        <v>10035</v>
      </c>
      <c r="C1184" s="163" t="s">
        <v>462</v>
      </c>
      <c r="D1184" s="164">
        <v>1</v>
      </c>
      <c r="E1184" s="7">
        <v>320</v>
      </c>
      <c r="F1184" s="7">
        <v>0</v>
      </c>
      <c r="G1184" s="7">
        <v>0</v>
      </c>
      <c r="H1184" s="7">
        <v>0</v>
      </c>
      <c r="I1184" s="7">
        <v>320</v>
      </c>
      <c r="J1184" s="7">
        <v>0</v>
      </c>
      <c r="K1184" s="7">
        <v>320</v>
      </c>
      <c r="L1184" s="164">
        <v>1</v>
      </c>
      <c r="M1184" s="16">
        <v>0</v>
      </c>
      <c r="N1184" s="13">
        <v>46036</v>
      </c>
    </row>
    <row r="1185" spans="1:14" x14ac:dyDescent="0.15">
      <c r="A1185" s="163" t="s">
        <v>831</v>
      </c>
      <c r="B1185" s="164">
        <v>10259</v>
      </c>
      <c r="C1185" s="163" t="s">
        <v>399</v>
      </c>
      <c r="D1185" s="164">
        <v>3</v>
      </c>
      <c r="E1185" s="7">
        <v>0</v>
      </c>
      <c r="F1185" s="7">
        <v>0</v>
      </c>
      <c r="G1185" s="7">
        <v>0</v>
      </c>
      <c r="H1185" s="7">
        <v>0</v>
      </c>
      <c r="I1185" s="7">
        <v>0</v>
      </c>
      <c r="J1185" s="7">
        <v>0</v>
      </c>
      <c r="K1185" s="7">
        <v>0</v>
      </c>
      <c r="L1185" s="164">
        <v>0</v>
      </c>
      <c r="M1185" s="16">
        <v>0</v>
      </c>
      <c r="N1185" s="13">
        <v>46036</v>
      </c>
    </row>
    <row r="1186" spans="1:14" x14ac:dyDescent="0.15">
      <c r="A1186" s="163" t="s">
        <v>473</v>
      </c>
      <c r="B1186" s="164">
        <v>10528</v>
      </c>
      <c r="C1186" s="163" t="s">
        <v>399</v>
      </c>
      <c r="D1186" s="164">
        <v>1</v>
      </c>
      <c r="E1186" s="7">
        <v>0</v>
      </c>
      <c r="F1186" s="7">
        <v>0</v>
      </c>
      <c r="G1186" s="7">
        <v>0</v>
      </c>
      <c r="H1186" s="7">
        <v>0</v>
      </c>
      <c r="I1186" s="7">
        <v>0</v>
      </c>
      <c r="J1186" s="7">
        <v>0</v>
      </c>
      <c r="K1186" s="7">
        <v>0</v>
      </c>
      <c r="L1186" s="164">
        <v>0</v>
      </c>
      <c r="M1186" s="16">
        <v>0</v>
      </c>
      <c r="N1186" s="13">
        <v>46036</v>
      </c>
    </row>
    <row r="1187" spans="1:14" x14ac:dyDescent="0.15">
      <c r="A1187" s="163" t="s">
        <v>427</v>
      </c>
      <c r="B1187" s="164">
        <v>10633</v>
      </c>
      <c r="C1187" s="163" t="s">
        <v>727</v>
      </c>
      <c r="D1187" s="164">
        <v>2</v>
      </c>
      <c r="E1187" s="7">
        <v>318</v>
      </c>
      <c r="F1187" s="7">
        <v>0</v>
      </c>
      <c r="G1187" s="7">
        <v>0</v>
      </c>
      <c r="H1187" s="7">
        <v>0</v>
      </c>
      <c r="I1187" s="7">
        <v>318</v>
      </c>
      <c r="J1187" s="7">
        <v>0</v>
      </c>
      <c r="K1187" s="7">
        <v>318</v>
      </c>
      <c r="L1187" s="164">
        <v>1</v>
      </c>
      <c r="M1187" s="16">
        <v>0</v>
      </c>
      <c r="N1187" s="13">
        <v>46036</v>
      </c>
    </row>
    <row r="1188" spans="1:14" x14ac:dyDescent="0.15">
      <c r="A1188" s="163" t="s">
        <v>500</v>
      </c>
      <c r="B1188" s="164">
        <v>10494</v>
      </c>
      <c r="C1188" s="163" t="s">
        <v>98</v>
      </c>
      <c r="D1188" s="164">
        <v>2</v>
      </c>
      <c r="E1188" s="7">
        <v>76</v>
      </c>
      <c r="F1188" s="7">
        <v>0</v>
      </c>
      <c r="G1188" s="7">
        <v>0</v>
      </c>
      <c r="H1188" s="7">
        <v>0</v>
      </c>
      <c r="I1188" s="7">
        <v>76</v>
      </c>
      <c r="J1188" s="7">
        <v>0</v>
      </c>
      <c r="K1188" s="7">
        <v>76</v>
      </c>
      <c r="L1188" s="164">
        <v>1</v>
      </c>
      <c r="M1188" s="16">
        <v>0</v>
      </c>
      <c r="N1188" s="13">
        <v>46036</v>
      </c>
    </row>
    <row r="1189" spans="1:14" x14ac:dyDescent="0.15">
      <c r="A1189" s="163" t="s">
        <v>115</v>
      </c>
      <c r="B1189" s="164">
        <v>10489</v>
      </c>
      <c r="C1189" s="163" t="s">
        <v>98</v>
      </c>
      <c r="D1189" s="164">
        <v>2</v>
      </c>
      <c r="E1189" s="7">
        <v>90</v>
      </c>
      <c r="F1189" s="7">
        <v>0</v>
      </c>
      <c r="G1189" s="7">
        <v>0</v>
      </c>
      <c r="H1189" s="7">
        <v>0</v>
      </c>
      <c r="I1189" s="7">
        <v>90</v>
      </c>
      <c r="J1189" s="7">
        <v>0</v>
      </c>
      <c r="K1189" s="7">
        <v>90</v>
      </c>
      <c r="L1189" s="164">
        <v>1</v>
      </c>
      <c r="M1189" s="16">
        <v>0</v>
      </c>
      <c r="N1189" s="13">
        <v>46036</v>
      </c>
    </row>
    <row r="1190" spans="1:14" x14ac:dyDescent="0.15">
      <c r="A1190" s="163" t="s">
        <v>474</v>
      </c>
      <c r="B1190" s="164">
        <v>10527</v>
      </c>
      <c r="C1190" s="163" t="s">
        <v>462</v>
      </c>
      <c r="D1190" s="164">
        <v>1</v>
      </c>
      <c r="E1190" s="7">
        <v>299</v>
      </c>
      <c r="F1190" s="7">
        <v>0</v>
      </c>
      <c r="G1190" s="7">
        <v>0</v>
      </c>
      <c r="H1190" s="7">
        <v>0</v>
      </c>
      <c r="I1190" s="7">
        <v>299</v>
      </c>
      <c r="J1190" s="7">
        <v>0</v>
      </c>
      <c r="K1190" s="7">
        <v>299</v>
      </c>
      <c r="L1190" s="164">
        <v>1</v>
      </c>
      <c r="M1190" s="16">
        <v>0</v>
      </c>
      <c r="N1190" s="13">
        <v>46036</v>
      </c>
    </row>
    <row r="1191" spans="1:14" x14ac:dyDescent="0.15">
      <c r="A1191" s="163" t="s">
        <v>429</v>
      </c>
      <c r="B1191" s="164">
        <v>10632</v>
      </c>
      <c r="C1191" s="163" t="s">
        <v>727</v>
      </c>
      <c r="D1191" s="164">
        <v>3</v>
      </c>
      <c r="E1191" s="7">
        <v>477</v>
      </c>
      <c r="F1191" s="7">
        <v>0</v>
      </c>
      <c r="G1191" s="7">
        <v>0</v>
      </c>
      <c r="H1191" s="7">
        <v>0</v>
      </c>
      <c r="I1191" s="7">
        <v>477</v>
      </c>
      <c r="J1191" s="7">
        <v>0</v>
      </c>
      <c r="K1191" s="7">
        <v>477</v>
      </c>
      <c r="L1191" s="164">
        <v>1</v>
      </c>
      <c r="M1191" s="16">
        <v>0</v>
      </c>
      <c r="N1191" s="13">
        <v>46036</v>
      </c>
    </row>
    <row r="1192" spans="1:14" x14ac:dyDescent="0.15">
      <c r="A1192" s="163" t="s">
        <v>636</v>
      </c>
      <c r="B1192" s="164">
        <v>10549</v>
      </c>
      <c r="C1192" s="163" t="s">
        <v>399</v>
      </c>
      <c r="D1192" s="164">
        <v>2</v>
      </c>
      <c r="E1192" s="7">
        <v>0</v>
      </c>
      <c r="F1192" s="7">
        <v>0</v>
      </c>
      <c r="G1192" s="7">
        <v>0</v>
      </c>
      <c r="H1192" s="7">
        <v>0</v>
      </c>
      <c r="I1192" s="7">
        <v>0</v>
      </c>
      <c r="J1192" s="7">
        <v>0</v>
      </c>
      <c r="K1192" s="7">
        <v>0</v>
      </c>
      <c r="L1192" s="164">
        <v>0</v>
      </c>
      <c r="M1192" s="16">
        <v>0</v>
      </c>
      <c r="N1192" s="13">
        <v>46036</v>
      </c>
    </row>
    <row r="1193" spans="1:14" x14ac:dyDescent="0.15">
      <c r="A1193" s="163" t="s">
        <v>502</v>
      </c>
      <c r="B1193" s="164">
        <v>10240</v>
      </c>
      <c r="C1193" s="163" t="s">
        <v>38</v>
      </c>
      <c r="D1193" s="164">
        <v>1</v>
      </c>
      <c r="E1193" s="7">
        <v>95</v>
      </c>
      <c r="F1193" s="7">
        <v>0</v>
      </c>
      <c r="G1193" s="7">
        <v>0</v>
      </c>
      <c r="H1193" s="7">
        <v>0</v>
      </c>
      <c r="I1193" s="7">
        <v>95</v>
      </c>
      <c r="J1193" s="7">
        <v>0</v>
      </c>
      <c r="K1193" s="7">
        <v>95</v>
      </c>
      <c r="L1193" s="164">
        <v>1</v>
      </c>
      <c r="M1193" s="16">
        <v>0</v>
      </c>
      <c r="N1193" s="13">
        <v>46037</v>
      </c>
    </row>
    <row r="1194" spans="1:14" x14ac:dyDescent="0.15">
      <c r="A1194" s="163" t="s">
        <v>479</v>
      </c>
      <c r="B1194" s="164">
        <v>10396</v>
      </c>
      <c r="C1194" s="163" t="s">
        <v>32</v>
      </c>
      <c r="D1194" s="164">
        <v>1</v>
      </c>
      <c r="E1194" s="7">
        <v>555</v>
      </c>
      <c r="F1194" s="7">
        <v>0</v>
      </c>
      <c r="G1194" s="7">
        <v>0</v>
      </c>
      <c r="H1194" s="7">
        <v>0</v>
      </c>
      <c r="I1194" s="7">
        <v>555</v>
      </c>
      <c r="J1194" s="7">
        <v>0</v>
      </c>
      <c r="K1194" s="7">
        <v>555</v>
      </c>
      <c r="L1194" s="164">
        <v>1</v>
      </c>
      <c r="M1194" s="16">
        <v>0</v>
      </c>
      <c r="N1194" s="13">
        <v>46037</v>
      </c>
    </row>
    <row r="1195" spans="1:14" x14ac:dyDescent="0.15">
      <c r="A1195" s="163" t="s">
        <v>584</v>
      </c>
      <c r="B1195" s="164">
        <v>10069</v>
      </c>
      <c r="C1195" s="163" t="s">
        <v>481</v>
      </c>
      <c r="D1195" s="164">
        <v>2</v>
      </c>
      <c r="E1195" s="7">
        <v>710</v>
      </c>
      <c r="F1195" s="7">
        <v>0</v>
      </c>
      <c r="G1195" s="7">
        <v>0</v>
      </c>
      <c r="H1195" s="7">
        <v>71</v>
      </c>
      <c r="I1195" s="7">
        <v>639</v>
      </c>
      <c r="J1195" s="7">
        <v>0</v>
      </c>
      <c r="K1195" s="7">
        <v>639</v>
      </c>
      <c r="L1195" s="164">
        <v>1</v>
      </c>
      <c r="M1195" s="16">
        <v>0</v>
      </c>
      <c r="N1195" s="13">
        <v>46037</v>
      </c>
    </row>
    <row r="1196" spans="1:14" x14ac:dyDescent="0.15">
      <c r="A1196" s="163" t="s">
        <v>518</v>
      </c>
      <c r="B1196" s="164">
        <v>10145</v>
      </c>
      <c r="C1196" s="163" t="s">
        <v>519</v>
      </c>
      <c r="D1196" s="164">
        <v>3</v>
      </c>
      <c r="E1196" s="7">
        <v>1110</v>
      </c>
      <c r="F1196" s="7">
        <v>0</v>
      </c>
      <c r="G1196" s="7">
        <v>0</v>
      </c>
      <c r="H1196" s="7">
        <v>0</v>
      </c>
      <c r="I1196" s="7">
        <v>1110</v>
      </c>
      <c r="J1196" s="7">
        <v>0</v>
      </c>
      <c r="K1196" s="7">
        <v>1110</v>
      </c>
      <c r="L1196" s="164">
        <v>1</v>
      </c>
      <c r="M1196" s="16">
        <v>0</v>
      </c>
      <c r="N1196" s="13">
        <v>46037</v>
      </c>
    </row>
    <row r="1197" spans="1:14" x14ac:dyDescent="0.15">
      <c r="A1197" s="163" t="s">
        <v>482</v>
      </c>
      <c r="B1197" s="164">
        <v>10109</v>
      </c>
      <c r="C1197" s="163" t="s">
        <v>483</v>
      </c>
      <c r="D1197" s="164">
        <v>1</v>
      </c>
      <c r="E1197" s="7">
        <v>275</v>
      </c>
      <c r="F1197" s="7">
        <v>0</v>
      </c>
      <c r="G1197" s="7">
        <v>0</v>
      </c>
      <c r="H1197" s="7">
        <v>0</v>
      </c>
      <c r="I1197" s="7">
        <v>275</v>
      </c>
      <c r="J1197" s="7">
        <v>0</v>
      </c>
      <c r="K1197" s="7">
        <v>275</v>
      </c>
      <c r="L1197" s="164">
        <v>1</v>
      </c>
      <c r="M1197" s="16">
        <v>0</v>
      </c>
      <c r="N1197" s="13">
        <v>46037</v>
      </c>
    </row>
    <row r="1198" spans="1:14" x14ac:dyDescent="0.15">
      <c r="A1198" s="163" t="s">
        <v>561</v>
      </c>
      <c r="B1198" s="164">
        <v>10088</v>
      </c>
      <c r="C1198" s="163" t="s">
        <v>481</v>
      </c>
      <c r="D1198" s="164">
        <v>1</v>
      </c>
      <c r="E1198" s="7">
        <v>275</v>
      </c>
      <c r="F1198" s="7">
        <v>0</v>
      </c>
      <c r="G1198" s="7">
        <v>0</v>
      </c>
      <c r="H1198" s="7">
        <v>0</v>
      </c>
      <c r="I1198" s="7">
        <v>275</v>
      </c>
      <c r="J1198" s="7">
        <v>0</v>
      </c>
      <c r="K1198" s="7">
        <v>275</v>
      </c>
      <c r="L1198" s="164">
        <v>1</v>
      </c>
      <c r="M1198" s="16">
        <v>0</v>
      </c>
      <c r="N1198" s="13">
        <v>46037</v>
      </c>
    </row>
    <row r="1199" spans="1:14" x14ac:dyDescent="0.15">
      <c r="A1199" s="163" t="s">
        <v>579</v>
      </c>
      <c r="B1199" s="164">
        <v>10062</v>
      </c>
      <c r="C1199" s="163" t="s">
        <v>481</v>
      </c>
      <c r="D1199" s="164">
        <v>1</v>
      </c>
      <c r="E1199" s="7">
        <v>275</v>
      </c>
      <c r="F1199" s="7">
        <v>0</v>
      </c>
      <c r="G1199" s="7">
        <v>0</v>
      </c>
      <c r="H1199" s="7">
        <v>0</v>
      </c>
      <c r="I1199" s="7">
        <v>275</v>
      </c>
      <c r="J1199" s="7">
        <v>0</v>
      </c>
      <c r="K1199" s="7">
        <v>275</v>
      </c>
      <c r="L1199" s="164">
        <v>1</v>
      </c>
      <c r="M1199" s="16">
        <v>0</v>
      </c>
      <c r="N1199" s="13">
        <v>46037</v>
      </c>
    </row>
    <row r="1200" spans="1:14" x14ac:dyDescent="0.15">
      <c r="A1200" s="163" t="s">
        <v>487</v>
      </c>
      <c r="B1200" s="164">
        <v>10442</v>
      </c>
      <c r="C1200" s="163" t="s">
        <v>99</v>
      </c>
      <c r="D1200" s="164">
        <v>1</v>
      </c>
      <c r="E1200" s="7">
        <v>83</v>
      </c>
      <c r="F1200" s="7">
        <v>0</v>
      </c>
      <c r="G1200" s="7">
        <v>0</v>
      </c>
      <c r="H1200" s="7">
        <v>0</v>
      </c>
      <c r="I1200" s="7">
        <v>83</v>
      </c>
      <c r="J1200" s="7">
        <v>0</v>
      </c>
      <c r="K1200" s="7">
        <v>83</v>
      </c>
      <c r="L1200" s="164">
        <v>1</v>
      </c>
      <c r="M1200" s="16">
        <v>0</v>
      </c>
      <c r="N1200" s="13">
        <v>46037</v>
      </c>
    </row>
    <row r="1201" spans="1:14" x14ac:dyDescent="0.15">
      <c r="A1201" s="163" t="s">
        <v>552</v>
      </c>
      <c r="B1201" s="164">
        <v>10211</v>
      </c>
      <c r="C1201" s="163" t="s">
        <v>491</v>
      </c>
      <c r="D1201" s="164">
        <v>1</v>
      </c>
      <c r="E1201" s="7">
        <v>265</v>
      </c>
      <c r="F1201" s="7">
        <v>0</v>
      </c>
      <c r="G1201" s="7">
        <v>0</v>
      </c>
      <c r="H1201" s="7">
        <v>0</v>
      </c>
      <c r="I1201" s="7">
        <v>265</v>
      </c>
      <c r="J1201" s="7">
        <v>0</v>
      </c>
      <c r="K1201" s="7">
        <v>265</v>
      </c>
      <c r="L1201" s="164">
        <v>1</v>
      </c>
      <c r="M1201" s="16">
        <v>0</v>
      </c>
      <c r="N1201" s="13">
        <v>46037</v>
      </c>
    </row>
    <row r="1202" spans="1:14" x14ac:dyDescent="0.15">
      <c r="A1202" s="163" t="s">
        <v>493</v>
      </c>
      <c r="B1202" s="164">
        <v>10264</v>
      </c>
      <c r="C1202" s="163" t="s">
        <v>9</v>
      </c>
      <c r="D1202" s="164">
        <v>4</v>
      </c>
      <c r="E1202" s="7">
        <v>760</v>
      </c>
      <c r="F1202" s="7">
        <v>0</v>
      </c>
      <c r="G1202" s="7">
        <v>0</v>
      </c>
      <c r="H1202" s="7">
        <v>56.49</v>
      </c>
      <c r="I1202" s="7">
        <v>703.51</v>
      </c>
      <c r="J1202" s="7">
        <v>0</v>
      </c>
      <c r="K1202" s="7">
        <v>703.51</v>
      </c>
      <c r="L1202" s="164">
        <v>1</v>
      </c>
      <c r="M1202" s="16">
        <v>0</v>
      </c>
      <c r="N1202" s="13">
        <v>46037</v>
      </c>
    </row>
    <row r="1203" spans="1:14" x14ac:dyDescent="0.15">
      <c r="A1203" s="163" t="s">
        <v>587</v>
      </c>
      <c r="B1203" s="164">
        <v>10381</v>
      </c>
      <c r="C1203" s="163" t="s">
        <v>9</v>
      </c>
      <c r="D1203" s="164">
        <v>1</v>
      </c>
      <c r="E1203" s="7">
        <v>225</v>
      </c>
      <c r="F1203" s="7">
        <v>0</v>
      </c>
      <c r="G1203" s="7">
        <v>0</v>
      </c>
      <c r="H1203" s="7">
        <v>0</v>
      </c>
      <c r="I1203" s="7">
        <v>225</v>
      </c>
      <c r="J1203" s="7">
        <v>0</v>
      </c>
      <c r="K1203" s="7">
        <v>225</v>
      </c>
      <c r="L1203" s="164">
        <v>1</v>
      </c>
      <c r="M1203" s="16">
        <v>0</v>
      </c>
      <c r="N1203" s="13">
        <v>46037</v>
      </c>
    </row>
    <row r="1204" spans="1:14" x14ac:dyDescent="0.15">
      <c r="A1204" s="163" t="s">
        <v>604</v>
      </c>
      <c r="B1204" s="164">
        <v>10685</v>
      </c>
      <c r="C1204" s="163" t="s">
        <v>9</v>
      </c>
      <c r="D1204" s="164">
        <v>1</v>
      </c>
      <c r="E1204" s="7">
        <v>225</v>
      </c>
      <c r="F1204" s="7">
        <v>0</v>
      </c>
      <c r="G1204" s="7">
        <v>0</v>
      </c>
      <c r="H1204" s="7">
        <v>0</v>
      </c>
      <c r="I1204" s="7">
        <v>225</v>
      </c>
      <c r="J1204" s="7">
        <v>0</v>
      </c>
      <c r="K1204" s="7">
        <v>225</v>
      </c>
      <c r="L1204" s="164">
        <v>1</v>
      </c>
      <c r="M1204" s="16">
        <v>0</v>
      </c>
      <c r="N1204" s="13">
        <v>46037</v>
      </c>
    </row>
    <row r="1205" spans="1:14" x14ac:dyDescent="0.15">
      <c r="A1205" s="163" t="s">
        <v>630</v>
      </c>
      <c r="B1205" s="164">
        <v>10374</v>
      </c>
      <c r="C1205" s="163" t="s">
        <v>9</v>
      </c>
      <c r="D1205" s="164">
        <v>1</v>
      </c>
      <c r="E1205" s="7">
        <v>275</v>
      </c>
      <c r="F1205" s="7">
        <v>0</v>
      </c>
      <c r="G1205" s="7">
        <v>0</v>
      </c>
      <c r="H1205" s="7">
        <v>0</v>
      </c>
      <c r="I1205" s="7">
        <v>275</v>
      </c>
      <c r="J1205" s="7">
        <v>0</v>
      </c>
      <c r="K1205" s="7">
        <v>275</v>
      </c>
      <c r="L1205" s="164">
        <v>1</v>
      </c>
      <c r="M1205" s="16">
        <v>0</v>
      </c>
      <c r="N1205" s="13">
        <v>46037</v>
      </c>
    </row>
    <row r="1206" spans="1:14" x14ac:dyDescent="0.15">
      <c r="A1206" s="163" t="s">
        <v>495</v>
      </c>
      <c r="B1206" s="164">
        <v>10354</v>
      </c>
      <c r="C1206" s="163" t="s">
        <v>19</v>
      </c>
      <c r="D1206" s="164">
        <v>2</v>
      </c>
      <c r="E1206" s="7">
        <v>700</v>
      </c>
      <c r="F1206" s="7">
        <v>0</v>
      </c>
      <c r="G1206" s="7">
        <v>0</v>
      </c>
      <c r="H1206" s="7">
        <v>0</v>
      </c>
      <c r="I1206" s="7">
        <v>700</v>
      </c>
      <c r="J1206" s="7">
        <v>0</v>
      </c>
      <c r="K1206" s="7">
        <v>700</v>
      </c>
      <c r="L1206" s="164">
        <v>1</v>
      </c>
      <c r="M1206" s="16">
        <v>0</v>
      </c>
      <c r="N1206" s="13">
        <v>46037</v>
      </c>
    </row>
    <row r="1207" spans="1:14" x14ac:dyDescent="0.15">
      <c r="A1207" s="163" t="s">
        <v>529</v>
      </c>
      <c r="B1207" s="164">
        <v>10353</v>
      </c>
      <c r="C1207" s="163" t="s">
        <v>19</v>
      </c>
      <c r="D1207" s="164">
        <v>1</v>
      </c>
      <c r="E1207" s="7">
        <v>350</v>
      </c>
      <c r="F1207" s="7">
        <v>0</v>
      </c>
      <c r="G1207" s="7">
        <v>0</v>
      </c>
      <c r="H1207" s="7">
        <v>0</v>
      </c>
      <c r="I1207" s="7">
        <v>350</v>
      </c>
      <c r="J1207" s="7">
        <v>0</v>
      </c>
      <c r="K1207" s="7">
        <v>350</v>
      </c>
      <c r="L1207" s="164">
        <v>1</v>
      </c>
      <c r="M1207" s="16">
        <v>0</v>
      </c>
      <c r="N1207" s="13">
        <v>46037</v>
      </c>
    </row>
    <row r="1208" spans="1:14" x14ac:dyDescent="0.15">
      <c r="A1208" s="163" t="s">
        <v>511</v>
      </c>
      <c r="B1208" s="164">
        <v>10227</v>
      </c>
      <c r="C1208" s="163" t="s">
        <v>19</v>
      </c>
      <c r="D1208" s="164">
        <v>2</v>
      </c>
      <c r="E1208" s="7">
        <v>770</v>
      </c>
      <c r="F1208" s="7">
        <v>0</v>
      </c>
      <c r="G1208" s="7">
        <v>0</v>
      </c>
      <c r="H1208" s="7">
        <v>37.47</v>
      </c>
      <c r="I1208" s="7">
        <v>732.53</v>
      </c>
      <c r="J1208" s="7">
        <v>0</v>
      </c>
      <c r="K1208" s="7">
        <v>732.53</v>
      </c>
      <c r="L1208" s="164">
        <v>1</v>
      </c>
      <c r="M1208" s="16">
        <v>0</v>
      </c>
      <c r="N1208" s="13">
        <v>46037</v>
      </c>
    </row>
    <row r="1209" spans="1:14" x14ac:dyDescent="0.15">
      <c r="A1209" s="163" t="s">
        <v>498</v>
      </c>
      <c r="B1209" s="164">
        <v>10356</v>
      </c>
      <c r="C1209" s="163" t="s">
        <v>19</v>
      </c>
      <c r="D1209" s="164">
        <v>2</v>
      </c>
      <c r="E1209" s="7">
        <v>720</v>
      </c>
      <c r="F1209" s="7">
        <v>0</v>
      </c>
      <c r="G1209" s="7">
        <v>0</v>
      </c>
      <c r="H1209" s="7">
        <v>35.04</v>
      </c>
      <c r="I1209" s="7">
        <v>684.96</v>
      </c>
      <c r="J1209" s="7">
        <v>0</v>
      </c>
      <c r="K1209" s="7">
        <v>684.96</v>
      </c>
      <c r="L1209" s="164">
        <v>1</v>
      </c>
      <c r="M1209" s="16">
        <v>0</v>
      </c>
      <c r="N1209" s="13">
        <v>46037</v>
      </c>
    </row>
    <row r="1210" spans="1:14" x14ac:dyDescent="0.15">
      <c r="A1210" s="163" t="s">
        <v>532</v>
      </c>
      <c r="B1210" s="164">
        <v>10421</v>
      </c>
      <c r="C1210" s="163" t="s">
        <v>79</v>
      </c>
      <c r="D1210" s="164">
        <v>1</v>
      </c>
      <c r="E1210" s="7">
        <v>238</v>
      </c>
      <c r="F1210" s="7">
        <v>0</v>
      </c>
      <c r="G1210" s="7">
        <v>0</v>
      </c>
      <c r="H1210" s="7">
        <v>0</v>
      </c>
      <c r="I1210" s="7">
        <v>238</v>
      </c>
      <c r="J1210" s="7">
        <v>0</v>
      </c>
      <c r="K1210" s="7">
        <v>238</v>
      </c>
      <c r="L1210" s="164">
        <v>1</v>
      </c>
      <c r="M1210" s="16">
        <v>0</v>
      </c>
      <c r="N1210" s="13">
        <v>46037</v>
      </c>
    </row>
    <row r="1211" spans="1:14" x14ac:dyDescent="0.15">
      <c r="A1211" s="163" t="s">
        <v>820</v>
      </c>
      <c r="B1211" s="164">
        <v>10250</v>
      </c>
      <c r="C1211" s="163" t="s">
        <v>399</v>
      </c>
      <c r="D1211" s="164">
        <v>1</v>
      </c>
      <c r="E1211" s="7">
        <v>0</v>
      </c>
      <c r="F1211" s="7">
        <v>0</v>
      </c>
      <c r="G1211" s="7">
        <v>0</v>
      </c>
      <c r="H1211" s="7">
        <v>0</v>
      </c>
      <c r="I1211" s="7">
        <v>0</v>
      </c>
      <c r="J1211" s="7">
        <v>0</v>
      </c>
      <c r="K1211" s="7">
        <v>0</v>
      </c>
      <c r="L1211" s="164">
        <v>0</v>
      </c>
      <c r="M1211" s="16">
        <v>0</v>
      </c>
      <c r="N1211" s="13">
        <v>46037</v>
      </c>
    </row>
    <row r="1212" spans="1:14" x14ac:dyDescent="0.15">
      <c r="A1212" s="163" t="s">
        <v>613</v>
      </c>
      <c r="B1212" s="164">
        <v>10493</v>
      </c>
      <c r="C1212" s="163" t="s">
        <v>98</v>
      </c>
      <c r="D1212" s="164">
        <v>1</v>
      </c>
      <c r="E1212" s="7">
        <v>58</v>
      </c>
      <c r="F1212" s="7">
        <v>0</v>
      </c>
      <c r="G1212" s="7">
        <v>0</v>
      </c>
      <c r="H1212" s="7">
        <v>0</v>
      </c>
      <c r="I1212" s="7">
        <v>58</v>
      </c>
      <c r="J1212" s="7">
        <v>0</v>
      </c>
      <c r="K1212" s="7">
        <v>58</v>
      </c>
      <c r="L1212" s="164">
        <v>1</v>
      </c>
      <c r="M1212" s="16">
        <v>0</v>
      </c>
      <c r="N1212" s="13">
        <v>46037</v>
      </c>
    </row>
    <row r="1213" spans="1:14" x14ac:dyDescent="0.15">
      <c r="A1213" s="163" t="s">
        <v>427</v>
      </c>
      <c r="B1213" s="164">
        <v>10633</v>
      </c>
      <c r="C1213" s="163" t="s">
        <v>727</v>
      </c>
      <c r="D1213" s="164">
        <v>1</v>
      </c>
      <c r="E1213" s="7">
        <v>159</v>
      </c>
      <c r="F1213" s="7">
        <v>0</v>
      </c>
      <c r="G1213" s="7">
        <v>0</v>
      </c>
      <c r="H1213" s="7">
        <v>0</v>
      </c>
      <c r="I1213" s="7">
        <v>159</v>
      </c>
      <c r="J1213" s="7">
        <v>0</v>
      </c>
      <c r="K1213" s="7">
        <v>159</v>
      </c>
      <c r="L1213" s="164">
        <v>1</v>
      </c>
      <c r="M1213" s="16">
        <v>0</v>
      </c>
      <c r="N1213" s="13">
        <v>46037</v>
      </c>
    </row>
    <row r="1214" spans="1:14" x14ac:dyDescent="0.15">
      <c r="A1214" s="163" t="s">
        <v>832</v>
      </c>
      <c r="B1214" s="164">
        <v>10698</v>
      </c>
      <c r="C1214" s="163" t="s">
        <v>399</v>
      </c>
      <c r="D1214" s="164">
        <v>1</v>
      </c>
      <c r="E1214" s="7">
        <v>0</v>
      </c>
      <c r="F1214" s="7">
        <v>0</v>
      </c>
      <c r="G1214" s="7">
        <v>0</v>
      </c>
      <c r="H1214" s="7">
        <v>0</v>
      </c>
      <c r="I1214" s="7">
        <v>0</v>
      </c>
      <c r="J1214" s="7">
        <v>0</v>
      </c>
      <c r="K1214" s="7">
        <v>0</v>
      </c>
      <c r="L1214" s="164">
        <v>0</v>
      </c>
      <c r="M1214" s="16">
        <v>0</v>
      </c>
      <c r="N1214" s="13">
        <v>46037</v>
      </c>
    </row>
    <row r="1215" spans="1:14" x14ac:dyDescent="0.15">
      <c r="A1215" s="163" t="s">
        <v>429</v>
      </c>
      <c r="B1215" s="164">
        <v>10632</v>
      </c>
      <c r="C1215" s="163" t="s">
        <v>727</v>
      </c>
      <c r="D1215" s="164">
        <v>2</v>
      </c>
      <c r="E1215" s="7">
        <v>318</v>
      </c>
      <c r="F1215" s="7">
        <v>0</v>
      </c>
      <c r="G1215" s="7">
        <v>0</v>
      </c>
      <c r="H1215" s="7">
        <v>0</v>
      </c>
      <c r="I1215" s="7">
        <v>318</v>
      </c>
      <c r="J1215" s="7">
        <v>0</v>
      </c>
      <c r="K1215" s="7">
        <v>318</v>
      </c>
      <c r="L1215" s="164">
        <v>1</v>
      </c>
      <c r="M1215" s="16">
        <v>0</v>
      </c>
      <c r="N1215" s="13">
        <v>46037</v>
      </c>
    </row>
    <row r="1216" spans="1:14" x14ac:dyDescent="0.15">
      <c r="A1216" s="163" t="s">
        <v>477</v>
      </c>
      <c r="B1216" s="164">
        <v>10449</v>
      </c>
      <c r="C1216" s="163" t="s">
        <v>38</v>
      </c>
      <c r="D1216" s="164">
        <v>1</v>
      </c>
      <c r="E1216" s="7">
        <v>260</v>
      </c>
      <c r="F1216" s="7">
        <v>0</v>
      </c>
      <c r="G1216" s="7">
        <v>0</v>
      </c>
      <c r="H1216" s="7">
        <v>0</v>
      </c>
      <c r="I1216" s="7">
        <v>260</v>
      </c>
      <c r="J1216" s="7">
        <v>0</v>
      </c>
      <c r="K1216" s="7">
        <v>260</v>
      </c>
      <c r="L1216" s="164">
        <v>1</v>
      </c>
      <c r="M1216" s="16">
        <v>0</v>
      </c>
      <c r="N1216" s="13">
        <v>46038</v>
      </c>
    </row>
    <row r="1217" spans="1:14" x14ac:dyDescent="0.15">
      <c r="A1217" s="163" t="s">
        <v>501</v>
      </c>
      <c r="B1217" s="164">
        <v>10450</v>
      </c>
      <c r="C1217" s="163" t="s">
        <v>38</v>
      </c>
      <c r="D1217" s="164">
        <v>1</v>
      </c>
      <c r="E1217" s="7">
        <v>470</v>
      </c>
      <c r="F1217" s="7">
        <v>0</v>
      </c>
      <c r="G1217" s="7">
        <v>0</v>
      </c>
      <c r="H1217" s="7">
        <v>60.25</v>
      </c>
      <c r="I1217" s="7">
        <v>409.75</v>
      </c>
      <c r="J1217" s="7">
        <v>0</v>
      </c>
      <c r="K1217" s="7">
        <v>409.75</v>
      </c>
      <c r="L1217" s="164">
        <v>1</v>
      </c>
      <c r="M1217" s="16">
        <v>0</v>
      </c>
      <c r="N1217" s="13">
        <v>46038</v>
      </c>
    </row>
    <row r="1218" spans="1:14" x14ac:dyDescent="0.15">
      <c r="A1218" s="163" t="s">
        <v>478</v>
      </c>
      <c r="B1218" s="164">
        <v>10461</v>
      </c>
      <c r="C1218" s="163" t="s">
        <v>38</v>
      </c>
      <c r="D1218" s="164">
        <v>2</v>
      </c>
      <c r="E1218" s="7">
        <v>550</v>
      </c>
      <c r="F1218" s="7">
        <v>0</v>
      </c>
      <c r="G1218" s="7">
        <v>0</v>
      </c>
      <c r="H1218" s="7">
        <v>35.26</v>
      </c>
      <c r="I1218" s="7">
        <v>514.74</v>
      </c>
      <c r="J1218" s="7">
        <v>0</v>
      </c>
      <c r="K1218" s="7">
        <v>514.74</v>
      </c>
      <c r="L1218" s="164">
        <v>1</v>
      </c>
      <c r="M1218" s="16">
        <v>0</v>
      </c>
      <c r="N1218" s="13">
        <v>46038</v>
      </c>
    </row>
    <row r="1219" spans="1:14" x14ac:dyDescent="0.15">
      <c r="A1219" s="163" t="s">
        <v>479</v>
      </c>
      <c r="B1219" s="164">
        <v>10396</v>
      </c>
      <c r="C1219" s="163" t="s">
        <v>32</v>
      </c>
      <c r="D1219" s="164">
        <v>1</v>
      </c>
      <c r="E1219" s="7">
        <v>555</v>
      </c>
      <c r="F1219" s="7">
        <v>0</v>
      </c>
      <c r="G1219" s="7">
        <v>0</v>
      </c>
      <c r="H1219" s="7">
        <v>0</v>
      </c>
      <c r="I1219" s="7">
        <v>555</v>
      </c>
      <c r="J1219" s="7">
        <v>0</v>
      </c>
      <c r="K1219" s="7">
        <v>555</v>
      </c>
      <c r="L1219" s="164">
        <v>1</v>
      </c>
      <c r="M1219" s="16">
        <v>0</v>
      </c>
      <c r="N1219" s="13">
        <v>46038</v>
      </c>
    </row>
    <row r="1220" spans="1:14" x14ac:dyDescent="0.15">
      <c r="A1220" s="163" t="s">
        <v>514</v>
      </c>
      <c r="B1220" s="164">
        <v>10398</v>
      </c>
      <c r="C1220" s="163" t="s">
        <v>32</v>
      </c>
      <c r="D1220" s="164">
        <v>1</v>
      </c>
      <c r="E1220" s="7">
        <v>625</v>
      </c>
      <c r="F1220" s="7">
        <v>0</v>
      </c>
      <c r="G1220" s="7">
        <v>0</v>
      </c>
      <c r="H1220" s="7">
        <v>0</v>
      </c>
      <c r="I1220" s="7">
        <v>625</v>
      </c>
      <c r="J1220" s="7">
        <v>0</v>
      </c>
      <c r="K1220" s="7">
        <v>625</v>
      </c>
      <c r="L1220" s="164">
        <v>1</v>
      </c>
      <c r="M1220" s="16">
        <v>0</v>
      </c>
      <c r="N1220" s="13">
        <v>46038</v>
      </c>
    </row>
    <row r="1221" spans="1:14" x14ac:dyDescent="0.15">
      <c r="A1221" s="163" t="s">
        <v>480</v>
      </c>
      <c r="B1221" s="164">
        <v>10225</v>
      </c>
      <c r="C1221" s="163" t="s">
        <v>481</v>
      </c>
      <c r="D1221" s="164">
        <v>1</v>
      </c>
      <c r="E1221" s="7">
        <v>255</v>
      </c>
      <c r="F1221" s="7">
        <v>0</v>
      </c>
      <c r="G1221" s="7">
        <v>0</v>
      </c>
      <c r="H1221" s="7">
        <v>0</v>
      </c>
      <c r="I1221" s="7">
        <v>255</v>
      </c>
      <c r="J1221" s="7">
        <v>0</v>
      </c>
      <c r="K1221" s="7">
        <v>255</v>
      </c>
      <c r="L1221" s="164">
        <v>1</v>
      </c>
      <c r="M1221" s="16">
        <v>0</v>
      </c>
      <c r="N1221" s="13">
        <v>46038</v>
      </c>
    </row>
    <row r="1222" spans="1:14" x14ac:dyDescent="0.15">
      <c r="A1222" s="163" t="s">
        <v>539</v>
      </c>
      <c r="B1222" s="164">
        <v>10130</v>
      </c>
      <c r="C1222" s="163" t="s">
        <v>483</v>
      </c>
      <c r="D1222" s="164">
        <v>1</v>
      </c>
      <c r="E1222" s="7">
        <v>385</v>
      </c>
      <c r="F1222" s="7">
        <v>0</v>
      </c>
      <c r="G1222" s="7">
        <v>0</v>
      </c>
      <c r="H1222" s="7">
        <v>0</v>
      </c>
      <c r="I1222" s="7">
        <v>385</v>
      </c>
      <c r="J1222" s="7">
        <v>0</v>
      </c>
      <c r="K1222" s="7">
        <v>385</v>
      </c>
      <c r="L1222" s="164">
        <v>1</v>
      </c>
      <c r="M1222" s="16">
        <v>0</v>
      </c>
      <c r="N1222" s="13">
        <v>46038</v>
      </c>
    </row>
    <row r="1223" spans="1:14" x14ac:dyDescent="0.15">
      <c r="A1223" s="163" t="s">
        <v>579</v>
      </c>
      <c r="B1223" s="164">
        <v>10062</v>
      </c>
      <c r="C1223" s="163" t="s">
        <v>481</v>
      </c>
      <c r="D1223" s="164">
        <v>1</v>
      </c>
      <c r="E1223" s="7">
        <v>275</v>
      </c>
      <c r="F1223" s="7">
        <v>0</v>
      </c>
      <c r="G1223" s="7">
        <v>0</v>
      </c>
      <c r="H1223" s="7">
        <v>0</v>
      </c>
      <c r="I1223" s="7">
        <v>275</v>
      </c>
      <c r="J1223" s="7">
        <v>0</v>
      </c>
      <c r="K1223" s="7">
        <v>275</v>
      </c>
      <c r="L1223" s="164">
        <v>1</v>
      </c>
      <c r="M1223" s="16">
        <v>0</v>
      </c>
      <c r="N1223" s="13">
        <v>46038</v>
      </c>
    </row>
    <row r="1224" spans="1:14" x14ac:dyDescent="0.15">
      <c r="A1224" s="163" t="s">
        <v>542</v>
      </c>
      <c r="B1224" s="164">
        <v>10436</v>
      </c>
      <c r="C1224" s="163" t="s">
        <v>99</v>
      </c>
      <c r="D1224" s="164">
        <v>1</v>
      </c>
      <c r="E1224" s="7">
        <v>45</v>
      </c>
      <c r="F1224" s="7">
        <v>0</v>
      </c>
      <c r="G1224" s="7">
        <v>0</v>
      </c>
      <c r="H1224" s="7">
        <v>0</v>
      </c>
      <c r="I1224" s="7">
        <v>45</v>
      </c>
      <c r="J1224" s="7">
        <v>0</v>
      </c>
      <c r="K1224" s="7">
        <v>45</v>
      </c>
      <c r="L1224" s="164">
        <v>1</v>
      </c>
      <c r="M1224" s="16">
        <v>0</v>
      </c>
      <c r="N1224" s="13">
        <v>46038</v>
      </c>
    </row>
    <row r="1225" spans="1:14" x14ac:dyDescent="0.15">
      <c r="A1225" s="163" t="s">
        <v>551</v>
      </c>
      <c r="B1225" s="164">
        <v>10437</v>
      </c>
      <c r="C1225" s="163" t="s">
        <v>99</v>
      </c>
      <c r="D1225" s="164">
        <v>1</v>
      </c>
      <c r="E1225" s="7">
        <v>95</v>
      </c>
      <c r="F1225" s="7">
        <v>0</v>
      </c>
      <c r="G1225" s="7">
        <v>0</v>
      </c>
      <c r="H1225" s="7">
        <v>12.18</v>
      </c>
      <c r="I1225" s="7">
        <v>82.82</v>
      </c>
      <c r="J1225" s="7">
        <v>0</v>
      </c>
      <c r="K1225" s="7">
        <v>82.82</v>
      </c>
      <c r="L1225" s="164">
        <v>1</v>
      </c>
      <c r="M1225" s="16">
        <v>0</v>
      </c>
      <c r="N1225" s="13">
        <v>46038</v>
      </c>
    </row>
    <row r="1226" spans="1:14" x14ac:dyDescent="0.15">
      <c r="A1226" s="163" t="s">
        <v>505</v>
      </c>
      <c r="B1226" s="164">
        <v>10470</v>
      </c>
      <c r="C1226" s="163" t="s">
        <v>5</v>
      </c>
      <c r="D1226" s="164">
        <v>1</v>
      </c>
      <c r="E1226" s="7">
        <v>275</v>
      </c>
      <c r="F1226" s="7">
        <v>0</v>
      </c>
      <c r="G1226" s="7">
        <v>0</v>
      </c>
      <c r="H1226" s="7">
        <v>0</v>
      </c>
      <c r="I1226" s="7">
        <v>275</v>
      </c>
      <c r="J1226" s="7">
        <v>0</v>
      </c>
      <c r="K1226" s="7">
        <v>275</v>
      </c>
      <c r="L1226" s="164">
        <v>1</v>
      </c>
      <c r="M1226" s="16">
        <v>0</v>
      </c>
      <c r="N1226" s="13">
        <v>46038</v>
      </c>
    </row>
    <row r="1227" spans="1:14" x14ac:dyDescent="0.15">
      <c r="A1227" s="163" t="s">
        <v>493</v>
      </c>
      <c r="B1227" s="164">
        <v>10264</v>
      </c>
      <c r="C1227" s="163" t="s">
        <v>9</v>
      </c>
      <c r="D1227" s="164">
        <v>3</v>
      </c>
      <c r="E1227" s="7">
        <v>570</v>
      </c>
      <c r="F1227" s="7">
        <v>0</v>
      </c>
      <c r="G1227" s="7">
        <v>0</v>
      </c>
      <c r="H1227" s="7">
        <v>0</v>
      </c>
      <c r="I1227" s="7">
        <v>570</v>
      </c>
      <c r="J1227" s="7">
        <v>0</v>
      </c>
      <c r="K1227" s="7">
        <v>570</v>
      </c>
      <c r="L1227" s="164">
        <v>1</v>
      </c>
      <c r="M1227" s="16">
        <v>0</v>
      </c>
      <c r="N1227" s="13">
        <v>46038</v>
      </c>
    </row>
    <row r="1228" spans="1:14" x14ac:dyDescent="0.15">
      <c r="A1228" s="163" t="s">
        <v>805</v>
      </c>
      <c r="B1228" s="164">
        <v>10376</v>
      </c>
      <c r="C1228" s="163" t="s">
        <v>9</v>
      </c>
      <c r="D1228" s="164">
        <v>1</v>
      </c>
      <c r="E1228" s="7">
        <v>330</v>
      </c>
      <c r="F1228" s="7">
        <v>0</v>
      </c>
      <c r="G1228" s="7">
        <v>0</v>
      </c>
      <c r="H1228" s="7">
        <v>0</v>
      </c>
      <c r="I1228" s="7">
        <v>330</v>
      </c>
      <c r="J1228" s="7">
        <v>0</v>
      </c>
      <c r="K1228" s="7">
        <v>330</v>
      </c>
      <c r="L1228" s="164">
        <v>1</v>
      </c>
      <c r="M1228" s="16">
        <v>0</v>
      </c>
      <c r="N1228" s="13">
        <v>46038</v>
      </c>
    </row>
    <row r="1229" spans="1:14" x14ac:dyDescent="0.15">
      <c r="A1229" s="163" t="s">
        <v>507</v>
      </c>
      <c r="B1229" s="164">
        <v>10373</v>
      </c>
      <c r="C1229" s="163" t="s">
        <v>9</v>
      </c>
      <c r="D1229" s="164">
        <v>1</v>
      </c>
      <c r="E1229" s="7">
        <v>275</v>
      </c>
      <c r="F1229" s="7">
        <v>0</v>
      </c>
      <c r="G1229" s="7">
        <v>0</v>
      </c>
      <c r="H1229" s="7">
        <v>0</v>
      </c>
      <c r="I1229" s="7">
        <v>275</v>
      </c>
      <c r="J1229" s="7">
        <v>0</v>
      </c>
      <c r="K1229" s="7">
        <v>275</v>
      </c>
      <c r="L1229" s="164">
        <v>1</v>
      </c>
      <c r="M1229" s="16">
        <v>0</v>
      </c>
      <c r="N1229" s="13">
        <v>46038</v>
      </c>
    </row>
    <row r="1230" spans="1:14" x14ac:dyDescent="0.15">
      <c r="A1230" s="163" t="s">
        <v>509</v>
      </c>
      <c r="B1230" s="164">
        <v>10364</v>
      </c>
      <c r="C1230" s="163" t="s">
        <v>9</v>
      </c>
      <c r="D1230" s="164">
        <v>1</v>
      </c>
      <c r="E1230" s="7">
        <v>330</v>
      </c>
      <c r="F1230" s="7">
        <v>0</v>
      </c>
      <c r="G1230" s="7">
        <v>0</v>
      </c>
      <c r="H1230" s="7">
        <v>42.31</v>
      </c>
      <c r="I1230" s="7">
        <v>287.69</v>
      </c>
      <c r="J1230" s="7">
        <v>0</v>
      </c>
      <c r="K1230" s="7">
        <v>287.69</v>
      </c>
      <c r="L1230" s="164">
        <v>1</v>
      </c>
      <c r="M1230" s="16">
        <v>0</v>
      </c>
      <c r="N1230" s="13">
        <v>46038</v>
      </c>
    </row>
    <row r="1231" spans="1:14" x14ac:dyDescent="0.15">
      <c r="A1231" s="163" t="s">
        <v>512</v>
      </c>
      <c r="B1231" s="164">
        <v>10427</v>
      </c>
      <c r="C1231" s="163" t="s">
        <v>12</v>
      </c>
      <c r="D1231" s="164">
        <v>1</v>
      </c>
      <c r="E1231" s="7">
        <v>359</v>
      </c>
      <c r="F1231" s="7">
        <v>0</v>
      </c>
      <c r="G1231" s="7">
        <v>0</v>
      </c>
      <c r="H1231" s="7">
        <v>0</v>
      </c>
      <c r="I1231" s="7">
        <v>359</v>
      </c>
      <c r="J1231" s="7">
        <v>0</v>
      </c>
      <c r="K1231" s="7">
        <v>359</v>
      </c>
      <c r="L1231" s="164">
        <v>1</v>
      </c>
      <c r="M1231" s="16">
        <v>0</v>
      </c>
      <c r="N1231" s="13">
        <v>46038</v>
      </c>
    </row>
    <row r="1232" spans="1:14" x14ac:dyDescent="0.15">
      <c r="A1232" s="163" t="s">
        <v>563</v>
      </c>
      <c r="B1232" s="164">
        <v>10432</v>
      </c>
      <c r="C1232" s="163" t="s">
        <v>13</v>
      </c>
      <c r="D1232" s="164">
        <v>1</v>
      </c>
      <c r="E1232" s="7">
        <v>315</v>
      </c>
      <c r="F1232" s="7">
        <v>0</v>
      </c>
      <c r="G1232" s="7">
        <v>0</v>
      </c>
      <c r="H1232" s="7">
        <v>0</v>
      </c>
      <c r="I1232" s="7">
        <v>315</v>
      </c>
      <c r="J1232" s="7">
        <v>0</v>
      </c>
      <c r="K1232" s="7">
        <v>315</v>
      </c>
      <c r="L1232" s="164">
        <v>1</v>
      </c>
      <c r="M1232" s="16">
        <v>0</v>
      </c>
      <c r="N1232" s="13">
        <v>46038</v>
      </c>
    </row>
    <row r="1233" spans="1:14" x14ac:dyDescent="0.15">
      <c r="A1233" s="163" t="s">
        <v>548</v>
      </c>
      <c r="B1233" s="164">
        <v>10031</v>
      </c>
      <c r="C1233" s="163" t="s">
        <v>0</v>
      </c>
      <c r="D1233" s="164">
        <v>1</v>
      </c>
      <c r="E1233" s="7">
        <v>715</v>
      </c>
      <c r="F1233" s="7">
        <v>0</v>
      </c>
      <c r="G1233" s="7">
        <v>0</v>
      </c>
      <c r="H1233" s="7">
        <v>0</v>
      </c>
      <c r="I1233" s="7">
        <v>715</v>
      </c>
      <c r="J1233" s="7">
        <v>0</v>
      </c>
      <c r="K1233" s="7">
        <v>715</v>
      </c>
      <c r="L1233" s="164">
        <v>1</v>
      </c>
      <c r="M1233" s="16">
        <v>0</v>
      </c>
      <c r="N1233" s="13">
        <v>46038</v>
      </c>
    </row>
    <row r="1234" spans="1:14" x14ac:dyDescent="0.15">
      <c r="A1234" s="163" t="s">
        <v>427</v>
      </c>
      <c r="B1234" s="164">
        <v>10633</v>
      </c>
      <c r="C1234" s="163" t="s">
        <v>727</v>
      </c>
      <c r="D1234" s="164">
        <v>3</v>
      </c>
      <c r="E1234" s="7">
        <v>477</v>
      </c>
      <c r="F1234" s="7">
        <v>0</v>
      </c>
      <c r="G1234" s="7">
        <v>0</v>
      </c>
      <c r="H1234" s="7">
        <v>0</v>
      </c>
      <c r="I1234" s="7">
        <v>477</v>
      </c>
      <c r="J1234" s="7">
        <v>0</v>
      </c>
      <c r="K1234" s="7">
        <v>477</v>
      </c>
      <c r="L1234" s="164">
        <v>1</v>
      </c>
      <c r="M1234" s="16">
        <v>0</v>
      </c>
      <c r="N1234" s="13">
        <v>46038</v>
      </c>
    </row>
    <row r="1235" spans="1:14" x14ac:dyDescent="0.15">
      <c r="A1235" s="163" t="s">
        <v>759</v>
      </c>
      <c r="B1235" s="164">
        <v>10004</v>
      </c>
      <c r="C1235" s="163" t="s">
        <v>98</v>
      </c>
      <c r="D1235" s="164">
        <v>1</v>
      </c>
      <c r="E1235" s="7">
        <v>70</v>
      </c>
      <c r="F1235" s="7">
        <v>0</v>
      </c>
      <c r="G1235" s="7">
        <v>0</v>
      </c>
      <c r="H1235" s="7">
        <v>0</v>
      </c>
      <c r="I1235" s="7">
        <v>70</v>
      </c>
      <c r="J1235" s="7">
        <v>0</v>
      </c>
      <c r="K1235" s="7">
        <v>70</v>
      </c>
      <c r="L1235" s="164">
        <v>1</v>
      </c>
      <c r="M1235" s="16">
        <v>0</v>
      </c>
      <c r="N1235" s="13">
        <v>46038</v>
      </c>
    </row>
    <row r="1236" spans="1:14" x14ac:dyDescent="0.15">
      <c r="A1236" s="163" t="s">
        <v>115</v>
      </c>
      <c r="B1236" s="164">
        <v>10489</v>
      </c>
      <c r="C1236" s="163" t="s">
        <v>98</v>
      </c>
      <c r="D1236" s="164">
        <v>1</v>
      </c>
      <c r="E1236" s="7">
        <v>45</v>
      </c>
      <c r="F1236" s="7">
        <v>0</v>
      </c>
      <c r="G1236" s="7">
        <v>0</v>
      </c>
      <c r="H1236" s="7">
        <v>0</v>
      </c>
      <c r="I1236" s="7">
        <v>45</v>
      </c>
      <c r="J1236" s="7">
        <v>0</v>
      </c>
      <c r="K1236" s="7">
        <v>45</v>
      </c>
      <c r="L1236" s="164">
        <v>1</v>
      </c>
      <c r="M1236" s="16">
        <v>0</v>
      </c>
      <c r="N1236" s="13">
        <v>46038</v>
      </c>
    </row>
    <row r="1237" spans="1:14" x14ac:dyDescent="0.15">
      <c r="A1237" s="163" t="s">
        <v>429</v>
      </c>
      <c r="B1237" s="164">
        <v>10632</v>
      </c>
      <c r="C1237" s="163" t="s">
        <v>727</v>
      </c>
      <c r="D1237" s="164">
        <v>3</v>
      </c>
      <c r="E1237" s="7">
        <v>477</v>
      </c>
      <c r="F1237" s="7">
        <v>0</v>
      </c>
      <c r="G1237" s="7">
        <v>0</v>
      </c>
      <c r="H1237" s="7">
        <v>0</v>
      </c>
      <c r="I1237" s="7">
        <v>477</v>
      </c>
      <c r="J1237" s="7">
        <v>0</v>
      </c>
      <c r="K1237" s="7">
        <v>477</v>
      </c>
      <c r="L1237" s="164">
        <v>1</v>
      </c>
      <c r="M1237" s="16">
        <v>0</v>
      </c>
      <c r="N1237" s="13">
        <v>46038</v>
      </c>
    </row>
    <row r="1238" spans="1:14" x14ac:dyDescent="0.15">
      <c r="A1238" s="163" t="s">
        <v>747</v>
      </c>
      <c r="B1238" s="164">
        <v>1066</v>
      </c>
      <c r="C1238" s="163" t="s">
        <v>98</v>
      </c>
      <c r="D1238" s="164">
        <v>1</v>
      </c>
      <c r="E1238" s="7">
        <v>99</v>
      </c>
      <c r="F1238" s="7">
        <v>0</v>
      </c>
      <c r="G1238" s="7">
        <v>0</v>
      </c>
      <c r="H1238" s="7">
        <v>0</v>
      </c>
      <c r="I1238" s="7">
        <v>99</v>
      </c>
      <c r="J1238" s="7">
        <v>0</v>
      </c>
      <c r="K1238" s="7">
        <v>99</v>
      </c>
      <c r="L1238" s="164">
        <v>1</v>
      </c>
      <c r="M1238" s="16">
        <v>0</v>
      </c>
      <c r="N1238" s="13">
        <v>46039</v>
      </c>
    </row>
    <row r="1239" spans="1:14" x14ac:dyDescent="0.15">
      <c r="A1239" s="163" t="s">
        <v>501</v>
      </c>
      <c r="B1239" s="164">
        <v>10450</v>
      </c>
      <c r="C1239" s="163" t="s">
        <v>38</v>
      </c>
      <c r="D1239" s="164">
        <v>1</v>
      </c>
      <c r="E1239" s="7">
        <v>470</v>
      </c>
      <c r="F1239" s="7">
        <v>0</v>
      </c>
      <c r="G1239" s="7">
        <v>0</v>
      </c>
      <c r="H1239" s="7">
        <v>94</v>
      </c>
      <c r="I1239" s="7">
        <v>376</v>
      </c>
      <c r="J1239" s="7">
        <v>0</v>
      </c>
      <c r="K1239" s="7">
        <v>376</v>
      </c>
      <c r="L1239" s="164">
        <v>1</v>
      </c>
      <c r="M1239" s="16">
        <v>0</v>
      </c>
      <c r="N1239" s="13">
        <v>46039</v>
      </c>
    </row>
    <row r="1240" spans="1:14" x14ac:dyDescent="0.15">
      <c r="A1240" s="163" t="s">
        <v>583</v>
      </c>
      <c r="B1240" s="164">
        <v>10158</v>
      </c>
      <c r="C1240" s="163" t="s">
        <v>519</v>
      </c>
      <c r="D1240" s="164">
        <v>1</v>
      </c>
      <c r="E1240" s="7">
        <v>385</v>
      </c>
      <c r="F1240" s="7">
        <v>0</v>
      </c>
      <c r="G1240" s="7">
        <v>0</v>
      </c>
      <c r="H1240" s="7">
        <v>0</v>
      </c>
      <c r="I1240" s="7">
        <v>385</v>
      </c>
      <c r="J1240" s="7">
        <v>0</v>
      </c>
      <c r="K1240" s="7">
        <v>385</v>
      </c>
      <c r="L1240" s="164">
        <v>1</v>
      </c>
      <c r="M1240" s="16">
        <v>0</v>
      </c>
      <c r="N1240" s="13">
        <v>46039</v>
      </c>
    </row>
    <row r="1241" spans="1:14" x14ac:dyDescent="0.15">
      <c r="A1241" s="163" t="s">
        <v>554</v>
      </c>
      <c r="B1241" s="164">
        <v>10067</v>
      </c>
      <c r="C1241" s="163" t="s">
        <v>481</v>
      </c>
      <c r="D1241" s="164">
        <v>1</v>
      </c>
      <c r="E1241" s="7">
        <v>275</v>
      </c>
      <c r="F1241" s="7">
        <v>0</v>
      </c>
      <c r="G1241" s="7">
        <v>0</v>
      </c>
      <c r="H1241" s="7">
        <v>0</v>
      </c>
      <c r="I1241" s="7">
        <v>275</v>
      </c>
      <c r="J1241" s="7">
        <v>0</v>
      </c>
      <c r="K1241" s="7">
        <v>275</v>
      </c>
      <c r="L1241" s="164">
        <v>1</v>
      </c>
      <c r="M1241" s="16">
        <v>0</v>
      </c>
      <c r="N1241" s="13">
        <v>46039</v>
      </c>
    </row>
    <row r="1242" spans="1:14" x14ac:dyDescent="0.15">
      <c r="A1242" s="163" t="s">
        <v>518</v>
      </c>
      <c r="B1242" s="164">
        <v>10145</v>
      </c>
      <c r="C1242" s="163" t="s">
        <v>519</v>
      </c>
      <c r="D1242" s="164">
        <v>3</v>
      </c>
      <c r="E1242" s="7">
        <v>1110</v>
      </c>
      <c r="F1242" s="7">
        <v>0</v>
      </c>
      <c r="G1242" s="7">
        <v>0</v>
      </c>
      <c r="H1242" s="7">
        <v>0</v>
      </c>
      <c r="I1242" s="7">
        <v>1110</v>
      </c>
      <c r="J1242" s="7">
        <v>0</v>
      </c>
      <c r="K1242" s="7">
        <v>1110</v>
      </c>
      <c r="L1242" s="164">
        <v>1</v>
      </c>
      <c r="M1242" s="16">
        <v>0</v>
      </c>
      <c r="N1242" s="13">
        <v>46039</v>
      </c>
    </row>
    <row r="1243" spans="1:14" x14ac:dyDescent="0.15">
      <c r="A1243" s="163" t="s">
        <v>574</v>
      </c>
      <c r="B1243" s="164">
        <v>10052</v>
      </c>
      <c r="C1243" s="163" t="s">
        <v>481</v>
      </c>
      <c r="D1243" s="164">
        <v>1</v>
      </c>
      <c r="E1243" s="7">
        <v>340</v>
      </c>
      <c r="F1243" s="7">
        <v>0</v>
      </c>
      <c r="G1243" s="7">
        <v>0</v>
      </c>
      <c r="H1243" s="7">
        <v>0</v>
      </c>
      <c r="I1243" s="7">
        <v>340</v>
      </c>
      <c r="J1243" s="7">
        <v>0</v>
      </c>
      <c r="K1243" s="7">
        <v>340</v>
      </c>
      <c r="L1243" s="164">
        <v>1</v>
      </c>
      <c r="M1243" s="16">
        <v>0</v>
      </c>
      <c r="N1243" s="13">
        <v>46039</v>
      </c>
    </row>
    <row r="1244" spans="1:14" x14ac:dyDescent="0.15">
      <c r="A1244" s="163" t="s">
        <v>504</v>
      </c>
      <c r="B1244" s="164">
        <v>10125</v>
      </c>
      <c r="C1244" s="163" t="s">
        <v>483</v>
      </c>
      <c r="D1244" s="164">
        <v>1</v>
      </c>
      <c r="E1244" s="7">
        <v>275</v>
      </c>
      <c r="F1244" s="7">
        <v>0</v>
      </c>
      <c r="G1244" s="7">
        <v>0</v>
      </c>
      <c r="H1244" s="7">
        <v>0</v>
      </c>
      <c r="I1244" s="7">
        <v>275</v>
      </c>
      <c r="J1244" s="7">
        <v>0</v>
      </c>
      <c r="K1244" s="7">
        <v>275</v>
      </c>
      <c r="L1244" s="164">
        <v>1</v>
      </c>
      <c r="M1244" s="16">
        <v>0</v>
      </c>
      <c r="N1244" s="13">
        <v>46039</v>
      </c>
    </row>
    <row r="1245" spans="1:14" x14ac:dyDescent="0.15">
      <c r="A1245" s="163" t="s">
        <v>482</v>
      </c>
      <c r="B1245" s="164">
        <v>10109</v>
      </c>
      <c r="C1245" s="163" t="s">
        <v>483</v>
      </c>
      <c r="D1245" s="164">
        <v>1</v>
      </c>
      <c r="E1245" s="7">
        <v>275</v>
      </c>
      <c r="F1245" s="7">
        <v>0</v>
      </c>
      <c r="G1245" s="7">
        <v>0</v>
      </c>
      <c r="H1245" s="7">
        <v>0</v>
      </c>
      <c r="I1245" s="7">
        <v>275</v>
      </c>
      <c r="J1245" s="7">
        <v>0</v>
      </c>
      <c r="K1245" s="7">
        <v>275</v>
      </c>
      <c r="L1245" s="164">
        <v>1</v>
      </c>
      <c r="M1245" s="16">
        <v>0</v>
      </c>
      <c r="N1245" s="13">
        <v>46039</v>
      </c>
    </row>
    <row r="1246" spans="1:14" x14ac:dyDescent="0.15">
      <c r="A1246" s="163" t="s">
        <v>667</v>
      </c>
      <c r="B1246" s="164">
        <v>10018</v>
      </c>
      <c r="C1246" s="163" t="s">
        <v>481</v>
      </c>
      <c r="D1246" s="164">
        <v>1</v>
      </c>
      <c r="E1246" s="7">
        <v>255</v>
      </c>
      <c r="F1246" s="7">
        <v>0</v>
      </c>
      <c r="G1246" s="7">
        <v>0</v>
      </c>
      <c r="H1246" s="7">
        <v>0</v>
      </c>
      <c r="I1246" s="7">
        <v>255</v>
      </c>
      <c r="J1246" s="7">
        <v>0</v>
      </c>
      <c r="K1246" s="7">
        <v>255</v>
      </c>
      <c r="L1246" s="164">
        <v>1</v>
      </c>
      <c r="M1246" s="16">
        <v>0</v>
      </c>
      <c r="N1246" s="13">
        <v>46039</v>
      </c>
    </row>
    <row r="1247" spans="1:14" x14ac:dyDescent="0.15">
      <c r="A1247" s="163" t="s">
        <v>488</v>
      </c>
      <c r="B1247" s="164">
        <v>10440</v>
      </c>
      <c r="C1247" s="163" t="s">
        <v>99</v>
      </c>
      <c r="D1247" s="164">
        <v>2</v>
      </c>
      <c r="E1247" s="7">
        <v>176</v>
      </c>
      <c r="F1247" s="7">
        <v>0</v>
      </c>
      <c r="G1247" s="7">
        <v>0</v>
      </c>
      <c r="H1247" s="7">
        <v>0</v>
      </c>
      <c r="I1247" s="7">
        <v>176</v>
      </c>
      <c r="J1247" s="7">
        <v>0</v>
      </c>
      <c r="K1247" s="7">
        <v>176</v>
      </c>
      <c r="L1247" s="164">
        <v>1</v>
      </c>
      <c r="M1247" s="16">
        <v>0</v>
      </c>
      <c r="N1247" s="13">
        <v>46039</v>
      </c>
    </row>
    <row r="1248" spans="1:14" x14ac:dyDescent="0.15">
      <c r="A1248" s="163" t="s">
        <v>585</v>
      </c>
      <c r="B1248" s="164">
        <v>10441</v>
      </c>
      <c r="C1248" s="163" t="s">
        <v>99</v>
      </c>
      <c r="D1248" s="164">
        <v>1</v>
      </c>
      <c r="E1248" s="7">
        <v>250</v>
      </c>
      <c r="F1248" s="7">
        <v>0</v>
      </c>
      <c r="G1248" s="7">
        <v>0</v>
      </c>
      <c r="H1248" s="7">
        <v>0</v>
      </c>
      <c r="I1248" s="7">
        <v>250</v>
      </c>
      <c r="J1248" s="7">
        <v>0</v>
      </c>
      <c r="K1248" s="7">
        <v>250</v>
      </c>
      <c r="L1248" s="164">
        <v>1</v>
      </c>
      <c r="M1248" s="16">
        <v>0</v>
      </c>
      <c r="N1248" s="13">
        <v>46039</v>
      </c>
    </row>
    <row r="1249" spans="1:14" x14ac:dyDescent="0.15">
      <c r="A1249" s="163" t="s">
        <v>489</v>
      </c>
      <c r="B1249" s="164">
        <v>10445</v>
      </c>
      <c r="C1249" s="163" t="s">
        <v>99</v>
      </c>
      <c r="D1249" s="164">
        <v>2</v>
      </c>
      <c r="E1249" s="7">
        <v>390</v>
      </c>
      <c r="F1249" s="7">
        <v>0</v>
      </c>
      <c r="G1249" s="7">
        <v>0</v>
      </c>
      <c r="H1249" s="7">
        <v>0</v>
      </c>
      <c r="I1249" s="7">
        <v>390</v>
      </c>
      <c r="J1249" s="7">
        <v>0</v>
      </c>
      <c r="K1249" s="7">
        <v>390</v>
      </c>
      <c r="L1249" s="164">
        <v>1</v>
      </c>
      <c r="M1249" s="16">
        <v>0</v>
      </c>
      <c r="N1249" s="13">
        <v>46039</v>
      </c>
    </row>
    <row r="1250" spans="1:14" x14ac:dyDescent="0.15">
      <c r="A1250" s="163" t="s">
        <v>647</v>
      </c>
      <c r="B1250" s="164">
        <v>10224</v>
      </c>
      <c r="C1250" s="163" t="s">
        <v>491</v>
      </c>
      <c r="D1250" s="164">
        <v>1</v>
      </c>
      <c r="E1250" s="7">
        <v>255</v>
      </c>
      <c r="F1250" s="7">
        <v>0</v>
      </c>
      <c r="G1250" s="7">
        <v>0</v>
      </c>
      <c r="H1250" s="7">
        <v>0</v>
      </c>
      <c r="I1250" s="7">
        <v>255</v>
      </c>
      <c r="J1250" s="7">
        <v>0</v>
      </c>
      <c r="K1250" s="7">
        <v>255</v>
      </c>
      <c r="L1250" s="164">
        <v>1</v>
      </c>
      <c r="M1250" s="16">
        <v>0</v>
      </c>
      <c r="N1250" s="13">
        <v>46039</v>
      </c>
    </row>
    <row r="1251" spans="1:14" x14ac:dyDescent="0.15">
      <c r="A1251" s="163" t="s">
        <v>493</v>
      </c>
      <c r="B1251" s="164">
        <v>10264</v>
      </c>
      <c r="C1251" s="163" t="s">
        <v>9</v>
      </c>
      <c r="D1251" s="164">
        <v>4</v>
      </c>
      <c r="E1251" s="7">
        <v>760</v>
      </c>
      <c r="F1251" s="7">
        <v>0</v>
      </c>
      <c r="G1251" s="7">
        <v>0</v>
      </c>
      <c r="H1251" s="7">
        <v>18.87</v>
      </c>
      <c r="I1251" s="7">
        <v>741.13</v>
      </c>
      <c r="J1251" s="7">
        <v>0</v>
      </c>
      <c r="K1251" s="7">
        <v>741.13</v>
      </c>
      <c r="L1251" s="164">
        <v>1</v>
      </c>
      <c r="M1251" s="16">
        <v>0</v>
      </c>
      <c r="N1251" s="13">
        <v>46039</v>
      </c>
    </row>
    <row r="1252" spans="1:14" x14ac:dyDescent="0.15">
      <c r="A1252" s="163" t="s">
        <v>686</v>
      </c>
      <c r="B1252" s="164">
        <v>10366</v>
      </c>
      <c r="C1252" s="163" t="s">
        <v>9</v>
      </c>
      <c r="D1252" s="164">
        <v>1</v>
      </c>
      <c r="E1252" s="7">
        <v>270</v>
      </c>
      <c r="F1252" s="7">
        <v>0</v>
      </c>
      <c r="G1252" s="7">
        <v>0</v>
      </c>
      <c r="H1252" s="7">
        <v>26.81</v>
      </c>
      <c r="I1252" s="7">
        <v>243.19</v>
      </c>
      <c r="J1252" s="7">
        <v>0</v>
      </c>
      <c r="K1252" s="7">
        <v>243.19</v>
      </c>
      <c r="L1252" s="164">
        <v>1</v>
      </c>
      <c r="M1252" s="16">
        <v>0</v>
      </c>
      <c r="N1252" s="13">
        <v>46039</v>
      </c>
    </row>
    <row r="1253" spans="1:14" x14ac:dyDescent="0.15">
      <c r="A1253" s="163" t="s">
        <v>507</v>
      </c>
      <c r="B1253" s="164">
        <v>10373</v>
      </c>
      <c r="C1253" s="163" t="s">
        <v>9</v>
      </c>
      <c r="D1253" s="164">
        <v>1</v>
      </c>
      <c r="E1253" s="7">
        <v>275</v>
      </c>
      <c r="F1253" s="7">
        <v>0</v>
      </c>
      <c r="G1253" s="7">
        <v>0</v>
      </c>
      <c r="H1253" s="7">
        <v>27.41</v>
      </c>
      <c r="I1253" s="7">
        <v>247.59</v>
      </c>
      <c r="J1253" s="7">
        <v>0</v>
      </c>
      <c r="K1253" s="7">
        <v>247.59</v>
      </c>
      <c r="L1253" s="164">
        <v>1</v>
      </c>
      <c r="M1253" s="16">
        <v>0</v>
      </c>
      <c r="N1253" s="13">
        <v>46039</v>
      </c>
    </row>
    <row r="1254" spans="1:14" x14ac:dyDescent="0.15">
      <c r="A1254" s="163" t="s">
        <v>526</v>
      </c>
      <c r="B1254" s="164">
        <v>10363</v>
      </c>
      <c r="C1254" s="163" t="s">
        <v>9</v>
      </c>
      <c r="D1254" s="164">
        <v>1</v>
      </c>
      <c r="E1254" s="7">
        <v>265</v>
      </c>
      <c r="F1254" s="7">
        <v>0</v>
      </c>
      <c r="G1254" s="7">
        <v>0</v>
      </c>
      <c r="H1254" s="7">
        <v>26.32</v>
      </c>
      <c r="I1254" s="7">
        <v>238.68</v>
      </c>
      <c r="J1254" s="7">
        <v>0</v>
      </c>
      <c r="K1254" s="7">
        <v>238.68</v>
      </c>
      <c r="L1254" s="164">
        <v>1</v>
      </c>
      <c r="M1254" s="16">
        <v>0</v>
      </c>
      <c r="N1254" s="13">
        <v>46039</v>
      </c>
    </row>
    <row r="1255" spans="1:14" x14ac:dyDescent="0.15">
      <c r="A1255" s="163" t="s">
        <v>509</v>
      </c>
      <c r="B1255" s="164">
        <v>10364</v>
      </c>
      <c r="C1255" s="163" t="s">
        <v>9</v>
      </c>
      <c r="D1255" s="164">
        <v>1</v>
      </c>
      <c r="E1255" s="7">
        <v>330</v>
      </c>
      <c r="F1255" s="7">
        <v>0</v>
      </c>
      <c r="G1255" s="7">
        <v>0</v>
      </c>
      <c r="H1255" s="7">
        <v>0</v>
      </c>
      <c r="I1255" s="7">
        <v>330</v>
      </c>
      <c r="J1255" s="7">
        <v>0</v>
      </c>
      <c r="K1255" s="7">
        <v>330</v>
      </c>
      <c r="L1255" s="164">
        <v>1</v>
      </c>
      <c r="M1255" s="16">
        <v>0</v>
      </c>
      <c r="N1255" s="13">
        <v>46039</v>
      </c>
    </row>
    <row r="1256" spans="1:14" x14ac:dyDescent="0.15">
      <c r="A1256" s="163" t="s">
        <v>802</v>
      </c>
      <c r="B1256" s="164">
        <v>10365</v>
      </c>
      <c r="C1256" s="163" t="s">
        <v>9</v>
      </c>
      <c r="D1256" s="164">
        <v>1</v>
      </c>
      <c r="E1256" s="7">
        <v>320</v>
      </c>
      <c r="F1256" s="7">
        <v>0</v>
      </c>
      <c r="G1256" s="7">
        <v>0</v>
      </c>
      <c r="H1256" s="7">
        <v>0</v>
      </c>
      <c r="I1256" s="7">
        <v>320</v>
      </c>
      <c r="J1256" s="7">
        <v>0</v>
      </c>
      <c r="K1256" s="7">
        <v>320</v>
      </c>
      <c r="L1256" s="164">
        <v>1</v>
      </c>
      <c r="M1256" s="16">
        <v>0</v>
      </c>
      <c r="N1256" s="13">
        <v>46039</v>
      </c>
    </row>
    <row r="1257" spans="1:14" x14ac:dyDescent="0.15">
      <c r="A1257" s="163" t="s">
        <v>604</v>
      </c>
      <c r="B1257" s="164">
        <v>10685</v>
      </c>
      <c r="C1257" s="163" t="s">
        <v>9</v>
      </c>
      <c r="D1257" s="164">
        <v>1</v>
      </c>
      <c r="E1257" s="7">
        <v>225</v>
      </c>
      <c r="F1257" s="7">
        <v>0</v>
      </c>
      <c r="G1257" s="7">
        <v>0</v>
      </c>
      <c r="H1257" s="7">
        <v>0</v>
      </c>
      <c r="I1257" s="7">
        <v>225</v>
      </c>
      <c r="J1257" s="7">
        <v>0</v>
      </c>
      <c r="K1257" s="7">
        <v>225</v>
      </c>
      <c r="L1257" s="164">
        <v>1</v>
      </c>
      <c r="M1257" s="16">
        <v>0</v>
      </c>
      <c r="N1257" s="13">
        <v>46039</v>
      </c>
    </row>
    <row r="1258" spans="1:14" x14ac:dyDescent="0.15">
      <c r="A1258" s="163" t="s">
        <v>684</v>
      </c>
      <c r="B1258" s="164">
        <v>10361</v>
      </c>
      <c r="C1258" s="163" t="s">
        <v>19</v>
      </c>
      <c r="D1258" s="164">
        <v>1</v>
      </c>
      <c r="E1258" s="7">
        <v>385</v>
      </c>
      <c r="F1258" s="7">
        <v>0</v>
      </c>
      <c r="G1258" s="7">
        <v>0</v>
      </c>
      <c r="H1258" s="7">
        <v>0</v>
      </c>
      <c r="I1258" s="7">
        <v>385</v>
      </c>
      <c r="J1258" s="7">
        <v>0</v>
      </c>
      <c r="K1258" s="7">
        <v>385</v>
      </c>
      <c r="L1258" s="164">
        <v>1</v>
      </c>
      <c r="M1258" s="16">
        <v>0</v>
      </c>
      <c r="N1258" s="13">
        <v>46039</v>
      </c>
    </row>
    <row r="1259" spans="1:14" x14ac:dyDescent="0.15">
      <c r="A1259" s="163" t="s">
        <v>495</v>
      </c>
      <c r="B1259" s="164">
        <v>10354</v>
      </c>
      <c r="C1259" s="163" t="s">
        <v>19</v>
      </c>
      <c r="D1259" s="164">
        <v>1</v>
      </c>
      <c r="E1259" s="7">
        <v>350</v>
      </c>
      <c r="F1259" s="7">
        <v>0</v>
      </c>
      <c r="G1259" s="7">
        <v>0</v>
      </c>
      <c r="H1259" s="7">
        <v>0</v>
      </c>
      <c r="I1259" s="7">
        <v>350</v>
      </c>
      <c r="J1259" s="7">
        <v>0</v>
      </c>
      <c r="K1259" s="7">
        <v>350</v>
      </c>
      <c r="L1259" s="164">
        <v>1</v>
      </c>
      <c r="M1259" s="16">
        <v>0</v>
      </c>
      <c r="N1259" s="13">
        <v>46039</v>
      </c>
    </row>
    <row r="1260" spans="1:14" x14ac:dyDescent="0.15">
      <c r="A1260" s="163" t="s">
        <v>529</v>
      </c>
      <c r="B1260" s="164">
        <v>10353</v>
      </c>
      <c r="C1260" s="163" t="s">
        <v>19</v>
      </c>
      <c r="D1260" s="164">
        <v>3</v>
      </c>
      <c r="E1260" s="7">
        <v>1050</v>
      </c>
      <c r="F1260" s="7">
        <v>0</v>
      </c>
      <c r="G1260" s="7">
        <v>0</v>
      </c>
      <c r="H1260" s="7">
        <v>140</v>
      </c>
      <c r="I1260" s="7">
        <v>910</v>
      </c>
      <c r="J1260" s="7">
        <v>0</v>
      </c>
      <c r="K1260" s="7">
        <v>910</v>
      </c>
      <c r="L1260" s="164">
        <v>1</v>
      </c>
      <c r="M1260" s="16">
        <v>0</v>
      </c>
      <c r="N1260" s="13">
        <v>46039</v>
      </c>
    </row>
    <row r="1261" spans="1:14" x14ac:dyDescent="0.15">
      <c r="A1261" s="163" t="s">
        <v>511</v>
      </c>
      <c r="B1261" s="164">
        <v>10227</v>
      </c>
      <c r="C1261" s="163" t="s">
        <v>19</v>
      </c>
      <c r="D1261" s="164">
        <v>2</v>
      </c>
      <c r="E1261" s="7">
        <v>770</v>
      </c>
      <c r="F1261" s="7">
        <v>0</v>
      </c>
      <c r="G1261" s="7">
        <v>0</v>
      </c>
      <c r="H1261" s="7">
        <v>0</v>
      </c>
      <c r="I1261" s="7">
        <v>770</v>
      </c>
      <c r="J1261" s="7">
        <v>0</v>
      </c>
      <c r="K1261" s="7">
        <v>770</v>
      </c>
      <c r="L1261" s="164">
        <v>1</v>
      </c>
      <c r="M1261" s="16">
        <v>0</v>
      </c>
      <c r="N1261" s="13">
        <v>46039</v>
      </c>
    </row>
    <row r="1262" spans="1:14" x14ac:dyDescent="0.15">
      <c r="A1262" s="163" t="s">
        <v>498</v>
      </c>
      <c r="B1262" s="164">
        <v>10356</v>
      </c>
      <c r="C1262" s="163" t="s">
        <v>19</v>
      </c>
      <c r="D1262" s="164">
        <v>1</v>
      </c>
      <c r="E1262" s="7">
        <v>360</v>
      </c>
      <c r="F1262" s="7">
        <v>0</v>
      </c>
      <c r="G1262" s="7">
        <v>0</v>
      </c>
      <c r="H1262" s="7">
        <v>35.869999999999997</v>
      </c>
      <c r="I1262" s="7">
        <v>324.13</v>
      </c>
      <c r="J1262" s="7">
        <v>0</v>
      </c>
      <c r="K1262" s="7">
        <v>324.13</v>
      </c>
      <c r="L1262" s="164">
        <v>1</v>
      </c>
      <c r="M1262" s="16">
        <v>0</v>
      </c>
      <c r="N1262" s="13">
        <v>46039</v>
      </c>
    </row>
    <row r="1263" spans="1:14" x14ac:dyDescent="0.15">
      <c r="A1263" s="163" t="s">
        <v>690</v>
      </c>
      <c r="B1263" s="164">
        <v>10431</v>
      </c>
      <c r="C1263" s="163" t="s">
        <v>13</v>
      </c>
      <c r="D1263" s="164">
        <v>1</v>
      </c>
      <c r="E1263" s="7">
        <v>495</v>
      </c>
      <c r="F1263" s="7">
        <v>0</v>
      </c>
      <c r="G1263" s="7">
        <v>0</v>
      </c>
      <c r="H1263" s="7">
        <v>0</v>
      </c>
      <c r="I1263" s="7">
        <v>495</v>
      </c>
      <c r="J1263" s="7">
        <v>0</v>
      </c>
      <c r="K1263" s="7">
        <v>495</v>
      </c>
      <c r="L1263" s="164">
        <v>1</v>
      </c>
      <c r="M1263" s="16">
        <v>0</v>
      </c>
      <c r="N1263" s="13">
        <v>46039</v>
      </c>
    </row>
    <row r="1264" spans="1:14" x14ac:dyDescent="0.15">
      <c r="A1264" s="163" t="s">
        <v>532</v>
      </c>
      <c r="B1264" s="164">
        <v>10421</v>
      </c>
      <c r="C1264" s="163" t="s">
        <v>79</v>
      </c>
      <c r="D1264" s="164">
        <v>1</v>
      </c>
      <c r="E1264" s="7">
        <v>238</v>
      </c>
      <c r="F1264" s="7">
        <v>0</v>
      </c>
      <c r="G1264" s="7">
        <v>0</v>
      </c>
      <c r="H1264" s="7">
        <v>23.72</v>
      </c>
      <c r="I1264" s="7">
        <v>214.28</v>
      </c>
      <c r="J1264" s="7">
        <v>0</v>
      </c>
      <c r="K1264" s="7">
        <v>214.28</v>
      </c>
      <c r="L1264" s="164">
        <v>1</v>
      </c>
      <c r="M1264" s="16">
        <v>0</v>
      </c>
      <c r="N1264" s="13">
        <v>46039</v>
      </c>
    </row>
    <row r="1265" spans="1:14" x14ac:dyDescent="0.15">
      <c r="A1265" s="163" t="s">
        <v>427</v>
      </c>
      <c r="B1265" s="164">
        <v>10633</v>
      </c>
      <c r="C1265" s="163" t="s">
        <v>727</v>
      </c>
      <c r="D1265" s="164">
        <v>1</v>
      </c>
      <c r="E1265" s="7">
        <v>159</v>
      </c>
      <c r="F1265" s="7">
        <v>0</v>
      </c>
      <c r="G1265" s="7">
        <v>0</v>
      </c>
      <c r="H1265" s="7">
        <v>0</v>
      </c>
      <c r="I1265" s="7">
        <v>159</v>
      </c>
      <c r="J1265" s="7">
        <v>0</v>
      </c>
      <c r="K1265" s="7">
        <v>159</v>
      </c>
      <c r="L1265" s="164">
        <v>1</v>
      </c>
      <c r="M1265" s="16">
        <v>0</v>
      </c>
      <c r="N1265" s="13">
        <v>46039</v>
      </c>
    </row>
    <row r="1266" spans="1:14" x14ac:dyDescent="0.15">
      <c r="A1266" s="163" t="s">
        <v>429</v>
      </c>
      <c r="B1266" s="164">
        <v>10632</v>
      </c>
      <c r="C1266" s="163" t="s">
        <v>727</v>
      </c>
      <c r="D1266" s="164">
        <v>7</v>
      </c>
      <c r="E1266" s="7">
        <v>1113</v>
      </c>
      <c r="F1266" s="7">
        <v>0</v>
      </c>
      <c r="G1266" s="7">
        <v>0</v>
      </c>
      <c r="H1266" s="7">
        <v>0</v>
      </c>
      <c r="I1266" s="7">
        <v>1113</v>
      </c>
      <c r="J1266" s="7">
        <v>0</v>
      </c>
      <c r="K1266" s="7">
        <v>1113</v>
      </c>
      <c r="L1266" s="164">
        <v>1</v>
      </c>
      <c r="M1266" s="16">
        <v>0</v>
      </c>
      <c r="N1266" s="13">
        <v>46039</v>
      </c>
    </row>
    <row r="1267" spans="1:14" x14ac:dyDescent="0.15">
      <c r="A1267" s="163" t="s">
        <v>388</v>
      </c>
      <c r="B1267" s="164">
        <v>10187</v>
      </c>
      <c r="C1267" s="163" t="s">
        <v>98</v>
      </c>
      <c r="D1267" s="164">
        <v>1</v>
      </c>
      <c r="E1267" s="7">
        <v>230</v>
      </c>
      <c r="F1267" s="7">
        <v>0</v>
      </c>
      <c r="G1267" s="7">
        <v>0</v>
      </c>
      <c r="H1267" s="7">
        <v>0</v>
      </c>
      <c r="I1267" s="7">
        <v>230</v>
      </c>
      <c r="J1267" s="7">
        <v>0</v>
      </c>
      <c r="K1267" s="7">
        <v>230</v>
      </c>
      <c r="L1267" s="164">
        <v>1</v>
      </c>
      <c r="M1267" s="16">
        <v>0</v>
      </c>
      <c r="N1267" s="13">
        <v>46039</v>
      </c>
    </row>
    <row r="1268" spans="1:14" x14ac:dyDescent="0.15">
      <c r="A1268" s="163" t="s">
        <v>513</v>
      </c>
      <c r="B1268" s="164">
        <v>10451</v>
      </c>
      <c r="C1268" s="163" t="s">
        <v>38</v>
      </c>
      <c r="D1268" s="164">
        <v>1</v>
      </c>
      <c r="E1268" s="7">
        <v>895</v>
      </c>
      <c r="F1268" s="7">
        <v>0</v>
      </c>
      <c r="G1268" s="7">
        <v>0</v>
      </c>
      <c r="H1268" s="7">
        <v>52</v>
      </c>
      <c r="I1268" s="7">
        <v>843</v>
      </c>
      <c r="J1268" s="7">
        <v>0</v>
      </c>
      <c r="K1268" s="7">
        <v>843</v>
      </c>
      <c r="L1268" s="164">
        <v>1</v>
      </c>
      <c r="M1268" s="16">
        <v>0</v>
      </c>
      <c r="N1268" s="13">
        <v>46040</v>
      </c>
    </row>
    <row r="1269" spans="1:14" x14ac:dyDescent="0.15">
      <c r="A1269" s="163" t="s">
        <v>501</v>
      </c>
      <c r="B1269" s="164">
        <v>10450</v>
      </c>
      <c r="C1269" s="163" t="s">
        <v>38</v>
      </c>
      <c r="D1269" s="164">
        <v>1</v>
      </c>
      <c r="E1269" s="7">
        <v>470</v>
      </c>
      <c r="F1269" s="7">
        <v>0</v>
      </c>
      <c r="G1269" s="7">
        <v>0</v>
      </c>
      <c r="H1269" s="7">
        <v>0</v>
      </c>
      <c r="I1269" s="7">
        <v>470</v>
      </c>
      <c r="J1269" s="7">
        <v>0</v>
      </c>
      <c r="K1269" s="7">
        <v>470</v>
      </c>
      <c r="L1269" s="164">
        <v>1</v>
      </c>
      <c r="M1269" s="16">
        <v>0</v>
      </c>
      <c r="N1269" s="13">
        <v>46040</v>
      </c>
    </row>
    <row r="1270" spans="1:14" x14ac:dyDescent="0.15">
      <c r="A1270" s="163" t="s">
        <v>567</v>
      </c>
      <c r="B1270" s="164">
        <v>10662</v>
      </c>
      <c r="C1270" s="163" t="s">
        <v>32</v>
      </c>
      <c r="D1270" s="164">
        <v>1</v>
      </c>
      <c r="E1270" s="7">
        <v>1315</v>
      </c>
      <c r="F1270" s="7">
        <v>0</v>
      </c>
      <c r="G1270" s="7">
        <v>0</v>
      </c>
      <c r="H1270" s="7">
        <v>0</v>
      </c>
      <c r="I1270" s="7">
        <v>1315</v>
      </c>
      <c r="J1270" s="7">
        <v>0</v>
      </c>
      <c r="K1270" s="7">
        <v>1315</v>
      </c>
      <c r="L1270" s="164">
        <v>1</v>
      </c>
      <c r="M1270" s="16">
        <v>0</v>
      </c>
      <c r="N1270" s="13">
        <v>46040</v>
      </c>
    </row>
    <row r="1271" spans="1:14" x14ac:dyDescent="0.15">
      <c r="A1271" s="163" t="s">
        <v>616</v>
      </c>
      <c r="B1271" s="164">
        <v>10154</v>
      </c>
      <c r="C1271" s="163" t="s">
        <v>519</v>
      </c>
      <c r="D1271" s="164">
        <v>1</v>
      </c>
      <c r="E1271" s="7">
        <v>385</v>
      </c>
      <c r="F1271" s="7">
        <v>0</v>
      </c>
      <c r="G1271" s="7">
        <v>0</v>
      </c>
      <c r="H1271" s="7">
        <v>0</v>
      </c>
      <c r="I1271" s="7">
        <v>385</v>
      </c>
      <c r="J1271" s="7">
        <v>0</v>
      </c>
      <c r="K1271" s="7">
        <v>385</v>
      </c>
      <c r="L1271" s="164">
        <v>1</v>
      </c>
      <c r="M1271" s="16">
        <v>0</v>
      </c>
      <c r="N1271" s="13">
        <v>46040</v>
      </c>
    </row>
    <row r="1272" spans="1:14" x14ac:dyDescent="0.15">
      <c r="A1272" s="163" t="s">
        <v>559</v>
      </c>
      <c r="B1272" s="164">
        <v>10168</v>
      </c>
      <c r="C1272" s="163" t="s">
        <v>519</v>
      </c>
      <c r="D1272" s="164">
        <v>1</v>
      </c>
      <c r="E1272" s="7">
        <v>385</v>
      </c>
      <c r="F1272" s="7">
        <v>0</v>
      </c>
      <c r="G1272" s="7">
        <v>0</v>
      </c>
      <c r="H1272" s="7">
        <v>0</v>
      </c>
      <c r="I1272" s="7">
        <v>385</v>
      </c>
      <c r="J1272" s="7">
        <v>0</v>
      </c>
      <c r="K1272" s="7">
        <v>385</v>
      </c>
      <c r="L1272" s="164">
        <v>1</v>
      </c>
      <c r="M1272" s="16">
        <v>0</v>
      </c>
      <c r="N1272" s="13">
        <v>46040</v>
      </c>
    </row>
    <row r="1273" spans="1:14" x14ac:dyDescent="0.15">
      <c r="A1273" s="163" t="s">
        <v>584</v>
      </c>
      <c r="B1273" s="164">
        <v>10069</v>
      </c>
      <c r="C1273" s="163" t="s">
        <v>481</v>
      </c>
      <c r="D1273" s="164">
        <v>2</v>
      </c>
      <c r="E1273" s="7">
        <v>710</v>
      </c>
      <c r="F1273" s="7">
        <v>0</v>
      </c>
      <c r="G1273" s="7">
        <v>0</v>
      </c>
      <c r="H1273" s="7">
        <v>41.25</v>
      </c>
      <c r="I1273" s="7">
        <v>668.75</v>
      </c>
      <c r="J1273" s="7">
        <v>0</v>
      </c>
      <c r="K1273" s="7">
        <v>668.75</v>
      </c>
      <c r="L1273" s="164">
        <v>1</v>
      </c>
      <c r="M1273" s="16">
        <v>0</v>
      </c>
      <c r="N1273" s="13">
        <v>46040</v>
      </c>
    </row>
    <row r="1274" spans="1:14" x14ac:dyDescent="0.15">
      <c r="A1274" s="163" t="s">
        <v>503</v>
      </c>
      <c r="B1274" s="164">
        <v>10044</v>
      </c>
      <c r="C1274" s="163" t="s">
        <v>481</v>
      </c>
      <c r="D1274" s="164">
        <v>1</v>
      </c>
      <c r="E1274" s="7">
        <v>260</v>
      </c>
      <c r="F1274" s="7">
        <v>0</v>
      </c>
      <c r="G1274" s="7">
        <v>0</v>
      </c>
      <c r="H1274" s="7">
        <v>0</v>
      </c>
      <c r="I1274" s="7">
        <v>260</v>
      </c>
      <c r="J1274" s="7">
        <v>0</v>
      </c>
      <c r="K1274" s="7">
        <v>260</v>
      </c>
      <c r="L1274" s="164">
        <v>1</v>
      </c>
      <c r="M1274" s="16">
        <v>0</v>
      </c>
      <c r="N1274" s="13">
        <v>46040</v>
      </c>
    </row>
    <row r="1275" spans="1:14" x14ac:dyDescent="0.15">
      <c r="A1275" s="163" t="s">
        <v>504</v>
      </c>
      <c r="B1275" s="164">
        <v>10125</v>
      </c>
      <c r="C1275" s="163" t="s">
        <v>483</v>
      </c>
      <c r="D1275" s="164">
        <v>1</v>
      </c>
      <c r="E1275" s="7">
        <v>275</v>
      </c>
      <c r="F1275" s="7">
        <v>0</v>
      </c>
      <c r="G1275" s="7">
        <v>0</v>
      </c>
      <c r="H1275" s="7">
        <v>15.97</v>
      </c>
      <c r="I1275" s="7">
        <v>259.02999999999997</v>
      </c>
      <c r="J1275" s="7">
        <v>0</v>
      </c>
      <c r="K1275" s="7">
        <v>259.02999999999997</v>
      </c>
      <c r="L1275" s="164">
        <v>1</v>
      </c>
      <c r="M1275" s="16">
        <v>0</v>
      </c>
      <c r="N1275" s="13">
        <v>46040</v>
      </c>
    </row>
    <row r="1276" spans="1:14" x14ac:dyDescent="0.15">
      <c r="A1276" s="163" t="s">
        <v>482</v>
      </c>
      <c r="B1276" s="164">
        <v>10109</v>
      </c>
      <c r="C1276" s="163" t="s">
        <v>483</v>
      </c>
      <c r="D1276" s="164">
        <v>1</v>
      </c>
      <c r="E1276" s="7">
        <v>275</v>
      </c>
      <c r="F1276" s="7">
        <v>0</v>
      </c>
      <c r="G1276" s="7">
        <v>0</v>
      </c>
      <c r="H1276" s="7">
        <v>0</v>
      </c>
      <c r="I1276" s="7">
        <v>275</v>
      </c>
      <c r="J1276" s="7">
        <v>0</v>
      </c>
      <c r="K1276" s="7">
        <v>275</v>
      </c>
      <c r="L1276" s="164">
        <v>1</v>
      </c>
      <c r="M1276" s="16">
        <v>0</v>
      </c>
      <c r="N1276" s="13">
        <v>46040</v>
      </c>
    </row>
    <row r="1277" spans="1:14" x14ac:dyDescent="0.15">
      <c r="A1277" s="163" t="s">
        <v>738</v>
      </c>
      <c r="B1277" s="164">
        <v>10073</v>
      </c>
      <c r="C1277" s="163" t="s">
        <v>541</v>
      </c>
      <c r="D1277" s="164">
        <v>1</v>
      </c>
      <c r="E1277" s="7">
        <v>335</v>
      </c>
      <c r="F1277" s="7">
        <v>0</v>
      </c>
      <c r="G1277" s="7">
        <v>0</v>
      </c>
      <c r="H1277" s="7">
        <v>0</v>
      </c>
      <c r="I1277" s="7">
        <v>335</v>
      </c>
      <c r="J1277" s="7">
        <v>0</v>
      </c>
      <c r="K1277" s="7">
        <v>335</v>
      </c>
      <c r="L1277" s="164">
        <v>1</v>
      </c>
      <c r="M1277" s="16">
        <v>0</v>
      </c>
      <c r="N1277" s="13">
        <v>46040</v>
      </c>
    </row>
    <row r="1278" spans="1:14" x14ac:dyDescent="0.15">
      <c r="A1278" s="163" t="s">
        <v>521</v>
      </c>
      <c r="B1278" s="164">
        <v>10095</v>
      </c>
      <c r="C1278" s="163" t="s">
        <v>483</v>
      </c>
      <c r="D1278" s="164">
        <v>2</v>
      </c>
      <c r="E1278" s="7">
        <v>520</v>
      </c>
      <c r="F1278" s="7">
        <v>0</v>
      </c>
      <c r="G1278" s="7">
        <v>0</v>
      </c>
      <c r="H1278" s="7">
        <v>20.6</v>
      </c>
      <c r="I1278" s="7">
        <v>499.4</v>
      </c>
      <c r="J1278" s="7">
        <v>0</v>
      </c>
      <c r="K1278" s="7">
        <v>499.4</v>
      </c>
      <c r="L1278" s="164">
        <v>1</v>
      </c>
      <c r="M1278" s="16">
        <v>0</v>
      </c>
      <c r="N1278" s="13">
        <v>46040</v>
      </c>
    </row>
    <row r="1279" spans="1:14" x14ac:dyDescent="0.15">
      <c r="A1279" s="163" t="s">
        <v>577</v>
      </c>
      <c r="B1279" s="164">
        <v>10097</v>
      </c>
      <c r="C1279" s="163" t="s">
        <v>483</v>
      </c>
      <c r="D1279" s="164">
        <v>1</v>
      </c>
      <c r="E1279" s="7">
        <v>355</v>
      </c>
      <c r="F1279" s="7">
        <v>0</v>
      </c>
      <c r="G1279" s="7">
        <v>0</v>
      </c>
      <c r="H1279" s="7">
        <v>20.63</v>
      </c>
      <c r="I1279" s="7">
        <v>334.37</v>
      </c>
      <c r="J1279" s="7">
        <v>0</v>
      </c>
      <c r="K1279" s="7">
        <v>334.37</v>
      </c>
      <c r="L1279" s="164">
        <v>1</v>
      </c>
      <c r="M1279" s="16">
        <v>0</v>
      </c>
      <c r="N1279" s="13">
        <v>46040</v>
      </c>
    </row>
    <row r="1280" spans="1:14" x14ac:dyDescent="0.15">
      <c r="A1280" s="163" t="s">
        <v>522</v>
      </c>
      <c r="B1280" s="164">
        <v>10055</v>
      </c>
      <c r="C1280" s="163" t="s">
        <v>481</v>
      </c>
      <c r="D1280" s="164">
        <v>1</v>
      </c>
      <c r="E1280" s="7">
        <v>260</v>
      </c>
      <c r="F1280" s="7">
        <v>0</v>
      </c>
      <c r="G1280" s="7">
        <v>0</v>
      </c>
      <c r="H1280" s="7">
        <v>0</v>
      </c>
      <c r="I1280" s="7">
        <v>260</v>
      </c>
      <c r="J1280" s="7">
        <v>0</v>
      </c>
      <c r="K1280" s="7">
        <v>260</v>
      </c>
      <c r="L1280" s="164">
        <v>1</v>
      </c>
      <c r="M1280" s="16">
        <v>0</v>
      </c>
      <c r="N1280" s="13">
        <v>46040</v>
      </c>
    </row>
    <row r="1281" spans="1:14" x14ac:dyDescent="0.15">
      <c r="A1281" s="163" t="s">
        <v>579</v>
      </c>
      <c r="B1281" s="164">
        <v>10062</v>
      </c>
      <c r="C1281" s="163" t="s">
        <v>481</v>
      </c>
      <c r="D1281" s="164">
        <v>1</v>
      </c>
      <c r="E1281" s="7">
        <v>275</v>
      </c>
      <c r="F1281" s="7">
        <v>0</v>
      </c>
      <c r="G1281" s="7">
        <v>0</v>
      </c>
      <c r="H1281" s="7">
        <v>0</v>
      </c>
      <c r="I1281" s="7">
        <v>275</v>
      </c>
      <c r="J1281" s="7">
        <v>0</v>
      </c>
      <c r="K1281" s="7">
        <v>275</v>
      </c>
      <c r="L1281" s="164">
        <v>1</v>
      </c>
      <c r="M1281" s="16">
        <v>0</v>
      </c>
      <c r="N1281" s="13">
        <v>46040</v>
      </c>
    </row>
    <row r="1282" spans="1:14" x14ac:dyDescent="0.15">
      <c r="A1282" s="163" t="s">
        <v>524</v>
      </c>
      <c r="B1282" s="164">
        <v>10443</v>
      </c>
      <c r="C1282" s="163" t="s">
        <v>99</v>
      </c>
      <c r="D1282" s="164">
        <v>1</v>
      </c>
      <c r="E1282" s="7">
        <v>75</v>
      </c>
      <c r="F1282" s="7">
        <v>0</v>
      </c>
      <c r="G1282" s="7">
        <v>0</v>
      </c>
      <c r="H1282" s="7">
        <v>0</v>
      </c>
      <c r="I1282" s="7">
        <v>75</v>
      </c>
      <c r="J1282" s="7">
        <v>0</v>
      </c>
      <c r="K1282" s="7">
        <v>75</v>
      </c>
      <c r="L1282" s="164">
        <v>1</v>
      </c>
      <c r="M1282" s="16">
        <v>0</v>
      </c>
      <c r="N1282" s="13">
        <v>46040</v>
      </c>
    </row>
    <row r="1283" spans="1:14" x14ac:dyDescent="0.15">
      <c r="A1283" s="163" t="s">
        <v>585</v>
      </c>
      <c r="B1283" s="164">
        <v>10441</v>
      </c>
      <c r="C1283" s="163" t="s">
        <v>99</v>
      </c>
      <c r="D1283" s="164">
        <v>1</v>
      </c>
      <c r="E1283" s="7">
        <v>250</v>
      </c>
      <c r="F1283" s="7">
        <v>0</v>
      </c>
      <c r="G1283" s="7">
        <v>0</v>
      </c>
      <c r="H1283" s="7">
        <v>9.9</v>
      </c>
      <c r="I1283" s="7">
        <v>240.1</v>
      </c>
      <c r="J1283" s="7">
        <v>0</v>
      </c>
      <c r="K1283" s="7">
        <v>240.1</v>
      </c>
      <c r="L1283" s="164">
        <v>1</v>
      </c>
      <c r="M1283" s="16">
        <v>0</v>
      </c>
      <c r="N1283" s="13">
        <v>46040</v>
      </c>
    </row>
    <row r="1284" spans="1:14" x14ac:dyDescent="0.15">
      <c r="A1284" s="163" t="s">
        <v>542</v>
      </c>
      <c r="B1284" s="164">
        <v>10436</v>
      </c>
      <c r="C1284" s="163" t="s">
        <v>99</v>
      </c>
      <c r="D1284" s="164">
        <v>1</v>
      </c>
      <c r="E1284" s="7">
        <v>45</v>
      </c>
      <c r="F1284" s="7">
        <v>0</v>
      </c>
      <c r="G1284" s="7">
        <v>0</v>
      </c>
      <c r="H1284" s="7">
        <v>2.61</v>
      </c>
      <c r="I1284" s="7">
        <v>42.39</v>
      </c>
      <c r="J1284" s="7">
        <v>0</v>
      </c>
      <c r="K1284" s="7">
        <v>42.39</v>
      </c>
      <c r="L1284" s="164">
        <v>1</v>
      </c>
      <c r="M1284" s="16">
        <v>0</v>
      </c>
      <c r="N1284" s="13">
        <v>46040</v>
      </c>
    </row>
    <row r="1285" spans="1:14" x14ac:dyDescent="0.15">
      <c r="A1285" s="163" t="s">
        <v>626</v>
      </c>
      <c r="B1285" s="164">
        <v>10471</v>
      </c>
      <c r="C1285" s="163" t="s">
        <v>5</v>
      </c>
      <c r="D1285" s="164">
        <v>1</v>
      </c>
      <c r="E1285" s="7">
        <v>495</v>
      </c>
      <c r="F1285" s="7">
        <v>0</v>
      </c>
      <c r="G1285" s="7">
        <v>0</v>
      </c>
      <c r="H1285" s="7">
        <v>0</v>
      </c>
      <c r="I1285" s="7">
        <v>495</v>
      </c>
      <c r="J1285" s="7">
        <v>0</v>
      </c>
      <c r="K1285" s="7">
        <v>495</v>
      </c>
      <c r="L1285" s="164">
        <v>1</v>
      </c>
      <c r="M1285" s="16">
        <v>0</v>
      </c>
      <c r="N1285" s="13">
        <v>46040</v>
      </c>
    </row>
    <row r="1286" spans="1:14" x14ac:dyDescent="0.15">
      <c r="A1286" s="163" t="s">
        <v>552</v>
      </c>
      <c r="B1286" s="164">
        <v>10211</v>
      </c>
      <c r="C1286" s="163" t="s">
        <v>491</v>
      </c>
      <c r="D1286" s="164">
        <v>1</v>
      </c>
      <c r="E1286" s="7">
        <v>265</v>
      </c>
      <c r="F1286" s="7">
        <v>0</v>
      </c>
      <c r="G1286" s="7">
        <v>0</v>
      </c>
      <c r="H1286" s="7">
        <v>10.5</v>
      </c>
      <c r="I1286" s="7">
        <v>254.5</v>
      </c>
      <c r="J1286" s="7">
        <v>0</v>
      </c>
      <c r="K1286" s="7">
        <v>254.5</v>
      </c>
      <c r="L1286" s="164">
        <v>1</v>
      </c>
      <c r="M1286" s="16">
        <v>0</v>
      </c>
      <c r="N1286" s="13">
        <v>46040</v>
      </c>
    </row>
    <row r="1287" spans="1:14" x14ac:dyDescent="0.15">
      <c r="A1287" s="163" t="s">
        <v>506</v>
      </c>
      <c r="B1287" s="164">
        <v>10221</v>
      </c>
      <c r="C1287" s="163" t="s">
        <v>491</v>
      </c>
      <c r="D1287" s="164">
        <v>1</v>
      </c>
      <c r="E1287" s="7">
        <v>255</v>
      </c>
      <c r="F1287" s="7">
        <v>0</v>
      </c>
      <c r="G1287" s="7">
        <v>0</v>
      </c>
      <c r="H1287" s="7">
        <v>10.1</v>
      </c>
      <c r="I1287" s="7">
        <v>244.9</v>
      </c>
      <c r="J1287" s="7">
        <v>0</v>
      </c>
      <c r="K1287" s="7">
        <v>244.9</v>
      </c>
      <c r="L1287" s="164">
        <v>1</v>
      </c>
      <c r="M1287" s="16">
        <v>0</v>
      </c>
      <c r="N1287" s="13">
        <v>46040</v>
      </c>
    </row>
    <row r="1288" spans="1:14" x14ac:dyDescent="0.15">
      <c r="A1288" s="163" t="s">
        <v>493</v>
      </c>
      <c r="B1288" s="164">
        <v>10264</v>
      </c>
      <c r="C1288" s="163" t="s">
        <v>9</v>
      </c>
      <c r="D1288" s="164">
        <v>3</v>
      </c>
      <c r="E1288" s="7">
        <v>570</v>
      </c>
      <c r="F1288" s="7">
        <v>0</v>
      </c>
      <c r="G1288" s="7">
        <v>0</v>
      </c>
      <c r="H1288" s="7">
        <v>0</v>
      </c>
      <c r="I1288" s="7">
        <v>570</v>
      </c>
      <c r="J1288" s="7">
        <v>0</v>
      </c>
      <c r="K1288" s="7">
        <v>570</v>
      </c>
      <c r="L1288" s="164">
        <v>1</v>
      </c>
      <c r="M1288" s="16">
        <v>0</v>
      </c>
      <c r="N1288" s="13">
        <v>46040</v>
      </c>
    </row>
    <row r="1289" spans="1:14" x14ac:dyDescent="0.15">
      <c r="A1289" s="163" t="s">
        <v>588</v>
      </c>
      <c r="B1289" s="164">
        <v>10371</v>
      </c>
      <c r="C1289" s="163" t="s">
        <v>9</v>
      </c>
      <c r="D1289" s="164">
        <v>1</v>
      </c>
      <c r="E1289" s="7">
        <v>275</v>
      </c>
      <c r="F1289" s="7">
        <v>0</v>
      </c>
      <c r="G1289" s="7">
        <v>0</v>
      </c>
      <c r="H1289" s="7">
        <v>10.9</v>
      </c>
      <c r="I1289" s="7">
        <v>264.10000000000002</v>
      </c>
      <c r="J1289" s="7">
        <v>0</v>
      </c>
      <c r="K1289" s="7">
        <v>264.10000000000002</v>
      </c>
      <c r="L1289" s="164">
        <v>1</v>
      </c>
      <c r="M1289" s="16">
        <v>0</v>
      </c>
      <c r="N1289" s="13">
        <v>46040</v>
      </c>
    </row>
    <row r="1290" spans="1:14" x14ac:dyDescent="0.15">
      <c r="A1290" s="163" t="s">
        <v>494</v>
      </c>
      <c r="B1290" s="164">
        <v>10377</v>
      </c>
      <c r="C1290" s="163" t="s">
        <v>9</v>
      </c>
      <c r="D1290" s="164">
        <v>1</v>
      </c>
      <c r="E1290" s="7">
        <v>345</v>
      </c>
      <c r="F1290" s="7">
        <v>0</v>
      </c>
      <c r="G1290" s="7">
        <v>0</v>
      </c>
      <c r="H1290" s="7">
        <v>0</v>
      </c>
      <c r="I1290" s="7">
        <v>345</v>
      </c>
      <c r="J1290" s="7">
        <v>0</v>
      </c>
      <c r="K1290" s="7">
        <v>345</v>
      </c>
      <c r="L1290" s="164">
        <v>1</v>
      </c>
      <c r="M1290" s="16">
        <v>0</v>
      </c>
      <c r="N1290" s="13">
        <v>46040</v>
      </c>
    </row>
    <row r="1291" spans="1:14" x14ac:dyDescent="0.15">
      <c r="A1291" s="163" t="s">
        <v>527</v>
      </c>
      <c r="B1291" s="164">
        <v>10382</v>
      </c>
      <c r="C1291" s="163" t="s">
        <v>9</v>
      </c>
      <c r="D1291" s="164">
        <v>1</v>
      </c>
      <c r="E1291" s="7">
        <v>235</v>
      </c>
      <c r="F1291" s="7">
        <v>0</v>
      </c>
      <c r="G1291" s="7">
        <v>0</v>
      </c>
      <c r="H1291" s="7">
        <v>0</v>
      </c>
      <c r="I1291" s="7">
        <v>235</v>
      </c>
      <c r="J1291" s="7">
        <v>0</v>
      </c>
      <c r="K1291" s="7">
        <v>235</v>
      </c>
      <c r="L1291" s="164">
        <v>1</v>
      </c>
      <c r="M1291" s="16">
        <v>0</v>
      </c>
      <c r="N1291" s="13">
        <v>46040</v>
      </c>
    </row>
    <row r="1292" spans="1:14" x14ac:dyDescent="0.15">
      <c r="A1292" s="163" t="s">
        <v>509</v>
      </c>
      <c r="B1292" s="164">
        <v>10364</v>
      </c>
      <c r="C1292" s="163" t="s">
        <v>9</v>
      </c>
      <c r="D1292" s="164">
        <v>2</v>
      </c>
      <c r="E1292" s="7">
        <v>660</v>
      </c>
      <c r="F1292" s="7">
        <v>0</v>
      </c>
      <c r="G1292" s="7">
        <v>0</v>
      </c>
      <c r="H1292" s="7">
        <v>0</v>
      </c>
      <c r="I1292" s="7">
        <v>660</v>
      </c>
      <c r="J1292" s="7">
        <v>0</v>
      </c>
      <c r="K1292" s="7">
        <v>660</v>
      </c>
      <c r="L1292" s="164">
        <v>1</v>
      </c>
      <c r="M1292" s="16">
        <v>0</v>
      </c>
      <c r="N1292" s="13">
        <v>46040</v>
      </c>
    </row>
    <row r="1293" spans="1:14" x14ac:dyDescent="0.15">
      <c r="A1293" s="163" t="s">
        <v>553</v>
      </c>
      <c r="B1293" s="164">
        <v>10481</v>
      </c>
      <c r="C1293" s="163" t="s">
        <v>77</v>
      </c>
      <c r="D1293" s="164">
        <v>1</v>
      </c>
      <c r="E1293" s="7">
        <v>860</v>
      </c>
      <c r="F1293" s="7">
        <v>0</v>
      </c>
      <c r="G1293" s="7">
        <v>0</v>
      </c>
      <c r="H1293" s="7">
        <v>172</v>
      </c>
      <c r="I1293" s="7">
        <v>688</v>
      </c>
      <c r="J1293" s="7">
        <v>0</v>
      </c>
      <c r="K1293" s="7">
        <v>688</v>
      </c>
      <c r="L1293" s="164">
        <v>1</v>
      </c>
      <c r="M1293" s="16">
        <v>0</v>
      </c>
      <c r="N1293" s="13">
        <v>46040</v>
      </c>
    </row>
    <row r="1294" spans="1:14" x14ac:dyDescent="0.15">
      <c r="A1294" s="163" t="s">
        <v>684</v>
      </c>
      <c r="B1294" s="164">
        <v>10361</v>
      </c>
      <c r="C1294" s="163" t="s">
        <v>19</v>
      </c>
      <c r="D1294" s="164">
        <v>1</v>
      </c>
      <c r="E1294" s="7">
        <v>385</v>
      </c>
      <c r="F1294" s="7">
        <v>0</v>
      </c>
      <c r="G1294" s="7">
        <v>0</v>
      </c>
      <c r="H1294" s="7">
        <v>0</v>
      </c>
      <c r="I1294" s="7">
        <v>385</v>
      </c>
      <c r="J1294" s="7">
        <v>0</v>
      </c>
      <c r="K1294" s="7">
        <v>385</v>
      </c>
      <c r="L1294" s="164">
        <v>1</v>
      </c>
      <c r="M1294" s="16">
        <v>0</v>
      </c>
      <c r="N1294" s="13">
        <v>46040</v>
      </c>
    </row>
    <row r="1295" spans="1:14" x14ac:dyDescent="0.15">
      <c r="A1295" s="163" t="s">
        <v>495</v>
      </c>
      <c r="B1295" s="164">
        <v>10354</v>
      </c>
      <c r="C1295" s="163" t="s">
        <v>19</v>
      </c>
      <c r="D1295" s="164">
        <v>2</v>
      </c>
      <c r="E1295" s="7">
        <v>700</v>
      </c>
      <c r="F1295" s="7">
        <v>0</v>
      </c>
      <c r="G1295" s="7">
        <v>0</v>
      </c>
      <c r="H1295" s="7">
        <v>0</v>
      </c>
      <c r="I1295" s="7">
        <v>700</v>
      </c>
      <c r="J1295" s="7">
        <v>0</v>
      </c>
      <c r="K1295" s="7">
        <v>700</v>
      </c>
      <c r="L1295" s="164">
        <v>1</v>
      </c>
      <c r="M1295" s="16">
        <v>0</v>
      </c>
      <c r="N1295" s="13">
        <v>46040</v>
      </c>
    </row>
    <row r="1296" spans="1:14" x14ac:dyDescent="0.15">
      <c r="A1296" s="163" t="s">
        <v>511</v>
      </c>
      <c r="B1296" s="164">
        <v>10227</v>
      </c>
      <c r="C1296" s="163" t="s">
        <v>19</v>
      </c>
      <c r="D1296" s="164">
        <v>1</v>
      </c>
      <c r="E1296" s="7">
        <v>385</v>
      </c>
      <c r="F1296" s="7">
        <v>0</v>
      </c>
      <c r="G1296" s="7">
        <v>0</v>
      </c>
      <c r="H1296" s="7">
        <v>0</v>
      </c>
      <c r="I1296" s="7">
        <v>385</v>
      </c>
      <c r="J1296" s="7">
        <v>0</v>
      </c>
      <c r="K1296" s="7">
        <v>385</v>
      </c>
      <c r="L1296" s="164">
        <v>1</v>
      </c>
      <c r="M1296" s="16">
        <v>0</v>
      </c>
      <c r="N1296" s="13">
        <v>46040</v>
      </c>
    </row>
    <row r="1297" spans="1:14" x14ac:dyDescent="0.15">
      <c r="A1297" s="163" t="s">
        <v>498</v>
      </c>
      <c r="B1297" s="164">
        <v>10356</v>
      </c>
      <c r="C1297" s="163" t="s">
        <v>19</v>
      </c>
      <c r="D1297" s="164">
        <v>3</v>
      </c>
      <c r="E1297" s="7">
        <v>1080</v>
      </c>
      <c r="F1297" s="7">
        <v>0</v>
      </c>
      <c r="G1297" s="7">
        <v>0</v>
      </c>
      <c r="H1297" s="7">
        <v>20.92</v>
      </c>
      <c r="I1297" s="7">
        <v>1059.08</v>
      </c>
      <c r="J1297" s="7">
        <v>0</v>
      </c>
      <c r="K1297" s="7">
        <v>1059.08</v>
      </c>
      <c r="L1297" s="164">
        <v>1</v>
      </c>
      <c r="M1297" s="16">
        <v>0</v>
      </c>
      <c r="N1297" s="13">
        <v>46040</v>
      </c>
    </row>
    <row r="1298" spans="1:14" x14ac:dyDescent="0.15">
      <c r="A1298" s="163" t="s">
        <v>547</v>
      </c>
      <c r="B1298" s="164">
        <v>10395</v>
      </c>
      <c r="C1298" s="163" t="s">
        <v>31</v>
      </c>
      <c r="D1298" s="164">
        <v>1</v>
      </c>
      <c r="E1298" s="7">
        <v>355</v>
      </c>
      <c r="F1298" s="7">
        <v>0</v>
      </c>
      <c r="G1298" s="7">
        <v>0</v>
      </c>
      <c r="H1298" s="7">
        <v>0</v>
      </c>
      <c r="I1298" s="7">
        <v>355</v>
      </c>
      <c r="J1298" s="7">
        <v>0</v>
      </c>
      <c r="K1298" s="7">
        <v>355</v>
      </c>
      <c r="L1298" s="164">
        <v>1</v>
      </c>
      <c r="M1298" s="16">
        <v>0</v>
      </c>
      <c r="N1298" s="13">
        <v>46040</v>
      </c>
    </row>
    <row r="1299" spans="1:14" x14ac:dyDescent="0.15">
      <c r="A1299" s="163" t="s">
        <v>617</v>
      </c>
      <c r="B1299" s="164">
        <v>10428</v>
      </c>
      <c r="C1299" s="163" t="s">
        <v>12</v>
      </c>
      <c r="D1299" s="164">
        <v>1</v>
      </c>
      <c r="E1299" s="7">
        <v>329</v>
      </c>
      <c r="F1299" s="7">
        <v>0</v>
      </c>
      <c r="G1299" s="7">
        <v>0</v>
      </c>
      <c r="H1299" s="7">
        <v>19.11</v>
      </c>
      <c r="I1299" s="7">
        <v>309.89</v>
      </c>
      <c r="J1299" s="7">
        <v>0</v>
      </c>
      <c r="K1299" s="7">
        <v>309.89</v>
      </c>
      <c r="L1299" s="164">
        <v>1</v>
      </c>
      <c r="M1299" s="16">
        <v>0</v>
      </c>
      <c r="N1299" s="13">
        <v>46040</v>
      </c>
    </row>
    <row r="1300" spans="1:14" x14ac:dyDescent="0.15">
      <c r="A1300" s="163" t="s">
        <v>530</v>
      </c>
      <c r="B1300" s="164">
        <v>10409</v>
      </c>
      <c r="C1300" s="163" t="s">
        <v>4</v>
      </c>
      <c r="D1300" s="164">
        <v>1</v>
      </c>
      <c r="E1300" s="7">
        <v>335</v>
      </c>
      <c r="F1300" s="7">
        <v>0</v>
      </c>
      <c r="G1300" s="7">
        <v>0</v>
      </c>
      <c r="H1300" s="7">
        <v>0</v>
      </c>
      <c r="I1300" s="7">
        <v>335</v>
      </c>
      <c r="J1300" s="7">
        <v>0</v>
      </c>
      <c r="K1300" s="7">
        <v>335</v>
      </c>
      <c r="L1300" s="164">
        <v>1</v>
      </c>
      <c r="M1300" s="16">
        <v>0</v>
      </c>
      <c r="N1300" s="13">
        <v>46040</v>
      </c>
    </row>
    <row r="1301" spans="1:14" x14ac:dyDescent="0.15">
      <c r="A1301" s="163" t="s">
        <v>707</v>
      </c>
      <c r="B1301" s="164">
        <v>10418</v>
      </c>
      <c r="C1301" s="163" t="s">
        <v>79</v>
      </c>
      <c r="D1301" s="164">
        <v>1</v>
      </c>
      <c r="E1301" s="7">
        <v>375</v>
      </c>
      <c r="F1301" s="7">
        <v>0</v>
      </c>
      <c r="G1301" s="7">
        <v>0</v>
      </c>
      <c r="H1301" s="7">
        <v>21.78</v>
      </c>
      <c r="I1301" s="7">
        <v>353.22</v>
      </c>
      <c r="J1301" s="7">
        <v>0</v>
      </c>
      <c r="K1301" s="7">
        <v>353.22</v>
      </c>
      <c r="L1301" s="164">
        <v>1</v>
      </c>
      <c r="M1301" s="16">
        <v>0</v>
      </c>
      <c r="N1301" s="13">
        <v>46040</v>
      </c>
    </row>
    <row r="1302" spans="1:14" x14ac:dyDescent="0.15">
      <c r="A1302" s="163" t="s">
        <v>499</v>
      </c>
      <c r="B1302" s="164">
        <v>10423</v>
      </c>
      <c r="C1302" s="163" t="s">
        <v>79</v>
      </c>
      <c r="D1302" s="164">
        <v>1</v>
      </c>
      <c r="E1302" s="7">
        <v>280</v>
      </c>
      <c r="F1302" s="7">
        <v>0</v>
      </c>
      <c r="G1302" s="7">
        <v>0</v>
      </c>
      <c r="H1302" s="7">
        <v>16.27</v>
      </c>
      <c r="I1302" s="7">
        <v>263.73</v>
      </c>
      <c r="J1302" s="7">
        <v>0</v>
      </c>
      <c r="K1302" s="7">
        <v>263.73</v>
      </c>
      <c r="L1302" s="164">
        <v>1</v>
      </c>
      <c r="M1302" s="16">
        <v>0</v>
      </c>
      <c r="N1302" s="13">
        <v>46040</v>
      </c>
    </row>
    <row r="1303" spans="1:14" x14ac:dyDescent="0.15">
      <c r="A1303" s="163" t="s">
        <v>565</v>
      </c>
      <c r="B1303" s="164">
        <v>10403</v>
      </c>
      <c r="C1303" s="163" t="s">
        <v>35</v>
      </c>
      <c r="D1303" s="164">
        <v>1</v>
      </c>
      <c r="E1303" s="7">
        <v>335</v>
      </c>
      <c r="F1303" s="7">
        <v>0</v>
      </c>
      <c r="G1303" s="7">
        <v>0</v>
      </c>
      <c r="H1303" s="7">
        <v>19.46</v>
      </c>
      <c r="I1303" s="7">
        <v>315.54000000000002</v>
      </c>
      <c r="J1303" s="7">
        <v>0</v>
      </c>
      <c r="K1303" s="7">
        <v>315.54000000000002</v>
      </c>
      <c r="L1303" s="164">
        <v>1</v>
      </c>
      <c r="M1303" s="16">
        <v>0</v>
      </c>
      <c r="N1303" s="13">
        <v>46040</v>
      </c>
    </row>
    <row r="1304" spans="1:14" x14ac:dyDescent="0.15">
      <c r="A1304" s="163" t="s">
        <v>777</v>
      </c>
      <c r="B1304" s="164">
        <v>10512</v>
      </c>
      <c r="C1304" s="163" t="s">
        <v>98</v>
      </c>
      <c r="D1304" s="164">
        <v>1</v>
      </c>
      <c r="E1304" s="7">
        <v>110</v>
      </c>
      <c r="F1304" s="7">
        <v>0</v>
      </c>
      <c r="G1304" s="7">
        <v>0</v>
      </c>
      <c r="H1304" s="7">
        <v>0</v>
      </c>
      <c r="I1304" s="7">
        <v>110</v>
      </c>
      <c r="J1304" s="7">
        <v>0</v>
      </c>
      <c r="K1304" s="7">
        <v>110</v>
      </c>
      <c r="L1304" s="164">
        <v>1</v>
      </c>
      <c r="M1304" s="16">
        <v>0</v>
      </c>
      <c r="N1304" s="13">
        <v>46040</v>
      </c>
    </row>
    <row r="1305" spans="1:14" x14ac:dyDescent="0.15">
      <c r="A1305" s="163" t="s">
        <v>7</v>
      </c>
      <c r="B1305" s="164">
        <v>10498</v>
      </c>
      <c r="C1305" s="163" t="s">
        <v>98</v>
      </c>
      <c r="D1305" s="164">
        <v>1</v>
      </c>
      <c r="E1305" s="7">
        <v>88</v>
      </c>
      <c r="F1305" s="7">
        <v>0</v>
      </c>
      <c r="G1305" s="7">
        <v>0</v>
      </c>
      <c r="H1305" s="7">
        <v>0</v>
      </c>
      <c r="I1305" s="7">
        <v>88</v>
      </c>
      <c r="J1305" s="7">
        <v>0</v>
      </c>
      <c r="K1305" s="7">
        <v>88</v>
      </c>
      <c r="L1305" s="164">
        <v>1</v>
      </c>
      <c r="M1305" s="16">
        <v>0</v>
      </c>
      <c r="N1305" s="13">
        <v>46040</v>
      </c>
    </row>
    <row r="1306" spans="1:14" x14ac:dyDescent="0.15">
      <c r="A1306" s="163" t="s">
        <v>429</v>
      </c>
      <c r="B1306" s="164">
        <v>10632</v>
      </c>
      <c r="C1306" s="163" t="s">
        <v>727</v>
      </c>
      <c r="D1306" s="164">
        <v>1</v>
      </c>
      <c r="E1306" s="7">
        <v>159</v>
      </c>
      <c r="F1306" s="7">
        <v>0</v>
      </c>
      <c r="G1306" s="7">
        <v>0</v>
      </c>
      <c r="H1306" s="7">
        <v>0</v>
      </c>
      <c r="I1306" s="7">
        <v>159</v>
      </c>
      <c r="J1306" s="7">
        <v>0</v>
      </c>
      <c r="K1306" s="7">
        <v>159</v>
      </c>
      <c r="L1306" s="164">
        <v>1</v>
      </c>
      <c r="M1306" s="16">
        <v>0</v>
      </c>
      <c r="N1306" s="13">
        <v>46040</v>
      </c>
    </row>
    <row r="1307" spans="1:14" x14ac:dyDescent="0.15">
      <c r="A1307" s="163" t="s">
        <v>833</v>
      </c>
      <c r="B1307" s="164">
        <v>10702</v>
      </c>
      <c r="C1307" s="163" t="s">
        <v>462</v>
      </c>
      <c r="D1307" s="164">
        <v>1</v>
      </c>
      <c r="E1307" s="7">
        <v>275</v>
      </c>
      <c r="F1307" s="7">
        <v>0</v>
      </c>
      <c r="G1307" s="7">
        <v>0</v>
      </c>
      <c r="H1307" s="7">
        <v>0</v>
      </c>
      <c r="I1307" s="7">
        <v>275</v>
      </c>
      <c r="J1307" s="7">
        <v>0</v>
      </c>
      <c r="K1307" s="7">
        <v>275</v>
      </c>
      <c r="L1307" s="164">
        <v>1</v>
      </c>
      <c r="M1307" s="16">
        <v>0</v>
      </c>
      <c r="N1307" s="13">
        <v>46041</v>
      </c>
    </row>
    <row r="1308" spans="1:14" x14ac:dyDescent="0.15">
      <c r="A1308" s="163" t="s">
        <v>834</v>
      </c>
      <c r="B1308" s="164">
        <v>10701</v>
      </c>
      <c r="C1308" s="163" t="s">
        <v>462</v>
      </c>
      <c r="D1308" s="164">
        <v>1</v>
      </c>
      <c r="E1308" s="7">
        <v>1173</v>
      </c>
      <c r="F1308" s="7">
        <v>0</v>
      </c>
      <c r="G1308" s="7">
        <v>0</v>
      </c>
      <c r="H1308" s="7">
        <v>0</v>
      </c>
      <c r="I1308" s="7">
        <v>1173</v>
      </c>
      <c r="J1308" s="7">
        <v>0</v>
      </c>
      <c r="K1308" s="7">
        <v>1173</v>
      </c>
      <c r="L1308" s="164">
        <v>1</v>
      </c>
      <c r="M1308" s="16">
        <v>0</v>
      </c>
      <c r="N1308" s="13">
        <v>46041</v>
      </c>
    </row>
    <row r="1309" spans="1:14" x14ac:dyDescent="0.15">
      <c r="A1309" s="163" t="s">
        <v>599</v>
      </c>
      <c r="B1309" s="164">
        <v>10459</v>
      </c>
      <c r="C1309" s="163" t="s">
        <v>38</v>
      </c>
      <c r="D1309" s="164">
        <v>1</v>
      </c>
      <c r="E1309" s="7">
        <v>310</v>
      </c>
      <c r="F1309" s="7">
        <v>0</v>
      </c>
      <c r="G1309" s="7">
        <v>0</v>
      </c>
      <c r="H1309" s="7">
        <v>44.35</v>
      </c>
      <c r="I1309" s="7">
        <v>265.64999999999998</v>
      </c>
      <c r="J1309" s="7">
        <v>0</v>
      </c>
      <c r="K1309" s="7">
        <v>265.64999999999998</v>
      </c>
      <c r="L1309" s="164">
        <v>1</v>
      </c>
      <c r="M1309" s="16">
        <v>0</v>
      </c>
      <c r="N1309" s="13">
        <v>46041</v>
      </c>
    </row>
    <row r="1310" spans="1:14" x14ac:dyDescent="0.15">
      <c r="A1310" s="163" t="s">
        <v>615</v>
      </c>
      <c r="B1310" s="164">
        <v>10462</v>
      </c>
      <c r="C1310" s="163" t="s">
        <v>38</v>
      </c>
      <c r="D1310" s="164">
        <v>1</v>
      </c>
      <c r="E1310" s="7">
        <v>410</v>
      </c>
      <c r="F1310" s="7">
        <v>0</v>
      </c>
      <c r="G1310" s="7">
        <v>0</v>
      </c>
      <c r="H1310" s="7">
        <v>58.65</v>
      </c>
      <c r="I1310" s="7">
        <v>351.35</v>
      </c>
      <c r="J1310" s="7">
        <v>0</v>
      </c>
      <c r="K1310" s="7">
        <v>351.35</v>
      </c>
      <c r="L1310" s="164">
        <v>1</v>
      </c>
      <c r="M1310" s="16">
        <v>0</v>
      </c>
      <c r="N1310" s="13">
        <v>46041</v>
      </c>
    </row>
    <row r="1311" spans="1:14" x14ac:dyDescent="0.15">
      <c r="A1311" s="163" t="s">
        <v>479</v>
      </c>
      <c r="B1311" s="164">
        <v>10396</v>
      </c>
      <c r="C1311" s="163" t="s">
        <v>32</v>
      </c>
      <c r="D1311" s="164">
        <v>1</v>
      </c>
      <c r="E1311" s="7">
        <v>555</v>
      </c>
      <c r="F1311" s="7">
        <v>0</v>
      </c>
      <c r="G1311" s="7">
        <v>0</v>
      </c>
      <c r="H1311" s="7">
        <v>0</v>
      </c>
      <c r="I1311" s="7">
        <v>555</v>
      </c>
      <c r="J1311" s="7">
        <v>0</v>
      </c>
      <c r="K1311" s="7">
        <v>555</v>
      </c>
      <c r="L1311" s="164">
        <v>1</v>
      </c>
      <c r="M1311" s="16">
        <v>0</v>
      </c>
      <c r="N1311" s="13">
        <v>46041</v>
      </c>
    </row>
    <row r="1312" spans="1:14" x14ac:dyDescent="0.15">
      <c r="A1312" s="163" t="s">
        <v>486</v>
      </c>
      <c r="B1312" s="164">
        <v>10075</v>
      </c>
      <c r="C1312" s="163" t="s">
        <v>481</v>
      </c>
      <c r="D1312" s="164">
        <v>1</v>
      </c>
      <c r="E1312" s="7">
        <v>275</v>
      </c>
      <c r="F1312" s="7">
        <v>0</v>
      </c>
      <c r="G1312" s="7">
        <v>0</v>
      </c>
      <c r="H1312" s="7">
        <v>0</v>
      </c>
      <c r="I1312" s="7">
        <v>275</v>
      </c>
      <c r="J1312" s="7">
        <v>0</v>
      </c>
      <c r="K1312" s="7">
        <v>275</v>
      </c>
      <c r="L1312" s="164">
        <v>1</v>
      </c>
      <c r="M1312" s="16">
        <v>0</v>
      </c>
      <c r="N1312" s="13">
        <v>46041</v>
      </c>
    </row>
    <row r="1313" spans="1:14" x14ac:dyDescent="0.15">
      <c r="A1313" s="163" t="s">
        <v>487</v>
      </c>
      <c r="B1313" s="164">
        <v>10442</v>
      </c>
      <c r="C1313" s="163" t="s">
        <v>99</v>
      </c>
      <c r="D1313" s="164">
        <v>1</v>
      </c>
      <c r="E1313" s="7">
        <v>83</v>
      </c>
      <c r="F1313" s="7">
        <v>0</v>
      </c>
      <c r="G1313" s="7">
        <v>0</v>
      </c>
      <c r="H1313" s="7">
        <v>13.66</v>
      </c>
      <c r="I1313" s="7">
        <v>69.34</v>
      </c>
      <c r="J1313" s="7">
        <v>0</v>
      </c>
      <c r="K1313" s="7">
        <v>69.34</v>
      </c>
      <c r="L1313" s="164">
        <v>1</v>
      </c>
      <c r="M1313" s="16">
        <v>0</v>
      </c>
      <c r="N1313" s="13">
        <v>46041</v>
      </c>
    </row>
    <row r="1314" spans="1:14" x14ac:dyDescent="0.15">
      <c r="A1314" s="163" t="s">
        <v>542</v>
      </c>
      <c r="B1314" s="164">
        <v>10436</v>
      </c>
      <c r="C1314" s="163" t="s">
        <v>99</v>
      </c>
      <c r="D1314" s="164">
        <v>1</v>
      </c>
      <c r="E1314" s="7">
        <v>45</v>
      </c>
      <c r="F1314" s="7">
        <v>0</v>
      </c>
      <c r="G1314" s="7">
        <v>0</v>
      </c>
      <c r="H1314" s="7">
        <v>0</v>
      </c>
      <c r="I1314" s="7">
        <v>45</v>
      </c>
      <c r="J1314" s="7">
        <v>0</v>
      </c>
      <c r="K1314" s="7">
        <v>45</v>
      </c>
      <c r="L1314" s="164">
        <v>1</v>
      </c>
      <c r="M1314" s="16">
        <v>0</v>
      </c>
      <c r="N1314" s="13">
        <v>46041</v>
      </c>
    </row>
    <row r="1315" spans="1:14" x14ac:dyDescent="0.15">
      <c r="A1315" s="163" t="s">
        <v>562</v>
      </c>
      <c r="B1315" s="164">
        <v>10218</v>
      </c>
      <c r="C1315" s="163" t="s">
        <v>491</v>
      </c>
      <c r="D1315" s="164">
        <v>1</v>
      </c>
      <c r="E1315" s="7">
        <v>245</v>
      </c>
      <c r="F1315" s="7">
        <v>0</v>
      </c>
      <c r="G1315" s="7">
        <v>0</v>
      </c>
      <c r="H1315" s="7">
        <v>0</v>
      </c>
      <c r="I1315" s="7">
        <v>245</v>
      </c>
      <c r="J1315" s="7">
        <v>0</v>
      </c>
      <c r="K1315" s="7">
        <v>245</v>
      </c>
      <c r="L1315" s="164">
        <v>1</v>
      </c>
      <c r="M1315" s="16">
        <v>0</v>
      </c>
      <c r="N1315" s="13">
        <v>46041</v>
      </c>
    </row>
    <row r="1316" spans="1:14" x14ac:dyDescent="0.15">
      <c r="A1316" s="163" t="s">
        <v>492</v>
      </c>
      <c r="B1316" s="164">
        <v>10216</v>
      </c>
      <c r="C1316" s="163" t="s">
        <v>491</v>
      </c>
      <c r="D1316" s="164">
        <v>2</v>
      </c>
      <c r="E1316" s="7">
        <v>490</v>
      </c>
      <c r="F1316" s="7">
        <v>0</v>
      </c>
      <c r="G1316" s="7">
        <v>0</v>
      </c>
      <c r="H1316" s="7">
        <v>0</v>
      </c>
      <c r="I1316" s="7">
        <v>490</v>
      </c>
      <c r="J1316" s="7">
        <v>0</v>
      </c>
      <c r="K1316" s="7">
        <v>490</v>
      </c>
      <c r="L1316" s="164">
        <v>1</v>
      </c>
      <c r="M1316" s="16">
        <v>0</v>
      </c>
      <c r="N1316" s="13">
        <v>46041</v>
      </c>
    </row>
    <row r="1317" spans="1:14" x14ac:dyDescent="0.15">
      <c r="A1317" s="163" t="s">
        <v>493</v>
      </c>
      <c r="B1317" s="164">
        <v>10264</v>
      </c>
      <c r="C1317" s="163" t="s">
        <v>9</v>
      </c>
      <c r="D1317" s="164">
        <v>5</v>
      </c>
      <c r="E1317" s="7">
        <v>950</v>
      </c>
      <c r="F1317" s="7">
        <v>0</v>
      </c>
      <c r="G1317" s="7">
        <v>0</v>
      </c>
      <c r="H1317" s="7">
        <v>0</v>
      </c>
      <c r="I1317" s="7">
        <v>950</v>
      </c>
      <c r="J1317" s="7">
        <v>0</v>
      </c>
      <c r="K1317" s="7">
        <v>950</v>
      </c>
      <c r="L1317" s="164">
        <v>1</v>
      </c>
      <c r="M1317" s="16">
        <v>0</v>
      </c>
      <c r="N1317" s="13">
        <v>46041</v>
      </c>
    </row>
    <row r="1318" spans="1:14" x14ac:dyDescent="0.15">
      <c r="A1318" s="163" t="s">
        <v>494</v>
      </c>
      <c r="B1318" s="164">
        <v>10377</v>
      </c>
      <c r="C1318" s="163" t="s">
        <v>9</v>
      </c>
      <c r="D1318" s="164">
        <v>1</v>
      </c>
      <c r="E1318" s="7">
        <v>345</v>
      </c>
      <c r="F1318" s="7">
        <v>0</v>
      </c>
      <c r="G1318" s="7">
        <v>0</v>
      </c>
      <c r="H1318" s="7">
        <v>0</v>
      </c>
      <c r="I1318" s="7">
        <v>345</v>
      </c>
      <c r="J1318" s="7">
        <v>0</v>
      </c>
      <c r="K1318" s="7">
        <v>345</v>
      </c>
      <c r="L1318" s="164">
        <v>1</v>
      </c>
      <c r="M1318" s="16">
        <v>0</v>
      </c>
      <c r="N1318" s="13">
        <v>46041</v>
      </c>
    </row>
    <row r="1319" spans="1:14" x14ac:dyDescent="0.15">
      <c r="A1319" s="163" t="s">
        <v>497</v>
      </c>
      <c r="B1319" s="164">
        <v>10359</v>
      </c>
      <c r="C1319" s="163" t="s">
        <v>19</v>
      </c>
      <c r="D1319" s="164">
        <v>2</v>
      </c>
      <c r="E1319" s="7">
        <v>770</v>
      </c>
      <c r="F1319" s="7">
        <v>0</v>
      </c>
      <c r="G1319" s="7">
        <v>0</v>
      </c>
      <c r="H1319" s="7">
        <v>0</v>
      </c>
      <c r="I1319" s="7">
        <v>770</v>
      </c>
      <c r="J1319" s="7">
        <v>0</v>
      </c>
      <c r="K1319" s="7">
        <v>770</v>
      </c>
      <c r="L1319" s="164">
        <v>1</v>
      </c>
      <c r="M1319" s="16">
        <v>0</v>
      </c>
      <c r="N1319" s="13">
        <v>46041</v>
      </c>
    </row>
    <row r="1320" spans="1:14" x14ac:dyDescent="0.15">
      <c r="A1320" s="163" t="s">
        <v>511</v>
      </c>
      <c r="B1320" s="164">
        <v>10227</v>
      </c>
      <c r="C1320" s="163" t="s">
        <v>19</v>
      </c>
      <c r="D1320" s="164">
        <v>1</v>
      </c>
      <c r="E1320" s="7">
        <v>385</v>
      </c>
      <c r="F1320" s="7">
        <v>0</v>
      </c>
      <c r="G1320" s="7">
        <v>0</v>
      </c>
      <c r="H1320" s="7">
        <v>63.34</v>
      </c>
      <c r="I1320" s="7">
        <v>321.66000000000003</v>
      </c>
      <c r="J1320" s="7">
        <v>0</v>
      </c>
      <c r="K1320" s="7">
        <v>321.66000000000003</v>
      </c>
      <c r="L1320" s="164">
        <v>1</v>
      </c>
      <c r="M1320" s="16">
        <v>0</v>
      </c>
      <c r="N1320" s="13">
        <v>46041</v>
      </c>
    </row>
    <row r="1321" spans="1:14" x14ac:dyDescent="0.15">
      <c r="A1321" s="163" t="s">
        <v>546</v>
      </c>
      <c r="B1321" s="164">
        <v>10391</v>
      </c>
      <c r="C1321" s="163" t="s">
        <v>31</v>
      </c>
      <c r="D1321" s="164">
        <v>1</v>
      </c>
      <c r="E1321" s="7">
        <v>325</v>
      </c>
      <c r="F1321" s="7">
        <v>0</v>
      </c>
      <c r="G1321" s="7">
        <v>0</v>
      </c>
      <c r="H1321" s="7">
        <v>0</v>
      </c>
      <c r="I1321" s="7">
        <v>325</v>
      </c>
      <c r="J1321" s="7">
        <v>0</v>
      </c>
      <c r="K1321" s="7">
        <v>325</v>
      </c>
      <c r="L1321" s="164">
        <v>1</v>
      </c>
      <c r="M1321" s="16">
        <v>0</v>
      </c>
      <c r="N1321" s="13">
        <v>46041</v>
      </c>
    </row>
    <row r="1322" spans="1:14" x14ac:dyDescent="0.15">
      <c r="A1322" s="163" t="s">
        <v>463</v>
      </c>
      <c r="B1322" s="164">
        <v>10242</v>
      </c>
      <c r="C1322" s="163" t="s">
        <v>399</v>
      </c>
      <c r="D1322" s="164">
        <v>1</v>
      </c>
      <c r="E1322" s="7">
        <v>0</v>
      </c>
      <c r="F1322" s="7">
        <v>0</v>
      </c>
      <c r="G1322" s="7">
        <v>0</v>
      </c>
      <c r="H1322" s="7">
        <v>0</v>
      </c>
      <c r="I1322" s="7">
        <v>0</v>
      </c>
      <c r="J1322" s="7">
        <v>0</v>
      </c>
      <c r="K1322" s="7">
        <v>0</v>
      </c>
      <c r="L1322" s="164">
        <v>0</v>
      </c>
      <c r="M1322" s="16">
        <v>0</v>
      </c>
      <c r="N1322" s="13">
        <v>46041</v>
      </c>
    </row>
    <row r="1323" spans="1:14" x14ac:dyDescent="0.15">
      <c r="A1323" s="163" t="s">
        <v>500</v>
      </c>
      <c r="B1323" s="164">
        <v>10494</v>
      </c>
      <c r="C1323" s="163" t="s">
        <v>98</v>
      </c>
      <c r="D1323" s="164">
        <v>1</v>
      </c>
      <c r="E1323" s="7">
        <v>38</v>
      </c>
      <c r="F1323" s="7">
        <v>0</v>
      </c>
      <c r="G1323" s="7">
        <v>0</v>
      </c>
      <c r="H1323" s="7">
        <v>0</v>
      </c>
      <c r="I1323" s="7">
        <v>38</v>
      </c>
      <c r="J1323" s="7">
        <v>0</v>
      </c>
      <c r="K1323" s="7">
        <v>38</v>
      </c>
      <c r="L1323" s="164">
        <v>1</v>
      </c>
      <c r="M1323" s="16">
        <v>0</v>
      </c>
      <c r="N1323" s="13">
        <v>46041</v>
      </c>
    </row>
    <row r="1324" spans="1:14" x14ac:dyDescent="0.15">
      <c r="A1324" s="163" t="s">
        <v>835</v>
      </c>
      <c r="B1324" s="164">
        <v>10699</v>
      </c>
      <c r="C1324" s="163" t="s">
        <v>836</v>
      </c>
      <c r="D1324" s="164">
        <v>1</v>
      </c>
      <c r="E1324" s="7">
        <v>249</v>
      </c>
      <c r="F1324" s="7">
        <v>0</v>
      </c>
      <c r="G1324" s="7">
        <v>0</v>
      </c>
      <c r="H1324" s="7">
        <v>0</v>
      </c>
      <c r="I1324" s="7">
        <v>249</v>
      </c>
      <c r="J1324" s="7">
        <v>0</v>
      </c>
      <c r="K1324" s="7">
        <v>249</v>
      </c>
      <c r="L1324" s="164">
        <v>1</v>
      </c>
      <c r="M1324" s="16">
        <v>0</v>
      </c>
      <c r="N1324" s="13">
        <v>46041</v>
      </c>
    </row>
    <row r="1325" spans="1:14" x14ac:dyDescent="0.15">
      <c r="A1325" s="163" t="s">
        <v>24</v>
      </c>
      <c r="B1325" s="164">
        <v>10583</v>
      </c>
      <c r="C1325" s="163" t="s">
        <v>462</v>
      </c>
      <c r="D1325" s="164">
        <v>1</v>
      </c>
      <c r="E1325" s="7">
        <v>380</v>
      </c>
      <c r="F1325" s="7">
        <v>0</v>
      </c>
      <c r="G1325" s="7">
        <v>0</v>
      </c>
      <c r="H1325" s="7">
        <v>0</v>
      </c>
      <c r="I1325" s="7">
        <v>380</v>
      </c>
      <c r="J1325" s="7">
        <v>0</v>
      </c>
      <c r="K1325" s="7">
        <v>380</v>
      </c>
      <c r="L1325" s="164">
        <v>1</v>
      </c>
      <c r="M1325" s="16">
        <v>0</v>
      </c>
      <c r="N1325" s="13">
        <v>46041</v>
      </c>
    </row>
    <row r="1326" spans="1:14" x14ac:dyDescent="0.15">
      <c r="A1326" s="163" t="s">
        <v>468</v>
      </c>
      <c r="B1326" s="164">
        <v>10506</v>
      </c>
      <c r="C1326" s="163" t="s">
        <v>399</v>
      </c>
      <c r="D1326" s="164">
        <v>1</v>
      </c>
      <c r="E1326" s="7">
        <v>0</v>
      </c>
      <c r="F1326" s="7">
        <v>0</v>
      </c>
      <c r="G1326" s="7">
        <v>0</v>
      </c>
      <c r="H1326" s="7">
        <v>0</v>
      </c>
      <c r="I1326" s="7">
        <v>0</v>
      </c>
      <c r="J1326" s="7">
        <v>0</v>
      </c>
      <c r="K1326" s="7">
        <v>0</v>
      </c>
      <c r="L1326" s="164">
        <v>0</v>
      </c>
      <c r="M1326" s="16">
        <v>0</v>
      </c>
      <c r="N1326" s="13">
        <v>46041</v>
      </c>
    </row>
    <row r="1327" spans="1:14" x14ac:dyDescent="0.15">
      <c r="A1327" s="163" t="s">
        <v>429</v>
      </c>
      <c r="B1327" s="164">
        <v>10632</v>
      </c>
      <c r="C1327" s="163" t="s">
        <v>727</v>
      </c>
      <c r="D1327" s="164">
        <v>1</v>
      </c>
      <c r="E1327" s="7">
        <v>159</v>
      </c>
      <c r="F1327" s="7">
        <v>0</v>
      </c>
      <c r="G1327" s="7">
        <v>0</v>
      </c>
      <c r="H1327" s="7">
        <v>0</v>
      </c>
      <c r="I1327" s="7">
        <v>159</v>
      </c>
      <c r="J1327" s="7">
        <v>0</v>
      </c>
      <c r="K1327" s="7">
        <v>159</v>
      </c>
      <c r="L1327" s="164">
        <v>1</v>
      </c>
      <c r="M1327" s="16">
        <v>0</v>
      </c>
      <c r="N1327" s="13">
        <v>46041</v>
      </c>
    </row>
    <row r="1328" spans="1:14" x14ac:dyDescent="0.15">
      <c r="A1328" s="163" t="s">
        <v>837</v>
      </c>
      <c r="B1328" s="164">
        <v>10624</v>
      </c>
      <c r="C1328" s="163" t="s">
        <v>399</v>
      </c>
      <c r="D1328" s="164">
        <v>1</v>
      </c>
      <c r="E1328" s="7">
        <v>0</v>
      </c>
      <c r="F1328" s="7">
        <v>0</v>
      </c>
      <c r="G1328" s="7">
        <v>0</v>
      </c>
      <c r="H1328" s="7">
        <v>0</v>
      </c>
      <c r="I1328" s="7">
        <v>0</v>
      </c>
      <c r="J1328" s="7">
        <v>0</v>
      </c>
      <c r="K1328" s="7">
        <v>0</v>
      </c>
      <c r="L1328" s="164">
        <v>0</v>
      </c>
      <c r="M1328" s="16">
        <v>0</v>
      </c>
      <c r="N1328" s="13">
        <v>46042</v>
      </c>
    </row>
    <row r="1329" spans="1:14" x14ac:dyDescent="0.15">
      <c r="A1329" s="163" t="s">
        <v>685</v>
      </c>
      <c r="B1329" s="164">
        <v>10457</v>
      </c>
      <c r="C1329" s="163" t="s">
        <v>38</v>
      </c>
      <c r="D1329" s="164">
        <v>2</v>
      </c>
      <c r="E1329" s="7">
        <v>570</v>
      </c>
      <c r="F1329" s="7">
        <v>0</v>
      </c>
      <c r="G1329" s="7">
        <v>0</v>
      </c>
      <c r="H1329" s="7">
        <v>0</v>
      </c>
      <c r="I1329" s="7">
        <v>570</v>
      </c>
      <c r="J1329" s="7">
        <v>0</v>
      </c>
      <c r="K1329" s="7">
        <v>570</v>
      </c>
      <c r="L1329" s="164">
        <v>1</v>
      </c>
      <c r="M1329" s="16">
        <v>0</v>
      </c>
      <c r="N1329" s="13">
        <v>46042</v>
      </c>
    </row>
    <row r="1330" spans="1:14" x14ac:dyDescent="0.15">
      <c r="A1330" s="163" t="s">
        <v>477</v>
      </c>
      <c r="B1330" s="164">
        <v>10449</v>
      </c>
      <c r="C1330" s="163" t="s">
        <v>38</v>
      </c>
      <c r="D1330" s="164">
        <v>1</v>
      </c>
      <c r="E1330" s="7">
        <v>260</v>
      </c>
      <c r="F1330" s="7">
        <v>0</v>
      </c>
      <c r="G1330" s="7">
        <v>0</v>
      </c>
      <c r="H1330" s="7">
        <v>0</v>
      </c>
      <c r="I1330" s="7">
        <v>260</v>
      </c>
      <c r="J1330" s="7">
        <v>0</v>
      </c>
      <c r="K1330" s="7">
        <v>260</v>
      </c>
      <c r="L1330" s="164">
        <v>1</v>
      </c>
      <c r="M1330" s="16">
        <v>0</v>
      </c>
      <c r="N1330" s="13">
        <v>46042</v>
      </c>
    </row>
    <row r="1331" spans="1:14" x14ac:dyDescent="0.15">
      <c r="A1331" s="163" t="s">
        <v>502</v>
      </c>
      <c r="B1331" s="164">
        <v>10240</v>
      </c>
      <c r="C1331" s="163" t="s">
        <v>38</v>
      </c>
      <c r="D1331" s="164">
        <v>1</v>
      </c>
      <c r="E1331" s="7">
        <v>95</v>
      </c>
      <c r="F1331" s="7">
        <v>0</v>
      </c>
      <c r="G1331" s="7">
        <v>0</v>
      </c>
      <c r="H1331" s="7">
        <v>0</v>
      </c>
      <c r="I1331" s="7">
        <v>95</v>
      </c>
      <c r="J1331" s="7">
        <v>0</v>
      </c>
      <c r="K1331" s="7">
        <v>95</v>
      </c>
      <c r="L1331" s="164">
        <v>1</v>
      </c>
      <c r="M1331" s="16">
        <v>0</v>
      </c>
      <c r="N1331" s="13">
        <v>46042</v>
      </c>
    </row>
    <row r="1332" spans="1:14" x14ac:dyDescent="0.15">
      <c r="A1332" s="163" t="s">
        <v>638</v>
      </c>
      <c r="B1332" s="164">
        <v>10469</v>
      </c>
      <c r="C1332" s="163" t="s">
        <v>38</v>
      </c>
      <c r="D1332" s="164">
        <v>1</v>
      </c>
      <c r="E1332" s="7">
        <v>555</v>
      </c>
      <c r="F1332" s="7">
        <v>0</v>
      </c>
      <c r="G1332" s="7">
        <v>0</v>
      </c>
      <c r="H1332" s="7">
        <v>0</v>
      </c>
      <c r="I1332" s="7">
        <v>555</v>
      </c>
      <c r="J1332" s="7">
        <v>0</v>
      </c>
      <c r="K1332" s="7">
        <v>555</v>
      </c>
      <c r="L1332" s="164">
        <v>1</v>
      </c>
      <c r="M1332" s="16">
        <v>0</v>
      </c>
      <c r="N1332" s="13">
        <v>46042</v>
      </c>
    </row>
    <row r="1333" spans="1:14" x14ac:dyDescent="0.15">
      <c r="A1333" s="163" t="s">
        <v>478</v>
      </c>
      <c r="B1333" s="164">
        <v>10461</v>
      </c>
      <c r="C1333" s="163" t="s">
        <v>38</v>
      </c>
      <c r="D1333" s="164">
        <v>1</v>
      </c>
      <c r="E1333" s="7">
        <v>275</v>
      </c>
      <c r="F1333" s="7">
        <v>0</v>
      </c>
      <c r="G1333" s="7">
        <v>0</v>
      </c>
      <c r="H1333" s="7">
        <v>0</v>
      </c>
      <c r="I1333" s="7">
        <v>275</v>
      </c>
      <c r="J1333" s="7">
        <v>0</v>
      </c>
      <c r="K1333" s="7">
        <v>275</v>
      </c>
      <c r="L1333" s="164">
        <v>1</v>
      </c>
      <c r="M1333" s="16">
        <v>0</v>
      </c>
      <c r="N1333" s="13">
        <v>46042</v>
      </c>
    </row>
    <row r="1334" spans="1:14" x14ac:dyDescent="0.15">
      <c r="A1334" s="163" t="s">
        <v>517</v>
      </c>
      <c r="B1334" s="164">
        <v>10070</v>
      </c>
      <c r="C1334" s="163" t="s">
        <v>481</v>
      </c>
      <c r="D1334" s="164">
        <v>1</v>
      </c>
      <c r="E1334" s="7">
        <v>275</v>
      </c>
      <c r="F1334" s="7">
        <v>0</v>
      </c>
      <c r="G1334" s="7">
        <v>0</v>
      </c>
      <c r="H1334" s="7">
        <v>55</v>
      </c>
      <c r="I1334" s="7">
        <v>220</v>
      </c>
      <c r="J1334" s="7">
        <v>0</v>
      </c>
      <c r="K1334" s="7">
        <v>220</v>
      </c>
      <c r="L1334" s="164">
        <v>1</v>
      </c>
      <c r="M1334" s="16">
        <v>0</v>
      </c>
      <c r="N1334" s="13">
        <v>46042</v>
      </c>
    </row>
    <row r="1335" spans="1:14" x14ac:dyDescent="0.15">
      <c r="A1335" s="163" t="s">
        <v>550</v>
      </c>
      <c r="B1335" s="164">
        <v>10072</v>
      </c>
      <c r="C1335" s="163" t="s">
        <v>481</v>
      </c>
      <c r="D1335" s="164">
        <v>1</v>
      </c>
      <c r="E1335" s="7">
        <v>315</v>
      </c>
      <c r="F1335" s="7">
        <v>0</v>
      </c>
      <c r="G1335" s="7">
        <v>0</v>
      </c>
      <c r="H1335" s="7">
        <v>0</v>
      </c>
      <c r="I1335" s="7">
        <v>315</v>
      </c>
      <c r="J1335" s="7">
        <v>0</v>
      </c>
      <c r="K1335" s="7">
        <v>315</v>
      </c>
      <c r="L1335" s="164">
        <v>1</v>
      </c>
      <c r="M1335" s="16">
        <v>0</v>
      </c>
      <c r="N1335" s="13">
        <v>46042</v>
      </c>
    </row>
    <row r="1336" spans="1:14" x14ac:dyDescent="0.15">
      <c r="A1336" s="163" t="s">
        <v>554</v>
      </c>
      <c r="B1336" s="164">
        <v>10067</v>
      </c>
      <c r="C1336" s="163" t="s">
        <v>481</v>
      </c>
      <c r="D1336" s="164">
        <v>1</v>
      </c>
      <c r="E1336" s="7">
        <v>275</v>
      </c>
      <c r="F1336" s="7">
        <v>0</v>
      </c>
      <c r="G1336" s="7">
        <v>0</v>
      </c>
      <c r="H1336" s="7">
        <v>0</v>
      </c>
      <c r="I1336" s="7">
        <v>275</v>
      </c>
      <c r="J1336" s="7">
        <v>0</v>
      </c>
      <c r="K1336" s="7">
        <v>275</v>
      </c>
      <c r="L1336" s="164">
        <v>1</v>
      </c>
      <c r="M1336" s="16">
        <v>0</v>
      </c>
      <c r="N1336" s="13">
        <v>46042</v>
      </c>
    </row>
    <row r="1337" spans="1:14" x14ac:dyDescent="0.15">
      <c r="A1337" s="163" t="s">
        <v>538</v>
      </c>
      <c r="B1337" s="164">
        <v>10645</v>
      </c>
      <c r="C1337" s="163" t="s">
        <v>519</v>
      </c>
      <c r="D1337" s="164">
        <v>3</v>
      </c>
      <c r="E1337" s="7">
        <v>1020</v>
      </c>
      <c r="F1337" s="7">
        <v>0</v>
      </c>
      <c r="G1337" s="7">
        <v>0</v>
      </c>
      <c r="H1337" s="7">
        <v>68</v>
      </c>
      <c r="I1337" s="7">
        <v>952</v>
      </c>
      <c r="J1337" s="7">
        <v>0</v>
      </c>
      <c r="K1337" s="7">
        <v>952</v>
      </c>
      <c r="L1337" s="164">
        <v>1</v>
      </c>
      <c r="M1337" s="16">
        <v>0</v>
      </c>
      <c r="N1337" s="13">
        <v>46042</v>
      </c>
    </row>
    <row r="1338" spans="1:14" x14ac:dyDescent="0.15">
      <c r="A1338" s="163" t="s">
        <v>518</v>
      </c>
      <c r="B1338" s="164">
        <v>10145</v>
      </c>
      <c r="C1338" s="163" t="s">
        <v>519</v>
      </c>
      <c r="D1338" s="164">
        <v>1</v>
      </c>
      <c r="E1338" s="7">
        <v>370</v>
      </c>
      <c r="F1338" s="7">
        <v>0</v>
      </c>
      <c r="G1338" s="7">
        <v>0</v>
      </c>
      <c r="H1338" s="7">
        <v>0</v>
      </c>
      <c r="I1338" s="7">
        <v>370</v>
      </c>
      <c r="J1338" s="7">
        <v>0</v>
      </c>
      <c r="K1338" s="7">
        <v>370</v>
      </c>
      <c r="L1338" s="164">
        <v>1</v>
      </c>
      <c r="M1338" s="16">
        <v>0</v>
      </c>
      <c r="N1338" s="13">
        <v>46042</v>
      </c>
    </row>
    <row r="1339" spans="1:14" x14ac:dyDescent="0.15">
      <c r="A1339" s="163" t="s">
        <v>503</v>
      </c>
      <c r="B1339" s="164">
        <v>10044</v>
      </c>
      <c r="C1339" s="163" t="s">
        <v>481</v>
      </c>
      <c r="D1339" s="164">
        <v>1</v>
      </c>
      <c r="E1339" s="7">
        <v>260</v>
      </c>
      <c r="F1339" s="7">
        <v>0</v>
      </c>
      <c r="G1339" s="7">
        <v>0</v>
      </c>
      <c r="H1339" s="7">
        <v>0</v>
      </c>
      <c r="I1339" s="7">
        <v>260</v>
      </c>
      <c r="J1339" s="7">
        <v>0</v>
      </c>
      <c r="K1339" s="7">
        <v>260</v>
      </c>
      <c r="L1339" s="164">
        <v>1</v>
      </c>
      <c r="M1339" s="16">
        <v>0</v>
      </c>
      <c r="N1339" s="13">
        <v>46042</v>
      </c>
    </row>
    <row r="1340" spans="1:14" x14ac:dyDescent="0.15">
      <c r="A1340" s="163" t="s">
        <v>504</v>
      </c>
      <c r="B1340" s="164">
        <v>10125</v>
      </c>
      <c r="C1340" s="163" t="s">
        <v>483</v>
      </c>
      <c r="D1340" s="164">
        <v>1</v>
      </c>
      <c r="E1340" s="7">
        <v>275</v>
      </c>
      <c r="F1340" s="7">
        <v>0</v>
      </c>
      <c r="G1340" s="7">
        <v>0</v>
      </c>
      <c r="H1340" s="7">
        <v>0</v>
      </c>
      <c r="I1340" s="7">
        <v>275</v>
      </c>
      <c r="J1340" s="7">
        <v>0</v>
      </c>
      <c r="K1340" s="7">
        <v>275</v>
      </c>
      <c r="L1340" s="164">
        <v>1</v>
      </c>
      <c r="M1340" s="16">
        <v>0</v>
      </c>
      <c r="N1340" s="13">
        <v>46042</v>
      </c>
    </row>
    <row r="1341" spans="1:14" x14ac:dyDescent="0.15">
      <c r="A1341" s="163" t="s">
        <v>482</v>
      </c>
      <c r="B1341" s="164">
        <v>10109</v>
      </c>
      <c r="C1341" s="163" t="s">
        <v>483</v>
      </c>
      <c r="D1341" s="164">
        <v>1</v>
      </c>
      <c r="E1341" s="7">
        <v>275</v>
      </c>
      <c r="F1341" s="7">
        <v>0</v>
      </c>
      <c r="G1341" s="7">
        <v>0</v>
      </c>
      <c r="H1341" s="7">
        <v>0</v>
      </c>
      <c r="I1341" s="7">
        <v>275</v>
      </c>
      <c r="J1341" s="7">
        <v>0</v>
      </c>
      <c r="K1341" s="7">
        <v>275</v>
      </c>
      <c r="L1341" s="164">
        <v>1</v>
      </c>
      <c r="M1341" s="16">
        <v>0</v>
      </c>
      <c r="N1341" s="13">
        <v>46042</v>
      </c>
    </row>
    <row r="1342" spans="1:14" x14ac:dyDescent="0.15">
      <c r="A1342" s="163" t="s">
        <v>692</v>
      </c>
      <c r="B1342" s="164">
        <v>10135</v>
      </c>
      <c r="C1342" s="163" t="s">
        <v>519</v>
      </c>
      <c r="D1342" s="164">
        <v>1</v>
      </c>
      <c r="E1342" s="7">
        <v>310</v>
      </c>
      <c r="F1342" s="7">
        <v>0</v>
      </c>
      <c r="G1342" s="7">
        <v>0</v>
      </c>
      <c r="H1342" s="7">
        <v>0</v>
      </c>
      <c r="I1342" s="7">
        <v>310</v>
      </c>
      <c r="J1342" s="7">
        <v>0</v>
      </c>
      <c r="K1342" s="7">
        <v>310</v>
      </c>
      <c r="L1342" s="164">
        <v>1</v>
      </c>
      <c r="M1342" s="16">
        <v>0</v>
      </c>
      <c r="N1342" s="13">
        <v>46042</v>
      </c>
    </row>
    <row r="1343" spans="1:14" x14ac:dyDescent="0.15">
      <c r="A1343" s="163" t="s">
        <v>486</v>
      </c>
      <c r="B1343" s="164">
        <v>10075</v>
      </c>
      <c r="C1343" s="163" t="s">
        <v>481</v>
      </c>
      <c r="D1343" s="164">
        <v>1</v>
      </c>
      <c r="E1343" s="7">
        <v>275</v>
      </c>
      <c r="F1343" s="7">
        <v>0</v>
      </c>
      <c r="G1343" s="7">
        <v>0</v>
      </c>
      <c r="H1343" s="7">
        <v>0</v>
      </c>
      <c r="I1343" s="7">
        <v>275</v>
      </c>
      <c r="J1343" s="7">
        <v>0</v>
      </c>
      <c r="K1343" s="7">
        <v>275</v>
      </c>
      <c r="L1343" s="164">
        <v>1</v>
      </c>
      <c r="M1343" s="16">
        <v>0</v>
      </c>
      <c r="N1343" s="13">
        <v>46042</v>
      </c>
    </row>
    <row r="1344" spans="1:14" x14ac:dyDescent="0.15">
      <c r="A1344" s="163" t="s">
        <v>488</v>
      </c>
      <c r="B1344" s="164">
        <v>10440</v>
      </c>
      <c r="C1344" s="163" t="s">
        <v>99</v>
      </c>
      <c r="D1344" s="164">
        <v>1</v>
      </c>
      <c r="E1344" s="7">
        <v>88</v>
      </c>
      <c r="F1344" s="7">
        <v>0</v>
      </c>
      <c r="G1344" s="7">
        <v>0</v>
      </c>
      <c r="H1344" s="7">
        <v>0</v>
      </c>
      <c r="I1344" s="7">
        <v>88</v>
      </c>
      <c r="J1344" s="7">
        <v>0</v>
      </c>
      <c r="K1344" s="7">
        <v>88</v>
      </c>
      <c r="L1344" s="164">
        <v>1</v>
      </c>
      <c r="M1344" s="16">
        <v>0</v>
      </c>
      <c r="N1344" s="13">
        <v>46042</v>
      </c>
    </row>
    <row r="1345" spans="1:14" x14ac:dyDescent="0.15">
      <c r="A1345" s="163" t="s">
        <v>585</v>
      </c>
      <c r="B1345" s="164">
        <v>10441</v>
      </c>
      <c r="C1345" s="163" t="s">
        <v>99</v>
      </c>
      <c r="D1345" s="164">
        <v>1</v>
      </c>
      <c r="E1345" s="7">
        <v>250</v>
      </c>
      <c r="F1345" s="7">
        <v>0</v>
      </c>
      <c r="G1345" s="7">
        <v>0</v>
      </c>
      <c r="H1345" s="7">
        <v>0</v>
      </c>
      <c r="I1345" s="7">
        <v>250</v>
      </c>
      <c r="J1345" s="7">
        <v>0</v>
      </c>
      <c r="K1345" s="7">
        <v>250</v>
      </c>
      <c r="L1345" s="164">
        <v>1</v>
      </c>
      <c r="M1345" s="16">
        <v>0</v>
      </c>
      <c r="N1345" s="13">
        <v>46042</v>
      </c>
    </row>
    <row r="1346" spans="1:14" x14ac:dyDescent="0.15">
      <c r="A1346" s="163" t="s">
        <v>489</v>
      </c>
      <c r="B1346" s="164">
        <v>10445</v>
      </c>
      <c r="C1346" s="163" t="s">
        <v>99</v>
      </c>
      <c r="D1346" s="164">
        <v>4</v>
      </c>
      <c r="E1346" s="7">
        <v>780</v>
      </c>
      <c r="F1346" s="7">
        <v>0</v>
      </c>
      <c r="G1346" s="7">
        <v>0</v>
      </c>
      <c r="H1346" s="7">
        <v>0</v>
      </c>
      <c r="I1346" s="7">
        <v>780</v>
      </c>
      <c r="J1346" s="7">
        <v>0</v>
      </c>
      <c r="K1346" s="7">
        <v>780</v>
      </c>
      <c r="L1346" s="164">
        <v>1</v>
      </c>
      <c r="M1346" s="16">
        <v>0</v>
      </c>
      <c r="N1346" s="13">
        <v>46042</v>
      </c>
    </row>
    <row r="1347" spans="1:14" x14ac:dyDescent="0.15">
      <c r="A1347" s="163" t="s">
        <v>542</v>
      </c>
      <c r="B1347" s="164">
        <v>10436</v>
      </c>
      <c r="C1347" s="163" t="s">
        <v>99</v>
      </c>
      <c r="D1347" s="164">
        <v>2</v>
      </c>
      <c r="E1347" s="7">
        <v>90</v>
      </c>
      <c r="F1347" s="7">
        <v>0</v>
      </c>
      <c r="G1347" s="7">
        <v>0</v>
      </c>
      <c r="H1347" s="7">
        <v>0</v>
      </c>
      <c r="I1347" s="7">
        <v>90</v>
      </c>
      <c r="J1347" s="7">
        <v>0</v>
      </c>
      <c r="K1347" s="7">
        <v>90</v>
      </c>
      <c r="L1347" s="164">
        <v>1</v>
      </c>
      <c r="M1347" s="16">
        <v>0</v>
      </c>
      <c r="N1347" s="13">
        <v>46042</v>
      </c>
    </row>
    <row r="1348" spans="1:14" x14ac:dyDescent="0.15">
      <c r="A1348" s="163" t="s">
        <v>552</v>
      </c>
      <c r="B1348" s="164">
        <v>10211</v>
      </c>
      <c r="C1348" s="163" t="s">
        <v>491</v>
      </c>
      <c r="D1348" s="164">
        <v>1</v>
      </c>
      <c r="E1348" s="7">
        <v>265</v>
      </c>
      <c r="F1348" s="7">
        <v>0</v>
      </c>
      <c r="G1348" s="7">
        <v>0</v>
      </c>
      <c r="H1348" s="7">
        <v>0</v>
      </c>
      <c r="I1348" s="7">
        <v>265</v>
      </c>
      <c r="J1348" s="7">
        <v>0</v>
      </c>
      <c r="K1348" s="7">
        <v>265</v>
      </c>
      <c r="L1348" s="164">
        <v>1</v>
      </c>
      <c r="M1348" s="16">
        <v>0</v>
      </c>
      <c r="N1348" s="13">
        <v>46042</v>
      </c>
    </row>
    <row r="1349" spans="1:14" x14ac:dyDescent="0.15">
      <c r="A1349" s="163" t="s">
        <v>506</v>
      </c>
      <c r="B1349" s="164">
        <v>10221</v>
      </c>
      <c r="C1349" s="163" t="s">
        <v>491</v>
      </c>
      <c r="D1349" s="164">
        <v>2</v>
      </c>
      <c r="E1349" s="7">
        <v>510</v>
      </c>
      <c r="F1349" s="7">
        <v>0</v>
      </c>
      <c r="G1349" s="7">
        <v>0</v>
      </c>
      <c r="H1349" s="7">
        <v>0</v>
      </c>
      <c r="I1349" s="7">
        <v>510</v>
      </c>
      <c r="J1349" s="7">
        <v>0</v>
      </c>
      <c r="K1349" s="7">
        <v>510</v>
      </c>
      <c r="L1349" s="164">
        <v>1</v>
      </c>
      <c r="M1349" s="16">
        <v>0</v>
      </c>
      <c r="N1349" s="13">
        <v>46042</v>
      </c>
    </row>
    <row r="1350" spans="1:14" x14ac:dyDescent="0.15">
      <c r="A1350" s="163" t="s">
        <v>493</v>
      </c>
      <c r="B1350" s="164">
        <v>10264</v>
      </c>
      <c r="C1350" s="163" t="s">
        <v>9</v>
      </c>
      <c r="D1350" s="164">
        <v>4</v>
      </c>
      <c r="E1350" s="7">
        <v>760</v>
      </c>
      <c r="F1350" s="7">
        <v>0</v>
      </c>
      <c r="G1350" s="7">
        <v>0</v>
      </c>
      <c r="H1350" s="7">
        <v>38</v>
      </c>
      <c r="I1350" s="7">
        <v>722</v>
      </c>
      <c r="J1350" s="7">
        <v>0</v>
      </c>
      <c r="K1350" s="7">
        <v>722</v>
      </c>
      <c r="L1350" s="164">
        <v>1</v>
      </c>
      <c r="M1350" s="16">
        <v>0</v>
      </c>
      <c r="N1350" s="13">
        <v>46042</v>
      </c>
    </row>
    <row r="1351" spans="1:14" x14ac:dyDescent="0.15">
      <c r="A1351" s="163" t="s">
        <v>588</v>
      </c>
      <c r="B1351" s="164">
        <v>10371</v>
      </c>
      <c r="C1351" s="163" t="s">
        <v>9</v>
      </c>
      <c r="D1351" s="164">
        <v>1</v>
      </c>
      <c r="E1351" s="7">
        <v>275</v>
      </c>
      <c r="F1351" s="7">
        <v>0</v>
      </c>
      <c r="G1351" s="7">
        <v>0</v>
      </c>
      <c r="H1351" s="7">
        <v>0</v>
      </c>
      <c r="I1351" s="7">
        <v>275</v>
      </c>
      <c r="J1351" s="7">
        <v>0</v>
      </c>
      <c r="K1351" s="7">
        <v>275</v>
      </c>
      <c r="L1351" s="164">
        <v>1</v>
      </c>
      <c r="M1351" s="16">
        <v>0</v>
      </c>
      <c r="N1351" s="13">
        <v>46042</v>
      </c>
    </row>
    <row r="1352" spans="1:14" x14ac:dyDescent="0.15">
      <c r="A1352" s="163" t="s">
        <v>544</v>
      </c>
      <c r="B1352" s="164">
        <v>10375</v>
      </c>
      <c r="C1352" s="163" t="s">
        <v>9</v>
      </c>
      <c r="D1352" s="164">
        <v>1</v>
      </c>
      <c r="E1352" s="7">
        <v>255</v>
      </c>
      <c r="F1352" s="7">
        <v>0</v>
      </c>
      <c r="G1352" s="7">
        <v>0</v>
      </c>
      <c r="H1352" s="7">
        <v>0</v>
      </c>
      <c r="I1352" s="7">
        <v>255</v>
      </c>
      <c r="J1352" s="7">
        <v>0</v>
      </c>
      <c r="K1352" s="7">
        <v>255</v>
      </c>
      <c r="L1352" s="164">
        <v>1</v>
      </c>
      <c r="M1352" s="16">
        <v>0</v>
      </c>
      <c r="N1352" s="13">
        <v>46042</v>
      </c>
    </row>
    <row r="1353" spans="1:14" x14ac:dyDescent="0.15">
      <c r="A1353" s="163" t="s">
        <v>604</v>
      </c>
      <c r="B1353" s="164">
        <v>10685</v>
      </c>
      <c r="C1353" s="163" t="s">
        <v>9</v>
      </c>
      <c r="D1353" s="164">
        <v>1</v>
      </c>
      <c r="E1353" s="7">
        <v>225</v>
      </c>
      <c r="F1353" s="7">
        <v>0</v>
      </c>
      <c r="G1353" s="7">
        <v>0</v>
      </c>
      <c r="H1353" s="7">
        <v>0</v>
      </c>
      <c r="I1353" s="7">
        <v>225</v>
      </c>
      <c r="J1353" s="7">
        <v>0</v>
      </c>
      <c r="K1353" s="7">
        <v>225</v>
      </c>
      <c r="L1353" s="164">
        <v>1</v>
      </c>
      <c r="M1353" s="16">
        <v>0</v>
      </c>
      <c r="N1353" s="13">
        <v>46042</v>
      </c>
    </row>
    <row r="1354" spans="1:14" x14ac:dyDescent="0.15">
      <c r="A1354" s="163" t="s">
        <v>630</v>
      </c>
      <c r="B1354" s="164">
        <v>10374</v>
      </c>
      <c r="C1354" s="163" t="s">
        <v>9</v>
      </c>
      <c r="D1354" s="164">
        <v>1</v>
      </c>
      <c r="E1354" s="7">
        <v>275</v>
      </c>
      <c r="F1354" s="7">
        <v>0</v>
      </c>
      <c r="G1354" s="7">
        <v>0</v>
      </c>
      <c r="H1354" s="7">
        <v>0</v>
      </c>
      <c r="I1354" s="7">
        <v>275</v>
      </c>
      <c r="J1354" s="7">
        <v>0</v>
      </c>
      <c r="K1354" s="7">
        <v>275</v>
      </c>
      <c r="L1354" s="164">
        <v>1</v>
      </c>
      <c r="M1354" s="16">
        <v>0</v>
      </c>
      <c r="N1354" s="13">
        <v>46042</v>
      </c>
    </row>
    <row r="1355" spans="1:14" x14ac:dyDescent="0.15">
      <c r="A1355" s="163" t="s">
        <v>495</v>
      </c>
      <c r="B1355" s="164">
        <v>10354</v>
      </c>
      <c r="C1355" s="163" t="s">
        <v>19</v>
      </c>
      <c r="D1355" s="164">
        <v>1</v>
      </c>
      <c r="E1355" s="7">
        <v>350</v>
      </c>
      <c r="F1355" s="7">
        <v>0</v>
      </c>
      <c r="G1355" s="7">
        <v>0</v>
      </c>
      <c r="H1355" s="7">
        <v>0</v>
      </c>
      <c r="I1355" s="7">
        <v>350</v>
      </c>
      <c r="J1355" s="7">
        <v>0</v>
      </c>
      <c r="K1355" s="7">
        <v>350</v>
      </c>
      <c r="L1355" s="164">
        <v>1</v>
      </c>
      <c r="M1355" s="16">
        <v>0</v>
      </c>
      <c r="N1355" s="13">
        <v>46042</v>
      </c>
    </row>
    <row r="1356" spans="1:14" x14ac:dyDescent="0.15">
      <c r="A1356" s="163" t="s">
        <v>529</v>
      </c>
      <c r="B1356" s="164">
        <v>10353</v>
      </c>
      <c r="C1356" s="163" t="s">
        <v>19</v>
      </c>
      <c r="D1356" s="164">
        <v>1</v>
      </c>
      <c r="E1356" s="7">
        <v>350</v>
      </c>
      <c r="F1356" s="7">
        <v>0</v>
      </c>
      <c r="G1356" s="7">
        <v>0</v>
      </c>
      <c r="H1356" s="7">
        <v>0</v>
      </c>
      <c r="I1356" s="7">
        <v>350</v>
      </c>
      <c r="J1356" s="7">
        <v>0</v>
      </c>
      <c r="K1356" s="7">
        <v>350</v>
      </c>
      <c r="L1356" s="164">
        <v>1</v>
      </c>
      <c r="M1356" s="16">
        <v>0</v>
      </c>
      <c r="N1356" s="13">
        <v>46042</v>
      </c>
    </row>
    <row r="1357" spans="1:14" x14ac:dyDescent="0.15">
      <c r="A1357" s="163" t="s">
        <v>511</v>
      </c>
      <c r="B1357" s="164">
        <v>10227</v>
      </c>
      <c r="C1357" s="163" t="s">
        <v>19</v>
      </c>
      <c r="D1357" s="164">
        <v>1</v>
      </c>
      <c r="E1357" s="7">
        <v>385</v>
      </c>
      <c r="F1357" s="7">
        <v>0</v>
      </c>
      <c r="G1357" s="7">
        <v>0</v>
      </c>
      <c r="H1357" s="7">
        <v>0</v>
      </c>
      <c r="I1357" s="7">
        <v>385</v>
      </c>
      <c r="J1357" s="7">
        <v>0</v>
      </c>
      <c r="K1357" s="7">
        <v>385</v>
      </c>
      <c r="L1357" s="164">
        <v>1</v>
      </c>
      <c r="M1357" s="16">
        <v>0</v>
      </c>
      <c r="N1357" s="13">
        <v>46042</v>
      </c>
    </row>
    <row r="1358" spans="1:14" x14ac:dyDescent="0.15">
      <c r="A1358" s="163" t="s">
        <v>498</v>
      </c>
      <c r="B1358" s="164">
        <v>10356</v>
      </c>
      <c r="C1358" s="163" t="s">
        <v>19</v>
      </c>
      <c r="D1358" s="164">
        <v>3</v>
      </c>
      <c r="E1358" s="7">
        <v>1080</v>
      </c>
      <c r="F1358" s="7">
        <v>0</v>
      </c>
      <c r="G1358" s="7">
        <v>0</v>
      </c>
      <c r="H1358" s="7">
        <v>0</v>
      </c>
      <c r="I1358" s="7">
        <v>1080</v>
      </c>
      <c r="J1358" s="7">
        <v>0</v>
      </c>
      <c r="K1358" s="7">
        <v>1080</v>
      </c>
      <c r="L1358" s="164">
        <v>1</v>
      </c>
      <c r="M1358" s="16">
        <v>0</v>
      </c>
      <c r="N1358" s="13">
        <v>46042</v>
      </c>
    </row>
    <row r="1359" spans="1:14" x14ac:dyDescent="0.15">
      <c r="A1359" s="163" t="s">
        <v>427</v>
      </c>
      <c r="B1359" s="164">
        <v>10633</v>
      </c>
      <c r="C1359" s="163" t="s">
        <v>727</v>
      </c>
      <c r="D1359" s="164">
        <v>1</v>
      </c>
      <c r="E1359" s="7">
        <v>159</v>
      </c>
      <c r="F1359" s="7">
        <v>0</v>
      </c>
      <c r="G1359" s="7">
        <v>0</v>
      </c>
      <c r="H1359" s="7">
        <v>0</v>
      </c>
      <c r="I1359" s="7">
        <v>159</v>
      </c>
      <c r="J1359" s="7">
        <v>0</v>
      </c>
      <c r="K1359" s="7">
        <v>159</v>
      </c>
      <c r="L1359" s="164">
        <v>1</v>
      </c>
      <c r="M1359" s="16">
        <v>0</v>
      </c>
      <c r="N1359" s="13">
        <v>46042</v>
      </c>
    </row>
    <row r="1360" spans="1:14" x14ac:dyDescent="0.15">
      <c r="A1360" s="163" t="s">
        <v>838</v>
      </c>
      <c r="B1360" s="164">
        <v>10538</v>
      </c>
      <c r="C1360" s="163" t="s">
        <v>399</v>
      </c>
      <c r="D1360" s="164">
        <v>1</v>
      </c>
      <c r="E1360" s="7">
        <v>0</v>
      </c>
      <c r="F1360" s="7">
        <v>0</v>
      </c>
      <c r="G1360" s="7">
        <v>0</v>
      </c>
      <c r="H1360" s="7">
        <v>0</v>
      </c>
      <c r="I1360" s="7">
        <v>0</v>
      </c>
      <c r="J1360" s="7">
        <v>0</v>
      </c>
      <c r="K1360" s="7">
        <v>0</v>
      </c>
      <c r="L1360" s="164">
        <v>0</v>
      </c>
      <c r="M1360" s="16">
        <v>0</v>
      </c>
      <c r="N1360" s="13">
        <v>46042</v>
      </c>
    </row>
    <row r="1361" spans="1:14" x14ac:dyDescent="0.15">
      <c r="A1361" s="163" t="s">
        <v>429</v>
      </c>
      <c r="B1361" s="164">
        <v>10632</v>
      </c>
      <c r="C1361" s="163" t="s">
        <v>727</v>
      </c>
      <c r="D1361" s="164">
        <v>1</v>
      </c>
      <c r="E1361" s="7">
        <v>159</v>
      </c>
      <c r="F1361" s="7">
        <v>0</v>
      </c>
      <c r="G1361" s="7">
        <v>0</v>
      </c>
      <c r="H1361" s="7">
        <v>0</v>
      </c>
      <c r="I1361" s="7">
        <v>159</v>
      </c>
      <c r="J1361" s="7">
        <v>0</v>
      </c>
      <c r="K1361" s="7">
        <v>159</v>
      </c>
      <c r="L1361" s="164">
        <v>1</v>
      </c>
      <c r="M1361" s="16">
        <v>0</v>
      </c>
      <c r="N1361" s="13">
        <v>46042</v>
      </c>
    </row>
    <row r="1362" spans="1:14" x14ac:dyDescent="0.15">
      <c r="A1362" s="163" t="s">
        <v>839</v>
      </c>
      <c r="B1362" s="164">
        <v>10580</v>
      </c>
      <c r="C1362" s="163" t="s">
        <v>98</v>
      </c>
      <c r="D1362" s="164">
        <v>1</v>
      </c>
      <c r="E1362" s="7">
        <v>40</v>
      </c>
      <c r="F1362" s="7">
        <v>0</v>
      </c>
      <c r="G1362" s="7">
        <v>0</v>
      </c>
      <c r="H1362" s="7">
        <v>0</v>
      </c>
      <c r="I1362" s="7">
        <v>40</v>
      </c>
      <c r="J1362" s="7">
        <v>0</v>
      </c>
      <c r="K1362" s="7">
        <v>40</v>
      </c>
      <c r="L1362" s="164">
        <v>1</v>
      </c>
      <c r="M1362" s="16">
        <v>0</v>
      </c>
      <c r="N1362" s="13">
        <v>46042</v>
      </c>
    </row>
    <row r="1363" spans="1:14" x14ac:dyDescent="0.15">
      <c r="A1363" s="163" t="s">
        <v>715</v>
      </c>
      <c r="B1363" s="164">
        <v>10613</v>
      </c>
      <c r="C1363" s="163" t="s">
        <v>712</v>
      </c>
      <c r="D1363" s="164">
        <v>1</v>
      </c>
      <c r="E1363" s="7">
        <v>235</v>
      </c>
      <c r="F1363" s="7">
        <v>0</v>
      </c>
      <c r="G1363" s="7">
        <v>0</v>
      </c>
      <c r="H1363" s="7">
        <v>61.36</v>
      </c>
      <c r="I1363" s="7">
        <v>173.64</v>
      </c>
      <c r="J1363" s="7">
        <v>0</v>
      </c>
      <c r="K1363" s="7">
        <v>173.64</v>
      </c>
      <c r="L1363" s="164">
        <v>1</v>
      </c>
      <c r="M1363" s="16">
        <v>0</v>
      </c>
      <c r="N1363" s="13">
        <v>46043</v>
      </c>
    </row>
    <row r="1364" spans="1:14" x14ac:dyDescent="0.15">
      <c r="A1364" s="163" t="s">
        <v>716</v>
      </c>
      <c r="B1364" s="164">
        <v>10611</v>
      </c>
      <c r="C1364" s="163" t="s">
        <v>712</v>
      </c>
      <c r="D1364" s="164">
        <v>1</v>
      </c>
      <c r="E1364" s="7">
        <v>235</v>
      </c>
      <c r="F1364" s="7">
        <v>0</v>
      </c>
      <c r="G1364" s="7">
        <v>0</v>
      </c>
      <c r="H1364" s="7">
        <v>61.36</v>
      </c>
      <c r="I1364" s="7">
        <v>173.64</v>
      </c>
      <c r="J1364" s="7">
        <v>0</v>
      </c>
      <c r="K1364" s="7">
        <v>173.64</v>
      </c>
      <c r="L1364" s="164">
        <v>1</v>
      </c>
      <c r="M1364" s="16">
        <v>0</v>
      </c>
      <c r="N1364" s="13">
        <v>46043</v>
      </c>
    </row>
    <row r="1365" spans="1:14" x14ac:dyDescent="0.15">
      <c r="A1365" s="163" t="s">
        <v>717</v>
      </c>
      <c r="B1365" s="164">
        <v>10612</v>
      </c>
      <c r="C1365" s="163" t="s">
        <v>712</v>
      </c>
      <c r="D1365" s="164">
        <v>1</v>
      </c>
      <c r="E1365" s="7">
        <v>285</v>
      </c>
      <c r="F1365" s="7">
        <v>0</v>
      </c>
      <c r="G1365" s="7">
        <v>0</v>
      </c>
      <c r="H1365" s="7">
        <v>74.42</v>
      </c>
      <c r="I1365" s="7">
        <v>210.58</v>
      </c>
      <c r="J1365" s="7">
        <v>0</v>
      </c>
      <c r="K1365" s="7">
        <v>210.58</v>
      </c>
      <c r="L1365" s="164">
        <v>1</v>
      </c>
      <c r="M1365" s="16">
        <v>0</v>
      </c>
      <c r="N1365" s="13">
        <v>46043</v>
      </c>
    </row>
    <row r="1366" spans="1:14" x14ac:dyDescent="0.15">
      <c r="A1366" s="163" t="s">
        <v>514</v>
      </c>
      <c r="B1366" s="164">
        <v>10398</v>
      </c>
      <c r="C1366" s="163" t="s">
        <v>32</v>
      </c>
      <c r="D1366" s="164">
        <v>1</v>
      </c>
      <c r="E1366" s="7">
        <v>625</v>
      </c>
      <c r="F1366" s="7">
        <v>0</v>
      </c>
      <c r="G1366" s="7">
        <v>0</v>
      </c>
      <c r="H1366" s="7">
        <v>0</v>
      </c>
      <c r="I1366" s="7">
        <v>625</v>
      </c>
      <c r="J1366" s="7">
        <v>0</v>
      </c>
      <c r="K1366" s="7">
        <v>625</v>
      </c>
      <c r="L1366" s="164">
        <v>1</v>
      </c>
      <c r="M1366" s="16">
        <v>0</v>
      </c>
      <c r="N1366" s="13">
        <v>46043</v>
      </c>
    </row>
    <row r="1367" spans="1:14" x14ac:dyDescent="0.15">
      <c r="A1367" s="163" t="s">
        <v>760</v>
      </c>
      <c r="B1367" s="164">
        <v>1070</v>
      </c>
      <c r="C1367" s="163" t="s">
        <v>462</v>
      </c>
      <c r="D1367" s="164">
        <v>1</v>
      </c>
      <c r="E1367" s="7">
        <v>720</v>
      </c>
      <c r="F1367" s="7">
        <v>0</v>
      </c>
      <c r="G1367" s="7">
        <v>0</v>
      </c>
      <c r="H1367" s="7">
        <v>0</v>
      </c>
      <c r="I1367" s="7">
        <v>720</v>
      </c>
      <c r="J1367" s="7">
        <v>0</v>
      </c>
      <c r="K1367" s="7">
        <v>720</v>
      </c>
      <c r="L1367" s="164">
        <v>1</v>
      </c>
      <c r="M1367" s="16">
        <v>0</v>
      </c>
      <c r="N1367" s="13">
        <v>46043</v>
      </c>
    </row>
    <row r="1368" spans="1:14" x14ac:dyDescent="0.15">
      <c r="A1368" s="163" t="s">
        <v>504</v>
      </c>
      <c r="B1368" s="164">
        <v>10125</v>
      </c>
      <c r="C1368" s="163" t="s">
        <v>483</v>
      </c>
      <c r="D1368" s="164">
        <v>1</v>
      </c>
      <c r="E1368" s="7">
        <v>275</v>
      </c>
      <c r="F1368" s="7">
        <v>0</v>
      </c>
      <c r="G1368" s="7">
        <v>0</v>
      </c>
      <c r="H1368" s="7">
        <v>0</v>
      </c>
      <c r="I1368" s="7">
        <v>275</v>
      </c>
      <c r="J1368" s="7">
        <v>0</v>
      </c>
      <c r="K1368" s="7">
        <v>275</v>
      </c>
      <c r="L1368" s="164">
        <v>1</v>
      </c>
      <c r="M1368" s="16">
        <v>0</v>
      </c>
      <c r="N1368" s="13">
        <v>46043</v>
      </c>
    </row>
    <row r="1369" spans="1:14" x14ac:dyDescent="0.15">
      <c r="A1369" s="163" t="s">
        <v>482</v>
      </c>
      <c r="B1369" s="164">
        <v>10109</v>
      </c>
      <c r="C1369" s="163" t="s">
        <v>483</v>
      </c>
      <c r="D1369" s="164">
        <v>1</v>
      </c>
      <c r="E1369" s="7">
        <v>275</v>
      </c>
      <c r="F1369" s="7">
        <v>0</v>
      </c>
      <c r="G1369" s="7">
        <v>0</v>
      </c>
      <c r="H1369" s="7">
        <v>0</v>
      </c>
      <c r="I1369" s="7">
        <v>275</v>
      </c>
      <c r="J1369" s="7">
        <v>0</v>
      </c>
      <c r="K1369" s="7">
        <v>275</v>
      </c>
      <c r="L1369" s="164">
        <v>1</v>
      </c>
      <c r="M1369" s="16">
        <v>0</v>
      </c>
      <c r="N1369" s="13">
        <v>46043</v>
      </c>
    </row>
    <row r="1370" spans="1:14" x14ac:dyDescent="0.15">
      <c r="A1370" s="163" t="s">
        <v>612</v>
      </c>
      <c r="B1370" s="164">
        <v>10051</v>
      </c>
      <c r="C1370" s="163" t="s">
        <v>481</v>
      </c>
      <c r="D1370" s="164">
        <v>1</v>
      </c>
      <c r="E1370" s="7">
        <v>315</v>
      </c>
      <c r="F1370" s="7">
        <v>0</v>
      </c>
      <c r="G1370" s="7">
        <v>0</v>
      </c>
      <c r="H1370" s="7">
        <v>0</v>
      </c>
      <c r="I1370" s="7">
        <v>315</v>
      </c>
      <c r="J1370" s="7">
        <v>0</v>
      </c>
      <c r="K1370" s="7">
        <v>315</v>
      </c>
      <c r="L1370" s="164">
        <v>1</v>
      </c>
      <c r="M1370" s="16">
        <v>0</v>
      </c>
      <c r="N1370" s="13">
        <v>46043</v>
      </c>
    </row>
    <row r="1371" spans="1:14" x14ac:dyDescent="0.15">
      <c r="A1371" s="163" t="s">
        <v>486</v>
      </c>
      <c r="B1371" s="164">
        <v>10075</v>
      </c>
      <c r="C1371" s="163" t="s">
        <v>481</v>
      </c>
      <c r="D1371" s="164">
        <v>1</v>
      </c>
      <c r="E1371" s="7">
        <v>275</v>
      </c>
      <c r="F1371" s="7">
        <v>0</v>
      </c>
      <c r="G1371" s="7">
        <v>0</v>
      </c>
      <c r="H1371" s="7">
        <v>0</v>
      </c>
      <c r="I1371" s="7">
        <v>275</v>
      </c>
      <c r="J1371" s="7">
        <v>0</v>
      </c>
      <c r="K1371" s="7">
        <v>275</v>
      </c>
      <c r="L1371" s="164">
        <v>1</v>
      </c>
      <c r="M1371" s="16">
        <v>0</v>
      </c>
      <c r="N1371" s="13">
        <v>46043</v>
      </c>
    </row>
    <row r="1372" spans="1:14" x14ac:dyDescent="0.15">
      <c r="A1372" s="163" t="s">
        <v>487</v>
      </c>
      <c r="B1372" s="164">
        <v>10442</v>
      </c>
      <c r="C1372" s="163" t="s">
        <v>99</v>
      </c>
      <c r="D1372" s="164">
        <v>1</v>
      </c>
      <c r="E1372" s="7">
        <v>83</v>
      </c>
      <c r="F1372" s="7">
        <v>0</v>
      </c>
      <c r="G1372" s="7">
        <v>0</v>
      </c>
      <c r="H1372" s="7">
        <v>0</v>
      </c>
      <c r="I1372" s="7">
        <v>83</v>
      </c>
      <c r="J1372" s="7">
        <v>0</v>
      </c>
      <c r="K1372" s="7">
        <v>83</v>
      </c>
      <c r="L1372" s="164">
        <v>1</v>
      </c>
      <c r="M1372" s="16">
        <v>0</v>
      </c>
      <c r="N1372" s="13">
        <v>46043</v>
      </c>
    </row>
    <row r="1373" spans="1:14" x14ac:dyDescent="0.15">
      <c r="A1373" s="163" t="s">
        <v>523</v>
      </c>
      <c r="B1373" s="164">
        <v>10446</v>
      </c>
      <c r="C1373" s="163" t="s">
        <v>99</v>
      </c>
      <c r="D1373" s="164">
        <v>1</v>
      </c>
      <c r="E1373" s="7">
        <v>195</v>
      </c>
      <c r="F1373" s="7">
        <v>0</v>
      </c>
      <c r="G1373" s="7">
        <v>0</v>
      </c>
      <c r="H1373" s="7">
        <v>0</v>
      </c>
      <c r="I1373" s="7">
        <v>195</v>
      </c>
      <c r="J1373" s="7">
        <v>0</v>
      </c>
      <c r="K1373" s="7">
        <v>195</v>
      </c>
      <c r="L1373" s="164">
        <v>1</v>
      </c>
      <c r="M1373" s="16">
        <v>0</v>
      </c>
      <c r="N1373" s="13">
        <v>46043</v>
      </c>
    </row>
    <row r="1374" spans="1:14" x14ac:dyDescent="0.15">
      <c r="A1374" s="163" t="s">
        <v>488</v>
      </c>
      <c r="B1374" s="164">
        <v>10440</v>
      </c>
      <c r="C1374" s="163" t="s">
        <v>99</v>
      </c>
      <c r="D1374" s="164">
        <v>2</v>
      </c>
      <c r="E1374" s="7">
        <v>176</v>
      </c>
      <c r="F1374" s="7">
        <v>0</v>
      </c>
      <c r="G1374" s="7">
        <v>0</v>
      </c>
      <c r="H1374" s="7">
        <v>0</v>
      </c>
      <c r="I1374" s="7">
        <v>176</v>
      </c>
      <c r="J1374" s="7">
        <v>0</v>
      </c>
      <c r="K1374" s="7">
        <v>176</v>
      </c>
      <c r="L1374" s="164">
        <v>1</v>
      </c>
      <c r="M1374" s="16">
        <v>0</v>
      </c>
      <c r="N1374" s="13">
        <v>46043</v>
      </c>
    </row>
    <row r="1375" spans="1:14" x14ac:dyDescent="0.15">
      <c r="A1375" s="163" t="s">
        <v>830</v>
      </c>
      <c r="B1375" s="164">
        <v>10042</v>
      </c>
      <c r="C1375" s="163" t="s">
        <v>99</v>
      </c>
      <c r="D1375" s="164">
        <v>1</v>
      </c>
      <c r="E1375" s="7">
        <v>145</v>
      </c>
      <c r="F1375" s="7">
        <v>0</v>
      </c>
      <c r="G1375" s="7">
        <v>0</v>
      </c>
      <c r="H1375" s="7">
        <v>37.86</v>
      </c>
      <c r="I1375" s="7">
        <v>107.14</v>
      </c>
      <c r="J1375" s="7">
        <v>0</v>
      </c>
      <c r="K1375" s="7">
        <v>107.14</v>
      </c>
      <c r="L1375" s="164">
        <v>1</v>
      </c>
      <c r="M1375" s="16">
        <v>0</v>
      </c>
      <c r="N1375" s="13">
        <v>46043</v>
      </c>
    </row>
    <row r="1376" spans="1:14" x14ac:dyDescent="0.15">
      <c r="A1376" s="163" t="s">
        <v>490</v>
      </c>
      <c r="B1376" s="164">
        <v>10223</v>
      </c>
      <c r="C1376" s="163" t="s">
        <v>491</v>
      </c>
      <c r="D1376" s="164">
        <v>1</v>
      </c>
      <c r="E1376" s="7">
        <v>275</v>
      </c>
      <c r="F1376" s="7">
        <v>0</v>
      </c>
      <c r="G1376" s="7">
        <v>0</v>
      </c>
      <c r="H1376" s="7">
        <v>0</v>
      </c>
      <c r="I1376" s="7">
        <v>275</v>
      </c>
      <c r="J1376" s="7">
        <v>0</v>
      </c>
      <c r="K1376" s="7">
        <v>275</v>
      </c>
      <c r="L1376" s="164">
        <v>1</v>
      </c>
      <c r="M1376" s="16">
        <v>0</v>
      </c>
      <c r="N1376" s="13">
        <v>46043</v>
      </c>
    </row>
    <row r="1377" spans="1:14" x14ac:dyDescent="0.15">
      <c r="A1377" s="163" t="s">
        <v>647</v>
      </c>
      <c r="B1377" s="164">
        <v>10224</v>
      </c>
      <c r="C1377" s="163" t="s">
        <v>491</v>
      </c>
      <c r="D1377" s="164">
        <v>1</v>
      </c>
      <c r="E1377" s="7">
        <v>255</v>
      </c>
      <c r="F1377" s="7">
        <v>0</v>
      </c>
      <c r="G1377" s="7">
        <v>0</v>
      </c>
      <c r="H1377" s="7">
        <v>0</v>
      </c>
      <c r="I1377" s="7">
        <v>255</v>
      </c>
      <c r="J1377" s="7">
        <v>0</v>
      </c>
      <c r="K1377" s="7">
        <v>255</v>
      </c>
      <c r="L1377" s="164">
        <v>1</v>
      </c>
      <c r="M1377" s="16">
        <v>0</v>
      </c>
      <c r="N1377" s="13">
        <v>46043</v>
      </c>
    </row>
    <row r="1378" spans="1:14" x14ac:dyDescent="0.15">
      <c r="A1378" s="163" t="s">
        <v>492</v>
      </c>
      <c r="B1378" s="164">
        <v>10216</v>
      </c>
      <c r="C1378" s="163" t="s">
        <v>491</v>
      </c>
      <c r="D1378" s="164">
        <v>3</v>
      </c>
      <c r="E1378" s="7">
        <v>735</v>
      </c>
      <c r="F1378" s="7">
        <v>0</v>
      </c>
      <c r="G1378" s="7">
        <v>0</v>
      </c>
      <c r="H1378" s="7">
        <v>0</v>
      </c>
      <c r="I1378" s="7">
        <v>735</v>
      </c>
      <c r="J1378" s="7">
        <v>0</v>
      </c>
      <c r="K1378" s="7">
        <v>735</v>
      </c>
      <c r="L1378" s="164">
        <v>1</v>
      </c>
      <c r="M1378" s="16">
        <v>0</v>
      </c>
      <c r="N1378" s="13">
        <v>46043</v>
      </c>
    </row>
    <row r="1379" spans="1:14" x14ac:dyDescent="0.15">
      <c r="A1379" s="163" t="s">
        <v>493</v>
      </c>
      <c r="B1379" s="164">
        <v>10264</v>
      </c>
      <c r="C1379" s="163" t="s">
        <v>9</v>
      </c>
      <c r="D1379" s="164">
        <v>1</v>
      </c>
      <c r="E1379" s="7">
        <v>190</v>
      </c>
      <c r="F1379" s="7">
        <v>0</v>
      </c>
      <c r="G1379" s="7">
        <v>0</v>
      </c>
      <c r="H1379" s="7">
        <v>0</v>
      </c>
      <c r="I1379" s="7">
        <v>190</v>
      </c>
      <c r="J1379" s="7">
        <v>0</v>
      </c>
      <c r="K1379" s="7">
        <v>190</v>
      </c>
      <c r="L1379" s="164">
        <v>1</v>
      </c>
      <c r="M1379" s="16">
        <v>0</v>
      </c>
      <c r="N1379" s="13">
        <v>46043</v>
      </c>
    </row>
    <row r="1380" spans="1:14" x14ac:dyDescent="0.15">
      <c r="A1380" s="163" t="s">
        <v>494</v>
      </c>
      <c r="B1380" s="164">
        <v>10377</v>
      </c>
      <c r="C1380" s="163" t="s">
        <v>9</v>
      </c>
      <c r="D1380" s="164">
        <v>2</v>
      </c>
      <c r="E1380" s="7">
        <v>690</v>
      </c>
      <c r="F1380" s="7">
        <v>0</v>
      </c>
      <c r="G1380" s="7">
        <v>0</v>
      </c>
      <c r="H1380" s="7">
        <v>0</v>
      </c>
      <c r="I1380" s="7">
        <v>690</v>
      </c>
      <c r="J1380" s="7">
        <v>0</v>
      </c>
      <c r="K1380" s="7">
        <v>690</v>
      </c>
      <c r="L1380" s="164">
        <v>1</v>
      </c>
      <c r="M1380" s="16">
        <v>0</v>
      </c>
      <c r="N1380" s="13">
        <v>46043</v>
      </c>
    </row>
    <row r="1381" spans="1:14" x14ac:dyDescent="0.15">
      <c r="A1381" s="163" t="s">
        <v>497</v>
      </c>
      <c r="B1381" s="164">
        <v>10359</v>
      </c>
      <c r="C1381" s="163" t="s">
        <v>19</v>
      </c>
      <c r="D1381" s="164">
        <v>1</v>
      </c>
      <c r="E1381" s="7">
        <v>385</v>
      </c>
      <c r="F1381" s="7">
        <v>0</v>
      </c>
      <c r="G1381" s="7">
        <v>0</v>
      </c>
      <c r="H1381" s="7">
        <v>0</v>
      </c>
      <c r="I1381" s="7">
        <v>385</v>
      </c>
      <c r="J1381" s="7">
        <v>0</v>
      </c>
      <c r="K1381" s="7">
        <v>385</v>
      </c>
      <c r="L1381" s="164">
        <v>1</v>
      </c>
      <c r="M1381" s="16">
        <v>0</v>
      </c>
      <c r="N1381" s="13">
        <v>46043</v>
      </c>
    </row>
    <row r="1382" spans="1:14" x14ac:dyDescent="0.15">
      <c r="A1382" s="163" t="s">
        <v>498</v>
      </c>
      <c r="B1382" s="164">
        <v>10356</v>
      </c>
      <c r="C1382" s="163" t="s">
        <v>19</v>
      </c>
      <c r="D1382" s="164">
        <v>4</v>
      </c>
      <c r="E1382" s="7">
        <v>1440</v>
      </c>
      <c r="F1382" s="7">
        <v>0</v>
      </c>
      <c r="G1382" s="7">
        <v>0</v>
      </c>
      <c r="H1382" s="7">
        <v>0</v>
      </c>
      <c r="I1382" s="7">
        <v>1440</v>
      </c>
      <c r="J1382" s="7">
        <v>0</v>
      </c>
      <c r="K1382" s="7">
        <v>1440</v>
      </c>
      <c r="L1382" s="164">
        <v>1</v>
      </c>
      <c r="M1382" s="16">
        <v>0</v>
      </c>
      <c r="N1382" s="13">
        <v>46043</v>
      </c>
    </row>
    <row r="1383" spans="1:14" x14ac:dyDescent="0.15">
      <c r="A1383" s="163" t="s">
        <v>512</v>
      </c>
      <c r="B1383" s="164">
        <v>10427</v>
      </c>
      <c r="C1383" s="163" t="s">
        <v>12</v>
      </c>
      <c r="D1383" s="164">
        <v>1</v>
      </c>
      <c r="E1383" s="7">
        <v>359</v>
      </c>
      <c r="F1383" s="7">
        <v>0</v>
      </c>
      <c r="G1383" s="7">
        <v>0</v>
      </c>
      <c r="H1383" s="7">
        <v>0</v>
      </c>
      <c r="I1383" s="7">
        <v>359</v>
      </c>
      <c r="J1383" s="7">
        <v>0</v>
      </c>
      <c r="K1383" s="7">
        <v>359</v>
      </c>
      <c r="L1383" s="164">
        <v>1</v>
      </c>
      <c r="M1383" s="16">
        <v>0</v>
      </c>
      <c r="N1383" s="13">
        <v>46043</v>
      </c>
    </row>
    <row r="1384" spans="1:14" x14ac:dyDescent="0.15">
      <c r="A1384" s="163" t="s">
        <v>811</v>
      </c>
      <c r="B1384" s="164">
        <v>10430</v>
      </c>
      <c r="C1384" s="163" t="s">
        <v>12</v>
      </c>
      <c r="D1384" s="164">
        <v>1</v>
      </c>
      <c r="E1384" s="7">
        <v>255</v>
      </c>
      <c r="F1384" s="7">
        <v>0</v>
      </c>
      <c r="G1384" s="7">
        <v>0</v>
      </c>
      <c r="H1384" s="7">
        <v>0</v>
      </c>
      <c r="I1384" s="7">
        <v>255</v>
      </c>
      <c r="J1384" s="7">
        <v>0</v>
      </c>
      <c r="K1384" s="7">
        <v>255</v>
      </c>
      <c r="L1384" s="164">
        <v>1</v>
      </c>
      <c r="M1384" s="16">
        <v>0</v>
      </c>
      <c r="N1384" s="13">
        <v>46043</v>
      </c>
    </row>
    <row r="1385" spans="1:14" x14ac:dyDescent="0.15">
      <c r="A1385" s="163" t="s">
        <v>531</v>
      </c>
      <c r="B1385" s="164">
        <v>10417</v>
      </c>
      <c r="C1385" s="163" t="s">
        <v>79</v>
      </c>
      <c r="D1385" s="164">
        <v>1</v>
      </c>
      <c r="E1385" s="7">
        <v>195</v>
      </c>
      <c r="F1385" s="7">
        <v>0</v>
      </c>
      <c r="G1385" s="7">
        <v>0</v>
      </c>
      <c r="H1385" s="7">
        <v>0</v>
      </c>
      <c r="I1385" s="7">
        <v>195</v>
      </c>
      <c r="J1385" s="7">
        <v>0</v>
      </c>
      <c r="K1385" s="7">
        <v>195</v>
      </c>
      <c r="L1385" s="164">
        <v>1</v>
      </c>
      <c r="M1385" s="16">
        <v>0</v>
      </c>
      <c r="N1385" s="13">
        <v>46043</v>
      </c>
    </row>
    <row r="1386" spans="1:14" x14ac:dyDescent="0.15">
      <c r="A1386" s="163" t="s">
        <v>840</v>
      </c>
      <c r="B1386" s="164">
        <v>10204</v>
      </c>
      <c r="C1386" s="163" t="s">
        <v>98</v>
      </c>
      <c r="D1386" s="164">
        <v>1</v>
      </c>
      <c r="E1386" s="7">
        <v>55</v>
      </c>
      <c r="F1386" s="7">
        <v>0</v>
      </c>
      <c r="G1386" s="7">
        <v>0</v>
      </c>
      <c r="H1386" s="7">
        <v>0</v>
      </c>
      <c r="I1386" s="7">
        <v>55</v>
      </c>
      <c r="J1386" s="7">
        <v>0</v>
      </c>
      <c r="K1386" s="7">
        <v>55</v>
      </c>
      <c r="L1386" s="164">
        <v>1</v>
      </c>
      <c r="M1386" s="16">
        <v>0</v>
      </c>
      <c r="N1386" s="13">
        <v>46043</v>
      </c>
    </row>
    <row r="1387" spans="1:14" x14ac:dyDescent="0.15">
      <c r="A1387" s="163" t="s">
        <v>627</v>
      </c>
      <c r="B1387" s="164">
        <v>10546</v>
      </c>
      <c r="C1387" s="163" t="s">
        <v>399</v>
      </c>
      <c r="D1387" s="164">
        <v>1</v>
      </c>
      <c r="E1387" s="7">
        <v>0</v>
      </c>
      <c r="F1387" s="7">
        <v>0</v>
      </c>
      <c r="G1387" s="7">
        <v>0</v>
      </c>
      <c r="H1387" s="7">
        <v>0</v>
      </c>
      <c r="I1387" s="7">
        <v>0</v>
      </c>
      <c r="J1387" s="7">
        <v>0</v>
      </c>
      <c r="K1387" s="7">
        <v>0</v>
      </c>
      <c r="L1387" s="164">
        <v>0</v>
      </c>
      <c r="M1387" s="16">
        <v>0</v>
      </c>
      <c r="N1387" s="13">
        <v>46043</v>
      </c>
    </row>
    <row r="1388" spans="1:14" x14ac:dyDescent="0.15">
      <c r="A1388" s="163" t="s">
        <v>427</v>
      </c>
      <c r="B1388" s="164">
        <v>10633</v>
      </c>
      <c r="C1388" s="163" t="s">
        <v>727</v>
      </c>
      <c r="D1388" s="164">
        <v>1</v>
      </c>
      <c r="E1388" s="7">
        <v>159</v>
      </c>
      <c r="F1388" s="7">
        <v>0</v>
      </c>
      <c r="G1388" s="7">
        <v>0</v>
      </c>
      <c r="H1388" s="7">
        <v>0</v>
      </c>
      <c r="I1388" s="7">
        <v>159</v>
      </c>
      <c r="J1388" s="7">
        <v>0</v>
      </c>
      <c r="K1388" s="7">
        <v>159</v>
      </c>
      <c r="L1388" s="164">
        <v>1</v>
      </c>
      <c r="M1388" s="16">
        <v>0</v>
      </c>
      <c r="N1388" s="13">
        <v>46043</v>
      </c>
    </row>
    <row r="1389" spans="1:14" x14ac:dyDescent="0.15">
      <c r="A1389" s="163" t="s">
        <v>841</v>
      </c>
      <c r="B1389" s="164">
        <v>10641111111</v>
      </c>
      <c r="C1389" s="163" t="s">
        <v>744</v>
      </c>
      <c r="D1389" s="164">
        <v>1</v>
      </c>
      <c r="E1389" s="7">
        <v>90</v>
      </c>
      <c r="F1389" s="7">
        <v>0</v>
      </c>
      <c r="G1389" s="7">
        <v>0</v>
      </c>
      <c r="H1389" s="7">
        <v>0</v>
      </c>
      <c r="I1389" s="7">
        <v>90</v>
      </c>
      <c r="J1389" s="7">
        <v>0</v>
      </c>
      <c r="K1389" s="7">
        <v>90</v>
      </c>
      <c r="L1389" s="164">
        <v>1</v>
      </c>
      <c r="M1389" s="16">
        <v>0</v>
      </c>
      <c r="N1389" s="13">
        <v>46043</v>
      </c>
    </row>
    <row r="1390" spans="1:14" x14ac:dyDescent="0.15">
      <c r="A1390" s="163" t="s">
        <v>500</v>
      </c>
      <c r="B1390" s="164">
        <v>10494</v>
      </c>
      <c r="C1390" s="163" t="s">
        <v>98</v>
      </c>
      <c r="D1390" s="164">
        <v>1</v>
      </c>
      <c r="E1390" s="7">
        <v>38</v>
      </c>
      <c r="F1390" s="7">
        <v>0</v>
      </c>
      <c r="G1390" s="7">
        <v>0</v>
      </c>
      <c r="H1390" s="7">
        <v>0</v>
      </c>
      <c r="I1390" s="7">
        <v>38</v>
      </c>
      <c r="J1390" s="7">
        <v>0</v>
      </c>
      <c r="K1390" s="7">
        <v>38</v>
      </c>
      <c r="L1390" s="164">
        <v>1</v>
      </c>
      <c r="M1390" s="16">
        <v>0</v>
      </c>
      <c r="N1390" s="13">
        <v>46043</v>
      </c>
    </row>
    <row r="1391" spans="1:14" x14ac:dyDescent="0.15">
      <c r="A1391" s="163" t="s">
        <v>115</v>
      </c>
      <c r="B1391" s="164">
        <v>10489</v>
      </c>
      <c r="C1391" s="163" t="s">
        <v>98</v>
      </c>
      <c r="D1391" s="164">
        <v>1</v>
      </c>
      <c r="E1391" s="7">
        <v>45</v>
      </c>
      <c r="F1391" s="7">
        <v>0</v>
      </c>
      <c r="G1391" s="7">
        <v>0</v>
      </c>
      <c r="H1391" s="7">
        <v>0</v>
      </c>
      <c r="I1391" s="7">
        <v>45</v>
      </c>
      <c r="J1391" s="7">
        <v>0</v>
      </c>
      <c r="K1391" s="7">
        <v>45</v>
      </c>
      <c r="L1391" s="164">
        <v>1</v>
      </c>
      <c r="M1391" s="16">
        <v>0</v>
      </c>
      <c r="N1391" s="13">
        <v>46043</v>
      </c>
    </row>
    <row r="1392" spans="1:14" x14ac:dyDescent="0.15">
      <c r="A1392" s="163" t="s">
        <v>605</v>
      </c>
      <c r="B1392" s="164">
        <v>10425</v>
      </c>
      <c r="C1392" s="163" t="s">
        <v>399</v>
      </c>
      <c r="D1392" s="164">
        <v>1</v>
      </c>
      <c r="E1392" s="7">
        <v>0</v>
      </c>
      <c r="F1392" s="7">
        <v>0</v>
      </c>
      <c r="G1392" s="7">
        <v>0</v>
      </c>
      <c r="H1392" s="7">
        <v>0</v>
      </c>
      <c r="I1392" s="7">
        <v>0</v>
      </c>
      <c r="J1392" s="7">
        <v>0</v>
      </c>
      <c r="K1392" s="7">
        <v>0</v>
      </c>
      <c r="L1392" s="164">
        <v>0</v>
      </c>
      <c r="M1392" s="16">
        <v>0</v>
      </c>
      <c r="N1392" s="13">
        <v>46043</v>
      </c>
    </row>
    <row r="1393" spans="1:14" x14ac:dyDescent="0.15">
      <c r="A1393" s="163" t="s">
        <v>429</v>
      </c>
      <c r="B1393" s="164">
        <v>10632</v>
      </c>
      <c r="C1393" s="163" t="s">
        <v>727</v>
      </c>
      <c r="D1393" s="164">
        <v>1</v>
      </c>
      <c r="E1393" s="7">
        <v>159</v>
      </c>
      <c r="F1393" s="7">
        <v>0</v>
      </c>
      <c r="G1393" s="7">
        <v>0</v>
      </c>
      <c r="H1393" s="7">
        <v>0</v>
      </c>
      <c r="I1393" s="7">
        <v>159</v>
      </c>
      <c r="J1393" s="7">
        <v>0</v>
      </c>
      <c r="K1393" s="7">
        <v>159</v>
      </c>
      <c r="L1393" s="164">
        <v>1</v>
      </c>
      <c r="M1393" s="16">
        <v>0</v>
      </c>
      <c r="N1393" s="13">
        <v>46043</v>
      </c>
    </row>
    <row r="1394" spans="1:14" x14ac:dyDescent="0.15">
      <c r="A1394" s="163" t="s">
        <v>715</v>
      </c>
      <c r="B1394" s="164">
        <v>10613</v>
      </c>
      <c r="C1394" s="163" t="s">
        <v>712</v>
      </c>
      <c r="D1394" s="164">
        <v>2</v>
      </c>
      <c r="E1394" s="7">
        <v>470</v>
      </c>
      <c r="F1394" s="7">
        <v>0</v>
      </c>
      <c r="G1394" s="7">
        <v>0</v>
      </c>
      <c r="H1394" s="7">
        <v>68.61</v>
      </c>
      <c r="I1394" s="7">
        <v>401.39</v>
      </c>
      <c r="J1394" s="7">
        <v>0</v>
      </c>
      <c r="K1394" s="7">
        <v>401.39</v>
      </c>
      <c r="L1394" s="164">
        <v>1</v>
      </c>
      <c r="M1394" s="16">
        <v>0</v>
      </c>
      <c r="N1394" s="13">
        <v>46044</v>
      </c>
    </row>
    <row r="1395" spans="1:14" x14ac:dyDescent="0.15">
      <c r="A1395" s="163" t="s">
        <v>842</v>
      </c>
      <c r="B1395" s="164">
        <v>10614</v>
      </c>
      <c r="C1395" s="163" t="s">
        <v>712</v>
      </c>
      <c r="D1395" s="164">
        <v>1</v>
      </c>
      <c r="E1395" s="7">
        <v>245</v>
      </c>
      <c r="F1395" s="7">
        <v>0</v>
      </c>
      <c r="G1395" s="7">
        <v>0</v>
      </c>
      <c r="H1395" s="7">
        <v>71.52</v>
      </c>
      <c r="I1395" s="7">
        <v>173.48</v>
      </c>
      <c r="J1395" s="7">
        <v>0</v>
      </c>
      <c r="K1395" s="7">
        <v>173.48</v>
      </c>
      <c r="L1395" s="164">
        <v>1</v>
      </c>
      <c r="M1395" s="16">
        <v>0</v>
      </c>
      <c r="N1395" s="13">
        <v>46044</v>
      </c>
    </row>
    <row r="1396" spans="1:14" x14ac:dyDescent="0.15">
      <c r="A1396" s="163" t="s">
        <v>716</v>
      </c>
      <c r="B1396" s="164">
        <v>10611</v>
      </c>
      <c r="C1396" s="163" t="s">
        <v>712</v>
      </c>
      <c r="D1396" s="164">
        <v>1</v>
      </c>
      <c r="E1396" s="7">
        <v>235</v>
      </c>
      <c r="F1396" s="7">
        <v>0</v>
      </c>
      <c r="G1396" s="7">
        <v>0</v>
      </c>
      <c r="H1396" s="7">
        <v>68.599999999999994</v>
      </c>
      <c r="I1396" s="7">
        <v>166.4</v>
      </c>
      <c r="J1396" s="7">
        <v>0</v>
      </c>
      <c r="K1396" s="7">
        <v>166.4</v>
      </c>
      <c r="L1396" s="164">
        <v>1</v>
      </c>
      <c r="M1396" s="16">
        <v>0</v>
      </c>
      <c r="N1396" s="13">
        <v>46044</v>
      </c>
    </row>
    <row r="1397" spans="1:14" x14ac:dyDescent="0.15">
      <c r="A1397" s="163" t="s">
        <v>798</v>
      </c>
      <c r="B1397" s="164">
        <v>10660</v>
      </c>
      <c r="C1397" s="163" t="s">
        <v>9</v>
      </c>
      <c r="D1397" s="164">
        <v>1</v>
      </c>
      <c r="E1397" s="7">
        <v>265</v>
      </c>
      <c r="F1397" s="7">
        <v>0</v>
      </c>
      <c r="G1397" s="7">
        <v>0</v>
      </c>
      <c r="H1397" s="7">
        <v>13.75</v>
      </c>
      <c r="I1397" s="7">
        <v>251.25</v>
      </c>
      <c r="J1397" s="7">
        <v>0</v>
      </c>
      <c r="K1397" s="7">
        <v>251.25</v>
      </c>
      <c r="L1397" s="164">
        <v>1</v>
      </c>
      <c r="M1397" s="16">
        <v>0</v>
      </c>
      <c r="N1397" s="13">
        <v>46044</v>
      </c>
    </row>
    <row r="1398" spans="1:14" x14ac:dyDescent="0.15">
      <c r="A1398" s="163" t="s">
        <v>734</v>
      </c>
      <c r="B1398" s="164">
        <v>10458</v>
      </c>
      <c r="C1398" s="163" t="s">
        <v>38</v>
      </c>
      <c r="D1398" s="164">
        <v>1</v>
      </c>
      <c r="E1398" s="7">
        <v>430</v>
      </c>
      <c r="F1398" s="7">
        <v>0</v>
      </c>
      <c r="G1398" s="7">
        <v>0</v>
      </c>
      <c r="H1398" s="7">
        <v>0</v>
      </c>
      <c r="I1398" s="7">
        <v>430</v>
      </c>
      <c r="J1398" s="7">
        <v>0</v>
      </c>
      <c r="K1398" s="7">
        <v>430</v>
      </c>
      <c r="L1398" s="164">
        <v>1</v>
      </c>
      <c r="M1398" s="16">
        <v>0</v>
      </c>
      <c r="N1398" s="13">
        <v>46044</v>
      </c>
    </row>
    <row r="1399" spans="1:14" x14ac:dyDescent="0.15">
      <c r="A1399" s="163" t="s">
        <v>502</v>
      </c>
      <c r="B1399" s="164">
        <v>10240</v>
      </c>
      <c r="C1399" s="163" t="s">
        <v>38</v>
      </c>
      <c r="D1399" s="164">
        <v>1</v>
      </c>
      <c r="E1399" s="7">
        <v>95</v>
      </c>
      <c r="F1399" s="7">
        <v>0</v>
      </c>
      <c r="G1399" s="7">
        <v>0</v>
      </c>
      <c r="H1399" s="7">
        <v>11.93</v>
      </c>
      <c r="I1399" s="7">
        <v>83.07</v>
      </c>
      <c r="J1399" s="7">
        <v>0</v>
      </c>
      <c r="K1399" s="7">
        <v>83.07</v>
      </c>
      <c r="L1399" s="164">
        <v>1</v>
      </c>
      <c r="M1399" s="16">
        <v>0</v>
      </c>
      <c r="N1399" s="13">
        <v>46044</v>
      </c>
    </row>
    <row r="1400" spans="1:14" x14ac:dyDescent="0.15">
      <c r="A1400" s="163" t="s">
        <v>615</v>
      </c>
      <c r="B1400" s="164">
        <v>10462</v>
      </c>
      <c r="C1400" s="163" t="s">
        <v>38</v>
      </c>
      <c r="D1400" s="164">
        <v>1</v>
      </c>
      <c r="E1400" s="7">
        <v>410</v>
      </c>
      <c r="F1400" s="7">
        <v>0</v>
      </c>
      <c r="G1400" s="7">
        <v>0</v>
      </c>
      <c r="H1400" s="7">
        <v>0</v>
      </c>
      <c r="I1400" s="7">
        <v>410</v>
      </c>
      <c r="J1400" s="7">
        <v>0</v>
      </c>
      <c r="K1400" s="7">
        <v>410</v>
      </c>
      <c r="L1400" s="164">
        <v>1</v>
      </c>
      <c r="M1400" s="16">
        <v>0</v>
      </c>
      <c r="N1400" s="13">
        <v>46044</v>
      </c>
    </row>
    <row r="1401" spans="1:14" x14ac:dyDescent="0.15">
      <c r="A1401" s="163" t="s">
        <v>583</v>
      </c>
      <c r="B1401" s="164">
        <v>10158</v>
      </c>
      <c r="C1401" s="163" t="s">
        <v>519</v>
      </c>
      <c r="D1401" s="164">
        <v>1</v>
      </c>
      <c r="E1401" s="7">
        <v>385</v>
      </c>
      <c r="F1401" s="7">
        <v>0</v>
      </c>
      <c r="G1401" s="7">
        <v>0</v>
      </c>
      <c r="H1401" s="7">
        <v>0</v>
      </c>
      <c r="I1401" s="7">
        <v>385</v>
      </c>
      <c r="J1401" s="7">
        <v>0</v>
      </c>
      <c r="K1401" s="7">
        <v>385</v>
      </c>
      <c r="L1401" s="164">
        <v>1</v>
      </c>
      <c r="M1401" s="16">
        <v>0</v>
      </c>
      <c r="N1401" s="13">
        <v>46044</v>
      </c>
    </row>
    <row r="1402" spans="1:14" x14ac:dyDescent="0.15">
      <c r="A1402" s="163" t="s">
        <v>554</v>
      </c>
      <c r="B1402" s="164">
        <v>10067</v>
      </c>
      <c r="C1402" s="163" t="s">
        <v>481</v>
      </c>
      <c r="D1402" s="164">
        <v>1</v>
      </c>
      <c r="E1402" s="7">
        <v>275</v>
      </c>
      <c r="F1402" s="7">
        <v>0</v>
      </c>
      <c r="G1402" s="7">
        <v>0</v>
      </c>
      <c r="H1402" s="7">
        <v>0</v>
      </c>
      <c r="I1402" s="7">
        <v>275</v>
      </c>
      <c r="J1402" s="7">
        <v>0</v>
      </c>
      <c r="K1402" s="7">
        <v>275</v>
      </c>
      <c r="L1402" s="164">
        <v>1</v>
      </c>
      <c r="M1402" s="16">
        <v>0</v>
      </c>
      <c r="N1402" s="13">
        <v>46044</v>
      </c>
    </row>
    <row r="1403" spans="1:14" x14ac:dyDescent="0.15">
      <c r="A1403" s="163" t="s">
        <v>574</v>
      </c>
      <c r="B1403" s="164">
        <v>10052</v>
      </c>
      <c r="C1403" s="163" t="s">
        <v>481</v>
      </c>
      <c r="D1403" s="164">
        <v>1</v>
      </c>
      <c r="E1403" s="7">
        <v>340</v>
      </c>
      <c r="F1403" s="7">
        <v>0</v>
      </c>
      <c r="G1403" s="7">
        <v>0</v>
      </c>
      <c r="H1403" s="7">
        <v>0</v>
      </c>
      <c r="I1403" s="7">
        <v>340</v>
      </c>
      <c r="J1403" s="7">
        <v>0</v>
      </c>
      <c r="K1403" s="7">
        <v>340</v>
      </c>
      <c r="L1403" s="164">
        <v>1</v>
      </c>
      <c r="M1403" s="16">
        <v>0</v>
      </c>
      <c r="N1403" s="13">
        <v>46044</v>
      </c>
    </row>
    <row r="1404" spans="1:14" x14ac:dyDescent="0.15">
      <c r="A1404" s="163" t="s">
        <v>575</v>
      </c>
      <c r="B1404" s="164">
        <v>10127</v>
      </c>
      <c r="C1404" s="163" t="s">
        <v>483</v>
      </c>
      <c r="D1404" s="164">
        <v>1</v>
      </c>
      <c r="E1404" s="7">
        <v>355</v>
      </c>
      <c r="F1404" s="7">
        <v>0</v>
      </c>
      <c r="G1404" s="7">
        <v>0</v>
      </c>
      <c r="H1404" s="7">
        <v>0</v>
      </c>
      <c r="I1404" s="7">
        <v>355</v>
      </c>
      <c r="J1404" s="7">
        <v>0</v>
      </c>
      <c r="K1404" s="7">
        <v>355</v>
      </c>
      <c r="L1404" s="164">
        <v>1</v>
      </c>
      <c r="M1404" s="16">
        <v>0</v>
      </c>
      <c r="N1404" s="13">
        <v>46044</v>
      </c>
    </row>
    <row r="1405" spans="1:14" x14ac:dyDescent="0.15">
      <c r="A1405" s="163" t="s">
        <v>521</v>
      </c>
      <c r="B1405" s="164">
        <v>10095</v>
      </c>
      <c r="C1405" s="163" t="s">
        <v>483</v>
      </c>
      <c r="D1405" s="164">
        <v>1</v>
      </c>
      <c r="E1405" s="7">
        <v>260</v>
      </c>
      <c r="F1405" s="7">
        <v>0</v>
      </c>
      <c r="G1405" s="7">
        <v>0</v>
      </c>
      <c r="H1405" s="7">
        <v>0</v>
      </c>
      <c r="I1405" s="7">
        <v>260</v>
      </c>
      <c r="J1405" s="7">
        <v>0</v>
      </c>
      <c r="K1405" s="7">
        <v>260</v>
      </c>
      <c r="L1405" s="164">
        <v>1</v>
      </c>
      <c r="M1405" s="16">
        <v>0</v>
      </c>
      <c r="N1405" s="13">
        <v>46044</v>
      </c>
    </row>
    <row r="1406" spans="1:14" x14ac:dyDescent="0.15">
      <c r="A1406" s="163" t="s">
        <v>577</v>
      </c>
      <c r="B1406" s="164">
        <v>10097</v>
      </c>
      <c r="C1406" s="163" t="s">
        <v>483</v>
      </c>
      <c r="D1406" s="164">
        <v>1</v>
      </c>
      <c r="E1406" s="7">
        <v>355</v>
      </c>
      <c r="F1406" s="7">
        <v>0</v>
      </c>
      <c r="G1406" s="7">
        <v>0</v>
      </c>
      <c r="H1406" s="7">
        <v>0</v>
      </c>
      <c r="I1406" s="7">
        <v>355</v>
      </c>
      <c r="J1406" s="7">
        <v>0</v>
      </c>
      <c r="K1406" s="7">
        <v>355</v>
      </c>
      <c r="L1406" s="164">
        <v>1</v>
      </c>
      <c r="M1406" s="16">
        <v>0</v>
      </c>
      <c r="N1406" s="13">
        <v>46044</v>
      </c>
    </row>
    <row r="1407" spans="1:14" x14ac:dyDescent="0.15">
      <c r="A1407" s="163" t="s">
        <v>843</v>
      </c>
      <c r="B1407" s="164">
        <v>10704</v>
      </c>
      <c r="C1407" s="163" t="s">
        <v>462</v>
      </c>
      <c r="D1407" s="164">
        <v>1</v>
      </c>
      <c r="E1407" s="7">
        <v>340</v>
      </c>
      <c r="F1407" s="7">
        <v>0</v>
      </c>
      <c r="G1407" s="7">
        <v>0</v>
      </c>
      <c r="H1407" s="7">
        <v>34</v>
      </c>
      <c r="I1407" s="7">
        <v>306</v>
      </c>
      <c r="J1407" s="7">
        <v>0</v>
      </c>
      <c r="K1407" s="7">
        <v>306</v>
      </c>
      <c r="L1407" s="164">
        <v>1</v>
      </c>
      <c r="M1407" s="16">
        <v>0</v>
      </c>
      <c r="N1407" s="13">
        <v>46044</v>
      </c>
    </row>
    <row r="1408" spans="1:14" x14ac:dyDescent="0.15">
      <c r="A1408" s="163" t="s">
        <v>579</v>
      </c>
      <c r="B1408" s="164">
        <v>10062</v>
      </c>
      <c r="C1408" s="163" t="s">
        <v>481</v>
      </c>
      <c r="D1408" s="164">
        <v>1</v>
      </c>
      <c r="E1408" s="7">
        <v>275</v>
      </c>
      <c r="F1408" s="7">
        <v>0</v>
      </c>
      <c r="G1408" s="7">
        <v>0</v>
      </c>
      <c r="H1408" s="7">
        <v>0</v>
      </c>
      <c r="I1408" s="7">
        <v>275</v>
      </c>
      <c r="J1408" s="7">
        <v>0</v>
      </c>
      <c r="K1408" s="7">
        <v>275</v>
      </c>
      <c r="L1408" s="164">
        <v>1</v>
      </c>
      <c r="M1408" s="16">
        <v>0</v>
      </c>
      <c r="N1408" s="13">
        <v>46044</v>
      </c>
    </row>
    <row r="1409" spans="1:14" x14ac:dyDescent="0.15">
      <c r="A1409" s="163" t="s">
        <v>799</v>
      </c>
      <c r="B1409" s="164">
        <v>10444</v>
      </c>
      <c r="C1409" s="163" t="s">
        <v>99</v>
      </c>
      <c r="D1409" s="164">
        <v>1</v>
      </c>
      <c r="E1409" s="7">
        <v>75</v>
      </c>
      <c r="F1409" s="7">
        <v>0</v>
      </c>
      <c r="G1409" s="7">
        <v>0</v>
      </c>
      <c r="H1409" s="7">
        <v>0</v>
      </c>
      <c r="I1409" s="7">
        <v>75</v>
      </c>
      <c r="J1409" s="7">
        <v>0</v>
      </c>
      <c r="K1409" s="7">
        <v>75</v>
      </c>
      <c r="L1409" s="164">
        <v>1</v>
      </c>
      <c r="M1409" s="16">
        <v>0</v>
      </c>
      <c r="N1409" s="13">
        <v>46044</v>
      </c>
    </row>
    <row r="1410" spans="1:14" x14ac:dyDescent="0.15">
      <c r="A1410" s="163" t="s">
        <v>487</v>
      </c>
      <c r="B1410" s="164">
        <v>10442</v>
      </c>
      <c r="C1410" s="163" t="s">
        <v>99</v>
      </c>
      <c r="D1410" s="164">
        <v>2</v>
      </c>
      <c r="E1410" s="7">
        <v>166</v>
      </c>
      <c r="F1410" s="7">
        <v>0</v>
      </c>
      <c r="G1410" s="7">
        <v>0</v>
      </c>
      <c r="H1410" s="7">
        <v>0</v>
      </c>
      <c r="I1410" s="7">
        <v>166</v>
      </c>
      <c r="J1410" s="7">
        <v>0</v>
      </c>
      <c r="K1410" s="7">
        <v>166</v>
      </c>
      <c r="L1410" s="164">
        <v>1</v>
      </c>
      <c r="M1410" s="16">
        <v>0</v>
      </c>
      <c r="N1410" s="13">
        <v>46044</v>
      </c>
    </row>
    <row r="1411" spans="1:14" x14ac:dyDescent="0.15">
      <c r="A1411" s="163" t="s">
        <v>523</v>
      </c>
      <c r="B1411" s="164">
        <v>10446</v>
      </c>
      <c r="C1411" s="163" t="s">
        <v>99</v>
      </c>
      <c r="D1411" s="164">
        <v>1</v>
      </c>
      <c r="E1411" s="7">
        <v>195</v>
      </c>
      <c r="F1411" s="7">
        <v>0</v>
      </c>
      <c r="G1411" s="7">
        <v>0</v>
      </c>
      <c r="H1411" s="7">
        <v>0</v>
      </c>
      <c r="I1411" s="7">
        <v>195</v>
      </c>
      <c r="J1411" s="7">
        <v>0</v>
      </c>
      <c r="K1411" s="7">
        <v>195</v>
      </c>
      <c r="L1411" s="164">
        <v>1</v>
      </c>
      <c r="M1411" s="16">
        <v>0</v>
      </c>
      <c r="N1411" s="13">
        <v>46044</v>
      </c>
    </row>
    <row r="1412" spans="1:14" x14ac:dyDescent="0.15">
      <c r="A1412" s="163" t="s">
        <v>488</v>
      </c>
      <c r="B1412" s="164">
        <v>10440</v>
      </c>
      <c r="C1412" s="163" t="s">
        <v>99</v>
      </c>
      <c r="D1412" s="164">
        <v>2</v>
      </c>
      <c r="E1412" s="7">
        <v>176</v>
      </c>
      <c r="F1412" s="7">
        <v>0</v>
      </c>
      <c r="G1412" s="7">
        <v>0</v>
      </c>
      <c r="H1412" s="7">
        <v>0</v>
      </c>
      <c r="I1412" s="7">
        <v>176</v>
      </c>
      <c r="J1412" s="7">
        <v>0</v>
      </c>
      <c r="K1412" s="7">
        <v>176</v>
      </c>
      <c r="L1412" s="164">
        <v>1</v>
      </c>
      <c r="M1412" s="16">
        <v>0</v>
      </c>
      <c r="N1412" s="13">
        <v>46044</v>
      </c>
    </row>
    <row r="1413" spans="1:14" x14ac:dyDescent="0.15">
      <c r="A1413" s="163" t="s">
        <v>751</v>
      </c>
      <c r="B1413" s="164">
        <v>10439</v>
      </c>
      <c r="C1413" s="163" t="s">
        <v>99</v>
      </c>
      <c r="D1413" s="164">
        <v>1</v>
      </c>
      <c r="E1413" s="7">
        <v>110</v>
      </c>
      <c r="F1413" s="7">
        <v>0</v>
      </c>
      <c r="G1413" s="7">
        <v>0</v>
      </c>
      <c r="H1413" s="7">
        <v>0</v>
      </c>
      <c r="I1413" s="7">
        <v>110</v>
      </c>
      <c r="J1413" s="7">
        <v>0</v>
      </c>
      <c r="K1413" s="7">
        <v>110</v>
      </c>
      <c r="L1413" s="164">
        <v>1</v>
      </c>
      <c r="M1413" s="16">
        <v>0</v>
      </c>
      <c r="N1413" s="13">
        <v>46044</v>
      </c>
    </row>
    <row r="1414" spans="1:14" x14ac:dyDescent="0.15">
      <c r="A1414" s="163" t="s">
        <v>489</v>
      </c>
      <c r="B1414" s="164">
        <v>10445</v>
      </c>
      <c r="C1414" s="163" t="s">
        <v>99</v>
      </c>
      <c r="D1414" s="164">
        <v>2</v>
      </c>
      <c r="E1414" s="7">
        <v>390</v>
      </c>
      <c r="F1414" s="7">
        <v>0</v>
      </c>
      <c r="G1414" s="7">
        <v>0</v>
      </c>
      <c r="H1414" s="7">
        <v>0</v>
      </c>
      <c r="I1414" s="7">
        <v>390</v>
      </c>
      <c r="J1414" s="7">
        <v>0</v>
      </c>
      <c r="K1414" s="7">
        <v>390</v>
      </c>
      <c r="L1414" s="164">
        <v>1</v>
      </c>
      <c r="M1414" s="16">
        <v>0</v>
      </c>
      <c r="N1414" s="13">
        <v>46044</v>
      </c>
    </row>
    <row r="1415" spans="1:14" x14ac:dyDescent="0.15">
      <c r="A1415" s="163" t="s">
        <v>542</v>
      </c>
      <c r="B1415" s="164">
        <v>10436</v>
      </c>
      <c r="C1415" s="163" t="s">
        <v>99</v>
      </c>
      <c r="D1415" s="164">
        <v>1</v>
      </c>
      <c r="E1415" s="7">
        <v>45</v>
      </c>
      <c r="F1415" s="7">
        <v>0</v>
      </c>
      <c r="G1415" s="7">
        <v>0</v>
      </c>
      <c r="H1415" s="7">
        <v>0</v>
      </c>
      <c r="I1415" s="7">
        <v>45</v>
      </c>
      <c r="J1415" s="7">
        <v>0</v>
      </c>
      <c r="K1415" s="7">
        <v>45</v>
      </c>
      <c r="L1415" s="164">
        <v>1</v>
      </c>
      <c r="M1415" s="16">
        <v>0</v>
      </c>
      <c r="N1415" s="13">
        <v>46044</v>
      </c>
    </row>
    <row r="1416" spans="1:14" x14ac:dyDescent="0.15">
      <c r="A1416" s="163" t="s">
        <v>552</v>
      </c>
      <c r="B1416" s="164">
        <v>10211</v>
      </c>
      <c r="C1416" s="163" t="s">
        <v>491</v>
      </c>
      <c r="D1416" s="164">
        <v>1</v>
      </c>
      <c r="E1416" s="7">
        <v>265</v>
      </c>
      <c r="F1416" s="7">
        <v>0</v>
      </c>
      <c r="G1416" s="7">
        <v>0</v>
      </c>
      <c r="H1416" s="7">
        <v>0</v>
      </c>
      <c r="I1416" s="7">
        <v>265</v>
      </c>
      <c r="J1416" s="7">
        <v>0</v>
      </c>
      <c r="K1416" s="7">
        <v>265</v>
      </c>
      <c r="L1416" s="164">
        <v>1</v>
      </c>
      <c r="M1416" s="16">
        <v>0</v>
      </c>
      <c r="N1416" s="13">
        <v>46044</v>
      </c>
    </row>
    <row r="1417" spans="1:14" x14ac:dyDescent="0.15">
      <c r="A1417" s="163" t="s">
        <v>525</v>
      </c>
      <c r="B1417" s="164">
        <v>10214</v>
      </c>
      <c r="C1417" s="163" t="s">
        <v>491</v>
      </c>
      <c r="D1417" s="164">
        <v>2</v>
      </c>
      <c r="E1417" s="7">
        <v>530</v>
      </c>
      <c r="F1417" s="7">
        <v>0</v>
      </c>
      <c r="G1417" s="7">
        <v>0</v>
      </c>
      <c r="H1417" s="7">
        <v>0</v>
      </c>
      <c r="I1417" s="7">
        <v>530</v>
      </c>
      <c r="J1417" s="7">
        <v>0</v>
      </c>
      <c r="K1417" s="7">
        <v>530</v>
      </c>
      <c r="L1417" s="164">
        <v>1</v>
      </c>
      <c r="M1417" s="16">
        <v>0</v>
      </c>
      <c r="N1417" s="13">
        <v>46044</v>
      </c>
    </row>
    <row r="1418" spans="1:14" x14ac:dyDescent="0.15">
      <c r="A1418" s="163" t="s">
        <v>586</v>
      </c>
      <c r="B1418" s="164">
        <v>10213</v>
      </c>
      <c r="C1418" s="163" t="s">
        <v>491</v>
      </c>
      <c r="D1418" s="164">
        <v>1</v>
      </c>
      <c r="E1418" s="7">
        <v>245</v>
      </c>
      <c r="F1418" s="7">
        <v>0</v>
      </c>
      <c r="G1418" s="7">
        <v>0</v>
      </c>
      <c r="H1418" s="7">
        <v>0</v>
      </c>
      <c r="I1418" s="7">
        <v>245</v>
      </c>
      <c r="J1418" s="7">
        <v>0</v>
      </c>
      <c r="K1418" s="7">
        <v>245</v>
      </c>
      <c r="L1418" s="164">
        <v>1</v>
      </c>
      <c r="M1418" s="16">
        <v>0</v>
      </c>
      <c r="N1418" s="13">
        <v>46044</v>
      </c>
    </row>
    <row r="1419" spans="1:14" x14ac:dyDescent="0.15">
      <c r="A1419" s="163" t="s">
        <v>506</v>
      </c>
      <c r="B1419" s="164">
        <v>10221</v>
      </c>
      <c r="C1419" s="163" t="s">
        <v>491</v>
      </c>
      <c r="D1419" s="164">
        <v>3</v>
      </c>
      <c r="E1419" s="7">
        <v>765</v>
      </c>
      <c r="F1419" s="7">
        <v>0</v>
      </c>
      <c r="G1419" s="7">
        <v>0</v>
      </c>
      <c r="H1419" s="7">
        <v>0</v>
      </c>
      <c r="I1419" s="7">
        <v>765</v>
      </c>
      <c r="J1419" s="7">
        <v>0</v>
      </c>
      <c r="K1419" s="7">
        <v>765</v>
      </c>
      <c r="L1419" s="164">
        <v>1</v>
      </c>
      <c r="M1419" s="16">
        <v>0</v>
      </c>
      <c r="N1419" s="13">
        <v>46044</v>
      </c>
    </row>
    <row r="1420" spans="1:14" x14ac:dyDescent="0.15">
      <c r="A1420" s="163" t="s">
        <v>490</v>
      </c>
      <c r="B1420" s="164">
        <v>10223</v>
      </c>
      <c r="C1420" s="163" t="s">
        <v>491</v>
      </c>
      <c r="D1420" s="164">
        <v>1</v>
      </c>
      <c r="E1420" s="7">
        <v>275</v>
      </c>
      <c r="F1420" s="7">
        <v>0</v>
      </c>
      <c r="G1420" s="7">
        <v>0</v>
      </c>
      <c r="H1420" s="7">
        <v>0</v>
      </c>
      <c r="I1420" s="7">
        <v>275</v>
      </c>
      <c r="J1420" s="7">
        <v>0</v>
      </c>
      <c r="K1420" s="7">
        <v>275</v>
      </c>
      <c r="L1420" s="164">
        <v>1</v>
      </c>
      <c r="M1420" s="16">
        <v>0</v>
      </c>
      <c r="N1420" s="13">
        <v>46044</v>
      </c>
    </row>
    <row r="1421" spans="1:14" x14ac:dyDescent="0.15">
      <c r="A1421" s="163" t="s">
        <v>493</v>
      </c>
      <c r="B1421" s="164">
        <v>10264</v>
      </c>
      <c r="C1421" s="163" t="s">
        <v>9</v>
      </c>
      <c r="D1421" s="164">
        <v>5</v>
      </c>
      <c r="E1421" s="7">
        <v>950</v>
      </c>
      <c r="F1421" s="7">
        <v>0</v>
      </c>
      <c r="G1421" s="7">
        <v>0</v>
      </c>
      <c r="H1421" s="7">
        <v>0</v>
      </c>
      <c r="I1421" s="7">
        <v>950</v>
      </c>
      <c r="J1421" s="7">
        <v>0</v>
      </c>
      <c r="K1421" s="7">
        <v>950</v>
      </c>
      <c r="L1421" s="164">
        <v>1</v>
      </c>
      <c r="M1421" s="16">
        <v>0</v>
      </c>
      <c r="N1421" s="13">
        <v>46044</v>
      </c>
    </row>
    <row r="1422" spans="1:14" x14ac:dyDescent="0.15">
      <c r="A1422" s="163" t="s">
        <v>587</v>
      </c>
      <c r="B1422" s="164">
        <v>10381</v>
      </c>
      <c r="C1422" s="163" t="s">
        <v>9</v>
      </c>
      <c r="D1422" s="164">
        <v>1</v>
      </c>
      <c r="E1422" s="7">
        <v>225</v>
      </c>
      <c r="F1422" s="7">
        <v>0</v>
      </c>
      <c r="G1422" s="7">
        <v>0</v>
      </c>
      <c r="H1422" s="7">
        <v>11.67</v>
      </c>
      <c r="I1422" s="7">
        <v>213.33</v>
      </c>
      <c r="J1422" s="7">
        <v>0</v>
      </c>
      <c r="K1422" s="7">
        <v>213.33</v>
      </c>
      <c r="L1422" s="164">
        <v>1</v>
      </c>
      <c r="M1422" s="16">
        <v>0</v>
      </c>
      <c r="N1422" s="13">
        <v>46044</v>
      </c>
    </row>
    <row r="1423" spans="1:14" x14ac:dyDescent="0.15">
      <c r="A1423" s="163" t="s">
        <v>828</v>
      </c>
      <c r="B1423" s="164">
        <v>10380</v>
      </c>
      <c r="C1423" s="163" t="s">
        <v>9</v>
      </c>
      <c r="D1423" s="164">
        <v>1</v>
      </c>
      <c r="E1423" s="7">
        <v>230</v>
      </c>
      <c r="F1423" s="7">
        <v>0</v>
      </c>
      <c r="G1423" s="7">
        <v>0</v>
      </c>
      <c r="H1423" s="7">
        <v>11.93</v>
      </c>
      <c r="I1423" s="7">
        <v>218.07</v>
      </c>
      <c r="J1423" s="7">
        <v>0</v>
      </c>
      <c r="K1423" s="7">
        <v>218.07</v>
      </c>
      <c r="L1423" s="164">
        <v>1</v>
      </c>
      <c r="M1423" s="16">
        <v>0</v>
      </c>
      <c r="N1423" s="13">
        <v>46044</v>
      </c>
    </row>
    <row r="1424" spans="1:14" x14ac:dyDescent="0.15">
      <c r="A1424" s="163" t="s">
        <v>527</v>
      </c>
      <c r="B1424" s="164">
        <v>10382</v>
      </c>
      <c r="C1424" s="163" t="s">
        <v>9</v>
      </c>
      <c r="D1424" s="164">
        <v>1</v>
      </c>
      <c r="E1424" s="7">
        <v>235</v>
      </c>
      <c r="F1424" s="7">
        <v>0</v>
      </c>
      <c r="G1424" s="7">
        <v>0</v>
      </c>
      <c r="H1424" s="7">
        <v>0</v>
      </c>
      <c r="I1424" s="7">
        <v>235</v>
      </c>
      <c r="J1424" s="7">
        <v>0</v>
      </c>
      <c r="K1424" s="7">
        <v>235</v>
      </c>
      <c r="L1424" s="164">
        <v>1</v>
      </c>
      <c r="M1424" s="16">
        <v>0</v>
      </c>
      <c r="N1424" s="13">
        <v>46044</v>
      </c>
    </row>
    <row r="1425" spans="1:14" x14ac:dyDescent="0.15">
      <c r="A1425" s="163" t="s">
        <v>802</v>
      </c>
      <c r="B1425" s="164">
        <v>10365</v>
      </c>
      <c r="C1425" s="163" t="s">
        <v>9</v>
      </c>
      <c r="D1425" s="164">
        <v>1</v>
      </c>
      <c r="E1425" s="7">
        <v>320</v>
      </c>
      <c r="F1425" s="7">
        <v>0</v>
      </c>
      <c r="G1425" s="7">
        <v>0</v>
      </c>
      <c r="H1425" s="7">
        <v>0</v>
      </c>
      <c r="I1425" s="7">
        <v>320</v>
      </c>
      <c r="J1425" s="7">
        <v>0</v>
      </c>
      <c r="K1425" s="7">
        <v>320</v>
      </c>
      <c r="L1425" s="164">
        <v>1</v>
      </c>
      <c r="M1425" s="16">
        <v>0</v>
      </c>
      <c r="N1425" s="13">
        <v>46044</v>
      </c>
    </row>
    <row r="1426" spans="1:14" x14ac:dyDescent="0.15">
      <c r="A1426" s="163" t="s">
        <v>595</v>
      </c>
      <c r="B1426" s="164">
        <v>10703</v>
      </c>
      <c r="C1426" s="163" t="s">
        <v>462</v>
      </c>
      <c r="D1426" s="164">
        <v>1</v>
      </c>
      <c r="E1426" s="7">
        <v>380</v>
      </c>
      <c r="F1426" s="7">
        <v>0</v>
      </c>
      <c r="G1426" s="7">
        <v>0</v>
      </c>
      <c r="H1426" s="7">
        <v>38</v>
      </c>
      <c r="I1426" s="7">
        <v>342</v>
      </c>
      <c r="J1426" s="7">
        <v>0</v>
      </c>
      <c r="K1426" s="7">
        <v>342</v>
      </c>
      <c r="L1426" s="164">
        <v>1</v>
      </c>
      <c r="M1426" s="16">
        <v>0</v>
      </c>
      <c r="N1426" s="13">
        <v>46044</v>
      </c>
    </row>
    <row r="1427" spans="1:14" x14ac:dyDescent="0.15">
      <c r="A1427" s="163" t="s">
        <v>495</v>
      </c>
      <c r="B1427" s="164">
        <v>10354</v>
      </c>
      <c r="C1427" s="163" t="s">
        <v>19</v>
      </c>
      <c r="D1427" s="164">
        <v>1</v>
      </c>
      <c r="E1427" s="7">
        <v>350</v>
      </c>
      <c r="F1427" s="7">
        <v>0</v>
      </c>
      <c r="G1427" s="7">
        <v>0</v>
      </c>
      <c r="H1427" s="7">
        <v>18.16</v>
      </c>
      <c r="I1427" s="7">
        <v>331.84</v>
      </c>
      <c r="J1427" s="7">
        <v>0</v>
      </c>
      <c r="K1427" s="7">
        <v>331.84</v>
      </c>
      <c r="L1427" s="164">
        <v>1</v>
      </c>
      <c r="M1427" s="16">
        <v>0</v>
      </c>
      <c r="N1427" s="13">
        <v>46044</v>
      </c>
    </row>
    <row r="1428" spans="1:14" x14ac:dyDescent="0.15">
      <c r="A1428" s="163" t="s">
        <v>510</v>
      </c>
      <c r="B1428" s="164">
        <v>10043</v>
      </c>
      <c r="C1428" s="163" t="s">
        <v>19</v>
      </c>
      <c r="D1428" s="164">
        <v>1</v>
      </c>
      <c r="E1428" s="7">
        <v>310</v>
      </c>
      <c r="F1428" s="7">
        <v>0</v>
      </c>
      <c r="G1428" s="7">
        <v>0</v>
      </c>
      <c r="H1428" s="7">
        <v>0</v>
      </c>
      <c r="I1428" s="7">
        <v>310</v>
      </c>
      <c r="J1428" s="7">
        <v>0</v>
      </c>
      <c r="K1428" s="7">
        <v>310</v>
      </c>
      <c r="L1428" s="164">
        <v>1</v>
      </c>
      <c r="M1428" s="16">
        <v>0</v>
      </c>
      <c r="N1428" s="13">
        <v>46044</v>
      </c>
    </row>
    <row r="1429" spans="1:14" x14ac:dyDescent="0.15">
      <c r="A1429" s="163" t="s">
        <v>497</v>
      </c>
      <c r="B1429" s="164">
        <v>10359</v>
      </c>
      <c r="C1429" s="163" t="s">
        <v>19</v>
      </c>
      <c r="D1429" s="164">
        <v>1</v>
      </c>
      <c r="E1429" s="7">
        <v>385</v>
      </c>
      <c r="F1429" s="7">
        <v>0</v>
      </c>
      <c r="G1429" s="7">
        <v>0</v>
      </c>
      <c r="H1429" s="7">
        <v>0</v>
      </c>
      <c r="I1429" s="7">
        <v>385</v>
      </c>
      <c r="J1429" s="7">
        <v>0</v>
      </c>
      <c r="K1429" s="7">
        <v>385</v>
      </c>
      <c r="L1429" s="164">
        <v>1</v>
      </c>
      <c r="M1429" s="16">
        <v>0</v>
      </c>
      <c r="N1429" s="13">
        <v>46044</v>
      </c>
    </row>
    <row r="1430" spans="1:14" x14ac:dyDescent="0.15">
      <c r="A1430" s="163" t="s">
        <v>498</v>
      </c>
      <c r="B1430" s="164">
        <v>10356</v>
      </c>
      <c r="C1430" s="163" t="s">
        <v>19</v>
      </c>
      <c r="D1430" s="164">
        <v>1</v>
      </c>
      <c r="E1430" s="7">
        <v>360</v>
      </c>
      <c r="F1430" s="7">
        <v>0</v>
      </c>
      <c r="G1430" s="7">
        <v>0</v>
      </c>
      <c r="H1430" s="7">
        <v>45.2</v>
      </c>
      <c r="I1430" s="7">
        <v>314.8</v>
      </c>
      <c r="J1430" s="7">
        <v>0</v>
      </c>
      <c r="K1430" s="7">
        <v>314.8</v>
      </c>
      <c r="L1430" s="164">
        <v>1</v>
      </c>
      <c r="M1430" s="16">
        <v>0</v>
      </c>
      <c r="N1430" s="13">
        <v>46044</v>
      </c>
    </row>
    <row r="1431" spans="1:14" x14ac:dyDescent="0.15">
      <c r="A1431" s="163" t="s">
        <v>568</v>
      </c>
      <c r="B1431" s="164">
        <v>10545</v>
      </c>
      <c r="C1431" s="163" t="s">
        <v>19</v>
      </c>
      <c r="D1431" s="164">
        <v>1</v>
      </c>
      <c r="E1431" s="7">
        <v>340</v>
      </c>
      <c r="F1431" s="7">
        <v>0</v>
      </c>
      <c r="G1431" s="7">
        <v>0</v>
      </c>
      <c r="H1431" s="7">
        <v>42.69</v>
      </c>
      <c r="I1431" s="7">
        <v>297.31</v>
      </c>
      <c r="J1431" s="7">
        <v>0</v>
      </c>
      <c r="K1431" s="7">
        <v>297.31</v>
      </c>
      <c r="L1431" s="164">
        <v>1</v>
      </c>
      <c r="M1431" s="16">
        <v>0</v>
      </c>
      <c r="N1431" s="13">
        <v>46044</v>
      </c>
    </row>
    <row r="1432" spans="1:14" x14ac:dyDescent="0.15">
      <c r="A1432" s="163" t="s">
        <v>564</v>
      </c>
      <c r="B1432" s="164">
        <v>10037</v>
      </c>
      <c r="C1432" s="163" t="s">
        <v>4</v>
      </c>
      <c r="D1432" s="164">
        <v>1</v>
      </c>
      <c r="E1432" s="7">
        <v>385</v>
      </c>
      <c r="F1432" s="7">
        <v>0</v>
      </c>
      <c r="G1432" s="7">
        <v>0</v>
      </c>
      <c r="H1432" s="7">
        <v>0</v>
      </c>
      <c r="I1432" s="7">
        <v>385</v>
      </c>
      <c r="J1432" s="7">
        <v>0</v>
      </c>
      <c r="K1432" s="7">
        <v>385</v>
      </c>
      <c r="L1432" s="164">
        <v>1</v>
      </c>
      <c r="M1432" s="16">
        <v>0</v>
      </c>
      <c r="N1432" s="13">
        <v>46044</v>
      </c>
    </row>
    <row r="1433" spans="1:14" x14ac:dyDescent="0.15">
      <c r="A1433" s="163" t="s">
        <v>531</v>
      </c>
      <c r="B1433" s="164">
        <v>10417</v>
      </c>
      <c r="C1433" s="163" t="s">
        <v>79</v>
      </c>
      <c r="D1433" s="164">
        <v>1</v>
      </c>
      <c r="E1433" s="7">
        <v>195</v>
      </c>
      <c r="F1433" s="7">
        <v>0</v>
      </c>
      <c r="G1433" s="7">
        <v>0</v>
      </c>
      <c r="H1433" s="7">
        <v>0</v>
      </c>
      <c r="I1433" s="7">
        <v>195</v>
      </c>
      <c r="J1433" s="7">
        <v>0</v>
      </c>
      <c r="K1433" s="7">
        <v>195</v>
      </c>
      <c r="L1433" s="164">
        <v>1</v>
      </c>
      <c r="M1433" s="16">
        <v>0</v>
      </c>
      <c r="N1433" s="13">
        <v>46044</v>
      </c>
    </row>
    <row r="1434" spans="1:14" x14ac:dyDescent="0.15">
      <c r="A1434" s="163" t="s">
        <v>659</v>
      </c>
      <c r="B1434" s="164">
        <v>10142</v>
      </c>
      <c r="C1434" s="163" t="s">
        <v>79</v>
      </c>
      <c r="D1434" s="164">
        <v>2</v>
      </c>
      <c r="E1434" s="7">
        <v>640</v>
      </c>
      <c r="F1434" s="7">
        <v>0</v>
      </c>
      <c r="G1434" s="7">
        <v>0</v>
      </c>
      <c r="H1434" s="7">
        <v>40.18</v>
      </c>
      <c r="I1434" s="7">
        <v>599.82000000000005</v>
      </c>
      <c r="J1434" s="7">
        <v>0</v>
      </c>
      <c r="K1434" s="7">
        <v>599.82000000000005</v>
      </c>
      <c r="L1434" s="164">
        <v>1</v>
      </c>
      <c r="M1434" s="16">
        <v>0</v>
      </c>
      <c r="N1434" s="13">
        <v>46044</v>
      </c>
    </row>
    <row r="1435" spans="1:14" x14ac:dyDescent="0.15">
      <c r="A1435" s="163" t="s">
        <v>410</v>
      </c>
      <c r="B1435" s="164">
        <v>10263</v>
      </c>
      <c r="C1435" s="163" t="s">
        <v>399</v>
      </c>
      <c r="D1435" s="164">
        <v>1</v>
      </c>
      <c r="E1435" s="7">
        <v>0</v>
      </c>
      <c r="F1435" s="7">
        <v>0</v>
      </c>
      <c r="G1435" s="7">
        <v>0</v>
      </c>
      <c r="H1435" s="7">
        <v>0</v>
      </c>
      <c r="I1435" s="7">
        <v>0</v>
      </c>
      <c r="J1435" s="7">
        <v>0</v>
      </c>
      <c r="K1435" s="7">
        <v>0</v>
      </c>
      <c r="L1435" s="164">
        <v>0</v>
      </c>
      <c r="M1435" s="16">
        <v>0</v>
      </c>
      <c r="N1435" s="13">
        <v>46044</v>
      </c>
    </row>
    <row r="1436" spans="1:14" x14ac:dyDescent="0.15">
      <c r="A1436" s="163" t="s">
        <v>841</v>
      </c>
      <c r="B1436" s="164">
        <v>10641111111</v>
      </c>
      <c r="C1436" s="163" t="s">
        <v>744</v>
      </c>
      <c r="D1436" s="164">
        <v>1</v>
      </c>
      <c r="E1436" s="7">
        <v>90</v>
      </c>
      <c r="F1436" s="7">
        <v>0</v>
      </c>
      <c r="G1436" s="7">
        <v>0</v>
      </c>
      <c r="H1436" s="7">
        <v>26.27</v>
      </c>
      <c r="I1436" s="7">
        <v>63.73</v>
      </c>
      <c r="J1436" s="7">
        <v>0</v>
      </c>
      <c r="K1436" s="7">
        <v>63.73</v>
      </c>
      <c r="L1436" s="164">
        <v>1</v>
      </c>
      <c r="M1436" s="16">
        <v>0</v>
      </c>
      <c r="N1436" s="13">
        <v>46044</v>
      </c>
    </row>
    <row r="1437" spans="1:14" x14ac:dyDescent="0.15">
      <c r="A1437" s="163" t="s">
        <v>500</v>
      </c>
      <c r="B1437" s="164">
        <v>10494</v>
      </c>
      <c r="C1437" s="163" t="s">
        <v>98</v>
      </c>
      <c r="D1437" s="164">
        <v>1</v>
      </c>
      <c r="E1437" s="7">
        <v>38</v>
      </c>
      <c r="F1437" s="7">
        <v>0</v>
      </c>
      <c r="G1437" s="7">
        <v>0</v>
      </c>
      <c r="H1437" s="7">
        <v>0</v>
      </c>
      <c r="I1437" s="7">
        <v>38</v>
      </c>
      <c r="J1437" s="7">
        <v>0</v>
      </c>
      <c r="K1437" s="7">
        <v>38</v>
      </c>
      <c r="L1437" s="164">
        <v>1</v>
      </c>
      <c r="M1437" s="16">
        <v>0</v>
      </c>
      <c r="N1437" s="13">
        <v>46044</v>
      </c>
    </row>
    <row r="1438" spans="1:14" x14ac:dyDescent="0.15">
      <c r="A1438" s="163" t="s">
        <v>429</v>
      </c>
      <c r="B1438" s="164">
        <v>10632</v>
      </c>
      <c r="C1438" s="163" t="s">
        <v>727</v>
      </c>
      <c r="D1438" s="164">
        <v>3</v>
      </c>
      <c r="E1438" s="7">
        <v>477</v>
      </c>
      <c r="F1438" s="7">
        <v>0</v>
      </c>
      <c r="G1438" s="7">
        <v>0</v>
      </c>
      <c r="H1438" s="7">
        <v>16.489999999999998</v>
      </c>
      <c r="I1438" s="7">
        <v>460.51</v>
      </c>
      <c r="J1438" s="7">
        <v>0</v>
      </c>
      <c r="K1438" s="7">
        <v>460.51</v>
      </c>
      <c r="L1438" s="164">
        <v>1</v>
      </c>
      <c r="M1438" s="16">
        <v>0</v>
      </c>
      <c r="N1438" s="13">
        <v>46044</v>
      </c>
    </row>
    <row r="1439" spans="1:14" x14ac:dyDescent="0.15">
      <c r="A1439" s="163" t="s">
        <v>715</v>
      </c>
      <c r="B1439" s="164">
        <v>10613</v>
      </c>
      <c r="C1439" s="163" t="s">
        <v>712</v>
      </c>
      <c r="D1439" s="164">
        <v>1</v>
      </c>
      <c r="E1439" s="7">
        <v>235</v>
      </c>
      <c r="F1439" s="7">
        <v>0</v>
      </c>
      <c r="G1439" s="7">
        <v>0</v>
      </c>
      <c r="H1439" s="7">
        <v>41.52</v>
      </c>
      <c r="I1439" s="7">
        <v>193.48</v>
      </c>
      <c r="J1439" s="7">
        <v>0</v>
      </c>
      <c r="K1439" s="7">
        <v>193.48</v>
      </c>
      <c r="L1439" s="164">
        <v>1</v>
      </c>
      <c r="M1439" s="16">
        <v>0</v>
      </c>
      <c r="N1439" s="13">
        <v>46045</v>
      </c>
    </row>
    <row r="1440" spans="1:14" x14ac:dyDescent="0.15">
      <c r="A1440" s="163" t="s">
        <v>842</v>
      </c>
      <c r="B1440" s="164">
        <v>10614</v>
      </c>
      <c r="C1440" s="163" t="s">
        <v>712</v>
      </c>
      <c r="D1440" s="164">
        <v>1</v>
      </c>
      <c r="E1440" s="7">
        <v>245</v>
      </c>
      <c r="F1440" s="7">
        <v>0</v>
      </c>
      <c r="G1440" s="7">
        <v>0</v>
      </c>
      <c r="H1440" s="7">
        <v>43.29</v>
      </c>
      <c r="I1440" s="7">
        <v>201.71</v>
      </c>
      <c r="J1440" s="7">
        <v>0</v>
      </c>
      <c r="K1440" s="7">
        <v>201.71</v>
      </c>
      <c r="L1440" s="164">
        <v>1</v>
      </c>
      <c r="M1440" s="16">
        <v>0</v>
      </c>
      <c r="N1440" s="13">
        <v>46045</v>
      </c>
    </row>
    <row r="1441" spans="1:14" x14ac:dyDescent="0.15">
      <c r="A1441" s="163" t="s">
        <v>479</v>
      </c>
      <c r="B1441" s="164">
        <v>10396</v>
      </c>
      <c r="C1441" s="163" t="s">
        <v>32</v>
      </c>
      <c r="D1441" s="164">
        <v>1</v>
      </c>
      <c r="E1441" s="7">
        <v>555</v>
      </c>
      <c r="F1441" s="7">
        <v>0</v>
      </c>
      <c r="G1441" s="7">
        <v>0</v>
      </c>
      <c r="H1441" s="7">
        <v>0</v>
      </c>
      <c r="I1441" s="7">
        <v>555</v>
      </c>
      <c r="J1441" s="7">
        <v>0</v>
      </c>
      <c r="K1441" s="7">
        <v>555</v>
      </c>
      <c r="L1441" s="164">
        <v>1</v>
      </c>
      <c r="M1441" s="16">
        <v>0</v>
      </c>
      <c r="N1441" s="13">
        <v>46045</v>
      </c>
    </row>
    <row r="1442" spans="1:14" x14ac:dyDescent="0.15">
      <c r="A1442" s="163" t="s">
        <v>537</v>
      </c>
      <c r="B1442" s="164">
        <v>10397</v>
      </c>
      <c r="C1442" s="163" t="s">
        <v>32</v>
      </c>
      <c r="D1442" s="164">
        <v>1</v>
      </c>
      <c r="E1442" s="7">
        <v>575</v>
      </c>
      <c r="F1442" s="7">
        <v>0</v>
      </c>
      <c r="G1442" s="7">
        <v>0</v>
      </c>
      <c r="H1442" s="7">
        <v>101.6</v>
      </c>
      <c r="I1442" s="7">
        <v>473.4</v>
      </c>
      <c r="J1442" s="7">
        <v>0</v>
      </c>
      <c r="K1442" s="7">
        <v>473.4</v>
      </c>
      <c r="L1442" s="164">
        <v>1</v>
      </c>
      <c r="M1442" s="16">
        <v>0</v>
      </c>
      <c r="N1442" s="13">
        <v>46045</v>
      </c>
    </row>
    <row r="1443" spans="1:14" x14ac:dyDescent="0.15">
      <c r="A1443" s="163" t="s">
        <v>616</v>
      </c>
      <c r="B1443" s="164">
        <v>10154</v>
      </c>
      <c r="C1443" s="163" t="s">
        <v>519</v>
      </c>
      <c r="D1443" s="164">
        <v>1</v>
      </c>
      <c r="E1443" s="7">
        <v>385</v>
      </c>
      <c r="F1443" s="7">
        <v>0</v>
      </c>
      <c r="G1443" s="7">
        <v>0</v>
      </c>
      <c r="H1443" s="7">
        <v>0</v>
      </c>
      <c r="I1443" s="7">
        <v>385</v>
      </c>
      <c r="J1443" s="7">
        <v>0</v>
      </c>
      <c r="K1443" s="7">
        <v>385</v>
      </c>
      <c r="L1443" s="164">
        <v>1</v>
      </c>
      <c r="M1443" s="16">
        <v>0</v>
      </c>
      <c r="N1443" s="13">
        <v>46045</v>
      </c>
    </row>
    <row r="1444" spans="1:14" x14ac:dyDescent="0.15">
      <c r="A1444" s="163" t="s">
        <v>538</v>
      </c>
      <c r="B1444" s="164">
        <v>10645</v>
      </c>
      <c r="C1444" s="163" t="s">
        <v>519</v>
      </c>
      <c r="D1444" s="164">
        <v>1</v>
      </c>
      <c r="E1444" s="7">
        <v>340</v>
      </c>
      <c r="F1444" s="7">
        <v>0</v>
      </c>
      <c r="G1444" s="7">
        <v>0</v>
      </c>
      <c r="H1444" s="7">
        <v>0</v>
      </c>
      <c r="I1444" s="7">
        <v>340</v>
      </c>
      <c r="J1444" s="7">
        <v>0</v>
      </c>
      <c r="K1444" s="7">
        <v>340</v>
      </c>
      <c r="L1444" s="164">
        <v>1</v>
      </c>
      <c r="M1444" s="16">
        <v>0</v>
      </c>
      <c r="N1444" s="13">
        <v>46045</v>
      </c>
    </row>
    <row r="1445" spans="1:14" x14ac:dyDescent="0.15">
      <c r="A1445" s="163" t="s">
        <v>518</v>
      </c>
      <c r="B1445" s="164">
        <v>10145</v>
      </c>
      <c r="C1445" s="163" t="s">
        <v>519</v>
      </c>
      <c r="D1445" s="164">
        <v>1</v>
      </c>
      <c r="E1445" s="7">
        <v>370</v>
      </c>
      <c r="F1445" s="7">
        <v>0</v>
      </c>
      <c r="G1445" s="7">
        <v>0</v>
      </c>
      <c r="H1445" s="7">
        <v>0</v>
      </c>
      <c r="I1445" s="7">
        <v>370</v>
      </c>
      <c r="J1445" s="7">
        <v>0</v>
      </c>
      <c r="K1445" s="7">
        <v>370</v>
      </c>
      <c r="L1445" s="164">
        <v>1</v>
      </c>
      <c r="M1445" s="16">
        <v>0</v>
      </c>
      <c r="N1445" s="13">
        <v>46045</v>
      </c>
    </row>
    <row r="1446" spans="1:14" x14ac:dyDescent="0.15">
      <c r="A1446" s="163" t="s">
        <v>738</v>
      </c>
      <c r="B1446" s="164">
        <v>10073</v>
      </c>
      <c r="C1446" s="163" t="s">
        <v>541</v>
      </c>
      <c r="D1446" s="164">
        <v>3</v>
      </c>
      <c r="E1446" s="7">
        <v>1005</v>
      </c>
      <c r="F1446" s="7">
        <v>0</v>
      </c>
      <c r="G1446" s="7">
        <v>0</v>
      </c>
      <c r="H1446" s="7">
        <v>0</v>
      </c>
      <c r="I1446" s="7">
        <v>1005</v>
      </c>
      <c r="J1446" s="7">
        <v>0</v>
      </c>
      <c r="K1446" s="7">
        <v>1005</v>
      </c>
      <c r="L1446" s="164">
        <v>1</v>
      </c>
      <c r="M1446" s="16">
        <v>0</v>
      </c>
      <c r="N1446" s="13">
        <v>46045</v>
      </c>
    </row>
    <row r="1447" spans="1:14" x14ac:dyDescent="0.15">
      <c r="A1447" s="163" t="s">
        <v>486</v>
      </c>
      <c r="B1447" s="164">
        <v>10075</v>
      </c>
      <c r="C1447" s="163" t="s">
        <v>481</v>
      </c>
      <c r="D1447" s="164">
        <v>1</v>
      </c>
      <c r="E1447" s="7">
        <v>275</v>
      </c>
      <c r="F1447" s="7">
        <v>0</v>
      </c>
      <c r="G1447" s="7">
        <v>0</v>
      </c>
      <c r="H1447" s="7">
        <v>0</v>
      </c>
      <c r="I1447" s="7">
        <v>275</v>
      </c>
      <c r="J1447" s="7">
        <v>0</v>
      </c>
      <c r="K1447" s="7">
        <v>275</v>
      </c>
      <c r="L1447" s="164">
        <v>1</v>
      </c>
      <c r="M1447" s="16">
        <v>0</v>
      </c>
      <c r="N1447" s="13">
        <v>46045</v>
      </c>
    </row>
    <row r="1448" spans="1:14" x14ac:dyDescent="0.15">
      <c r="A1448" s="163" t="s">
        <v>799</v>
      </c>
      <c r="B1448" s="164">
        <v>10444</v>
      </c>
      <c r="C1448" s="163" t="s">
        <v>99</v>
      </c>
      <c r="D1448" s="164">
        <v>3</v>
      </c>
      <c r="E1448" s="7">
        <v>225</v>
      </c>
      <c r="F1448" s="7">
        <v>0</v>
      </c>
      <c r="G1448" s="7">
        <v>0</v>
      </c>
      <c r="H1448" s="7">
        <v>0</v>
      </c>
      <c r="I1448" s="7">
        <v>225</v>
      </c>
      <c r="J1448" s="7">
        <v>0</v>
      </c>
      <c r="K1448" s="7">
        <v>225</v>
      </c>
      <c r="L1448" s="164">
        <v>1</v>
      </c>
      <c r="M1448" s="16">
        <v>0</v>
      </c>
      <c r="N1448" s="13">
        <v>46045</v>
      </c>
    </row>
    <row r="1449" spans="1:14" x14ac:dyDescent="0.15">
      <c r="A1449" s="163" t="s">
        <v>487</v>
      </c>
      <c r="B1449" s="164">
        <v>10442</v>
      </c>
      <c r="C1449" s="163" t="s">
        <v>99</v>
      </c>
      <c r="D1449" s="164">
        <v>3</v>
      </c>
      <c r="E1449" s="7">
        <v>249</v>
      </c>
      <c r="F1449" s="7">
        <v>0</v>
      </c>
      <c r="G1449" s="7">
        <v>0</v>
      </c>
      <c r="H1449" s="7">
        <v>6.36</v>
      </c>
      <c r="I1449" s="7">
        <v>242.64</v>
      </c>
      <c r="J1449" s="7">
        <v>0</v>
      </c>
      <c r="K1449" s="7">
        <v>242.64</v>
      </c>
      <c r="L1449" s="164">
        <v>1</v>
      </c>
      <c r="M1449" s="16">
        <v>0</v>
      </c>
      <c r="N1449" s="13">
        <v>46045</v>
      </c>
    </row>
    <row r="1450" spans="1:14" x14ac:dyDescent="0.15">
      <c r="A1450" s="163" t="s">
        <v>505</v>
      </c>
      <c r="B1450" s="164">
        <v>10470</v>
      </c>
      <c r="C1450" s="163" t="s">
        <v>5</v>
      </c>
      <c r="D1450" s="164">
        <v>1</v>
      </c>
      <c r="E1450" s="7">
        <v>275</v>
      </c>
      <c r="F1450" s="7">
        <v>0</v>
      </c>
      <c r="G1450" s="7">
        <v>0</v>
      </c>
      <c r="H1450" s="7">
        <v>0</v>
      </c>
      <c r="I1450" s="7">
        <v>275</v>
      </c>
      <c r="J1450" s="7">
        <v>0</v>
      </c>
      <c r="K1450" s="7">
        <v>275</v>
      </c>
      <c r="L1450" s="164">
        <v>1</v>
      </c>
      <c r="M1450" s="16">
        <v>0</v>
      </c>
      <c r="N1450" s="13">
        <v>46045</v>
      </c>
    </row>
    <row r="1451" spans="1:14" x14ac:dyDescent="0.15">
      <c r="A1451" s="163" t="s">
        <v>626</v>
      </c>
      <c r="B1451" s="164">
        <v>10471</v>
      </c>
      <c r="C1451" s="163" t="s">
        <v>5</v>
      </c>
      <c r="D1451" s="164">
        <v>1</v>
      </c>
      <c r="E1451" s="7">
        <v>495</v>
      </c>
      <c r="F1451" s="7">
        <v>0</v>
      </c>
      <c r="G1451" s="7">
        <v>0</v>
      </c>
      <c r="H1451" s="7">
        <v>0</v>
      </c>
      <c r="I1451" s="7">
        <v>495</v>
      </c>
      <c r="J1451" s="7">
        <v>0</v>
      </c>
      <c r="K1451" s="7">
        <v>495</v>
      </c>
      <c r="L1451" s="164">
        <v>1</v>
      </c>
      <c r="M1451" s="16">
        <v>0</v>
      </c>
      <c r="N1451" s="13">
        <v>46045</v>
      </c>
    </row>
    <row r="1452" spans="1:14" x14ac:dyDescent="0.15">
      <c r="A1452" s="163" t="s">
        <v>594</v>
      </c>
      <c r="B1452" s="164">
        <v>10212</v>
      </c>
      <c r="C1452" s="163" t="s">
        <v>491</v>
      </c>
      <c r="D1452" s="164">
        <v>1</v>
      </c>
      <c r="E1452" s="7">
        <v>245</v>
      </c>
      <c r="F1452" s="7">
        <v>0</v>
      </c>
      <c r="G1452" s="7">
        <v>0</v>
      </c>
      <c r="H1452" s="7">
        <v>0</v>
      </c>
      <c r="I1452" s="7">
        <v>245</v>
      </c>
      <c r="J1452" s="7">
        <v>0</v>
      </c>
      <c r="K1452" s="7">
        <v>245</v>
      </c>
      <c r="L1452" s="164">
        <v>1</v>
      </c>
      <c r="M1452" s="16">
        <v>0</v>
      </c>
      <c r="N1452" s="13">
        <v>46045</v>
      </c>
    </row>
    <row r="1453" spans="1:14" x14ac:dyDescent="0.15">
      <c r="A1453" s="163" t="s">
        <v>490</v>
      </c>
      <c r="B1453" s="164">
        <v>10223</v>
      </c>
      <c r="C1453" s="163" t="s">
        <v>491</v>
      </c>
      <c r="D1453" s="164">
        <v>1</v>
      </c>
      <c r="E1453" s="7">
        <v>275</v>
      </c>
      <c r="F1453" s="7">
        <v>0</v>
      </c>
      <c r="G1453" s="7">
        <v>0</v>
      </c>
      <c r="H1453" s="7">
        <v>0</v>
      </c>
      <c r="I1453" s="7">
        <v>275</v>
      </c>
      <c r="J1453" s="7">
        <v>0</v>
      </c>
      <c r="K1453" s="7">
        <v>275</v>
      </c>
      <c r="L1453" s="164">
        <v>1</v>
      </c>
      <c r="M1453" s="16">
        <v>0</v>
      </c>
      <c r="N1453" s="13">
        <v>46045</v>
      </c>
    </row>
    <row r="1454" spans="1:14" x14ac:dyDescent="0.15">
      <c r="A1454" s="163" t="s">
        <v>492</v>
      </c>
      <c r="B1454" s="164">
        <v>10216</v>
      </c>
      <c r="C1454" s="163" t="s">
        <v>491</v>
      </c>
      <c r="D1454" s="164">
        <v>1</v>
      </c>
      <c r="E1454" s="7">
        <v>245</v>
      </c>
      <c r="F1454" s="7">
        <v>0</v>
      </c>
      <c r="G1454" s="7">
        <v>0</v>
      </c>
      <c r="H1454" s="7">
        <v>0</v>
      </c>
      <c r="I1454" s="7">
        <v>245</v>
      </c>
      <c r="J1454" s="7">
        <v>0</v>
      </c>
      <c r="K1454" s="7">
        <v>245</v>
      </c>
      <c r="L1454" s="164">
        <v>1</v>
      </c>
      <c r="M1454" s="16">
        <v>0</v>
      </c>
      <c r="N1454" s="13">
        <v>46045</v>
      </c>
    </row>
    <row r="1455" spans="1:14" x14ac:dyDescent="0.15">
      <c r="A1455" s="163" t="s">
        <v>507</v>
      </c>
      <c r="B1455" s="164">
        <v>10373</v>
      </c>
      <c r="C1455" s="163" t="s">
        <v>9</v>
      </c>
      <c r="D1455" s="164">
        <v>1</v>
      </c>
      <c r="E1455" s="7">
        <v>275</v>
      </c>
      <c r="F1455" s="7">
        <v>0</v>
      </c>
      <c r="G1455" s="7">
        <v>0</v>
      </c>
      <c r="H1455" s="7">
        <v>21.07</v>
      </c>
      <c r="I1455" s="7">
        <v>253.93</v>
      </c>
      <c r="J1455" s="7">
        <v>0</v>
      </c>
      <c r="K1455" s="7">
        <v>253.93</v>
      </c>
      <c r="L1455" s="164">
        <v>1</v>
      </c>
      <c r="M1455" s="16">
        <v>0</v>
      </c>
      <c r="N1455" s="13">
        <v>46045</v>
      </c>
    </row>
    <row r="1456" spans="1:14" x14ac:dyDescent="0.15">
      <c r="A1456" s="163" t="s">
        <v>511</v>
      </c>
      <c r="B1456" s="164">
        <v>10227</v>
      </c>
      <c r="C1456" s="163" t="s">
        <v>19</v>
      </c>
      <c r="D1456" s="164">
        <v>1</v>
      </c>
      <c r="E1456" s="7">
        <v>385</v>
      </c>
      <c r="F1456" s="7">
        <v>0</v>
      </c>
      <c r="G1456" s="7">
        <v>0</v>
      </c>
      <c r="H1456" s="7">
        <v>0</v>
      </c>
      <c r="I1456" s="7">
        <v>385</v>
      </c>
      <c r="J1456" s="7">
        <v>0</v>
      </c>
      <c r="K1456" s="7">
        <v>385</v>
      </c>
      <c r="L1456" s="164">
        <v>1</v>
      </c>
      <c r="M1456" s="16">
        <v>0</v>
      </c>
      <c r="N1456" s="13">
        <v>46045</v>
      </c>
    </row>
    <row r="1457" spans="1:14" x14ac:dyDescent="0.15">
      <c r="A1457" s="163" t="s">
        <v>498</v>
      </c>
      <c r="B1457" s="164">
        <v>10356</v>
      </c>
      <c r="C1457" s="163" t="s">
        <v>19</v>
      </c>
      <c r="D1457" s="164">
        <v>1</v>
      </c>
      <c r="E1457" s="7">
        <v>360</v>
      </c>
      <c r="F1457" s="7">
        <v>0</v>
      </c>
      <c r="G1457" s="7">
        <v>0</v>
      </c>
      <c r="H1457" s="7">
        <v>27.57</v>
      </c>
      <c r="I1457" s="7">
        <v>332.43</v>
      </c>
      <c r="J1457" s="7">
        <v>0</v>
      </c>
      <c r="K1457" s="7">
        <v>332.43</v>
      </c>
      <c r="L1457" s="164">
        <v>1</v>
      </c>
      <c r="M1457" s="16">
        <v>0</v>
      </c>
      <c r="N1457" s="13">
        <v>46045</v>
      </c>
    </row>
    <row r="1458" spans="1:14" x14ac:dyDescent="0.15">
      <c r="A1458" s="163" t="s">
        <v>569</v>
      </c>
      <c r="B1458" s="164">
        <v>10404</v>
      </c>
      <c r="C1458" s="163" t="s">
        <v>35</v>
      </c>
      <c r="D1458" s="164">
        <v>1</v>
      </c>
      <c r="E1458" s="7">
        <v>355</v>
      </c>
      <c r="F1458" s="7">
        <v>0</v>
      </c>
      <c r="G1458" s="7">
        <v>0</v>
      </c>
      <c r="H1458" s="7">
        <v>0</v>
      </c>
      <c r="I1458" s="7">
        <v>355</v>
      </c>
      <c r="J1458" s="7">
        <v>0</v>
      </c>
      <c r="K1458" s="7">
        <v>355</v>
      </c>
      <c r="L1458" s="164">
        <v>1</v>
      </c>
      <c r="M1458" s="16">
        <v>0</v>
      </c>
      <c r="N1458" s="13">
        <v>46045</v>
      </c>
    </row>
    <row r="1459" spans="1:14" x14ac:dyDescent="0.15">
      <c r="A1459" s="163" t="s">
        <v>806</v>
      </c>
      <c r="B1459" s="164">
        <v>10608</v>
      </c>
      <c r="C1459" s="163" t="s">
        <v>712</v>
      </c>
      <c r="D1459" s="164">
        <v>1</v>
      </c>
      <c r="E1459" s="7">
        <v>275</v>
      </c>
      <c r="F1459" s="7">
        <v>0</v>
      </c>
      <c r="G1459" s="7">
        <v>0</v>
      </c>
      <c r="H1459" s="7">
        <v>48.59</v>
      </c>
      <c r="I1459" s="7">
        <v>226.41</v>
      </c>
      <c r="J1459" s="7">
        <v>0</v>
      </c>
      <c r="K1459" s="7">
        <v>226.41</v>
      </c>
      <c r="L1459" s="164">
        <v>1</v>
      </c>
      <c r="M1459" s="16">
        <v>0</v>
      </c>
      <c r="N1459" s="13">
        <v>46045</v>
      </c>
    </row>
    <row r="1460" spans="1:14" x14ac:dyDescent="0.15">
      <c r="A1460" s="163" t="s">
        <v>429</v>
      </c>
      <c r="B1460" s="164">
        <v>10632</v>
      </c>
      <c r="C1460" s="163" t="s">
        <v>727</v>
      </c>
      <c r="D1460" s="164">
        <v>1</v>
      </c>
      <c r="E1460" s="7">
        <v>159</v>
      </c>
      <c r="F1460" s="7">
        <v>0</v>
      </c>
      <c r="G1460" s="7">
        <v>0</v>
      </c>
      <c r="H1460" s="7">
        <v>0</v>
      </c>
      <c r="I1460" s="7">
        <v>159</v>
      </c>
      <c r="J1460" s="7">
        <v>0</v>
      </c>
      <c r="K1460" s="7">
        <v>159</v>
      </c>
      <c r="L1460" s="164">
        <v>1</v>
      </c>
      <c r="M1460" s="16">
        <v>0</v>
      </c>
      <c r="N1460" s="13">
        <v>46045</v>
      </c>
    </row>
    <row r="1461" spans="1:14" x14ac:dyDescent="0.15">
      <c r="A1461" s="163" t="s">
        <v>120</v>
      </c>
      <c r="B1461" s="164">
        <v>10560</v>
      </c>
      <c r="C1461" s="163" t="s">
        <v>462</v>
      </c>
      <c r="D1461" s="164">
        <v>1</v>
      </c>
      <c r="E1461" s="7">
        <v>330</v>
      </c>
      <c r="F1461" s="7">
        <v>0</v>
      </c>
      <c r="G1461" s="7">
        <v>0</v>
      </c>
      <c r="H1461" s="7">
        <v>0</v>
      </c>
      <c r="I1461" s="7">
        <v>330</v>
      </c>
      <c r="J1461" s="7">
        <v>0</v>
      </c>
      <c r="K1461" s="7">
        <v>330</v>
      </c>
      <c r="L1461" s="164">
        <v>1</v>
      </c>
      <c r="M1461" s="16">
        <v>0</v>
      </c>
      <c r="N1461" s="13">
        <v>46045</v>
      </c>
    </row>
    <row r="1462" spans="1:14" x14ac:dyDescent="0.15">
      <c r="A1462" s="163" t="s">
        <v>715</v>
      </c>
      <c r="B1462" s="164">
        <v>10613</v>
      </c>
      <c r="C1462" s="163" t="s">
        <v>712</v>
      </c>
      <c r="D1462" s="164">
        <v>1</v>
      </c>
      <c r="E1462" s="7">
        <v>235</v>
      </c>
      <c r="F1462" s="7">
        <v>0</v>
      </c>
      <c r="G1462" s="7">
        <v>0</v>
      </c>
      <c r="H1462" s="7">
        <v>60.42</v>
      </c>
      <c r="I1462" s="7">
        <v>174.58</v>
      </c>
      <c r="J1462" s="7">
        <v>0</v>
      </c>
      <c r="K1462" s="7">
        <v>174.58</v>
      </c>
      <c r="L1462" s="164">
        <v>1</v>
      </c>
      <c r="M1462" s="16">
        <v>0</v>
      </c>
      <c r="N1462" s="13">
        <v>46046</v>
      </c>
    </row>
    <row r="1463" spans="1:14" x14ac:dyDescent="0.15">
      <c r="A1463" s="163" t="s">
        <v>842</v>
      </c>
      <c r="B1463" s="164">
        <v>10614</v>
      </c>
      <c r="C1463" s="163" t="s">
        <v>712</v>
      </c>
      <c r="D1463" s="164">
        <v>1</v>
      </c>
      <c r="E1463" s="7">
        <v>245</v>
      </c>
      <c r="F1463" s="7">
        <v>0</v>
      </c>
      <c r="G1463" s="7">
        <v>0</v>
      </c>
      <c r="H1463" s="7">
        <v>62.99</v>
      </c>
      <c r="I1463" s="7">
        <v>182.01</v>
      </c>
      <c r="J1463" s="7">
        <v>0</v>
      </c>
      <c r="K1463" s="7">
        <v>182.01</v>
      </c>
      <c r="L1463" s="164">
        <v>1</v>
      </c>
      <c r="M1463" s="16">
        <v>0</v>
      </c>
      <c r="N1463" s="13">
        <v>46046</v>
      </c>
    </row>
    <row r="1464" spans="1:14" x14ac:dyDescent="0.15">
      <c r="A1464" s="163" t="s">
        <v>479</v>
      </c>
      <c r="B1464" s="164">
        <v>10396</v>
      </c>
      <c r="C1464" s="163" t="s">
        <v>32</v>
      </c>
      <c r="D1464" s="164">
        <v>1</v>
      </c>
      <c r="E1464" s="7">
        <v>555</v>
      </c>
      <c r="F1464" s="7">
        <v>0</v>
      </c>
      <c r="G1464" s="7">
        <v>0</v>
      </c>
      <c r="H1464" s="7">
        <v>0</v>
      </c>
      <c r="I1464" s="7">
        <v>555</v>
      </c>
      <c r="J1464" s="7">
        <v>0</v>
      </c>
      <c r="K1464" s="7">
        <v>555</v>
      </c>
      <c r="L1464" s="164">
        <v>1</v>
      </c>
      <c r="M1464" s="16">
        <v>0</v>
      </c>
      <c r="N1464" s="13">
        <v>46046</v>
      </c>
    </row>
    <row r="1465" spans="1:14" x14ac:dyDescent="0.15">
      <c r="A1465" s="163" t="s">
        <v>584</v>
      </c>
      <c r="B1465" s="164">
        <v>10069</v>
      </c>
      <c r="C1465" s="163" t="s">
        <v>481</v>
      </c>
      <c r="D1465" s="164">
        <v>1</v>
      </c>
      <c r="E1465" s="7">
        <v>355</v>
      </c>
      <c r="F1465" s="7">
        <v>0</v>
      </c>
      <c r="G1465" s="7">
        <v>0</v>
      </c>
      <c r="H1465" s="7">
        <v>0</v>
      </c>
      <c r="I1465" s="7">
        <v>355</v>
      </c>
      <c r="J1465" s="7">
        <v>0</v>
      </c>
      <c r="K1465" s="7">
        <v>355</v>
      </c>
      <c r="L1465" s="164">
        <v>1</v>
      </c>
      <c r="M1465" s="16">
        <v>0</v>
      </c>
      <c r="N1465" s="13">
        <v>46046</v>
      </c>
    </row>
    <row r="1466" spans="1:14" x14ac:dyDescent="0.15">
      <c r="A1466" s="163" t="s">
        <v>480</v>
      </c>
      <c r="B1466" s="164">
        <v>10225</v>
      </c>
      <c r="C1466" s="163" t="s">
        <v>481</v>
      </c>
      <c r="D1466" s="164">
        <v>2</v>
      </c>
      <c r="E1466" s="7">
        <v>510</v>
      </c>
      <c r="F1466" s="7">
        <v>0</v>
      </c>
      <c r="G1466" s="7">
        <v>0</v>
      </c>
      <c r="H1466" s="7">
        <v>0</v>
      </c>
      <c r="I1466" s="7">
        <v>510</v>
      </c>
      <c r="J1466" s="7">
        <v>0</v>
      </c>
      <c r="K1466" s="7">
        <v>510</v>
      </c>
      <c r="L1466" s="164">
        <v>1</v>
      </c>
      <c r="M1466" s="16">
        <v>0</v>
      </c>
      <c r="N1466" s="13">
        <v>46046</v>
      </c>
    </row>
    <row r="1467" spans="1:14" x14ac:dyDescent="0.15">
      <c r="A1467" s="163" t="s">
        <v>488</v>
      </c>
      <c r="B1467" s="164">
        <v>10440</v>
      </c>
      <c r="C1467" s="163" t="s">
        <v>99</v>
      </c>
      <c r="D1467" s="164">
        <v>1</v>
      </c>
      <c r="E1467" s="7">
        <v>88</v>
      </c>
      <c r="F1467" s="7">
        <v>0</v>
      </c>
      <c r="G1467" s="7">
        <v>0</v>
      </c>
      <c r="H1467" s="7">
        <v>0</v>
      </c>
      <c r="I1467" s="7">
        <v>88</v>
      </c>
      <c r="J1467" s="7">
        <v>0</v>
      </c>
      <c r="K1467" s="7">
        <v>88</v>
      </c>
      <c r="L1467" s="164">
        <v>1</v>
      </c>
      <c r="M1467" s="16">
        <v>0</v>
      </c>
      <c r="N1467" s="13">
        <v>46046</v>
      </c>
    </row>
    <row r="1468" spans="1:14" x14ac:dyDescent="0.15">
      <c r="A1468" s="163" t="s">
        <v>493</v>
      </c>
      <c r="B1468" s="164">
        <v>10264</v>
      </c>
      <c r="C1468" s="163" t="s">
        <v>9</v>
      </c>
      <c r="D1468" s="164">
        <v>1</v>
      </c>
      <c r="E1468" s="7">
        <v>190</v>
      </c>
      <c r="F1468" s="7">
        <v>0</v>
      </c>
      <c r="G1468" s="7">
        <v>0</v>
      </c>
      <c r="H1468" s="7">
        <v>0</v>
      </c>
      <c r="I1468" s="7">
        <v>190</v>
      </c>
      <c r="J1468" s="7">
        <v>0</v>
      </c>
      <c r="K1468" s="7">
        <v>190</v>
      </c>
      <c r="L1468" s="164">
        <v>1</v>
      </c>
      <c r="M1468" s="16">
        <v>0</v>
      </c>
      <c r="N1468" s="13">
        <v>46046</v>
      </c>
    </row>
    <row r="1469" spans="1:14" x14ac:dyDescent="0.15">
      <c r="A1469" s="163" t="s">
        <v>587</v>
      </c>
      <c r="B1469" s="164">
        <v>10381</v>
      </c>
      <c r="C1469" s="163" t="s">
        <v>9</v>
      </c>
      <c r="D1469" s="164">
        <v>1</v>
      </c>
      <c r="E1469" s="7">
        <v>225</v>
      </c>
      <c r="F1469" s="7">
        <v>0</v>
      </c>
      <c r="G1469" s="7">
        <v>0</v>
      </c>
      <c r="H1469" s="7">
        <v>0</v>
      </c>
      <c r="I1469" s="7">
        <v>225</v>
      </c>
      <c r="J1469" s="7">
        <v>0</v>
      </c>
      <c r="K1469" s="7">
        <v>225</v>
      </c>
      <c r="L1469" s="164">
        <v>1</v>
      </c>
      <c r="M1469" s="16">
        <v>0</v>
      </c>
      <c r="N1469" s="13">
        <v>46046</v>
      </c>
    </row>
    <row r="1470" spans="1:14" x14ac:dyDescent="0.15">
      <c r="A1470" s="163" t="s">
        <v>652</v>
      </c>
      <c r="B1470" s="164">
        <v>10007</v>
      </c>
      <c r="C1470" s="163" t="s">
        <v>9</v>
      </c>
      <c r="D1470" s="164">
        <v>1</v>
      </c>
      <c r="E1470" s="7">
        <v>275</v>
      </c>
      <c r="F1470" s="7">
        <v>0</v>
      </c>
      <c r="G1470" s="7">
        <v>0</v>
      </c>
      <c r="H1470" s="7">
        <v>0</v>
      </c>
      <c r="I1470" s="7">
        <v>275</v>
      </c>
      <c r="J1470" s="7">
        <v>0</v>
      </c>
      <c r="K1470" s="7">
        <v>275</v>
      </c>
      <c r="L1470" s="164">
        <v>1</v>
      </c>
      <c r="M1470" s="16">
        <v>0</v>
      </c>
      <c r="N1470" s="13">
        <v>46046</v>
      </c>
    </row>
    <row r="1471" spans="1:14" x14ac:dyDescent="0.15">
      <c r="A1471" s="163" t="s">
        <v>498</v>
      </c>
      <c r="B1471" s="164">
        <v>10356</v>
      </c>
      <c r="C1471" s="163" t="s">
        <v>19</v>
      </c>
      <c r="D1471" s="164">
        <v>1</v>
      </c>
      <c r="E1471" s="7">
        <v>360</v>
      </c>
      <c r="F1471" s="7">
        <v>0</v>
      </c>
      <c r="G1471" s="7">
        <v>0</v>
      </c>
      <c r="H1471" s="7">
        <v>0</v>
      </c>
      <c r="I1471" s="7">
        <v>360</v>
      </c>
      <c r="J1471" s="7">
        <v>0</v>
      </c>
      <c r="K1471" s="7">
        <v>360</v>
      </c>
      <c r="L1471" s="164">
        <v>1</v>
      </c>
      <c r="M1471" s="16">
        <v>0</v>
      </c>
      <c r="N1471" s="13">
        <v>46046</v>
      </c>
    </row>
    <row r="1472" spans="1:14" x14ac:dyDescent="0.15">
      <c r="A1472" s="163" t="s">
        <v>512</v>
      </c>
      <c r="B1472" s="164">
        <v>10427</v>
      </c>
      <c r="C1472" s="163" t="s">
        <v>12</v>
      </c>
      <c r="D1472" s="164">
        <v>1</v>
      </c>
      <c r="E1472" s="7">
        <v>359</v>
      </c>
      <c r="F1472" s="7">
        <v>0</v>
      </c>
      <c r="G1472" s="7">
        <v>0</v>
      </c>
      <c r="H1472" s="7">
        <v>0</v>
      </c>
      <c r="I1472" s="7">
        <v>359</v>
      </c>
      <c r="J1472" s="7">
        <v>0</v>
      </c>
      <c r="K1472" s="7">
        <v>359</v>
      </c>
      <c r="L1472" s="164">
        <v>1</v>
      </c>
      <c r="M1472" s="16">
        <v>0</v>
      </c>
      <c r="N1472" s="13">
        <v>46046</v>
      </c>
    </row>
    <row r="1473" spans="1:14" x14ac:dyDescent="0.15">
      <c r="A1473" s="163" t="s">
        <v>532</v>
      </c>
      <c r="B1473" s="164">
        <v>10421</v>
      </c>
      <c r="C1473" s="163" t="s">
        <v>79</v>
      </c>
      <c r="D1473" s="164">
        <v>1</v>
      </c>
      <c r="E1473" s="7">
        <v>238</v>
      </c>
      <c r="F1473" s="7">
        <v>0</v>
      </c>
      <c r="G1473" s="7">
        <v>0</v>
      </c>
      <c r="H1473" s="7">
        <v>0</v>
      </c>
      <c r="I1473" s="7">
        <v>238</v>
      </c>
      <c r="J1473" s="7">
        <v>0</v>
      </c>
      <c r="K1473" s="7">
        <v>238</v>
      </c>
      <c r="L1473" s="164">
        <v>1</v>
      </c>
      <c r="M1473" s="16">
        <v>0</v>
      </c>
      <c r="N1473" s="13">
        <v>46046</v>
      </c>
    </row>
    <row r="1474" spans="1:14" x14ac:dyDescent="0.15">
      <c r="A1474" s="163" t="s">
        <v>806</v>
      </c>
      <c r="B1474" s="164">
        <v>10608</v>
      </c>
      <c r="C1474" s="163" t="s">
        <v>712</v>
      </c>
      <c r="D1474" s="164">
        <v>1</v>
      </c>
      <c r="E1474" s="7">
        <v>275</v>
      </c>
      <c r="F1474" s="7">
        <v>0</v>
      </c>
      <c r="G1474" s="7">
        <v>0</v>
      </c>
      <c r="H1474" s="7">
        <v>70.709999999999994</v>
      </c>
      <c r="I1474" s="7">
        <v>204.29</v>
      </c>
      <c r="J1474" s="7">
        <v>0</v>
      </c>
      <c r="K1474" s="7">
        <v>204.29</v>
      </c>
      <c r="L1474" s="164">
        <v>1</v>
      </c>
      <c r="M1474" s="16">
        <v>0</v>
      </c>
      <c r="N1474" s="13">
        <v>46046</v>
      </c>
    </row>
    <row r="1475" spans="1:14" x14ac:dyDescent="0.15">
      <c r="A1475" s="163" t="s">
        <v>433</v>
      </c>
      <c r="B1475" s="164">
        <v>10405</v>
      </c>
      <c r="C1475" s="163" t="s">
        <v>399</v>
      </c>
      <c r="D1475" s="164">
        <v>1</v>
      </c>
      <c r="E1475" s="7">
        <v>0</v>
      </c>
      <c r="F1475" s="7">
        <v>0</v>
      </c>
      <c r="G1475" s="7">
        <v>0</v>
      </c>
      <c r="H1475" s="7">
        <v>0</v>
      </c>
      <c r="I1475" s="7">
        <v>0</v>
      </c>
      <c r="J1475" s="7">
        <v>0</v>
      </c>
      <c r="K1475" s="7">
        <v>0</v>
      </c>
      <c r="L1475" s="164">
        <v>0</v>
      </c>
      <c r="M1475" s="16">
        <v>0</v>
      </c>
      <c r="N1475" s="13">
        <v>46046</v>
      </c>
    </row>
    <row r="1476" spans="1:14" x14ac:dyDescent="0.15">
      <c r="A1476" s="163" t="s">
        <v>427</v>
      </c>
      <c r="B1476" s="164">
        <v>10633</v>
      </c>
      <c r="C1476" s="163" t="s">
        <v>727</v>
      </c>
      <c r="D1476" s="164">
        <v>1</v>
      </c>
      <c r="E1476" s="7">
        <v>159</v>
      </c>
      <c r="F1476" s="7">
        <v>0</v>
      </c>
      <c r="G1476" s="7">
        <v>0</v>
      </c>
      <c r="H1476" s="7">
        <v>40.880000000000003</v>
      </c>
      <c r="I1476" s="7">
        <v>118.12</v>
      </c>
      <c r="J1476" s="7">
        <v>0</v>
      </c>
      <c r="K1476" s="7">
        <v>118.12</v>
      </c>
      <c r="L1476" s="164">
        <v>1</v>
      </c>
      <c r="M1476" s="16">
        <v>0</v>
      </c>
      <c r="N1476" s="13">
        <v>46046</v>
      </c>
    </row>
    <row r="1477" spans="1:14" x14ac:dyDescent="0.15">
      <c r="A1477" s="163" t="s">
        <v>429</v>
      </c>
      <c r="B1477" s="164">
        <v>10632</v>
      </c>
      <c r="C1477" s="163" t="s">
        <v>727</v>
      </c>
      <c r="D1477" s="164">
        <v>2</v>
      </c>
      <c r="E1477" s="7">
        <v>318</v>
      </c>
      <c r="F1477" s="7">
        <v>0</v>
      </c>
      <c r="G1477" s="7">
        <v>0</v>
      </c>
      <c r="H1477" s="7">
        <v>0</v>
      </c>
      <c r="I1477" s="7">
        <v>318</v>
      </c>
      <c r="J1477" s="7">
        <v>0</v>
      </c>
      <c r="K1477" s="7">
        <v>318</v>
      </c>
      <c r="L1477" s="164">
        <v>1</v>
      </c>
      <c r="M1477" s="16">
        <v>0</v>
      </c>
      <c r="N1477" s="13">
        <v>46046</v>
      </c>
    </row>
    <row r="1478" spans="1:14" x14ac:dyDescent="0.15">
      <c r="A1478" s="163" t="s">
        <v>558</v>
      </c>
      <c r="B1478" s="164">
        <v>10170</v>
      </c>
      <c r="C1478" s="163" t="s">
        <v>399</v>
      </c>
      <c r="D1478" s="164">
        <v>1</v>
      </c>
      <c r="E1478" s="7">
        <v>0</v>
      </c>
      <c r="F1478" s="7">
        <v>0</v>
      </c>
      <c r="G1478" s="7">
        <v>0</v>
      </c>
      <c r="H1478" s="7">
        <v>0</v>
      </c>
      <c r="I1478" s="7">
        <v>0</v>
      </c>
      <c r="J1478" s="7">
        <v>0</v>
      </c>
      <c r="K1478" s="7">
        <v>0</v>
      </c>
      <c r="L1478" s="164">
        <v>0</v>
      </c>
      <c r="M1478" s="16">
        <v>0</v>
      </c>
      <c r="N1478" s="13">
        <v>46046</v>
      </c>
    </row>
    <row r="1479" spans="1:14" x14ac:dyDescent="0.15">
      <c r="A1479" s="163" t="s">
        <v>502</v>
      </c>
      <c r="B1479" s="164">
        <v>10240</v>
      </c>
      <c r="C1479" s="163" t="s">
        <v>38</v>
      </c>
      <c r="D1479" s="164">
        <v>1</v>
      </c>
      <c r="E1479" s="7">
        <v>95</v>
      </c>
      <c r="F1479" s="7">
        <v>0</v>
      </c>
      <c r="G1479" s="7">
        <v>0</v>
      </c>
      <c r="H1479" s="7">
        <v>0</v>
      </c>
      <c r="I1479" s="7">
        <v>95</v>
      </c>
      <c r="J1479" s="7">
        <v>0</v>
      </c>
      <c r="K1479" s="7">
        <v>95</v>
      </c>
      <c r="L1479" s="164">
        <v>1</v>
      </c>
      <c r="M1479" s="16">
        <v>0</v>
      </c>
      <c r="N1479" s="13">
        <v>46047</v>
      </c>
    </row>
    <row r="1480" spans="1:14" x14ac:dyDescent="0.15">
      <c r="A1480" s="163" t="s">
        <v>567</v>
      </c>
      <c r="B1480" s="164">
        <v>10401</v>
      </c>
      <c r="C1480" s="163" t="s">
        <v>462</v>
      </c>
      <c r="D1480" s="164">
        <v>1</v>
      </c>
      <c r="E1480" s="7">
        <v>1512</v>
      </c>
      <c r="F1480" s="7">
        <v>0</v>
      </c>
      <c r="G1480" s="7">
        <v>0</v>
      </c>
      <c r="H1480" s="7">
        <v>90</v>
      </c>
      <c r="I1480" s="7">
        <v>1422</v>
      </c>
      <c r="J1480" s="7">
        <v>0</v>
      </c>
      <c r="K1480" s="7">
        <v>1422</v>
      </c>
      <c r="L1480" s="164">
        <v>1</v>
      </c>
      <c r="M1480" s="16">
        <v>0</v>
      </c>
      <c r="N1480" s="13">
        <v>46047</v>
      </c>
    </row>
    <row r="1481" spans="1:14" x14ac:dyDescent="0.15">
      <c r="A1481" s="163" t="s">
        <v>537</v>
      </c>
      <c r="B1481" s="164">
        <v>10397</v>
      </c>
      <c r="C1481" s="163" t="s">
        <v>32</v>
      </c>
      <c r="D1481" s="164">
        <v>1</v>
      </c>
      <c r="E1481" s="7">
        <v>575</v>
      </c>
      <c r="F1481" s="7">
        <v>0</v>
      </c>
      <c r="G1481" s="7">
        <v>0</v>
      </c>
      <c r="H1481" s="7">
        <v>115</v>
      </c>
      <c r="I1481" s="7">
        <v>460</v>
      </c>
      <c r="J1481" s="7">
        <v>0</v>
      </c>
      <c r="K1481" s="7">
        <v>460</v>
      </c>
      <c r="L1481" s="164">
        <v>1</v>
      </c>
      <c r="M1481" s="16">
        <v>0</v>
      </c>
      <c r="N1481" s="13">
        <v>46047</v>
      </c>
    </row>
    <row r="1482" spans="1:14" x14ac:dyDescent="0.15">
      <c r="A1482" s="163" t="s">
        <v>583</v>
      </c>
      <c r="B1482" s="164">
        <v>10158</v>
      </c>
      <c r="C1482" s="163" t="s">
        <v>519</v>
      </c>
      <c r="D1482" s="164">
        <v>1</v>
      </c>
      <c r="E1482" s="7">
        <v>385</v>
      </c>
      <c r="F1482" s="7">
        <v>0</v>
      </c>
      <c r="G1482" s="7">
        <v>0</v>
      </c>
      <c r="H1482" s="7">
        <v>0</v>
      </c>
      <c r="I1482" s="7">
        <v>385</v>
      </c>
      <c r="J1482" s="7">
        <v>0</v>
      </c>
      <c r="K1482" s="7">
        <v>385</v>
      </c>
      <c r="L1482" s="164">
        <v>1</v>
      </c>
      <c r="M1482" s="16">
        <v>0</v>
      </c>
      <c r="N1482" s="13">
        <v>46047</v>
      </c>
    </row>
    <row r="1483" spans="1:14" x14ac:dyDescent="0.15">
      <c r="A1483" s="163" t="s">
        <v>518</v>
      </c>
      <c r="B1483" s="164">
        <v>10145</v>
      </c>
      <c r="C1483" s="163" t="s">
        <v>519</v>
      </c>
      <c r="D1483" s="164">
        <v>1</v>
      </c>
      <c r="E1483" s="7">
        <v>370</v>
      </c>
      <c r="F1483" s="7">
        <v>0</v>
      </c>
      <c r="G1483" s="7">
        <v>0</v>
      </c>
      <c r="H1483" s="7">
        <v>0</v>
      </c>
      <c r="I1483" s="7">
        <v>370</v>
      </c>
      <c r="J1483" s="7">
        <v>0</v>
      </c>
      <c r="K1483" s="7">
        <v>370</v>
      </c>
      <c r="L1483" s="164">
        <v>1</v>
      </c>
      <c r="M1483" s="16">
        <v>0</v>
      </c>
      <c r="N1483" s="13">
        <v>46047</v>
      </c>
    </row>
    <row r="1484" spans="1:14" x14ac:dyDescent="0.15">
      <c r="A1484" s="163" t="s">
        <v>503</v>
      </c>
      <c r="B1484" s="164">
        <v>10044</v>
      </c>
      <c r="C1484" s="163" t="s">
        <v>481</v>
      </c>
      <c r="D1484" s="164">
        <v>1</v>
      </c>
      <c r="E1484" s="7">
        <v>260</v>
      </c>
      <c r="F1484" s="7">
        <v>0</v>
      </c>
      <c r="G1484" s="7">
        <v>0</v>
      </c>
      <c r="H1484" s="7">
        <v>0</v>
      </c>
      <c r="I1484" s="7">
        <v>260</v>
      </c>
      <c r="J1484" s="7">
        <v>0</v>
      </c>
      <c r="K1484" s="7">
        <v>260</v>
      </c>
      <c r="L1484" s="164">
        <v>1</v>
      </c>
      <c r="M1484" s="16">
        <v>0</v>
      </c>
      <c r="N1484" s="13">
        <v>46047</v>
      </c>
    </row>
    <row r="1485" spans="1:14" x14ac:dyDescent="0.15">
      <c r="A1485" s="163" t="s">
        <v>574</v>
      </c>
      <c r="B1485" s="164">
        <v>10052</v>
      </c>
      <c r="C1485" s="163" t="s">
        <v>481</v>
      </c>
      <c r="D1485" s="164">
        <v>1</v>
      </c>
      <c r="E1485" s="7">
        <v>340</v>
      </c>
      <c r="F1485" s="7">
        <v>0</v>
      </c>
      <c r="G1485" s="7">
        <v>0</v>
      </c>
      <c r="H1485" s="7">
        <v>0</v>
      </c>
      <c r="I1485" s="7">
        <v>340</v>
      </c>
      <c r="J1485" s="7">
        <v>0</v>
      </c>
      <c r="K1485" s="7">
        <v>340</v>
      </c>
      <c r="L1485" s="164">
        <v>1</v>
      </c>
      <c r="M1485" s="16">
        <v>0</v>
      </c>
      <c r="N1485" s="13">
        <v>46047</v>
      </c>
    </row>
    <row r="1486" spans="1:14" x14ac:dyDescent="0.15">
      <c r="A1486" s="163" t="s">
        <v>539</v>
      </c>
      <c r="B1486" s="164">
        <v>10130</v>
      </c>
      <c r="C1486" s="163" t="s">
        <v>483</v>
      </c>
      <c r="D1486" s="164">
        <v>1</v>
      </c>
      <c r="E1486" s="7">
        <v>385</v>
      </c>
      <c r="F1486" s="7">
        <v>0</v>
      </c>
      <c r="G1486" s="7">
        <v>0</v>
      </c>
      <c r="H1486" s="7">
        <v>0</v>
      </c>
      <c r="I1486" s="7">
        <v>385</v>
      </c>
      <c r="J1486" s="7">
        <v>0</v>
      </c>
      <c r="K1486" s="7">
        <v>385</v>
      </c>
      <c r="L1486" s="164">
        <v>1</v>
      </c>
      <c r="M1486" s="16">
        <v>0</v>
      </c>
      <c r="N1486" s="13">
        <v>46047</v>
      </c>
    </row>
    <row r="1487" spans="1:14" x14ac:dyDescent="0.15">
      <c r="A1487" s="163" t="s">
        <v>521</v>
      </c>
      <c r="B1487" s="164">
        <v>10095</v>
      </c>
      <c r="C1487" s="163" t="s">
        <v>483</v>
      </c>
      <c r="D1487" s="164">
        <v>2</v>
      </c>
      <c r="E1487" s="7">
        <v>520</v>
      </c>
      <c r="F1487" s="7">
        <v>0</v>
      </c>
      <c r="G1487" s="7">
        <v>0</v>
      </c>
      <c r="H1487" s="7">
        <v>52</v>
      </c>
      <c r="I1487" s="7">
        <v>468</v>
      </c>
      <c r="J1487" s="7">
        <v>0</v>
      </c>
      <c r="K1487" s="7">
        <v>468</v>
      </c>
      <c r="L1487" s="164">
        <v>1</v>
      </c>
      <c r="M1487" s="16">
        <v>0</v>
      </c>
      <c r="N1487" s="13">
        <v>46047</v>
      </c>
    </row>
    <row r="1488" spans="1:14" x14ac:dyDescent="0.15">
      <c r="A1488" s="163" t="s">
        <v>486</v>
      </c>
      <c r="B1488" s="164">
        <v>10075</v>
      </c>
      <c r="C1488" s="163" t="s">
        <v>481</v>
      </c>
      <c r="D1488" s="164">
        <v>1</v>
      </c>
      <c r="E1488" s="7">
        <v>275</v>
      </c>
      <c r="F1488" s="7">
        <v>0</v>
      </c>
      <c r="G1488" s="7">
        <v>0</v>
      </c>
      <c r="H1488" s="7">
        <v>0</v>
      </c>
      <c r="I1488" s="7">
        <v>275</v>
      </c>
      <c r="J1488" s="7">
        <v>0</v>
      </c>
      <c r="K1488" s="7">
        <v>275</v>
      </c>
      <c r="L1488" s="164">
        <v>1</v>
      </c>
      <c r="M1488" s="16">
        <v>0</v>
      </c>
      <c r="N1488" s="13">
        <v>46047</v>
      </c>
    </row>
    <row r="1489" spans="1:14" x14ac:dyDescent="0.15">
      <c r="A1489" s="163" t="s">
        <v>487</v>
      </c>
      <c r="B1489" s="164">
        <v>10442</v>
      </c>
      <c r="C1489" s="163" t="s">
        <v>99</v>
      </c>
      <c r="D1489" s="164">
        <v>1</v>
      </c>
      <c r="E1489" s="7">
        <v>83</v>
      </c>
      <c r="F1489" s="7">
        <v>0</v>
      </c>
      <c r="G1489" s="7">
        <v>0</v>
      </c>
      <c r="H1489" s="7">
        <v>0</v>
      </c>
      <c r="I1489" s="7">
        <v>83</v>
      </c>
      <c r="J1489" s="7">
        <v>0</v>
      </c>
      <c r="K1489" s="7">
        <v>83</v>
      </c>
      <c r="L1489" s="164">
        <v>1</v>
      </c>
      <c r="M1489" s="16">
        <v>0</v>
      </c>
      <c r="N1489" s="13">
        <v>46047</v>
      </c>
    </row>
    <row r="1490" spans="1:14" x14ac:dyDescent="0.15">
      <c r="A1490" s="163" t="s">
        <v>492</v>
      </c>
      <c r="B1490" s="164">
        <v>10216</v>
      </c>
      <c r="C1490" s="163" t="s">
        <v>491</v>
      </c>
      <c r="D1490" s="164">
        <v>1</v>
      </c>
      <c r="E1490" s="7">
        <v>245</v>
      </c>
      <c r="F1490" s="7">
        <v>0</v>
      </c>
      <c r="G1490" s="7">
        <v>0</v>
      </c>
      <c r="H1490" s="7">
        <v>0</v>
      </c>
      <c r="I1490" s="7">
        <v>245</v>
      </c>
      <c r="J1490" s="7">
        <v>0</v>
      </c>
      <c r="K1490" s="7">
        <v>245</v>
      </c>
      <c r="L1490" s="164">
        <v>1</v>
      </c>
      <c r="M1490" s="16">
        <v>0</v>
      </c>
      <c r="N1490" s="13">
        <v>46047</v>
      </c>
    </row>
    <row r="1491" spans="1:14" x14ac:dyDescent="0.15">
      <c r="A1491" s="163" t="s">
        <v>493</v>
      </c>
      <c r="B1491" s="164">
        <v>10264</v>
      </c>
      <c r="C1491" s="163" t="s">
        <v>9</v>
      </c>
      <c r="D1491" s="164">
        <v>5</v>
      </c>
      <c r="E1491" s="7">
        <v>950</v>
      </c>
      <c r="F1491" s="7">
        <v>0</v>
      </c>
      <c r="G1491" s="7">
        <v>0</v>
      </c>
      <c r="H1491" s="7">
        <v>33.89</v>
      </c>
      <c r="I1491" s="7">
        <v>916.11</v>
      </c>
      <c r="J1491" s="7">
        <v>0</v>
      </c>
      <c r="K1491" s="7">
        <v>916.11</v>
      </c>
      <c r="L1491" s="164">
        <v>1</v>
      </c>
      <c r="M1491" s="16">
        <v>0</v>
      </c>
      <c r="N1491" s="13">
        <v>46047</v>
      </c>
    </row>
    <row r="1492" spans="1:14" x14ac:dyDescent="0.15">
      <c r="A1492" s="163" t="s">
        <v>588</v>
      </c>
      <c r="B1492" s="164">
        <v>10371</v>
      </c>
      <c r="C1492" s="163" t="s">
        <v>9</v>
      </c>
      <c r="D1492" s="164">
        <v>1</v>
      </c>
      <c r="E1492" s="7">
        <v>275</v>
      </c>
      <c r="F1492" s="7">
        <v>0</v>
      </c>
      <c r="G1492" s="7">
        <v>0</v>
      </c>
      <c r="H1492" s="7">
        <v>16.350000000000001</v>
      </c>
      <c r="I1492" s="7">
        <v>258.64999999999998</v>
      </c>
      <c r="J1492" s="7">
        <v>0</v>
      </c>
      <c r="K1492" s="7">
        <v>258.64999999999998</v>
      </c>
      <c r="L1492" s="164">
        <v>1</v>
      </c>
      <c r="M1492" s="16">
        <v>0</v>
      </c>
      <c r="N1492" s="13">
        <v>46047</v>
      </c>
    </row>
    <row r="1493" spans="1:14" x14ac:dyDescent="0.15">
      <c r="A1493" s="163" t="s">
        <v>544</v>
      </c>
      <c r="B1493" s="164">
        <v>10375</v>
      </c>
      <c r="C1493" s="163" t="s">
        <v>9</v>
      </c>
      <c r="D1493" s="164">
        <v>1</v>
      </c>
      <c r="E1493" s="7">
        <v>255</v>
      </c>
      <c r="F1493" s="7">
        <v>0</v>
      </c>
      <c r="G1493" s="7">
        <v>0</v>
      </c>
      <c r="H1493" s="7">
        <v>0</v>
      </c>
      <c r="I1493" s="7">
        <v>255</v>
      </c>
      <c r="J1493" s="7">
        <v>0</v>
      </c>
      <c r="K1493" s="7">
        <v>255</v>
      </c>
      <c r="L1493" s="164">
        <v>1</v>
      </c>
      <c r="M1493" s="16">
        <v>0</v>
      </c>
      <c r="N1493" s="13">
        <v>46047</v>
      </c>
    </row>
    <row r="1494" spans="1:14" x14ac:dyDescent="0.15">
      <c r="A1494" s="163" t="s">
        <v>526</v>
      </c>
      <c r="B1494" s="164">
        <v>10363</v>
      </c>
      <c r="C1494" s="163" t="s">
        <v>9</v>
      </c>
      <c r="D1494" s="164">
        <v>2</v>
      </c>
      <c r="E1494" s="7">
        <v>530</v>
      </c>
      <c r="F1494" s="7">
        <v>0</v>
      </c>
      <c r="G1494" s="7">
        <v>0</v>
      </c>
      <c r="H1494" s="7">
        <v>15.76</v>
      </c>
      <c r="I1494" s="7">
        <v>514.24</v>
      </c>
      <c r="J1494" s="7">
        <v>0</v>
      </c>
      <c r="K1494" s="7">
        <v>514.24</v>
      </c>
      <c r="L1494" s="164">
        <v>1</v>
      </c>
      <c r="M1494" s="16">
        <v>0</v>
      </c>
      <c r="N1494" s="13">
        <v>46047</v>
      </c>
    </row>
    <row r="1495" spans="1:14" x14ac:dyDescent="0.15">
      <c r="A1495" s="163" t="s">
        <v>495</v>
      </c>
      <c r="B1495" s="164">
        <v>10354</v>
      </c>
      <c r="C1495" s="163" t="s">
        <v>19</v>
      </c>
      <c r="D1495" s="164">
        <v>1</v>
      </c>
      <c r="E1495" s="7">
        <v>350</v>
      </c>
      <c r="F1495" s="7">
        <v>0</v>
      </c>
      <c r="G1495" s="7">
        <v>0</v>
      </c>
      <c r="H1495" s="7">
        <v>0</v>
      </c>
      <c r="I1495" s="7">
        <v>350</v>
      </c>
      <c r="J1495" s="7">
        <v>0</v>
      </c>
      <c r="K1495" s="7">
        <v>350</v>
      </c>
      <c r="L1495" s="164">
        <v>1</v>
      </c>
      <c r="M1495" s="16">
        <v>0</v>
      </c>
      <c r="N1495" s="13">
        <v>46047</v>
      </c>
    </row>
    <row r="1496" spans="1:14" x14ac:dyDescent="0.15">
      <c r="A1496" s="163" t="s">
        <v>511</v>
      </c>
      <c r="B1496" s="164">
        <v>10227</v>
      </c>
      <c r="C1496" s="163" t="s">
        <v>19</v>
      </c>
      <c r="D1496" s="164">
        <v>1</v>
      </c>
      <c r="E1496" s="7">
        <v>385</v>
      </c>
      <c r="F1496" s="7">
        <v>0</v>
      </c>
      <c r="G1496" s="7">
        <v>0</v>
      </c>
      <c r="H1496" s="7">
        <v>0</v>
      </c>
      <c r="I1496" s="7">
        <v>385</v>
      </c>
      <c r="J1496" s="7">
        <v>0</v>
      </c>
      <c r="K1496" s="7">
        <v>385</v>
      </c>
      <c r="L1496" s="164">
        <v>1</v>
      </c>
      <c r="M1496" s="16">
        <v>0</v>
      </c>
      <c r="N1496" s="13">
        <v>46047</v>
      </c>
    </row>
    <row r="1497" spans="1:14" x14ac:dyDescent="0.15">
      <c r="A1497" s="163" t="s">
        <v>498</v>
      </c>
      <c r="B1497" s="164">
        <v>10356</v>
      </c>
      <c r="C1497" s="163" t="s">
        <v>19</v>
      </c>
      <c r="D1497" s="164">
        <v>2</v>
      </c>
      <c r="E1497" s="7">
        <v>720</v>
      </c>
      <c r="F1497" s="7">
        <v>0</v>
      </c>
      <c r="G1497" s="7">
        <v>0</v>
      </c>
      <c r="H1497" s="7">
        <v>0</v>
      </c>
      <c r="I1497" s="7">
        <v>720</v>
      </c>
      <c r="J1497" s="7">
        <v>0</v>
      </c>
      <c r="K1497" s="7">
        <v>720</v>
      </c>
      <c r="L1497" s="164">
        <v>1</v>
      </c>
      <c r="M1497" s="16">
        <v>0</v>
      </c>
      <c r="N1497" s="13">
        <v>46047</v>
      </c>
    </row>
    <row r="1498" spans="1:14" x14ac:dyDescent="0.15">
      <c r="A1498" s="163" t="s">
        <v>659</v>
      </c>
      <c r="B1498" s="164">
        <v>10142</v>
      </c>
      <c r="C1498" s="163" t="s">
        <v>79</v>
      </c>
      <c r="D1498" s="164">
        <v>1</v>
      </c>
      <c r="E1498" s="7">
        <v>320</v>
      </c>
      <c r="F1498" s="7">
        <v>0</v>
      </c>
      <c r="G1498" s="7">
        <v>0</v>
      </c>
      <c r="H1498" s="7">
        <v>0</v>
      </c>
      <c r="I1498" s="7">
        <v>320</v>
      </c>
      <c r="J1498" s="7">
        <v>0</v>
      </c>
      <c r="K1498" s="7">
        <v>320</v>
      </c>
      <c r="L1498" s="164">
        <v>1</v>
      </c>
      <c r="M1498" s="16">
        <v>0</v>
      </c>
      <c r="N1498" s="13">
        <v>46047</v>
      </c>
    </row>
    <row r="1499" spans="1:14" x14ac:dyDescent="0.15">
      <c r="A1499" s="163" t="s">
        <v>660</v>
      </c>
      <c r="B1499" s="164">
        <v>10562</v>
      </c>
      <c r="C1499" s="163" t="s">
        <v>0</v>
      </c>
      <c r="D1499" s="164">
        <v>1</v>
      </c>
      <c r="E1499" s="7">
        <v>795</v>
      </c>
      <c r="F1499" s="7">
        <v>0</v>
      </c>
      <c r="G1499" s="7">
        <v>0</v>
      </c>
      <c r="H1499" s="7">
        <v>0</v>
      </c>
      <c r="I1499" s="7">
        <v>795</v>
      </c>
      <c r="J1499" s="7">
        <v>0</v>
      </c>
      <c r="K1499" s="7">
        <v>795</v>
      </c>
      <c r="L1499" s="164">
        <v>1</v>
      </c>
      <c r="M1499" s="16">
        <v>0</v>
      </c>
      <c r="N1499" s="13">
        <v>46047</v>
      </c>
    </row>
    <row r="1500" spans="1:14" x14ac:dyDescent="0.15">
      <c r="A1500" s="163" t="s">
        <v>370</v>
      </c>
      <c r="B1500" s="164">
        <v>10175</v>
      </c>
      <c r="C1500" s="163" t="s">
        <v>462</v>
      </c>
      <c r="D1500" s="164">
        <v>1</v>
      </c>
      <c r="E1500" s="7">
        <v>220</v>
      </c>
      <c r="F1500" s="7">
        <v>0</v>
      </c>
      <c r="G1500" s="7">
        <v>0</v>
      </c>
      <c r="H1500" s="7">
        <v>41.54</v>
      </c>
      <c r="I1500" s="7">
        <v>178.46</v>
      </c>
      <c r="J1500" s="7">
        <v>0</v>
      </c>
      <c r="K1500" s="7">
        <v>178.46</v>
      </c>
      <c r="L1500" s="164">
        <v>1</v>
      </c>
      <c r="M1500" s="16">
        <v>0</v>
      </c>
      <c r="N1500" s="13">
        <v>46047</v>
      </c>
    </row>
    <row r="1501" spans="1:14" x14ac:dyDescent="0.15">
      <c r="A1501" s="163" t="s">
        <v>844</v>
      </c>
      <c r="B1501" s="164">
        <v>1064111111111</v>
      </c>
      <c r="C1501" s="163" t="s">
        <v>462</v>
      </c>
      <c r="D1501" s="164">
        <v>1</v>
      </c>
      <c r="E1501" s="7">
        <v>25</v>
      </c>
      <c r="F1501" s="7">
        <v>0</v>
      </c>
      <c r="G1501" s="7">
        <v>0</v>
      </c>
      <c r="H1501" s="7">
        <v>4.72</v>
      </c>
      <c r="I1501" s="7">
        <v>20.28</v>
      </c>
      <c r="J1501" s="7">
        <v>0</v>
      </c>
      <c r="K1501" s="7">
        <v>20.28</v>
      </c>
      <c r="L1501" s="164">
        <v>1</v>
      </c>
      <c r="M1501" s="16">
        <v>0</v>
      </c>
      <c r="N1501" s="13">
        <v>46047</v>
      </c>
    </row>
    <row r="1502" spans="1:14" x14ac:dyDescent="0.15">
      <c r="A1502" s="163" t="s">
        <v>826</v>
      </c>
      <c r="B1502" s="164">
        <v>10687</v>
      </c>
      <c r="C1502" s="163" t="s">
        <v>98</v>
      </c>
      <c r="D1502" s="164">
        <v>1</v>
      </c>
      <c r="E1502" s="7">
        <v>30</v>
      </c>
      <c r="F1502" s="7">
        <v>0</v>
      </c>
      <c r="G1502" s="7">
        <v>0</v>
      </c>
      <c r="H1502" s="7">
        <v>0</v>
      </c>
      <c r="I1502" s="7">
        <v>30</v>
      </c>
      <c r="J1502" s="7">
        <v>0</v>
      </c>
      <c r="K1502" s="7">
        <v>30</v>
      </c>
      <c r="L1502" s="164">
        <v>1</v>
      </c>
      <c r="M1502" s="16">
        <v>0</v>
      </c>
      <c r="N1502" s="13">
        <v>46047</v>
      </c>
    </row>
    <row r="1503" spans="1:14" x14ac:dyDescent="0.15">
      <c r="A1503" s="163" t="s">
        <v>845</v>
      </c>
      <c r="B1503" s="164">
        <v>10641111111111</v>
      </c>
      <c r="C1503" s="163" t="s">
        <v>462</v>
      </c>
      <c r="D1503" s="164">
        <v>1</v>
      </c>
      <c r="E1503" s="7">
        <v>280</v>
      </c>
      <c r="F1503" s="7">
        <v>0</v>
      </c>
      <c r="G1503" s="7">
        <v>0</v>
      </c>
      <c r="H1503" s="7">
        <v>52.87</v>
      </c>
      <c r="I1503" s="7">
        <v>227.13</v>
      </c>
      <c r="J1503" s="7">
        <v>0</v>
      </c>
      <c r="K1503" s="7">
        <v>227.13</v>
      </c>
      <c r="L1503" s="164">
        <v>1</v>
      </c>
      <c r="M1503" s="16">
        <v>0</v>
      </c>
      <c r="N1503" s="13">
        <v>46047</v>
      </c>
    </row>
    <row r="1504" spans="1:14" x14ac:dyDescent="0.15">
      <c r="A1504" s="163" t="s">
        <v>846</v>
      </c>
      <c r="B1504" s="164">
        <v>106411111111</v>
      </c>
      <c r="C1504" s="163" t="s">
        <v>462</v>
      </c>
      <c r="D1504" s="164">
        <v>1</v>
      </c>
      <c r="E1504" s="7">
        <v>280</v>
      </c>
      <c r="F1504" s="7">
        <v>0</v>
      </c>
      <c r="G1504" s="7">
        <v>0</v>
      </c>
      <c r="H1504" s="7">
        <v>52.87</v>
      </c>
      <c r="I1504" s="7">
        <v>227.13</v>
      </c>
      <c r="J1504" s="7">
        <v>0</v>
      </c>
      <c r="K1504" s="7">
        <v>227.13</v>
      </c>
      <c r="L1504" s="164">
        <v>1</v>
      </c>
      <c r="M1504" s="16">
        <v>0</v>
      </c>
      <c r="N1504" s="13">
        <v>46047</v>
      </c>
    </row>
    <row r="1505" spans="1:14" x14ac:dyDescent="0.15">
      <c r="A1505" s="163" t="s">
        <v>500</v>
      </c>
      <c r="B1505" s="164">
        <v>10494</v>
      </c>
      <c r="C1505" s="163" t="s">
        <v>98</v>
      </c>
      <c r="D1505" s="164">
        <v>1</v>
      </c>
      <c r="E1505" s="7">
        <v>38</v>
      </c>
      <c r="F1505" s="7">
        <v>0</v>
      </c>
      <c r="G1505" s="7">
        <v>0</v>
      </c>
      <c r="H1505" s="7">
        <v>0</v>
      </c>
      <c r="I1505" s="7">
        <v>38</v>
      </c>
      <c r="J1505" s="7">
        <v>0</v>
      </c>
      <c r="K1505" s="7">
        <v>38</v>
      </c>
      <c r="L1505" s="164">
        <v>1</v>
      </c>
      <c r="M1505" s="16">
        <v>0</v>
      </c>
      <c r="N1505" s="13">
        <v>46047</v>
      </c>
    </row>
    <row r="1506" spans="1:14" x14ac:dyDescent="0.15">
      <c r="A1506" s="163" t="s">
        <v>685</v>
      </c>
      <c r="B1506" s="164">
        <v>10457</v>
      </c>
      <c r="C1506" s="163" t="s">
        <v>38</v>
      </c>
      <c r="D1506" s="164">
        <v>1</v>
      </c>
      <c r="E1506" s="7">
        <v>285</v>
      </c>
      <c r="F1506" s="7">
        <v>0</v>
      </c>
      <c r="G1506" s="7">
        <v>0</v>
      </c>
      <c r="H1506" s="7">
        <v>21.1</v>
      </c>
      <c r="I1506" s="7">
        <v>263.89999999999998</v>
      </c>
      <c r="J1506" s="7">
        <v>0</v>
      </c>
      <c r="K1506" s="7">
        <v>263.89999999999998</v>
      </c>
      <c r="L1506" s="164">
        <v>1</v>
      </c>
      <c r="M1506" s="16">
        <v>0</v>
      </c>
      <c r="N1506" s="13">
        <v>46048</v>
      </c>
    </row>
    <row r="1507" spans="1:14" x14ac:dyDescent="0.15">
      <c r="A1507" s="163" t="s">
        <v>705</v>
      </c>
      <c r="B1507" s="164">
        <v>10452</v>
      </c>
      <c r="C1507" s="163" t="s">
        <v>38</v>
      </c>
      <c r="D1507" s="164">
        <v>1</v>
      </c>
      <c r="E1507" s="7">
        <v>210</v>
      </c>
      <c r="F1507" s="7">
        <v>0</v>
      </c>
      <c r="G1507" s="7">
        <v>0</v>
      </c>
      <c r="H1507" s="7">
        <v>0</v>
      </c>
      <c r="I1507" s="7">
        <v>210</v>
      </c>
      <c r="J1507" s="7">
        <v>0</v>
      </c>
      <c r="K1507" s="7">
        <v>210</v>
      </c>
      <c r="L1507" s="164">
        <v>1</v>
      </c>
      <c r="M1507" s="16">
        <v>0</v>
      </c>
      <c r="N1507" s="13">
        <v>46048</v>
      </c>
    </row>
    <row r="1508" spans="1:14" x14ac:dyDescent="0.15">
      <c r="A1508" s="163" t="s">
        <v>615</v>
      </c>
      <c r="B1508" s="164">
        <v>10462</v>
      </c>
      <c r="C1508" s="163" t="s">
        <v>38</v>
      </c>
      <c r="D1508" s="164">
        <v>1</v>
      </c>
      <c r="E1508" s="7">
        <v>410</v>
      </c>
      <c r="F1508" s="7">
        <v>0</v>
      </c>
      <c r="G1508" s="7">
        <v>0</v>
      </c>
      <c r="H1508" s="7">
        <v>44.87</v>
      </c>
      <c r="I1508" s="7">
        <v>365.13</v>
      </c>
      <c r="J1508" s="7">
        <v>0</v>
      </c>
      <c r="K1508" s="7">
        <v>365.13</v>
      </c>
      <c r="L1508" s="164">
        <v>1</v>
      </c>
      <c r="M1508" s="16">
        <v>0</v>
      </c>
      <c r="N1508" s="13">
        <v>46048</v>
      </c>
    </row>
    <row r="1509" spans="1:14" x14ac:dyDescent="0.15">
      <c r="A1509" s="163" t="s">
        <v>674</v>
      </c>
      <c r="B1509" s="164">
        <v>10574</v>
      </c>
      <c r="C1509" s="163" t="s">
        <v>399</v>
      </c>
      <c r="D1509" s="164">
        <v>1</v>
      </c>
      <c r="E1509" s="7">
        <v>0</v>
      </c>
      <c r="F1509" s="7">
        <v>0</v>
      </c>
      <c r="G1509" s="7">
        <v>0</v>
      </c>
      <c r="H1509" s="7">
        <v>0</v>
      </c>
      <c r="I1509" s="7">
        <v>0</v>
      </c>
      <c r="J1509" s="7">
        <v>0</v>
      </c>
      <c r="K1509" s="7">
        <v>0</v>
      </c>
      <c r="L1509" s="164">
        <v>0</v>
      </c>
      <c r="M1509" s="16">
        <v>0</v>
      </c>
      <c r="N1509" s="13">
        <v>46048</v>
      </c>
    </row>
    <row r="1510" spans="1:14" x14ac:dyDescent="0.15">
      <c r="A1510" s="163" t="s">
        <v>537</v>
      </c>
      <c r="B1510" s="164">
        <v>10397</v>
      </c>
      <c r="C1510" s="163" t="s">
        <v>32</v>
      </c>
      <c r="D1510" s="164">
        <v>1</v>
      </c>
      <c r="E1510" s="7">
        <v>575</v>
      </c>
      <c r="F1510" s="7">
        <v>0</v>
      </c>
      <c r="G1510" s="7">
        <v>0</v>
      </c>
      <c r="H1510" s="7">
        <v>62.93</v>
      </c>
      <c r="I1510" s="7">
        <v>512.07000000000005</v>
      </c>
      <c r="J1510" s="7">
        <v>0</v>
      </c>
      <c r="K1510" s="7">
        <v>512.07000000000005</v>
      </c>
      <c r="L1510" s="164">
        <v>1</v>
      </c>
      <c r="M1510" s="16">
        <v>0</v>
      </c>
      <c r="N1510" s="13">
        <v>46048</v>
      </c>
    </row>
    <row r="1511" spans="1:14" x14ac:dyDescent="0.15">
      <c r="A1511" s="163" t="s">
        <v>503</v>
      </c>
      <c r="B1511" s="164">
        <v>10044</v>
      </c>
      <c r="C1511" s="163" t="s">
        <v>481</v>
      </c>
      <c r="D1511" s="164">
        <v>1</v>
      </c>
      <c r="E1511" s="7">
        <v>260</v>
      </c>
      <c r="F1511" s="7">
        <v>0</v>
      </c>
      <c r="G1511" s="7">
        <v>0</v>
      </c>
      <c r="H1511" s="7">
        <v>0</v>
      </c>
      <c r="I1511" s="7">
        <v>260</v>
      </c>
      <c r="J1511" s="7">
        <v>0</v>
      </c>
      <c r="K1511" s="7">
        <v>260</v>
      </c>
      <c r="L1511" s="164">
        <v>1</v>
      </c>
      <c r="M1511" s="16">
        <v>0</v>
      </c>
      <c r="N1511" s="13">
        <v>46048</v>
      </c>
    </row>
    <row r="1512" spans="1:14" x14ac:dyDescent="0.15">
      <c r="A1512" s="163" t="s">
        <v>504</v>
      </c>
      <c r="B1512" s="164">
        <v>10125</v>
      </c>
      <c r="C1512" s="163" t="s">
        <v>483</v>
      </c>
      <c r="D1512" s="164">
        <v>1</v>
      </c>
      <c r="E1512" s="7">
        <v>275</v>
      </c>
      <c r="F1512" s="7">
        <v>0</v>
      </c>
      <c r="G1512" s="7">
        <v>0</v>
      </c>
      <c r="H1512" s="7">
        <v>0</v>
      </c>
      <c r="I1512" s="7">
        <v>275</v>
      </c>
      <c r="J1512" s="7">
        <v>0</v>
      </c>
      <c r="K1512" s="7">
        <v>275</v>
      </c>
      <c r="L1512" s="164">
        <v>1</v>
      </c>
      <c r="M1512" s="16">
        <v>0</v>
      </c>
      <c r="N1512" s="13">
        <v>46048</v>
      </c>
    </row>
    <row r="1513" spans="1:14" x14ac:dyDescent="0.15">
      <c r="A1513" s="163" t="s">
        <v>575</v>
      </c>
      <c r="B1513" s="164">
        <v>10127</v>
      </c>
      <c r="C1513" s="163" t="s">
        <v>483</v>
      </c>
      <c r="D1513" s="164">
        <v>1</v>
      </c>
      <c r="E1513" s="7">
        <v>355</v>
      </c>
      <c r="F1513" s="7">
        <v>0</v>
      </c>
      <c r="G1513" s="7">
        <v>0</v>
      </c>
      <c r="H1513" s="7">
        <v>0</v>
      </c>
      <c r="I1513" s="7">
        <v>355</v>
      </c>
      <c r="J1513" s="7">
        <v>0</v>
      </c>
      <c r="K1513" s="7">
        <v>355</v>
      </c>
      <c r="L1513" s="164">
        <v>1</v>
      </c>
      <c r="M1513" s="16">
        <v>0</v>
      </c>
      <c r="N1513" s="13">
        <v>46048</v>
      </c>
    </row>
    <row r="1514" spans="1:14" x14ac:dyDescent="0.15">
      <c r="A1514" s="163" t="s">
        <v>482</v>
      </c>
      <c r="B1514" s="164">
        <v>10109</v>
      </c>
      <c r="C1514" s="163" t="s">
        <v>483</v>
      </c>
      <c r="D1514" s="164">
        <v>1</v>
      </c>
      <c r="E1514" s="7">
        <v>275</v>
      </c>
      <c r="F1514" s="7">
        <v>0</v>
      </c>
      <c r="G1514" s="7">
        <v>0</v>
      </c>
      <c r="H1514" s="7">
        <v>11.91</v>
      </c>
      <c r="I1514" s="7">
        <v>263.08999999999997</v>
      </c>
      <c r="J1514" s="7">
        <v>0</v>
      </c>
      <c r="K1514" s="7">
        <v>263.08999999999997</v>
      </c>
      <c r="L1514" s="164">
        <v>1</v>
      </c>
      <c r="M1514" s="16">
        <v>0</v>
      </c>
      <c r="N1514" s="13">
        <v>46048</v>
      </c>
    </row>
    <row r="1515" spans="1:14" x14ac:dyDescent="0.15">
      <c r="A1515" s="163" t="s">
        <v>576</v>
      </c>
      <c r="B1515" s="164">
        <v>10111</v>
      </c>
      <c r="C1515" s="163" t="s">
        <v>483</v>
      </c>
      <c r="D1515" s="164">
        <v>1</v>
      </c>
      <c r="E1515" s="7">
        <v>355</v>
      </c>
      <c r="F1515" s="7">
        <v>0</v>
      </c>
      <c r="G1515" s="7">
        <v>0</v>
      </c>
      <c r="H1515" s="7">
        <v>0</v>
      </c>
      <c r="I1515" s="7">
        <v>355</v>
      </c>
      <c r="J1515" s="7">
        <v>0</v>
      </c>
      <c r="K1515" s="7">
        <v>355</v>
      </c>
      <c r="L1515" s="164">
        <v>1</v>
      </c>
      <c r="M1515" s="16">
        <v>0</v>
      </c>
      <c r="N1515" s="13">
        <v>46048</v>
      </c>
    </row>
    <row r="1516" spans="1:14" x14ac:dyDescent="0.15">
      <c r="A1516" s="163" t="s">
        <v>733</v>
      </c>
      <c r="B1516" s="164">
        <v>10113</v>
      </c>
      <c r="C1516" s="163" t="s">
        <v>541</v>
      </c>
      <c r="D1516" s="164">
        <v>1</v>
      </c>
      <c r="E1516" s="7">
        <v>375</v>
      </c>
      <c r="F1516" s="7">
        <v>0</v>
      </c>
      <c r="G1516" s="7">
        <v>0</v>
      </c>
      <c r="H1516" s="7">
        <v>27.76</v>
      </c>
      <c r="I1516" s="7">
        <v>347.24</v>
      </c>
      <c r="J1516" s="7">
        <v>0</v>
      </c>
      <c r="K1516" s="7">
        <v>347.24</v>
      </c>
      <c r="L1516" s="164">
        <v>1</v>
      </c>
      <c r="M1516" s="16">
        <v>0</v>
      </c>
      <c r="N1516" s="13">
        <v>46048</v>
      </c>
    </row>
    <row r="1517" spans="1:14" x14ac:dyDescent="0.15">
      <c r="A1517" s="163" t="s">
        <v>629</v>
      </c>
      <c r="B1517" s="164">
        <v>10115</v>
      </c>
      <c r="C1517" s="163" t="s">
        <v>483</v>
      </c>
      <c r="D1517" s="164">
        <v>1</v>
      </c>
      <c r="E1517" s="7">
        <v>275</v>
      </c>
      <c r="F1517" s="7">
        <v>0</v>
      </c>
      <c r="G1517" s="7">
        <v>0</v>
      </c>
      <c r="H1517" s="7">
        <v>0</v>
      </c>
      <c r="I1517" s="7">
        <v>275</v>
      </c>
      <c r="J1517" s="7">
        <v>0</v>
      </c>
      <c r="K1517" s="7">
        <v>275</v>
      </c>
      <c r="L1517" s="164">
        <v>1</v>
      </c>
      <c r="M1517" s="16">
        <v>0</v>
      </c>
      <c r="N1517" s="13">
        <v>46048</v>
      </c>
    </row>
    <row r="1518" spans="1:14" x14ac:dyDescent="0.15">
      <c r="A1518" s="163" t="s">
        <v>521</v>
      </c>
      <c r="B1518" s="164">
        <v>10095</v>
      </c>
      <c r="C1518" s="163" t="s">
        <v>483</v>
      </c>
      <c r="D1518" s="164">
        <v>2</v>
      </c>
      <c r="E1518" s="7">
        <v>520</v>
      </c>
      <c r="F1518" s="7">
        <v>0</v>
      </c>
      <c r="G1518" s="7">
        <v>0</v>
      </c>
      <c r="H1518" s="7">
        <v>37.99</v>
      </c>
      <c r="I1518" s="7">
        <v>482.01</v>
      </c>
      <c r="J1518" s="7">
        <v>0</v>
      </c>
      <c r="K1518" s="7">
        <v>482.01</v>
      </c>
      <c r="L1518" s="164">
        <v>1</v>
      </c>
      <c r="M1518" s="16">
        <v>0</v>
      </c>
      <c r="N1518" s="13">
        <v>46048</v>
      </c>
    </row>
    <row r="1519" spans="1:14" x14ac:dyDescent="0.15">
      <c r="A1519" s="163" t="s">
        <v>577</v>
      </c>
      <c r="B1519" s="164">
        <v>10097</v>
      </c>
      <c r="C1519" s="163" t="s">
        <v>483</v>
      </c>
      <c r="D1519" s="164">
        <v>1</v>
      </c>
      <c r="E1519" s="7">
        <v>355</v>
      </c>
      <c r="F1519" s="7">
        <v>0</v>
      </c>
      <c r="G1519" s="7">
        <v>0</v>
      </c>
      <c r="H1519" s="7">
        <v>23.38</v>
      </c>
      <c r="I1519" s="7">
        <v>331.62</v>
      </c>
      <c r="J1519" s="7">
        <v>0</v>
      </c>
      <c r="K1519" s="7">
        <v>331.62</v>
      </c>
      <c r="L1519" s="164">
        <v>1</v>
      </c>
      <c r="M1519" s="16">
        <v>0</v>
      </c>
      <c r="N1519" s="13">
        <v>46048</v>
      </c>
    </row>
    <row r="1520" spans="1:14" x14ac:dyDescent="0.15">
      <c r="A1520" s="163" t="s">
        <v>486</v>
      </c>
      <c r="B1520" s="164">
        <v>10075</v>
      </c>
      <c r="C1520" s="163" t="s">
        <v>481</v>
      </c>
      <c r="D1520" s="164">
        <v>2</v>
      </c>
      <c r="E1520" s="7">
        <v>550</v>
      </c>
      <c r="F1520" s="7">
        <v>0</v>
      </c>
      <c r="G1520" s="7">
        <v>0</v>
      </c>
      <c r="H1520" s="7">
        <v>60.2</v>
      </c>
      <c r="I1520" s="7">
        <v>489.8</v>
      </c>
      <c r="J1520" s="7">
        <v>0</v>
      </c>
      <c r="K1520" s="7">
        <v>489.8</v>
      </c>
      <c r="L1520" s="164">
        <v>1</v>
      </c>
      <c r="M1520" s="16">
        <v>0</v>
      </c>
      <c r="N1520" s="13">
        <v>46048</v>
      </c>
    </row>
    <row r="1521" spans="1:14" x14ac:dyDescent="0.15">
      <c r="A1521" s="163" t="s">
        <v>487</v>
      </c>
      <c r="B1521" s="164">
        <v>10442</v>
      </c>
      <c r="C1521" s="163" t="s">
        <v>99</v>
      </c>
      <c r="D1521" s="164">
        <v>5</v>
      </c>
      <c r="E1521" s="7">
        <v>415</v>
      </c>
      <c r="F1521" s="7">
        <v>0</v>
      </c>
      <c r="G1521" s="7">
        <v>0</v>
      </c>
      <c r="H1521" s="7">
        <v>5.47</v>
      </c>
      <c r="I1521" s="7">
        <v>409.53</v>
      </c>
      <c r="J1521" s="7">
        <v>0</v>
      </c>
      <c r="K1521" s="7">
        <v>409.53</v>
      </c>
      <c r="L1521" s="164">
        <v>1</v>
      </c>
      <c r="M1521" s="16">
        <v>0</v>
      </c>
      <c r="N1521" s="13">
        <v>46048</v>
      </c>
    </row>
    <row r="1522" spans="1:14" x14ac:dyDescent="0.15">
      <c r="A1522" s="163" t="s">
        <v>757</v>
      </c>
      <c r="B1522" s="164">
        <v>10488</v>
      </c>
      <c r="C1522" s="163" t="s">
        <v>99</v>
      </c>
      <c r="D1522" s="164">
        <v>1</v>
      </c>
      <c r="E1522" s="7">
        <v>135</v>
      </c>
      <c r="F1522" s="7">
        <v>0</v>
      </c>
      <c r="G1522" s="7">
        <v>0</v>
      </c>
      <c r="H1522" s="7">
        <v>0</v>
      </c>
      <c r="I1522" s="7">
        <v>135</v>
      </c>
      <c r="J1522" s="7">
        <v>0</v>
      </c>
      <c r="K1522" s="7">
        <v>135</v>
      </c>
      <c r="L1522" s="164">
        <v>1</v>
      </c>
      <c r="M1522" s="16">
        <v>0</v>
      </c>
      <c r="N1522" s="13">
        <v>46048</v>
      </c>
    </row>
    <row r="1523" spans="1:14" x14ac:dyDescent="0.15">
      <c r="A1523" s="163" t="s">
        <v>488</v>
      </c>
      <c r="B1523" s="164">
        <v>10440</v>
      </c>
      <c r="C1523" s="163" t="s">
        <v>99</v>
      </c>
      <c r="D1523" s="164">
        <v>1</v>
      </c>
      <c r="E1523" s="7">
        <v>88</v>
      </c>
      <c r="F1523" s="7">
        <v>0</v>
      </c>
      <c r="G1523" s="7">
        <v>0</v>
      </c>
      <c r="H1523" s="7">
        <v>6.52</v>
      </c>
      <c r="I1523" s="7">
        <v>81.48</v>
      </c>
      <c r="J1523" s="7">
        <v>0</v>
      </c>
      <c r="K1523" s="7">
        <v>81.48</v>
      </c>
      <c r="L1523" s="164">
        <v>1</v>
      </c>
      <c r="M1523" s="16">
        <v>0</v>
      </c>
      <c r="N1523" s="13">
        <v>46048</v>
      </c>
    </row>
    <row r="1524" spans="1:14" x14ac:dyDescent="0.15">
      <c r="A1524" s="163" t="s">
        <v>751</v>
      </c>
      <c r="B1524" s="164">
        <v>10439</v>
      </c>
      <c r="C1524" s="163" t="s">
        <v>99</v>
      </c>
      <c r="D1524" s="164">
        <v>1</v>
      </c>
      <c r="E1524" s="7">
        <v>110</v>
      </c>
      <c r="F1524" s="7">
        <v>0</v>
      </c>
      <c r="G1524" s="7">
        <v>0</v>
      </c>
      <c r="H1524" s="7">
        <v>7.24</v>
      </c>
      <c r="I1524" s="7">
        <v>102.76</v>
      </c>
      <c r="J1524" s="7">
        <v>0</v>
      </c>
      <c r="K1524" s="7">
        <v>102.76</v>
      </c>
      <c r="L1524" s="164">
        <v>1</v>
      </c>
      <c r="M1524" s="16">
        <v>0</v>
      </c>
      <c r="N1524" s="13">
        <v>46048</v>
      </c>
    </row>
    <row r="1525" spans="1:14" x14ac:dyDescent="0.15">
      <c r="A1525" s="163" t="s">
        <v>489</v>
      </c>
      <c r="B1525" s="164">
        <v>10445</v>
      </c>
      <c r="C1525" s="163" t="s">
        <v>99</v>
      </c>
      <c r="D1525" s="164">
        <v>1</v>
      </c>
      <c r="E1525" s="7">
        <v>195</v>
      </c>
      <c r="F1525" s="7">
        <v>0</v>
      </c>
      <c r="G1525" s="7">
        <v>0</v>
      </c>
      <c r="H1525" s="7">
        <v>0</v>
      </c>
      <c r="I1525" s="7">
        <v>195</v>
      </c>
      <c r="J1525" s="7">
        <v>0</v>
      </c>
      <c r="K1525" s="7">
        <v>195</v>
      </c>
      <c r="L1525" s="164">
        <v>1</v>
      </c>
      <c r="M1525" s="16">
        <v>0</v>
      </c>
      <c r="N1525" s="13">
        <v>46048</v>
      </c>
    </row>
    <row r="1526" spans="1:14" x14ac:dyDescent="0.15">
      <c r="A1526" s="163" t="s">
        <v>542</v>
      </c>
      <c r="B1526" s="164">
        <v>10436</v>
      </c>
      <c r="C1526" s="163" t="s">
        <v>99</v>
      </c>
      <c r="D1526" s="164">
        <v>1</v>
      </c>
      <c r="E1526" s="7">
        <v>45</v>
      </c>
      <c r="F1526" s="7">
        <v>0</v>
      </c>
      <c r="G1526" s="7">
        <v>0</v>
      </c>
      <c r="H1526" s="7">
        <v>0</v>
      </c>
      <c r="I1526" s="7">
        <v>45</v>
      </c>
      <c r="J1526" s="7">
        <v>0</v>
      </c>
      <c r="K1526" s="7">
        <v>45</v>
      </c>
      <c r="L1526" s="164">
        <v>1</v>
      </c>
      <c r="M1526" s="16">
        <v>0</v>
      </c>
      <c r="N1526" s="13">
        <v>46048</v>
      </c>
    </row>
    <row r="1527" spans="1:14" x14ac:dyDescent="0.15">
      <c r="A1527" s="163" t="s">
        <v>626</v>
      </c>
      <c r="B1527" s="164">
        <v>10471</v>
      </c>
      <c r="C1527" s="163" t="s">
        <v>5</v>
      </c>
      <c r="D1527" s="164">
        <v>1</v>
      </c>
      <c r="E1527" s="7">
        <v>495</v>
      </c>
      <c r="F1527" s="7">
        <v>0</v>
      </c>
      <c r="G1527" s="7">
        <v>0</v>
      </c>
      <c r="H1527" s="7">
        <v>0</v>
      </c>
      <c r="I1527" s="7">
        <v>495</v>
      </c>
      <c r="J1527" s="7">
        <v>0</v>
      </c>
      <c r="K1527" s="7">
        <v>495</v>
      </c>
      <c r="L1527" s="164">
        <v>1</v>
      </c>
      <c r="M1527" s="16">
        <v>0</v>
      </c>
      <c r="N1527" s="13">
        <v>46048</v>
      </c>
    </row>
    <row r="1528" spans="1:14" x14ac:dyDescent="0.15">
      <c r="A1528" s="163" t="s">
        <v>506</v>
      </c>
      <c r="B1528" s="164">
        <v>10221</v>
      </c>
      <c r="C1528" s="163" t="s">
        <v>491</v>
      </c>
      <c r="D1528" s="164">
        <v>2</v>
      </c>
      <c r="E1528" s="7">
        <v>510</v>
      </c>
      <c r="F1528" s="7">
        <v>0</v>
      </c>
      <c r="G1528" s="7">
        <v>0</v>
      </c>
      <c r="H1528" s="7">
        <v>16.8</v>
      </c>
      <c r="I1528" s="7">
        <v>493.2</v>
      </c>
      <c r="J1528" s="7">
        <v>0</v>
      </c>
      <c r="K1528" s="7">
        <v>493.2</v>
      </c>
      <c r="L1528" s="164">
        <v>1</v>
      </c>
      <c r="M1528" s="16">
        <v>0</v>
      </c>
      <c r="N1528" s="13">
        <v>46048</v>
      </c>
    </row>
    <row r="1529" spans="1:14" x14ac:dyDescent="0.15">
      <c r="A1529" s="163" t="s">
        <v>543</v>
      </c>
      <c r="B1529" s="164">
        <v>10222</v>
      </c>
      <c r="C1529" s="163" t="s">
        <v>491</v>
      </c>
      <c r="D1529" s="164">
        <v>2</v>
      </c>
      <c r="E1529" s="7">
        <v>470</v>
      </c>
      <c r="F1529" s="7">
        <v>0</v>
      </c>
      <c r="G1529" s="7">
        <v>0</v>
      </c>
      <c r="H1529" s="7">
        <v>0</v>
      </c>
      <c r="I1529" s="7">
        <v>470</v>
      </c>
      <c r="J1529" s="7">
        <v>0</v>
      </c>
      <c r="K1529" s="7">
        <v>470</v>
      </c>
      <c r="L1529" s="164">
        <v>1</v>
      </c>
      <c r="M1529" s="16">
        <v>0</v>
      </c>
      <c r="N1529" s="13">
        <v>46048</v>
      </c>
    </row>
    <row r="1530" spans="1:14" x14ac:dyDescent="0.15">
      <c r="A1530" s="163" t="s">
        <v>490</v>
      </c>
      <c r="B1530" s="164">
        <v>10223</v>
      </c>
      <c r="C1530" s="163" t="s">
        <v>491</v>
      </c>
      <c r="D1530" s="164">
        <v>1</v>
      </c>
      <c r="E1530" s="7">
        <v>275</v>
      </c>
      <c r="F1530" s="7">
        <v>0</v>
      </c>
      <c r="G1530" s="7">
        <v>0</v>
      </c>
      <c r="H1530" s="7">
        <v>18.11</v>
      </c>
      <c r="I1530" s="7">
        <v>256.89</v>
      </c>
      <c r="J1530" s="7">
        <v>0</v>
      </c>
      <c r="K1530" s="7">
        <v>256.89</v>
      </c>
      <c r="L1530" s="164">
        <v>1</v>
      </c>
      <c r="M1530" s="16">
        <v>0</v>
      </c>
      <c r="N1530" s="13">
        <v>46048</v>
      </c>
    </row>
    <row r="1531" spans="1:14" x14ac:dyDescent="0.15">
      <c r="A1531" s="163" t="s">
        <v>492</v>
      </c>
      <c r="B1531" s="164">
        <v>10216</v>
      </c>
      <c r="C1531" s="163" t="s">
        <v>491</v>
      </c>
      <c r="D1531" s="164">
        <v>3</v>
      </c>
      <c r="E1531" s="7">
        <v>735</v>
      </c>
      <c r="F1531" s="7">
        <v>0</v>
      </c>
      <c r="G1531" s="7">
        <v>0</v>
      </c>
      <c r="H1531" s="7">
        <v>31.83</v>
      </c>
      <c r="I1531" s="7">
        <v>703.17</v>
      </c>
      <c r="J1531" s="7">
        <v>0</v>
      </c>
      <c r="K1531" s="7">
        <v>703.17</v>
      </c>
      <c r="L1531" s="164">
        <v>1</v>
      </c>
      <c r="M1531" s="16">
        <v>0</v>
      </c>
      <c r="N1531" s="13">
        <v>46048</v>
      </c>
    </row>
    <row r="1532" spans="1:14" x14ac:dyDescent="0.15">
      <c r="A1532" s="163" t="s">
        <v>587</v>
      </c>
      <c r="B1532" s="164">
        <v>10381</v>
      </c>
      <c r="C1532" s="163" t="s">
        <v>9</v>
      </c>
      <c r="D1532" s="164">
        <v>1</v>
      </c>
      <c r="E1532" s="7">
        <v>225</v>
      </c>
      <c r="F1532" s="7">
        <v>0</v>
      </c>
      <c r="G1532" s="7">
        <v>0</v>
      </c>
      <c r="H1532" s="7">
        <v>0</v>
      </c>
      <c r="I1532" s="7">
        <v>225</v>
      </c>
      <c r="J1532" s="7">
        <v>0</v>
      </c>
      <c r="K1532" s="7">
        <v>225</v>
      </c>
      <c r="L1532" s="164">
        <v>1</v>
      </c>
      <c r="M1532" s="16">
        <v>0</v>
      </c>
      <c r="N1532" s="13">
        <v>46048</v>
      </c>
    </row>
    <row r="1533" spans="1:14" x14ac:dyDescent="0.15">
      <c r="A1533" s="163" t="s">
        <v>768</v>
      </c>
      <c r="B1533" s="164">
        <v>10369</v>
      </c>
      <c r="C1533" s="163" t="s">
        <v>9</v>
      </c>
      <c r="D1533" s="164">
        <v>1</v>
      </c>
      <c r="E1533" s="7">
        <v>225</v>
      </c>
      <c r="F1533" s="7">
        <v>0</v>
      </c>
      <c r="G1533" s="7">
        <v>0</v>
      </c>
      <c r="H1533" s="7">
        <v>0</v>
      </c>
      <c r="I1533" s="7">
        <v>225</v>
      </c>
      <c r="J1533" s="7">
        <v>0</v>
      </c>
      <c r="K1533" s="7">
        <v>225</v>
      </c>
      <c r="L1533" s="164">
        <v>1</v>
      </c>
      <c r="M1533" s="16">
        <v>0</v>
      </c>
      <c r="N1533" s="13">
        <v>46048</v>
      </c>
    </row>
    <row r="1534" spans="1:14" x14ac:dyDescent="0.15">
      <c r="A1534" s="163" t="s">
        <v>507</v>
      </c>
      <c r="B1534" s="164">
        <v>10373</v>
      </c>
      <c r="C1534" s="163" t="s">
        <v>9</v>
      </c>
      <c r="D1534" s="164">
        <v>2</v>
      </c>
      <c r="E1534" s="7">
        <v>550</v>
      </c>
      <c r="F1534" s="7">
        <v>0</v>
      </c>
      <c r="G1534" s="7">
        <v>0</v>
      </c>
      <c r="H1534" s="7">
        <v>28.27</v>
      </c>
      <c r="I1534" s="7">
        <v>521.73</v>
      </c>
      <c r="J1534" s="7">
        <v>0</v>
      </c>
      <c r="K1534" s="7">
        <v>521.73</v>
      </c>
      <c r="L1534" s="164">
        <v>1</v>
      </c>
      <c r="M1534" s="16">
        <v>0</v>
      </c>
      <c r="N1534" s="13">
        <v>46048</v>
      </c>
    </row>
    <row r="1535" spans="1:14" x14ac:dyDescent="0.15">
      <c r="A1535" s="163" t="s">
        <v>526</v>
      </c>
      <c r="B1535" s="164">
        <v>10363</v>
      </c>
      <c r="C1535" s="163" t="s">
        <v>9</v>
      </c>
      <c r="D1535" s="164">
        <v>1</v>
      </c>
      <c r="E1535" s="7">
        <v>265</v>
      </c>
      <c r="F1535" s="7">
        <v>0</v>
      </c>
      <c r="G1535" s="7">
        <v>0</v>
      </c>
      <c r="H1535" s="7">
        <v>19.62</v>
      </c>
      <c r="I1535" s="7">
        <v>245.38</v>
      </c>
      <c r="J1535" s="7">
        <v>0</v>
      </c>
      <c r="K1535" s="7">
        <v>245.38</v>
      </c>
      <c r="L1535" s="164">
        <v>1</v>
      </c>
      <c r="M1535" s="16">
        <v>0</v>
      </c>
      <c r="N1535" s="13">
        <v>46048</v>
      </c>
    </row>
    <row r="1536" spans="1:14" x14ac:dyDescent="0.15">
      <c r="A1536" s="163" t="s">
        <v>630</v>
      </c>
      <c r="B1536" s="164">
        <v>10374</v>
      </c>
      <c r="C1536" s="163" t="s">
        <v>9</v>
      </c>
      <c r="D1536" s="164">
        <v>1</v>
      </c>
      <c r="E1536" s="7">
        <v>275</v>
      </c>
      <c r="F1536" s="7">
        <v>0</v>
      </c>
      <c r="G1536" s="7">
        <v>0</v>
      </c>
      <c r="H1536" s="7">
        <v>0</v>
      </c>
      <c r="I1536" s="7">
        <v>275</v>
      </c>
      <c r="J1536" s="7">
        <v>0</v>
      </c>
      <c r="K1536" s="7">
        <v>275</v>
      </c>
      <c r="L1536" s="164">
        <v>1</v>
      </c>
      <c r="M1536" s="16">
        <v>0</v>
      </c>
      <c r="N1536" s="13">
        <v>46048</v>
      </c>
    </row>
    <row r="1537" spans="1:14" x14ac:dyDescent="0.15">
      <c r="A1537" s="163" t="s">
        <v>510</v>
      </c>
      <c r="B1537" s="164">
        <v>10043</v>
      </c>
      <c r="C1537" s="163" t="s">
        <v>19</v>
      </c>
      <c r="D1537" s="164">
        <v>1</v>
      </c>
      <c r="E1537" s="7">
        <v>310</v>
      </c>
      <c r="F1537" s="7">
        <v>0</v>
      </c>
      <c r="G1537" s="7">
        <v>0</v>
      </c>
      <c r="H1537" s="7">
        <v>0</v>
      </c>
      <c r="I1537" s="7">
        <v>310</v>
      </c>
      <c r="J1537" s="7">
        <v>0</v>
      </c>
      <c r="K1537" s="7">
        <v>310</v>
      </c>
      <c r="L1537" s="164">
        <v>1</v>
      </c>
      <c r="M1537" s="16">
        <v>0</v>
      </c>
      <c r="N1537" s="13">
        <v>46048</v>
      </c>
    </row>
    <row r="1538" spans="1:14" x14ac:dyDescent="0.15">
      <c r="A1538" s="163" t="s">
        <v>529</v>
      </c>
      <c r="B1538" s="164">
        <v>10353</v>
      </c>
      <c r="C1538" s="163" t="s">
        <v>19</v>
      </c>
      <c r="D1538" s="164">
        <v>3</v>
      </c>
      <c r="E1538" s="7">
        <v>1050</v>
      </c>
      <c r="F1538" s="7">
        <v>0</v>
      </c>
      <c r="G1538" s="7">
        <v>0</v>
      </c>
      <c r="H1538" s="7">
        <v>0</v>
      </c>
      <c r="I1538" s="7">
        <v>1050</v>
      </c>
      <c r="J1538" s="7">
        <v>0</v>
      </c>
      <c r="K1538" s="7">
        <v>1050</v>
      </c>
      <c r="L1538" s="164">
        <v>1</v>
      </c>
      <c r="M1538" s="16">
        <v>0</v>
      </c>
      <c r="N1538" s="13">
        <v>46048</v>
      </c>
    </row>
    <row r="1539" spans="1:14" x14ac:dyDescent="0.15">
      <c r="A1539" s="163" t="s">
        <v>497</v>
      </c>
      <c r="B1539" s="164">
        <v>10359</v>
      </c>
      <c r="C1539" s="163" t="s">
        <v>19</v>
      </c>
      <c r="D1539" s="164">
        <v>1</v>
      </c>
      <c r="E1539" s="7">
        <v>385</v>
      </c>
      <c r="F1539" s="7">
        <v>0</v>
      </c>
      <c r="G1539" s="7">
        <v>0</v>
      </c>
      <c r="H1539" s="7">
        <v>0</v>
      </c>
      <c r="I1539" s="7">
        <v>385</v>
      </c>
      <c r="J1539" s="7">
        <v>0</v>
      </c>
      <c r="K1539" s="7">
        <v>385</v>
      </c>
      <c r="L1539" s="164">
        <v>1</v>
      </c>
      <c r="M1539" s="16">
        <v>0</v>
      </c>
      <c r="N1539" s="13">
        <v>46048</v>
      </c>
    </row>
    <row r="1540" spans="1:14" x14ac:dyDescent="0.15">
      <c r="A1540" s="163" t="s">
        <v>498</v>
      </c>
      <c r="B1540" s="164">
        <v>10356</v>
      </c>
      <c r="C1540" s="163" t="s">
        <v>19</v>
      </c>
      <c r="D1540" s="164">
        <v>1</v>
      </c>
      <c r="E1540" s="7">
        <v>360</v>
      </c>
      <c r="F1540" s="7">
        <v>0</v>
      </c>
      <c r="G1540" s="7">
        <v>0</v>
      </c>
      <c r="H1540" s="7">
        <v>0</v>
      </c>
      <c r="I1540" s="7">
        <v>360</v>
      </c>
      <c r="J1540" s="7">
        <v>0</v>
      </c>
      <c r="K1540" s="7">
        <v>360</v>
      </c>
      <c r="L1540" s="164">
        <v>1</v>
      </c>
      <c r="M1540" s="16">
        <v>0</v>
      </c>
      <c r="N1540" s="13">
        <v>46048</v>
      </c>
    </row>
    <row r="1541" spans="1:14" x14ac:dyDescent="0.15">
      <c r="A1541" s="163" t="s">
        <v>512</v>
      </c>
      <c r="B1541" s="164">
        <v>10427</v>
      </c>
      <c r="C1541" s="163" t="s">
        <v>12</v>
      </c>
      <c r="D1541" s="164">
        <v>2</v>
      </c>
      <c r="E1541" s="7">
        <v>718</v>
      </c>
      <c r="F1541" s="7">
        <v>0</v>
      </c>
      <c r="G1541" s="7">
        <v>0</v>
      </c>
      <c r="H1541" s="7">
        <v>0</v>
      </c>
      <c r="I1541" s="7">
        <v>718</v>
      </c>
      <c r="J1541" s="7">
        <v>0</v>
      </c>
      <c r="K1541" s="7">
        <v>718</v>
      </c>
      <c r="L1541" s="164">
        <v>1</v>
      </c>
      <c r="M1541" s="16">
        <v>0</v>
      </c>
      <c r="N1541" s="13">
        <v>46048</v>
      </c>
    </row>
    <row r="1542" spans="1:14" x14ac:dyDescent="0.15">
      <c r="A1542" s="163" t="s">
        <v>531</v>
      </c>
      <c r="B1542" s="164">
        <v>10417</v>
      </c>
      <c r="C1542" s="163" t="s">
        <v>79</v>
      </c>
      <c r="D1542" s="164">
        <v>2</v>
      </c>
      <c r="E1542" s="7">
        <v>390</v>
      </c>
      <c r="F1542" s="7">
        <v>0</v>
      </c>
      <c r="G1542" s="7">
        <v>0</v>
      </c>
      <c r="H1542" s="7">
        <v>0</v>
      </c>
      <c r="I1542" s="7">
        <v>390</v>
      </c>
      <c r="J1542" s="7">
        <v>0</v>
      </c>
      <c r="K1542" s="7">
        <v>390</v>
      </c>
      <c r="L1542" s="164">
        <v>1</v>
      </c>
      <c r="M1542" s="16">
        <v>0</v>
      </c>
      <c r="N1542" s="13">
        <v>46048</v>
      </c>
    </row>
    <row r="1543" spans="1:14" x14ac:dyDescent="0.15">
      <c r="A1543" s="163" t="s">
        <v>755</v>
      </c>
      <c r="B1543" s="164">
        <v>10508</v>
      </c>
      <c r="C1543" s="163" t="s">
        <v>79</v>
      </c>
      <c r="D1543" s="164">
        <v>1</v>
      </c>
      <c r="E1543" s="7">
        <v>280</v>
      </c>
      <c r="F1543" s="7">
        <v>0</v>
      </c>
      <c r="G1543" s="7">
        <v>0</v>
      </c>
      <c r="H1543" s="7">
        <v>0</v>
      </c>
      <c r="I1543" s="7">
        <v>280</v>
      </c>
      <c r="J1543" s="7">
        <v>0</v>
      </c>
      <c r="K1543" s="7">
        <v>280</v>
      </c>
      <c r="L1543" s="164">
        <v>1</v>
      </c>
      <c r="M1543" s="16">
        <v>0</v>
      </c>
      <c r="N1543" s="13">
        <v>46048</v>
      </c>
    </row>
    <row r="1544" spans="1:14" x14ac:dyDescent="0.15">
      <c r="A1544" s="163" t="s">
        <v>820</v>
      </c>
      <c r="B1544" s="164">
        <v>10250</v>
      </c>
      <c r="C1544" s="163" t="s">
        <v>399</v>
      </c>
      <c r="D1544" s="164">
        <v>1</v>
      </c>
      <c r="E1544" s="7">
        <v>0</v>
      </c>
      <c r="F1544" s="7">
        <v>0</v>
      </c>
      <c r="G1544" s="7">
        <v>0</v>
      </c>
      <c r="H1544" s="7">
        <v>0</v>
      </c>
      <c r="I1544" s="7">
        <v>0</v>
      </c>
      <c r="J1544" s="7">
        <v>0</v>
      </c>
      <c r="K1544" s="7">
        <v>0</v>
      </c>
      <c r="L1544" s="164">
        <v>0</v>
      </c>
      <c r="M1544" s="16">
        <v>0</v>
      </c>
      <c r="N1544" s="13">
        <v>46048</v>
      </c>
    </row>
    <row r="1545" spans="1:14" x14ac:dyDescent="0.15">
      <c r="A1545" s="163" t="s">
        <v>433</v>
      </c>
      <c r="B1545" s="164">
        <v>10405</v>
      </c>
      <c r="C1545" s="163" t="s">
        <v>399</v>
      </c>
      <c r="D1545" s="164">
        <v>1</v>
      </c>
      <c r="E1545" s="7">
        <v>0</v>
      </c>
      <c r="F1545" s="7">
        <v>0</v>
      </c>
      <c r="G1545" s="7">
        <v>0</v>
      </c>
      <c r="H1545" s="7">
        <v>0</v>
      </c>
      <c r="I1545" s="7">
        <v>0</v>
      </c>
      <c r="J1545" s="7">
        <v>0</v>
      </c>
      <c r="K1545" s="7">
        <v>0</v>
      </c>
      <c r="L1545" s="164">
        <v>0</v>
      </c>
      <c r="M1545" s="16">
        <v>0</v>
      </c>
      <c r="N1545" s="13">
        <v>46048</v>
      </c>
    </row>
    <row r="1546" spans="1:14" x14ac:dyDescent="0.15">
      <c r="A1546" s="163" t="s">
        <v>427</v>
      </c>
      <c r="B1546" s="164">
        <v>10633</v>
      </c>
      <c r="C1546" s="163" t="s">
        <v>727</v>
      </c>
      <c r="D1546" s="164">
        <v>1</v>
      </c>
      <c r="E1546" s="7">
        <v>159</v>
      </c>
      <c r="F1546" s="7">
        <v>0</v>
      </c>
      <c r="G1546" s="7">
        <v>0</v>
      </c>
      <c r="H1546" s="7">
        <v>0</v>
      </c>
      <c r="I1546" s="7">
        <v>159</v>
      </c>
      <c r="J1546" s="7">
        <v>0</v>
      </c>
      <c r="K1546" s="7">
        <v>159</v>
      </c>
      <c r="L1546" s="164">
        <v>1</v>
      </c>
      <c r="M1546" s="16">
        <v>0</v>
      </c>
      <c r="N1546" s="13">
        <v>46048</v>
      </c>
    </row>
    <row r="1547" spans="1:14" x14ac:dyDescent="0.15">
      <c r="A1547" s="163" t="s">
        <v>841</v>
      </c>
      <c r="B1547" s="164">
        <v>10641111111</v>
      </c>
      <c r="C1547" s="163" t="s">
        <v>744</v>
      </c>
      <c r="D1547" s="164">
        <v>1</v>
      </c>
      <c r="E1547" s="7">
        <v>90</v>
      </c>
      <c r="F1547" s="7">
        <v>0</v>
      </c>
      <c r="G1547" s="7">
        <v>0</v>
      </c>
      <c r="H1547" s="7">
        <v>0</v>
      </c>
      <c r="I1547" s="7">
        <v>90</v>
      </c>
      <c r="J1547" s="7">
        <v>0</v>
      </c>
      <c r="K1547" s="7">
        <v>90</v>
      </c>
      <c r="L1547" s="164">
        <v>1</v>
      </c>
      <c r="M1547" s="16">
        <v>0</v>
      </c>
      <c r="N1547" s="13">
        <v>46048</v>
      </c>
    </row>
    <row r="1548" spans="1:14" x14ac:dyDescent="0.15">
      <c r="A1548" s="163" t="s">
        <v>429</v>
      </c>
      <c r="B1548" s="164">
        <v>10632</v>
      </c>
      <c r="C1548" s="163" t="s">
        <v>727</v>
      </c>
      <c r="D1548" s="164">
        <v>1</v>
      </c>
      <c r="E1548" s="7">
        <v>159</v>
      </c>
      <c r="F1548" s="7">
        <v>0</v>
      </c>
      <c r="G1548" s="7">
        <v>0</v>
      </c>
      <c r="H1548" s="7">
        <v>0</v>
      </c>
      <c r="I1548" s="7">
        <v>159</v>
      </c>
      <c r="J1548" s="7">
        <v>0</v>
      </c>
      <c r="K1548" s="7">
        <v>159</v>
      </c>
      <c r="L1548" s="164">
        <v>1</v>
      </c>
      <c r="M1548" s="16">
        <v>0</v>
      </c>
      <c r="N1548" s="13">
        <v>46048</v>
      </c>
    </row>
    <row r="1549" spans="1:14" x14ac:dyDescent="0.15">
      <c r="A1549" s="163" t="s">
        <v>798</v>
      </c>
      <c r="B1549" s="164">
        <v>10660</v>
      </c>
      <c r="C1549" s="163" t="s">
        <v>9</v>
      </c>
      <c r="D1549" s="164">
        <v>1</v>
      </c>
      <c r="E1549" s="7">
        <v>265</v>
      </c>
      <c r="F1549" s="7">
        <v>0</v>
      </c>
      <c r="G1549" s="7">
        <v>0</v>
      </c>
      <c r="H1549" s="7">
        <v>26.5</v>
      </c>
      <c r="I1549" s="7">
        <v>238.5</v>
      </c>
      <c r="J1549" s="7">
        <v>0</v>
      </c>
      <c r="K1549" s="7">
        <v>238.5</v>
      </c>
      <c r="L1549" s="164">
        <v>1</v>
      </c>
      <c r="M1549" s="16">
        <v>0</v>
      </c>
      <c r="N1549" s="13">
        <v>46049</v>
      </c>
    </row>
    <row r="1550" spans="1:14" x14ac:dyDescent="0.15">
      <c r="A1550" s="163" t="s">
        <v>501</v>
      </c>
      <c r="B1550" s="164">
        <v>10450</v>
      </c>
      <c r="C1550" s="163" t="s">
        <v>38</v>
      </c>
      <c r="D1550" s="164">
        <v>2</v>
      </c>
      <c r="E1550" s="7">
        <v>940</v>
      </c>
      <c r="F1550" s="7">
        <v>0</v>
      </c>
      <c r="G1550" s="7">
        <v>0</v>
      </c>
      <c r="H1550" s="7">
        <v>0</v>
      </c>
      <c r="I1550" s="7">
        <v>940</v>
      </c>
      <c r="J1550" s="7">
        <v>0</v>
      </c>
      <c r="K1550" s="7">
        <v>940</v>
      </c>
      <c r="L1550" s="164">
        <v>1</v>
      </c>
      <c r="M1550" s="16">
        <v>0</v>
      </c>
      <c r="N1550" s="13">
        <v>46049</v>
      </c>
    </row>
    <row r="1551" spans="1:14" x14ac:dyDescent="0.15">
      <c r="A1551" s="163" t="s">
        <v>599</v>
      </c>
      <c r="B1551" s="164">
        <v>10459</v>
      </c>
      <c r="C1551" s="163" t="s">
        <v>38</v>
      </c>
      <c r="D1551" s="164">
        <v>2</v>
      </c>
      <c r="E1551" s="7">
        <v>620</v>
      </c>
      <c r="F1551" s="7">
        <v>0</v>
      </c>
      <c r="G1551" s="7">
        <v>0</v>
      </c>
      <c r="H1551" s="7">
        <v>8.2899999999999991</v>
      </c>
      <c r="I1551" s="7">
        <v>611.71</v>
      </c>
      <c r="J1551" s="7">
        <v>0</v>
      </c>
      <c r="K1551" s="7">
        <v>611.71</v>
      </c>
      <c r="L1551" s="164">
        <v>1</v>
      </c>
      <c r="M1551" s="16">
        <v>0</v>
      </c>
      <c r="N1551" s="13">
        <v>46049</v>
      </c>
    </row>
    <row r="1552" spans="1:14" x14ac:dyDescent="0.15">
      <c r="A1552" s="163" t="s">
        <v>538</v>
      </c>
      <c r="B1552" s="164">
        <v>10645</v>
      </c>
      <c r="C1552" s="163" t="s">
        <v>519</v>
      </c>
      <c r="D1552" s="164">
        <v>1</v>
      </c>
      <c r="E1552" s="7">
        <v>340</v>
      </c>
      <c r="F1552" s="7">
        <v>0</v>
      </c>
      <c r="G1552" s="7">
        <v>0</v>
      </c>
      <c r="H1552" s="7">
        <v>9.1</v>
      </c>
      <c r="I1552" s="7">
        <v>330.9</v>
      </c>
      <c r="J1552" s="7">
        <v>0</v>
      </c>
      <c r="K1552" s="7">
        <v>330.9</v>
      </c>
      <c r="L1552" s="164">
        <v>1</v>
      </c>
      <c r="M1552" s="16">
        <v>0</v>
      </c>
      <c r="N1552" s="13">
        <v>46049</v>
      </c>
    </row>
    <row r="1553" spans="1:14" x14ac:dyDescent="0.15">
      <c r="A1553" s="163" t="s">
        <v>503</v>
      </c>
      <c r="B1553" s="164">
        <v>10044</v>
      </c>
      <c r="C1553" s="163" t="s">
        <v>481</v>
      </c>
      <c r="D1553" s="164">
        <v>1</v>
      </c>
      <c r="E1553" s="7">
        <v>260</v>
      </c>
      <c r="F1553" s="7">
        <v>0</v>
      </c>
      <c r="G1553" s="7">
        <v>0</v>
      </c>
      <c r="H1553" s="7">
        <v>0</v>
      </c>
      <c r="I1553" s="7">
        <v>260</v>
      </c>
      <c r="J1553" s="7">
        <v>0</v>
      </c>
      <c r="K1553" s="7">
        <v>260</v>
      </c>
      <c r="L1553" s="164">
        <v>1</v>
      </c>
      <c r="M1553" s="16">
        <v>0</v>
      </c>
      <c r="N1553" s="13">
        <v>46049</v>
      </c>
    </row>
    <row r="1554" spans="1:14" x14ac:dyDescent="0.15">
      <c r="A1554" s="163" t="s">
        <v>575</v>
      </c>
      <c r="B1554" s="164">
        <v>10127</v>
      </c>
      <c r="C1554" s="163" t="s">
        <v>483</v>
      </c>
      <c r="D1554" s="164">
        <v>1</v>
      </c>
      <c r="E1554" s="7">
        <v>355</v>
      </c>
      <c r="F1554" s="7">
        <v>0</v>
      </c>
      <c r="G1554" s="7">
        <v>0</v>
      </c>
      <c r="H1554" s="7">
        <v>9.5</v>
      </c>
      <c r="I1554" s="7">
        <v>345.5</v>
      </c>
      <c r="J1554" s="7">
        <v>0</v>
      </c>
      <c r="K1554" s="7">
        <v>345.5</v>
      </c>
      <c r="L1554" s="164">
        <v>1</v>
      </c>
      <c r="M1554" s="16">
        <v>0</v>
      </c>
      <c r="N1554" s="13">
        <v>46049</v>
      </c>
    </row>
    <row r="1555" spans="1:14" x14ac:dyDescent="0.15">
      <c r="A1555" s="163" t="s">
        <v>667</v>
      </c>
      <c r="B1555" s="164">
        <v>10018</v>
      </c>
      <c r="C1555" s="163" t="s">
        <v>481</v>
      </c>
      <c r="D1555" s="164">
        <v>1</v>
      </c>
      <c r="E1555" s="7">
        <v>255</v>
      </c>
      <c r="F1555" s="7">
        <v>0</v>
      </c>
      <c r="G1555" s="7">
        <v>0</v>
      </c>
      <c r="H1555" s="7">
        <v>0</v>
      </c>
      <c r="I1555" s="7">
        <v>255</v>
      </c>
      <c r="J1555" s="7">
        <v>0</v>
      </c>
      <c r="K1555" s="7">
        <v>255</v>
      </c>
      <c r="L1555" s="164">
        <v>1</v>
      </c>
      <c r="M1555" s="16">
        <v>0</v>
      </c>
      <c r="N1555" s="13">
        <v>46049</v>
      </c>
    </row>
    <row r="1556" spans="1:14" x14ac:dyDescent="0.15">
      <c r="A1556" s="163" t="s">
        <v>578</v>
      </c>
      <c r="B1556" s="164">
        <v>10057</v>
      </c>
      <c r="C1556" s="163" t="s">
        <v>481</v>
      </c>
      <c r="D1556" s="164">
        <v>1</v>
      </c>
      <c r="E1556" s="7">
        <v>355</v>
      </c>
      <c r="F1556" s="7">
        <v>0</v>
      </c>
      <c r="G1556" s="7">
        <v>0</v>
      </c>
      <c r="H1556" s="7">
        <v>0</v>
      </c>
      <c r="I1556" s="7">
        <v>355</v>
      </c>
      <c r="J1556" s="7">
        <v>0</v>
      </c>
      <c r="K1556" s="7">
        <v>355</v>
      </c>
      <c r="L1556" s="164">
        <v>1</v>
      </c>
      <c r="M1556" s="16">
        <v>0</v>
      </c>
      <c r="N1556" s="13">
        <v>46049</v>
      </c>
    </row>
    <row r="1557" spans="1:14" x14ac:dyDescent="0.15">
      <c r="A1557" s="163" t="s">
        <v>799</v>
      </c>
      <c r="B1557" s="164">
        <v>10444</v>
      </c>
      <c r="C1557" s="163" t="s">
        <v>99</v>
      </c>
      <c r="D1557" s="164">
        <v>1</v>
      </c>
      <c r="E1557" s="7">
        <v>75</v>
      </c>
      <c r="F1557" s="7">
        <v>0</v>
      </c>
      <c r="G1557" s="7">
        <v>0</v>
      </c>
      <c r="H1557" s="7">
        <v>0</v>
      </c>
      <c r="I1557" s="7">
        <v>75</v>
      </c>
      <c r="J1557" s="7">
        <v>0</v>
      </c>
      <c r="K1557" s="7">
        <v>75</v>
      </c>
      <c r="L1557" s="164">
        <v>1</v>
      </c>
      <c r="M1557" s="16">
        <v>0</v>
      </c>
      <c r="N1557" s="13">
        <v>46049</v>
      </c>
    </row>
    <row r="1558" spans="1:14" x14ac:dyDescent="0.15">
      <c r="A1558" s="163" t="s">
        <v>523</v>
      </c>
      <c r="B1558" s="164">
        <v>10446</v>
      </c>
      <c r="C1558" s="163" t="s">
        <v>99</v>
      </c>
      <c r="D1558" s="164">
        <v>2</v>
      </c>
      <c r="E1558" s="7">
        <v>390</v>
      </c>
      <c r="F1558" s="7">
        <v>0</v>
      </c>
      <c r="G1558" s="7">
        <v>0</v>
      </c>
      <c r="H1558" s="7">
        <v>5.22</v>
      </c>
      <c r="I1558" s="7">
        <v>384.78</v>
      </c>
      <c r="J1558" s="7">
        <v>0</v>
      </c>
      <c r="K1558" s="7">
        <v>384.78</v>
      </c>
      <c r="L1558" s="164">
        <v>1</v>
      </c>
      <c r="M1558" s="16">
        <v>0</v>
      </c>
      <c r="N1558" s="13">
        <v>46049</v>
      </c>
    </row>
    <row r="1559" spans="1:14" x14ac:dyDescent="0.15">
      <c r="A1559" s="163" t="s">
        <v>524</v>
      </c>
      <c r="B1559" s="164">
        <v>10443</v>
      </c>
      <c r="C1559" s="163" t="s">
        <v>99</v>
      </c>
      <c r="D1559" s="164">
        <v>1</v>
      </c>
      <c r="E1559" s="7">
        <v>75</v>
      </c>
      <c r="F1559" s="7">
        <v>0</v>
      </c>
      <c r="G1559" s="7">
        <v>0</v>
      </c>
      <c r="H1559" s="7">
        <v>0</v>
      </c>
      <c r="I1559" s="7">
        <v>75</v>
      </c>
      <c r="J1559" s="7">
        <v>0</v>
      </c>
      <c r="K1559" s="7">
        <v>75</v>
      </c>
      <c r="L1559" s="164">
        <v>1</v>
      </c>
      <c r="M1559" s="16">
        <v>0</v>
      </c>
      <c r="N1559" s="13">
        <v>46049</v>
      </c>
    </row>
    <row r="1560" spans="1:14" x14ac:dyDescent="0.15">
      <c r="A1560" s="163" t="s">
        <v>489</v>
      </c>
      <c r="B1560" s="164">
        <v>10445</v>
      </c>
      <c r="C1560" s="163" t="s">
        <v>99</v>
      </c>
      <c r="D1560" s="164">
        <v>1</v>
      </c>
      <c r="E1560" s="7">
        <v>195</v>
      </c>
      <c r="F1560" s="7">
        <v>0</v>
      </c>
      <c r="G1560" s="7">
        <v>0</v>
      </c>
      <c r="H1560" s="7">
        <v>0</v>
      </c>
      <c r="I1560" s="7">
        <v>195</v>
      </c>
      <c r="J1560" s="7">
        <v>0</v>
      </c>
      <c r="K1560" s="7">
        <v>195</v>
      </c>
      <c r="L1560" s="164">
        <v>1</v>
      </c>
      <c r="M1560" s="16">
        <v>0</v>
      </c>
      <c r="N1560" s="13">
        <v>46049</v>
      </c>
    </row>
    <row r="1561" spans="1:14" x14ac:dyDescent="0.15">
      <c r="A1561" s="163" t="s">
        <v>552</v>
      </c>
      <c r="B1561" s="164">
        <v>10211</v>
      </c>
      <c r="C1561" s="163" t="s">
        <v>491</v>
      </c>
      <c r="D1561" s="164">
        <v>1</v>
      </c>
      <c r="E1561" s="7">
        <v>265</v>
      </c>
      <c r="F1561" s="7">
        <v>0</v>
      </c>
      <c r="G1561" s="7">
        <v>0</v>
      </c>
      <c r="H1561" s="7">
        <v>0</v>
      </c>
      <c r="I1561" s="7">
        <v>265</v>
      </c>
      <c r="J1561" s="7">
        <v>0</v>
      </c>
      <c r="K1561" s="7">
        <v>265</v>
      </c>
      <c r="L1561" s="164">
        <v>1</v>
      </c>
      <c r="M1561" s="16">
        <v>0</v>
      </c>
      <c r="N1561" s="13">
        <v>46049</v>
      </c>
    </row>
    <row r="1562" spans="1:14" x14ac:dyDescent="0.15">
      <c r="A1562" s="163" t="s">
        <v>506</v>
      </c>
      <c r="B1562" s="164">
        <v>10221</v>
      </c>
      <c r="C1562" s="163" t="s">
        <v>491</v>
      </c>
      <c r="D1562" s="164">
        <v>1</v>
      </c>
      <c r="E1562" s="7">
        <v>255</v>
      </c>
      <c r="F1562" s="7">
        <v>0</v>
      </c>
      <c r="G1562" s="7">
        <v>0</v>
      </c>
      <c r="H1562" s="7">
        <v>6.82</v>
      </c>
      <c r="I1562" s="7">
        <v>248.18</v>
      </c>
      <c r="J1562" s="7">
        <v>0</v>
      </c>
      <c r="K1562" s="7">
        <v>248.18</v>
      </c>
      <c r="L1562" s="164">
        <v>1</v>
      </c>
      <c r="M1562" s="16">
        <v>0</v>
      </c>
      <c r="N1562" s="13">
        <v>46049</v>
      </c>
    </row>
    <row r="1563" spans="1:14" x14ac:dyDescent="0.15">
      <c r="A1563" s="163" t="s">
        <v>493</v>
      </c>
      <c r="B1563" s="164">
        <v>10264</v>
      </c>
      <c r="C1563" s="163" t="s">
        <v>9</v>
      </c>
      <c r="D1563" s="164">
        <v>10</v>
      </c>
      <c r="E1563" s="7">
        <v>1900</v>
      </c>
      <c r="F1563" s="7">
        <v>0</v>
      </c>
      <c r="G1563" s="7">
        <v>0</v>
      </c>
      <c r="H1563" s="7">
        <v>148.44999999999999</v>
      </c>
      <c r="I1563" s="7">
        <v>1751.55</v>
      </c>
      <c r="J1563" s="7">
        <v>0</v>
      </c>
      <c r="K1563" s="7">
        <v>1751.55</v>
      </c>
      <c r="L1563" s="164">
        <v>1</v>
      </c>
      <c r="M1563" s="16">
        <v>0</v>
      </c>
      <c r="N1563" s="13">
        <v>46049</v>
      </c>
    </row>
    <row r="1564" spans="1:14" x14ac:dyDescent="0.15">
      <c r="A1564" s="163" t="s">
        <v>587</v>
      </c>
      <c r="B1564" s="164">
        <v>10381</v>
      </c>
      <c r="C1564" s="163" t="s">
        <v>9</v>
      </c>
      <c r="D1564" s="164">
        <v>3</v>
      </c>
      <c r="E1564" s="7">
        <v>675</v>
      </c>
      <c r="F1564" s="7">
        <v>0</v>
      </c>
      <c r="G1564" s="7">
        <v>0</v>
      </c>
      <c r="H1564" s="7">
        <v>6.02</v>
      </c>
      <c r="I1564" s="7">
        <v>668.98</v>
      </c>
      <c r="J1564" s="7">
        <v>0</v>
      </c>
      <c r="K1564" s="7">
        <v>668.98</v>
      </c>
      <c r="L1564" s="164">
        <v>1</v>
      </c>
      <c r="M1564" s="16">
        <v>0</v>
      </c>
      <c r="N1564" s="13">
        <v>46049</v>
      </c>
    </row>
    <row r="1565" spans="1:14" x14ac:dyDescent="0.15">
      <c r="A1565" s="163" t="s">
        <v>494</v>
      </c>
      <c r="B1565" s="164">
        <v>10377</v>
      </c>
      <c r="C1565" s="163" t="s">
        <v>9</v>
      </c>
      <c r="D1565" s="164">
        <v>2</v>
      </c>
      <c r="E1565" s="7">
        <v>690</v>
      </c>
      <c r="F1565" s="7">
        <v>0</v>
      </c>
      <c r="G1565" s="7">
        <v>0</v>
      </c>
      <c r="H1565" s="7">
        <v>34.5</v>
      </c>
      <c r="I1565" s="7">
        <v>655.5</v>
      </c>
      <c r="J1565" s="7">
        <v>0</v>
      </c>
      <c r="K1565" s="7">
        <v>655.5</v>
      </c>
      <c r="L1565" s="164">
        <v>1</v>
      </c>
      <c r="M1565" s="16">
        <v>0</v>
      </c>
      <c r="N1565" s="13">
        <v>46049</v>
      </c>
    </row>
    <row r="1566" spans="1:14" x14ac:dyDescent="0.15">
      <c r="A1566" s="163" t="s">
        <v>507</v>
      </c>
      <c r="B1566" s="164">
        <v>10373</v>
      </c>
      <c r="C1566" s="163" t="s">
        <v>9</v>
      </c>
      <c r="D1566" s="164">
        <v>1</v>
      </c>
      <c r="E1566" s="7">
        <v>275</v>
      </c>
      <c r="F1566" s="7">
        <v>0</v>
      </c>
      <c r="G1566" s="7">
        <v>0</v>
      </c>
      <c r="H1566" s="7">
        <v>55</v>
      </c>
      <c r="I1566" s="7">
        <v>220</v>
      </c>
      <c r="J1566" s="7">
        <v>0</v>
      </c>
      <c r="K1566" s="7">
        <v>220</v>
      </c>
      <c r="L1566" s="164">
        <v>1</v>
      </c>
      <c r="M1566" s="16">
        <v>0</v>
      </c>
      <c r="N1566" s="13">
        <v>46049</v>
      </c>
    </row>
    <row r="1567" spans="1:14" x14ac:dyDescent="0.15">
      <c r="A1567" s="163" t="s">
        <v>527</v>
      </c>
      <c r="B1567" s="164">
        <v>10382</v>
      </c>
      <c r="C1567" s="163" t="s">
        <v>9</v>
      </c>
      <c r="D1567" s="164">
        <v>1</v>
      </c>
      <c r="E1567" s="7">
        <v>235</v>
      </c>
      <c r="F1567" s="7">
        <v>0</v>
      </c>
      <c r="G1567" s="7">
        <v>0</v>
      </c>
      <c r="H1567" s="7">
        <v>0</v>
      </c>
      <c r="I1567" s="7">
        <v>235</v>
      </c>
      <c r="J1567" s="7">
        <v>0</v>
      </c>
      <c r="K1567" s="7">
        <v>235</v>
      </c>
      <c r="L1567" s="164">
        <v>1</v>
      </c>
      <c r="M1567" s="16">
        <v>0</v>
      </c>
      <c r="N1567" s="13">
        <v>46049</v>
      </c>
    </row>
    <row r="1568" spans="1:14" x14ac:dyDescent="0.15">
      <c r="A1568" s="163" t="s">
        <v>509</v>
      </c>
      <c r="B1568" s="164">
        <v>10364</v>
      </c>
      <c r="C1568" s="163" t="s">
        <v>9</v>
      </c>
      <c r="D1568" s="164">
        <v>1</v>
      </c>
      <c r="E1568" s="7">
        <v>330</v>
      </c>
      <c r="F1568" s="7">
        <v>0</v>
      </c>
      <c r="G1568" s="7">
        <v>0</v>
      </c>
      <c r="H1568" s="7">
        <v>33</v>
      </c>
      <c r="I1568" s="7">
        <v>297</v>
      </c>
      <c r="J1568" s="7">
        <v>0</v>
      </c>
      <c r="K1568" s="7">
        <v>297</v>
      </c>
      <c r="L1568" s="164">
        <v>1</v>
      </c>
      <c r="M1568" s="16">
        <v>0</v>
      </c>
      <c r="N1568" s="13">
        <v>46049</v>
      </c>
    </row>
    <row r="1569" spans="1:14" x14ac:dyDescent="0.15">
      <c r="A1569" s="163" t="s">
        <v>510</v>
      </c>
      <c r="B1569" s="164">
        <v>10043</v>
      </c>
      <c r="C1569" s="163" t="s">
        <v>19</v>
      </c>
      <c r="D1569" s="164">
        <v>1</v>
      </c>
      <c r="E1569" s="7">
        <v>310</v>
      </c>
      <c r="F1569" s="7">
        <v>0</v>
      </c>
      <c r="G1569" s="7">
        <v>0</v>
      </c>
      <c r="H1569" s="7">
        <v>16.93</v>
      </c>
      <c r="I1569" s="7">
        <v>293.07</v>
      </c>
      <c r="J1569" s="7">
        <v>0</v>
      </c>
      <c r="K1569" s="7">
        <v>293.07</v>
      </c>
      <c r="L1569" s="164">
        <v>1</v>
      </c>
      <c r="M1569" s="16">
        <v>0</v>
      </c>
      <c r="N1569" s="13">
        <v>46049</v>
      </c>
    </row>
    <row r="1570" spans="1:14" x14ac:dyDescent="0.15">
      <c r="A1570" s="163" t="s">
        <v>529</v>
      </c>
      <c r="B1570" s="164">
        <v>10353</v>
      </c>
      <c r="C1570" s="163" t="s">
        <v>19</v>
      </c>
      <c r="D1570" s="164">
        <v>2</v>
      </c>
      <c r="E1570" s="7">
        <v>700</v>
      </c>
      <c r="F1570" s="7">
        <v>0</v>
      </c>
      <c r="G1570" s="7">
        <v>0</v>
      </c>
      <c r="H1570" s="7">
        <v>70</v>
      </c>
      <c r="I1570" s="7">
        <v>630</v>
      </c>
      <c r="J1570" s="7">
        <v>0</v>
      </c>
      <c r="K1570" s="7">
        <v>630</v>
      </c>
      <c r="L1570" s="164">
        <v>1</v>
      </c>
      <c r="M1570" s="16">
        <v>0</v>
      </c>
      <c r="N1570" s="13">
        <v>46049</v>
      </c>
    </row>
    <row r="1571" spans="1:14" x14ac:dyDescent="0.15">
      <c r="A1571" s="163" t="s">
        <v>497</v>
      </c>
      <c r="B1571" s="164">
        <v>10359</v>
      </c>
      <c r="C1571" s="163" t="s">
        <v>19</v>
      </c>
      <c r="D1571" s="164">
        <v>1</v>
      </c>
      <c r="E1571" s="7">
        <v>385</v>
      </c>
      <c r="F1571" s="7">
        <v>0</v>
      </c>
      <c r="G1571" s="7">
        <v>0</v>
      </c>
      <c r="H1571" s="7">
        <v>0</v>
      </c>
      <c r="I1571" s="7">
        <v>385</v>
      </c>
      <c r="J1571" s="7">
        <v>0</v>
      </c>
      <c r="K1571" s="7">
        <v>385</v>
      </c>
      <c r="L1571" s="164">
        <v>1</v>
      </c>
      <c r="M1571" s="16">
        <v>0</v>
      </c>
      <c r="N1571" s="13">
        <v>46049</v>
      </c>
    </row>
    <row r="1572" spans="1:14" x14ac:dyDescent="0.15">
      <c r="A1572" s="163" t="s">
        <v>511</v>
      </c>
      <c r="B1572" s="164">
        <v>10227</v>
      </c>
      <c r="C1572" s="163" t="s">
        <v>19</v>
      </c>
      <c r="D1572" s="164">
        <v>3</v>
      </c>
      <c r="E1572" s="7">
        <v>1155</v>
      </c>
      <c r="F1572" s="7">
        <v>0</v>
      </c>
      <c r="G1572" s="7">
        <v>0</v>
      </c>
      <c r="H1572" s="7">
        <v>41.62</v>
      </c>
      <c r="I1572" s="7">
        <v>1113.3800000000001</v>
      </c>
      <c r="J1572" s="7">
        <v>0</v>
      </c>
      <c r="K1572" s="7">
        <v>1113.3800000000001</v>
      </c>
      <c r="L1572" s="164">
        <v>1</v>
      </c>
      <c r="M1572" s="16">
        <v>0</v>
      </c>
      <c r="N1572" s="13">
        <v>46049</v>
      </c>
    </row>
    <row r="1573" spans="1:14" x14ac:dyDescent="0.15">
      <c r="A1573" s="163" t="s">
        <v>498</v>
      </c>
      <c r="B1573" s="164">
        <v>10356</v>
      </c>
      <c r="C1573" s="163" t="s">
        <v>19</v>
      </c>
      <c r="D1573" s="164">
        <v>2</v>
      </c>
      <c r="E1573" s="7">
        <v>720</v>
      </c>
      <c r="F1573" s="7">
        <v>0</v>
      </c>
      <c r="G1573" s="7">
        <v>0</v>
      </c>
      <c r="H1573" s="7">
        <v>72</v>
      </c>
      <c r="I1573" s="7">
        <v>648</v>
      </c>
      <c r="J1573" s="7">
        <v>0</v>
      </c>
      <c r="K1573" s="7">
        <v>648</v>
      </c>
      <c r="L1573" s="164">
        <v>1</v>
      </c>
      <c r="M1573" s="16">
        <v>0</v>
      </c>
      <c r="N1573" s="13">
        <v>46049</v>
      </c>
    </row>
    <row r="1574" spans="1:14" x14ac:dyDescent="0.15">
      <c r="A1574" s="163" t="s">
        <v>512</v>
      </c>
      <c r="B1574" s="164">
        <v>10427</v>
      </c>
      <c r="C1574" s="163" t="s">
        <v>12</v>
      </c>
      <c r="D1574" s="164">
        <v>2</v>
      </c>
      <c r="E1574" s="7">
        <v>718</v>
      </c>
      <c r="F1574" s="7">
        <v>0</v>
      </c>
      <c r="G1574" s="7">
        <v>0</v>
      </c>
      <c r="H1574" s="7">
        <v>0</v>
      </c>
      <c r="I1574" s="7">
        <v>718</v>
      </c>
      <c r="J1574" s="7">
        <v>0</v>
      </c>
      <c r="K1574" s="7">
        <v>718</v>
      </c>
      <c r="L1574" s="164">
        <v>1</v>
      </c>
      <c r="M1574" s="16">
        <v>0</v>
      </c>
      <c r="N1574" s="13">
        <v>46049</v>
      </c>
    </row>
    <row r="1575" spans="1:14" x14ac:dyDescent="0.15">
      <c r="A1575" s="163" t="s">
        <v>563</v>
      </c>
      <c r="B1575" s="164">
        <v>10432</v>
      </c>
      <c r="C1575" s="163" t="s">
        <v>13</v>
      </c>
      <c r="D1575" s="164">
        <v>1</v>
      </c>
      <c r="E1575" s="7">
        <v>315</v>
      </c>
      <c r="F1575" s="7">
        <v>0</v>
      </c>
      <c r="G1575" s="7">
        <v>0</v>
      </c>
      <c r="H1575" s="7">
        <v>0</v>
      </c>
      <c r="I1575" s="7">
        <v>315</v>
      </c>
      <c r="J1575" s="7">
        <v>0</v>
      </c>
      <c r="K1575" s="7">
        <v>315</v>
      </c>
      <c r="L1575" s="164">
        <v>1</v>
      </c>
      <c r="M1575" s="16">
        <v>0</v>
      </c>
      <c r="N1575" s="13">
        <v>46049</v>
      </c>
    </row>
    <row r="1576" spans="1:14" x14ac:dyDescent="0.15">
      <c r="A1576" s="163" t="s">
        <v>532</v>
      </c>
      <c r="B1576" s="164">
        <v>10421</v>
      </c>
      <c r="C1576" s="163" t="s">
        <v>79</v>
      </c>
      <c r="D1576" s="164">
        <v>1</v>
      </c>
      <c r="E1576" s="7">
        <v>238</v>
      </c>
      <c r="F1576" s="7">
        <v>0</v>
      </c>
      <c r="G1576" s="7">
        <v>0</v>
      </c>
      <c r="H1576" s="7">
        <v>6.37</v>
      </c>
      <c r="I1576" s="7">
        <v>231.63</v>
      </c>
      <c r="J1576" s="7">
        <v>0</v>
      </c>
      <c r="K1576" s="7">
        <v>231.63</v>
      </c>
      <c r="L1576" s="164">
        <v>1</v>
      </c>
      <c r="M1576" s="16">
        <v>0</v>
      </c>
      <c r="N1576" s="13">
        <v>46049</v>
      </c>
    </row>
    <row r="1577" spans="1:14" x14ac:dyDescent="0.15">
      <c r="A1577" s="163" t="s">
        <v>500</v>
      </c>
      <c r="B1577" s="164">
        <v>10494</v>
      </c>
      <c r="C1577" s="163" t="s">
        <v>98</v>
      </c>
      <c r="D1577" s="164">
        <v>1</v>
      </c>
      <c r="E1577" s="7">
        <v>38</v>
      </c>
      <c r="F1577" s="7">
        <v>0</v>
      </c>
      <c r="G1577" s="7">
        <v>0</v>
      </c>
      <c r="H1577" s="7">
        <v>0</v>
      </c>
      <c r="I1577" s="7">
        <v>38</v>
      </c>
      <c r="J1577" s="7">
        <v>0</v>
      </c>
      <c r="K1577" s="7">
        <v>38</v>
      </c>
      <c r="L1577" s="164">
        <v>1</v>
      </c>
      <c r="M1577" s="16">
        <v>0</v>
      </c>
      <c r="N1577" s="13">
        <v>46049</v>
      </c>
    </row>
    <row r="1578" spans="1:14" x14ac:dyDescent="0.15">
      <c r="A1578" s="163" t="s">
        <v>429</v>
      </c>
      <c r="B1578" s="164">
        <v>10632</v>
      </c>
      <c r="C1578" s="163" t="s">
        <v>727</v>
      </c>
      <c r="D1578" s="164">
        <v>2</v>
      </c>
      <c r="E1578" s="7">
        <v>318</v>
      </c>
      <c r="F1578" s="7">
        <v>0</v>
      </c>
      <c r="G1578" s="7">
        <v>0</v>
      </c>
      <c r="H1578" s="7">
        <v>8.68</v>
      </c>
      <c r="I1578" s="7">
        <v>309.32</v>
      </c>
      <c r="J1578" s="7">
        <v>0</v>
      </c>
      <c r="K1578" s="7">
        <v>309.32</v>
      </c>
      <c r="L1578" s="164">
        <v>1</v>
      </c>
      <c r="M1578" s="16">
        <v>0</v>
      </c>
      <c r="N1578" s="13">
        <v>46049</v>
      </c>
    </row>
    <row r="1579" spans="1:14" x14ac:dyDescent="0.15">
      <c r="A1579" s="163" t="s">
        <v>798</v>
      </c>
      <c r="B1579" s="164">
        <v>10660</v>
      </c>
      <c r="C1579" s="163" t="s">
        <v>9</v>
      </c>
      <c r="D1579" s="164">
        <v>1</v>
      </c>
      <c r="E1579" s="7">
        <v>265</v>
      </c>
      <c r="F1579" s="7">
        <v>0</v>
      </c>
      <c r="G1579" s="7">
        <v>0</v>
      </c>
      <c r="H1579" s="7">
        <v>26.31</v>
      </c>
      <c r="I1579" s="7">
        <v>238.69</v>
      </c>
      <c r="J1579" s="7">
        <v>0</v>
      </c>
      <c r="K1579" s="7">
        <v>238.69</v>
      </c>
      <c r="L1579" s="164">
        <v>1</v>
      </c>
      <c r="M1579" s="16">
        <v>0</v>
      </c>
      <c r="N1579" s="13">
        <v>46050</v>
      </c>
    </row>
    <row r="1580" spans="1:14" x14ac:dyDescent="0.15">
      <c r="A1580" s="163" t="s">
        <v>567</v>
      </c>
      <c r="B1580" s="164">
        <v>10662</v>
      </c>
      <c r="C1580" s="163" t="s">
        <v>32</v>
      </c>
      <c r="D1580" s="164">
        <v>1</v>
      </c>
      <c r="E1580" s="7">
        <v>1315</v>
      </c>
      <c r="F1580" s="7">
        <v>0</v>
      </c>
      <c r="G1580" s="7">
        <v>0</v>
      </c>
      <c r="H1580" s="7">
        <v>0</v>
      </c>
      <c r="I1580" s="7">
        <v>1315</v>
      </c>
      <c r="J1580" s="7">
        <v>0</v>
      </c>
      <c r="K1580" s="7">
        <v>1315</v>
      </c>
      <c r="L1580" s="164">
        <v>1</v>
      </c>
      <c r="M1580" s="16">
        <v>0</v>
      </c>
      <c r="N1580" s="13">
        <v>46050</v>
      </c>
    </row>
    <row r="1581" spans="1:14" x14ac:dyDescent="0.15">
      <c r="A1581" s="163" t="s">
        <v>517</v>
      </c>
      <c r="B1581" s="164">
        <v>10070</v>
      </c>
      <c r="C1581" s="163" t="s">
        <v>481</v>
      </c>
      <c r="D1581" s="164">
        <v>1</v>
      </c>
      <c r="E1581" s="7">
        <v>275</v>
      </c>
      <c r="F1581" s="7">
        <v>0</v>
      </c>
      <c r="G1581" s="7">
        <v>0</v>
      </c>
      <c r="H1581" s="7">
        <v>34.85</v>
      </c>
      <c r="I1581" s="7">
        <v>240.15</v>
      </c>
      <c r="J1581" s="7">
        <v>0</v>
      </c>
      <c r="K1581" s="7">
        <v>240.15</v>
      </c>
      <c r="L1581" s="164">
        <v>1</v>
      </c>
      <c r="M1581" s="16">
        <v>0</v>
      </c>
      <c r="N1581" s="13">
        <v>46050</v>
      </c>
    </row>
    <row r="1582" spans="1:14" x14ac:dyDescent="0.15">
      <c r="A1582" s="163" t="s">
        <v>518</v>
      </c>
      <c r="B1582" s="164">
        <v>10145</v>
      </c>
      <c r="C1582" s="163" t="s">
        <v>519</v>
      </c>
      <c r="D1582" s="164">
        <v>2</v>
      </c>
      <c r="E1582" s="7">
        <v>740</v>
      </c>
      <c r="F1582" s="7">
        <v>0</v>
      </c>
      <c r="G1582" s="7">
        <v>0</v>
      </c>
      <c r="H1582" s="7">
        <v>0</v>
      </c>
      <c r="I1582" s="7">
        <v>740</v>
      </c>
      <c r="J1582" s="7">
        <v>0</v>
      </c>
      <c r="K1582" s="7">
        <v>740</v>
      </c>
      <c r="L1582" s="164">
        <v>1</v>
      </c>
      <c r="M1582" s="16">
        <v>0</v>
      </c>
      <c r="N1582" s="13">
        <v>46050</v>
      </c>
    </row>
    <row r="1583" spans="1:14" x14ac:dyDescent="0.15">
      <c r="A1583" s="163" t="s">
        <v>574</v>
      </c>
      <c r="B1583" s="164">
        <v>10052</v>
      </c>
      <c r="C1583" s="163" t="s">
        <v>481</v>
      </c>
      <c r="D1583" s="164">
        <v>1</v>
      </c>
      <c r="E1583" s="7">
        <v>340</v>
      </c>
      <c r="F1583" s="7">
        <v>0</v>
      </c>
      <c r="G1583" s="7">
        <v>0</v>
      </c>
      <c r="H1583" s="7">
        <v>0</v>
      </c>
      <c r="I1583" s="7">
        <v>340</v>
      </c>
      <c r="J1583" s="7">
        <v>0</v>
      </c>
      <c r="K1583" s="7">
        <v>340</v>
      </c>
      <c r="L1583" s="164">
        <v>1</v>
      </c>
      <c r="M1583" s="16">
        <v>0</v>
      </c>
      <c r="N1583" s="13">
        <v>46050</v>
      </c>
    </row>
    <row r="1584" spans="1:14" x14ac:dyDescent="0.15">
      <c r="A1584" s="163" t="s">
        <v>575</v>
      </c>
      <c r="B1584" s="164">
        <v>10127</v>
      </c>
      <c r="C1584" s="163" t="s">
        <v>483</v>
      </c>
      <c r="D1584" s="164">
        <v>1</v>
      </c>
      <c r="E1584" s="7">
        <v>355</v>
      </c>
      <c r="F1584" s="7">
        <v>0</v>
      </c>
      <c r="G1584" s="7">
        <v>0</v>
      </c>
      <c r="H1584" s="7">
        <v>0</v>
      </c>
      <c r="I1584" s="7">
        <v>355</v>
      </c>
      <c r="J1584" s="7">
        <v>0</v>
      </c>
      <c r="K1584" s="7">
        <v>355</v>
      </c>
      <c r="L1584" s="164">
        <v>1</v>
      </c>
      <c r="M1584" s="16">
        <v>0</v>
      </c>
      <c r="N1584" s="13">
        <v>46050</v>
      </c>
    </row>
    <row r="1585" spans="1:14" x14ac:dyDescent="0.15">
      <c r="A1585" s="163" t="s">
        <v>576</v>
      </c>
      <c r="B1585" s="164">
        <v>10111</v>
      </c>
      <c r="C1585" s="163" t="s">
        <v>483</v>
      </c>
      <c r="D1585" s="164">
        <v>2</v>
      </c>
      <c r="E1585" s="7">
        <v>710</v>
      </c>
      <c r="F1585" s="7">
        <v>0</v>
      </c>
      <c r="G1585" s="7">
        <v>0</v>
      </c>
      <c r="H1585" s="7">
        <v>0</v>
      </c>
      <c r="I1585" s="7">
        <v>710</v>
      </c>
      <c r="J1585" s="7">
        <v>0</v>
      </c>
      <c r="K1585" s="7">
        <v>710</v>
      </c>
      <c r="L1585" s="164">
        <v>1</v>
      </c>
      <c r="M1585" s="16">
        <v>0</v>
      </c>
      <c r="N1585" s="13">
        <v>46050</v>
      </c>
    </row>
    <row r="1586" spans="1:14" x14ac:dyDescent="0.15">
      <c r="A1586" s="163" t="s">
        <v>487</v>
      </c>
      <c r="B1586" s="164">
        <v>10442</v>
      </c>
      <c r="C1586" s="163" t="s">
        <v>99</v>
      </c>
      <c r="D1586" s="164">
        <v>1</v>
      </c>
      <c r="E1586" s="7">
        <v>83</v>
      </c>
      <c r="F1586" s="7">
        <v>0</v>
      </c>
      <c r="G1586" s="7">
        <v>0</v>
      </c>
      <c r="H1586" s="7">
        <v>0</v>
      </c>
      <c r="I1586" s="7">
        <v>83</v>
      </c>
      <c r="J1586" s="7">
        <v>0</v>
      </c>
      <c r="K1586" s="7">
        <v>83</v>
      </c>
      <c r="L1586" s="164">
        <v>1</v>
      </c>
      <c r="M1586" s="16">
        <v>0</v>
      </c>
      <c r="N1586" s="13">
        <v>46050</v>
      </c>
    </row>
    <row r="1587" spans="1:14" x14ac:dyDescent="0.15">
      <c r="A1587" s="163" t="s">
        <v>523</v>
      </c>
      <c r="B1587" s="164">
        <v>10446</v>
      </c>
      <c r="C1587" s="163" t="s">
        <v>99</v>
      </c>
      <c r="D1587" s="164">
        <v>1</v>
      </c>
      <c r="E1587" s="7">
        <v>195</v>
      </c>
      <c r="F1587" s="7">
        <v>0</v>
      </c>
      <c r="G1587" s="7">
        <v>0</v>
      </c>
      <c r="H1587" s="7">
        <v>0</v>
      </c>
      <c r="I1587" s="7">
        <v>195</v>
      </c>
      <c r="J1587" s="7">
        <v>0</v>
      </c>
      <c r="K1587" s="7">
        <v>195</v>
      </c>
      <c r="L1587" s="164">
        <v>1</v>
      </c>
      <c r="M1587" s="16">
        <v>0</v>
      </c>
      <c r="N1587" s="13">
        <v>46050</v>
      </c>
    </row>
    <row r="1588" spans="1:14" x14ac:dyDescent="0.15">
      <c r="A1588" s="163" t="s">
        <v>488</v>
      </c>
      <c r="B1588" s="164">
        <v>10440</v>
      </c>
      <c r="C1588" s="163" t="s">
        <v>99</v>
      </c>
      <c r="D1588" s="164">
        <v>2</v>
      </c>
      <c r="E1588" s="7">
        <v>176</v>
      </c>
      <c r="F1588" s="7">
        <v>0</v>
      </c>
      <c r="G1588" s="7">
        <v>0</v>
      </c>
      <c r="H1588" s="7">
        <v>0</v>
      </c>
      <c r="I1588" s="7">
        <v>176</v>
      </c>
      <c r="J1588" s="7">
        <v>0</v>
      </c>
      <c r="K1588" s="7">
        <v>176</v>
      </c>
      <c r="L1588" s="164">
        <v>1</v>
      </c>
      <c r="M1588" s="16">
        <v>0</v>
      </c>
      <c r="N1588" s="13">
        <v>46050</v>
      </c>
    </row>
    <row r="1589" spans="1:14" x14ac:dyDescent="0.15">
      <c r="A1589" s="163" t="s">
        <v>552</v>
      </c>
      <c r="B1589" s="164">
        <v>10211</v>
      </c>
      <c r="C1589" s="163" t="s">
        <v>491</v>
      </c>
      <c r="D1589" s="164">
        <v>1</v>
      </c>
      <c r="E1589" s="7">
        <v>265</v>
      </c>
      <c r="F1589" s="7">
        <v>0</v>
      </c>
      <c r="G1589" s="7">
        <v>0</v>
      </c>
      <c r="H1589" s="7">
        <v>0</v>
      </c>
      <c r="I1589" s="7">
        <v>265</v>
      </c>
      <c r="J1589" s="7">
        <v>0</v>
      </c>
      <c r="K1589" s="7">
        <v>265</v>
      </c>
      <c r="L1589" s="164">
        <v>1</v>
      </c>
      <c r="M1589" s="16">
        <v>0</v>
      </c>
      <c r="N1589" s="13">
        <v>46050</v>
      </c>
    </row>
    <row r="1590" spans="1:14" x14ac:dyDescent="0.15">
      <c r="A1590" s="163" t="s">
        <v>492</v>
      </c>
      <c r="B1590" s="164">
        <v>10216</v>
      </c>
      <c r="C1590" s="163" t="s">
        <v>491</v>
      </c>
      <c r="D1590" s="164">
        <v>1</v>
      </c>
      <c r="E1590" s="7">
        <v>245</v>
      </c>
      <c r="F1590" s="7">
        <v>0</v>
      </c>
      <c r="G1590" s="7">
        <v>0</v>
      </c>
      <c r="H1590" s="7">
        <v>0</v>
      </c>
      <c r="I1590" s="7">
        <v>245</v>
      </c>
      <c r="J1590" s="7">
        <v>0</v>
      </c>
      <c r="K1590" s="7">
        <v>245</v>
      </c>
      <c r="L1590" s="164">
        <v>1</v>
      </c>
      <c r="M1590" s="16">
        <v>0</v>
      </c>
      <c r="N1590" s="13">
        <v>46050</v>
      </c>
    </row>
    <row r="1591" spans="1:14" x14ac:dyDescent="0.15">
      <c r="A1591" s="163" t="s">
        <v>493</v>
      </c>
      <c r="B1591" s="164">
        <v>10264</v>
      </c>
      <c r="C1591" s="163" t="s">
        <v>9</v>
      </c>
      <c r="D1591" s="164">
        <v>3</v>
      </c>
      <c r="E1591" s="7">
        <v>570</v>
      </c>
      <c r="F1591" s="7">
        <v>0</v>
      </c>
      <c r="G1591" s="7">
        <v>0</v>
      </c>
      <c r="H1591" s="7">
        <v>37.86</v>
      </c>
      <c r="I1591" s="7">
        <v>532.14</v>
      </c>
      <c r="J1591" s="7">
        <v>0</v>
      </c>
      <c r="K1591" s="7">
        <v>532.14</v>
      </c>
      <c r="L1591" s="164">
        <v>1</v>
      </c>
      <c r="M1591" s="16">
        <v>0</v>
      </c>
      <c r="N1591" s="13">
        <v>46050</v>
      </c>
    </row>
    <row r="1592" spans="1:14" x14ac:dyDescent="0.15">
      <c r="A1592" s="163" t="s">
        <v>686</v>
      </c>
      <c r="B1592" s="164">
        <v>10366</v>
      </c>
      <c r="C1592" s="163" t="s">
        <v>9</v>
      </c>
      <c r="D1592" s="164">
        <v>1</v>
      </c>
      <c r="E1592" s="7">
        <v>270</v>
      </c>
      <c r="F1592" s="7">
        <v>0</v>
      </c>
      <c r="G1592" s="7">
        <v>0</v>
      </c>
      <c r="H1592" s="7">
        <v>27</v>
      </c>
      <c r="I1592" s="7">
        <v>243</v>
      </c>
      <c r="J1592" s="7">
        <v>0</v>
      </c>
      <c r="K1592" s="7">
        <v>243</v>
      </c>
      <c r="L1592" s="164">
        <v>1</v>
      </c>
      <c r="M1592" s="16">
        <v>0</v>
      </c>
      <c r="N1592" s="13">
        <v>46050</v>
      </c>
    </row>
    <row r="1593" spans="1:14" x14ac:dyDescent="0.15">
      <c r="A1593" s="163" t="s">
        <v>828</v>
      </c>
      <c r="B1593" s="164">
        <v>10380</v>
      </c>
      <c r="C1593" s="163" t="s">
        <v>9</v>
      </c>
      <c r="D1593" s="164">
        <v>1</v>
      </c>
      <c r="E1593" s="7">
        <v>230</v>
      </c>
      <c r="F1593" s="7">
        <v>0</v>
      </c>
      <c r="G1593" s="7">
        <v>0</v>
      </c>
      <c r="H1593" s="7">
        <v>22.83</v>
      </c>
      <c r="I1593" s="7">
        <v>207.17</v>
      </c>
      <c r="J1593" s="7">
        <v>0</v>
      </c>
      <c r="K1593" s="7">
        <v>207.17</v>
      </c>
      <c r="L1593" s="164">
        <v>1</v>
      </c>
      <c r="M1593" s="16">
        <v>0</v>
      </c>
      <c r="N1593" s="13">
        <v>46050</v>
      </c>
    </row>
    <row r="1594" spans="1:14" x14ac:dyDescent="0.15">
      <c r="A1594" s="163" t="s">
        <v>526</v>
      </c>
      <c r="B1594" s="164">
        <v>10363</v>
      </c>
      <c r="C1594" s="163" t="s">
        <v>9</v>
      </c>
      <c r="D1594" s="164">
        <v>2</v>
      </c>
      <c r="E1594" s="7">
        <v>530</v>
      </c>
      <c r="F1594" s="7">
        <v>0</v>
      </c>
      <c r="G1594" s="7">
        <v>0</v>
      </c>
      <c r="H1594" s="7">
        <v>0</v>
      </c>
      <c r="I1594" s="7">
        <v>530</v>
      </c>
      <c r="J1594" s="7">
        <v>0</v>
      </c>
      <c r="K1594" s="7">
        <v>530</v>
      </c>
      <c r="L1594" s="164">
        <v>1</v>
      </c>
      <c r="M1594" s="16">
        <v>0</v>
      </c>
      <c r="N1594" s="13">
        <v>46050</v>
      </c>
    </row>
    <row r="1595" spans="1:14" x14ac:dyDescent="0.15">
      <c r="A1595" s="163" t="s">
        <v>802</v>
      </c>
      <c r="B1595" s="164">
        <v>10365</v>
      </c>
      <c r="C1595" s="163" t="s">
        <v>9</v>
      </c>
      <c r="D1595" s="164">
        <v>1</v>
      </c>
      <c r="E1595" s="7">
        <v>320</v>
      </c>
      <c r="F1595" s="7">
        <v>0</v>
      </c>
      <c r="G1595" s="7">
        <v>0</v>
      </c>
      <c r="H1595" s="7">
        <v>32</v>
      </c>
      <c r="I1595" s="7">
        <v>288</v>
      </c>
      <c r="J1595" s="7">
        <v>0</v>
      </c>
      <c r="K1595" s="7">
        <v>288</v>
      </c>
      <c r="L1595" s="164">
        <v>1</v>
      </c>
      <c r="M1595" s="16">
        <v>0</v>
      </c>
      <c r="N1595" s="13">
        <v>46050</v>
      </c>
    </row>
    <row r="1596" spans="1:14" x14ac:dyDescent="0.15">
      <c r="A1596" s="163" t="s">
        <v>604</v>
      </c>
      <c r="B1596" s="164">
        <v>10685</v>
      </c>
      <c r="C1596" s="163" t="s">
        <v>9</v>
      </c>
      <c r="D1596" s="164">
        <v>1</v>
      </c>
      <c r="E1596" s="7">
        <v>225</v>
      </c>
      <c r="F1596" s="7">
        <v>0</v>
      </c>
      <c r="G1596" s="7">
        <v>0</v>
      </c>
      <c r="H1596" s="7">
        <v>0</v>
      </c>
      <c r="I1596" s="7">
        <v>225</v>
      </c>
      <c r="J1596" s="7">
        <v>0</v>
      </c>
      <c r="K1596" s="7">
        <v>225</v>
      </c>
      <c r="L1596" s="164">
        <v>1</v>
      </c>
      <c r="M1596" s="16">
        <v>0</v>
      </c>
      <c r="N1596" s="13">
        <v>46050</v>
      </c>
    </row>
    <row r="1597" spans="1:14" x14ac:dyDescent="0.15">
      <c r="A1597" s="163" t="s">
        <v>708</v>
      </c>
      <c r="B1597" s="164">
        <v>10034</v>
      </c>
      <c r="C1597" s="163" t="s">
        <v>77</v>
      </c>
      <c r="D1597" s="164">
        <v>1</v>
      </c>
      <c r="E1597" s="7">
        <v>1435</v>
      </c>
      <c r="F1597" s="7">
        <v>0</v>
      </c>
      <c r="G1597" s="7">
        <v>0</v>
      </c>
      <c r="H1597" s="7">
        <v>0</v>
      </c>
      <c r="I1597" s="7">
        <v>1435</v>
      </c>
      <c r="J1597" s="7">
        <v>0</v>
      </c>
      <c r="K1597" s="7">
        <v>1435</v>
      </c>
      <c r="L1597" s="164">
        <v>1</v>
      </c>
      <c r="M1597" s="16">
        <v>0</v>
      </c>
      <c r="N1597" s="13">
        <v>46050</v>
      </c>
    </row>
    <row r="1598" spans="1:14" x14ac:dyDescent="0.15">
      <c r="A1598" s="163" t="s">
        <v>651</v>
      </c>
      <c r="B1598" s="164">
        <v>10355</v>
      </c>
      <c r="C1598" s="163" t="s">
        <v>19</v>
      </c>
      <c r="D1598" s="164">
        <v>1</v>
      </c>
      <c r="E1598" s="7">
        <v>350</v>
      </c>
      <c r="F1598" s="7">
        <v>0</v>
      </c>
      <c r="G1598" s="7">
        <v>0</v>
      </c>
      <c r="H1598" s="7">
        <v>0</v>
      </c>
      <c r="I1598" s="7">
        <v>350</v>
      </c>
      <c r="J1598" s="7">
        <v>0</v>
      </c>
      <c r="K1598" s="7">
        <v>350</v>
      </c>
      <c r="L1598" s="164">
        <v>1</v>
      </c>
      <c r="M1598" s="16">
        <v>0</v>
      </c>
      <c r="N1598" s="13">
        <v>46050</v>
      </c>
    </row>
    <row r="1599" spans="1:14" x14ac:dyDescent="0.15">
      <c r="A1599" s="163" t="s">
        <v>510</v>
      </c>
      <c r="B1599" s="164">
        <v>10043</v>
      </c>
      <c r="C1599" s="163" t="s">
        <v>19</v>
      </c>
      <c r="D1599" s="164">
        <v>1</v>
      </c>
      <c r="E1599" s="7">
        <v>310</v>
      </c>
      <c r="F1599" s="7">
        <v>0</v>
      </c>
      <c r="G1599" s="7">
        <v>0</v>
      </c>
      <c r="H1599" s="7">
        <v>0</v>
      </c>
      <c r="I1599" s="7">
        <v>310</v>
      </c>
      <c r="J1599" s="7">
        <v>0</v>
      </c>
      <c r="K1599" s="7">
        <v>310</v>
      </c>
      <c r="L1599" s="164">
        <v>1</v>
      </c>
      <c r="M1599" s="16">
        <v>0</v>
      </c>
      <c r="N1599" s="13">
        <v>46050</v>
      </c>
    </row>
    <row r="1600" spans="1:14" x14ac:dyDescent="0.15">
      <c r="A1600" s="163" t="s">
        <v>496</v>
      </c>
      <c r="B1600" s="164">
        <v>10360</v>
      </c>
      <c r="C1600" s="163" t="s">
        <v>19</v>
      </c>
      <c r="D1600" s="164">
        <v>1</v>
      </c>
      <c r="E1600" s="7">
        <v>385</v>
      </c>
      <c r="F1600" s="7">
        <v>0</v>
      </c>
      <c r="G1600" s="7">
        <v>0</v>
      </c>
      <c r="H1600" s="7">
        <v>0</v>
      </c>
      <c r="I1600" s="7">
        <v>385</v>
      </c>
      <c r="J1600" s="7">
        <v>0</v>
      </c>
      <c r="K1600" s="7">
        <v>385</v>
      </c>
      <c r="L1600" s="164">
        <v>1</v>
      </c>
      <c r="M1600" s="16">
        <v>0</v>
      </c>
      <c r="N1600" s="13">
        <v>46050</v>
      </c>
    </row>
    <row r="1601" spans="1:14" x14ac:dyDescent="0.15">
      <c r="A1601" s="163" t="s">
        <v>498</v>
      </c>
      <c r="B1601" s="164">
        <v>10356</v>
      </c>
      <c r="C1601" s="163" t="s">
        <v>19</v>
      </c>
      <c r="D1601" s="164">
        <v>1</v>
      </c>
      <c r="E1601" s="7">
        <v>360</v>
      </c>
      <c r="F1601" s="7">
        <v>0</v>
      </c>
      <c r="G1601" s="7">
        <v>0</v>
      </c>
      <c r="H1601" s="7">
        <v>0</v>
      </c>
      <c r="I1601" s="7">
        <v>360</v>
      </c>
      <c r="J1601" s="7">
        <v>0</v>
      </c>
      <c r="K1601" s="7">
        <v>360</v>
      </c>
      <c r="L1601" s="164">
        <v>1</v>
      </c>
      <c r="M1601" s="16">
        <v>0</v>
      </c>
      <c r="N1601" s="13">
        <v>46050</v>
      </c>
    </row>
    <row r="1602" spans="1:14" x14ac:dyDescent="0.15">
      <c r="A1602" s="163" t="s">
        <v>590</v>
      </c>
      <c r="B1602" s="164">
        <v>10411</v>
      </c>
      <c r="C1602" s="163" t="s">
        <v>4</v>
      </c>
      <c r="D1602" s="164">
        <v>1</v>
      </c>
      <c r="E1602" s="7">
        <v>395</v>
      </c>
      <c r="F1602" s="7">
        <v>0</v>
      </c>
      <c r="G1602" s="7">
        <v>0</v>
      </c>
      <c r="H1602" s="7">
        <v>0</v>
      </c>
      <c r="I1602" s="7">
        <v>395</v>
      </c>
      <c r="J1602" s="7">
        <v>0</v>
      </c>
      <c r="K1602" s="7">
        <v>395</v>
      </c>
      <c r="L1602" s="164">
        <v>1</v>
      </c>
      <c r="M1602" s="16">
        <v>0</v>
      </c>
      <c r="N1602" s="13">
        <v>46050</v>
      </c>
    </row>
    <row r="1603" spans="1:14" x14ac:dyDescent="0.15">
      <c r="A1603" s="163" t="s">
        <v>473</v>
      </c>
      <c r="B1603" s="164">
        <v>10528</v>
      </c>
      <c r="C1603" s="163" t="s">
        <v>399</v>
      </c>
      <c r="D1603" s="164">
        <v>1</v>
      </c>
      <c r="E1603" s="7">
        <v>0</v>
      </c>
      <c r="F1603" s="7">
        <v>0</v>
      </c>
      <c r="G1603" s="7">
        <v>0</v>
      </c>
      <c r="H1603" s="7">
        <v>0</v>
      </c>
      <c r="I1603" s="7">
        <v>0</v>
      </c>
      <c r="J1603" s="7">
        <v>0</v>
      </c>
      <c r="K1603" s="7">
        <v>0</v>
      </c>
      <c r="L1603" s="164">
        <v>0</v>
      </c>
      <c r="M1603" s="16">
        <v>0</v>
      </c>
      <c r="N1603" s="13">
        <v>46050</v>
      </c>
    </row>
    <row r="1604" spans="1:14" x14ac:dyDescent="0.15">
      <c r="A1604" s="163" t="s">
        <v>433</v>
      </c>
      <c r="B1604" s="164">
        <v>10405</v>
      </c>
      <c r="C1604" s="163" t="s">
        <v>399</v>
      </c>
      <c r="D1604" s="164">
        <v>1</v>
      </c>
      <c r="E1604" s="7">
        <v>0</v>
      </c>
      <c r="F1604" s="7">
        <v>0</v>
      </c>
      <c r="G1604" s="7">
        <v>0</v>
      </c>
      <c r="H1604" s="7">
        <v>0</v>
      </c>
      <c r="I1604" s="7">
        <v>0</v>
      </c>
      <c r="J1604" s="7">
        <v>0</v>
      </c>
      <c r="K1604" s="7">
        <v>0</v>
      </c>
      <c r="L1604" s="164">
        <v>0</v>
      </c>
      <c r="M1604" s="16">
        <v>0</v>
      </c>
      <c r="N1604" s="13">
        <v>46050</v>
      </c>
    </row>
    <row r="1605" spans="1:14" x14ac:dyDescent="0.15">
      <c r="A1605" s="163" t="s">
        <v>427</v>
      </c>
      <c r="B1605" s="164">
        <v>10633</v>
      </c>
      <c r="C1605" s="163" t="s">
        <v>727</v>
      </c>
      <c r="D1605" s="164">
        <v>1</v>
      </c>
      <c r="E1605" s="7">
        <v>159</v>
      </c>
      <c r="F1605" s="7">
        <v>0</v>
      </c>
      <c r="G1605" s="7">
        <v>0</v>
      </c>
      <c r="H1605" s="7">
        <v>0</v>
      </c>
      <c r="I1605" s="7">
        <v>159</v>
      </c>
      <c r="J1605" s="7">
        <v>0</v>
      </c>
      <c r="K1605" s="7">
        <v>159</v>
      </c>
      <c r="L1605" s="164">
        <v>1</v>
      </c>
      <c r="M1605" s="16">
        <v>0</v>
      </c>
      <c r="N1605" s="13">
        <v>46050</v>
      </c>
    </row>
    <row r="1606" spans="1:14" x14ac:dyDescent="0.15">
      <c r="A1606" s="163" t="s">
        <v>841</v>
      </c>
      <c r="B1606" s="164">
        <v>10641111111</v>
      </c>
      <c r="C1606" s="163" t="s">
        <v>744</v>
      </c>
      <c r="D1606" s="164">
        <v>1</v>
      </c>
      <c r="E1606" s="7">
        <v>90</v>
      </c>
      <c r="F1606" s="7">
        <v>0</v>
      </c>
      <c r="G1606" s="7">
        <v>0</v>
      </c>
      <c r="H1606" s="7">
        <v>0</v>
      </c>
      <c r="I1606" s="7">
        <v>90</v>
      </c>
      <c r="J1606" s="7">
        <v>0</v>
      </c>
      <c r="K1606" s="7">
        <v>90</v>
      </c>
      <c r="L1606" s="164">
        <v>1</v>
      </c>
      <c r="M1606" s="16">
        <v>0</v>
      </c>
      <c r="N1606" s="13">
        <v>46050</v>
      </c>
    </row>
    <row r="1607" spans="1:14" x14ac:dyDescent="0.15">
      <c r="A1607" s="163" t="s">
        <v>817</v>
      </c>
      <c r="B1607" s="164">
        <v>106411111</v>
      </c>
      <c r="C1607" s="163" t="s">
        <v>399</v>
      </c>
      <c r="D1607" s="164">
        <v>1</v>
      </c>
      <c r="E1607" s="7">
        <v>0</v>
      </c>
      <c r="F1607" s="7">
        <v>0</v>
      </c>
      <c r="G1607" s="7">
        <v>0</v>
      </c>
      <c r="H1607" s="7">
        <v>0</v>
      </c>
      <c r="I1607" s="7">
        <v>0</v>
      </c>
      <c r="J1607" s="7">
        <v>0</v>
      </c>
      <c r="K1607" s="7">
        <v>0</v>
      </c>
      <c r="L1607" s="164">
        <v>0</v>
      </c>
      <c r="M1607" s="16">
        <v>0</v>
      </c>
      <c r="N1607" s="13">
        <v>46050</v>
      </c>
    </row>
    <row r="1608" spans="1:14" x14ac:dyDescent="0.15">
      <c r="A1608" s="163" t="s">
        <v>714</v>
      </c>
      <c r="B1608" s="164">
        <v>10558</v>
      </c>
      <c r="C1608" s="163" t="s">
        <v>399</v>
      </c>
      <c r="D1608" s="164">
        <v>2</v>
      </c>
      <c r="E1608" s="7">
        <v>0</v>
      </c>
      <c r="F1608" s="7">
        <v>0</v>
      </c>
      <c r="G1608" s="7">
        <v>0</v>
      </c>
      <c r="H1608" s="7">
        <v>0</v>
      </c>
      <c r="I1608" s="7">
        <v>0</v>
      </c>
      <c r="J1608" s="7">
        <v>0</v>
      </c>
      <c r="K1608" s="7">
        <v>0</v>
      </c>
      <c r="L1608" s="164">
        <v>0</v>
      </c>
      <c r="M1608" s="16">
        <v>0</v>
      </c>
      <c r="N1608" s="13">
        <v>46050</v>
      </c>
    </row>
    <row r="1609" spans="1:14" x14ac:dyDescent="0.15">
      <c r="A1609" s="163" t="s">
        <v>429</v>
      </c>
      <c r="B1609" s="164">
        <v>10632</v>
      </c>
      <c r="C1609" s="163" t="s">
        <v>727</v>
      </c>
      <c r="D1609" s="164">
        <v>4</v>
      </c>
      <c r="E1609" s="7">
        <v>636</v>
      </c>
      <c r="F1609" s="7">
        <v>0</v>
      </c>
      <c r="G1609" s="7">
        <v>0</v>
      </c>
      <c r="H1609" s="7">
        <v>20.149999999999999</v>
      </c>
      <c r="I1609" s="7">
        <v>615.85</v>
      </c>
      <c r="J1609" s="7">
        <v>0</v>
      </c>
      <c r="K1609" s="7">
        <v>615.85</v>
      </c>
      <c r="L1609" s="164">
        <v>1</v>
      </c>
      <c r="M1609" s="16">
        <v>0</v>
      </c>
      <c r="N1609" s="13">
        <v>46050</v>
      </c>
    </row>
    <row r="1610" spans="1:14" x14ac:dyDescent="0.15">
      <c r="A1610" s="163" t="s">
        <v>813</v>
      </c>
      <c r="B1610" s="164">
        <v>10559</v>
      </c>
      <c r="C1610" s="163" t="s">
        <v>399</v>
      </c>
      <c r="D1610" s="164">
        <v>1</v>
      </c>
      <c r="E1610" s="7">
        <v>0</v>
      </c>
      <c r="F1610" s="7">
        <v>0</v>
      </c>
      <c r="G1610" s="7">
        <v>0</v>
      </c>
      <c r="H1610" s="7">
        <v>0</v>
      </c>
      <c r="I1610" s="7">
        <v>0</v>
      </c>
      <c r="J1610" s="7">
        <v>0</v>
      </c>
      <c r="K1610" s="7">
        <v>0</v>
      </c>
      <c r="L1610" s="164">
        <v>0</v>
      </c>
      <c r="M1610" s="16">
        <v>0</v>
      </c>
      <c r="N1610" s="13">
        <v>46050</v>
      </c>
    </row>
    <row r="1611" spans="1:14" x14ac:dyDescent="0.15">
      <c r="A1611" s="163" t="s">
        <v>567</v>
      </c>
      <c r="B1611" s="164">
        <v>10662</v>
      </c>
      <c r="C1611" s="163" t="s">
        <v>32</v>
      </c>
      <c r="D1611" s="164">
        <v>1</v>
      </c>
      <c r="E1611" s="7">
        <v>1315</v>
      </c>
      <c r="F1611" s="7">
        <v>0</v>
      </c>
      <c r="G1611" s="7">
        <v>0</v>
      </c>
      <c r="H1611" s="7">
        <v>0</v>
      </c>
      <c r="I1611" s="7">
        <v>1315</v>
      </c>
      <c r="J1611" s="7">
        <v>0</v>
      </c>
      <c r="K1611" s="7">
        <v>1315</v>
      </c>
      <c r="L1611" s="164">
        <v>1</v>
      </c>
      <c r="M1611" s="16">
        <v>0</v>
      </c>
      <c r="N1611" s="13">
        <v>46051</v>
      </c>
    </row>
    <row r="1612" spans="1:14" x14ac:dyDescent="0.15">
      <c r="A1612" s="163" t="s">
        <v>479</v>
      </c>
      <c r="B1612" s="164">
        <v>10396</v>
      </c>
      <c r="C1612" s="163" t="s">
        <v>32</v>
      </c>
      <c r="D1612" s="164">
        <v>1</v>
      </c>
      <c r="E1612" s="7">
        <v>555</v>
      </c>
      <c r="F1612" s="7">
        <v>0</v>
      </c>
      <c r="G1612" s="7">
        <v>0</v>
      </c>
      <c r="H1612" s="7">
        <v>0</v>
      </c>
      <c r="I1612" s="7">
        <v>555</v>
      </c>
      <c r="J1612" s="7">
        <v>0</v>
      </c>
      <c r="K1612" s="7">
        <v>555</v>
      </c>
      <c r="L1612" s="164">
        <v>1</v>
      </c>
      <c r="M1612" s="16">
        <v>0</v>
      </c>
      <c r="N1612" s="13">
        <v>46051</v>
      </c>
    </row>
    <row r="1613" spans="1:14" x14ac:dyDescent="0.15">
      <c r="A1613" s="163" t="s">
        <v>725</v>
      </c>
      <c r="B1613" s="164">
        <v>10098</v>
      </c>
      <c r="C1613" s="163" t="s">
        <v>483</v>
      </c>
      <c r="D1613" s="164">
        <v>1</v>
      </c>
      <c r="E1613" s="7">
        <v>275</v>
      </c>
      <c r="F1613" s="7">
        <v>0</v>
      </c>
      <c r="G1613" s="7">
        <v>0</v>
      </c>
      <c r="H1613" s="7">
        <v>0</v>
      </c>
      <c r="I1613" s="7">
        <v>275</v>
      </c>
      <c r="J1613" s="7">
        <v>0</v>
      </c>
      <c r="K1613" s="7">
        <v>275</v>
      </c>
      <c r="L1613" s="164">
        <v>1</v>
      </c>
      <c r="M1613" s="16">
        <v>0</v>
      </c>
      <c r="N1613" s="13">
        <v>46051</v>
      </c>
    </row>
    <row r="1614" spans="1:14" x14ac:dyDescent="0.15">
      <c r="A1614" s="163" t="s">
        <v>680</v>
      </c>
      <c r="B1614" s="164">
        <v>10152</v>
      </c>
      <c r="C1614" s="163" t="s">
        <v>519</v>
      </c>
      <c r="D1614" s="164">
        <v>2</v>
      </c>
      <c r="E1614" s="7">
        <v>700</v>
      </c>
      <c r="F1614" s="7">
        <v>0</v>
      </c>
      <c r="G1614" s="7">
        <v>0</v>
      </c>
      <c r="H1614" s="7">
        <v>20.14</v>
      </c>
      <c r="I1614" s="7">
        <v>679.86</v>
      </c>
      <c r="J1614" s="7">
        <v>0</v>
      </c>
      <c r="K1614" s="7">
        <v>679.86</v>
      </c>
      <c r="L1614" s="164">
        <v>1</v>
      </c>
      <c r="M1614" s="16">
        <v>0</v>
      </c>
      <c r="N1614" s="13">
        <v>46051</v>
      </c>
    </row>
    <row r="1615" spans="1:14" x14ac:dyDescent="0.15">
      <c r="A1615" s="163" t="s">
        <v>559</v>
      </c>
      <c r="B1615" s="164">
        <v>10168</v>
      </c>
      <c r="C1615" s="163" t="s">
        <v>519</v>
      </c>
      <c r="D1615" s="164">
        <v>1</v>
      </c>
      <c r="E1615" s="7">
        <v>385</v>
      </c>
      <c r="F1615" s="7">
        <v>0</v>
      </c>
      <c r="G1615" s="7">
        <v>0</v>
      </c>
      <c r="H1615" s="7">
        <v>0</v>
      </c>
      <c r="I1615" s="7">
        <v>385</v>
      </c>
      <c r="J1615" s="7">
        <v>0</v>
      </c>
      <c r="K1615" s="7">
        <v>385</v>
      </c>
      <c r="L1615" s="164">
        <v>1</v>
      </c>
      <c r="M1615" s="16">
        <v>0</v>
      </c>
      <c r="N1615" s="13">
        <v>46051</v>
      </c>
    </row>
    <row r="1616" spans="1:14" x14ac:dyDescent="0.15">
      <c r="A1616" s="163" t="s">
        <v>549</v>
      </c>
      <c r="B1616" s="164">
        <v>10157</v>
      </c>
      <c r="C1616" s="163" t="s">
        <v>519</v>
      </c>
      <c r="D1616" s="164">
        <v>2</v>
      </c>
      <c r="E1616" s="7">
        <v>700</v>
      </c>
      <c r="F1616" s="7">
        <v>0</v>
      </c>
      <c r="G1616" s="7">
        <v>0</v>
      </c>
      <c r="H1616" s="7">
        <v>10.07</v>
      </c>
      <c r="I1616" s="7">
        <v>689.93</v>
      </c>
      <c r="J1616" s="7">
        <v>0</v>
      </c>
      <c r="K1616" s="7">
        <v>689.93</v>
      </c>
      <c r="L1616" s="164">
        <v>1</v>
      </c>
      <c r="M1616" s="16">
        <v>0</v>
      </c>
      <c r="N1616" s="13">
        <v>46051</v>
      </c>
    </row>
    <row r="1617" spans="1:14" x14ac:dyDescent="0.15">
      <c r="A1617" s="163" t="s">
        <v>554</v>
      </c>
      <c r="B1617" s="164">
        <v>10067</v>
      </c>
      <c r="C1617" s="163" t="s">
        <v>481</v>
      </c>
      <c r="D1617" s="164">
        <v>1</v>
      </c>
      <c r="E1617" s="7">
        <v>275</v>
      </c>
      <c r="F1617" s="7">
        <v>0</v>
      </c>
      <c r="G1617" s="7">
        <v>0</v>
      </c>
      <c r="H1617" s="7">
        <v>0</v>
      </c>
      <c r="I1617" s="7">
        <v>275</v>
      </c>
      <c r="J1617" s="7">
        <v>0</v>
      </c>
      <c r="K1617" s="7">
        <v>275</v>
      </c>
      <c r="L1617" s="164">
        <v>1</v>
      </c>
      <c r="M1617" s="16">
        <v>0</v>
      </c>
      <c r="N1617" s="13">
        <v>46051</v>
      </c>
    </row>
    <row r="1618" spans="1:14" x14ac:dyDescent="0.15">
      <c r="A1618" s="163" t="s">
        <v>518</v>
      </c>
      <c r="B1618" s="164">
        <v>10145</v>
      </c>
      <c r="C1618" s="163" t="s">
        <v>519</v>
      </c>
      <c r="D1618" s="164">
        <v>1</v>
      </c>
      <c r="E1618" s="7">
        <v>370</v>
      </c>
      <c r="F1618" s="7">
        <v>0</v>
      </c>
      <c r="G1618" s="7">
        <v>0</v>
      </c>
      <c r="H1618" s="7">
        <v>0</v>
      </c>
      <c r="I1618" s="7">
        <v>370</v>
      </c>
      <c r="J1618" s="7">
        <v>0</v>
      </c>
      <c r="K1618" s="7">
        <v>370</v>
      </c>
      <c r="L1618" s="164">
        <v>1</v>
      </c>
      <c r="M1618" s="16">
        <v>0</v>
      </c>
      <c r="N1618" s="13">
        <v>46051</v>
      </c>
    </row>
    <row r="1619" spans="1:14" x14ac:dyDescent="0.15">
      <c r="A1619" s="163" t="s">
        <v>504</v>
      </c>
      <c r="B1619" s="164">
        <v>10125</v>
      </c>
      <c r="C1619" s="163" t="s">
        <v>483</v>
      </c>
      <c r="D1619" s="164">
        <v>1</v>
      </c>
      <c r="E1619" s="7">
        <v>275</v>
      </c>
      <c r="F1619" s="7">
        <v>0</v>
      </c>
      <c r="G1619" s="7">
        <v>0</v>
      </c>
      <c r="H1619" s="7">
        <v>0</v>
      </c>
      <c r="I1619" s="7">
        <v>275</v>
      </c>
      <c r="J1619" s="7">
        <v>0</v>
      </c>
      <c r="K1619" s="7">
        <v>275</v>
      </c>
      <c r="L1619" s="164">
        <v>1</v>
      </c>
      <c r="M1619" s="16">
        <v>0</v>
      </c>
      <c r="N1619" s="13">
        <v>46051</v>
      </c>
    </row>
    <row r="1620" spans="1:14" x14ac:dyDescent="0.15">
      <c r="A1620" s="163" t="s">
        <v>482</v>
      </c>
      <c r="B1620" s="164">
        <v>10109</v>
      </c>
      <c r="C1620" s="163" t="s">
        <v>483</v>
      </c>
      <c r="D1620" s="164">
        <v>1</v>
      </c>
      <c r="E1620" s="7">
        <v>275</v>
      </c>
      <c r="F1620" s="7">
        <v>0</v>
      </c>
      <c r="G1620" s="7">
        <v>0</v>
      </c>
      <c r="H1620" s="7">
        <v>0</v>
      </c>
      <c r="I1620" s="7">
        <v>275</v>
      </c>
      <c r="J1620" s="7">
        <v>0</v>
      </c>
      <c r="K1620" s="7">
        <v>275</v>
      </c>
      <c r="L1620" s="164">
        <v>1</v>
      </c>
      <c r="M1620" s="16">
        <v>0</v>
      </c>
      <c r="N1620" s="13">
        <v>46051</v>
      </c>
    </row>
    <row r="1621" spans="1:14" x14ac:dyDescent="0.15">
      <c r="A1621" s="163" t="s">
        <v>577</v>
      </c>
      <c r="B1621" s="164">
        <v>10097</v>
      </c>
      <c r="C1621" s="163" t="s">
        <v>483</v>
      </c>
      <c r="D1621" s="164">
        <v>1</v>
      </c>
      <c r="E1621" s="7">
        <v>355</v>
      </c>
      <c r="F1621" s="7">
        <v>0</v>
      </c>
      <c r="G1621" s="7">
        <v>0</v>
      </c>
      <c r="H1621" s="7">
        <v>0</v>
      </c>
      <c r="I1621" s="7">
        <v>355</v>
      </c>
      <c r="J1621" s="7">
        <v>0</v>
      </c>
      <c r="K1621" s="7">
        <v>355</v>
      </c>
      <c r="L1621" s="164">
        <v>1</v>
      </c>
      <c r="M1621" s="16">
        <v>0</v>
      </c>
      <c r="N1621" s="13">
        <v>46051</v>
      </c>
    </row>
    <row r="1622" spans="1:14" x14ac:dyDescent="0.15">
      <c r="A1622" s="163" t="s">
        <v>522</v>
      </c>
      <c r="B1622" s="164">
        <v>10055</v>
      </c>
      <c r="C1622" s="163" t="s">
        <v>481</v>
      </c>
      <c r="D1622" s="164">
        <v>1</v>
      </c>
      <c r="E1622" s="7">
        <v>260</v>
      </c>
      <c r="F1622" s="7">
        <v>0</v>
      </c>
      <c r="G1622" s="7">
        <v>0</v>
      </c>
      <c r="H1622" s="7">
        <v>0</v>
      </c>
      <c r="I1622" s="7">
        <v>260</v>
      </c>
      <c r="J1622" s="7">
        <v>0</v>
      </c>
      <c r="K1622" s="7">
        <v>260</v>
      </c>
      <c r="L1622" s="164">
        <v>1</v>
      </c>
      <c r="M1622" s="16">
        <v>0</v>
      </c>
      <c r="N1622" s="13">
        <v>46051</v>
      </c>
    </row>
    <row r="1623" spans="1:14" x14ac:dyDescent="0.15">
      <c r="A1623" s="163" t="s">
        <v>610</v>
      </c>
      <c r="B1623" s="164">
        <v>10092</v>
      </c>
      <c r="C1623" s="163" t="s">
        <v>481</v>
      </c>
      <c r="D1623" s="164">
        <v>1</v>
      </c>
      <c r="E1623" s="7">
        <v>385</v>
      </c>
      <c r="F1623" s="7">
        <v>0</v>
      </c>
      <c r="G1623" s="7">
        <v>0</v>
      </c>
      <c r="H1623" s="7">
        <v>0</v>
      </c>
      <c r="I1623" s="7">
        <v>385</v>
      </c>
      <c r="J1623" s="7">
        <v>0</v>
      </c>
      <c r="K1623" s="7">
        <v>385</v>
      </c>
      <c r="L1623" s="164">
        <v>1</v>
      </c>
      <c r="M1623" s="16">
        <v>0</v>
      </c>
      <c r="N1623" s="13">
        <v>46051</v>
      </c>
    </row>
    <row r="1624" spans="1:14" x14ac:dyDescent="0.15">
      <c r="A1624" s="163" t="s">
        <v>487</v>
      </c>
      <c r="B1624" s="164">
        <v>10442</v>
      </c>
      <c r="C1624" s="163" t="s">
        <v>99</v>
      </c>
      <c r="D1624" s="164">
        <v>1</v>
      </c>
      <c r="E1624" s="7">
        <v>83</v>
      </c>
      <c r="F1624" s="7">
        <v>0</v>
      </c>
      <c r="G1624" s="7">
        <v>0</v>
      </c>
      <c r="H1624" s="7">
        <v>0</v>
      </c>
      <c r="I1624" s="7">
        <v>83</v>
      </c>
      <c r="J1624" s="7">
        <v>0</v>
      </c>
      <c r="K1624" s="7">
        <v>83</v>
      </c>
      <c r="L1624" s="164">
        <v>1</v>
      </c>
      <c r="M1624" s="16">
        <v>0</v>
      </c>
      <c r="N1624" s="13">
        <v>46051</v>
      </c>
    </row>
    <row r="1625" spans="1:14" x14ac:dyDescent="0.15">
      <c r="A1625" s="163" t="s">
        <v>524</v>
      </c>
      <c r="B1625" s="164">
        <v>10443</v>
      </c>
      <c r="C1625" s="163" t="s">
        <v>99</v>
      </c>
      <c r="D1625" s="164">
        <v>1</v>
      </c>
      <c r="E1625" s="7">
        <v>75</v>
      </c>
      <c r="F1625" s="7">
        <v>0</v>
      </c>
      <c r="G1625" s="7">
        <v>0</v>
      </c>
      <c r="H1625" s="7">
        <v>0</v>
      </c>
      <c r="I1625" s="7">
        <v>75</v>
      </c>
      <c r="J1625" s="7">
        <v>0</v>
      </c>
      <c r="K1625" s="7">
        <v>75</v>
      </c>
      <c r="L1625" s="164">
        <v>1</v>
      </c>
      <c r="M1625" s="16">
        <v>0</v>
      </c>
      <c r="N1625" s="13">
        <v>46051</v>
      </c>
    </row>
    <row r="1626" spans="1:14" x14ac:dyDescent="0.15">
      <c r="A1626" s="163" t="s">
        <v>489</v>
      </c>
      <c r="B1626" s="164">
        <v>10445</v>
      </c>
      <c r="C1626" s="163" t="s">
        <v>99</v>
      </c>
      <c r="D1626" s="164">
        <v>1</v>
      </c>
      <c r="E1626" s="7">
        <v>195</v>
      </c>
      <c r="F1626" s="7">
        <v>0</v>
      </c>
      <c r="G1626" s="7">
        <v>0</v>
      </c>
      <c r="H1626" s="7">
        <v>0</v>
      </c>
      <c r="I1626" s="7">
        <v>195</v>
      </c>
      <c r="J1626" s="7">
        <v>0</v>
      </c>
      <c r="K1626" s="7">
        <v>195</v>
      </c>
      <c r="L1626" s="164">
        <v>1</v>
      </c>
      <c r="M1626" s="16">
        <v>0</v>
      </c>
      <c r="N1626" s="13">
        <v>46051</v>
      </c>
    </row>
    <row r="1627" spans="1:14" x14ac:dyDescent="0.15">
      <c r="A1627" s="163" t="s">
        <v>542</v>
      </c>
      <c r="B1627" s="164">
        <v>10436</v>
      </c>
      <c r="C1627" s="163" t="s">
        <v>99</v>
      </c>
      <c r="D1627" s="164">
        <v>1</v>
      </c>
      <c r="E1627" s="7">
        <v>45</v>
      </c>
      <c r="F1627" s="7">
        <v>0</v>
      </c>
      <c r="G1627" s="7">
        <v>0</v>
      </c>
      <c r="H1627" s="7">
        <v>0</v>
      </c>
      <c r="I1627" s="7">
        <v>45</v>
      </c>
      <c r="J1627" s="7">
        <v>0</v>
      </c>
      <c r="K1627" s="7">
        <v>45</v>
      </c>
      <c r="L1627" s="164">
        <v>1</v>
      </c>
      <c r="M1627" s="16">
        <v>0</v>
      </c>
      <c r="N1627" s="13">
        <v>46051</v>
      </c>
    </row>
    <row r="1628" spans="1:14" x14ac:dyDescent="0.15">
      <c r="A1628" s="163" t="s">
        <v>505</v>
      </c>
      <c r="B1628" s="164">
        <v>10470</v>
      </c>
      <c r="C1628" s="163" t="s">
        <v>5</v>
      </c>
      <c r="D1628" s="164">
        <v>1</v>
      </c>
      <c r="E1628" s="7">
        <v>275</v>
      </c>
      <c r="F1628" s="7">
        <v>0</v>
      </c>
      <c r="G1628" s="7">
        <v>0</v>
      </c>
      <c r="H1628" s="7">
        <v>0</v>
      </c>
      <c r="I1628" s="7">
        <v>275</v>
      </c>
      <c r="J1628" s="7">
        <v>0</v>
      </c>
      <c r="K1628" s="7">
        <v>275</v>
      </c>
      <c r="L1628" s="164">
        <v>1</v>
      </c>
      <c r="M1628" s="16">
        <v>0</v>
      </c>
      <c r="N1628" s="13">
        <v>46051</v>
      </c>
    </row>
    <row r="1629" spans="1:14" x14ac:dyDescent="0.15">
      <c r="A1629" s="163" t="s">
        <v>562</v>
      </c>
      <c r="B1629" s="164">
        <v>10218</v>
      </c>
      <c r="C1629" s="163" t="s">
        <v>491</v>
      </c>
      <c r="D1629" s="164">
        <v>1</v>
      </c>
      <c r="E1629" s="7">
        <v>245</v>
      </c>
      <c r="F1629" s="7">
        <v>0</v>
      </c>
      <c r="G1629" s="7">
        <v>0</v>
      </c>
      <c r="H1629" s="7">
        <v>0</v>
      </c>
      <c r="I1629" s="7">
        <v>245</v>
      </c>
      <c r="J1629" s="7">
        <v>0</v>
      </c>
      <c r="K1629" s="7">
        <v>245</v>
      </c>
      <c r="L1629" s="164">
        <v>1</v>
      </c>
      <c r="M1629" s="16">
        <v>0</v>
      </c>
      <c r="N1629" s="13">
        <v>46051</v>
      </c>
    </row>
    <row r="1630" spans="1:14" x14ac:dyDescent="0.15">
      <c r="A1630" s="163" t="s">
        <v>492</v>
      </c>
      <c r="B1630" s="164">
        <v>10216</v>
      </c>
      <c r="C1630" s="163" t="s">
        <v>491</v>
      </c>
      <c r="D1630" s="164">
        <v>1</v>
      </c>
      <c r="E1630" s="7">
        <v>245</v>
      </c>
      <c r="F1630" s="7">
        <v>0</v>
      </c>
      <c r="G1630" s="7">
        <v>0</v>
      </c>
      <c r="H1630" s="7">
        <v>0</v>
      </c>
      <c r="I1630" s="7">
        <v>245</v>
      </c>
      <c r="J1630" s="7">
        <v>0</v>
      </c>
      <c r="K1630" s="7">
        <v>245</v>
      </c>
      <c r="L1630" s="164">
        <v>1</v>
      </c>
      <c r="M1630" s="16">
        <v>91.87</v>
      </c>
      <c r="N1630" s="13">
        <v>46051</v>
      </c>
    </row>
    <row r="1631" spans="1:14" x14ac:dyDescent="0.15">
      <c r="A1631" s="163" t="s">
        <v>597</v>
      </c>
      <c r="B1631" s="164">
        <v>10215</v>
      </c>
      <c r="C1631" s="163" t="s">
        <v>491</v>
      </c>
      <c r="D1631" s="164">
        <v>1</v>
      </c>
      <c r="E1631" s="7">
        <v>225</v>
      </c>
      <c r="F1631" s="7">
        <v>0</v>
      </c>
      <c r="G1631" s="7">
        <v>0</v>
      </c>
      <c r="H1631" s="7">
        <v>0</v>
      </c>
      <c r="I1631" s="7">
        <v>225</v>
      </c>
      <c r="J1631" s="7">
        <v>0</v>
      </c>
      <c r="K1631" s="7">
        <v>225</v>
      </c>
      <c r="L1631" s="164">
        <v>1</v>
      </c>
      <c r="M1631" s="16">
        <v>0</v>
      </c>
      <c r="N1631" s="13">
        <v>46051</v>
      </c>
    </row>
    <row r="1632" spans="1:14" x14ac:dyDescent="0.15">
      <c r="A1632" s="163" t="s">
        <v>493</v>
      </c>
      <c r="B1632" s="164">
        <v>10264</v>
      </c>
      <c r="C1632" s="163" t="s">
        <v>9</v>
      </c>
      <c r="D1632" s="164">
        <v>1</v>
      </c>
      <c r="E1632" s="7">
        <v>190</v>
      </c>
      <c r="F1632" s="7">
        <v>0</v>
      </c>
      <c r="G1632" s="7">
        <v>0</v>
      </c>
      <c r="H1632" s="7">
        <v>0</v>
      </c>
      <c r="I1632" s="7">
        <v>190</v>
      </c>
      <c r="J1632" s="7">
        <v>0</v>
      </c>
      <c r="K1632" s="7">
        <v>190</v>
      </c>
      <c r="L1632" s="164">
        <v>1</v>
      </c>
      <c r="M1632" s="16">
        <v>0</v>
      </c>
      <c r="N1632" s="13">
        <v>46051</v>
      </c>
    </row>
    <row r="1633" spans="1:14" x14ac:dyDescent="0.15">
      <c r="A1633" s="163" t="s">
        <v>587</v>
      </c>
      <c r="B1633" s="164">
        <v>10381</v>
      </c>
      <c r="C1633" s="163" t="s">
        <v>9</v>
      </c>
      <c r="D1633" s="164">
        <v>1</v>
      </c>
      <c r="E1633" s="7">
        <v>225</v>
      </c>
      <c r="F1633" s="7">
        <v>0</v>
      </c>
      <c r="G1633" s="7">
        <v>0</v>
      </c>
      <c r="H1633" s="7">
        <v>6.47</v>
      </c>
      <c r="I1633" s="7">
        <v>218.53</v>
      </c>
      <c r="J1633" s="7">
        <v>0</v>
      </c>
      <c r="K1633" s="7">
        <v>218.53</v>
      </c>
      <c r="L1633" s="164">
        <v>1</v>
      </c>
      <c r="M1633" s="16">
        <v>0</v>
      </c>
      <c r="N1633" s="13">
        <v>46051</v>
      </c>
    </row>
    <row r="1634" spans="1:14" x14ac:dyDescent="0.15">
      <c r="A1634" s="163" t="s">
        <v>507</v>
      </c>
      <c r="B1634" s="164">
        <v>10373</v>
      </c>
      <c r="C1634" s="163" t="s">
        <v>9</v>
      </c>
      <c r="D1634" s="164">
        <v>1</v>
      </c>
      <c r="E1634" s="7">
        <v>275</v>
      </c>
      <c r="F1634" s="7">
        <v>0</v>
      </c>
      <c r="G1634" s="7">
        <v>0</v>
      </c>
      <c r="H1634" s="7">
        <v>7.91</v>
      </c>
      <c r="I1634" s="7">
        <v>267.08999999999997</v>
      </c>
      <c r="J1634" s="7">
        <v>0</v>
      </c>
      <c r="K1634" s="7">
        <v>267.08999999999997</v>
      </c>
      <c r="L1634" s="164">
        <v>1</v>
      </c>
      <c r="M1634" s="16">
        <v>0</v>
      </c>
      <c r="N1634" s="13">
        <v>46051</v>
      </c>
    </row>
    <row r="1635" spans="1:14" x14ac:dyDescent="0.15">
      <c r="A1635" s="163" t="s">
        <v>527</v>
      </c>
      <c r="B1635" s="164">
        <v>10382</v>
      </c>
      <c r="C1635" s="163" t="s">
        <v>9</v>
      </c>
      <c r="D1635" s="164">
        <v>2</v>
      </c>
      <c r="E1635" s="7">
        <v>470</v>
      </c>
      <c r="F1635" s="7">
        <v>0</v>
      </c>
      <c r="G1635" s="7">
        <v>0</v>
      </c>
      <c r="H1635" s="7">
        <v>0</v>
      </c>
      <c r="I1635" s="7">
        <v>470</v>
      </c>
      <c r="J1635" s="7">
        <v>0</v>
      </c>
      <c r="K1635" s="7">
        <v>470</v>
      </c>
      <c r="L1635" s="164">
        <v>1</v>
      </c>
      <c r="M1635" s="16">
        <v>0</v>
      </c>
      <c r="N1635" s="13">
        <v>46051</v>
      </c>
    </row>
    <row r="1636" spans="1:14" x14ac:dyDescent="0.15">
      <c r="A1636" s="163" t="s">
        <v>509</v>
      </c>
      <c r="B1636" s="164">
        <v>10364</v>
      </c>
      <c r="C1636" s="163" t="s">
        <v>9</v>
      </c>
      <c r="D1636" s="164">
        <v>1</v>
      </c>
      <c r="E1636" s="7">
        <v>330</v>
      </c>
      <c r="F1636" s="7">
        <v>0</v>
      </c>
      <c r="G1636" s="7">
        <v>0</v>
      </c>
      <c r="H1636" s="7">
        <v>9.5</v>
      </c>
      <c r="I1636" s="7">
        <v>320.5</v>
      </c>
      <c r="J1636" s="7">
        <v>0</v>
      </c>
      <c r="K1636" s="7">
        <v>320.5</v>
      </c>
      <c r="L1636" s="164">
        <v>1</v>
      </c>
      <c r="M1636" s="16">
        <v>0</v>
      </c>
      <c r="N1636" s="13">
        <v>46051</v>
      </c>
    </row>
    <row r="1637" spans="1:14" x14ac:dyDescent="0.15">
      <c r="A1637" s="163" t="s">
        <v>603</v>
      </c>
      <c r="B1637" s="164">
        <v>10372</v>
      </c>
      <c r="C1637" s="163" t="s">
        <v>462</v>
      </c>
      <c r="D1637" s="164">
        <v>1</v>
      </c>
      <c r="E1637" s="7">
        <v>305</v>
      </c>
      <c r="F1637" s="7">
        <v>0</v>
      </c>
      <c r="G1637" s="7">
        <v>0</v>
      </c>
      <c r="H1637" s="7">
        <v>35.14</v>
      </c>
      <c r="I1637" s="7">
        <v>269.86</v>
      </c>
      <c r="J1637" s="7">
        <v>0</v>
      </c>
      <c r="K1637" s="7">
        <v>269.86</v>
      </c>
      <c r="L1637" s="164">
        <v>1</v>
      </c>
      <c r="M1637" s="16">
        <v>0</v>
      </c>
      <c r="N1637" s="13">
        <v>46051</v>
      </c>
    </row>
    <row r="1638" spans="1:14" x14ac:dyDescent="0.15">
      <c r="A1638" s="163" t="s">
        <v>553</v>
      </c>
      <c r="B1638" s="164">
        <v>10481</v>
      </c>
      <c r="C1638" s="163" t="s">
        <v>77</v>
      </c>
      <c r="D1638" s="164">
        <v>1</v>
      </c>
      <c r="E1638" s="7">
        <v>860</v>
      </c>
      <c r="F1638" s="7">
        <v>0</v>
      </c>
      <c r="G1638" s="7">
        <v>0</v>
      </c>
      <c r="H1638" s="7">
        <v>47.46</v>
      </c>
      <c r="I1638" s="7">
        <v>812.54</v>
      </c>
      <c r="J1638" s="7">
        <v>0</v>
      </c>
      <c r="K1638" s="7">
        <v>812.54</v>
      </c>
      <c r="L1638" s="164">
        <v>1</v>
      </c>
      <c r="M1638" s="16">
        <v>0</v>
      </c>
      <c r="N1638" s="13">
        <v>46051</v>
      </c>
    </row>
    <row r="1639" spans="1:14" x14ac:dyDescent="0.15">
      <c r="A1639" s="163" t="s">
        <v>528</v>
      </c>
      <c r="B1639" s="164">
        <v>10357</v>
      </c>
      <c r="C1639" s="163" t="s">
        <v>19</v>
      </c>
      <c r="D1639" s="164">
        <v>1</v>
      </c>
      <c r="E1639" s="7">
        <v>360</v>
      </c>
      <c r="F1639" s="7">
        <v>0</v>
      </c>
      <c r="G1639" s="7">
        <v>0</v>
      </c>
      <c r="H1639" s="7">
        <v>0</v>
      </c>
      <c r="I1639" s="7">
        <v>360</v>
      </c>
      <c r="J1639" s="7">
        <v>0</v>
      </c>
      <c r="K1639" s="7">
        <v>360</v>
      </c>
      <c r="L1639" s="164">
        <v>1</v>
      </c>
      <c r="M1639" s="16">
        <v>0</v>
      </c>
      <c r="N1639" s="13">
        <v>46051</v>
      </c>
    </row>
    <row r="1640" spans="1:14" x14ac:dyDescent="0.15">
      <c r="A1640" s="163" t="s">
        <v>495</v>
      </c>
      <c r="B1640" s="164">
        <v>10354</v>
      </c>
      <c r="C1640" s="163" t="s">
        <v>19</v>
      </c>
      <c r="D1640" s="164">
        <v>2</v>
      </c>
      <c r="E1640" s="7">
        <v>700</v>
      </c>
      <c r="F1640" s="7">
        <v>0</v>
      </c>
      <c r="G1640" s="7">
        <v>0</v>
      </c>
      <c r="H1640" s="7">
        <v>19.309999999999999</v>
      </c>
      <c r="I1640" s="7">
        <v>680.69</v>
      </c>
      <c r="J1640" s="7">
        <v>0</v>
      </c>
      <c r="K1640" s="7">
        <v>680.69</v>
      </c>
      <c r="L1640" s="164">
        <v>1</v>
      </c>
      <c r="M1640" s="16">
        <v>0</v>
      </c>
      <c r="N1640" s="13">
        <v>46051</v>
      </c>
    </row>
    <row r="1641" spans="1:14" x14ac:dyDescent="0.15">
      <c r="A1641" s="163" t="s">
        <v>529</v>
      </c>
      <c r="B1641" s="164">
        <v>10353</v>
      </c>
      <c r="C1641" s="163" t="s">
        <v>19</v>
      </c>
      <c r="D1641" s="164">
        <v>3</v>
      </c>
      <c r="E1641" s="7">
        <v>1050</v>
      </c>
      <c r="F1641" s="7">
        <v>0</v>
      </c>
      <c r="G1641" s="7">
        <v>0</v>
      </c>
      <c r="H1641" s="7">
        <v>0</v>
      </c>
      <c r="I1641" s="7">
        <v>1050</v>
      </c>
      <c r="J1641" s="7">
        <v>0</v>
      </c>
      <c r="K1641" s="7">
        <v>1050</v>
      </c>
      <c r="L1641" s="164">
        <v>1</v>
      </c>
      <c r="M1641" s="16">
        <v>0</v>
      </c>
      <c r="N1641" s="13">
        <v>46051</v>
      </c>
    </row>
    <row r="1642" spans="1:14" x14ac:dyDescent="0.15">
      <c r="A1642" s="163" t="s">
        <v>511</v>
      </c>
      <c r="B1642" s="164">
        <v>10227</v>
      </c>
      <c r="C1642" s="163" t="s">
        <v>19</v>
      </c>
      <c r="D1642" s="164">
        <v>3</v>
      </c>
      <c r="E1642" s="7">
        <v>1155</v>
      </c>
      <c r="F1642" s="7">
        <v>0</v>
      </c>
      <c r="G1642" s="7">
        <v>0</v>
      </c>
      <c r="H1642" s="7">
        <v>42.5</v>
      </c>
      <c r="I1642" s="7">
        <v>1112.5</v>
      </c>
      <c r="J1642" s="7">
        <v>0</v>
      </c>
      <c r="K1642" s="7">
        <v>1112.5</v>
      </c>
      <c r="L1642" s="164">
        <v>1</v>
      </c>
      <c r="M1642" s="16">
        <v>0</v>
      </c>
      <c r="N1642" s="13">
        <v>46051</v>
      </c>
    </row>
    <row r="1643" spans="1:14" x14ac:dyDescent="0.15">
      <c r="A1643" s="163" t="s">
        <v>498</v>
      </c>
      <c r="B1643" s="164">
        <v>10356</v>
      </c>
      <c r="C1643" s="163" t="s">
        <v>19</v>
      </c>
      <c r="D1643" s="164">
        <v>4</v>
      </c>
      <c r="E1643" s="7">
        <v>1440</v>
      </c>
      <c r="F1643" s="7">
        <v>0</v>
      </c>
      <c r="G1643" s="7">
        <v>0</v>
      </c>
      <c r="H1643" s="7">
        <v>39.729999999999997</v>
      </c>
      <c r="I1643" s="7">
        <v>1400.27</v>
      </c>
      <c r="J1643" s="7">
        <v>0</v>
      </c>
      <c r="K1643" s="7">
        <v>1400.27</v>
      </c>
      <c r="L1643" s="164">
        <v>1</v>
      </c>
      <c r="M1643" s="16">
        <v>0</v>
      </c>
      <c r="N1643" s="13">
        <v>46051</v>
      </c>
    </row>
    <row r="1644" spans="1:14" x14ac:dyDescent="0.15">
      <c r="A1644" s="163" t="s">
        <v>532</v>
      </c>
      <c r="B1644" s="164">
        <v>10421</v>
      </c>
      <c r="C1644" s="163" t="s">
        <v>79</v>
      </c>
      <c r="D1644" s="164">
        <v>1</v>
      </c>
      <c r="E1644" s="7">
        <v>238</v>
      </c>
      <c r="F1644" s="7">
        <v>0</v>
      </c>
      <c r="G1644" s="7">
        <v>0</v>
      </c>
      <c r="H1644" s="7">
        <v>0</v>
      </c>
      <c r="I1644" s="7">
        <v>238</v>
      </c>
      <c r="J1644" s="7">
        <v>0</v>
      </c>
      <c r="K1644" s="7">
        <v>238</v>
      </c>
      <c r="L1644" s="164">
        <v>1</v>
      </c>
      <c r="M1644" s="16">
        <v>0</v>
      </c>
      <c r="N1644" s="13">
        <v>46051</v>
      </c>
    </row>
    <row r="1645" spans="1:14" x14ac:dyDescent="0.15">
      <c r="A1645" s="163" t="s">
        <v>499</v>
      </c>
      <c r="B1645" s="164">
        <v>10423</v>
      </c>
      <c r="C1645" s="163" t="s">
        <v>79</v>
      </c>
      <c r="D1645" s="164">
        <v>1</v>
      </c>
      <c r="E1645" s="7">
        <v>280</v>
      </c>
      <c r="F1645" s="7">
        <v>0</v>
      </c>
      <c r="G1645" s="7">
        <v>0</v>
      </c>
      <c r="H1645" s="7">
        <v>0</v>
      </c>
      <c r="I1645" s="7">
        <v>280</v>
      </c>
      <c r="J1645" s="7">
        <v>0</v>
      </c>
      <c r="K1645" s="7">
        <v>280</v>
      </c>
      <c r="L1645" s="164">
        <v>1</v>
      </c>
      <c r="M1645" s="16">
        <v>0</v>
      </c>
      <c r="N1645" s="13">
        <v>46051</v>
      </c>
    </row>
    <row r="1646" spans="1:14" x14ac:dyDescent="0.15">
      <c r="A1646" s="163" t="s">
        <v>565</v>
      </c>
      <c r="B1646" s="164">
        <v>10403</v>
      </c>
      <c r="C1646" s="163" t="s">
        <v>35</v>
      </c>
      <c r="D1646" s="164">
        <v>4</v>
      </c>
      <c r="E1646" s="7">
        <v>1340</v>
      </c>
      <c r="F1646" s="7">
        <v>0</v>
      </c>
      <c r="G1646" s="7">
        <v>0</v>
      </c>
      <c r="H1646" s="7">
        <v>28.91</v>
      </c>
      <c r="I1646" s="7">
        <v>1311.09</v>
      </c>
      <c r="J1646" s="7">
        <v>0</v>
      </c>
      <c r="K1646" s="7">
        <v>1311.09</v>
      </c>
      <c r="L1646" s="164">
        <v>1</v>
      </c>
      <c r="M1646" s="16">
        <v>0</v>
      </c>
      <c r="N1646" s="13">
        <v>46051</v>
      </c>
    </row>
    <row r="1647" spans="1:14" x14ac:dyDescent="0.15">
      <c r="A1647" s="163" t="s">
        <v>655</v>
      </c>
      <c r="B1647" s="164">
        <v>10030</v>
      </c>
      <c r="C1647" s="163" t="s">
        <v>0</v>
      </c>
      <c r="D1647" s="164">
        <v>1</v>
      </c>
      <c r="E1647" s="7">
        <v>695</v>
      </c>
      <c r="F1647" s="7">
        <v>0</v>
      </c>
      <c r="G1647" s="7">
        <v>0</v>
      </c>
      <c r="H1647" s="7">
        <v>0</v>
      </c>
      <c r="I1647" s="7">
        <v>695</v>
      </c>
      <c r="J1647" s="7">
        <v>0</v>
      </c>
      <c r="K1647" s="7">
        <v>695</v>
      </c>
      <c r="L1647" s="164">
        <v>1</v>
      </c>
      <c r="M1647" s="16">
        <v>0</v>
      </c>
      <c r="N1647" s="13">
        <v>46051</v>
      </c>
    </row>
    <row r="1648" spans="1:14" x14ac:dyDescent="0.15">
      <c r="A1648" s="163" t="s">
        <v>548</v>
      </c>
      <c r="B1648" s="164">
        <v>10031</v>
      </c>
      <c r="C1648" s="163" t="s">
        <v>0</v>
      </c>
      <c r="D1648" s="164">
        <v>1</v>
      </c>
      <c r="E1648" s="7">
        <v>715</v>
      </c>
      <c r="F1648" s="7">
        <v>0</v>
      </c>
      <c r="G1648" s="7">
        <v>0</v>
      </c>
      <c r="H1648" s="7">
        <v>0</v>
      </c>
      <c r="I1648" s="7">
        <v>715</v>
      </c>
      <c r="J1648" s="7">
        <v>0</v>
      </c>
      <c r="K1648" s="7">
        <v>715</v>
      </c>
      <c r="L1648" s="164">
        <v>1</v>
      </c>
      <c r="M1648" s="16">
        <v>0</v>
      </c>
      <c r="N1648" s="13">
        <v>46051</v>
      </c>
    </row>
    <row r="1649" spans="1:14" x14ac:dyDescent="0.15">
      <c r="A1649" s="163" t="s">
        <v>26</v>
      </c>
      <c r="B1649" s="164">
        <v>10626</v>
      </c>
      <c r="C1649" s="163" t="s">
        <v>462</v>
      </c>
      <c r="D1649" s="164">
        <v>1</v>
      </c>
      <c r="E1649" s="7">
        <v>320</v>
      </c>
      <c r="F1649" s="7">
        <v>0</v>
      </c>
      <c r="G1649" s="7">
        <v>0</v>
      </c>
      <c r="H1649" s="7">
        <v>36.86</v>
      </c>
      <c r="I1649" s="7">
        <v>283.14</v>
      </c>
      <c r="J1649" s="7">
        <v>0</v>
      </c>
      <c r="K1649" s="7">
        <v>283.14</v>
      </c>
      <c r="L1649" s="164">
        <v>1</v>
      </c>
      <c r="M1649" s="16">
        <v>0</v>
      </c>
      <c r="N1649" s="13">
        <v>46051</v>
      </c>
    </row>
    <row r="1650" spans="1:14" x14ac:dyDescent="0.15">
      <c r="A1650" s="163" t="s">
        <v>613</v>
      </c>
      <c r="B1650" s="164">
        <v>10493</v>
      </c>
      <c r="C1650" s="163" t="s">
        <v>98</v>
      </c>
      <c r="D1650" s="164">
        <v>2</v>
      </c>
      <c r="E1650" s="7">
        <v>116</v>
      </c>
      <c r="F1650" s="7">
        <v>0</v>
      </c>
      <c r="G1650" s="7">
        <v>0</v>
      </c>
      <c r="H1650" s="7">
        <v>0</v>
      </c>
      <c r="I1650" s="7">
        <v>116</v>
      </c>
      <c r="J1650" s="7">
        <v>0</v>
      </c>
      <c r="K1650" s="7">
        <v>116</v>
      </c>
      <c r="L1650" s="164">
        <v>1</v>
      </c>
      <c r="M1650" s="16">
        <v>0</v>
      </c>
      <c r="N1650" s="13">
        <v>46051</v>
      </c>
    </row>
    <row r="1651" spans="1:14" x14ac:dyDescent="0.15">
      <c r="A1651" s="163" t="s">
        <v>847</v>
      </c>
      <c r="B1651" s="164">
        <v>1064144444</v>
      </c>
      <c r="C1651" s="163" t="s">
        <v>462</v>
      </c>
      <c r="D1651" s="164">
        <v>1</v>
      </c>
      <c r="E1651" s="7">
        <v>385</v>
      </c>
      <c r="F1651" s="7">
        <v>0</v>
      </c>
      <c r="G1651" s="7">
        <v>0</v>
      </c>
      <c r="H1651" s="7">
        <v>0</v>
      </c>
      <c r="I1651" s="7">
        <v>385</v>
      </c>
      <c r="J1651" s="7">
        <v>0</v>
      </c>
      <c r="K1651" s="7">
        <v>385</v>
      </c>
      <c r="L1651" s="164">
        <v>1</v>
      </c>
      <c r="M1651" s="16">
        <v>0</v>
      </c>
      <c r="N1651" s="13">
        <v>46051</v>
      </c>
    </row>
    <row r="1652" spans="1:14" x14ac:dyDescent="0.15">
      <c r="A1652" s="163" t="s">
        <v>427</v>
      </c>
      <c r="B1652" s="164">
        <v>10288</v>
      </c>
      <c r="C1652" s="163" t="s">
        <v>399</v>
      </c>
      <c r="D1652" s="164">
        <v>3</v>
      </c>
      <c r="E1652" s="7">
        <v>0</v>
      </c>
      <c r="F1652" s="7">
        <v>0</v>
      </c>
      <c r="G1652" s="7">
        <v>0</v>
      </c>
      <c r="H1652" s="7">
        <v>0</v>
      </c>
      <c r="I1652" s="7">
        <v>0</v>
      </c>
      <c r="J1652" s="7">
        <v>0</v>
      </c>
      <c r="K1652" s="7">
        <v>0</v>
      </c>
      <c r="L1652" s="164">
        <v>0</v>
      </c>
      <c r="M1652" s="16">
        <v>0</v>
      </c>
      <c r="N1652" s="13">
        <v>46051</v>
      </c>
    </row>
    <row r="1653" spans="1:14" x14ac:dyDescent="0.15">
      <c r="A1653" s="163" t="s">
        <v>427</v>
      </c>
      <c r="B1653" s="164">
        <v>10633</v>
      </c>
      <c r="C1653" s="163" t="s">
        <v>727</v>
      </c>
      <c r="D1653" s="164">
        <v>1</v>
      </c>
      <c r="E1653" s="7">
        <v>159</v>
      </c>
      <c r="F1653" s="7">
        <v>0</v>
      </c>
      <c r="G1653" s="7">
        <v>0</v>
      </c>
      <c r="H1653" s="7">
        <v>0</v>
      </c>
      <c r="I1653" s="7">
        <v>159</v>
      </c>
      <c r="J1653" s="7">
        <v>0</v>
      </c>
      <c r="K1653" s="7">
        <v>159</v>
      </c>
      <c r="L1653" s="164">
        <v>1</v>
      </c>
      <c r="M1653" s="16">
        <v>0</v>
      </c>
      <c r="N1653" s="13">
        <v>46051</v>
      </c>
    </row>
    <row r="1654" spans="1:14" x14ac:dyDescent="0.15">
      <c r="A1654" s="163" t="s">
        <v>7</v>
      </c>
      <c r="B1654" s="164">
        <v>10498</v>
      </c>
      <c r="C1654" s="163" t="s">
        <v>98</v>
      </c>
      <c r="D1654" s="164">
        <v>2</v>
      </c>
      <c r="E1654" s="7">
        <v>176</v>
      </c>
      <c r="F1654" s="7">
        <v>0</v>
      </c>
      <c r="G1654" s="7">
        <v>0</v>
      </c>
      <c r="H1654" s="7">
        <v>0</v>
      </c>
      <c r="I1654" s="7">
        <v>176</v>
      </c>
      <c r="J1654" s="7">
        <v>0</v>
      </c>
      <c r="K1654" s="7">
        <v>176</v>
      </c>
      <c r="L1654" s="164">
        <v>1</v>
      </c>
      <c r="M1654" s="16">
        <v>0</v>
      </c>
      <c r="N1654" s="13">
        <v>46051</v>
      </c>
    </row>
    <row r="1655" spans="1:14" x14ac:dyDescent="0.15">
      <c r="A1655" s="163" t="s">
        <v>848</v>
      </c>
      <c r="B1655" s="164">
        <v>10474</v>
      </c>
      <c r="C1655" s="163" t="s">
        <v>462</v>
      </c>
      <c r="D1655" s="164">
        <v>1</v>
      </c>
      <c r="E1655" s="7">
        <v>385</v>
      </c>
      <c r="F1655" s="7">
        <v>0</v>
      </c>
      <c r="G1655" s="7">
        <v>0</v>
      </c>
      <c r="H1655" s="7">
        <v>90</v>
      </c>
      <c r="I1655" s="7">
        <v>295</v>
      </c>
      <c r="J1655" s="7">
        <v>0</v>
      </c>
      <c r="K1655" s="7">
        <v>295</v>
      </c>
      <c r="L1655" s="164">
        <v>1</v>
      </c>
      <c r="M1655" s="16">
        <v>0</v>
      </c>
      <c r="N1655" s="13">
        <v>46051</v>
      </c>
    </row>
    <row r="1656" spans="1:14" x14ac:dyDescent="0.15">
      <c r="A1656" s="163" t="s">
        <v>429</v>
      </c>
      <c r="B1656" s="164">
        <v>10632</v>
      </c>
      <c r="C1656" s="163" t="s">
        <v>727</v>
      </c>
      <c r="D1656" s="164">
        <v>1</v>
      </c>
      <c r="E1656" s="7">
        <v>159</v>
      </c>
      <c r="F1656" s="7">
        <v>0</v>
      </c>
      <c r="G1656" s="7">
        <v>0</v>
      </c>
      <c r="H1656" s="7">
        <v>0</v>
      </c>
      <c r="I1656" s="7">
        <v>159</v>
      </c>
      <c r="J1656" s="7">
        <v>0</v>
      </c>
      <c r="K1656" s="7">
        <v>159</v>
      </c>
      <c r="L1656" s="164">
        <v>1</v>
      </c>
      <c r="M1656" s="16">
        <v>0</v>
      </c>
      <c r="N1656" s="13">
        <v>46051</v>
      </c>
    </row>
    <row r="1657" spans="1:14" x14ac:dyDescent="0.15">
      <c r="A1657" s="163" t="s">
        <v>747</v>
      </c>
      <c r="B1657" s="164">
        <v>1066</v>
      </c>
      <c r="C1657" s="163" t="s">
        <v>98</v>
      </c>
      <c r="D1657" s="164">
        <v>1</v>
      </c>
      <c r="E1657" s="7">
        <v>99</v>
      </c>
      <c r="F1657" s="7">
        <v>0</v>
      </c>
      <c r="G1657" s="7">
        <v>0</v>
      </c>
      <c r="H1657" s="7">
        <v>0</v>
      </c>
      <c r="I1657" s="7">
        <v>99</v>
      </c>
      <c r="J1657" s="7">
        <v>0</v>
      </c>
      <c r="K1657" s="7">
        <v>99</v>
      </c>
      <c r="L1657" s="164">
        <v>1</v>
      </c>
      <c r="M1657" s="16">
        <v>0</v>
      </c>
      <c r="N1657" s="13">
        <v>46052</v>
      </c>
    </row>
    <row r="1658" spans="1:14" x14ac:dyDescent="0.15">
      <c r="A1658" s="163" t="s">
        <v>798</v>
      </c>
      <c r="B1658" s="164">
        <v>10660</v>
      </c>
      <c r="C1658" s="163" t="s">
        <v>9</v>
      </c>
      <c r="D1658" s="164">
        <v>1</v>
      </c>
      <c r="E1658" s="7">
        <v>265</v>
      </c>
      <c r="F1658" s="7">
        <v>0</v>
      </c>
      <c r="G1658" s="7">
        <v>0</v>
      </c>
      <c r="H1658" s="7">
        <v>26.35</v>
      </c>
      <c r="I1658" s="7">
        <v>238.65</v>
      </c>
      <c r="J1658" s="7">
        <v>0</v>
      </c>
      <c r="K1658" s="7">
        <v>238.65</v>
      </c>
      <c r="L1658" s="164">
        <v>1</v>
      </c>
      <c r="M1658" s="16">
        <v>0</v>
      </c>
      <c r="N1658" s="13">
        <v>46052</v>
      </c>
    </row>
    <row r="1659" spans="1:14" x14ac:dyDescent="0.15">
      <c r="A1659" s="163" t="s">
        <v>501</v>
      </c>
      <c r="B1659" s="164">
        <v>10450</v>
      </c>
      <c r="C1659" s="163" t="s">
        <v>38</v>
      </c>
      <c r="D1659" s="164">
        <v>1</v>
      </c>
      <c r="E1659" s="7">
        <v>470</v>
      </c>
      <c r="F1659" s="7">
        <v>0</v>
      </c>
      <c r="G1659" s="7">
        <v>0</v>
      </c>
      <c r="H1659" s="7">
        <v>0</v>
      </c>
      <c r="I1659" s="7">
        <v>470</v>
      </c>
      <c r="J1659" s="7">
        <v>0</v>
      </c>
      <c r="K1659" s="7">
        <v>470</v>
      </c>
      <c r="L1659" s="164">
        <v>1</v>
      </c>
      <c r="M1659" s="16">
        <v>0</v>
      </c>
      <c r="N1659" s="13">
        <v>46052</v>
      </c>
    </row>
    <row r="1660" spans="1:14" x14ac:dyDescent="0.15">
      <c r="A1660" s="163" t="s">
        <v>760</v>
      </c>
      <c r="B1660" s="164">
        <v>1070</v>
      </c>
      <c r="C1660" s="163" t="s">
        <v>462</v>
      </c>
      <c r="D1660" s="164">
        <v>1</v>
      </c>
      <c r="E1660" s="7">
        <v>720</v>
      </c>
      <c r="F1660" s="7">
        <v>0</v>
      </c>
      <c r="G1660" s="7">
        <v>0</v>
      </c>
      <c r="H1660" s="7">
        <v>100.8</v>
      </c>
      <c r="I1660" s="7">
        <v>619.20000000000005</v>
      </c>
      <c r="J1660" s="7">
        <v>0</v>
      </c>
      <c r="K1660" s="7">
        <v>619.20000000000005</v>
      </c>
      <c r="L1660" s="164">
        <v>1</v>
      </c>
      <c r="M1660" s="16">
        <v>0</v>
      </c>
      <c r="N1660" s="13">
        <v>46052</v>
      </c>
    </row>
    <row r="1661" spans="1:14" x14ac:dyDescent="0.15">
      <c r="A1661" s="163" t="s">
        <v>518</v>
      </c>
      <c r="B1661" s="164">
        <v>10145</v>
      </c>
      <c r="C1661" s="163" t="s">
        <v>519</v>
      </c>
      <c r="D1661" s="164">
        <v>1</v>
      </c>
      <c r="E1661" s="7">
        <v>370</v>
      </c>
      <c r="F1661" s="7">
        <v>0</v>
      </c>
      <c r="G1661" s="7">
        <v>0</v>
      </c>
      <c r="H1661" s="7">
        <v>0</v>
      </c>
      <c r="I1661" s="7">
        <v>370</v>
      </c>
      <c r="J1661" s="7">
        <v>0</v>
      </c>
      <c r="K1661" s="7">
        <v>370</v>
      </c>
      <c r="L1661" s="164">
        <v>1</v>
      </c>
      <c r="M1661" s="16">
        <v>0</v>
      </c>
      <c r="N1661" s="13">
        <v>46052</v>
      </c>
    </row>
    <row r="1662" spans="1:14" x14ac:dyDescent="0.15">
      <c r="A1662" s="163" t="s">
        <v>503</v>
      </c>
      <c r="B1662" s="164">
        <v>10044</v>
      </c>
      <c r="C1662" s="163" t="s">
        <v>481</v>
      </c>
      <c r="D1662" s="164">
        <v>1</v>
      </c>
      <c r="E1662" s="7">
        <v>260</v>
      </c>
      <c r="F1662" s="7">
        <v>0</v>
      </c>
      <c r="G1662" s="7">
        <v>0</v>
      </c>
      <c r="H1662" s="7">
        <v>0</v>
      </c>
      <c r="I1662" s="7">
        <v>260</v>
      </c>
      <c r="J1662" s="7">
        <v>0</v>
      </c>
      <c r="K1662" s="7">
        <v>260</v>
      </c>
      <c r="L1662" s="164">
        <v>1</v>
      </c>
      <c r="M1662" s="16">
        <v>0</v>
      </c>
      <c r="N1662" s="13">
        <v>46052</v>
      </c>
    </row>
    <row r="1663" spans="1:14" x14ac:dyDescent="0.15">
      <c r="A1663" s="163" t="s">
        <v>575</v>
      </c>
      <c r="B1663" s="164">
        <v>10127</v>
      </c>
      <c r="C1663" s="163" t="s">
        <v>483</v>
      </c>
      <c r="D1663" s="164">
        <v>1</v>
      </c>
      <c r="E1663" s="7">
        <v>355</v>
      </c>
      <c r="F1663" s="7">
        <v>0</v>
      </c>
      <c r="G1663" s="7">
        <v>0</v>
      </c>
      <c r="H1663" s="7">
        <v>0</v>
      </c>
      <c r="I1663" s="7">
        <v>355</v>
      </c>
      <c r="J1663" s="7">
        <v>0</v>
      </c>
      <c r="K1663" s="7">
        <v>355</v>
      </c>
      <c r="L1663" s="164">
        <v>1</v>
      </c>
      <c r="M1663" s="16">
        <v>0</v>
      </c>
      <c r="N1663" s="13">
        <v>46052</v>
      </c>
    </row>
    <row r="1664" spans="1:14" x14ac:dyDescent="0.15">
      <c r="A1664" s="163" t="s">
        <v>482</v>
      </c>
      <c r="B1664" s="164">
        <v>10109</v>
      </c>
      <c r="C1664" s="163" t="s">
        <v>483</v>
      </c>
      <c r="D1664" s="164">
        <v>2</v>
      </c>
      <c r="E1664" s="7">
        <v>550</v>
      </c>
      <c r="F1664" s="7">
        <v>0</v>
      </c>
      <c r="G1664" s="7">
        <v>0</v>
      </c>
      <c r="H1664" s="7">
        <v>0</v>
      </c>
      <c r="I1664" s="7">
        <v>550</v>
      </c>
      <c r="J1664" s="7">
        <v>0</v>
      </c>
      <c r="K1664" s="7">
        <v>550</v>
      </c>
      <c r="L1664" s="164">
        <v>1</v>
      </c>
      <c r="M1664" s="16">
        <v>0</v>
      </c>
      <c r="N1664" s="13">
        <v>46052</v>
      </c>
    </row>
    <row r="1665" spans="1:14" x14ac:dyDescent="0.15">
      <c r="A1665" s="163" t="s">
        <v>799</v>
      </c>
      <c r="B1665" s="164">
        <v>10444</v>
      </c>
      <c r="C1665" s="163" t="s">
        <v>99</v>
      </c>
      <c r="D1665" s="164">
        <v>1</v>
      </c>
      <c r="E1665" s="7">
        <v>75</v>
      </c>
      <c r="F1665" s="7">
        <v>0</v>
      </c>
      <c r="G1665" s="7">
        <v>0</v>
      </c>
      <c r="H1665" s="7">
        <v>0</v>
      </c>
      <c r="I1665" s="7">
        <v>75</v>
      </c>
      <c r="J1665" s="7">
        <v>0</v>
      </c>
      <c r="K1665" s="7">
        <v>75</v>
      </c>
      <c r="L1665" s="164">
        <v>1</v>
      </c>
      <c r="M1665" s="16">
        <v>0</v>
      </c>
      <c r="N1665" s="13">
        <v>46052</v>
      </c>
    </row>
    <row r="1666" spans="1:14" x14ac:dyDescent="0.15">
      <c r="A1666" s="163" t="s">
        <v>542</v>
      </c>
      <c r="B1666" s="164">
        <v>10436</v>
      </c>
      <c r="C1666" s="163" t="s">
        <v>99</v>
      </c>
      <c r="D1666" s="164">
        <v>1</v>
      </c>
      <c r="E1666" s="7">
        <v>45</v>
      </c>
      <c r="F1666" s="7">
        <v>0</v>
      </c>
      <c r="G1666" s="7">
        <v>0</v>
      </c>
      <c r="H1666" s="7">
        <v>0</v>
      </c>
      <c r="I1666" s="7">
        <v>45</v>
      </c>
      <c r="J1666" s="7">
        <v>0</v>
      </c>
      <c r="K1666" s="7">
        <v>45</v>
      </c>
      <c r="L1666" s="164">
        <v>1</v>
      </c>
      <c r="M1666" s="16">
        <v>0</v>
      </c>
      <c r="N1666" s="13">
        <v>46052</v>
      </c>
    </row>
    <row r="1667" spans="1:14" x14ac:dyDescent="0.15">
      <c r="A1667" s="163" t="s">
        <v>551</v>
      </c>
      <c r="B1667" s="164">
        <v>10437</v>
      </c>
      <c r="C1667" s="163" t="s">
        <v>99</v>
      </c>
      <c r="D1667" s="164">
        <v>1</v>
      </c>
      <c r="E1667" s="7">
        <v>95</v>
      </c>
      <c r="F1667" s="7">
        <v>0</v>
      </c>
      <c r="G1667" s="7">
        <v>0</v>
      </c>
      <c r="H1667" s="7">
        <v>0</v>
      </c>
      <c r="I1667" s="7">
        <v>95</v>
      </c>
      <c r="J1667" s="7">
        <v>0</v>
      </c>
      <c r="K1667" s="7">
        <v>95</v>
      </c>
      <c r="L1667" s="164">
        <v>1</v>
      </c>
      <c r="M1667" s="16">
        <v>0</v>
      </c>
      <c r="N1667" s="13">
        <v>46052</v>
      </c>
    </row>
    <row r="1668" spans="1:14" x14ac:dyDescent="0.15">
      <c r="A1668" s="163" t="s">
        <v>849</v>
      </c>
      <c r="B1668" s="164">
        <v>10491</v>
      </c>
      <c r="C1668" s="163" t="s">
        <v>98</v>
      </c>
      <c r="D1668" s="164">
        <v>1</v>
      </c>
      <c r="E1668" s="7">
        <v>25</v>
      </c>
      <c r="F1668" s="7">
        <v>0</v>
      </c>
      <c r="G1668" s="7">
        <v>0</v>
      </c>
      <c r="H1668" s="7">
        <v>0</v>
      </c>
      <c r="I1668" s="7">
        <v>25</v>
      </c>
      <c r="J1668" s="7">
        <v>0</v>
      </c>
      <c r="K1668" s="7">
        <v>25</v>
      </c>
      <c r="L1668" s="164">
        <v>1</v>
      </c>
      <c r="M1668" s="16">
        <v>0</v>
      </c>
      <c r="N1668" s="13">
        <v>46052</v>
      </c>
    </row>
    <row r="1669" spans="1:14" x14ac:dyDescent="0.15">
      <c r="A1669" s="163" t="s">
        <v>505</v>
      </c>
      <c r="B1669" s="164">
        <v>10470</v>
      </c>
      <c r="C1669" s="163" t="s">
        <v>5</v>
      </c>
      <c r="D1669" s="164">
        <v>1</v>
      </c>
      <c r="E1669" s="7">
        <v>275</v>
      </c>
      <c r="F1669" s="7">
        <v>0</v>
      </c>
      <c r="G1669" s="7">
        <v>0</v>
      </c>
      <c r="H1669" s="7">
        <v>0</v>
      </c>
      <c r="I1669" s="7">
        <v>275</v>
      </c>
      <c r="J1669" s="7">
        <v>0</v>
      </c>
      <c r="K1669" s="7">
        <v>275</v>
      </c>
      <c r="L1669" s="164">
        <v>1</v>
      </c>
      <c r="M1669" s="16">
        <v>0</v>
      </c>
      <c r="N1669" s="13">
        <v>46052</v>
      </c>
    </row>
    <row r="1670" spans="1:14" x14ac:dyDescent="0.15">
      <c r="A1670" s="163" t="s">
        <v>552</v>
      </c>
      <c r="B1670" s="164">
        <v>10211</v>
      </c>
      <c r="C1670" s="163" t="s">
        <v>491</v>
      </c>
      <c r="D1670" s="164">
        <v>1</v>
      </c>
      <c r="E1670" s="7">
        <v>265</v>
      </c>
      <c r="F1670" s="7">
        <v>0</v>
      </c>
      <c r="G1670" s="7">
        <v>0</v>
      </c>
      <c r="H1670" s="7">
        <v>0</v>
      </c>
      <c r="I1670" s="7">
        <v>265</v>
      </c>
      <c r="J1670" s="7">
        <v>0</v>
      </c>
      <c r="K1670" s="7">
        <v>265</v>
      </c>
      <c r="L1670" s="164">
        <v>1</v>
      </c>
      <c r="M1670" s="16">
        <v>0</v>
      </c>
      <c r="N1670" s="13">
        <v>46052</v>
      </c>
    </row>
    <row r="1671" spans="1:14" x14ac:dyDescent="0.15">
      <c r="A1671" s="163" t="s">
        <v>594</v>
      </c>
      <c r="B1671" s="164">
        <v>10212</v>
      </c>
      <c r="C1671" s="163" t="s">
        <v>491</v>
      </c>
      <c r="D1671" s="164">
        <v>1</v>
      </c>
      <c r="E1671" s="7">
        <v>245</v>
      </c>
      <c r="F1671" s="7">
        <v>0</v>
      </c>
      <c r="G1671" s="7">
        <v>0</v>
      </c>
      <c r="H1671" s="7">
        <v>0</v>
      </c>
      <c r="I1671" s="7">
        <v>245</v>
      </c>
      <c r="J1671" s="7">
        <v>0</v>
      </c>
      <c r="K1671" s="7">
        <v>245</v>
      </c>
      <c r="L1671" s="164">
        <v>1</v>
      </c>
      <c r="M1671" s="16">
        <v>0</v>
      </c>
      <c r="N1671" s="13">
        <v>46052</v>
      </c>
    </row>
    <row r="1672" spans="1:14" x14ac:dyDescent="0.15">
      <c r="A1672" s="163" t="s">
        <v>506</v>
      </c>
      <c r="B1672" s="164">
        <v>10221</v>
      </c>
      <c r="C1672" s="163" t="s">
        <v>491</v>
      </c>
      <c r="D1672" s="164">
        <v>1</v>
      </c>
      <c r="E1672" s="7">
        <v>255</v>
      </c>
      <c r="F1672" s="7">
        <v>0</v>
      </c>
      <c r="G1672" s="7">
        <v>0</v>
      </c>
      <c r="H1672" s="7">
        <v>0</v>
      </c>
      <c r="I1672" s="7">
        <v>255</v>
      </c>
      <c r="J1672" s="7">
        <v>0</v>
      </c>
      <c r="K1672" s="7">
        <v>255</v>
      </c>
      <c r="L1672" s="164">
        <v>1</v>
      </c>
      <c r="M1672" s="16">
        <v>0</v>
      </c>
      <c r="N1672" s="13">
        <v>46052</v>
      </c>
    </row>
    <row r="1673" spans="1:14" x14ac:dyDescent="0.15">
      <c r="A1673" s="163" t="s">
        <v>492</v>
      </c>
      <c r="B1673" s="164">
        <v>10216</v>
      </c>
      <c r="C1673" s="163" t="s">
        <v>491</v>
      </c>
      <c r="D1673" s="164">
        <v>1</v>
      </c>
      <c r="E1673" s="7">
        <v>245</v>
      </c>
      <c r="F1673" s="7">
        <v>0</v>
      </c>
      <c r="G1673" s="7">
        <v>0</v>
      </c>
      <c r="H1673" s="7">
        <v>0</v>
      </c>
      <c r="I1673" s="7">
        <v>245</v>
      </c>
      <c r="J1673" s="7">
        <v>0</v>
      </c>
      <c r="K1673" s="7">
        <v>245</v>
      </c>
      <c r="L1673" s="164">
        <v>1</v>
      </c>
      <c r="M1673" s="16">
        <v>0</v>
      </c>
      <c r="N1673" s="13">
        <v>46052</v>
      </c>
    </row>
    <row r="1674" spans="1:14" x14ac:dyDescent="0.15">
      <c r="A1674" s="163" t="s">
        <v>493</v>
      </c>
      <c r="B1674" s="164">
        <v>10264</v>
      </c>
      <c r="C1674" s="163" t="s">
        <v>9</v>
      </c>
      <c r="D1674" s="164">
        <v>6</v>
      </c>
      <c r="E1674" s="7">
        <v>1140</v>
      </c>
      <c r="F1674" s="7">
        <v>0</v>
      </c>
      <c r="G1674" s="7">
        <v>0</v>
      </c>
      <c r="H1674" s="7">
        <v>0</v>
      </c>
      <c r="I1674" s="7">
        <v>1140</v>
      </c>
      <c r="J1674" s="7">
        <v>0</v>
      </c>
      <c r="K1674" s="7">
        <v>1140</v>
      </c>
      <c r="L1674" s="164">
        <v>1</v>
      </c>
      <c r="M1674" s="16">
        <v>0</v>
      </c>
      <c r="N1674" s="13">
        <v>46052</v>
      </c>
    </row>
    <row r="1675" spans="1:14" x14ac:dyDescent="0.15">
      <c r="A1675" s="163" t="s">
        <v>494</v>
      </c>
      <c r="B1675" s="164">
        <v>10377</v>
      </c>
      <c r="C1675" s="163" t="s">
        <v>9</v>
      </c>
      <c r="D1675" s="164">
        <v>2</v>
      </c>
      <c r="E1675" s="7">
        <v>690</v>
      </c>
      <c r="F1675" s="7">
        <v>0</v>
      </c>
      <c r="G1675" s="7">
        <v>0</v>
      </c>
      <c r="H1675" s="7">
        <v>34.299999999999997</v>
      </c>
      <c r="I1675" s="7">
        <v>655.7</v>
      </c>
      <c r="J1675" s="7">
        <v>0</v>
      </c>
      <c r="K1675" s="7">
        <v>655.7</v>
      </c>
      <c r="L1675" s="164">
        <v>1</v>
      </c>
      <c r="M1675" s="16">
        <v>0</v>
      </c>
      <c r="N1675" s="13">
        <v>46052</v>
      </c>
    </row>
    <row r="1676" spans="1:14" x14ac:dyDescent="0.15">
      <c r="A1676" s="163" t="s">
        <v>526</v>
      </c>
      <c r="B1676" s="164">
        <v>10363</v>
      </c>
      <c r="C1676" s="163" t="s">
        <v>9</v>
      </c>
      <c r="D1676" s="164">
        <v>1</v>
      </c>
      <c r="E1676" s="7">
        <v>265</v>
      </c>
      <c r="F1676" s="7">
        <v>0</v>
      </c>
      <c r="G1676" s="7">
        <v>0</v>
      </c>
      <c r="H1676" s="7">
        <v>26.35</v>
      </c>
      <c r="I1676" s="7">
        <v>238.65</v>
      </c>
      <c r="J1676" s="7">
        <v>0</v>
      </c>
      <c r="K1676" s="7">
        <v>238.65</v>
      </c>
      <c r="L1676" s="164">
        <v>1</v>
      </c>
      <c r="M1676" s="16">
        <v>0</v>
      </c>
      <c r="N1676" s="13">
        <v>46052</v>
      </c>
    </row>
    <row r="1677" spans="1:14" x14ac:dyDescent="0.15">
      <c r="A1677" s="163" t="s">
        <v>495</v>
      </c>
      <c r="B1677" s="164">
        <v>10354</v>
      </c>
      <c r="C1677" s="163" t="s">
        <v>19</v>
      </c>
      <c r="D1677" s="164">
        <v>1</v>
      </c>
      <c r="E1677" s="7">
        <v>350</v>
      </c>
      <c r="F1677" s="7">
        <v>0</v>
      </c>
      <c r="G1677" s="7">
        <v>0</v>
      </c>
      <c r="H1677" s="7">
        <v>61.87</v>
      </c>
      <c r="I1677" s="7">
        <v>288.13</v>
      </c>
      <c r="J1677" s="7">
        <v>0</v>
      </c>
      <c r="K1677" s="7">
        <v>288.13</v>
      </c>
      <c r="L1677" s="164">
        <v>1</v>
      </c>
      <c r="M1677" s="16">
        <v>0</v>
      </c>
      <c r="N1677" s="13">
        <v>46052</v>
      </c>
    </row>
    <row r="1678" spans="1:14" x14ac:dyDescent="0.15">
      <c r="A1678" s="163" t="s">
        <v>497</v>
      </c>
      <c r="B1678" s="164">
        <v>10359</v>
      </c>
      <c r="C1678" s="163" t="s">
        <v>19</v>
      </c>
      <c r="D1678" s="164">
        <v>1</v>
      </c>
      <c r="E1678" s="7">
        <v>385</v>
      </c>
      <c r="F1678" s="7">
        <v>0</v>
      </c>
      <c r="G1678" s="7">
        <v>0</v>
      </c>
      <c r="H1678" s="7">
        <v>0</v>
      </c>
      <c r="I1678" s="7">
        <v>385</v>
      </c>
      <c r="J1678" s="7">
        <v>0</v>
      </c>
      <c r="K1678" s="7">
        <v>385</v>
      </c>
      <c r="L1678" s="164">
        <v>1</v>
      </c>
      <c r="M1678" s="16">
        <v>0</v>
      </c>
      <c r="N1678" s="13">
        <v>46052</v>
      </c>
    </row>
    <row r="1679" spans="1:14" x14ac:dyDescent="0.15">
      <c r="A1679" s="163" t="s">
        <v>511</v>
      </c>
      <c r="B1679" s="164">
        <v>10227</v>
      </c>
      <c r="C1679" s="163" t="s">
        <v>19</v>
      </c>
      <c r="D1679" s="164">
        <v>2</v>
      </c>
      <c r="E1679" s="7">
        <v>770</v>
      </c>
      <c r="F1679" s="7">
        <v>0</v>
      </c>
      <c r="G1679" s="7">
        <v>0</v>
      </c>
      <c r="H1679" s="7">
        <v>68.05</v>
      </c>
      <c r="I1679" s="7">
        <v>701.95</v>
      </c>
      <c r="J1679" s="7">
        <v>0</v>
      </c>
      <c r="K1679" s="7">
        <v>701.95</v>
      </c>
      <c r="L1679" s="164">
        <v>1</v>
      </c>
      <c r="M1679" s="16">
        <v>0</v>
      </c>
      <c r="N1679" s="13">
        <v>46052</v>
      </c>
    </row>
    <row r="1680" spans="1:14" x14ac:dyDescent="0.15">
      <c r="A1680" s="163" t="s">
        <v>696</v>
      </c>
      <c r="B1680" s="164">
        <v>10433</v>
      </c>
      <c r="C1680" s="163" t="s">
        <v>13</v>
      </c>
      <c r="D1680" s="164">
        <v>1</v>
      </c>
      <c r="E1680" s="7">
        <v>475</v>
      </c>
      <c r="F1680" s="7">
        <v>0</v>
      </c>
      <c r="G1680" s="7">
        <v>0</v>
      </c>
      <c r="H1680" s="7">
        <v>83.97</v>
      </c>
      <c r="I1680" s="7">
        <v>391.03</v>
      </c>
      <c r="J1680" s="7">
        <v>0</v>
      </c>
      <c r="K1680" s="7">
        <v>391.03</v>
      </c>
      <c r="L1680" s="164">
        <v>1</v>
      </c>
      <c r="M1680" s="16">
        <v>0</v>
      </c>
      <c r="N1680" s="13">
        <v>46052</v>
      </c>
    </row>
    <row r="1681" spans="1:14" x14ac:dyDescent="0.15">
      <c r="A1681" s="163" t="s">
        <v>427</v>
      </c>
      <c r="B1681" s="164">
        <v>10633</v>
      </c>
      <c r="C1681" s="163" t="s">
        <v>727</v>
      </c>
      <c r="D1681" s="164">
        <v>2</v>
      </c>
      <c r="E1681" s="7">
        <v>318</v>
      </c>
      <c r="F1681" s="7">
        <v>0</v>
      </c>
      <c r="G1681" s="7">
        <v>0</v>
      </c>
      <c r="H1681" s="7">
        <v>28.11</v>
      </c>
      <c r="I1681" s="7">
        <v>289.89</v>
      </c>
      <c r="J1681" s="7">
        <v>0</v>
      </c>
      <c r="K1681" s="7">
        <v>289.89</v>
      </c>
      <c r="L1681" s="164">
        <v>1</v>
      </c>
      <c r="M1681" s="16">
        <v>0</v>
      </c>
      <c r="N1681" s="13">
        <v>46052</v>
      </c>
    </row>
    <row r="1682" spans="1:14" x14ac:dyDescent="0.15">
      <c r="A1682" s="163" t="s">
        <v>500</v>
      </c>
      <c r="B1682" s="164">
        <v>10494</v>
      </c>
      <c r="C1682" s="163" t="s">
        <v>98</v>
      </c>
      <c r="D1682" s="164">
        <v>1</v>
      </c>
      <c r="E1682" s="7">
        <v>38</v>
      </c>
      <c r="F1682" s="7">
        <v>0</v>
      </c>
      <c r="G1682" s="7">
        <v>0</v>
      </c>
      <c r="H1682" s="7">
        <v>0</v>
      </c>
      <c r="I1682" s="7">
        <v>38</v>
      </c>
      <c r="J1682" s="7">
        <v>0</v>
      </c>
      <c r="K1682" s="7">
        <v>38</v>
      </c>
      <c r="L1682" s="164">
        <v>1</v>
      </c>
      <c r="M1682" s="16">
        <v>0</v>
      </c>
      <c r="N1682" s="13">
        <v>46052</v>
      </c>
    </row>
    <row r="1683" spans="1:14" x14ac:dyDescent="0.15">
      <c r="A1683" s="163" t="s">
        <v>715</v>
      </c>
      <c r="B1683" s="164">
        <v>10613</v>
      </c>
      <c r="C1683" s="163" t="s">
        <v>712</v>
      </c>
      <c r="D1683" s="164">
        <v>1</v>
      </c>
      <c r="E1683" s="7">
        <v>235</v>
      </c>
      <c r="F1683" s="7">
        <v>0</v>
      </c>
      <c r="G1683" s="7">
        <v>0</v>
      </c>
      <c r="H1683" s="7">
        <v>39.17</v>
      </c>
      <c r="I1683" s="7">
        <v>195.83</v>
      </c>
      <c r="J1683" s="7">
        <v>0</v>
      </c>
      <c r="K1683" s="7">
        <v>195.83</v>
      </c>
      <c r="L1683" s="164">
        <v>1</v>
      </c>
      <c r="M1683" s="16">
        <v>0</v>
      </c>
      <c r="N1683" s="13">
        <v>46053</v>
      </c>
    </row>
    <row r="1684" spans="1:14" x14ac:dyDescent="0.15">
      <c r="A1684" s="163" t="s">
        <v>842</v>
      </c>
      <c r="B1684" s="164">
        <v>10614</v>
      </c>
      <c r="C1684" s="163" t="s">
        <v>712</v>
      </c>
      <c r="D1684" s="164">
        <v>1</v>
      </c>
      <c r="E1684" s="7">
        <v>245</v>
      </c>
      <c r="F1684" s="7">
        <v>0</v>
      </c>
      <c r="G1684" s="7">
        <v>0</v>
      </c>
      <c r="H1684" s="7">
        <v>40.840000000000003</v>
      </c>
      <c r="I1684" s="7">
        <v>204.16</v>
      </c>
      <c r="J1684" s="7">
        <v>0</v>
      </c>
      <c r="K1684" s="7">
        <v>204.16</v>
      </c>
      <c r="L1684" s="164">
        <v>1</v>
      </c>
      <c r="M1684" s="16">
        <v>0</v>
      </c>
      <c r="N1684" s="13">
        <v>46053</v>
      </c>
    </row>
    <row r="1685" spans="1:14" x14ac:dyDescent="0.15">
      <c r="A1685" s="163" t="s">
        <v>716</v>
      </c>
      <c r="B1685" s="164">
        <v>10611</v>
      </c>
      <c r="C1685" s="163" t="s">
        <v>712</v>
      </c>
      <c r="D1685" s="164">
        <v>1</v>
      </c>
      <c r="E1685" s="7">
        <v>235</v>
      </c>
      <c r="F1685" s="7">
        <v>0</v>
      </c>
      <c r="G1685" s="7">
        <v>0</v>
      </c>
      <c r="H1685" s="7">
        <v>39.159999999999997</v>
      </c>
      <c r="I1685" s="7">
        <v>195.84</v>
      </c>
      <c r="J1685" s="7">
        <v>0</v>
      </c>
      <c r="K1685" s="7">
        <v>195.84</v>
      </c>
      <c r="L1685" s="164">
        <v>1</v>
      </c>
      <c r="M1685" s="16">
        <v>0</v>
      </c>
      <c r="N1685" s="13">
        <v>46053</v>
      </c>
    </row>
    <row r="1686" spans="1:14" x14ac:dyDescent="0.15">
      <c r="A1686" s="163" t="s">
        <v>549</v>
      </c>
      <c r="B1686" s="164">
        <v>10157</v>
      </c>
      <c r="C1686" s="163" t="s">
        <v>519</v>
      </c>
      <c r="D1686" s="164">
        <v>1</v>
      </c>
      <c r="E1686" s="7">
        <v>350</v>
      </c>
      <c r="F1686" s="7">
        <v>0</v>
      </c>
      <c r="G1686" s="7">
        <v>0</v>
      </c>
      <c r="H1686" s="7">
        <v>0</v>
      </c>
      <c r="I1686" s="7">
        <v>350</v>
      </c>
      <c r="J1686" s="7">
        <v>0</v>
      </c>
      <c r="K1686" s="7">
        <v>350</v>
      </c>
      <c r="L1686" s="164">
        <v>1</v>
      </c>
      <c r="M1686" s="16">
        <v>0</v>
      </c>
      <c r="N1686" s="13">
        <v>46053</v>
      </c>
    </row>
    <row r="1687" spans="1:14" x14ac:dyDescent="0.15">
      <c r="A1687" s="163" t="s">
        <v>480</v>
      </c>
      <c r="B1687" s="164">
        <v>10225</v>
      </c>
      <c r="C1687" s="163" t="s">
        <v>481</v>
      </c>
      <c r="D1687" s="164">
        <v>2</v>
      </c>
      <c r="E1687" s="7">
        <v>510</v>
      </c>
      <c r="F1687" s="7">
        <v>0</v>
      </c>
      <c r="G1687" s="7">
        <v>0</v>
      </c>
      <c r="H1687" s="7">
        <v>0</v>
      </c>
      <c r="I1687" s="7">
        <v>510</v>
      </c>
      <c r="J1687" s="7">
        <v>0</v>
      </c>
      <c r="K1687" s="7">
        <v>510</v>
      </c>
      <c r="L1687" s="164">
        <v>1</v>
      </c>
      <c r="M1687" s="16">
        <v>0</v>
      </c>
      <c r="N1687" s="13">
        <v>46053</v>
      </c>
    </row>
    <row r="1688" spans="1:14" x14ac:dyDescent="0.15">
      <c r="A1688" s="163" t="s">
        <v>850</v>
      </c>
      <c r="B1688" s="164">
        <v>10714</v>
      </c>
      <c r="C1688" s="163" t="s">
        <v>462</v>
      </c>
      <c r="D1688" s="164">
        <v>1</v>
      </c>
      <c r="E1688" s="7">
        <v>330</v>
      </c>
      <c r="F1688" s="7">
        <v>0</v>
      </c>
      <c r="G1688" s="7">
        <v>0</v>
      </c>
      <c r="H1688" s="7">
        <v>29.33</v>
      </c>
      <c r="I1688" s="7">
        <v>300.67</v>
      </c>
      <c r="J1688" s="7">
        <v>0</v>
      </c>
      <c r="K1688" s="7">
        <v>300.67</v>
      </c>
      <c r="L1688" s="164">
        <v>1</v>
      </c>
      <c r="M1688" s="16">
        <v>0</v>
      </c>
      <c r="N1688" s="13">
        <v>46053</v>
      </c>
    </row>
    <row r="1689" spans="1:14" x14ac:dyDescent="0.15">
      <c r="A1689" s="163" t="s">
        <v>538</v>
      </c>
      <c r="B1689" s="164">
        <v>10645</v>
      </c>
      <c r="C1689" s="163" t="s">
        <v>519</v>
      </c>
      <c r="D1689" s="164">
        <v>1</v>
      </c>
      <c r="E1689" s="7">
        <v>340</v>
      </c>
      <c r="F1689" s="7">
        <v>0</v>
      </c>
      <c r="G1689" s="7">
        <v>0</v>
      </c>
      <c r="H1689" s="7">
        <v>56.67</v>
      </c>
      <c r="I1689" s="7">
        <v>283.33</v>
      </c>
      <c r="J1689" s="7">
        <v>0</v>
      </c>
      <c r="K1689" s="7">
        <v>283.33</v>
      </c>
      <c r="L1689" s="164">
        <v>1</v>
      </c>
      <c r="M1689" s="16">
        <v>0</v>
      </c>
      <c r="N1689" s="13">
        <v>46053</v>
      </c>
    </row>
    <row r="1690" spans="1:14" x14ac:dyDescent="0.15">
      <c r="A1690" s="163" t="s">
        <v>576</v>
      </c>
      <c r="B1690" s="164">
        <v>10111</v>
      </c>
      <c r="C1690" s="163" t="s">
        <v>483</v>
      </c>
      <c r="D1690" s="164">
        <v>1</v>
      </c>
      <c r="E1690" s="7">
        <v>355</v>
      </c>
      <c r="F1690" s="7">
        <v>0</v>
      </c>
      <c r="G1690" s="7">
        <v>0</v>
      </c>
      <c r="H1690" s="7">
        <v>59.16</v>
      </c>
      <c r="I1690" s="7">
        <v>295.83999999999997</v>
      </c>
      <c r="J1690" s="7">
        <v>0</v>
      </c>
      <c r="K1690" s="7">
        <v>295.83999999999997</v>
      </c>
      <c r="L1690" s="164">
        <v>1</v>
      </c>
      <c r="M1690" s="16">
        <v>0</v>
      </c>
      <c r="N1690" s="13">
        <v>46053</v>
      </c>
    </row>
    <row r="1691" spans="1:14" x14ac:dyDescent="0.15">
      <c r="A1691" s="163" t="s">
        <v>612</v>
      </c>
      <c r="B1691" s="164">
        <v>10051</v>
      </c>
      <c r="C1691" s="163" t="s">
        <v>481</v>
      </c>
      <c r="D1691" s="164">
        <v>1</v>
      </c>
      <c r="E1691" s="7">
        <v>315</v>
      </c>
      <c r="F1691" s="7">
        <v>0</v>
      </c>
      <c r="G1691" s="7">
        <v>0</v>
      </c>
      <c r="H1691" s="7">
        <v>0</v>
      </c>
      <c r="I1691" s="7">
        <v>315</v>
      </c>
      <c r="J1691" s="7">
        <v>0</v>
      </c>
      <c r="K1691" s="7">
        <v>315</v>
      </c>
      <c r="L1691" s="164">
        <v>1</v>
      </c>
      <c r="M1691" s="16">
        <v>0</v>
      </c>
      <c r="N1691" s="13">
        <v>46053</v>
      </c>
    </row>
    <row r="1692" spans="1:14" x14ac:dyDescent="0.15">
      <c r="A1692" s="163" t="s">
        <v>851</v>
      </c>
      <c r="B1692" s="164">
        <v>10713</v>
      </c>
      <c r="C1692" s="163" t="s">
        <v>462</v>
      </c>
      <c r="D1692" s="164">
        <v>1</v>
      </c>
      <c r="E1692" s="7">
        <v>320</v>
      </c>
      <c r="F1692" s="7">
        <v>0</v>
      </c>
      <c r="G1692" s="7">
        <v>0</v>
      </c>
      <c r="H1692" s="7">
        <v>28.44</v>
      </c>
      <c r="I1692" s="7">
        <v>291.56</v>
      </c>
      <c r="J1692" s="7">
        <v>0</v>
      </c>
      <c r="K1692" s="7">
        <v>291.56</v>
      </c>
      <c r="L1692" s="164">
        <v>1</v>
      </c>
      <c r="M1692" s="16">
        <v>0</v>
      </c>
      <c r="N1692" s="13">
        <v>46053</v>
      </c>
    </row>
    <row r="1693" spans="1:14" x14ac:dyDescent="0.15">
      <c r="A1693" s="163" t="s">
        <v>751</v>
      </c>
      <c r="B1693" s="164">
        <v>10439</v>
      </c>
      <c r="C1693" s="163" t="s">
        <v>99</v>
      </c>
      <c r="D1693" s="164">
        <v>2</v>
      </c>
      <c r="E1693" s="7">
        <v>220</v>
      </c>
      <c r="F1693" s="7">
        <v>0</v>
      </c>
      <c r="G1693" s="7">
        <v>0</v>
      </c>
      <c r="H1693" s="7">
        <v>0</v>
      </c>
      <c r="I1693" s="7">
        <v>220</v>
      </c>
      <c r="J1693" s="7">
        <v>0</v>
      </c>
      <c r="K1693" s="7">
        <v>220</v>
      </c>
      <c r="L1693" s="164">
        <v>1</v>
      </c>
      <c r="M1693" s="16">
        <v>0</v>
      </c>
      <c r="N1693" s="13">
        <v>46053</v>
      </c>
    </row>
    <row r="1694" spans="1:14" x14ac:dyDescent="0.15">
      <c r="A1694" s="163" t="s">
        <v>542</v>
      </c>
      <c r="B1694" s="164">
        <v>10436</v>
      </c>
      <c r="C1694" s="163" t="s">
        <v>99</v>
      </c>
      <c r="D1694" s="164">
        <v>1</v>
      </c>
      <c r="E1694" s="7">
        <v>45</v>
      </c>
      <c r="F1694" s="7">
        <v>0</v>
      </c>
      <c r="G1694" s="7">
        <v>0</v>
      </c>
      <c r="H1694" s="7">
        <v>0</v>
      </c>
      <c r="I1694" s="7">
        <v>45</v>
      </c>
      <c r="J1694" s="7">
        <v>0</v>
      </c>
      <c r="K1694" s="7">
        <v>45</v>
      </c>
      <c r="L1694" s="164">
        <v>1</v>
      </c>
      <c r="M1694" s="16">
        <v>0</v>
      </c>
      <c r="N1694" s="13">
        <v>46053</v>
      </c>
    </row>
    <row r="1695" spans="1:14" x14ac:dyDescent="0.15">
      <c r="A1695" s="163" t="s">
        <v>551</v>
      </c>
      <c r="B1695" s="164">
        <v>10437</v>
      </c>
      <c r="C1695" s="163" t="s">
        <v>99</v>
      </c>
      <c r="D1695" s="164">
        <v>2</v>
      </c>
      <c r="E1695" s="7">
        <v>190</v>
      </c>
      <c r="F1695" s="7">
        <v>0</v>
      </c>
      <c r="G1695" s="7">
        <v>0</v>
      </c>
      <c r="H1695" s="7">
        <v>0</v>
      </c>
      <c r="I1695" s="7">
        <v>190</v>
      </c>
      <c r="J1695" s="7">
        <v>0</v>
      </c>
      <c r="K1695" s="7">
        <v>190</v>
      </c>
      <c r="L1695" s="164">
        <v>1</v>
      </c>
      <c r="M1695" s="16">
        <v>0</v>
      </c>
      <c r="N1695" s="13">
        <v>46053</v>
      </c>
    </row>
    <row r="1696" spans="1:14" x14ac:dyDescent="0.15">
      <c r="A1696" s="163" t="s">
        <v>552</v>
      </c>
      <c r="B1696" s="164">
        <v>10211</v>
      </c>
      <c r="C1696" s="163" t="s">
        <v>491</v>
      </c>
      <c r="D1696" s="164">
        <v>3</v>
      </c>
      <c r="E1696" s="7">
        <v>795</v>
      </c>
      <c r="F1696" s="7">
        <v>0</v>
      </c>
      <c r="G1696" s="7">
        <v>0</v>
      </c>
      <c r="H1696" s="7">
        <v>0</v>
      </c>
      <c r="I1696" s="7">
        <v>795</v>
      </c>
      <c r="J1696" s="7">
        <v>0</v>
      </c>
      <c r="K1696" s="7">
        <v>795</v>
      </c>
      <c r="L1696" s="164">
        <v>1</v>
      </c>
      <c r="M1696" s="16">
        <v>0</v>
      </c>
      <c r="N1696" s="13">
        <v>46053</v>
      </c>
    </row>
    <row r="1697" spans="1:14" x14ac:dyDescent="0.15">
      <c r="A1697" s="163" t="s">
        <v>525</v>
      </c>
      <c r="B1697" s="164">
        <v>10214</v>
      </c>
      <c r="C1697" s="163" t="s">
        <v>491</v>
      </c>
      <c r="D1697" s="164">
        <v>2</v>
      </c>
      <c r="E1697" s="7">
        <v>530</v>
      </c>
      <c r="F1697" s="7">
        <v>0</v>
      </c>
      <c r="G1697" s="7">
        <v>0</v>
      </c>
      <c r="H1697" s="7">
        <v>0</v>
      </c>
      <c r="I1697" s="7">
        <v>530</v>
      </c>
      <c r="J1697" s="7">
        <v>0</v>
      </c>
      <c r="K1697" s="7">
        <v>530</v>
      </c>
      <c r="L1697" s="164">
        <v>1</v>
      </c>
      <c r="M1697" s="16">
        <v>0</v>
      </c>
      <c r="N1697" s="13">
        <v>46053</v>
      </c>
    </row>
    <row r="1698" spans="1:14" x14ac:dyDescent="0.15">
      <c r="A1698" s="163" t="s">
        <v>506</v>
      </c>
      <c r="B1698" s="164">
        <v>10221</v>
      </c>
      <c r="C1698" s="163" t="s">
        <v>491</v>
      </c>
      <c r="D1698" s="164">
        <v>2</v>
      </c>
      <c r="E1698" s="7">
        <v>510</v>
      </c>
      <c r="F1698" s="7">
        <v>0</v>
      </c>
      <c r="G1698" s="7">
        <v>0</v>
      </c>
      <c r="H1698" s="7">
        <v>0</v>
      </c>
      <c r="I1698" s="7">
        <v>510</v>
      </c>
      <c r="J1698" s="7">
        <v>0</v>
      </c>
      <c r="K1698" s="7">
        <v>510</v>
      </c>
      <c r="L1698" s="164">
        <v>1</v>
      </c>
      <c r="M1698" s="16">
        <v>0</v>
      </c>
      <c r="N1698" s="13">
        <v>46053</v>
      </c>
    </row>
    <row r="1699" spans="1:14" x14ac:dyDescent="0.15">
      <c r="A1699" s="163" t="s">
        <v>647</v>
      </c>
      <c r="B1699" s="164">
        <v>10224</v>
      </c>
      <c r="C1699" s="163" t="s">
        <v>491</v>
      </c>
      <c r="D1699" s="164">
        <v>1</v>
      </c>
      <c r="E1699" s="7">
        <v>255</v>
      </c>
      <c r="F1699" s="7">
        <v>0</v>
      </c>
      <c r="G1699" s="7">
        <v>0</v>
      </c>
      <c r="H1699" s="7">
        <v>0</v>
      </c>
      <c r="I1699" s="7">
        <v>255</v>
      </c>
      <c r="J1699" s="7">
        <v>0</v>
      </c>
      <c r="K1699" s="7">
        <v>255</v>
      </c>
      <c r="L1699" s="164">
        <v>1</v>
      </c>
      <c r="M1699" s="16">
        <v>0</v>
      </c>
      <c r="N1699" s="13">
        <v>46053</v>
      </c>
    </row>
    <row r="1700" spans="1:14" x14ac:dyDescent="0.15">
      <c r="A1700" s="163" t="s">
        <v>492</v>
      </c>
      <c r="B1700" s="164">
        <v>10216</v>
      </c>
      <c r="C1700" s="163" t="s">
        <v>491</v>
      </c>
      <c r="D1700" s="164">
        <v>3</v>
      </c>
      <c r="E1700" s="7">
        <v>735</v>
      </c>
      <c r="F1700" s="7">
        <v>0</v>
      </c>
      <c r="G1700" s="7">
        <v>0</v>
      </c>
      <c r="H1700" s="7">
        <v>0</v>
      </c>
      <c r="I1700" s="7">
        <v>735</v>
      </c>
      <c r="J1700" s="7">
        <v>0</v>
      </c>
      <c r="K1700" s="7">
        <v>735</v>
      </c>
      <c r="L1700" s="164">
        <v>1</v>
      </c>
      <c r="M1700" s="16">
        <v>0</v>
      </c>
      <c r="N1700" s="13">
        <v>46053</v>
      </c>
    </row>
    <row r="1701" spans="1:14" x14ac:dyDescent="0.15">
      <c r="A1701" s="163" t="s">
        <v>752</v>
      </c>
      <c r="B1701" s="164">
        <v>10669</v>
      </c>
      <c r="C1701" s="163" t="s">
        <v>462</v>
      </c>
      <c r="D1701" s="164">
        <v>1</v>
      </c>
      <c r="E1701" s="7">
        <v>315</v>
      </c>
      <c r="F1701" s="7">
        <v>0</v>
      </c>
      <c r="G1701" s="7">
        <v>0</v>
      </c>
      <c r="H1701" s="7">
        <v>28</v>
      </c>
      <c r="I1701" s="7">
        <v>287</v>
      </c>
      <c r="J1701" s="7">
        <v>0</v>
      </c>
      <c r="K1701" s="7">
        <v>287</v>
      </c>
      <c r="L1701" s="164">
        <v>1</v>
      </c>
      <c r="M1701" s="16">
        <v>0</v>
      </c>
      <c r="N1701" s="13">
        <v>46053</v>
      </c>
    </row>
    <row r="1702" spans="1:14" x14ac:dyDescent="0.15">
      <c r="A1702" s="163" t="s">
        <v>754</v>
      </c>
      <c r="B1702" s="164">
        <v>10650</v>
      </c>
      <c r="C1702" s="163" t="s">
        <v>462</v>
      </c>
      <c r="D1702" s="164">
        <v>1</v>
      </c>
      <c r="E1702" s="7">
        <v>280</v>
      </c>
      <c r="F1702" s="7">
        <v>0</v>
      </c>
      <c r="G1702" s="7">
        <v>0</v>
      </c>
      <c r="H1702" s="7">
        <v>24.89</v>
      </c>
      <c r="I1702" s="7">
        <v>255.11</v>
      </c>
      <c r="J1702" s="7">
        <v>0</v>
      </c>
      <c r="K1702" s="7">
        <v>255.11</v>
      </c>
      <c r="L1702" s="164">
        <v>1</v>
      </c>
      <c r="M1702" s="16">
        <v>0</v>
      </c>
      <c r="N1702" s="13">
        <v>46053</v>
      </c>
    </row>
    <row r="1703" spans="1:14" x14ac:dyDescent="0.15">
      <c r="A1703" s="163" t="s">
        <v>587</v>
      </c>
      <c r="B1703" s="164">
        <v>10381</v>
      </c>
      <c r="C1703" s="163" t="s">
        <v>9</v>
      </c>
      <c r="D1703" s="164">
        <v>1</v>
      </c>
      <c r="E1703" s="7">
        <v>225</v>
      </c>
      <c r="F1703" s="7">
        <v>0</v>
      </c>
      <c r="G1703" s="7">
        <v>0</v>
      </c>
      <c r="H1703" s="7">
        <v>22.35</v>
      </c>
      <c r="I1703" s="7">
        <v>202.65</v>
      </c>
      <c r="J1703" s="7">
        <v>0</v>
      </c>
      <c r="K1703" s="7">
        <v>202.65</v>
      </c>
      <c r="L1703" s="164">
        <v>1</v>
      </c>
      <c r="M1703" s="16">
        <v>0</v>
      </c>
      <c r="N1703" s="13">
        <v>46053</v>
      </c>
    </row>
    <row r="1704" spans="1:14" x14ac:dyDescent="0.15">
      <c r="A1704" s="163" t="s">
        <v>526</v>
      </c>
      <c r="B1704" s="164">
        <v>10363</v>
      </c>
      <c r="C1704" s="163" t="s">
        <v>9</v>
      </c>
      <c r="D1704" s="164">
        <v>1</v>
      </c>
      <c r="E1704" s="7">
        <v>265</v>
      </c>
      <c r="F1704" s="7">
        <v>0</v>
      </c>
      <c r="G1704" s="7">
        <v>0</v>
      </c>
      <c r="H1704" s="7">
        <v>26.33</v>
      </c>
      <c r="I1704" s="7">
        <v>238.67</v>
      </c>
      <c r="J1704" s="7">
        <v>0</v>
      </c>
      <c r="K1704" s="7">
        <v>238.67</v>
      </c>
      <c r="L1704" s="164">
        <v>1</v>
      </c>
      <c r="M1704" s="16">
        <v>0</v>
      </c>
      <c r="N1704" s="13">
        <v>46053</v>
      </c>
    </row>
    <row r="1705" spans="1:14" x14ac:dyDescent="0.15">
      <c r="A1705" s="163" t="s">
        <v>652</v>
      </c>
      <c r="B1705" s="164">
        <v>10007</v>
      </c>
      <c r="C1705" s="163" t="s">
        <v>9</v>
      </c>
      <c r="D1705" s="164">
        <v>1</v>
      </c>
      <c r="E1705" s="7">
        <v>275</v>
      </c>
      <c r="F1705" s="7">
        <v>0</v>
      </c>
      <c r="G1705" s="7">
        <v>0</v>
      </c>
      <c r="H1705" s="7">
        <v>27.32</v>
      </c>
      <c r="I1705" s="7">
        <v>247.68</v>
      </c>
      <c r="J1705" s="7">
        <v>0</v>
      </c>
      <c r="K1705" s="7">
        <v>247.68</v>
      </c>
      <c r="L1705" s="164">
        <v>1</v>
      </c>
      <c r="M1705" s="16">
        <v>0</v>
      </c>
      <c r="N1705" s="13">
        <v>46053</v>
      </c>
    </row>
    <row r="1706" spans="1:14" x14ac:dyDescent="0.15">
      <c r="A1706" s="163" t="s">
        <v>652</v>
      </c>
      <c r="B1706" s="164">
        <v>10712</v>
      </c>
      <c r="C1706" s="163" t="s">
        <v>462</v>
      </c>
      <c r="D1706" s="164">
        <v>1</v>
      </c>
      <c r="E1706" s="7">
        <v>320</v>
      </c>
      <c r="F1706" s="7">
        <v>0</v>
      </c>
      <c r="G1706" s="7">
        <v>0</v>
      </c>
      <c r="H1706" s="7">
        <v>28.44</v>
      </c>
      <c r="I1706" s="7">
        <v>291.56</v>
      </c>
      <c r="J1706" s="7">
        <v>0</v>
      </c>
      <c r="K1706" s="7">
        <v>291.56</v>
      </c>
      <c r="L1706" s="164">
        <v>1</v>
      </c>
      <c r="M1706" s="16">
        <v>0</v>
      </c>
      <c r="N1706" s="13">
        <v>46053</v>
      </c>
    </row>
    <row r="1707" spans="1:14" x14ac:dyDescent="0.15">
      <c r="A1707" s="163" t="s">
        <v>495</v>
      </c>
      <c r="B1707" s="164">
        <v>10354</v>
      </c>
      <c r="C1707" s="163" t="s">
        <v>19</v>
      </c>
      <c r="D1707" s="164">
        <v>1</v>
      </c>
      <c r="E1707" s="7">
        <v>350</v>
      </c>
      <c r="F1707" s="7">
        <v>0</v>
      </c>
      <c r="G1707" s="7">
        <v>0</v>
      </c>
      <c r="H1707" s="7">
        <v>0</v>
      </c>
      <c r="I1707" s="7">
        <v>350</v>
      </c>
      <c r="J1707" s="7">
        <v>0</v>
      </c>
      <c r="K1707" s="7">
        <v>350</v>
      </c>
      <c r="L1707" s="164">
        <v>1</v>
      </c>
      <c r="M1707" s="16">
        <v>0</v>
      </c>
      <c r="N1707" s="13">
        <v>46053</v>
      </c>
    </row>
    <row r="1708" spans="1:14" x14ac:dyDescent="0.15">
      <c r="A1708" s="163" t="s">
        <v>529</v>
      </c>
      <c r="B1708" s="164">
        <v>10353</v>
      </c>
      <c r="C1708" s="163" t="s">
        <v>19</v>
      </c>
      <c r="D1708" s="164">
        <v>1</v>
      </c>
      <c r="E1708" s="7">
        <v>350</v>
      </c>
      <c r="F1708" s="7">
        <v>0</v>
      </c>
      <c r="G1708" s="7">
        <v>0</v>
      </c>
      <c r="H1708" s="7">
        <v>0</v>
      </c>
      <c r="I1708" s="7">
        <v>350</v>
      </c>
      <c r="J1708" s="7">
        <v>0</v>
      </c>
      <c r="K1708" s="7">
        <v>350</v>
      </c>
      <c r="L1708" s="164">
        <v>1</v>
      </c>
      <c r="M1708" s="16">
        <v>0</v>
      </c>
      <c r="N1708" s="13">
        <v>46053</v>
      </c>
    </row>
    <row r="1709" spans="1:14" x14ac:dyDescent="0.15">
      <c r="A1709" s="163" t="s">
        <v>496</v>
      </c>
      <c r="B1709" s="164">
        <v>10360</v>
      </c>
      <c r="C1709" s="163" t="s">
        <v>19</v>
      </c>
      <c r="D1709" s="164">
        <v>1</v>
      </c>
      <c r="E1709" s="7">
        <v>385</v>
      </c>
      <c r="F1709" s="7">
        <v>0</v>
      </c>
      <c r="G1709" s="7">
        <v>0</v>
      </c>
      <c r="H1709" s="7">
        <v>0</v>
      </c>
      <c r="I1709" s="7">
        <v>385</v>
      </c>
      <c r="J1709" s="7">
        <v>0</v>
      </c>
      <c r="K1709" s="7">
        <v>385</v>
      </c>
      <c r="L1709" s="164">
        <v>1</v>
      </c>
      <c r="M1709" s="16">
        <v>0</v>
      </c>
      <c r="N1709" s="13">
        <v>46053</v>
      </c>
    </row>
    <row r="1710" spans="1:14" x14ac:dyDescent="0.15">
      <c r="A1710" s="163" t="s">
        <v>497</v>
      </c>
      <c r="B1710" s="164">
        <v>10359</v>
      </c>
      <c r="C1710" s="163" t="s">
        <v>19</v>
      </c>
      <c r="D1710" s="164">
        <v>1</v>
      </c>
      <c r="E1710" s="7">
        <v>385</v>
      </c>
      <c r="F1710" s="7">
        <v>0</v>
      </c>
      <c r="G1710" s="7">
        <v>0</v>
      </c>
      <c r="H1710" s="7">
        <v>0</v>
      </c>
      <c r="I1710" s="7">
        <v>385</v>
      </c>
      <c r="J1710" s="7">
        <v>0</v>
      </c>
      <c r="K1710" s="7">
        <v>385</v>
      </c>
      <c r="L1710" s="164">
        <v>1</v>
      </c>
      <c r="M1710" s="16">
        <v>0</v>
      </c>
      <c r="N1710" s="13">
        <v>46053</v>
      </c>
    </row>
    <row r="1711" spans="1:14" x14ac:dyDescent="0.15">
      <c r="A1711" s="163" t="s">
        <v>498</v>
      </c>
      <c r="B1711" s="164">
        <v>10356</v>
      </c>
      <c r="C1711" s="163" t="s">
        <v>19</v>
      </c>
      <c r="D1711" s="164">
        <v>2</v>
      </c>
      <c r="E1711" s="7">
        <v>720</v>
      </c>
      <c r="F1711" s="7">
        <v>0</v>
      </c>
      <c r="G1711" s="7">
        <v>0</v>
      </c>
      <c r="H1711" s="7">
        <v>0</v>
      </c>
      <c r="I1711" s="7">
        <v>720</v>
      </c>
      <c r="J1711" s="7">
        <v>0</v>
      </c>
      <c r="K1711" s="7">
        <v>720</v>
      </c>
      <c r="L1711" s="164">
        <v>1</v>
      </c>
      <c r="M1711" s="16">
        <v>0</v>
      </c>
      <c r="N1711" s="13">
        <v>46053</v>
      </c>
    </row>
    <row r="1712" spans="1:14" x14ac:dyDescent="0.15">
      <c r="A1712" s="163" t="s">
        <v>739</v>
      </c>
      <c r="B1712" s="164">
        <v>10653</v>
      </c>
      <c r="C1712" s="163" t="s">
        <v>4</v>
      </c>
      <c r="D1712" s="164">
        <v>1</v>
      </c>
      <c r="E1712" s="7">
        <v>275</v>
      </c>
      <c r="F1712" s="7">
        <v>0</v>
      </c>
      <c r="G1712" s="7">
        <v>0</v>
      </c>
      <c r="H1712" s="7">
        <v>0</v>
      </c>
      <c r="I1712" s="7">
        <v>275</v>
      </c>
      <c r="J1712" s="7">
        <v>0</v>
      </c>
      <c r="K1712" s="7">
        <v>275</v>
      </c>
      <c r="L1712" s="164">
        <v>1</v>
      </c>
      <c r="M1712" s="16">
        <v>0</v>
      </c>
      <c r="N1712" s="13">
        <v>46053</v>
      </c>
    </row>
    <row r="1713" spans="1:14" x14ac:dyDescent="0.15">
      <c r="A1713" s="163" t="s">
        <v>565</v>
      </c>
      <c r="B1713" s="164">
        <v>10403</v>
      </c>
      <c r="C1713" s="163" t="s">
        <v>35</v>
      </c>
      <c r="D1713" s="164">
        <v>1</v>
      </c>
      <c r="E1713" s="7">
        <v>335</v>
      </c>
      <c r="F1713" s="7">
        <v>0</v>
      </c>
      <c r="G1713" s="7">
        <v>0</v>
      </c>
      <c r="H1713" s="7">
        <v>0</v>
      </c>
      <c r="I1713" s="7">
        <v>335</v>
      </c>
      <c r="J1713" s="7">
        <v>0</v>
      </c>
      <c r="K1713" s="7">
        <v>335</v>
      </c>
      <c r="L1713" s="164">
        <v>1</v>
      </c>
      <c r="M1713" s="16">
        <v>0</v>
      </c>
      <c r="N1713" s="13">
        <v>46053</v>
      </c>
    </row>
    <row r="1714" spans="1:14" x14ac:dyDescent="0.15">
      <c r="A1714" s="163" t="s">
        <v>613</v>
      </c>
      <c r="B1714" s="164">
        <v>10493</v>
      </c>
      <c r="C1714" s="163" t="s">
        <v>98</v>
      </c>
      <c r="D1714" s="164">
        <v>5</v>
      </c>
      <c r="E1714" s="7">
        <v>290</v>
      </c>
      <c r="F1714" s="7">
        <v>0</v>
      </c>
      <c r="G1714" s="7">
        <v>0</v>
      </c>
      <c r="H1714" s="7">
        <v>0</v>
      </c>
      <c r="I1714" s="7">
        <v>290</v>
      </c>
      <c r="J1714" s="7">
        <v>0</v>
      </c>
      <c r="K1714" s="7">
        <v>290</v>
      </c>
      <c r="L1714" s="164">
        <v>1</v>
      </c>
      <c r="M1714" s="16">
        <v>0</v>
      </c>
      <c r="N1714" s="13">
        <v>46053</v>
      </c>
    </row>
    <row r="1715" spans="1:14" x14ac:dyDescent="0.15">
      <c r="A1715" s="163" t="s">
        <v>829</v>
      </c>
      <c r="B1715" s="164">
        <v>10544</v>
      </c>
      <c r="C1715" s="163" t="s">
        <v>462</v>
      </c>
      <c r="D1715" s="164">
        <v>1</v>
      </c>
      <c r="E1715" s="7">
        <v>299</v>
      </c>
      <c r="F1715" s="7">
        <v>0</v>
      </c>
      <c r="G1715" s="7">
        <v>0</v>
      </c>
      <c r="H1715" s="7">
        <v>26.57</v>
      </c>
      <c r="I1715" s="7">
        <v>272.43</v>
      </c>
      <c r="J1715" s="7">
        <v>0</v>
      </c>
      <c r="K1715" s="7">
        <v>272.43</v>
      </c>
      <c r="L1715" s="164">
        <v>1</v>
      </c>
      <c r="M1715" s="16">
        <v>0</v>
      </c>
      <c r="N1715" s="13">
        <v>46053</v>
      </c>
    </row>
    <row r="1716" spans="1:14" x14ac:dyDescent="0.15">
      <c r="A1716" s="163" t="s">
        <v>429</v>
      </c>
      <c r="B1716" s="164">
        <v>10632</v>
      </c>
      <c r="C1716" s="163" t="s">
        <v>727</v>
      </c>
      <c r="D1716" s="164">
        <v>5</v>
      </c>
      <c r="E1716" s="7">
        <v>795</v>
      </c>
      <c r="F1716" s="7">
        <v>0</v>
      </c>
      <c r="G1716" s="7">
        <v>0</v>
      </c>
      <c r="H1716" s="7">
        <v>0</v>
      </c>
      <c r="I1716" s="7">
        <v>795</v>
      </c>
      <c r="J1716" s="7">
        <v>0</v>
      </c>
      <c r="K1716" s="7">
        <v>795</v>
      </c>
      <c r="L1716" s="164">
        <v>1</v>
      </c>
      <c r="M1716" s="16">
        <v>0</v>
      </c>
      <c r="N1716" s="13">
        <v>46053</v>
      </c>
    </row>
    <row r="1717" spans="1:14" x14ac:dyDescent="0.15">
      <c r="A1717" s="163" t="s">
        <v>120</v>
      </c>
      <c r="B1717" s="164">
        <v>10560</v>
      </c>
      <c r="C1717" s="163" t="s">
        <v>462</v>
      </c>
      <c r="D1717" s="164">
        <v>1</v>
      </c>
      <c r="E1717" s="7">
        <v>330</v>
      </c>
      <c r="F1717" s="7">
        <v>0</v>
      </c>
      <c r="G1717" s="7">
        <v>0</v>
      </c>
      <c r="H1717" s="7">
        <v>29.33</v>
      </c>
      <c r="I1717" s="7">
        <v>300.67</v>
      </c>
      <c r="J1717" s="7">
        <v>0</v>
      </c>
      <c r="K1717" s="7">
        <v>300.67</v>
      </c>
      <c r="L1717" s="164">
        <v>1</v>
      </c>
      <c r="M1717" s="16">
        <v>0</v>
      </c>
      <c r="N1717" s="13">
        <v>46053</v>
      </c>
    </row>
    <row r="1718" spans="1:14" x14ac:dyDescent="0.15">
      <c r="A1718" s="163" t="s">
        <v>501</v>
      </c>
      <c r="B1718" s="164">
        <v>10450</v>
      </c>
      <c r="C1718" s="163" t="s">
        <v>38</v>
      </c>
      <c r="D1718" s="164">
        <v>1</v>
      </c>
      <c r="E1718" s="7">
        <v>470</v>
      </c>
      <c r="F1718" s="7">
        <v>0</v>
      </c>
      <c r="G1718" s="7">
        <v>0</v>
      </c>
      <c r="H1718" s="7">
        <v>0</v>
      </c>
      <c r="I1718" s="7">
        <v>470</v>
      </c>
      <c r="J1718" s="7">
        <v>0</v>
      </c>
      <c r="K1718" s="7">
        <v>470</v>
      </c>
      <c r="L1718" s="164">
        <v>1</v>
      </c>
      <c r="M1718" s="16">
        <v>0</v>
      </c>
      <c r="N1718" s="13">
        <v>46054</v>
      </c>
    </row>
    <row r="1719" spans="1:14" x14ac:dyDescent="0.15">
      <c r="A1719" s="163" t="s">
        <v>638</v>
      </c>
      <c r="B1719" s="164">
        <v>10469</v>
      </c>
      <c r="C1719" s="163" t="s">
        <v>38</v>
      </c>
      <c r="D1719" s="164">
        <v>1</v>
      </c>
      <c r="E1719" s="7">
        <v>555</v>
      </c>
      <c r="F1719" s="7">
        <v>0</v>
      </c>
      <c r="G1719" s="7">
        <v>0</v>
      </c>
      <c r="H1719" s="7">
        <v>37.880000000000003</v>
      </c>
      <c r="I1719" s="7">
        <v>517.12</v>
      </c>
      <c r="J1719" s="7">
        <v>0</v>
      </c>
      <c r="K1719" s="7">
        <v>517.12</v>
      </c>
      <c r="L1719" s="164">
        <v>1</v>
      </c>
      <c r="M1719" s="16">
        <v>0</v>
      </c>
      <c r="N1719" s="13">
        <v>46054</v>
      </c>
    </row>
    <row r="1720" spans="1:14" x14ac:dyDescent="0.15">
      <c r="A1720" s="163" t="s">
        <v>538</v>
      </c>
      <c r="B1720" s="164">
        <v>10645</v>
      </c>
      <c r="C1720" s="163" t="s">
        <v>519</v>
      </c>
      <c r="D1720" s="164">
        <v>1</v>
      </c>
      <c r="E1720" s="7">
        <v>340</v>
      </c>
      <c r="F1720" s="7">
        <v>0</v>
      </c>
      <c r="G1720" s="7">
        <v>0</v>
      </c>
      <c r="H1720" s="7">
        <v>25.95</v>
      </c>
      <c r="I1720" s="7">
        <v>314.05</v>
      </c>
      <c r="J1720" s="7">
        <v>0</v>
      </c>
      <c r="K1720" s="7">
        <v>314.05</v>
      </c>
      <c r="L1720" s="164">
        <v>1</v>
      </c>
      <c r="M1720" s="16">
        <v>0</v>
      </c>
      <c r="N1720" s="13">
        <v>46054</v>
      </c>
    </row>
    <row r="1721" spans="1:14" x14ac:dyDescent="0.15">
      <c r="A1721" s="163" t="s">
        <v>518</v>
      </c>
      <c r="B1721" s="164">
        <v>10145</v>
      </c>
      <c r="C1721" s="163" t="s">
        <v>519</v>
      </c>
      <c r="D1721" s="164">
        <v>1</v>
      </c>
      <c r="E1721" s="7">
        <v>370</v>
      </c>
      <c r="F1721" s="7">
        <v>0</v>
      </c>
      <c r="G1721" s="7">
        <v>0</v>
      </c>
      <c r="H1721" s="7">
        <v>0</v>
      </c>
      <c r="I1721" s="7">
        <v>370</v>
      </c>
      <c r="J1721" s="7">
        <v>0</v>
      </c>
      <c r="K1721" s="7">
        <v>370</v>
      </c>
      <c r="L1721" s="164">
        <v>1</v>
      </c>
      <c r="M1721" s="16">
        <v>0</v>
      </c>
      <c r="N1721" s="13">
        <v>46054</v>
      </c>
    </row>
    <row r="1722" spans="1:14" x14ac:dyDescent="0.15">
      <c r="A1722" s="163" t="s">
        <v>503</v>
      </c>
      <c r="B1722" s="164">
        <v>10044</v>
      </c>
      <c r="C1722" s="163" t="s">
        <v>481</v>
      </c>
      <c r="D1722" s="164">
        <v>1</v>
      </c>
      <c r="E1722" s="7">
        <v>260</v>
      </c>
      <c r="F1722" s="7">
        <v>0</v>
      </c>
      <c r="G1722" s="7">
        <v>0</v>
      </c>
      <c r="H1722" s="7">
        <v>0</v>
      </c>
      <c r="I1722" s="7">
        <v>260</v>
      </c>
      <c r="J1722" s="7">
        <v>0</v>
      </c>
      <c r="K1722" s="7">
        <v>260</v>
      </c>
      <c r="L1722" s="164">
        <v>1</v>
      </c>
      <c r="M1722" s="16">
        <v>0</v>
      </c>
      <c r="N1722" s="13">
        <v>46054</v>
      </c>
    </row>
    <row r="1723" spans="1:14" x14ac:dyDescent="0.15">
      <c r="A1723" s="163" t="s">
        <v>735</v>
      </c>
      <c r="B1723" s="164">
        <v>10652</v>
      </c>
      <c r="C1723" s="163" t="s">
        <v>483</v>
      </c>
      <c r="D1723" s="164">
        <v>1</v>
      </c>
      <c r="E1723" s="7">
        <v>315</v>
      </c>
      <c r="F1723" s="7">
        <v>0</v>
      </c>
      <c r="G1723" s="7">
        <v>0</v>
      </c>
      <c r="H1723" s="7">
        <v>0</v>
      </c>
      <c r="I1723" s="7">
        <v>315</v>
      </c>
      <c r="J1723" s="7">
        <v>0</v>
      </c>
      <c r="K1723" s="7">
        <v>315</v>
      </c>
      <c r="L1723" s="164">
        <v>1</v>
      </c>
      <c r="M1723" s="16">
        <v>0</v>
      </c>
      <c r="N1723" s="13">
        <v>46054</v>
      </c>
    </row>
    <row r="1724" spans="1:14" x14ac:dyDescent="0.15">
      <c r="A1724" s="163" t="s">
        <v>576</v>
      </c>
      <c r="B1724" s="164">
        <v>10111</v>
      </c>
      <c r="C1724" s="163" t="s">
        <v>483</v>
      </c>
      <c r="D1724" s="164">
        <v>1</v>
      </c>
      <c r="E1724" s="7">
        <v>355</v>
      </c>
      <c r="F1724" s="7">
        <v>0</v>
      </c>
      <c r="G1724" s="7">
        <v>0</v>
      </c>
      <c r="H1724" s="7">
        <v>0</v>
      </c>
      <c r="I1724" s="7">
        <v>355</v>
      </c>
      <c r="J1724" s="7">
        <v>0</v>
      </c>
      <c r="K1724" s="7">
        <v>355</v>
      </c>
      <c r="L1724" s="164">
        <v>1</v>
      </c>
      <c r="M1724" s="16">
        <v>0</v>
      </c>
      <c r="N1724" s="13">
        <v>46054</v>
      </c>
    </row>
    <row r="1725" spans="1:14" x14ac:dyDescent="0.15">
      <c r="A1725" s="163" t="s">
        <v>561</v>
      </c>
      <c r="B1725" s="164">
        <v>10088</v>
      </c>
      <c r="C1725" s="163" t="s">
        <v>481</v>
      </c>
      <c r="D1725" s="164">
        <v>1</v>
      </c>
      <c r="E1725" s="7">
        <v>275</v>
      </c>
      <c r="F1725" s="7">
        <v>0</v>
      </c>
      <c r="G1725" s="7">
        <v>0</v>
      </c>
      <c r="H1725" s="7">
        <v>32.53</v>
      </c>
      <c r="I1725" s="7">
        <v>242.47</v>
      </c>
      <c r="J1725" s="7">
        <v>0</v>
      </c>
      <c r="K1725" s="7">
        <v>242.47</v>
      </c>
      <c r="L1725" s="164">
        <v>1</v>
      </c>
      <c r="M1725" s="16">
        <v>0</v>
      </c>
      <c r="N1725" s="13">
        <v>46054</v>
      </c>
    </row>
    <row r="1726" spans="1:14" x14ac:dyDescent="0.15">
      <c r="A1726" s="163" t="s">
        <v>579</v>
      </c>
      <c r="B1726" s="164">
        <v>10062</v>
      </c>
      <c r="C1726" s="163" t="s">
        <v>481</v>
      </c>
      <c r="D1726" s="164">
        <v>2</v>
      </c>
      <c r="E1726" s="7">
        <v>550</v>
      </c>
      <c r="F1726" s="7">
        <v>0</v>
      </c>
      <c r="G1726" s="7">
        <v>0</v>
      </c>
      <c r="H1726" s="7">
        <v>0</v>
      </c>
      <c r="I1726" s="7">
        <v>550</v>
      </c>
      <c r="J1726" s="7">
        <v>0</v>
      </c>
      <c r="K1726" s="7">
        <v>550</v>
      </c>
      <c r="L1726" s="164">
        <v>1</v>
      </c>
      <c r="M1726" s="16">
        <v>0</v>
      </c>
      <c r="N1726" s="13">
        <v>46054</v>
      </c>
    </row>
    <row r="1727" spans="1:14" x14ac:dyDescent="0.15">
      <c r="A1727" s="163" t="s">
        <v>487</v>
      </c>
      <c r="B1727" s="164">
        <v>10442</v>
      </c>
      <c r="C1727" s="163" t="s">
        <v>99</v>
      </c>
      <c r="D1727" s="164">
        <v>2</v>
      </c>
      <c r="E1727" s="7">
        <v>166</v>
      </c>
      <c r="F1727" s="7">
        <v>0</v>
      </c>
      <c r="G1727" s="7">
        <v>0</v>
      </c>
      <c r="H1727" s="7">
        <v>5.66</v>
      </c>
      <c r="I1727" s="7">
        <v>160.34</v>
      </c>
      <c r="J1727" s="7">
        <v>0</v>
      </c>
      <c r="K1727" s="7">
        <v>160.34</v>
      </c>
      <c r="L1727" s="164">
        <v>1</v>
      </c>
      <c r="M1727" s="16">
        <v>0</v>
      </c>
      <c r="N1727" s="13">
        <v>46054</v>
      </c>
    </row>
    <row r="1728" spans="1:14" x14ac:dyDescent="0.15">
      <c r="A1728" s="163" t="s">
        <v>523</v>
      </c>
      <c r="B1728" s="164">
        <v>10446</v>
      </c>
      <c r="C1728" s="163" t="s">
        <v>99</v>
      </c>
      <c r="D1728" s="164">
        <v>2</v>
      </c>
      <c r="E1728" s="7">
        <v>390</v>
      </c>
      <c r="F1728" s="7">
        <v>0</v>
      </c>
      <c r="G1728" s="7">
        <v>0</v>
      </c>
      <c r="H1728" s="7">
        <v>26.62</v>
      </c>
      <c r="I1728" s="7">
        <v>363.38</v>
      </c>
      <c r="J1728" s="7">
        <v>0</v>
      </c>
      <c r="K1728" s="7">
        <v>363.38</v>
      </c>
      <c r="L1728" s="164">
        <v>1</v>
      </c>
      <c r="M1728" s="16">
        <v>0</v>
      </c>
      <c r="N1728" s="13">
        <v>46054</v>
      </c>
    </row>
    <row r="1729" spans="1:14" x14ac:dyDescent="0.15">
      <c r="A1729" s="163" t="s">
        <v>585</v>
      </c>
      <c r="B1729" s="164">
        <v>10441</v>
      </c>
      <c r="C1729" s="163" t="s">
        <v>99</v>
      </c>
      <c r="D1729" s="164">
        <v>1</v>
      </c>
      <c r="E1729" s="7">
        <v>250</v>
      </c>
      <c r="F1729" s="7">
        <v>0</v>
      </c>
      <c r="G1729" s="7">
        <v>0</v>
      </c>
      <c r="H1729" s="7">
        <v>0</v>
      </c>
      <c r="I1729" s="7">
        <v>250</v>
      </c>
      <c r="J1729" s="7">
        <v>0</v>
      </c>
      <c r="K1729" s="7">
        <v>250</v>
      </c>
      <c r="L1729" s="164">
        <v>1</v>
      </c>
      <c r="M1729" s="16">
        <v>0</v>
      </c>
      <c r="N1729" s="13">
        <v>46054</v>
      </c>
    </row>
    <row r="1730" spans="1:14" x14ac:dyDescent="0.15">
      <c r="A1730" s="163" t="s">
        <v>489</v>
      </c>
      <c r="B1730" s="164">
        <v>10445</v>
      </c>
      <c r="C1730" s="163" t="s">
        <v>99</v>
      </c>
      <c r="D1730" s="164">
        <v>1</v>
      </c>
      <c r="E1730" s="7">
        <v>195</v>
      </c>
      <c r="F1730" s="7">
        <v>0</v>
      </c>
      <c r="G1730" s="7">
        <v>0</v>
      </c>
      <c r="H1730" s="7">
        <v>0</v>
      </c>
      <c r="I1730" s="7">
        <v>195</v>
      </c>
      <c r="J1730" s="7">
        <v>0</v>
      </c>
      <c r="K1730" s="7">
        <v>195</v>
      </c>
      <c r="L1730" s="164">
        <v>1</v>
      </c>
      <c r="M1730" s="16">
        <v>0</v>
      </c>
      <c r="N1730" s="13">
        <v>46054</v>
      </c>
    </row>
    <row r="1731" spans="1:14" x14ac:dyDescent="0.15">
      <c r="A1731" s="163" t="s">
        <v>542</v>
      </c>
      <c r="B1731" s="164">
        <v>10436</v>
      </c>
      <c r="C1731" s="163" t="s">
        <v>99</v>
      </c>
      <c r="D1731" s="164">
        <v>1</v>
      </c>
      <c r="E1731" s="7">
        <v>45</v>
      </c>
      <c r="F1731" s="7">
        <v>0</v>
      </c>
      <c r="G1731" s="7">
        <v>0</v>
      </c>
      <c r="H1731" s="7">
        <v>0</v>
      </c>
      <c r="I1731" s="7">
        <v>45</v>
      </c>
      <c r="J1731" s="7">
        <v>0</v>
      </c>
      <c r="K1731" s="7">
        <v>45</v>
      </c>
      <c r="L1731" s="164">
        <v>1</v>
      </c>
      <c r="M1731" s="16">
        <v>0</v>
      </c>
      <c r="N1731" s="13">
        <v>46054</v>
      </c>
    </row>
    <row r="1732" spans="1:14" x14ac:dyDescent="0.15">
      <c r="A1732" s="163" t="s">
        <v>594</v>
      </c>
      <c r="B1732" s="164">
        <v>10212</v>
      </c>
      <c r="C1732" s="163" t="s">
        <v>491</v>
      </c>
      <c r="D1732" s="164">
        <v>4</v>
      </c>
      <c r="E1732" s="7">
        <v>980</v>
      </c>
      <c r="F1732" s="7">
        <v>0</v>
      </c>
      <c r="G1732" s="7">
        <v>0</v>
      </c>
      <c r="H1732" s="7">
        <v>0</v>
      </c>
      <c r="I1732" s="7">
        <v>980</v>
      </c>
      <c r="J1732" s="7">
        <v>0</v>
      </c>
      <c r="K1732" s="7">
        <v>980</v>
      </c>
      <c r="L1732" s="164">
        <v>1</v>
      </c>
      <c r="M1732" s="16">
        <v>0</v>
      </c>
      <c r="N1732" s="13">
        <v>46054</v>
      </c>
    </row>
    <row r="1733" spans="1:14" x14ac:dyDescent="0.15">
      <c r="A1733" s="163" t="s">
        <v>586</v>
      </c>
      <c r="B1733" s="164">
        <v>10213</v>
      </c>
      <c r="C1733" s="163" t="s">
        <v>491</v>
      </c>
      <c r="D1733" s="164">
        <v>1</v>
      </c>
      <c r="E1733" s="7">
        <v>245</v>
      </c>
      <c r="F1733" s="7">
        <v>0</v>
      </c>
      <c r="G1733" s="7">
        <v>0</v>
      </c>
      <c r="H1733" s="7">
        <v>0</v>
      </c>
      <c r="I1733" s="7">
        <v>245</v>
      </c>
      <c r="J1733" s="7">
        <v>0</v>
      </c>
      <c r="K1733" s="7">
        <v>245</v>
      </c>
      <c r="L1733" s="164">
        <v>1</v>
      </c>
      <c r="M1733" s="16">
        <v>0</v>
      </c>
      <c r="N1733" s="13">
        <v>46054</v>
      </c>
    </row>
    <row r="1734" spans="1:14" x14ac:dyDescent="0.15">
      <c r="A1734" s="163" t="s">
        <v>562</v>
      </c>
      <c r="B1734" s="164">
        <v>10218</v>
      </c>
      <c r="C1734" s="163" t="s">
        <v>491</v>
      </c>
      <c r="D1734" s="164">
        <v>3</v>
      </c>
      <c r="E1734" s="7">
        <v>735</v>
      </c>
      <c r="F1734" s="7">
        <v>0</v>
      </c>
      <c r="G1734" s="7">
        <v>0</v>
      </c>
      <c r="H1734" s="7">
        <v>16.72</v>
      </c>
      <c r="I1734" s="7">
        <v>718.28</v>
      </c>
      <c r="J1734" s="7">
        <v>0</v>
      </c>
      <c r="K1734" s="7">
        <v>718.28</v>
      </c>
      <c r="L1734" s="164">
        <v>1</v>
      </c>
      <c r="M1734" s="16">
        <v>0</v>
      </c>
      <c r="N1734" s="13">
        <v>46054</v>
      </c>
    </row>
    <row r="1735" spans="1:14" x14ac:dyDescent="0.15">
      <c r="A1735" s="163" t="s">
        <v>556</v>
      </c>
      <c r="B1735" s="164">
        <v>10220</v>
      </c>
      <c r="C1735" s="163" t="s">
        <v>491</v>
      </c>
      <c r="D1735" s="164">
        <v>1</v>
      </c>
      <c r="E1735" s="7">
        <v>225</v>
      </c>
      <c r="F1735" s="7">
        <v>0</v>
      </c>
      <c r="G1735" s="7">
        <v>0</v>
      </c>
      <c r="H1735" s="7">
        <v>0</v>
      </c>
      <c r="I1735" s="7">
        <v>225</v>
      </c>
      <c r="J1735" s="7">
        <v>0</v>
      </c>
      <c r="K1735" s="7">
        <v>225</v>
      </c>
      <c r="L1735" s="164">
        <v>1</v>
      </c>
      <c r="M1735" s="16">
        <v>0</v>
      </c>
      <c r="N1735" s="13">
        <v>46054</v>
      </c>
    </row>
    <row r="1736" spans="1:14" x14ac:dyDescent="0.15">
      <c r="A1736" s="163" t="s">
        <v>597</v>
      </c>
      <c r="B1736" s="164">
        <v>10215</v>
      </c>
      <c r="C1736" s="163" t="s">
        <v>491</v>
      </c>
      <c r="D1736" s="164">
        <v>1</v>
      </c>
      <c r="E1736" s="7">
        <v>225</v>
      </c>
      <c r="F1736" s="7">
        <v>0</v>
      </c>
      <c r="G1736" s="7">
        <v>0</v>
      </c>
      <c r="H1736" s="7">
        <v>17.170000000000002</v>
      </c>
      <c r="I1736" s="7">
        <v>207.83</v>
      </c>
      <c r="J1736" s="7">
        <v>0</v>
      </c>
      <c r="K1736" s="7">
        <v>207.83</v>
      </c>
      <c r="L1736" s="164">
        <v>1</v>
      </c>
      <c r="M1736" s="16">
        <v>0</v>
      </c>
      <c r="N1736" s="13">
        <v>46054</v>
      </c>
    </row>
    <row r="1737" spans="1:14" x14ac:dyDescent="0.15">
      <c r="A1737" s="163" t="s">
        <v>493</v>
      </c>
      <c r="B1737" s="164">
        <v>10264</v>
      </c>
      <c r="C1737" s="163" t="s">
        <v>9</v>
      </c>
      <c r="D1737" s="164">
        <v>1</v>
      </c>
      <c r="E1737" s="7">
        <v>190</v>
      </c>
      <c r="F1737" s="7">
        <v>0</v>
      </c>
      <c r="G1737" s="7">
        <v>0</v>
      </c>
      <c r="H1737" s="7">
        <v>22.47</v>
      </c>
      <c r="I1737" s="7">
        <v>167.53</v>
      </c>
      <c r="J1737" s="7">
        <v>0</v>
      </c>
      <c r="K1737" s="7">
        <v>167.53</v>
      </c>
      <c r="L1737" s="164">
        <v>1</v>
      </c>
      <c r="M1737" s="16">
        <v>0</v>
      </c>
      <c r="N1737" s="13">
        <v>46054</v>
      </c>
    </row>
    <row r="1738" spans="1:14" x14ac:dyDescent="0.15">
      <c r="A1738" s="163" t="s">
        <v>557</v>
      </c>
      <c r="B1738" s="164">
        <v>10368</v>
      </c>
      <c r="C1738" s="163" t="s">
        <v>9</v>
      </c>
      <c r="D1738" s="164">
        <v>1</v>
      </c>
      <c r="E1738" s="7">
        <v>265</v>
      </c>
      <c r="F1738" s="7">
        <v>0</v>
      </c>
      <c r="G1738" s="7">
        <v>0</v>
      </c>
      <c r="H1738" s="7">
        <v>18.079999999999998</v>
      </c>
      <c r="I1738" s="7">
        <v>246.92</v>
      </c>
      <c r="J1738" s="7">
        <v>0</v>
      </c>
      <c r="K1738" s="7">
        <v>246.92</v>
      </c>
      <c r="L1738" s="164">
        <v>1</v>
      </c>
      <c r="M1738" s="16">
        <v>0</v>
      </c>
      <c r="N1738" s="13">
        <v>46054</v>
      </c>
    </row>
    <row r="1739" spans="1:14" x14ac:dyDescent="0.15">
      <c r="A1739" s="163" t="s">
        <v>587</v>
      </c>
      <c r="B1739" s="164">
        <v>10381</v>
      </c>
      <c r="C1739" s="163" t="s">
        <v>9</v>
      </c>
      <c r="D1739" s="164">
        <v>1</v>
      </c>
      <c r="E1739" s="7">
        <v>225</v>
      </c>
      <c r="F1739" s="7">
        <v>0</v>
      </c>
      <c r="G1739" s="7">
        <v>0</v>
      </c>
      <c r="H1739" s="7">
        <v>0</v>
      </c>
      <c r="I1739" s="7">
        <v>225</v>
      </c>
      <c r="J1739" s="7">
        <v>0</v>
      </c>
      <c r="K1739" s="7">
        <v>225</v>
      </c>
      <c r="L1739" s="164">
        <v>1</v>
      </c>
      <c r="M1739" s="16">
        <v>0</v>
      </c>
      <c r="N1739" s="13">
        <v>46054</v>
      </c>
    </row>
    <row r="1740" spans="1:14" x14ac:dyDescent="0.15">
      <c r="A1740" s="163" t="s">
        <v>805</v>
      </c>
      <c r="B1740" s="164">
        <v>10376</v>
      </c>
      <c r="C1740" s="163" t="s">
        <v>9</v>
      </c>
      <c r="D1740" s="164">
        <v>1</v>
      </c>
      <c r="E1740" s="7">
        <v>330</v>
      </c>
      <c r="F1740" s="7">
        <v>0</v>
      </c>
      <c r="G1740" s="7">
        <v>0</v>
      </c>
      <c r="H1740" s="7">
        <v>0</v>
      </c>
      <c r="I1740" s="7">
        <v>330</v>
      </c>
      <c r="J1740" s="7">
        <v>0</v>
      </c>
      <c r="K1740" s="7">
        <v>330</v>
      </c>
      <c r="L1740" s="164">
        <v>1</v>
      </c>
      <c r="M1740" s="16">
        <v>0</v>
      </c>
      <c r="N1740" s="13">
        <v>46054</v>
      </c>
    </row>
    <row r="1741" spans="1:14" x14ac:dyDescent="0.15">
      <c r="A1741" s="163" t="s">
        <v>507</v>
      </c>
      <c r="B1741" s="164">
        <v>10373</v>
      </c>
      <c r="C1741" s="163" t="s">
        <v>9</v>
      </c>
      <c r="D1741" s="164">
        <v>2</v>
      </c>
      <c r="E1741" s="7">
        <v>550</v>
      </c>
      <c r="F1741" s="7">
        <v>0</v>
      </c>
      <c r="G1741" s="7">
        <v>0</v>
      </c>
      <c r="H1741" s="7">
        <v>18.77</v>
      </c>
      <c r="I1741" s="7">
        <v>531.23</v>
      </c>
      <c r="J1741" s="7">
        <v>0</v>
      </c>
      <c r="K1741" s="7">
        <v>531.23</v>
      </c>
      <c r="L1741" s="164">
        <v>1</v>
      </c>
      <c r="M1741" s="16">
        <v>0</v>
      </c>
      <c r="N1741" s="13">
        <v>46054</v>
      </c>
    </row>
    <row r="1742" spans="1:14" x14ac:dyDescent="0.15">
      <c r="A1742" s="163" t="s">
        <v>825</v>
      </c>
      <c r="B1742" s="164">
        <v>10378</v>
      </c>
      <c r="C1742" s="163" t="s">
        <v>9</v>
      </c>
      <c r="D1742" s="164">
        <v>1</v>
      </c>
      <c r="E1742" s="7">
        <v>285</v>
      </c>
      <c r="F1742" s="7">
        <v>0</v>
      </c>
      <c r="G1742" s="7">
        <v>0</v>
      </c>
      <c r="H1742" s="7">
        <v>0</v>
      </c>
      <c r="I1742" s="7">
        <v>285</v>
      </c>
      <c r="J1742" s="7">
        <v>0</v>
      </c>
      <c r="K1742" s="7">
        <v>285</v>
      </c>
      <c r="L1742" s="164">
        <v>1</v>
      </c>
      <c r="M1742" s="16">
        <v>0</v>
      </c>
      <c r="N1742" s="13">
        <v>46054</v>
      </c>
    </row>
    <row r="1743" spans="1:14" x14ac:dyDescent="0.15">
      <c r="A1743" s="163" t="s">
        <v>496</v>
      </c>
      <c r="B1743" s="164">
        <v>10360</v>
      </c>
      <c r="C1743" s="163" t="s">
        <v>19</v>
      </c>
      <c r="D1743" s="164">
        <v>3</v>
      </c>
      <c r="E1743" s="7">
        <v>1155</v>
      </c>
      <c r="F1743" s="7">
        <v>0</v>
      </c>
      <c r="G1743" s="7">
        <v>0</v>
      </c>
      <c r="H1743" s="7">
        <v>0</v>
      </c>
      <c r="I1743" s="7">
        <v>1155</v>
      </c>
      <c r="J1743" s="7">
        <v>0</v>
      </c>
      <c r="K1743" s="7">
        <v>1155</v>
      </c>
      <c r="L1743" s="164">
        <v>1</v>
      </c>
      <c r="M1743" s="16">
        <v>0</v>
      </c>
      <c r="N1743" s="13">
        <v>46054</v>
      </c>
    </row>
    <row r="1744" spans="1:14" x14ac:dyDescent="0.15">
      <c r="A1744" s="163" t="s">
        <v>497</v>
      </c>
      <c r="B1744" s="164">
        <v>10359</v>
      </c>
      <c r="C1744" s="163" t="s">
        <v>19</v>
      </c>
      <c r="D1744" s="164">
        <v>1</v>
      </c>
      <c r="E1744" s="7">
        <v>385</v>
      </c>
      <c r="F1744" s="7">
        <v>0</v>
      </c>
      <c r="G1744" s="7">
        <v>0</v>
      </c>
      <c r="H1744" s="7">
        <v>0</v>
      </c>
      <c r="I1744" s="7">
        <v>385</v>
      </c>
      <c r="J1744" s="7">
        <v>0</v>
      </c>
      <c r="K1744" s="7">
        <v>385</v>
      </c>
      <c r="L1744" s="164">
        <v>1</v>
      </c>
      <c r="M1744" s="16">
        <v>0</v>
      </c>
      <c r="N1744" s="13">
        <v>46054</v>
      </c>
    </row>
    <row r="1745" spans="1:14" x14ac:dyDescent="0.15">
      <c r="A1745" s="163" t="s">
        <v>511</v>
      </c>
      <c r="B1745" s="164">
        <v>10227</v>
      </c>
      <c r="C1745" s="163" t="s">
        <v>19</v>
      </c>
      <c r="D1745" s="164">
        <v>1</v>
      </c>
      <c r="E1745" s="7">
        <v>385</v>
      </c>
      <c r="F1745" s="7">
        <v>0</v>
      </c>
      <c r="G1745" s="7">
        <v>0</v>
      </c>
      <c r="H1745" s="7">
        <v>26.27</v>
      </c>
      <c r="I1745" s="7">
        <v>358.73</v>
      </c>
      <c r="J1745" s="7">
        <v>0</v>
      </c>
      <c r="K1745" s="7">
        <v>358.73</v>
      </c>
      <c r="L1745" s="164">
        <v>1</v>
      </c>
      <c r="M1745" s="16">
        <v>0</v>
      </c>
      <c r="N1745" s="13">
        <v>46054</v>
      </c>
    </row>
    <row r="1746" spans="1:14" x14ac:dyDescent="0.15">
      <c r="A1746" s="163" t="s">
        <v>498</v>
      </c>
      <c r="B1746" s="164">
        <v>10356</v>
      </c>
      <c r="C1746" s="163" t="s">
        <v>19</v>
      </c>
      <c r="D1746" s="164">
        <v>1</v>
      </c>
      <c r="E1746" s="7">
        <v>360</v>
      </c>
      <c r="F1746" s="7">
        <v>0</v>
      </c>
      <c r="G1746" s="7">
        <v>0</v>
      </c>
      <c r="H1746" s="7">
        <v>0</v>
      </c>
      <c r="I1746" s="7">
        <v>360</v>
      </c>
      <c r="J1746" s="7">
        <v>0</v>
      </c>
      <c r="K1746" s="7">
        <v>360</v>
      </c>
      <c r="L1746" s="164">
        <v>1</v>
      </c>
      <c r="M1746" s="16">
        <v>0</v>
      </c>
      <c r="N1746" s="13">
        <v>46054</v>
      </c>
    </row>
    <row r="1747" spans="1:14" x14ac:dyDescent="0.15">
      <c r="A1747" s="163" t="s">
        <v>512</v>
      </c>
      <c r="B1747" s="164">
        <v>10427</v>
      </c>
      <c r="C1747" s="163" t="s">
        <v>12</v>
      </c>
      <c r="D1747" s="164">
        <v>1</v>
      </c>
      <c r="E1747" s="7">
        <v>359</v>
      </c>
      <c r="F1747" s="7">
        <v>0</v>
      </c>
      <c r="G1747" s="7">
        <v>0</v>
      </c>
      <c r="H1747" s="7">
        <v>0</v>
      </c>
      <c r="I1747" s="7">
        <v>359</v>
      </c>
      <c r="J1747" s="7">
        <v>0</v>
      </c>
      <c r="K1747" s="7">
        <v>359</v>
      </c>
      <c r="L1747" s="164">
        <v>1</v>
      </c>
      <c r="M1747" s="16">
        <v>0</v>
      </c>
      <c r="N1747" s="13">
        <v>46054</v>
      </c>
    </row>
    <row r="1748" spans="1:14" x14ac:dyDescent="0.15">
      <c r="A1748" s="163" t="s">
        <v>563</v>
      </c>
      <c r="B1748" s="164">
        <v>10432</v>
      </c>
      <c r="C1748" s="163" t="s">
        <v>13</v>
      </c>
      <c r="D1748" s="164">
        <v>1</v>
      </c>
      <c r="E1748" s="7">
        <v>315</v>
      </c>
      <c r="F1748" s="7">
        <v>0</v>
      </c>
      <c r="G1748" s="7">
        <v>0</v>
      </c>
      <c r="H1748" s="7">
        <v>0</v>
      </c>
      <c r="I1748" s="7">
        <v>315</v>
      </c>
      <c r="J1748" s="7">
        <v>0</v>
      </c>
      <c r="K1748" s="7">
        <v>315</v>
      </c>
      <c r="L1748" s="164">
        <v>1</v>
      </c>
      <c r="M1748" s="16">
        <v>0</v>
      </c>
      <c r="N1748" s="13">
        <v>46054</v>
      </c>
    </row>
    <row r="1749" spans="1:14" x14ac:dyDescent="0.15">
      <c r="A1749" s="163" t="s">
        <v>530</v>
      </c>
      <c r="B1749" s="164">
        <v>10409</v>
      </c>
      <c r="C1749" s="163" t="s">
        <v>4</v>
      </c>
      <c r="D1749" s="164">
        <v>1</v>
      </c>
      <c r="E1749" s="7">
        <v>335</v>
      </c>
      <c r="F1749" s="7">
        <v>0</v>
      </c>
      <c r="G1749" s="7">
        <v>0</v>
      </c>
      <c r="H1749" s="7">
        <v>0</v>
      </c>
      <c r="I1749" s="7">
        <v>335</v>
      </c>
      <c r="J1749" s="7">
        <v>0</v>
      </c>
      <c r="K1749" s="7">
        <v>335</v>
      </c>
      <c r="L1749" s="164">
        <v>1</v>
      </c>
      <c r="M1749" s="16">
        <v>0</v>
      </c>
      <c r="N1749" s="13">
        <v>46054</v>
      </c>
    </row>
    <row r="1750" spans="1:14" x14ac:dyDescent="0.15">
      <c r="A1750" s="163" t="s">
        <v>564</v>
      </c>
      <c r="B1750" s="164">
        <v>10037</v>
      </c>
      <c r="C1750" s="163" t="s">
        <v>4</v>
      </c>
      <c r="D1750" s="164">
        <v>1</v>
      </c>
      <c r="E1750" s="7">
        <v>385</v>
      </c>
      <c r="F1750" s="7">
        <v>0</v>
      </c>
      <c r="G1750" s="7">
        <v>0</v>
      </c>
      <c r="H1750" s="7">
        <v>0</v>
      </c>
      <c r="I1750" s="7">
        <v>385</v>
      </c>
      <c r="J1750" s="7">
        <v>0</v>
      </c>
      <c r="K1750" s="7">
        <v>385</v>
      </c>
      <c r="L1750" s="164">
        <v>1</v>
      </c>
      <c r="M1750" s="16">
        <v>0</v>
      </c>
      <c r="N1750" s="13">
        <v>46054</v>
      </c>
    </row>
    <row r="1751" spans="1:14" x14ac:dyDescent="0.15">
      <c r="A1751" s="163" t="s">
        <v>532</v>
      </c>
      <c r="B1751" s="164">
        <v>10421</v>
      </c>
      <c r="C1751" s="163" t="s">
        <v>79</v>
      </c>
      <c r="D1751" s="164">
        <v>1</v>
      </c>
      <c r="E1751" s="7">
        <v>238</v>
      </c>
      <c r="F1751" s="7">
        <v>0</v>
      </c>
      <c r="G1751" s="7">
        <v>0</v>
      </c>
      <c r="H1751" s="7">
        <v>18.16</v>
      </c>
      <c r="I1751" s="7">
        <v>219.84</v>
      </c>
      <c r="J1751" s="7">
        <v>0</v>
      </c>
      <c r="K1751" s="7">
        <v>219.84</v>
      </c>
      <c r="L1751" s="164">
        <v>1</v>
      </c>
      <c r="M1751" s="16">
        <v>0</v>
      </c>
      <c r="N1751" s="13">
        <v>46054</v>
      </c>
    </row>
    <row r="1752" spans="1:14" x14ac:dyDescent="0.15">
      <c r="A1752" s="163" t="s">
        <v>565</v>
      </c>
      <c r="B1752" s="164">
        <v>10403</v>
      </c>
      <c r="C1752" s="163" t="s">
        <v>35</v>
      </c>
      <c r="D1752" s="164">
        <v>1</v>
      </c>
      <c r="E1752" s="7">
        <v>335</v>
      </c>
      <c r="F1752" s="7">
        <v>0</v>
      </c>
      <c r="G1752" s="7">
        <v>0</v>
      </c>
      <c r="H1752" s="7">
        <v>0</v>
      </c>
      <c r="I1752" s="7">
        <v>335</v>
      </c>
      <c r="J1752" s="7">
        <v>0</v>
      </c>
      <c r="K1752" s="7">
        <v>335</v>
      </c>
      <c r="L1752" s="164">
        <v>1</v>
      </c>
      <c r="M1752" s="16">
        <v>0</v>
      </c>
      <c r="N1752" s="13">
        <v>46054</v>
      </c>
    </row>
    <row r="1753" spans="1:14" x14ac:dyDescent="0.15">
      <c r="A1753" s="163" t="s">
        <v>806</v>
      </c>
      <c r="B1753" s="164">
        <v>10608</v>
      </c>
      <c r="C1753" s="163" t="s">
        <v>712</v>
      </c>
      <c r="D1753" s="164">
        <v>1</v>
      </c>
      <c r="E1753" s="7">
        <v>275</v>
      </c>
      <c r="F1753" s="7">
        <v>0</v>
      </c>
      <c r="G1753" s="7">
        <v>0</v>
      </c>
      <c r="H1753" s="7">
        <v>0</v>
      </c>
      <c r="I1753" s="7">
        <v>275</v>
      </c>
      <c r="J1753" s="7">
        <v>0</v>
      </c>
      <c r="K1753" s="7">
        <v>275</v>
      </c>
      <c r="L1753" s="164">
        <v>1</v>
      </c>
      <c r="M1753" s="16">
        <v>0</v>
      </c>
      <c r="N1753" s="13">
        <v>46054</v>
      </c>
    </row>
    <row r="1754" spans="1:14" x14ac:dyDescent="0.15">
      <c r="A1754" s="163" t="s">
        <v>500</v>
      </c>
      <c r="B1754" s="164">
        <v>10494</v>
      </c>
      <c r="C1754" s="163" t="s">
        <v>98</v>
      </c>
      <c r="D1754" s="164">
        <v>1</v>
      </c>
      <c r="E1754" s="7">
        <v>38</v>
      </c>
      <c r="F1754" s="7">
        <v>0</v>
      </c>
      <c r="G1754" s="7">
        <v>0</v>
      </c>
      <c r="H1754" s="7">
        <v>0</v>
      </c>
      <c r="I1754" s="7">
        <v>38</v>
      </c>
      <c r="J1754" s="7">
        <v>0</v>
      </c>
      <c r="K1754" s="7">
        <v>38</v>
      </c>
      <c r="L1754" s="164">
        <v>1</v>
      </c>
      <c r="M1754" s="16">
        <v>0</v>
      </c>
      <c r="N1754" s="13">
        <v>46054</v>
      </c>
    </row>
    <row r="1755" spans="1:14" x14ac:dyDescent="0.15">
      <c r="A1755" s="163" t="s">
        <v>7</v>
      </c>
      <c r="B1755" s="164">
        <v>10498</v>
      </c>
      <c r="C1755" s="163" t="s">
        <v>98</v>
      </c>
      <c r="D1755" s="164">
        <v>1</v>
      </c>
      <c r="E1755" s="7">
        <v>88</v>
      </c>
      <c r="F1755" s="7">
        <v>0</v>
      </c>
      <c r="G1755" s="7">
        <v>0</v>
      </c>
      <c r="H1755" s="7">
        <v>6.72</v>
      </c>
      <c r="I1755" s="7">
        <v>81.28</v>
      </c>
      <c r="J1755" s="7">
        <v>0</v>
      </c>
      <c r="K1755" s="7">
        <v>81.28</v>
      </c>
      <c r="L1755" s="164">
        <v>1</v>
      </c>
      <c r="M1755" s="16">
        <v>0</v>
      </c>
      <c r="N1755" s="13">
        <v>46054</v>
      </c>
    </row>
    <row r="1756" spans="1:14" x14ac:dyDescent="0.15">
      <c r="A1756" s="163" t="s">
        <v>429</v>
      </c>
      <c r="B1756" s="164">
        <v>10632</v>
      </c>
      <c r="C1756" s="163" t="s">
        <v>727</v>
      </c>
      <c r="D1756" s="164">
        <v>3</v>
      </c>
      <c r="E1756" s="7">
        <v>477</v>
      </c>
      <c r="F1756" s="7">
        <v>0</v>
      </c>
      <c r="G1756" s="7">
        <v>0</v>
      </c>
      <c r="H1756" s="7">
        <v>0</v>
      </c>
      <c r="I1756" s="7">
        <v>477</v>
      </c>
      <c r="J1756" s="7">
        <v>0</v>
      </c>
      <c r="K1756" s="7">
        <v>477</v>
      </c>
      <c r="L1756" s="164">
        <v>1</v>
      </c>
      <c r="M1756" s="16">
        <v>0</v>
      </c>
      <c r="N1756" s="13">
        <v>46054</v>
      </c>
    </row>
    <row r="1757" spans="1:14" x14ac:dyDescent="0.15">
      <c r="A1757" s="163" t="s">
        <v>501</v>
      </c>
      <c r="B1757" s="164">
        <v>10450</v>
      </c>
      <c r="C1757" s="163" t="s">
        <v>38</v>
      </c>
      <c r="D1757" s="164">
        <v>1</v>
      </c>
      <c r="E1757" s="7">
        <v>470</v>
      </c>
      <c r="F1757" s="7">
        <v>0</v>
      </c>
      <c r="G1757" s="7">
        <v>0</v>
      </c>
      <c r="H1757" s="7">
        <v>0</v>
      </c>
      <c r="I1757" s="7">
        <v>470</v>
      </c>
      <c r="J1757" s="7">
        <v>0</v>
      </c>
      <c r="K1757" s="7">
        <v>470</v>
      </c>
      <c r="L1757" s="164">
        <v>1</v>
      </c>
      <c r="M1757" s="16">
        <v>0</v>
      </c>
      <c r="N1757" s="13">
        <v>46055</v>
      </c>
    </row>
    <row r="1758" spans="1:14" x14ac:dyDescent="0.15">
      <c r="A1758" s="163" t="s">
        <v>549</v>
      </c>
      <c r="B1758" s="164">
        <v>10157</v>
      </c>
      <c r="C1758" s="163" t="s">
        <v>519</v>
      </c>
      <c r="D1758" s="164">
        <v>1</v>
      </c>
      <c r="E1758" s="7">
        <v>350</v>
      </c>
      <c r="F1758" s="7">
        <v>0</v>
      </c>
      <c r="G1758" s="7">
        <v>0</v>
      </c>
      <c r="H1758" s="7">
        <v>0</v>
      </c>
      <c r="I1758" s="7">
        <v>350</v>
      </c>
      <c r="J1758" s="7">
        <v>0</v>
      </c>
      <c r="K1758" s="7">
        <v>350</v>
      </c>
      <c r="L1758" s="164">
        <v>1</v>
      </c>
      <c r="M1758" s="16">
        <v>0</v>
      </c>
      <c r="N1758" s="13">
        <v>46055</v>
      </c>
    </row>
    <row r="1759" spans="1:14" x14ac:dyDescent="0.15">
      <c r="A1759" s="163" t="s">
        <v>503</v>
      </c>
      <c r="B1759" s="164">
        <v>10044</v>
      </c>
      <c r="C1759" s="163" t="s">
        <v>481</v>
      </c>
      <c r="D1759" s="164">
        <v>1</v>
      </c>
      <c r="E1759" s="7">
        <v>260</v>
      </c>
      <c r="F1759" s="7">
        <v>0</v>
      </c>
      <c r="G1759" s="7">
        <v>0</v>
      </c>
      <c r="H1759" s="7">
        <v>0</v>
      </c>
      <c r="I1759" s="7">
        <v>260</v>
      </c>
      <c r="J1759" s="7">
        <v>0</v>
      </c>
      <c r="K1759" s="7">
        <v>260</v>
      </c>
      <c r="L1759" s="164">
        <v>1</v>
      </c>
      <c r="M1759" s="16">
        <v>0</v>
      </c>
      <c r="N1759" s="13">
        <v>46055</v>
      </c>
    </row>
    <row r="1760" spans="1:14" x14ac:dyDescent="0.15">
      <c r="A1760" s="163" t="s">
        <v>482</v>
      </c>
      <c r="B1760" s="164">
        <v>10109</v>
      </c>
      <c r="C1760" s="163" t="s">
        <v>483</v>
      </c>
      <c r="D1760" s="164">
        <v>2</v>
      </c>
      <c r="E1760" s="7">
        <v>550</v>
      </c>
      <c r="F1760" s="7">
        <v>0</v>
      </c>
      <c r="G1760" s="7">
        <v>0</v>
      </c>
      <c r="H1760" s="7">
        <v>0</v>
      </c>
      <c r="I1760" s="7">
        <v>550</v>
      </c>
      <c r="J1760" s="7">
        <v>0</v>
      </c>
      <c r="K1760" s="7">
        <v>550</v>
      </c>
      <c r="L1760" s="164">
        <v>1</v>
      </c>
      <c r="M1760" s="16">
        <v>0</v>
      </c>
      <c r="N1760" s="13">
        <v>46055</v>
      </c>
    </row>
    <row r="1761" spans="1:14" x14ac:dyDescent="0.15">
      <c r="A1761" s="163" t="s">
        <v>521</v>
      </c>
      <c r="B1761" s="164">
        <v>10095</v>
      </c>
      <c r="C1761" s="163" t="s">
        <v>483</v>
      </c>
      <c r="D1761" s="164">
        <v>1</v>
      </c>
      <c r="E1761" s="7">
        <v>260</v>
      </c>
      <c r="F1761" s="7">
        <v>0</v>
      </c>
      <c r="G1761" s="7">
        <v>0</v>
      </c>
      <c r="H1761" s="7">
        <v>0</v>
      </c>
      <c r="I1761" s="7">
        <v>260</v>
      </c>
      <c r="J1761" s="7">
        <v>0</v>
      </c>
      <c r="K1761" s="7">
        <v>260</v>
      </c>
      <c r="L1761" s="164">
        <v>1</v>
      </c>
      <c r="M1761" s="16">
        <v>0</v>
      </c>
      <c r="N1761" s="13">
        <v>46055</v>
      </c>
    </row>
    <row r="1762" spans="1:14" x14ac:dyDescent="0.15">
      <c r="A1762" s="163" t="s">
        <v>577</v>
      </c>
      <c r="B1762" s="164">
        <v>10097</v>
      </c>
      <c r="C1762" s="163" t="s">
        <v>483</v>
      </c>
      <c r="D1762" s="164">
        <v>1</v>
      </c>
      <c r="E1762" s="7">
        <v>355</v>
      </c>
      <c r="F1762" s="7">
        <v>0</v>
      </c>
      <c r="G1762" s="7">
        <v>0</v>
      </c>
      <c r="H1762" s="7">
        <v>0</v>
      </c>
      <c r="I1762" s="7">
        <v>355</v>
      </c>
      <c r="J1762" s="7">
        <v>0</v>
      </c>
      <c r="K1762" s="7">
        <v>355</v>
      </c>
      <c r="L1762" s="164">
        <v>1</v>
      </c>
      <c r="M1762" s="16">
        <v>0</v>
      </c>
      <c r="N1762" s="13">
        <v>46055</v>
      </c>
    </row>
    <row r="1763" spans="1:14" x14ac:dyDescent="0.15">
      <c r="A1763" s="163" t="s">
        <v>522</v>
      </c>
      <c r="B1763" s="164">
        <v>10055</v>
      </c>
      <c r="C1763" s="163" t="s">
        <v>481</v>
      </c>
      <c r="D1763" s="164">
        <v>1</v>
      </c>
      <c r="E1763" s="7">
        <v>260</v>
      </c>
      <c r="F1763" s="7">
        <v>0</v>
      </c>
      <c r="G1763" s="7">
        <v>0</v>
      </c>
      <c r="H1763" s="7">
        <v>0</v>
      </c>
      <c r="I1763" s="7">
        <v>260</v>
      </c>
      <c r="J1763" s="7">
        <v>0</v>
      </c>
      <c r="K1763" s="7">
        <v>260</v>
      </c>
      <c r="L1763" s="164">
        <v>1</v>
      </c>
      <c r="M1763" s="16">
        <v>0</v>
      </c>
      <c r="N1763" s="13">
        <v>46055</v>
      </c>
    </row>
    <row r="1764" spans="1:14" x14ac:dyDescent="0.15">
      <c r="A1764" s="163" t="s">
        <v>572</v>
      </c>
      <c r="B1764" s="164">
        <v>10077</v>
      </c>
      <c r="C1764" s="163" t="s">
        <v>481</v>
      </c>
      <c r="D1764" s="164">
        <v>1</v>
      </c>
      <c r="E1764" s="7">
        <v>355</v>
      </c>
      <c r="F1764" s="7">
        <v>0</v>
      </c>
      <c r="G1764" s="7">
        <v>0</v>
      </c>
      <c r="H1764" s="7">
        <v>0</v>
      </c>
      <c r="I1764" s="7">
        <v>355</v>
      </c>
      <c r="J1764" s="7">
        <v>0</v>
      </c>
      <c r="K1764" s="7">
        <v>355</v>
      </c>
      <c r="L1764" s="164">
        <v>1</v>
      </c>
      <c r="M1764" s="16">
        <v>0</v>
      </c>
      <c r="N1764" s="13">
        <v>46055</v>
      </c>
    </row>
    <row r="1765" spans="1:14" x14ac:dyDescent="0.15">
      <c r="A1765" s="163" t="s">
        <v>488</v>
      </c>
      <c r="B1765" s="164">
        <v>10440</v>
      </c>
      <c r="C1765" s="163" t="s">
        <v>99</v>
      </c>
      <c r="D1765" s="164">
        <v>1</v>
      </c>
      <c r="E1765" s="7">
        <v>88</v>
      </c>
      <c r="F1765" s="7">
        <v>0</v>
      </c>
      <c r="G1765" s="7">
        <v>0</v>
      </c>
      <c r="H1765" s="7">
        <v>0</v>
      </c>
      <c r="I1765" s="7">
        <v>88</v>
      </c>
      <c r="J1765" s="7">
        <v>0</v>
      </c>
      <c r="K1765" s="7">
        <v>88</v>
      </c>
      <c r="L1765" s="164">
        <v>1</v>
      </c>
      <c r="M1765" s="16">
        <v>0</v>
      </c>
      <c r="N1765" s="13">
        <v>46055</v>
      </c>
    </row>
    <row r="1766" spans="1:14" x14ac:dyDescent="0.15">
      <c r="A1766" s="163" t="s">
        <v>551</v>
      </c>
      <c r="B1766" s="164">
        <v>10437</v>
      </c>
      <c r="C1766" s="163" t="s">
        <v>99</v>
      </c>
      <c r="D1766" s="164">
        <v>1</v>
      </c>
      <c r="E1766" s="7">
        <v>95</v>
      </c>
      <c r="F1766" s="7">
        <v>0</v>
      </c>
      <c r="G1766" s="7">
        <v>0</v>
      </c>
      <c r="H1766" s="7">
        <v>0</v>
      </c>
      <c r="I1766" s="7">
        <v>95</v>
      </c>
      <c r="J1766" s="7">
        <v>0</v>
      </c>
      <c r="K1766" s="7">
        <v>95</v>
      </c>
      <c r="L1766" s="164">
        <v>1</v>
      </c>
      <c r="M1766" s="16">
        <v>0</v>
      </c>
      <c r="N1766" s="13">
        <v>46055</v>
      </c>
    </row>
    <row r="1767" spans="1:14" x14ac:dyDescent="0.15">
      <c r="A1767" s="163" t="s">
        <v>552</v>
      </c>
      <c r="B1767" s="164">
        <v>10211</v>
      </c>
      <c r="C1767" s="163" t="s">
        <v>491</v>
      </c>
      <c r="D1767" s="164">
        <v>2</v>
      </c>
      <c r="E1767" s="7">
        <v>530</v>
      </c>
      <c r="F1767" s="7">
        <v>0</v>
      </c>
      <c r="G1767" s="7">
        <v>0</v>
      </c>
      <c r="H1767" s="7">
        <v>0</v>
      </c>
      <c r="I1767" s="7">
        <v>530</v>
      </c>
      <c r="J1767" s="7">
        <v>0</v>
      </c>
      <c r="K1767" s="7">
        <v>530</v>
      </c>
      <c r="L1767" s="164">
        <v>1</v>
      </c>
      <c r="M1767" s="16">
        <v>0</v>
      </c>
      <c r="N1767" s="13">
        <v>46055</v>
      </c>
    </row>
    <row r="1768" spans="1:14" x14ac:dyDescent="0.15">
      <c r="A1768" s="163" t="s">
        <v>506</v>
      </c>
      <c r="B1768" s="164">
        <v>10221</v>
      </c>
      <c r="C1768" s="163" t="s">
        <v>491</v>
      </c>
      <c r="D1768" s="164">
        <v>1</v>
      </c>
      <c r="E1768" s="7">
        <v>255</v>
      </c>
      <c r="F1768" s="7">
        <v>0</v>
      </c>
      <c r="G1768" s="7">
        <v>0</v>
      </c>
      <c r="H1768" s="7">
        <v>0</v>
      </c>
      <c r="I1768" s="7">
        <v>255</v>
      </c>
      <c r="J1768" s="7">
        <v>0</v>
      </c>
      <c r="K1768" s="7">
        <v>255</v>
      </c>
      <c r="L1768" s="164">
        <v>1</v>
      </c>
      <c r="M1768" s="16">
        <v>0</v>
      </c>
      <c r="N1768" s="13">
        <v>46055</v>
      </c>
    </row>
    <row r="1769" spans="1:14" x14ac:dyDescent="0.15">
      <c r="A1769" s="163" t="s">
        <v>490</v>
      </c>
      <c r="B1769" s="164">
        <v>10223</v>
      </c>
      <c r="C1769" s="163" t="s">
        <v>491</v>
      </c>
      <c r="D1769" s="164">
        <v>2</v>
      </c>
      <c r="E1769" s="7">
        <v>550</v>
      </c>
      <c r="F1769" s="7">
        <v>0</v>
      </c>
      <c r="G1769" s="7">
        <v>0</v>
      </c>
      <c r="H1769" s="7">
        <v>0</v>
      </c>
      <c r="I1769" s="7">
        <v>550</v>
      </c>
      <c r="J1769" s="7">
        <v>0</v>
      </c>
      <c r="K1769" s="7">
        <v>550</v>
      </c>
      <c r="L1769" s="164">
        <v>1</v>
      </c>
      <c r="M1769" s="16">
        <v>0</v>
      </c>
      <c r="N1769" s="13">
        <v>46055</v>
      </c>
    </row>
    <row r="1770" spans="1:14" x14ac:dyDescent="0.15">
      <c r="A1770" s="163" t="s">
        <v>493</v>
      </c>
      <c r="B1770" s="164">
        <v>10264</v>
      </c>
      <c r="C1770" s="163" t="s">
        <v>9</v>
      </c>
      <c r="D1770" s="164">
        <v>4</v>
      </c>
      <c r="E1770" s="7">
        <v>760</v>
      </c>
      <c r="F1770" s="7">
        <v>0</v>
      </c>
      <c r="G1770" s="7">
        <v>0</v>
      </c>
      <c r="H1770" s="7">
        <v>0</v>
      </c>
      <c r="I1770" s="7">
        <v>760</v>
      </c>
      <c r="J1770" s="7">
        <v>0</v>
      </c>
      <c r="K1770" s="7">
        <v>760</v>
      </c>
      <c r="L1770" s="164">
        <v>1</v>
      </c>
      <c r="M1770" s="16">
        <v>0</v>
      </c>
      <c r="N1770" s="13">
        <v>46055</v>
      </c>
    </row>
    <row r="1771" spans="1:14" x14ac:dyDescent="0.15">
      <c r="A1771" s="163" t="s">
        <v>510</v>
      </c>
      <c r="B1771" s="164">
        <v>10043</v>
      </c>
      <c r="C1771" s="163" t="s">
        <v>19</v>
      </c>
      <c r="D1771" s="164">
        <v>1</v>
      </c>
      <c r="E1771" s="7">
        <v>310</v>
      </c>
      <c r="F1771" s="7">
        <v>0</v>
      </c>
      <c r="G1771" s="7">
        <v>0</v>
      </c>
      <c r="H1771" s="7">
        <v>61.66</v>
      </c>
      <c r="I1771" s="7">
        <v>248.34</v>
      </c>
      <c r="J1771" s="7">
        <v>0</v>
      </c>
      <c r="K1771" s="7">
        <v>248.34</v>
      </c>
      <c r="L1771" s="164">
        <v>1</v>
      </c>
      <c r="M1771" s="16">
        <v>0</v>
      </c>
      <c r="N1771" s="13">
        <v>46055</v>
      </c>
    </row>
    <row r="1772" spans="1:14" x14ac:dyDescent="0.15">
      <c r="A1772" s="163" t="s">
        <v>529</v>
      </c>
      <c r="B1772" s="164">
        <v>10353</v>
      </c>
      <c r="C1772" s="163" t="s">
        <v>19</v>
      </c>
      <c r="D1772" s="164">
        <v>1</v>
      </c>
      <c r="E1772" s="7">
        <v>350</v>
      </c>
      <c r="F1772" s="7">
        <v>0</v>
      </c>
      <c r="G1772" s="7">
        <v>0</v>
      </c>
      <c r="H1772" s="7">
        <v>0</v>
      </c>
      <c r="I1772" s="7">
        <v>350</v>
      </c>
      <c r="J1772" s="7">
        <v>0</v>
      </c>
      <c r="K1772" s="7">
        <v>350</v>
      </c>
      <c r="L1772" s="164">
        <v>1</v>
      </c>
      <c r="M1772" s="16">
        <v>0</v>
      </c>
      <c r="N1772" s="13">
        <v>46055</v>
      </c>
    </row>
    <row r="1773" spans="1:14" x14ac:dyDescent="0.15">
      <c r="A1773" s="163" t="s">
        <v>532</v>
      </c>
      <c r="B1773" s="164">
        <v>10421</v>
      </c>
      <c r="C1773" s="163" t="s">
        <v>79</v>
      </c>
      <c r="D1773" s="164">
        <v>1</v>
      </c>
      <c r="E1773" s="7">
        <v>238</v>
      </c>
      <c r="F1773" s="7">
        <v>0</v>
      </c>
      <c r="G1773" s="7">
        <v>0</v>
      </c>
      <c r="H1773" s="7">
        <v>47.34</v>
      </c>
      <c r="I1773" s="7">
        <v>190.66</v>
      </c>
      <c r="J1773" s="7">
        <v>0</v>
      </c>
      <c r="K1773" s="7">
        <v>190.66</v>
      </c>
      <c r="L1773" s="164">
        <v>1</v>
      </c>
      <c r="M1773" s="16">
        <v>0</v>
      </c>
      <c r="N1773" s="13">
        <v>46055</v>
      </c>
    </row>
    <row r="1774" spans="1:14" x14ac:dyDescent="0.15">
      <c r="A1774" s="163" t="s">
        <v>806</v>
      </c>
      <c r="B1774" s="164">
        <v>10608</v>
      </c>
      <c r="C1774" s="163" t="s">
        <v>712</v>
      </c>
      <c r="D1774" s="164">
        <v>1</v>
      </c>
      <c r="E1774" s="7">
        <v>275</v>
      </c>
      <c r="F1774" s="7">
        <v>0</v>
      </c>
      <c r="G1774" s="7">
        <v>0</v>
      </c>
      <c r="H1774" s="7">
        <v>0</v>
      </c>
      <c r="I1774" s="7">
        <v>275</v>
      </c>
      <c r="J1774" s="7">
        <v>0</v>
      </c>
      <c r="K1774" s="7">
        <v>275</v>
      </c>
      <c r="L1774" s="164">
        <v>1</v>
      </c>
      <c r="M1774" s="16">
        <v>0</v>
      </c>
      <c r="N1774" s="13">
        <v>46055</v>
      </c>
    </row>
    <row r="1775" spans="1:14" x14ac:dyDescent="0.15">
      <c r="A1775" s="163" t="s">
        <v>427</v>
      </c>
      <c r="B1775" s="164">
        <v>10633</v>
      </c>
      <c r="C1775" s="163" t="s">
        <v>727</v>
      </c>
      <c r="D1775" s="164">
        <v>2</v>
      </c>
      <c r="E1775" s="7">
        <v>318</v>
      </c>
      <c r="F1775" s="7">
        <v>0</v>
      </c>
      <c r="G1775" s="7">
        <v>0</v>
      </c>
      <c r="H1775" s="7">
        <v>0</v>
      </c>
      <c r="I1775" s="7">
        <v>318</v>
      </c>
      <c r="J1775" s="7">
        <v>0</v>
      </c>
      <c r="K1775" s="7">
        <v>318</v>
      </c>
      <c r="L1775" s="164">
        <v>1</v>
      </c>
      <c r="M1775" s="16">
        <v>0</v>
      </c>
      <c r="N1775" s="13">
        <v>46055</v>
      </c>
    </row>
    <row r="1776" spans="1:14" x14ac:dyDescent="0.15">
      <c r="A1776" s="163" t="s">
        <v>7</v>
      </c>
      <c r="B1776" s="164">
        <v>10498</v>
      </c>
      <c r="C1776" s="163" t="s">
        <v>98</v>
      </c>
      <c r="D1776" s="164">
        <v>1</v>
      </c>
      <c r="E1776" s="7">
        <v>88</v>
      </c>
      <c r="F1776" s="7">
        <v>0</v>
      </c>
      <c r="G1776" s="7">
        <v>0</v>
      </c>
      <c r="H1776" s="7">
        <v>0</v>
      </c>
      <c r="I1776" s="7">
        <v>88</v>
      </c>
      <c r="J1776" s="7">
        <v>0</v>
      </c>
      <c r="K1776" s="7">
        <v>88</v>
      </c>
      <c r="L1776" s="164">
        <v>1</v>
      </c>
      <c r="M1776" s="16">
        <v>0</v>
      </c>
      <c r="N1776" s="13">
        <v>46055</v>
      </c>
    </row>
    <row r="1777" spans="1:14" x14ac:dyDescent="0.15">
      <c r="A1777" s="163" t="s">
        <v>715</v>
      </c>
      <c r="B1777" s="164">
        <v>10613</v>
      </c>
      <c r="C1777" s="163" t="s">
        <v>712</v>
      </c>
      <c r="D1777" s="164">
        <v>1</v>
      </c>
      <c r="E1777" s="7">
        <v>235</v>
      </c>
      <c r="F1777" s="7">
        <v>0</v>
      </c>
      <c r="G1777" s="7">
        <v>0</v>
      </c>
      <c r="H1777" s="7">
        <v>0</v>
      </c>
      <c r="I1777" s="7">
        <v>235</v>
      </c>
      <c r="J1777" s="7">
        <v>0</v>
      </c>
      <c r="K1777" s="7">
        <v>235</v>
      </c>
      <c r="L1777" s="164">
        <v>1</v>
      </c>
      <c r="M1777" s="16">
        <v>0</v>
      </c>
      <c r="N1777" s="13">
        <v>46056</v>
      </c>
    </row>
    <row r="1778" spans="1:14" x14ac:dyDescent="0.15">
      <c r="A1778" s="163" t="s">
        <v>798</v>
      </c>
      <c r="B1778" s="164">
        <v>10660</v>
      </c>
      <c r="C1778" s="163" t="s">
        <v>9</v>
      </c>
      <c r="D1778" s="164">
        <v>1</v>
      </c>
      <c r="E1778" s="7">
        <v>265</v>
      </c>
      <c r="F1778" s="7">
        <v>0</v>
      </c>
      <c r="G1778" s="7">
        <v>0</v>
      </c>
      <c r="H1778" s="7">
        <v>11.8</v>
      </c>
      <c r="I1778" s="7">
        <v>253.2</v>
      </c>
      <c r="J1778" s="7">
        <v>0</v>
      </c>
      <c r="K1778" s="7">
        <v>253.2</v>
      </c>
      <c r="L1778" s="164">
        <v>1</v>
      </c>
      <c r="M1778" s="16">
        <v>0</v>
      </c>
      <c r="N1778" s="13">
        <v>46056</v>
      </c>
    </row>
    <row r="1779" spans="1:14" x14ac:dyDescent="0.15">
      <c r="A1779" s="163" t="s">
        <v>477</v>
      </c>
      <c r="B1779" s="164">
        <v>10449</v>
      </c>
      <c r="C1779" s="163" t="s">
        <v>38</v>
      </c>
      <c r="D1779" s="164">
        <v>1</v>
      </c>
      <c r="E1779" s="7">
        <v>260</v>
      </c>
      <c r="F1779" s="7">
        <v>0</v>
      </c>
      <c r="G1779" s="7">
        <v>0</v>
      </c>
      <c r="H1779" s="7">
        <v>0</v>
      </c>
      <c r="I1779" s="7">
        <v>260</v>
      </c>
      <c r="J1779" s="7">
        <v>0</v>
      </c>
      <c r="K1779" s="7">
        <v>260</v>
      </c>
      <c r="L1779" s="164">
        <v>1</v>
      </c>
      <c r="M1779" s="16">
        <v>0</v>
      </c>
      <c r="N1779" s="13">
        <v>46056</v>
      </c>
    </row>
    <row r="1780" spans="1:14" x14ac:dyDescent="0.15">
      <c r="A1780" s="163" t="s">
        <v>501</v>
      </c>
      <c r="B1780" s="164">
        <v>10450</v>
      </c>
      <c r="C1780" s="163" t="s">
        <v>38</v>
      </c>
      <c r="D1780" s="164">
        <v>1</v>
      </c>
      <c r="E1780" s="7">
        <v>470</v>
      </c>
      <c r="F1780" s="7">
        <v>0</v>
      </c>
      <c r="G1780" s="7">
        <v>0</v>
      </c>
      <c r="H1780" s="7">
        <v>0</v>
      </c>
      <c r="I1780" s="7">
        <v>470</v>
      </c>
      <c r="J1780" s="7">
        <v>0</v>
      </c>
      <c r="K1780" s="7">
        <v>470</v>
      </c>
      <c r="L1780" s="164">
        <v>1</v>
      </c>
      <c r="M1780" s="16">
        <v>0</v>
      </c>
      <c r="N1780" s="13">
        <v>46056</v>
      </c>
    </row>
    <row r="1781" spans="1:14" x14ac:dyDescent="0.15">
      <c r="A1781" s="163" t="s">
        <v>550</v>
      </c>
      <c r="B1781" s="164">
        <v>10072</v>
      </c>
      <c r="C1781" s="163" t="s">
        <v>481</v>
      </c>
      <c r="D1781" s="164">
        <v>1</v>
      </c>
      <c r="E1781" s="7">
        <v>315</v>
      </c>
      <c r="F1781" s="7">
        <v>0</v>
      </c>
      <c r="G1781" s="7">
        <v>0</v>
      </c>
      <c r="H1781" s="7">
        <v>0</v>
      </c>
      <c r="I1781" s="7">
        <v>315</v>
      </c>
      <c r="J1781" s="7">
        <v>0</v>
      </c>
      <c r="K1781" s="7">
        <v>315</v>
      </c>
      <c r="L1781" s="164">
        <v>1</v>
      </c>
      <c r="M1781" s="16">
        <v>0</v>
      </c>
      <c r="N1781" s="13">
        <v>46056</v>
      </c>
    </row>
    <row r="1782" spans="1:14" x14ac:dyDescent="0.15">
      <c r="A1782" s="163" t="s">
        <v>538</v>
      </c>
      <c r="B1782" s="164">
        <v>10645</v>
      </c>
      <c r="C1782" s="163" t="s">
        <v>519</v>
      </c>
      <c r="D1782" s="164">
        <v>1</v>
      </c>
      <c r="E1782" s="7">
        <v>340</v>
      </c>
      <c r="F1782" s="7">
        <v>0</v>
      </c>
      <c r="G1782" s="7">
        <v>0</v>
      </c>
      <c r="H1782" s="7">
        <v>0</v>
      </c>
      <c r="I1782" s="7">
        <v>340</v>
      </c>
      <c r="J1782" s="7">
        <v>0</v>
      </c>
      <c r="K1782" s="7">
        <v>340</v>
      </c>
      <c r="L1782" s="164">
        <v>1</v>
      </c>
      <c r="M1782" s="16">
        <v>0</v>
      </c>
      <c r="N1782" s="13">
        <v>46056</v>
      </c>
    </row>
    <row r="1783" spans="1:14" x14ac:dyDescent="0.15">
      <c r="A1783" s="163" t="s">
        <v>539</v>
      </c>
      <c r="B1783" s="164">
        <v>10130</v>
      </c>
      <c r="C1783" s="163" t="s">
        <v>483</v>
      </c>
      <c r="D1783" s="164">
        <v>1</v>
      </c>
      <c r="E1783" s="7">
        <v>385</v>
      </c>
      <c r="F1783" s="7">
        <v>0</v>
      </c>
      <c r="G1783" s="7">
        <v>0</v>
      </c>
      <c r="H1783" s="7">
        <v>0</v>
      </c>
      <c r="I1783" s="7">
        <v>385</v>
      </c>
      <c r="J1783" s="7">
        <v>0</v>
      </c>
      <c r="K1783" s="7">
        <v>385</v>
      </c>
      <c r="L1783" s="164">
        <v>1</v>
      </c>
      <c r="M1783" s="16">
        <v>0</v>
      </c>
      <c r="N1783" s="13">
        <v>46056</v>
      </c>
    </row>
    <row r="1784" spans="1:14" x14ac:dyDescent="0.15">
      <c r="A1784" s="163" t="s">
        <v>576</v>
      </c>
      <c r="B1784" s="164">
        <v>10111</v>
      </c>
      <c r="C1784" s="163" t="s">
        <v>483</v>
      </c>
      <c r="D1784" s="164">
        <v>1</v>
      </c>
      <c r="E1784" s="7">
        <v>355</v>
      </c>
      <c r="F1784" s="7">
        <v>0</v>
      </c>
      <c r="G1784" s="7">
        <v>0</v>
      </c>
      <c r="H1784" s="7">
        <v>0</v>
      </c>
      <c r="I1784" s="7">
        <v>355</v>
      </c>
      <c r="J1784" s="7">
        <v>0</v>
      </c>
      <c r="K1784" s="7">
        <v>355</v>
      </c>
      <c r="L1784" s="164">
        <v>1</v>
      </c>
      <c r="M1784" s="16">
        <v>0</v>
      </c>
      <c r="N1784" s="13">
        <v>46056</v>
      </c>
    </row>
    <row r="1785" spans="1:14" x14ac:dyDescent="0.15">
      <c r="A1785" s="163" t="s">
        <v>738</v>
      </c>
      <c r="B1785" s="164">
        <v>10073</v>
      </c>
      <c r="C1785" s="163" t="s">
        <v>541</v>
      </c>
      <c r="D1785" s="164">
        <v>1</v>
      </c>
      <c r="E1785" s="7">
        <v>335</v>
      </c>
      <c r="F1785" s="7">
        <v>0</v>
      </c>
      <c r="G1785" s="7">
        <v>0</v>
      </c>
      <c r="H1785" s="7">
        <v>0</v>
      </c>
      <c r="I1785" s="7">
        <v>335</v>
      </c>
      <c r="J1785" s="7">
        <v>0</v>
      </c>
      <c r="K1785" s="7">
        <v>335</v>
      </c>
      <c r="L1785" s="164">
        <v>1</v>
      </c>
      <c r="M1785" s="16">
        <v>0</v>
      </c>
      <c r="N1785" s="13">
        <v>46056</v>
      </c>
    </row>
    <row r="1786" spans="1:14" x14ac:dyDescent="0.15">
      <c r="A1786" s="163" t="s">
        <v>596</v>
      </c>
      <c r="B1786" s="164">
        <v>10107</v>
      </c>
      <c r="C1786" s="163" t="s">
        <v>483</v>
      </c>
      <c r="D1786" s="164">
        <v>1</v>
      </c>
      <c r="E1786" s="7">
        <v>275</v>
      </c>
      <c r="F1786" s="7">
        <v>0</v>
      </c>
      <c r="G1786" s="7">
        <v>0</v>
      </c>
      <c r="H1786" s="7">
        <v>0</v>
      </c>
      <c r="I1786" s="7">
        <v>275</v>
      </c>
      <c r="J1786" s="7">
        <v>0</v>
      </c>
      <c r="K1786" s="7">
        <v>275</v>
      </c>
      <c r="L1786" s="164">
        <v>1</v>
      </c>
      <c r="M1786" s="16">
        <v>0</v>
      </c>
      <c r="N1786" s="13">
        <v>46056</v>
      </c>
    </row>
    <row r="1787" spans="1:14" x14ac:dyDescent="0.15">
      <c r="A1787" s="163" t="s">
        <v>485</v>
      </c>
      <c r="B1787" s="164">
        <v>10090</v>
      </c>
      <c r="C1787" s="163" t="s">
        <v>481</v>
      </c>
      <c r="D1787" s="164">
        <v>2</v>
      </c>
      <c r="E1787" s="7">
        <v>630</v>
      </c>
      <c r="F1787" s="7">
        <v>0</v>
      </c>
      <c r="G1787" s="7">
        <v>0</v>
      </c>
      <c r="H1787" s="7">
        <v>14.03</v>
      </c>
      <c r="I1787" s="7">
        <v>615.97</v>
      </c>
      <c r="J1787" s="7">
        <v>0</v>
      </c>
      <c r="K1787" s="7">
        <v>615.97</v>
      </c>
      <c r="L1787" s="164">
        <v>1</v>
      </c>
      <c r="M1787" s="16">
        <v>0</v>
      </c>
      <c r="N1787" s="13">
        <v>46056</v>
      </c>
    </row>
    <row r="1788" spans="1:14" x14ac:dyDescent="0.15">
      <c r="A1788" s="163" t="s">
        <v>610</v>
      </c>
      <c r="B1788" s="164">
        <v>10092</v>
      </c>
      <c r="C1788" s="163" t="s">
        <v>481</v>
      </c>
      <c r="D1788" s="164">
        <v>1</v>
      </c>
      <c r="E1788" s="7">
        <v>385</v>
      </c>
      <c r="F1788" s="7">
        <v>0</v>
      </c>
      <c r="G1788" s="7">
        <v>0</v>
      </c>
      <c r="H1788" s="7">
        <v>17.149999999999999</v>
      </c>
      <c r="I1788" s="7">
        <v>367.85</v>
      </c>
      <c r="J1788" s="7">
        <v>0</v>
      </c>
      <c r="K1788" s="7">
        <v>367.85</v>
      </c>
      <c r="L1788" s="164">
        <v>1</v>
      </c>
      <c r="M1788" s="16">
        <v>0</v>
      </c>
      <c r="N1788" s="13">
        <v>46056</v>
      </c>
    </row>
    <row r="1789" spans="1:14" x14ac:dyDescent="0.15">
      <c r="A1789" s="163" t="s">
        <v>523</v>
      </c>
      <c r="B1789" s="164">
        <v>10446</v>
      </c>
      <c r="C1789" s="163" t="s">
        <v>99</v>
      </c>
      <c r="D1789" s="164">
        <v>1</v>
      </c>
      <c r="E1789" s="7">
        <v>195</v>
      </c>
      <c r="F1789" s="7">
        <v>0</v>
      </c>
      <c r="G1789" s="7">
        <v>0</v>
      </c>
      <c r="H1789" s="7">
        <v>0</v>
      </c>
      <c r="I1789" s="7">
        <v>195</v>
      </c>
      <c r="J1789" s="7">
        <v>0</v>
      </c>
      <c r="K1789" s="7">
        <v>195</v>
      </c>
      <c r="L1789" s="164">
        <v>1</v>
      </c>
      <c r="M1789" s="16">
        <v>0</v>
      </c>
      <c r="N1789" s="13">
        <v>46056</v>
      </c>
    </row>
    <row r="1790" spans="1:14" x14ac:dyDescent="0.15">
      <c r="A1790" s="163" t="s">
        <v>757</v>
      </c>
      <c r="B1790" s="164">
        <v>10488</v>
      </c>
      <c r="C1790" s="163" t="s">
        <v>99</v>
      </c>
      <c r="D1790" s="164">
        <v>1</v>
      </c>
      <c r="E1790" s="7">
        <v>135</v>
      </c>
      <c r="F1790" s="7">
        <v>0</v>
      </c>
      <c r="G1790" s="7">
        <v>0</v>
      </c>
      <c r="H1790" s="7">
        <v>0</v>
      </c>
      <c r="I1790" s="7">
        <v>135</v>
      </c>
      <c r="J1790" s="7">
        <v>0</v>
      </c>
      <c r="K1790" s="7">
        <v>135</v>
      </c>
      <c r="L1790" s="164">
        <v>1</v>
      </c>
      <c r="M1790" s="16">
        <v>0</v>
      </c>
      <c r="N1790" s="13">
        <v>46056</v>
      </c>
    </row>
    <row r="1791" spans="1:14" x14ac:dyDescent="0.15">
      <c r="A1791" s="163" t="s">
        <v>488</v>
      </c>
      <c r="B1791" s="164">
        <v>10440</v>
      </c>
      <c r="C1791" s="163" t="s">
        <v>99</v>
      </c>
      <c r="D1791" s="164">
        <v>1</v>
      </c>
      <c r="E1791" s="7">
        <v>88</v>
      </c>
      <c r="F1791" s="7">
        <v>0</v>
      </c>
      <c r="G1791" s="7">
        <v>0</v>
      </c>
      <c r="H1791" s="7">
        <v>0</v>
      </c>
      <c r="I1791" s="7">
        <v>88</v>
      </c>
      <c r="J1791" s="7">
        <v>0</v>
      </c>
      <c r="K1791" s="7">
        <v>88</v>
      </c>
      <c r="L1791" s="164">
        <v>1</v>
      </c>
      <c r="M1791" s="16">
        <v>0</v>
      </c>
      <c r="N1791" s="13">
        <v>46056</v>
      </c>
    </row>
    <row r="1792" spans="1:14" x14ac:dyDescent="0.15">
      <c r="A1792" s="163" t="s">
        <v>489</v>
      </c>
      <c r="B1792" s="164">
        <v>10445</v>
      </c>
      <c r="C1792" s="163" t="s">
        <v>99</v>
      </c>
      <c r="D1792" s="164">
        <v>2</v>
      </c>
      <c r="E1792" s="7">
        <v>390</v>
      </c>
      <c r="F1792" s="7">
        <v>0</v>
      </c>
      <c r="G1792" s="7">
        <v>0</v>
      </c>
      <c r="H1792" s="7">
        <v>0</v>
      </c>
      <c r="I1792" s="7">
        <v>390</v>
      </c>
      <c r="J1792" s="7">
        <v>0</v>
      </c>
      <c r="K1792" s="7">
        <v>390</v>
      </c>
      <c r="L1792" s="164">
        <v>1</v>
      </c>
      <c r="M1792" s="16">
        <v>0</v>
      </c>
      <c r="N1792" s="13">
        <v>46056</v>
      </c>
    </row>
    <row r="1793" spans="1:14" x14ac:dyDescent="0.15">
      <c r="A1793" s="163" t="s">
        <v>551</v>
      </c>
      <c r="B1793" s="164">
        <v>10437</v>
      </c>
      <c r="C1793" s="163" t="s">
        <v>99</v>
      </c>
      <c r="D1793" s="164">
        <v>1</v>
      </c>
      <c r="E1793" s="7">
        <v>95</v>
      </c>
      <c r="F1793" s="7">
        <v>0</v>
      </c>
      <c r="G1793" s="7">
        <v>0</v>
      </c>
      <c r="H1793" s="7">
        <v>4.2300000000000004</v>
      </c>
      <c r="I1793" s="7">
        <v>90.77</v>
      </c>
      <c r="J1793" s="7">
        <v>0</v>
      </c>
      <c r="K1793" s="7">
        <v>90.77</v>
      </c>
      <c r="L1793" s="164">
        <v>1</v>
      </c>
      <c r="M1793" s="16">
        <v>0</v>
      </c>
      <c r="N1793" s="13">
        <v>46056</v>
      </c>
    </row>
    <row r="1794" spans="1:14" x14ac:dyDescent="0.15">
      <c r="A1794" s="163" t="s">
        <v>505</v>
      </c>
      <c r="B1794" s="164">
        <v>10470</v>
      </c>
      <c r="C1794" s="163" t="s">
        <v>5</v>
      </c>
      <c r="D1794" s="164">
        <v>1</v>
      </c>
      <c r="E1794" s="7">
        <v>275</v>
      </c>
      <c r="F1794" s="7">
        <v>0</v>
      </c>
      <c r="G1794" s="7">
        <v>0</v>
      </c>
      <c r="H1794" s="7">
        <v>0</v>
      </c>
      <c r="I1794" s="7">
        <v>275</v>
      </c>
      <c r="J1794" s="7">
        <v>0</v>
      </c>
      <c r="K1794" s="7">
        <v>275</v>
      </c>
      <c r="L1794" s="164">
        <v>1</v>
      </c>
      <c r="M1794" s="16">
        <v>0</v>
      </c>
      <c r="N1794" s="13">
        <v>46056</v>
      </c>
    </row>
    <row r="1795" spans="1:14" x14ac:dyDescent="0.15">
      <c r="A1795" s="163" t="s">
        <v>506</v>
      </c>
      <c r="B1795" s="164">
        <v>10221</v>
      </c>
      <c r="C1795" s="163" t="s">
        <v>491</v>
      </c>
      <c r="D1795" s="164">
        <v>1</v>
      </c>
      <c r="E1795" s="7">
        <v>255</v>
      </c>
      <c r="F1795" s="7">
        <v>0</v>
      </c>
      <c r="G1795" s="7">
        <v>0</v>
      </c>
      <c r="H1795" s="7">
        <v>0</v>
      </c>
      <c r="I1795" s="7">
        <v>255</v>
      </c>
      <c r="J1795" s="7">
        <v>0</v>
      </c>
      <c r="K1795" s="7">
        <v>255</v>
      </c>
      <c r="L1795" s="164">
        <v>1</v>
      </c>
      <c r="M1795" s="16">
        <v>0</v>
      </c>
      <c r="N1795" s="13">
        <v>46056</v>
      </c>
    </row>
    <row r="1796" spans="1:14" x14ac:dyDescent="0.15">
      <c r="A1796" s="163" t="s">
        <v>492</v>
      </c>
      <c r="B1796" s="164">
        <v>10216</v>
      </c>
      <c r="C1796" s="163" t="s">
        <v>491</v>
      </c>
      <c r="D1796" s="164">
        <v>4</v>
      </c>
      <c r="E1796" s="7">
        <v>980</v>
      </c>
      <c r="F1796" s="7">
        <v>0</v>
      </c>
      <c r="G1796" s="7">
        <v>0</v>
      </c>
      <c r="H1796" s="7">
        <v>0</v>
      </c>
      <c r="I1796" s="7">
        <v>980</v>
      </c>
      <c r="J1796" s="7">
        <v>0</v>
      </c>
      <c r="K1796" s="7">
        <v>980</v>
      </c>
      <c r="L1796" s="164">
        <v>1</v>
      </c>
      <c r="M1796" s="16">
        <v>0</v>
      </c>
      <c r="N1796" s="13">
        <v>46056</v>
      </c>
    </row>
    <row r="1797" spans="1:14" x14ac:dyDescent="0.15">
      <c r="A1797" s="163" t="s">
        <v>493</v>
      </c>
      <c r="B1797" s="164">
        <v>10264</v>
      </c>
      <c r="C1797" s="163" t="s">
        <v>9</v>
      </c>
      <c r="D1797" s="164">
        <v>2</v>
      </c>
      <c r="E1797" s="7">
        <v>380</v>
      </c>
      <c r="F1797" s="7">
        <v>0</v>
      </c>
      <c r="G1797" s="7">
        <v>0</v>
      </c>
      <c r="H1797" s="7">
        <v>38</v>
      </c>
      <c r="I1797" s="7">
        <v>342</v>
      </c>
      <c r="J1797" s="7">
        <v>0</v>
      </c>
      <c r="K1797" s="7">
        <v>342</v>
      </c>
      <c r="L1797" s="164">
        <v>1</v>
      </c>
      <c r="M1797" s="16">
        <v>0</v>
      </c>
      <c r="N1797" s="13">
        <v>46056</v>
      </c>
    </row>
    <row r="1798" spans="1:14" x14ac:dyDescent="0.15">
      <c r="A1798" s="163" t="s">
        <v>587</v>
      </c>
      <c r="B1798" s="164">
        <v>10381</v>
      </c>
      <c r="C1798" s="163" t="s">
        <v>9</v>
      </c>
      <c r="D1798" s="164">
        <v>2</v>
      </c>
      <c r="E1798" s="7">
        <v>450</v>
      </c>
      <c r="F1798" s="7">
        <v>0</v>
      </c>
      <c r="G1798" s="7">
        <v>0</v>
      </c>
      <c r="H1798" s="7">
        <v>10.02</v>
      </c>
      <c r="I1798" s="7">
        <v>439.98</v>
      </c>
      <c r="J1798" s="7">
        <v>0</v>
      </c>
      <c r="K1798" s="7">
        <v>439.98</v>
      </c>
      <c r="L1798" s="164">
        <v>1</v>
      </c>
      <c r="M1798" s="16">
        <v>0</v>
      </c>
      <c r="N1798" s="13">
        <v>46056</v>
      </c>
    </row>
    <row r="1799" spans="1:14" x14ac:dyDescent="0.15">
      <c r="A1799" s="163" t="s">
        <v>494</v>
      </c>
      <c r="B1799" s="164">
        <v>10377</v>
      </c>
      <c r="C1799" s="163" t="s">
        <v>9</v>
      </c>
      <c r="D1799" s="164">
        <v>1</v>
      </c>
      <c r="E1799" s="7">
        <v>345</v>
      </c>
      <c r="F1799" s="7">
        <v>0</v>
      </c>
      <c r="G1799" s="7">
        <v>0</v>
      </c>
      <c r="H1799" s="7">
        <v>0</v>
      </c>
      <c r="I1799" s="7">
        <v>345</v>
      </c>
      <c r="J1799" s="7">
        <v>0</v>
      </c>
      <c r="K1799" s="7">
        <v>345</v>
      </c>
      <c r="L1799" s="164">
        <v>1</v>
      </c>
      <c r="M1799" s="16">
        <v>0</v>
      </c>
      <c r="N1799" s="13">
        <v>46056</v>
      </c>
    </row>
    <row r="1800" spans="1:14" x14ac:dyDescent="0.15">
      <c r="A1800" s="163" t="s">
        <v>507</v>
      </c>
      <c r="B1800" s="164">
        <v>10709</v>
      </c>
      <c r="C1800" s="163" t="s">
        <v>462</v>
      </c>
      <c r="D1800" s="164">
        <v>1</v>
      </c>
      <c r="E1800" s="7">
        <v>320</v>
      </c>
      <c r="F1800" s="7">
        <v>0</v>
      </c>
      <c r="G1800" s="7">
        <v>0</v>
      </c>
      <c r="H1800" s="7">
        <v>44.79</v>
      </c>
      <c r="I1800" s="7">
        <v>275.20999999999998</v>
      </c>
      <c r="J1800" s="7">
        <v>0</v>
      </c>
      <c r="K1800" s="7">
        <v>275.20999999999998</v>
      </c>
      <c r="L1800" s="164">
        <v>1</v>
      </c>
      <c r="M1800" s="16">
        <v>0</v>
      </c>
      <c r="N1800" s="13">
        <v>46056</v>
      </c>
    </row>
    <row r="1801" spans="1:14" x14ac:dyDescent="0.15">
      <c r="A1801" s="163" t="s">
        <v>825</v>
      </c>
      <c r="B1801" s="164">
        <v>10378</v>
      </c>
      <c r="C1801" s="163" t="s">
        <v>9</v>
      </c>
      <c r="D1801" s="164">
        <v>1</v>
      </c>
      <c r="E1801" s="7">
        <v>285</v>
      </c>
      <c r="F1801" s="7">
        <v>0</v>
      </c>
      <c r="G1801" s="7">
        <v>0</v>
      </c>
      <c r="H1801" s="7">
        <v>12.69</v>
      </c>
      <c r="I1801" s="7">
        <v>272.31</v>
      </c>
      <c r="J1801" s="7">
        <v>0</v>
      </c>
      <c r="K1801" s="7">
        <v>272.31</v>
      </c>
      <c r="L1801" s="164">
        <v>1</v>
      </c>
      <c r="M1801" s="16">
        <v>0</v>
      </c>
      <c r="N1801" s="13">
        <v>46056</v>
      </c>
    </row>
    <row r="1802" spans="1:14" x14ac:dyDescent="0.15">
      <c r="A1802" s="163" t="s">
        <v>604</v>
      </c>
      <c r="B1802" s="164">
        <v>10655</v>
      </c>
      <c r="C1802" s="163" t="s">
        <v>462</v>
      </c>
      <c r="D1802" s="164">
        <v>1</v>
      </c>
      <c r="E1802" s="7">
        <v>260</v>
      </c>
      <c r="F1802" s="7">
        <v>0</v>
      </c>
      <c r="G1802" s="7">
        <v>0</v>
      </c>
      <c r="H1802" s="7">
        <v>36.4</v>
      </c>
      <c r="I1802" s="7">
        <v>223.6</v>
      </c>
      <c r="J1802" s="7">
        <v>0</v>
      </c>
      <c r="K1802" s="7">
        <v>223.6</v>
      </c>
      <c r="L1802" s="164">
        <v>1</v>
      </c>
      <c r="M1802" s="16">
        <v>0</v>
      </c>
      <c r="N1802" s="13">
        <v>46056</v>
      </c>
    </row>
    <row r="1803" spans="1:14" x14ac:dyDescent="0.15">
      <c r="A1803" s="163" t="s">
        <v>648</v>
      </c>
      <c r="B1803" s="164">
        <v>10477</v>
      </c>
      <c r="C1803" s="163" t="s">
        <v>77</v>
      </c>
      <c r="D1803" s="164">
        <v>1</v>
      </c>
      <c r="E1803" s="7">
        <v>1170</v>
      </c>
      <c r="F1803" s="7">
        <v>0</v>
      </c>
      <c r="G1803" s="7">
        <v>0</v>
      </c>
      <c r="H1803" s="7">
        <v>0</v>
      </c>
      <c r="I1803" s="7">
        <v>1170</v>
      </c>
      <c r="J1803" s="7">
        <v>0</v>
      </c>
      <c r="K1803" s="7">
        <v>1170</v>
      </c>
      <c r="L1803" s="164">
        <v>1</v>
      </c>
      <c r="M1803" s="16">
        <v>0</v>
      </c>
      <c r="N1803" s="13">
        <v>46056</v>
      </c>
    </row>
    <row r="1804" spans="1:14" x14ac:dyDescent="0.15">
      <c r="A1804" s="163" t="s">
        <v>495</v>
      </c>
      <c r="B1804" s="164">
        <v>10354</v>
      </c>
      <c r="C1804" s="163" t="s">
        <v>19</v>
      </c>
      <c r="D1804" s="164">
        <v>1</v>
      </c>
      <c r="E1804" s="7">
        <v>350</v>
      </c>
      <c r="F1804" s="7">
        <v>0</v>
      </c>
      <c r="G1804" s="7">
        <v>0</v>
      </c>
      <c r="H1804" s="7">
        <v>0</v>
      </c>
      <c r="I1804" s="7">
        <v>350</v>
      </c>
      <c r="J1804" s="7">
        <v>0</v>
      </c>
      <c r="K1804" s="7">
        <v>350</v>
      </c>
      <c r="L1804" s="164">
        <v>1</v>
      </c>
      <c r="M1804" s="16">
        <v>0</v>
      </c>
      <c r="N1804" s="13">
        <v>46056</v>
      </c>
    </row>
    <row r="1805" spans="1:14" x14ac:dyDescent="0.15">
      <c r="A1805" s="163" t="s">
        <v>511</v>
      </c>
      <c r="B1805" s="164">
        <v>10227</v>
      </c>
      <c r="C1805" s="163" t="s">
        <v>19</v>
      </c>
      <c r="D1805" s="164">
        <v>1</v>
      </c>
      <c r="E1805" s="7">
        <v>385</v>
      </c>
      <c r="F1805" s="7">
        <v>0</v>
      </c>
      <c r="G1805" s="7">
        <v>0</v>
      </c>
      <c r="H1805" s="7">
        <v>0</v>
      </c>
      <c r="I1805" s="7">
        <v>385</v>
      </c>
      <c r="J1805" s="7">
        <v>0</v>
      </c>
      <c r="K1805" s="7">
        <v>385</v>
      </c>
      <c r="L1805" s="164">
        <v>1</v>
      </c>
      <c r="M1805" s="16">
        <v>0</v>
      </c>
      <c r="N1805" s="13">
        <v>46056</v>
      </c>
    </row>
    <row r="1806" spans="1:14" x14ac:dyDescent="0.15">
      <c r="A1806" s="163" t="s">
        <v>532</v>
      </c>
      <c r="B1806" s="164">
        <v>10421</v>
      </c>
      <c r="C1806" s="163" t="s">
        <v>79</v>
      </c>
      <c r="D1806" s="164">
        <v>1</v>
      </c>
      <c r="E1806" s="7">
        <v>238</v>
      </c>
      <c r="F1806" s="7">
        <v>0</v>
      </c>
      <c r="G1806" s="7">
        <v>0</v>
      </c>
      <c r="H1806" s="7">
        <v>0</v>
      </c>
      <c r="I1806" s="7">
        <v>238</v>
      </c>
      <c r="J1806" s="7">
        <v>0</v>
      </c>
      <c r="K1806" s="7">
        <v>238</v>
      </c>
      <c r="L1806" s="164">
        <v>1</v>
      </c>
      <c r="M1806" s="16">
        <v>0</v>
      </c>
      <c r="N1806" s="13">
        <v>46056</v>
      </c>
    </row>
    <row r="1807" spans="1:14" x14ac:dyDescent="0.15">
      <c r="A1807" s="163" t="s">
        <v>591</v>
      </c>
      <c r="B1807" s="164">
        <v>10509</v>
      </c>
      <c r="C1807" s="163" t="s">
        <v>79</v>
      </c>
      <c r="D1807" s="164">
        <v>1</v>
      </c>
      <c r="E1807" s="7">
        <v>320</v>
      </c>
      <c r="F1807" s="7">
        <v>0</v>
      </c>
      <c r="G1807" s="7">
        <v>0</v>
      </c>
      <c r="H1807" s="7">
        <v>0</v>
      </c>
      <c r="I1807" s="7">
        <v>320</v>
      </c>
      <c r="J1807" s="7">
        <v>0</v>
      </c>
      <c r="K1807" s="7">
        <v>320</v>
      </c>
      <c r="L1807" s="164">
        <v>1</v>
      </c>
      <c r="M1807" s="16">
        <v>0</v>
      </c>
      <c r="N1807" s="13">
        <v>46056</v>
      </c>
    </row>
    <row r="1808" spans="1:14" x14ac:dyDescent="0.15">
      <c r="A1808" s="163" t="s">
        <v>410</v>
      </c>
      <c r="B1808" s="164">
        <v>10263</v>
      </c>
      <c r="C1808" s="163" t="s">
        <v>399</v>
      </c>
      <c r="D1808" s="164">
        <v>2</v>
      </c>
      <c r="E1808" s="7">
        <v>0</v>
      </c>
      <c r="F1808" s="7">
        <v>0</v>
      </c>
      <c r="G1808" s="7">
        <v>0</v>
      </c>
      <c r="H1808" s="7">
        <v>0</v>
      </c>
      <c r="I1808" s="7">
        <v>0</v>
      </c>
      <c r="J1808" s="7">
        <v>0</v>
      </c>
      <c r="K1808" s="7">
        <v>0</v>
      </c>
      <c r="L1808" s="164">
        <v>0</v>
      </c>
      <c r="M1808" s="16">
        <v>0</v>
      </c>
      <c r="N1808" s="13">
        <v>46056</v>
      </c>
    </row>
    <row r="1809" spans="1:14" x14ac:dyDescent="0.15">
      <c r="A1809" s="163" t="s">
        <v>192</v>
      </c>
      <c r="B1809" s="164">
        <v>10490</v>
      </c>
      <c r="C1809" s="163" t="s">
        <v>98</v>
      </c>
      <c r="D1809" s="164">
        <v>1</v>
      </c>
      <c r="E1809" s="7">
        <v>25</v>
      </c>
      <c r="F1809" s="7">
        <v>0</v>
      </c>
      <c r="G1809" s="7">
        <v>0</v>
      </c>
      <c r="H1809" s="7">
        <v>0</v>
      </c>
      <c r="I1809" s="7">
        <v>25</v>
      </c>
      <c r="J1809" s="7">
        <v>0</v>
      </c>
      <c r="K1809" s="7">
        <v>25</v>
      </c>
      <c r="L1809" s="164">
        <v>1</v>
      </c>
      <c r="M1809" s="16">
        <v>0</v>
      </c>
      <c r="N1809" s="13">
        <v>46056</v>
      </c>
    </row>
    <row r="1810" spans="1:14" x14ac:dyDescent="0.15">
      <c r="A1810" s="163" t="s">
        <v>433</v>
      </c>
      <c r="B1810" s="164">
        <v>10405</v>
      </c>
      <c r="C1810" s="163" t="s">
        <v>399</v>
      </c>
      <c r="D1810" s="164">
        <v>1</v>
      </c>
      <c r="E1810" s="7">
        <v>0</v>
      </c>
      <c r="F1810" s="7">
        <v>0</v>
      </c>
      <c r="G1810" s="7">
        <v>0</v>
      </c>
      <c r="H1810" s="7">
        <v>0</v>
      </c>
      <c r="I1810" s="7">
        <v>0</v>
      </c>
      <c r="J1810" s="7">
        <v>0</v>
      </c>
      <c r="K1810" s="7">
        <v>0</v>
      </c>
      <c r="L1810" s="164">
        <v>0</v>
      </c>
      <c r="M1810" s="16">
        <v>0</v>
      </c>
      <c r="N1810" s="13">
        <v>46056</v>
      </c>
    </row>
    <row r="1811" spans="1:14" x14ac:dyDescent="0.15">
      <c r="A1811" s="163" t="s">
        <v>427</v>
      </c>
      <c r="B1811" s="164">
        <v>10633</v>
      </c>
      <c r="C1811" s="163" t="s">
        <v>727</v>
      </c>
      <c r="D1811" s="164">
        <v>2</v>
      </c>
      <c r="E1811" s="7">
        <v>318</v>
      </c>
      <c r="F1811" s="7">
        <v>0</v>
      </c>
      <c r="G1811" s="7">
        <v>0</v>
      </c>
      <c r="H1811" s="7">
        <v>0</v>
      </c>
      <c r="I1811" s="7">
        <v>318</v>
      </c>
      <c r="J1811" s="7">
        <v>0</v>
      </c>
      <c r="K1811" s="7">
        <v>318</v>
      </c>
      <c r="L1811" s="164">
        <v>1</v>
      </c>
      <c r="M1811" s="16">
        <v>0</v>
      </c>
      <c r="N1811" s="13">
        <v>46056</v>
      </c>
    </row>
    <row r="1812" spans="1:14" x14ac:dyDescent="0.15">
      <c r="A1812" s="163" t="s">
        <v>429</v>
      </c>
      <c r="B1812" s="164">
        <v>10632</v>
      </c>
      <c r="C1812" s="163" t="s">
        <v>727</v>
      </c>
      <c r="D1812" s="164">
        <v>3</v>
      </c>
      <c r="E1812" s="7">
        <v>477</v>
      </c>
      <c r="F1812" s="7">
        <v>0</v>
      </c>
      <c r="G1812" s="7">
        <v>0</v>
      </c>
      <c r="H1812" s="7">
        <v>7.08</v>
      </c>
      <c r="I1812" s="7">
        <v>469.92</v>
      </c>
      <c r="J1812" s="7">
        <v>0</v>
      </c>
      <c r="K1812" s="7">
        <v>469.92</v>
      </c>
      <c r="L1812" s="164">
        <v>1</v>
      </c>
      <c r="M1812" s="16">
        <v>0</v>
      </c>
      <c r="N1812" s="13">
        <v>46056</v>
      </c>
    </row>
    <row r="1813" spans="1:14" x14ac:dyDescent="0.15">
      <c r="A1813" s="163" t="s">
        <v>715</v>
      </c>
      <c r="B1813" s="164">
        <v>10613</v>
      </c>
      <c r="C1813" s="163" t="s">
        <v>712</v>
      </c>
      <c r="D1813" s="164">
        <v>2</v>
      </c>
      <c r="E1813" s="7">
        <v>470</v>
      </c>
      <c r="F1813" s="7">
        <v>0</v>
      </c>
      <c r="G1813" s="7">
        <v>0</v>
      </c>
      <c r="H1813" s="7">
        <v>95.29</v>
      </c>
      <c r="I1813" s="7">
        <v>374.71</v>
      </c>
      <c r="J1813" s="7">
        <v>0</v>
      </c>
      <c r="K1813" s="7">
        <v>374.71</v>
      </c>
      <c r="L1813" s="164">
        <v>1</v>
      </c>
      <c r="M1813" s="16">
        <v>0</v>
      </c>
      <c r="N1813" s="13">
        <v>46057</v>
      </c>
    </row>
    <row r="1814" spans="1:14" x14ac:dyDescent="0.15">
      <c r="A1814" s="163" t="s">
        <v>842</v>
      </c>
      <c r="B1814" s="164">
        <v>10614</v>
      </c>
      <c r="C1814" s="163" t="s">
        <v>712</v>
      </c>
      <c r="D1814" s="164">
        <v>1</v>
      </c>
      <c r="E1814" s="7">
        <v>245</v>
      </c>
      <c r="F1814" s="7">
        <v>0</v>
      </c>
      <c r="G1814" s="7">
        <v>0</v>
      </c>
      <c r="H1814" s="7">
        <v>40.6</v>
      </c>
      <c r="I1814" s="7">
        <v>204.4</v>
      </c>
      <c r="J1814" s="7">
        <v>0</v>
      </c>
      <c r="K1814" s="7">
        <v>204.4</v>
      </c>
      <c r="L1814" s="164">
        <v>1</v>
      </c>
      <c r="M1814" s="16">
        <v>0</v>
      </c>
      <c r="N1814" s="13">
        <v>46057</v>
      </c>
    </row>
    <row r="1815" spans="1:14" x14ac:dyDescent="0.15">
      <c r="A1815" s="163" t="s">
        <v>716</v>
      </c>
      <c r="B1815" s="164">
        <v>10611</v>
      </c>
      <c r="C1815" s="163" t="s">
        <v>712</v>
      </c>
      <c r="D1815" s="164">
        <v>1</v>
      </c>
      <c r="E1815" s="7">
        <v>235</v>
      </c>
      <c r="F1815" s="7">
        <v>0</v>
      </c>
      <c r="G1815" s="7">
        <v>0</v>
      </c>
      <c r="H1815" s="7">
        <v>38.950000000000003</v>
      </c>
      <c r="I1815" s="7">
        <v>196.05</v>
      </c>
      <c r="J1815" s="7">
        <v>0</v>
      </c>
      <c r="K1815" s="7">
        <v>196.05</v>
      </c>
      <c r="L1815" s="164">
        <v>1</v>
      </c>
      <c r="M1815" s="16">
        <v>0</v>
      </c>
      <c r="N1815" s="13">
        <v>46057</v>
      </c>
    </row>
    <row r="1816" spans="1:14" x14ac:dyDescent="0.15">
      <c r="A1816" s="163" t="s">
        <v>513</v>
      </c>
      <c r="B1816" s="164">
        <v>10451</v>
      </c>
      <c r="C1816" s="163" t="s">
        <v>38</v>
      </c>
      <c r="D1816" s="164">
        <v>1</v>
      </c>
      <c r="E1816" s="7">
        <v>895</v>
      </c>
      <c r="F1816" s="7">
        <v>0</v>
      </c>
      <c r="G1816" s="7">
        <v>0</v>
      </c>
      <c r="H1816" s="7">
        <v>0</v>
      </c>
      <c r="I1816" s="7">
        <v>895</v>
      </c>
      <c r="J1816" s="7">
        <v>0</v>
      </c>
      <c r="K1816" s="7">
        <v>895</v>
      </c>
      <c r="L1816" s="164">
        <v>1</v>
      </c>
      <c r="M1816" s="16">
        <v>0</v>
      </c>
      <c r="N1816" s="13">
        <v>46057</v>
      </c>
    </row>
    <row r="1817" spans="1:14" x14ac:dyDescent="0.15">
      <c r="A1817" s="163" t="s">
        <v>477</v>
      </c>
      <c r="B1817" s="164">
        <v>10449</v>
      </c>
      <c r="C1817" s="163" t="s">
        <v>38</v>
      </c>
      <c r="D1817" s="164">
        <v>1</v>
      </c>
      <c r="E1817" s="7">
        <v>260</v>
      </c>
      <c r="F1817" s="7">
        <v>0</v>
      </c>
      <c r="G1817" s="7">
        <v>0</v>
      </c>
      <c r="H1817" s="7">
        <v>0</v>
      </c>
      <c r="I1817" s="7">
        <v>260</v>
      </c>
      <c r="J1817" s="7">
        <v>0</v>
      </c>
      <c r="K1817" s="7">
        <v>260</v>
      </c>
      <c r="L1817" s="164">
        <v>1</v>
      </c>
      <c r="M1817" s="16">
        <v>0</v>
      </c>
      <c r="N1817" s="13">
        <v>46057</v>
      </c>
    </row>
    <row r="1818" spans="1:14" x14ac:dyDescent="0.15">
      <c r="A1818" s="163" t="s">
        <v>501</v>
      </c>
      <c r="B1818" s="164">
        <v>10450</v>
      </c>
      <c r="C1818" s="163" t="s">
        <v>38</v>
      </c>
      <c r="D1818" s="164">
        <v>1</v>
      </c>
      <c r="E1818" s="7">
        <v>470</v>
      </c>
      <c r="F1818" s="7">
        <v>0</v>
      </c>
      <c r="G1818" s="7">
        <v>0</v>
      </c>
      <c r="H1818" s="7">
        <v>0</v>
      </c>
      <c r="I1818" s="7">
        <v>470</v>
      </c>
      <c r="J1818" s="7">
        <v>0</v>
      </c>
      <c r="K1818" s="7">
        <v>470</v>
      </c>
      <c r="L1818" s="164">
        <v>1</v>
      </c>
      <c r="M1818" s="16">
        <v>0</v>
      </c>
      <c r="N1818" s="13">
        <v>46057</v>
      </c>
    </row>
    <row r="1819" spans="1:14" x14ac:dyDescent="0.15">
      <c r="A1819" s="163" t="s">
        <v>514</v>
      </c>
      <c r="B1819" s="164">
        <v>10398</v>
      </c>
      <c r="C1819" s="163" t="s">
        <v>32</v>
      </c>
      <c r="D1819" s="164">
        <v>1</v>
      </c>
      <c r="E1819" s="7">
        <v>625</v>
      </c>
      <c r="F1819" s="7">
        <v>0</v>
      </c>
      <c r="G1819" s="7">
        <v>0</v>
      </c>
      <c r="H1819" s="7">
        <v>0</v>
      </c>
      <c r="I1819" s="7">
        <v>625</v>
      </c>
      <c r="J1819" s="7">
        <v>0</v>
      </c>
      <c r="K1819" s="7">
        <v>625</v>
      </c>
      <c r="L1819" s="164">
        <v>1</v>
      </c>
      <c r="M1819" s="16">
        <v>0</v>
      </c>
      <c r="N1819" s="13">
        <v>46057</v>
      </c>
    </row>
    <row r="1820" spans="1:14" x14ac:dyDescent="0.15">
      <c r="A1820" s="163" t="s">
        <v>549</v>
      </c>
      <c r="B1820" s="164">
        <v>10157</v>
      </c>
      <c r="C1820" s="163" t="s">
        <v>519</v>
      </c>
      <c r="D1820" s="164">
        <v>1</v>
      </c>
      <c r="E1820" s="7">
        <v>350</v>
      </c>
      <c r="F1820" s="7">
        <v>0</v>
      </c>
      <c r="G1820" s="7">
        <v>0</v>
      </c>
      <c r="H1820" s="7">
        <v>0</v>
      </c>
      <c r="I1820" s="7">
        <v>350</v>
      </c>
      <c r="J1820" s="7">
        <v>0</v>
      </c>
      <c r="K1820" s="7">
        <v>350</v>
      </c>
      <c r="L1820" s="164">
        <v>1</v>
      </c>
      <c r="M1820" s="16">
        <v>0</v>
      </c>
      <c r="N1820" s="13">
        <v>46057</v>
      </c>
    </row>
    <row r="1821" spans="1:14" x14ac:dyDescent="0.15">
      <c r="A1821" s="163" t="s">
        <v>517</v>
      </c>
      <c r="B1821" s="164">
        <v>10070</v>
      </c>
      <c r="C1821" s="163" t="s">
        <v>481</v>
      </c>
      <c r="D1821" s="164">
        <v>1</v>
      </c>
      <c r="E1821" s="7">
        <v>275</v>
      </c>
      <c r="F1821" s="7">
        <v>0</v>
      </c>
      <c r="G1821" s="7">
        <v>0</v>
      </c>
      <c r="H1821" s="7">
        <v>55</v>
      </c>
      <c r="I1821" s="7">
        <v>220</v>
      </c>
      <c r="J1821" s="7">
        <v>0</v>
      </c>
      <c r="K1821" s="7">
        <v>220</v>
      </c>
      <c r="L1821" s="164">
        <v>1</v>
      </c>
      <c r="M1821" s="16">
        <v>0</v>
      </c>
      <c r="N1821" s="13">
        <v>46057</v>
      </c>
    </row>
    <row r="1822" spans="1:14" x14ac:dyDescent="0.15">
      <c r="A1822" s="163" t="s">
        <v>741</v>
      </c>
      <c r="B1822" s="164">
        <v>10665</v>
      </c>
      <c r="C1822" s="163" t="s">
        <v>462</v>
      </c>
      <c r="D1822" s="164">
        <v>1</v>
      </c>
      <c r="E1822" s="7">
        <v>299</v>
      </c>
      <c r="F1822" s="7">
        <v>0</v>
      </c>
      <c r="G1822" s="7">
        <v>0</v>
      </c>
      <c r="H1822" s="7">
        <v>0</v>
      </c>
      <c r="I1822" s="7">
        <v>299</v>
      </c>
      <c r="J1822" s="7">
        <v>0</v>
      </c>
      <c r="K1822" s="7">
        <v>299</v>
      </c>
      <c r="L1822" s="164">
        <v>1</v>
      </c>
      <c r="M1822" s="16">
        <v>0</v>
      </c>
      <c r="N1822" s="13">
        <v>46057</v>
      </c>
    </row>
    <row r="1823" spans="1:14" x14ac:dyDescent="0.15">
      <c r="A1823" s="163" t="s">
        <v>575</v>
      </c>
      <c r="B1823" s="164">
        <v>10127</v>
      </c>
      <c r="C1823" s="163" t="s">
        <v>483</v>
      </c>
      <c r="D1823" s="164">
        <v>2</v>
      </c>
      <c r="E1823" s="7">
        <v>710</v>
      </c>
      <c r="F1823" s="7">
        <v>0</v>
      </c>
      <c r="G1823" s="7">
        <v>0</v>
      </c>
      <c r="H1823" s="7">
        <v>0</v>
      </c>
      <c r="I1823" s="7">
        <v>710</v>
      </c>
      <c r="J1823" s="7">
        <v>0</v>
      </c>
      <c r="K1823" s="7">
        <v>710</v>
      </c>
      <c r="L1823" s="164">
        <v>1</v>
      </c>
      <c r="M1823" s="16">
        <v>0</v>
      </c>
      <c r="N1823" s="13">
        <v>46057</v>
      </c>
    </row>
    <row r="1824" spans="1:14" x14ac:dyDescent="0.15">
      <c r="A1824" s="163" t="s">
        <v>602</v>
      </c>
      <c r="B1824" s="164">
        <v>10089</v>
      </c>
      <c r="C1824" s="163" t="s">
        <v>481</v>
      </c>
      <c r="D1824" s="164">
        <v>1</v>
      </c>
      <c r="E1824" s="7">
        <v>355</v>
      </c>
      <c r="F1824" s="7">
        <v>0</v>
      </c>
      <c r="G1824" s="7">
        <v>0</v>
      </c>
      <c r="H1824" s="7">
        <v>0</v>
      </c>
      <c r="I1824" s="7">
        <v>355</v>
      </c>
      <c r="J1824" s="7">
        <v>0</v>
      </c>
      <c r="K1824" s="7">
        <v>355</v>
      </c>
      <c r="L1824" s="164">
        <v>1</v>
      </c>
      <c r="M1824" s="16">
        <v>0</v>
      </c>
      <c r="N1824" s="13">
        <v>46057</v>
      </c>
    </row>
    <row r="1825" spans="1:14" x14ac:dyDescent="0.15">
      <c r="A1825" s="163" t="s">
        <v>610</v>
      </c>
      <c r="B1825" s="164">
        <v>10092</v>
      </c>
      <c r="C1825" s="163" t="s">
        <v>481</v>
      </c>
      <c r="D1825" s="164">
        <v>1</v>
      </c>
      <c r="E1825" s="7">
        <v>385</v>
      </c>
      <c r="F1825" s="7">
        <v>0</v>
      </c>
      <c r="G1825" s="7">
        <v>0</v>
      </c>
      <c r="H1825" s="7">
        <v>0</v>
      </c>
      <c r="I1825" s="7">
        <v>385</v>
      </c>
      <c r="J1825" s="7">
        <v>0</v>
      </c>
      <c r="K1825" s="7">
        <v>385</v>
      </c>
      <c r="L1825" s="164">
        <v>1</v>
      </c>
      <c r="M1825" s="16">
        <v>0</v>
      </c>
      <c r="N1825" s="13">
        <v>46057</v>
      </c>
    </row>
    <row r="1826" spans="1:14" x14ac:dyDescent="0.15">
      <c r="A1826" s="163" t="s">
        <v>572</v>
      </c>
      <c r="B1826" s="164">
        <v>10077</v>
      </c>
      <c r="C1826" s="163" t="s">
        <v>481</v>
      </c>
      <c r="D1826" s="164">
        <v>1</v>
      </c>
      <c r="E1826" s="7">
        <v>355</v>
      </c>
      <c r="F1826" s="7">
        <v>0</v>
      </c>
      <c r="G1826" s="7">
        <v>0</v>
      </c>
      <c r="H1826" s="7">
        <v>0</v>
      </c>
      <c r="I1826" s="7">
        <v>355</v>
      </c>
      <c r="J1826" s="7">
        <v>0</v>
      </c>
      <c r="K1826" s="7">
        <v>355</v>
      </c>
      <c r="L1826" s="164">
        <v>1</v>
      </c>
      <c r="M1826" s="16">
        <v>0</v>
      </c>
      <c r="N1826" s="13">
        <v>46057</v>
      </c>
    </row>
    <row r="1827" spans="1:14" x14ac:dyDescent="0.15">
      <c r="A1827" s="163" t="s">
        <v>488</v>
      </c>
      <c r="B1827" s="164">
        <v>10440</v>
      </c>
      <c r="C1827" s="163" t="s">
        <v>99</v>
      </c>
      <c r="D1827" s="164">
        <v>2</v>
      </c>
      <c r="E1827" s="7">
        <v>176</v>
      </c>
      <c r="F1827" s="7">
        <v>0</v>
      </c>
      <c r="G1827" s="7">
        <v>0</v>
      </c>
      <c r="H1827" s="7">
        <v>14.58</v>
      </c>
      <c r="I1827" s="7">
        <v>161.41999999999999</v>
      </c>
      <c r="J1827" s="7">
        <v>0</v>
      </c>
      <c r="K1827" s="7">
        <v>161.41999999999999</v>
      </c>
      <c r="L1827" s="164">
        <v>1</v>
      </c>
      <c r="M1827" s="16">
        <v>0</v>
      </c>
      <c r="N1827" s="13">
        <v>46057</v>
      </c>
    </row>
    <row r="1828" spans="1:14" x14ac:dyDescent="0.15">
      <c r="A1828" s="163" t="s">
        <v>489</v>
      </c>
      <c r="B1828" s="164">
        <v>10445</v>
      </c>
      <c r="C1828" s="163" t="s">
        <v>99</v>
      </c>
      <c r="D1828" s="164">
        <v>2</v>
      </c>
      <c r="E1828" s="7">
        <v>390</v>
      </c>
      <c r="F1828" s="7">
        <v>0</v>
      </c>
      <c r="G1828" s="7">
        <v>0</v>
      </c>
      <c r="H1828" s="7">
        <v>46.76</v>
      </c>
      <c r="I1828" s="7">
        <v>343.24</v>
      </c>
      <c r="J1828" s="7">
        <v>0</v>
      </c>
      <c r="K1828" s="7">
        <v>343.24</v>
      </c>
      <c r="L1828" s="164">
        <v>1</v>
      </c>
      <c r="M1828" s="16">
        <v>0</v>
      </c>
      <c r="N1828" s="13">
        <v>46057</v>
      </c>
    </row>
    <row r="1829" spans="1:14" x14ac:dyDescent="0.15">
      <c r="A1829" s="163" t="s">
        <v>542</v>
      </c>
      <c r="B1829" s="164">
        <v>10436</v>
      </c>
      <c r="C1829" s="163" t="s">
        <v>99</v>
      </c>
      <c r="D1829" s="164">
        <v>1</v>
      </c>
      <c r="E1829" s="7">
        <v>45</v>
      </c>
      <c r="F1829" s="7">
        <v>0</v>
      </c>
      <c r="G1829" s="7">
        <v>0</v>
      </c>
      <c r="H1829" s="7">
        <v>0</v>
      </c>
      <c r="I1829" s="7">
        <v>45</v>
      </c>
      <c r="J1829" s="7">
        <v>0</v>
      </c>
      <c r="K1829" s="7">
        <v>45</v>
      </c>
      <c r="L1829" s="164">
        <v>1</v>
      </c>
      <c r="M1829" s="16">
        <v>0</v>
      </c>
      <c r="N1829" s="13">
        <v>46057</v>
      </c>
    </row>
    <row r="1830" spans="1:14" x14ac:dyDescent="0.15">
      <c r="A1830" s="163" t="s">
        <v>506</v>
      </c>
      <c r="B1830" s="164">
        <v>10221</v>
      </c>
      <c r="C1830" s="163" t="s">
        <v>491</v>
      </c>
      <c r="D1830" s="164">
        <v>2</v>
      </c>
      <c r="E1830" s="7">
        <v>510</v>
      </c>
      <c r="F1830" s="7">
        <v>0</v>
      </c>
      <c r="G1830" s="7">
        <v>0</v>
      </c>
      <c r="H1830" s="7">
        <v>42.26</v>
      </c>
      <c r="I1830" s="7">
        <v>467.74</v>
      </c>
      <c r="J1830" s="7">
        <v>0</v>
      </c>
      <c r="K1830" s="7">
        <v>467.74</v>
      </c>
      <c r="L1830" s="164">
        <v>1</v>
      </c>
      <c r="M1830" s="16">
        <v>0</v>
      </c>
      <c r="N1830" s="13">
        <v>46057</v>
      </c>
    </row>
    <row r="1831" spans="1:14" x14ac:dyDescent="0.15">
      <c r="A1831" s="163" t="s">
        <v>562</v>
      </c>
      <c r="B1831" s="164">
        <v>10218</v>
      </c>
      <c r="C1831" s="163" t="s">
        <v>491</v>
      </c>
      <c r="D1831" s="164">
        <v>2</v>
      </c>
      <c r="E1831" s="7">
        <v>490</v>
      </c>
      <c r="F1831" s="7">
        <v>0</v>
      </c>
      <c r="G1831" s="7">
        <v>0</v>
      </c>
      <c r="H1831" s="7">
        <v>0</v>
      </c>
      <c r="I1831" s="7">
        <v>490</v>
      </c>
      <c r="J1831" s="7">
        <v>0</v>
      </c>
      <c r="K1831" s="7">
        <v>490</v>
      </c>
      <c r="L1831" s="164">
        <v>1</v>
      </c>
      <c r="M1831" s="16">
        <v>0</v>
      </c>
      <c r="N1831" s="13">
        <v>46057</v>
      </c>
    </row>
    <row r="1832" spans="1:14" x14ac:dyDescent="0.15">
      <c r="A1832" s="163" t="s">
        <v>493</v>
      </c>
      <c r="B1832" s="164">
        <v>10264</v>
      </c>
      <c r="C1832" s="163" t="s">
        <v>9</v>
      </c>
      <c r="D1832" s="164">
        <v>6</v>
      </c>
      <c r="E1832" s="7">
        <v>1140</v>
      </c>
      <c r="F1832" s="7">
        <v>0</v>
      </c>
      <c r="G1832" s="7">
        <v>0</v>
      </c>
      <c r="H1832" s="7">
        <v>0</v>
      </c>
      <c r="I1832" s="7">
        <v>1140</v>
      </c>
      <c r="J1832" s="7">
        <v>0</v>
      </c>
      <c r="K1832" s="7">
        <v>1140</v>
      </c>
      <c r="L1832" s="164">
        <v>1</v>
      </c>
      <c r="M1832" s="16">
        <v>0</v>
      </c>
      <c r="N1832" s="13">
        <v>46057</v>
      </c>
    </row>
    <row r="1833" spans="1:14" x14ac:dyDescent="0.15">
      <c r="A1833" s="163" t="s">
        <v>495</v>
      </c>
      <c r="B1833" s="164">
        <v>10354</v>
      </c>
      <c r="C1833" s="163" t="s">
        <v>19</v>
      </c>
      <c r="D1833" s="164">
        <v>1</v>
      </c>
      <c r="E1833" s="7">
        <v>350</v>
      </c>
      <c r="F1833" s="7">
        <v>0</v>
      </c>
      <c r="G1833" s="7">
        <v>0</v>
      </c>
      <c r="H1833" s="7">
        <v>0</v>
      </c>
      <c r="I1833" s="7">
        <v>350</v>
      </c>
      <c r="J1833" s="7">
        <v>0</v>
      </c>
      <c r="K1833" s="7">
        <v>350</v>
      </c>
      <c r="L1833" s="164">
        <v>1</v>
      </c>
      <c r="M1833" s="16">
        <v>0</v>
      </c>
      <c r="N1833" s="13">
        <v>46057</v>
      </c>
    </row>
    <row r="1834" spans="1:14" x14ac:dyDescent="0.15">
      <c r="A1834" s="163" t="s">
        <v>496</v>
      </c>
      <c r="B1834" s="164">
        <v>10360</v>
      </c>
      <c r="C1834" s="163" t="s">
        <v>19</v>
      </c>
      <c r="D1834" s="164">
        <v>1</v>
      </c>
      <c r="E1834" s="7">
        <v>385</v>
      </c>
      <c r="F1834" s="7">
        <v>0</v>
      </c>
      <c r="G1834" s="7">
        <v>0</v>
      </c>
      <c r="H1834" s="7">
        <v>0</v>
      </c>
      <c r="I1834" s="7">
        <v>385</v>
      </c>
      <c r="J1834" s="7">
        <v>0</v>
      </c>
      <c r="K1834" s="7">
        <v>385</v>
      </c>
      <c r="L1834" s="164">
        <v>1</v>
      </c>
      <c r="M1834" s="16">
        <v>0</v>
      </c>
      <c r="N1834" s="13">
        <v>46057</v>
      </c>
    </row>
    <row r="1835" spans="1:14" x14ac:dyDescent="0.15">
      <c r="A1835" s="163" t="s">
        <v>498</v>
      </c>
      <c r="B1835" s="164">
        <v>10356</v>
      </c>
      <c r="C1835" s="163" t="s">
        <v>19</v>
      </c>
      <c r="D1835" s="164">
        <v>3</v>
      </c>
      <c r="E1835" s="7">
        <v>1080</v>
      </c>
      <c r="F1835" s="7">
        <v>0</v>
      </c>
      <c r="G1835" s="7">
        <v>0</v>
      </c>
      <c r="H1835" s="7">
        <v>59.67</v>
      </c>
      <c r="I1835" s="7">
        <v>1020.33</v>
      </c>
      <c r="J1835" s="7">
        <v>0</v>
      </c>
      <c r="K1835" s="7">
        <v>1020.33</v>
      </c>
      <c r="L1835" s="164">
        <v>1</v>
      </c>
      <c r="M1835" s="16">
        <v>0</v>
      </c>
      <c r="N1835" s="13">
        <v>46057</v>
      </c>
    </row>
    <row r="1836" spans="1:14" x14ac:dyDescent="0.15">
      <c r="A1836" s="163" t="s">
        <v>512</v>
      </c>
      <c r="B1836" s="164">
        <v>10427</v>
      </c>
      <c r="C1836" s="163" t="s">
        <v>12</v>
      </c>
      <c r="D1836" s="164">
        <v>3</v>
      </c>
      <c r="E1836" s="7">
        <v>1077</v>
      </c>
      <c r="F1836" s="7">
        <v>0</v>
      </c>
      <c r="G1836" s="7">
        <v>0</v>
      </c>
      <c r="H1836" s="7">
        <v>0</v>
      </c>
      <c r="I1836" s="7">
        <v>1077</v>
      </c>
      <c r="J1836" s="7">
        <v>0</v>
      </c>
      <c r="K1836" s="7">
        <v>1077</v>
      </c>
      <c r="L1836" s="164">
        <v>1</v>
      </c>
      <c r="M1836" s="16">
        <v>0</v>
      </c>
      <c r="N1836" s="13">
        <v>46057</v>
      </c>
    </row>
    <row r="1837" spans="1:14" x14ac:dyDescent="0.15">
      <c r="A1837" s="163" t="s">
        <v>563</v>
      </c>
      <c r="B1837" s="164">
        <v>10432</v>
      </c>
      <c r="C1837" s="163" t="s">
        <v>13</v>
      </c>
      <c r="D1837" s="164">
        <v>1</v>
      </c>
      <c r="E1837" s="7">
        <v>315</v>
      </c>
      <c r="F1837" s="7">
        <v>0</v>
      </c>
      <c r="G1837" s="7">
        <v>0</v>
      </c>
      <c r="H1837" s="7">
        <v>0</v>
      </c>
      <c r="I1837" s="7">
        <v>315</v>
      </c>
      <c r="J1837" s="7">
        <v>0</v>
      </c>
      <c r="K1837" s="7">
        <v>315</v>
      </c>
      <c r="L1837" s="164">
        <v>1</v>
      </c>
      <c r="M1837" s="16">
        <v>0</v>
      </c>
      <c r="N1837" s="13">
        <v>46057</v>
      </c>
    </row>
    <row r="1838" spans="1:14" x14ac:dyDescent="0.15">
      <c r="A1838" s="163" t="s">
        <v>565</v>
      </c>
      <c r="B1838" s="164">
        <v>10403</v>
      </c>
      <c r="C1838" s="163" t="s">
        <v>35</v>
      </c>
      <c r="D1838" s="164">
        <v>1</v>
      </c>
      <c r="E1838" s="7">
        <v>335</v>
      </c>
      <c r="F1838" s="7">
        <v>0</v>
      </c>
      <c r="G1838" s="7">
        <v>0</v>
      </c>
      <c r="H1838" s="7">
        <v>67</v>
      </c>
      <c r="I1838" s="7">
        <v>268</v>
      </c>
      <c r="J1838" s="7">
        <v>0</v>
      </c>
      <c r="K1838" s="7">
        <v>268</v>
      </c>
      <c r="L1838" s="164">
        <v>1</v>
      </c>
      <c r="M1838" s="16">
        <v>0</v>
      </c>
      <c r="N1838" s="13">
        <v>46057</v>
      </c>
    </row>
    <row r="1839" spans="1:14" x14ac:dyDescent="0.15">
      <c r="A1839" s="163" t="s">
        <v>806</v>
      </c>
      <c r="B1839" s="164">
        <v>10608</v>
      </c>
      <c r="C1839" s="163" t="s">
        <v>712</v>
      </c>
      <c r="D1839" s="164">
        <v>3</v>
      </c>
      <c r="E1839" s="7">
        <v>825</v>
      </c>
      <c r="F1839" s="7">
        <v>0</v>
      </c>
      <c r="G1839" s="7">
        <v>0</v>
      </c>
      <c r="H1839" s="7">
        <v>131.88999999999999</v>
      </c>
      <c r="I1839" s="7">
        <v>693.11</v>
      </c>
      <c r="J1839" s="7">
        <v>0</v>
      </c>
      <c r="K1839" s="7">
        <v>693.11</v>
      </c>
      <c r="L1839" s="164">
        <v>1</v>
      </c>
      <c r="M1839" s="16">
        <v>0</v>
      </c>
      <c r="N1839" s="13">
        <v>46057</v>
      </c>
    </row>
    <row r="1840" spans="1:14" x14ac:dyDescent="0.15">
      <c r="A1840" s="163" t="s">
        <v>762</v>
      </c>
      <c r="B1840" s="164">
        <v>10510</v>
      </c>
      <c r="C1840" s="163" t="s">
        <v>462</v>
      </c>
      <c r="D1840" s="164">
        <v>1</v>
      </c>
      <c r="E1840" s="7">
        <v>640</v>
      </c>
      <c r="F1840" s="7">
        <v>0</v>
      </c>
      <c r="G1840" s="7">
        <v>0</v>
      </c>
      <c r="H1840" s="7">
        <v>0</v>
      </c>
      <c r="I1840" s="7">
        <v>640</v>
      </c>
      <c r="J1840" s="7">
        <v>0</v>
      </c>
      <c r="K1840" s="7">
        <v>640</v>
      </c>
      <c r="L1840" s="164">
        <v>1</v>
      </c>
      <c r="M1840" s="16">
        <v>0</v>
      </c>
      <c r="N1840" s="13">
        <v>46057</v>
      </c>
    </row>
    <row r="1841" spans="1:14" x14ac:dyDescent="0.15">
      <c r="A1841" s="163" t="s">
        <v>427</v>
      </c>
      <c r="B1841" s="164">
        <v>10633</v>
      </c>
      <c r="C1841" s="163" t="s">
        <v>727</v>
      </c>
      <c r="D1841" s="164">
        <v>1</v>
      </c>
      <c r="E1841" s="7">
        <v>159</v>
      </c>
      <c r="F1841" s="7">
        <v>0</v>
      </c>
      <c r="G1841" s="7">
        <v>0</v>
      </c>
      <c r="H1841" s="7">
        <v>0</v>
      </c>
      <c r="I1841" s="7">
        <v>159</v>
      </c>
      <c r="J1841" s="7">
        <v>0</v>
      </c>
      <c r="K1841" s="7">
        <v>159</v>
      </c>
      <c r="L1841" s="164">
        <v>1</v>
      </c>
      <c r="M1841" s="16">
        <v>0</v>
      </c>
      <c r="N1841" s="13">
        <v>46057</v>
      </c>
    </row>
    <row r="1842" spans="1:14" x14ac:dyDescent="0.15">
      <c r="A1842" s="163" t="s">
        <v>846</v>
      </c>
      <c r="B1842" s="164">
        <v>106411111111</v>
      </c>
      <c r="C1842" s="163" t="s">
        <v>462</v>
      </c>
      <c r="D1842" s="164">
        <v>1</v>
      </c>
      <c r="E1842" s="7">
        <v>280</v>
      </c>
      <c r="F1842" s="7">
        <v>0</v>
      </c>
      <c r="G1842" s="7">
        <v>0</v>
      </c>
      <c r="H1842" s="7">
        <v>0</v>
      </c>
      <c r="I1842" s="7">
        <v>280</v>
      </c>
      <c r="J1842" s="7">
        <v>0</v>
      </c>
      <c r="K1842" s="7">
        <v>280</v>
      </c>
      <c r="L1842" s="164">
        <v>1</v>
      </c>
      <c r="M1842" s="16">
        <v>0</v>
      </c>
      <c r="N1842" s="13">
        <v>46057</v>
      </c>
    </row>
    <row r="1843" spans="1:14" x14ac:dyDescent="0.15">
      <c r="A1843" s="163" t="s">
        <v>838</v>
      </c>
      <c r="B1843" s="164">
        <v>10538</v>
      </c>
      <c r="C1843" s="163" t="s">
        <v>399</v>
      </c>
      <c r="D1843" s="164">
        <v>1</v>
      </c>
      <c r="E1843" s="7">
        <v>0</v>
      </c>
      <c r="F1843" s="7">
        <v>0</v>
      </c>
      <c r="G1843" s="7">
        <v>0</v>
      </c>
      <c r="H1843" s="7">
        <v>0</v>
      </c>
      <c r="I1843" s="7">
        <v>0</v>
      </c>
      <c r="J1843" s="7">
        <v>0</v>
      </c>
      <c r="K1843" s="7">
        <v>0</v>
      </c>
      <c r="L1843" s="164">
        <v>0</v>
      </c>
      <c r="M1843" s="16">
        <v>0</v>
      </c>
      <c r="N1843" s="13">
        <v>46057</v>
      </c>
    </row>
    <row r="1844" spans="1:14" x14ac:dyDescent="0.15">
      <c r="A1844" s="163" t="s">
        <v>570</v>
      </c>
      <c r="B1844" s="164">
        <v>10171</v>
      </c>
      <c r="C1844" s="163" t="s">
        <v>399</v>
      </c>
      <c r="D1844" s="164">
        <v>2</v>
      </c>
      <c r="E1844" s="7">
        <v>0</v>
      </c>
      <c r="F1844" s="7">
        <v>0</v>
      </c>
      <c r="G1844" s="7">
        <v>0</v>
      </c>
      <c r="H1844" s="7">
        <v>0</v>
      </c>
      <c r="I1844" s="7">
        <v>0</v>
      </c>
      <c r="J1844" s="7">
        <v>0</v>
      </c>
      <c r="K1844" s="7">
        <v>0</v>
      </c>
      <c r="L1844" s="164">
        <v>0</v>
      </c>
      <c r="M1844" s="16">
        <v>0</v>
      </c>
      <c r="N1844" s="13">
        <v>46057</v>
      </c>
    </row>
    <row r="1845" spans="1:14" x14ac:dyDescent="0.15">
      <c r="A1845" s="163" t="s">
        <v>715</v>
      </c>
      <c r="B1845" s="164">
        <v>10613</v>
      </c>
      <c r="C1845" s="163" t="s">
        <v>712</v>
      </c>
      <c r="D1845" s="164">
        <v>1</v>
      </c>
      <c r="E1845" s="7">
        <v>235</v>
      </c>
      <c r="F1845" s="7">
        <v>0</v>
      </c>
      <c r="G1845" s="7">
        <v>0</v>
      </c>
      <c r="H1845" s="7">
        <v>30.01</v>
      </c>
      <c r="I1845" s="7">
        <v>204.99</v>
      </c>
      <c r="J1845" s="7">
        <v>0</v>
      </c>
      <c r="K1845" s="7">
        <v>204.99</v>
      </c>
      <c r="L1845" s="164">
        <v>1</v>
      </c>
      <c r="M1845" s="16">
        <v>0</v>
      </c>
      <c r="N1845" s="13">
        <v>46058</v>
      </c>
    </row>
    <row r="1846" spans="1:14" x14ac:dyDescent="0.15">
      <c r="A1846" s="163" t="s">
        <v>716</v>
      </c>
      <c r="B1846" s="164">
        <v>10611</v>
      </c>
      <c r="C1846" s="163" t="s">
        <v>712</v>
      </c>
      <c r="D1846" s="164">
        <v>1</v>
      </c>
      <c r="E1846" s="7">
        <v>235</v>
      </c>
      <c r="F1846" s="7">
        <v>0</v>
      </c>
      <c r="G1846" s="7">
        <v>0</v>
      </c>
      <c r="H1846" s="7">
        <v>30.02</v>
      </c>
      <c r="I1846" s="7">
        <v>204.98</v>
      </c>
      <c r="J1846" s="7">
        <v>0</v>
      </c>
      <c r="K1846" s="7">
        <v>204.98</v>
      </c>
      <c r="L1846" s="164">
        <v>1</v>
      </c>
      <c r="M1846" s="16">
        <v>0</v>
      </c>
      <c r="N1846" s="13">
        <v>46058</v>
      </c>
    </row>
    <row r="1847" spans="1:14" x14ac:dyDescent="0.15">
      <c r="A1847" s="163" t="s">
        <v>513</v>
      </c>
      <c r="B1847" s="164">
        <v>10451</v>
      </c>
      <c r="C1847" s="163" t="s">
        <v>38</v>
      </c>
      <c r="D1847" s="164">
        <v>1</v>
      </c>
      <c r="E1847" s="7">
        <v>895</v>
      </c>
      <c r="F1847" s="7">
        <v>0</v>
      </c>
      <c r="G1847" s="7">
        <v>0</v>
      </c>
      <c r="H1847" s="7">
        <v>0</v>
      </c>
      <c r="I1847" s="7">
        <v>895</v>
      </c>
      <c r="J1847" s="7">
        <v>0</v>
      </c>
      <c r="K1847" s="7">
        <v>895</v>
      </c>
      <c r="L1847" s="164">
        <v>1</v>
      </c>
      <c r="M1847" s="16">
        <v>0</v>
      </c>
      <c r="N1847" s="13">
        <v>46058</v>
      </c>
    </row>
    <row r="1848" spans="1:14" x14ac:dyDescent="0.15">
      <c r="A1848" s="163" t="s">
        <v>501</v>
      </c>
      <c r="B1848" s="164">
        <v>10450</v>
      </c>
      <c r="C1848" s="163" t="s">
        <v>38</v>
      </c>
      <c r="D1848" s="164">
        <v>2</v>
      </c>
      <c r="E1848" s="7">
        <v>940</v>
      </c>
      <c r="F1848" s="7">
        <v>0</v>
      </c>
      <c r="G1848" s="7">
        <v>0</v>
      </c>
      <c r="H1848" s="7">
        <v>60.03</v>
      </c>
      <c r="I1848" s="7">
        <v>879.97</v>
      </c>
      <c r="J1848" s="7">
        <v>0</v>
      </c>
      <c r="K1848" s="7">
        <v>879.97</v>
      </c>
      <c r="L1848" s="164">
        <v>1</v>
      </c>
      <c r="M1848" s="16">
        <v>0</v>
      </c>
      <c r="N1848" s="13">
        <v>46058</v>
      </c>
    </row>
    <row r="1849" spans="1:14" x14ac:dyDescent="0.15">
      <c r="A1849" s="163" t="s">
        <v>479</v>
      </c>
      <c r="B1849" s="164">
        <v>10396</v>
      </c>
      <c r="C1849" s="163" t="s">
        <v>32</v>
      </c>
      <c r="D1849" s="164">
        <v>1</v>
      </c>
      <c r="E1849" s="7">
        <v>555</v>
      </c>
      <c r="F1849" s="7">
        <v>0</v>
      </c>
      <c r="G1849" s="7">
        <v>0</v>
      </c>
      <c r="H1849" s="7">
        <v>66.89</v>
      </c>
      <c r="I1849" s="7">
        <v>488.11</v>
      </c>
      <c r="J1849" s="7">
        <v>0</v>
      </c>
      <c r="K1849" s="7">
        <v>488.11</v>
      </c>
      <c r="L1849" s="164">
        <v>1</v>
      </c>
      <c r="M1849" s="16">
        <v>0</v>
      </c>
      <c r="N1849" s="13">
        <v>46058</v>
      </c>
    </row>
    <row r="1850" spans="1:14" x14ac:dyDescent="0.15">
      <c r="A1850" s="163" t="s">
        <v>852</v>
      </c>
      <c r="B1850" s="164">
        <v>10102</v>
      </c>
      <c r="C1850" s="163" t="s">
        <v>483</v>
      </c>
      <c r="D1850" s="164">
        <v>1</v>
      </c>
      <c r="E1850" s="7">
        <v>355</v>
      </c>
      <c r="F1850" s="7">
        <v>0</v>
      </c>
      <c r="G1850" s="7">
        <v>0</v>
      </c>
      <c r="H1850" s="7">
        <v>0</v>
      </c>
      <c r="I1850" s="7">
        <v>355</v>
      </c>
      <c r="J1850" s="7">
        <v>0</v>
      </c>
      <c r="K1850" s="7">
        <v>355</v>
      </c>
      <c r="L1850" s="164">
        <v>1</v>
      </c>
      <c r="M1850" s="16">
        <v>0</v>
      </c>
      <c r="N1850" s="13">
        <v>46058</v>
      </c>
    </row>
    <row r="1851" spans="1:14" x14ac:dyDescent="0.15">
      <c r="A1851" s="163" t="s">
        <v>549</v>
      </c>
      <c r="B1851" s="164">
        <v>10157</v>
      </c>
      <c r="C1851" s="163" t="s">
        <v>519</v>
      </c>
      <c r="D1851" s="164">
        <v>1</v>
      </c>
      <c r="E1851" s="7">
        <v>350</v>
      </c>
      <c r="F1851" s="7">
        <v>0</v>
      </c>
      <c r="G1851" s="7">
        <v>0</v>
      </c>
      <c r="H1851" s="7">
        <v>0</v>
      </c>
      <c r="I1851" s="7">
        <v>350</v>
      </c>
      <c r="J1851" s="7">
        <v>0</v>
      </c>
      <c r="K1851" s="7">
        <v>350</v>
      </c>
      <c r="L1851" s="164">
        <v>1</v>
      </c>
      <c r="M1851" s="16">
        <v>0</v>
      </c>
      <c r="N1851" s="13">
        <v>46058</v>
      </c>
    </row>
    <row r="1852" spans="1:14" x14ac:dyDescent="0.15">
      <c r="A1852" s="163" t="s">
        <v>554</v>
      </c>
      <c r="B1852" s="164">
        <v>10067</v>
      </c>
      <c r="C1852" s="163" t="s">
        <v>481</v>
      </c>
      <c r="D1852" s="164">
        <v>3</v>
      </c>
      <c r="E1852" s="7">
        <v>825</v>
      </c>
      <c r="F1852" s="7">
        <v>0</v>
      </c>
      <c r="G1852" s="7">
        <v>0</v>
      </c>
      <c r="H1852" s="7">
        <v>0</v>
      </c>
      <c r="I1852" s="7">
        <v>825</v>
      </c>
      <c r="J1852" s="7">
        <v>0</v>
      </c>
      <c r="K1852" s="7">
        <v>825</v>
      </c>
      <c r="L1852" s="164">
        <v>1</v>
      </c>
      <c r="M1852" s="16">
        <v>0</v>
      </c>
      <c r="N1852" s="13">
        <v>46058</v>
      </c>
    </row>
    <row r="1853" spans="1:14" x14ac:dyDescent="0.15">
      <c r="A1853" s="163" t="s">
        <v>503</v>
      </c>
      <c r="B1853" s="164">
        <v>10044</v>
      </c>
      <c r="C1853" s="163" t="s">
        <v>481</v>
      </c>
      <c r="D1853" s="164">
        <v>1</v>
      </c>
      <c r="E1853" s="7">
        <v>260</v>
      </c>
      <c r="F1853" s="7">
        <v>0</v>
      </c>
      <c r="G1853" s="7">
        <v>0</v>
      </c>
      <c r="H1853" s="7">
        <v>0</v>
      </c>
      <c r="I1853" s="7">
        <v>260</v>
      </c>
      <c r="J1853" s="7">
        <v>0</v>
      </c>
      <c r="K1853" s="7">
        <v>260</v>
      </c>
      <c r="L1853" s="164">
        <v>1</v>
      </c>
      <c r="M1853" s="16">
        <v>0</v>
      </c>
      <c r="N1853" s="13">
        <v>46058</v>
      </c>
    </row>
    <row r="1854" spans="1:14" x14ac:dyDescent="0.15">
      <c r="A1854" s="163" t="s">
        <v>482</v>
      </c>
      <c r="B1854" s="164">
        <v>10109</v>
      </c>
      <c r="C1854" s="163" t="s">
        <v>483</v>
      </c>
      <c r="D1854" s="164">
        <v>1</v>
      </c>
      <c r="E1854" s="7">
        <v>275</v>
      </c>
      <c r="F1854" s="7">
        <v>0</v>
      </c>
      <c r="G1854" s="7">
        <v>0</v>
      </c>
      <c r="H1854" s="7">
        <v>35.119999999999997</v>
      </c>
      <c r="I1854" s="7">
        <v>239.88</v>
      </c>
      <c r="J1854" s="7">
        <v>0</v>
      </c>
      <c r="K1854" s="7">
        <v>239.88</v>
      </c>
      <c r="L1854" s="164">
        <v>1</v>
      </c>
      <c r="M1854" s="16">
        <v>0</v>
      </c>
      <c r="N1854" s="13">
        <v>46058</v>
      </c>
    </row>
    <row r="1855" spans="1:14" x14ac:dyDescent="0.15">
      <c r="A1855" s="163" t="s">
        <v>521</v>
      </c>
      <c r="B1855" s="164">
        <v>10095</v>
      </c>
      <c r="C1855" s="163" t="s">
        <v>483</v>
      </c>
      <c r="D1855" s="164">
        <v>2</v>
      </c>
      <c r="E1855" s="7">
        <v>520</v>
      </c>
      <c r="F1855" s="7">
        <v>0</v>
      </c>
      <c r="G1855" s="7">
        <v>0</v>
      </c>
      <c r="H1855" s="7">
        <v>0</v>
      </c>
      <c r="I1855" s="7">
        <v>520</v>
      </c>
      <c r="J1855" s="7">
        <v>0</v>
      </c>
      <c r="K1855" s="7">
        <v>520</v>
      </c>
      <c r="L1855" s="164">
        <v>1</v>
      </c>
      <c r="M1855" s="16">
        <v>0</v>
      </c>
      <c r="N1855" s="13">
        <v>46058</v>
      </c>
    </row>
    <row r="1856" spans="1:14" x14ac:dyDescent="0.15">
      <c r="A1856" s="163" t="s">
        <v>650</v>
      </c>
      <c r="B1856" s="164">
        <v>10064</v>
      </c>
      <c r="C1856" s="163" t="s">
        <v>481</v>
      </c>
      <c r="D1856" s="164">
        <v>1</v>
      </c>
      <c r="E1856" s="7">
        <v>355</v>
      </c>
      <c r="F1856" s="7">
        <v>0</v>
      </c>
      <c r="G1856" s="7">
        <v>0</v>
      </c>
      <c r="H1856" s="7">
        <v>0</v>
      </c>
      <c r="I1856" s="7">
        <v>355</v>
      </c>
      <c r="J1856" s="7">
        <v>0</v>
      </c>
      <c r="K1856" s="7">
        <v>355</v>
      </c>
      <c r="L1856" s="164">
        <v>1</v>
      </c>
      <c r="M1856" s="16">
        <v>0</v>
      </c>
      <c r="N1856" s="13">
        <v>46058</v>
      </c>
    </row>
    <row r="1857" spans="1:14" x14ac:dyDescent="0.15">
      <c r="A1857" s="163" t="s">
        <v>487</v>
      </c>
      <c r="B1857" s="164">
        <v>10442</v>
      </c>
      <c r="C1857" s="163" t="s">
        <v>99</v>
      </c>
      <c r="D1857" s="164">
        <v>4</v>
      </c>
      <c r="E1857" s="7">
        <v>332</v>
      </c>
      <c r="F1857" s="7">
        <v>0</v>
      </c>
      <c r="G1857" s="7">
        <v>0</v>
      </c>
      <c r="H1857" s="7">
        <v>0</v>
      </c>
      <c r="I1857" s="7">
        <v>332</v>
      </c>
      <c r="J1857" s="7">
        <v>0</v>
      </c>
      <c r="K1857" s="7">
        <v>332</v>
      </c>
      <c r="L1857" s="164">
        <v>1</v>
      </c>
      <c r="M1857" s="16">
        <v>0</v>
      </c>
      <c r="N1857" s="13">
        <v>46058</v>
      </c>
    </row>
    <row r="1858" spans="1:14" x14ac:dyDescent="0.15">
      <c r="A1858" s="163" t="s">
        <v>523</v>
      </c>
      <c r="B1858" s="164">
        <v>10446</v>
      </c>
      <c r="C1858" s="163" t="s">
        <v>99</v>
      </c>
      <c r="D1858" s="164">
        <v>1</v>
      </c>
      <c r="E1858" s="7">
        <v>195</v>
      </c>
      <c r="F1858" s="7">
        <v>0</v>
      </c>
      <c r="G1858" s="7">
        <v>0</v>
      </c>
      <c r="H1858" s="7">
        <v>0</v>
      </c>
      <c r="I1858" s="7">
        <v>195</v>
      </c>
      <c r="J1858" s="7">
        <v>0</v>
      </c>
      <c r="K1858" s="7">
        <v>195</v>
      </c>
      <c r="L1858" s="164">
        <v>1</v>
      </c>
      <c r="M1858" s="16">
        <v>0</v>
      </c>
      <c r="N1858" s="13">
        <v>46058</v>
      </c>
    </row>
    <row r="1859" spans="1:14" x14ac:dyDescent="0.15">
      <c r="A1859" s="163" t="s">
        <v>489</v>
      </c>
      <c r="B1859" s="164">
        <v>10445</v>
      </c>
      <c r="C1859" s="163" t="s">
        <v>99</v>
      </c>
      <c r="D1859" s="164">
        <v>1</v>
      </c>
      <c r="E1859" s="7">
        <v>195</v>
      </c>
      <c r="F1859" s="7">
        <v>0</v>
      </c>
      <c r="G1859" s="7">
        <v>0</v>
      </c>
      <c r="H1859" s="7">
        <v>0</v>
      </c>
      <c r="I1859" s="7">
        <v>195</v>
      </c>
      <c r="J1859" s="7">
        <v>0</v>
      </c>
      <c r="K1859" s="7">
        <v>195</v>
      </c>
      <c r="L1859" s="164">
        <v>1</v>
      </c>
      <c r="M1859" s="16">
        <v>0</v>
      </c>
      <c r="N1859" s="13">
        <v>46058</v>
      </c>
    </row>
    <row r="1860" spans="1:14" x14ac:dyDescent="0.15">
      <c r="A1860" s="163" t="s">
        <v>853</v>
      </c>
      <c r="B1860" s="164">
        <v>10715</v>
      </c>
      <c r="C1860" s="163" t="s">
        <v>99</v>
      </c>
      <c r="D1860" s="164">
        <v>1</v>
      </c>
      <c r="E1860" s="7">
        <v>155</v>
      </c>
      <c r="F1860" s="7">
        <v>0</v>
      </c>
      <c r="G1860" s="7">
        <v>0</v>
      </c>
      <c r="H1860" s="7">
        <v>0</v>
      </c>
      <c r="I1860" s="7">
        <v>155</v>
      </c>
      <c r="J1860" s="7">
        <v>0</v>
      </c>
      <c r="K1860" s="7">
        <v>155</v>
      </c>
      <c r="L1860" s="164">
        <v>1</v>
      </c>
      <c r="M1860" s="16">
        <v>0</v>
      </c>
      <c r="N1860" s="13">
        <v>46058</v>
      </c>
    </row>
    <row r="1861" spans="1:14" x14ac:dyDescent="0.15">
      <c r="A1861" s="163" t="s">
        <v>542</v>
      </c>
      <c r="B1861" s="164">
        <v>10436</v>
      </c>
      <c r="C1861" s="163" t="s">
        <v>99</v>
      </c>
      <c r="D1861" s="164">
        <v>2</v>
      </c>
      <c r="E1861" s="7">
        <v>90</v>
      </c>
      <c r="F1861" s="7">
        <v>0</v>
      </c>
      <c r="G1861" s="7">
        <v>0</v>
      </c>
      <c r="H1861" s="7">
        <v>0</v>
      </c>
      <c r="I1861" s="7">
        <v>90</v>
      </c>
      <c r="J1861" s="7">
        <v>0</v>
      </c>
      <c r="K1861" s="7">
        <v>90</v>
      </c>
      <c r="L1861" s="164">
        <v>1</v>
      </c>
      <c r="M1861" s="16">
        <v>0</v>
      </c>
      <c r="N1861" s="13">
        <v>46058</v>
      </c>
    </row>
    <row r="1862" spans="1:14" x14ac:dyDescent="0.15">
      <c r="A1862" s="163" t="s">
        <v>551</v>
      </c>
      <c r="B1862" s="164">
        <v>10437</v>
      </c>
      <c r="C1862" s="163" t="s">
        <v>99</v>
      </c>
      <c r="D1862" s="164">
        <v>1</v>
      </c>
      <c r="E1862" s="7">
        <v>105</v>
      </c>
      <c r="F1862" s="7">
        <v>0</v>
      </c>
      <c r="G1862" s="7">
        <v>0</v>
      </c>
      <c r="H1862" s="7">
        <v>0</v>
      </c>
      <c r="I1862" s="7">
        <v>105</v>
      </c>
      <c r="J1862" s="7">
        <v>0</v>
      </c>
      <c r="K1862" s="7">
        <v>105</v>
      </c>
      <c r="L1862" s="164">
        <v>1</v>
      </c>
      <c r="M1862" s="16">
        <v>0</v>
      </c>
      <c r="N1862" s="13">
        <v>46058</v>
      </c>
    </row>
    <row r="1863" spans="1:14" x14ac:dyDescent="0.15">
      <c r="A1863" s="163" t="s">
        <v>552</v>
      </c>
      <c r="B1863" s="164">
        <v>10211</v>
      </c>
      <c r="C1863" s="163" t="s">
        <v>491</v>
      </c>
      <c r="D1863" s="164">
        <v>1</v>
      </c>
      <c r="E1863" s="7">
        <v>265</v>
      </c>
      <c r="F1863" s="7">
        <v>0</v>
      </c>
      <c r="G1863" s="7">
        <v>0</v>
      </c>
      <c r="H1863" s="7">
        <v>0</v>
      </c>
      <c r="I1863" s="7">
        <v>265</v>
      </c>
      <c r="J1863" s="7">
        <v>0</v>
      </c>
      <c r="K1863" s="7">
        <v>265</v>
      </c>
      <c r="L1863" s="164">
        <v>1</v>
      </c>
      <c r="M1863" s="16">
        <v>0</v>
      </c>
      <c r="N1863" s="13">
        <v>46058</v>
      </c>
    </row>
    <row r="1864" spans="1:14" x14ac:dyDescent="0.15">
      <c r="A1864" s="163" t="s">
        <v>506</v>
      </c>
      <c r="B1864" s="164">
        <v>10221</v>
      </c>
      <c r="C1864" s="163" t="s">
        <v>491</v>
      </c>
      <c r="D1864" s="164">
        <v>2</v>
      </c>
      <c r="E1864" s="7">
        <v>510</v>
      </c>
      <c r="F1864" s="7">
        <v>0</v>
      </c>
      <c r="G1864" s="7">
        <v>0</v>
      </c>
      <c r="H1864" s="7">
        <v>0</v>
      </c>
      <c r="I1864" s="7">
        <v>510</v>
      </c>
      <c r="J1864" s="7">
        <v>0</v>
      </c>
      <c r="K1864" s="7">
        <v>510</v>
      </c>
      <c r="L1864" s="164">
        <v>1</v>
      </c>
      <c r="M1864" s="16">
        <v>0</v>
      </c>
      <c r="N1864" s="13">
        <v>46058</v>
      </c>
    </row>
    <row r="1865" spans="1:14" x14ac:dyDescent="0.15">
      <c r="A1865" s="163" t="s">
        <v>543</v>
      </c>
      <c r="B1865" s="164">
        <v>10222</v>
      </c>
      <c r="C1865" s="163" t="s">
        <v>491</v>
      </c>
      <c r="D1865" s="164">
        <v>1</v>
      </c>
      <c r="E1865" s="7">
        <v>235</v>
      </c>
      <c r="F1865" s="7">
        <v>0</v>
      </c>
      <c r="G1865" s="7">
        <v>0</v>
      </c>
      <c r="H1865" s="7">
        <v>0</v>
      </c>
      <c r="I1865" s="7">
        <v>235</v>
      </c>
      <c r="J1865" s="7">
        <v>0</v>
      </c>
      <c r="K1865" s="7">
        <v>235</v>
      </c>
      <c r="L1865" s="164">
        <v>1</v>
      </c>
      <c r="M1865" s="16">
        <v>0</v>
      </c>
      <c r="N1865" s="13">
        <v>46058</v>
      </c>
    </row>
    <row r="1866" spans="1:14" x14ac:dyDescent="0.15">
      <c r="A1866" s="163" t="s">
        <v>562</v>
      </c>
      <c r="B1866" s="164">
        <v>10218</v>
      </c>
      <c r="C1866" s="163" t="s">
        <v>491</v>
      </c>
      <c r="D1866" s="164">
        <v>1</v>
      </c>
      <c r="E1866" s="7">
        <v>245</v>
      </c>
      <c r="F1866" s="7">
        <v>0</v>
      </c>
      <c r="G1866" s="7">
        <v>0</v>
      </c>
      <c r="H1866" s="7">
        <v>0</v>
      </c>
      <c r="I1866" s="7">
        <v>245</v>
      </c>
      <c r="J1866" s="7">
        <v>0</v>
      </c>
      <c r="K1866" s="7">
        <v>245</v>
      </c>
      <c r="L1866" s="164">
        <v>1</v>
      </c>
      <c r="M1866" s="16">
        <v>0</v>
      </c>
      <c r="N1866" s="13">
        <v>46058</v>
      </c>
    </row>
    <row r="1867" spans="1:14" x14ac:dyDescent="0.15">
      <c r="A1867" s="163" t="s">
        <v>490</v>
      </c>
      <c r="B1867" s="164">
        <v>10223</v>
      </c>
      <c r="C1867" s="163" t="s">
        <v>491</v>
      </c>
      <c r="D1867" s="164">
        <v>1</v>
      </c>
      <c r="E1867" s="7">
        <v>275</v>
      </c>
      <c r="F1867" s="7">
        <v>0</v>
      </c>
      <c r="G1867" s="7">
        <v>0</v>
      </c>
      <c r="H1867" s="7">
        <v>0</v>
      </c>
      <c r="I1867" s="7">
        <v>275</v>
      </c>
      <c r="J1867" s="7">
        <v>0</v>
      </c>
      <c r="K1867" s="7">
        <v>275</v>
      </c>
      <c r="L1867" s="164">
        <v>1</v>
      </c>
      <c r="M1867" s="16">
        <v>0</v>
      </c>
      <c r="N1867" s="13">
        <v>46058</v>
      </c>
    </row>
    <row r="1868" spans="1:14" x14ac:dyDescent="0.15">
      <c r="A1868" s="163" t="s">
        <v>647</v>
      </c>
      <c r="B1868" s="164">
        <v>10224</v>
      </c>
      <c r="C1868" s="163" t="s">
        <v>491</v>
      </c>
      <c r="D1868" s="164">
        <v>1</v>
      </c>
      <c r="E1868" s="7">
        <v>255</v>
      </c>
      <c r="F1868" s="7">
        <v>0</v>
      </c>
      <c r="G1868" s="7">
        <v>0</v>
      </c>
      <c r="H1868" s="7">
        <v>0</v>
      </c>
      <c r="I1868" s="7">
        <v>255</v>
      </c>
      <c r="J1868" s="7">
        <v>0</v>
      </c>
      <c r="K1868" s="7">
        <v>255</v>
      </c>
      <c r="L1868" s="164">
        <v>1</v>
      </c>
      <c r="M1868" s="16">
        <v>0</v>
      </c>
      <c r="N1868" s="13">
        <v>46058</v>
      </c>
    </row>
    <row r="1869" spans="1:14" x14ac:dyDescent="0.15">
      <c r="A1869" s="163" t="s">
        <v>492</v>
      </c>
      <c r="B1869" s="164">
        <v>10216</v>
      </c>
      <c r="C1869" s="163" t="s">
        <v>491</v>
      </c>
      <c r="D1869" s="164">
        <v>2</v>
      </c>
      <c r="E1869" s="7">
        <v>490</v>
      </c>
      <c r="F1869" s="7">
        <v>0</v>
      </c>
      <c r="G1869" s="7">
        <v>0</v>
      </c>
      <c r="H1869" s="7">
        <v>0</v>
      </c>
      <c r="I1869" s="7">
        <v>490</v>
      </c>
      <c r="J1869" s="7">
        <v>0</v>
      </c>
      <c r="K1869" s="7">
        <v>490</v>
      </c>
      <c r="L1869" s="164">
        <v>1</v>
      </c>
      <c r="M1869" s="16">
        <v>0</v>
      </c>
      <c r="N1869" s="13">
        <v>46058</v>
      </c>
    </row>
    <row r="1870" spans="1:14" x14ac:dyDescent="0.15">
      <c r="A1870" s="163" t="s">
        <v>493</v>
      </c>
      <c r="B1870" s="164">
        <v>10264</v>
      </c>
      <c r="C1870" s="163" t="s">
        <v>9</v>
      </c>
      <c r="D1870" s="164">
        <v>3</v>
      </c>
      <c r="E1870" s="7">
        <v>570</v>
      </c>
      <c r="F1870" s="7">
        <v>0</v>
      </c>
      <c r="G1870" s="7">
        <v>0</v>
      </c>
      <c r="H1870" s="7">
        <v>0</v>
      </c>
      <c r="I1870" s="7">
        <v>570</v>
      </c>
      <c r="J1870" s="7">
        <v>0</v>
      </c>
      <c r="K1870" s="7">
        <v>570</v>
      </c>
      <c r="L1870" s="164">
        <v>1</v>
      </c>
      <c r="M1870" s="16">
        <v>0</v>
      </c>
      <c r="N1870" s="13">
        <v>46058</v>
      </c>
    </row>
    <row r="1871" spans="1:14" x14ac:dyDescent="0.15">
      <c r="A1871" s="163" t="s">
        <v>587</v>
      </c>
      <c r="B1871" s="164">
        <v>10381</v>
      </c>
      <c r="C1871" s="163" t="s">
        <v>9</v>
      </c>
      <c r="D1871" s="164">
        <v>1</v>
      </c>
      <c r="E1871" s="7">
        <v>225</v>
      </c>
      <c r="F1871" s="7">
        <v>0</v>
      </c>
      <c r="G1871" s="7">
        <v>0</v>
      </c>
      <c r="H1871" s="7">
        <v>0</v>
      </c>
      <c r="I1871" s="7">
        <v>225</v>
      </c>
      <c r="J1871" s="7">
        <v>0</v>
      </c>
      <c r="K1871" s="7">
        <v>225</v>
      </c>
      <c r="L1871" s="164">
        <v>1</v>
      </c>
      <c r="M1871" s="16">
        <v>0</v>
      </c>
      <c r="N1871" s="13">
        <v>46058</v>
      </c>
    </row>
    <row r="1872" spans="1:14" x14ac:dyDescent="0.15">
      <c r="A1872" s="163" t="s">
        <v>527</v>
      </c>
      <c r="B1872" s="164">
        <v>10382</v>
      </c>
      <c r="C1872" s="163" t="s">
        <v>9</v>
      </c>
      <c r="D1872" s="164">
        <v>1</v>
      </c>
      <c r="E1872" s="7">
        <v>235</v>
      </c>
      <c r="F1872" s="7">
        <v>0</v>
      </c>
      <c r="G1872" s="7">
        <v>0</v>
      </c>
      <c r="H1872" s="7">
        <v>0</v>
      </c>
      <c r="I1872" s="7">
        <v>235</v>
      </c>
      <c r="J1872" s="7">
        <v>0</v>
      </c>
      <c r="K1872" s="7">
        <v>235</v>
      </c>
      <c r="L1872" s="164">
        <v>1</v>
      </c>
      <c r="M1872" s="16">
        <v>0</v>
      </c>
      <c r="N1872" s="13">
        <v>46058</v>
      </c>
    </row>
    <row r="1873" spans="1:14" x14ac:dyDescent="0.15">
      <c r="A1873" s="163" t="s">
        <v>509</v>
      </c>
      <c r="B1873" s="164">
        <v>10364</v>
      </c>
      <c r="C1873" s="163" t="s">
        <v>9</v>
      </c>
      <c r="D1873" s="164">
        <v>1</v>
      </c>
      <c r="E1873" s="7">
        <v>330</v>
      </c>
      <c r="F1873" s="7">
        <v>0</v>
      </c>
      <c r="G1873" s="7">
        <v>0</v>
      </c>
      <c r="H1873" s="7">
        <v>0</v>
      </c>
      <c r="I1873" s="7">
        <v>330</v>
      </c>
      <c r="J1873" s="7">
        <v>0</v>
      </c>
      <c r="K1873" s="7">
        <v>330</v>
      </c>
      <c r="L1873" s="164">
        <v>1</v>
      </c>
      <c r="M1873" s="16">
        <v>0</v>
      </c>
      <c r="N1873" s="13">
        <v>46058</v>
      </c>
    </row>
    <row r="1874" spans="1:14" x14ac:dyDescent="0.15">
      <c r="A1874" s="163" t="s">
        <v>630</v>
      </c>
      <c r="B1874" s="164">
        <v>10374</v>
      </c>
      <c r="C1874" s="163" t="s">
        <v>9</v>
      </c>
      <c r="D1874" s="164">
        <v>1</v>
      </c>
      <c r="E1874" s="7">
        <v>275</v>
      </c>
      <c r="F1874" s="7">
        <v>0</v>
      </c>
      <c r="G1874" s="7">
        <v>0</v>
      </c>
      <c r="H1874" s="7">
        <v>33.14</v>
      </c>
      <c r="I1874" s="7">
        <v>241.86</v>
      </c>
      <c r="J1874" s="7">
        <v>0</v>
      </c>
      <c r="K1874" s="7">
        <v>241.86</v>
      </c>
      <c r="L1874" s="164">
        <v>1</v>
      </c>
      <c r="M1874" s="16">
        <v>0</v>
      </c>
      <c r="N1874" s="13">
        <v>46058</v>
      </c>
    </row>
    <row r="1875" spans="1:14" x14ac:dyDescent="0.15">
      <c r="A1875" s="163" t="s">
        <v>495</v>
      </c>
      <c r="B1875" s="164">
        <v>10354</v>
      </c>
      <c r="C1875" s="163" t="s">
        <v>19</v>
      </c>
      <c r="D1875" s="164">
        <v>6</v>
      </c>
      <c r="E1875" s="7">
        <v>2100</v>
      </c>
      <c r="F1875" s="7">
        <v>0</v>
      </c>
      <c r="G1875" s="7">
        <v>0</v>
      </c>
      <c r="H1875" s="7">
        <v>114.7</v>
      </c>
      <c r="I1875" s="7">
        <v>1985.3</v>
      </c>
      <c r="J1875" s="7">
        <v>0</v>
      </c>
      <c r="K1875" s="7">
        <v>1985.3</v>
      </c>
      <c r="L1875" s="164">
        <v>1</v>
      </c>
      <c r="M1875" s="16">
        <v>0</v>
      </c>
      <c r="N1875" s="13">
        <v>46058</v>
      </c>
    </row>
    <row r="1876" spans="1:14" x14ac:dyDescent="0.15">
      <c r="A1876" s="163" t="s">
        <v>510</v>
      </c>
      <c r="B1876" s="164">
        <v>10043</v>
      </c>
      <c r="C1876" s="163" t="s">
        <v>19</v>
      </c>
      <c r="D1876" s="164">
        <v>1</v>
      </c>
      <c r="E1876" s="7">
        <v>310</v>
      </c>
      <c r="F1876" s="7">
        <v>0</v>
      </c>
      <c r="G1876" s="7">
        <v>0</v>
      </c>
      <c r="H1876" s="7">
        <v>0</v>
      </c>
      <c r="I1876" s="7">
        <v>310</v>
      </c>
      <c r="J1876" s="7">
        <v>0</v>
      </c>
      <c r="K1876" s="7">
        <v>310</v>
      </c>
      <c r="L1876" s="164">
        <v>1</v>
      </c>
      <c r="M1876" s="16">
        <v>0</v>
      </c>
      <c r="N1876" s="13">
        <v>46058</v>
      </c>
    </row>
    <row r="1877" spans="1:14" x14ac:dyDescent="0.15">
      <c r="A1877" s="163" t="s">
        <v>496</v>
      </c>
      <c r="B1877" s="164">
        <v>10360</v>
      </c>
      <c r="C1877" s="163" t="s">
        <v>19</v>
      </c>
      <c r="D1877" s="164">
        <v>1</v>
      </c>
      <c r="E1877" s="7">
        <v>385</v>
      </c>
      <c r="F1877" s="7">
        <v>0</v>
      </c>
      <c r="G1877" s="7">
        <v>0</v>
      </c>
      <c r="H1877" s="7">
        <v>0</v>
      </c>
      <c r="I1877" s="7">
        <v>385</v>
      </c>
      <c r="J1877" s="7">
        <v>0</v>
      </c>
      <c r="K1877" s="7">
        <v>385</v>
      </c>
      <c r="L1877" s="164">
        <v>1</v>
      </c>
      <c r="M1877" s="16">
        <v>0</v>
      </c>
      <c r="N1877" s="13">
        <v>46058</v>
      </c>
    </row>
    <row r="1878" spans="1:14" x14ac:dyDescent="0.15">
      <c r="A1878" s="163" t="s">
        <v>497</v>
      </c>
      <c r="B1878" s="164">
        <v>10359</v>
      </c>
      <c r="C1878" s="163" t="s">
        <v>19</v>
      </c>
      <c r="D1878" s="164">
        <v>1</v>
      </c>
      <c r="E1878" s="7">
        <v>385</v>
      </c>
      <c r="F1878" s="7">
        <v>0</v>
      </c>
      <c r="G1878" s="7">
        <v>0</v>
      </c>
      <c r="H1878" s="7">
        <v>0</v>
      </c>
      <c r="I1878" s="7">
        <v>385</v>
      </c>
      <c r="J1878" s="7">
        <v>0</v>
      </c>
      <c r="K1878" s="7">
        <v>385</v>
      </c>
      <c r="L1878" s="164">
        <v>1</v>
      </c>
      <c r="M1878" s="16">
        <v>0</v>
      </c>
      <c r="N1878" s="13">
        <v>46058</v>
      </c>
    </row>
    <row r="1879" spans="1:14" x14ac:dyDescent="0.15">
      <c r="A1879" s="163" t="s">
        <v>511</v>
      </c>
      <c r="B1879" s="164">
        <v>10227</v>
      </c>
      <c r="C1879" s="163" t="s">
        <v>19</v>
      </c>
      <c r="D1879" s="164">
        <v>1</v>
      </c>
      <c r="E1879" s="7">
        <v>385</v>
      </c>
      <c r="F1879" s="7">
        <v>0</v>
      </c>
      <c r="G1879" s="7">
        <v>0</v>
      </c>
      <c r="H1879" s="7">
        <v>0</v>
      </c>
      <c r="I1879" s="7">
        <v>385</v>
      </c>
      <c r="J1879" s="7">
        <v>0</v>
      </c>
      <c r="K1879" s="7">
        <v>385</v>
      </c>
      <c r="L1879" s="164">
        <v>1</v>
      </c>
      <c r="M1879" s="16">
        <v>0</v>
      </c>
      <c r="N1879" s="13">
        <v>46058</v>
      </c>
    </row>
    <row r="1880" spans="1:14" x14ac:dyDescent="0.15">
      <c r="A1880" s="163" t="s">
        <v>498</v>
      </c>
      <c r="B1880" s="164">
        <v>10356</v>
      </c>
      <c r="C1880" s="163" t="s">
        <v>19</v>
      </c>
      <c r="D1880" s="164">
        <v>2</v>
      </c>
      <c r="E1880" s="7">
        <v>720</v>
      </c>
      <c r="F1880" s="7">
        <v>0</v>
      </c>
      <c r="G1880" s="7">
        <v>0</v>
      </c>
      <c r="H1880" s="7">
        <v>0</v>
      </c>
      <c r="I1880" s="7">
        <v>720</v>
      </c>
      <c r="J1880" s="7">
        <v>0</v>
      </c>
      <c r="K1880" s="7">
        <v>720</v>
      </c>
      <c r="L1880" s="164">
        <v>1</v>
      </c>
      <c r="M1880" s="16">
        <v>0</v>
      </c>
      <c r="N1880" s="13">
        <v>46058</v>
      </c>
    </row>
    <row r="1881" spans="1:14" x14ac:dyDescent="0.15">
      <c r="A1881" s="163" t="s">
        <v>617</v>
      </c>
      <c r="B1881" s="164">
        <v>10428</v>
      </c>
      <c r="C1881" s="163" t="s">
        <v>12</v>
      </c>
      <c r="D1881" s="164">
        <v>2</v>
      </c>
      <c r="E1881" s="7">
        <v>698</v>
      </c>
      <c r="F1881" s="7">
        <v>0</v>
      </c>
      <c r="G1881" s="7">
        <v>0</v>
      </c>
      <c r="H1881" s="7">
        <v>84.12</v>
      </c>
      <c r="I1881" s="7">
        <v>613.88</v>
      </c>
      <c r="J1881" s="7">
        <v>0</v>
      </c>
      <c r="K1881" s="7">
        <v>613.88</v>
      </c>
      <c r="L1881" s="164">
        <v>1</v>
      </c>
      <c r="M1881" s="16">
        <v>0</v>
      </c>
      <c r="N1881" s="13">
        <v>46058</v>
      </c>
    </row>
    <row r="1882" spans="1:14" x14ac:dyDescent="0.15">
      <c r="A1882" s="163" t="s">
        <v>589</v>
      </c>
      <c r="B1882" s="164">
        <v>10407</v>
      </c>
      <c r="C1882" s="163" t="s">
        <v>4</v>
      </c>
      <c r="D1882" s="164">
        <v>1</v>
      </c>
      <c r="E1882" s="7">
        <v>325</v>
      </c>
      <c r="F1882" s="7">
        <v>0</v>
      </c>
      <c r="G1882" s="7">
        <v>0</v>
      </c>
      <c r="H1882" s="7">
        <v>0</v>
      </c>
      <c r="I1882" s="7">
        <v>325</v>
      </c>
      <c r="J1882" s="7">
        <v>0</v>
      </c>
      <c r="K1882" s="7">
        <v>325</v>
      </c>
      <c r="L1882" s="164">
        <v>1</v>
      </c>
      <c r="M1882" s="16">
        <v>0</v>
      </c>
      <c r="N1882" s="13">
        <v>46058</v>
      </c>
    </row>
    <row r="1883" spans="1:14" x14ac:dyDescent="0.15">
      <c r="A1883" s="163" t="s">
        <v>806</v>
      </c>
      <c r="B1883" s="164">
        <v>10608</v>
      </c>
      <c r="C1883" s="163" t="s">
        <v>712</v>
      </c>
      <c r="D1883" s="164">
        <v>2</v>
      </c>
      <c r="E1883" s="7">
        <v>550</v>
      </c>
      <c r="F1883" s="7">
        <v>0</v>
      </c>
      <c r="G1883" s="7">
        <v>0</v>
      </c>
      <c r="H1883" s="7">
        <v>35.119999999999997</v>
      </c>
      <c r="I1883" s="7">
        <v>514.88</v>
      </c>
      <c r="J1883" s="7">
        <v>0</v>
      </c>
      <c r="K1883" s="7">
        <v>514.88</v>
      </c>
      <c r="L1883" s="164">
        <v>1</v>
      </c>
      <c r="M1883" s="16">
        <v>0</v>
      </c>
      <c r="N1883" s="13">
        <v>46058</v>
      </c>
    </row>
    <row r="1884" spans="1:14" x14ac:dyDescent="0.15">
      <c r="A1884" s="163" t="s">
        <v>473</v>
      </c>
      <c r="B1884" s="164">
        <v>10528</v>
      </c>
      <c r="C1884" s="163" t="s">
        <v>399</v>
      </c>
      <c r="D1884" s="164">
        <v>2</v>
      </c>
      <c r="E1884" s="7">
        <v>0</v>
      </c>
      <c r="F1884" s="7">
        <v>0</v>
      </c>
      <c r="G1884" s="7">
        <v>0</v>
      </c>
      <c r="H1884" s="7">
        <v>0</v>
      </c>
      <c r="I1884" s="7">
        <v>0</v>
      </c>
      <c r="J1884" s="7">
        <v>0</v>
      </c>
      <c r="K1884" s="7">
        <v>0</v>
      </c>
      <c r="L1884" s="164">
        <v>0</v>
      </c>
      <c r="M1884" s="16">
        <v>0</v>
      </c>
      <c r="N1884" s="13">
        <v>46058</v>
      </c>
    </row>
    <row r="1885" spans="1:14" x14ac:dyDescent="0.15">
      <c r="A1885" s="163" t="s">
        <v>427</v>
      </c>
      <c r="B1885" s="164">
        <v>10633</v>
      </c>
      <c r="C1885" s="163" t="s">
        <v>727</v>
      </c>
      <c r="D1885" s="164">
        <v>1</v>
      </c>
      <c r="E1885" s="7">
        <v>159</v>
      </c>
      <c r="F1885" s="7">
        <v>0</v>
      </c>
      <c r="G1885" s="7">
        <v>0</v>
      </c>
      <c r="H1885" s="7">
        <v>0</v>
      </c>
      <c r="I1885" s="7">
        <v>159</v>
      </c>
      <c r="J1885" s="7">
        <v>0</v>
      </c>
      <c r="K1885" s="7">
        <v>159</v>
      </c>
      <c r="L1885" s="164">
        <v>1</v>
      </c>
      <c r="M1885" s="16">
        <v>0</v>
      </c>
      <c r="N1885" s="13">
        <v>46058</v>
      </c>
    </row>
    <row r="1886" spans="1:14" x14ac:dyDescent="0.15">
      <c r="A1886" s="163" t="s">
        <v>500</v>
      </c>
      <c r="B1886" s="164">
        <v>10494</v>
      </c>
      <c r="C1886" s="163" t="s">
        <v>98</v>
      </c>
      <c r="D1886" s="164">
        <v>2</v>
      </c>
      <c r="E1886" s="7">
        <v>76</v>
      </c>
      <c r="F1886" s="7">
        <v>0</v>
      </c>
      <c r="G1886" s="7">
        <v>0</v>
      </c>
      <c r="H1886" s="7">
        <v>0</v>
      </c>
      <c r="I1886" s="7">
        <v>76</v>
      </c>
      <c r="J1886" s="7">
        <v>0</v>
      </c>
      <c r="K1886" s="7">
        <v>76</v>
      </c>
      <c r="L1886" s="164">
        <v>1</v>
      </c>
      <c r="M1886" s="16">
        <v>0</v>
      </c>
      <c r="N1886" s="13">
        <v>46058</v>
      </c>
    </row>
    <row r="1887" spans="1:14" x14ac:dyDescent="0.15">
      <c r="A1887" s="163" t="s">
        <v>115</v>
      </c>
      <c r="B1887" s="164">
        <v>10489</v>
      </c>
      <c r="C1887" s="163" t="s">
        <v>98</v>
      </c>
      <c r="D1887" s="164">
        <v>2</v>
      </c>
      <c r="E1887" s="7">
        <v>90</v>
      </c>
      <c r="F1887" s="7">
        <v>0</v>
      </c>
      <c r="G1887" s="7">
        <v>0</v>
      </c>
      <c r="H1887" s="7">
        <v>10.85</v>
      </c>
      <c r="I1887" s="7">
        <v>79.150000000000006</v>
      </c>
      <c r="J1887" s="7">
        <v>0</v>
      </c>
      <c r="K1887" s="7">
        <v>79.150000000000006</v>
      </c>
      <c r="L1887" s="164">
        <v>1</v>
      </c>
      <c r="M1887" s="16">
        <v>0</v>
      </c>
      <c r="N1887" s="13">
        <v>46058</v>
      </c>
    </row>
    <row r="1888" spans="1:14" x14ac:dyDescent="0.15">
      <c r="A1888" s="163" t="s">
        <v>854</v>
      </c>
      <c r="B1888" s="164">
        <v>10539</v>
      </c>
      <c r="C1888" s="163" t="s">
        <v>399</v>
      </c>
      <c r="D1888" s="164">
        <v>1</v>
      </c>
      <c r="E1888" s="7">
        <v>0</v>
      </c>
      <c r="F1888" s="7">
        <v>0</v>
      </c>
      <c r="G1888" s="7">
        <v>0</v>
      </c>
      <c r="H1888" s="7">
        <v>0</v>
      </c>
      <c r="I1888" s="7">
        <v>0</v>
      </c>
      <c r="J1888" s="7">
        <v>0</v>
      </c>
      <c r="K1888" s="7">
        <v>0</v>
      </c>
      <c r="L1888" s="164">
        <v>0</v>
      </c>
      <c r="M1888" s="16">
        <v>0</v>
      </c>
      <c r="N1888" s="13">
        <v>46058</v>
      </c>
    </row>
    <row r="1889" spans="1:14" x14ac:dyDescent="0.15">
      <c r="A1889" s="163" t="s">
        <v>855</v>
      </c>
      <c r="B1889" s="164">
        <v>10531</v>
      </c>
      <c r="C1889" s="163" t="s">
        <v>399</v>
      </c>
      <c r="D1889" s="164">
        <v>1</v>
      </c>
      <c r="E1889" s="7">
        <v>0</v>
      </c>
      <c r="F1889" s="7">
        <v>0</v>
      </c>
      <c r="G1889" s="7">
        <v>0</v>
      </c>
      <c r="H1889" s="7">
        <v>0</v>
      </c>
      <c r="I1889" s="7">
        <v>0</v>
      </c>
      <c r="J1889" s="7">
        <v>0</v>
      </c>
      <c r="K1889" s="7">
        <v>0</v>
      </c>
      <c r="L1889" s="164">
        <v>0</v>
      </c>
      <c r="M1889" s="16">
        <v>0</v>
      </c>
      <c r="N1889" s="13">
        <v>46058</v>
      </c>
    </row>
    <row r="1890" spans="1:14" x14ac:dyDescent="0.15">
      <c r="A1890" s="163" t="s">
        <v>715</v>
      </c>
      <c r="B1890" s="164">
        <v>10613</v>
      </c>
      <c r="C1890" s="163" t="s">
        <v>712</v>
      </c>
      <c r="D1890" s="164">
        <v>1</v>
      </c>
      <c r="E1890" s="7">
        <v>235</v>
      </c>
      <c r="F1890" s="7">
        <v>0</v>
      </c>
      <c r="G1890" s="7">
        <v>0</v>
      </c>
      <c r="H1890" s="7">
        <v>74.13</v>
      </c>
      <c r="I1890" s="7">
        <v>160.87</v>
      </c>
      <c r="J1890" s="7">
        <v>0</v>
      </c>
      <c r="K1890" s="7">
        <v>160.87</v>
      </c>
      <c r="L1890" s="164">
        <v>1</v>
      </c>
      <c r="M1890" s="16">
        <v>0</v>
      </c>
      <c r="N1890" s="13">
        <v>46059</v>
      </c>
    </row>
    <row r="1891" spans="1:14" x14ac:dyDescent="0.15">
      <c r="A1891" s="163" t="s">
        <v>716</v>
      </c>
      <c r="B1891" s="164">
        <v>10611</v>
      </c>
      <c r="C1891" s="163" t="s">
        <v>712</v>
      </c>
      <c r="D1891" s="164">
        <v>1</v>
      </c>
      <c r="E1891" s="7">
        <v>235</v>
      </c>
      <c r="F1891" s="7">
        <v>0</v>
      </c>
      <c r="G1891" s="7">
        <v>0</v>
      </c>
      <c r="H1891" s="7">
        <v>74.13</v>
      </c>
      <c r="I1891" s="7">
        <v>160.87</v>
      </c>
      <c r="J1891" s="7">
        <v>0</v>
      </c>
      <c r="K1891" s="7">
        <v>160.87</v>
      </c>
      <c r="L1891" s="164">
        <v>1</v>
      </c>
      <c r="M1891" s="16">
        <v>0</v>
      </c>
      <c r="N1891" s="13">
        <v>46059</v>
      </c>
    </row>
    <row r="1892" spans="1:14" x14ac:dyDescent="0.15">
      <c r="A1892" s="163" t="s">
        <v>798</v>
      </c>
      <c r="B1892" s="164">
        <v>10660</v>
      </c>
      <c r="C1892" s="163" t="s">
        <v>9</v>
      </c>
      <c r="D1892" s="164">
        <v>1</v>
      </c>
      <c r="E1892" s="7">
        <v>265</v>
      </c>
      <c r="F1892" s="7">
        <v>0</v>
      </c>
      <c r="G1892" s="7">
        <v>0</v>
      </c>
      <c r="H1892" s="7">
        <v>26.33</v>
      </c>
      <c r="I1892" s="7">
        <v>238.67</v>
      </c>
      <c r="J1892" s="7">
        <v>0</v>
      </c>
      <c r="K1892" s="7">
        <v>238.67</v>
      </c>
      <c r="L1892" s="164">
        <v>1</v>
      </c>
      <c r="M1892" s="16">
        <v>0</v>
      </c>
      <c r="N1892" s="13">
        <v>46059</v>
      </c>
    </row>
    <row r="1893" spans="1:14" x14ac:dyDescent="0.15">
      <c r="A1893" s="163" t="s">
        <v>501</v>
      </c>
      <c r="B1893" s="164">
        <v>10450</v>
      </c>
      <c r="C1893" s="163" t="s">
        <v>38</v>
      </c>
      <c r="D1893" s="164">
        <v>1</v>
      </c>
      <c r="E1893" s="7">
        <v>470</v>
      </c>
      <c r="F1893" s="7">
        <v>0</v>
      </c>
      <c r="G1893" s="7">
        <v>0</v>
      </c>
      <c r="H1893" s="7">
        <v>0</v>
      </c>
      <c r="I1893" s="7">
        <v>470</v>
      </c>
      <c r="J1893" s="7">
        <v>0</v>
      </c>
      <c r="K1893" s="7">
        <v>470</v>
      </c>
      <c r="L1893" s="164">
        <v>1</v>
      </c>
      <c r="M1893" s="16">
        <v>0</v>
      </c>
      <c r="N1893" s="13">
        <v>46059</v>
      </c>
    </row>
    <row r="1894" spans="1:14" x14ac:dyDescent="0.15">
      <c r="A1894" s="163" t="s">
        <v>478</v>
      </c>
      <c r="B1894" s="164">
        <v>10461</v>
      </c>
      <c r="C1894" s="163" t="s">
        <v>38</v>
      </c>
      <c r="D1894" s="164">
        <v>1</v>
      </c>
      <c r="E1894" s="7">
        <v>275</v>
      </c>
      <c r="F1894" s="7">
        <v>0</v>
      </c>
      <c r="G1894" s="7">
        <v>0</v>
      </c>
      <c r="H1894" s="7">
        <v>0</v>
      </c>
      <c r="I1894" s="7">
        <v>275</v>
      </c>
      <c r="J1894" s="7">
        <v>0</v>
      </c>
      <c r="K1894" s="7">
        <v>275</v>
      </c>
      <c r="L1894" s="164">
        <v>1</v>
      </c>
      <c r="M1894" s="16">
        <v>0</v>
      </c>
      <c r="N1894" s="13">
        <v>46059</v>
      </c>
    </row>
    <row r="1895" spans="1:14" x14ac:dyDescent="0.15">
      <c r="A1895" s="163" t="s">
        <v>601</v>
      </c>
      <c r="B1895" s="164">
        <v>10167</v>
      </c>
      <c r="C1895" s="163" t="s">
        <v>519</v>
      </c>
      <c r="D1895" s="164">
        <v>1</v>
      </c>
      <c r="E1895" s="7">
        <v>350</v>
      </c>
      <c r="F1895" s="7">
        <v>0</v>
      </c>
      <c r="G1895" s="7">
        <v>0</v>
      </c>
      <c r="H1895" s="7">
        <v>0</v>
      </c>
      <c r="I1895" s="7">
        <v>350</v>
      </c>
      <c r="J1895" s="7">
        <v>0</v>
      </c>
      <c r="K1895" s="7">
        <v>350</v>
      </c>
      <c r="L1895" s="164">
        <v>1</v>
      </c>
      <c r="M1895" s="16">
        <v>0</v>
      </c>
      <c r="N1895" s="13">
        <v>46059</v>
      </c>
    </row>
    <row r="1896" spans="1:14" x14ac:dyDescent="0.15">
      <c r="A1896" s="163" t="s">
        <v>574</v>
      </c>
      <c r="B1896" s="164">
        <v>10052</v>
      </c>
      <c r="C1896" s="163" t="s">
        <v>481</v>
      </c>
      <c r="D1896" s="164">
        <v>1</v>
      </c>
      <c r="E1896" s="7">
        <v>340</v>
      </c>
      <c r="F1896" s="7">
        <v>0</v>
      </c>
      <c r="G1896" s="7">
        <v>0</v>
      </c>
      <c r="H1896" s="7">
        <v>0</v>
      </c>
      <c r="I1896" s="7">
        <v>340</v>
      </c>
      <c r="J1896" s="7">
        <v>0</v>
      </c>
      <c r="K1896" s="7">
        <v>340</v>
      </c>
      <c r="L1896" s="164">
        <v>1</v>
      </c>
      <c r="M1896" s="16">
        <v>0</v>
      </c>
      <c r="N1896" s="13">
        <v>46059</v>
      </c>
    </row>
    <row r="1897" spans="1:14" x14ac:dyDescent="0.15">
      <c r="A1897" s="163" t="s">
        <v>482</v>
      </c>
      <c r="B1897" s="164">
        <v>10109</v>
      </c>
      <c r="C1897" s="163" t="s">
        <v>483</v>
      </c>
      <c r="D1897" s="164">
        <v>2</v>
      </c>
      <c r="E1897" s="7">
        <v>550</v>
      </c>
      <c r="F1897" s="7">
        <v>0</v>
      </c>
      <c r="G1897" s="7">
        <v>0</v>
      </c>
      <c r="H1897" s="7">
        <v>0</v>
      </c>
      <c r="I1897" s="7">
        <v>550</v>
      </c>
      <c r="J1897" s="7">
        <v>0</v>
      </c>
      <c r="K1897" s="7">
        <v>550</v>
      </c>
      <c r="L1897" s="164">
        <v>1</v>
      </c>
      <c r="M1897" s="16">
        <v>0</v>
      </c>
      <c r="N1897" s="13">
        <v>46059</v>
      </c>
    </row>
    <row r="1898" spans="1:14" x14ac:dyDescent="0.15">
      <c r="A1898" s="163" t="s">
        <v>668</v>
      </c>
      <c r="B1898" s="164">
        <v>10137</v>
      </c>
      <c r="C1898" s="163" t="s">
        <v>519</v>
      </c>
      <c r="D1898" s="164">
        <v>1</v>
      </c>
      <c r="E1898" s="7">
        <v>350</v>
      </c>
      <c r="F1898" s="7">
        <v>0</v>
      </c>
      <c r="G1898" s="7">
        <v>0</v>
      </c>
      <c r="H1898" s="7">
        <v>0</v>
      </c>
      <c r="I1898" s="7">
        <v>350</v>
      </c>
      <c r="J1898" s="7">
        <v>0</v>
      </c>
      <c r="K1898" s="7">
        <v>350</v>
      </c>
      <c r="L1898" s="164">
        <v>1</v>
      </c>
      <c r="M1898" s="16">
        <v>0</v>
      </c>
      <c r="N1898" s="13">
        <v>46059</v>
      </c>
    </row>
    <row r="1899" spans="1:14" x14ac:dyDescent="0.15">
      <c r="A1899" s="163" t="s">
        <v>577</v>
      </c>
      <c r="B1899" s="164">
        <v>10097</v>
      </c>
      <c r="C1899" s="163" t="s">
        <v>483</v>
      </c>
      <c r="D1899" s="164">
        <v>1</v>
      </c>
      <c r="E1899" s="7">
        <v>355</v>
      </c>
      <c r="F1899" s="7">
        <v>0</v>
      </c>
      <c r="G1899" s="7">
        <v>0</v>
      </c>
      <c r="H1899" s="7">
        <v>0</v>
      </c>
      <c r="I1899" s="7">
        <v>355</v>
      </c>
      <c r="J1899" s="7">
        <v>0</v>
      </c>
      <c r="K1899" s="7">
        <v>355</v>
      </c>
      <c r="L1899" s="164">
        <v>1</v>
      </c>
      <c r="M1899" s="16">
        <v>0</v>
      </c>
      <c r="N1899" s="13">
        <v>46059</v>
      </c>
    </row>
    <row r="1900" spans="1:14" x14ac:dyDescent="0.15">
      <c r="A1900" s="163" t="s">
        <v>485</v>
      </c>
      <c r="B1900" s="164">
        <v>10090</v>
      </c>
      <c r="C1900" s="163" t="s">
        <v>481</v>
      </c>
      <c r="D1900" s="164">
        <v>1</v>
      </c>
      <c r="E1900" s="7">
        <v>315</v>
      </c>
      <c r="F1900" s="7">
        <v>0</v>
      </c>
      <c r="G1900" s="7">
        <v>0</v>
      </c>
      <c r="H1900" s="7">
        <v>0</v>
      </c>
      <c r="I1900" s="7">
        <v>315</v>
      </c>
      <c r="J1900" s="7">
        <v>0</v>
      </c>
      <c r="K1900" s="7">
        <v>315</v>
      </c>
      <c r="L1900" s="164">
        <v>1</v>
      </c>
      <c r="M1900" s="16">
        <v>0</v>
      </c>
      <c r="N1900" s="13">
        <v>46059</v>
      </c>
    </row>
    <row r="1901" spans="1:14" x14ac:dyDescent="0.15">
      <c r="A1901" s="163" t="s">
        <v>610</v>
      </c>
      <c r="B1901" s="164">
        <v>10092</v>
      </c>
      <c r="C1901" s="163" t="s">
        <v>481</v>
      </c>
      <c r="D1901" s="164">
        <v>1</v>
      </c>
      <c r="E1901" s="7">
        <v>385</v>
      </c>
      <c r="F1901" s="7">
        <v>0</v>
      </c>
      <c r="G1901" s="7">
        <v>0</v>
      </c>
      <c r="H1901" s="7">
        <v>0</v>
      </c>
      <c r="I1901" s="7">
        <v>385</v>
      </c>
      <c r="J1901" s="7">
        <v>0</v>
      </c>
      <c r="K1901" s="7">
        <v>385</v>
      </c>
      <c r="L1901" s="164">
        <v>1</v>
      </c>
      <c r="M1901" s="16">
        <v>0</v>
      </c>
      <c r="N1901" s="13">
        <v>46059</v>
      </c>
    </row>
    <row r="1902" spans="1:14" x14ac:dyDescent="0.15">
      <c r="A1902" s="163" t="s">
        <v>487</v>
      </c>
      <c r="B1902" s="164">
        <v>10442</v>
      </c>
      <c r="C1902" s="163" t="s">
        <v>99</v>
      </c>
      <c r="D1902" s="164">
        <v>5</v>
      </c>
      <c r="E1902" s="7">
        <v>415</v>
      </c>
      <c r="F1902" s="7">
        <v>0</v>
      </c>
      <c r="G1902" s="7">
        <v>0</v>
      </c>
      <c r="H1902" s="7">
        <v>0</v>
      </c>
      <c r="I1902" s="7">
        <v>415</v>
      </c>
      <c r="J1902" s="7">
        <v>0</v>
      </c>
      <c r="K1902" s="7">
        <v>415</v>
      </c>
      <c r="L1902" s="164">
        <v>1</v>
      </c>
      <c r="M1902" s="16">
        <v>0</v>
      </c>
      <c r="N1902" s="13">
        <v>46059</v>
      </c>
    </row>
    <row r="1903" spans="1:14" x14ac:dyDescent="0.15">
      <c r="A1903" s="163" t="s">
        <v>542</v>
      </c>
      <c r="B1903" s="164">
        <v>10436</v>
      </c>
      <c r="C1903" s="163" t="s">
        <v>99</v>
      </c>
      <c r="D1903" s="164">
        <v>1</v>
      </c>
      <c r="E1903" s="7">
        <v>45</v>
      </c>
      <c r="F1903" s="7">
        <v>0</v>
      </c>
      <c r="G1903" s="7">
        <v>0</v>
      </c>
      <c r="H1903" s="7">
        <v>0</v>
      </c>
      <c r="I1903" s="7">
        <v>45</v>
      </c>
      <c r="J1903" s="7">
        <v>0</v>
      </c>
      <c r="K1903" s="7">
        <v>45</v>
      </c>
      <c r="L1903" s="164">
        <v>1</v>
      </c>
      <c r="M1903" s="16">
        <v>0</v>
      </c>
      <c r="N1903" s="13">
        <v>46059</v>
      </c>
    </row>
    <row r="1904" spans="1:14" x14ac:dyDescent="0.15">
      <c r="A1904" s="163" t="s">
        <v>493</v>
      </c>
      <c r="B1904" s="164">
        <v>10264</v>
      </c>
      <c r="C1904" s="163" t="s">
        <v>9</v>
      </c>
      <c r="D1904" s="164">
        <v>7</v>
      </c>
      <c r="E1904" s="7">
        <v>1330</v>
      </c>
      <c r="F1904" s="7">
        <v>0</v>
      </c>
      <c r="G1904" s="7">
        <v>0</v>
      </c>
      <c r="H1904" s="7">
        <v>57</v>
      </c>
      <c r="I1904" s="7">
        <v>1273</v>
      </c>
      <c r="J1904" s="7">
        <v>0</v>
      </c>
      <c r="K1904" s="7">
        <v>1273</v>
      </c>
      <c r="L1904" s="164">
        <v>1</v>
      </c>
      <c r="M1904" s="16">
        <v>0</v>
      </c>
      <c r="N1904" s="13">
        <v>46059</v>
      </c>
    </row>
    <row r="1905" spans="1:14" x14ac:dyDescent="0.15">
      <c r="A1905" s="163" t="s">
        <v>557</v>
      </c>
      <c r="B1905" s="164">
        <v>10368</v>
      </c>
      <c r="C1905" s="163" t="s">
        <v>9</v>
      </c>
      <c r="D1905" s="164">
        <v>1</v>
      </c>
      <c r="E1905" s="7">
        <v>265</v>
      </c>
      <c r="F1905" s="7">
        <v>0</v>
      </c>
      <c r="G1905" s="7">
        <v>0</v>
      </c>
      <c r="H1905" s="7">
        <v>26.33</v>
      </c>
      <c r="I1905" s="7">
        <v>238.67</v>
      </c>
      <c r="J1905" s="7">
        <v>0</v>
      </c>
      <c r="K1905" s="7">
        <v>238.67</v>
      </c>
      <c r="L1905" s="164">
        <v>1</v>
      </c>
      <c r="M1905" s="16">
        <v>0</v>
      </c>
      <c r="N1905" s="13">
        <v>46059</v>
      </c>
    </row>
    <row r="1906" spans="1:14" x14ac:dyDescent="0.15">
      <c r="A1906" s="163" t="s">
        <v>507</v>
      </c>
      <c r="B1906" s="164">
        <v>10373</v>
      </c>
      <c r="C1906" s="163" t="s">
        <v>9</v>
      </c>
      <c r="D1906" s="164">
        <v>1</v>
      </c>
      <c r="E1906" s="7">
        <v>275</v>
      </c>
      <c r="F1906" s="7">
        <v>0</v>
      </c>
      <c r="G1906" s="7">
        <v>0</v>
      </c>
      <c r="H1906" s="7">
        <v>0</v>
      </c>
      <c r="I1906" s="7">
        <v>275</v>
      </c>
      <c r="J1906" s="7">
        <v>0</v>
      </c>
      <c r="K1906" s="7">
        <v>275</v>
      </c>
      <c r="L1906" s="164">
        <v>1</v>
      </c>
      <c r="M1906" s="16">
        <v>0</v>
      </c>
      <c r="N1906" s="13">
        <v>46059</v>
      </c>
    </row>
    <row r="1907" spans="1:14" x14ac:dyDescent="0.15">
      <c r="A1907" s="163" t="s">
        <v>825</v>
      </c>
      <c r="B1907" s="164">
        <v>10378</v>
      </c>
      <c r="C1907" s="163" t="s">
        <v>9</v>
      </c>
      <c r="D1907" s="164">
        <v>1</v>
      </c>
      <c r="E1907" s="7">
        <v>285</v>
      </c>
      <c r="F1907" s="7">
        <v>0</v>
      </c>
      <c r="G1907" s="7">
        <v>0</v>
      </c>
      <c r="H1907" s="7">
        <v>0</v>
      </c>
      <c r="I1907" s="7">
        <v>285</v>
      </c>
      <c r="J1907" s="7">
        <v>0</v>
      </c>
      <c r="K1907" s="7">
        <v>285</v>
      </c>
      <c r="L1907" s="164">
        <v>1</v>
      </c>
      <c r="M1907" s="16">
        <v>0</v>
      </c>
      <c r="N1907" s="13">
        <v>46059</v>
      </c>
    </row>
    <row r="1908" spans="1:14" x14ac:dyDescent="0.15">
      <c r="A1908" s="163" t="s">
        <v>527</v>
      </c>
      <c r="B1908" s="164">
        <v>10382</v>
      </c>
      <c r="C1908" s="163" t="s">
        <v>9</v>
      </c>
      <c r="D1908" s="164">
        <v>3</v>
      </c>
      <c r="E1908" s="7">
        <v>705</v>
      </c>
      <c r="F1908" s="7">
        <v>0</v>
      </c>
      <c r="G1908" s="7">
        <v>0</v>
      </c>
      <c r="H1908" s="7">
        <v>23.34</v>
      </c>
      <c r="I1908" s="7">
        <v>681.66</v>
      </c>
      <c r="J1908" s="7">
        <v>0</v>
      </c>
      <c r="K1908" s="7">
        <v>681.66</v>
      </c>
      <c r="L1908" s="164">
        <v>1</v>
      </c>
      <c r="M1908" s="16">
        <v>0</v>
      </c>
      <c r="N1908" s="13">
        <v>46059</v>
      </c>
    </row>
    <row r="1909" spans="1:14" x14ac:dyDescent="0.15">
      <c r="A1909" s="163" t="s">
        <v>652</v>
      </c>
      <c r="B1909" s="164">
        <v>10007</v>
      </c>
      <c r="C1909" s="163" t="s">
        <v>9</v>
      </c>
      <c r="D1909" s="164">
        <v>1</v>
      </c>
      <c r="E1909" s="7">
        <v>275</v>
      </c>
      <c r="F1909" s="7">
        <v>0</v>
      </c>
      <c r="G1909" s="7">
        <v>0</v>
      </c>
      <c r="H1909" s="7">
        <v>0</v>
      </c>
      <c r="I1909" s="7">
        <v>275</v>
      </c>
      <c r="J1909" s="7">
        <v>0</v>
      </c>
      <c r="K1909" s="7">
        <v>275</v>
      </c>
      <c r="L1909" s="164">
        <v>1</v>
      </c>
      <c r="M1909" s="16">
        <v>0</v>
      </c>
      <c r="N1909" s="13">
        <v>46059</v>
      </c>
    </row>
    <row r="1910" spans="1:14" x14ac:dyDescent="0.15">
      <c r="A1910" s="163" t="s">
        <v>509</v>
      </c>
      <c r="B1910" s="164">
        <v>10364</v>
      </c>
      <c r="C1910" s="163" t="s">
        <v>9</v>
      </c>
      <c r="D1910" s="164">
        <v>1</v>
      </c>
      <c r="E1910" s="7">
        <v>330</v>
      </c>
      <c r="F1910" s="7">
        <v>0</v>
      </c>
      <c r="G1910" s="7">
        <v>0</v>
      </c>
      <c r="H1910" s="7">
        <v>0</v>
      </c>
      <c r="I1910" s="7">
        <v>330</v>
      </c>
      <c r="J1910" s="7">
        <v>0</v>
      </c>
      <c r="K1910" s="7">
        <v>330</v>
      </c>
      <c r="L1910" s="164">
        <v>1</v>
      </c>
      <c r="M1910" s="16">
        <v>0</v>
      </c>
      <c r="N1910" s="13">
        <v>46059</v>
      </c>
    </row>
    <row r="1911" spans="1:14" x14ac:dyDescent="0.15">
      <c r="A1911" s="163" t="s">
        <v>545</v>
      </c>
      <c r="B1911" s="164">
        <v>10033</v>
      </c>
      <c r="C1911" s="163" t="s">
        <v>77</v>
      </c>
      <c r="D1911" s="164">
        <v>1</v>
      </c>
      <c r="E1911" s="7">
        <v>1290</v>
      </c>
      <c r="F1911" s="7">
        <v>0</v>
      </c>
      <c r="G1911" s="7">
        <v>0</v>
      </c>
      <c r="H1911" s="7">
        <v>0</v>
      </c>
      <c r="I1911" s="7">
        <v>1290</v>
      </c>
      <c r="J1911" s="7">
        <v>0</v>
      </c>
      <c r="K1911" s="7">
        <v>1290</v>
      </c>
      <c r="L1911" s="164">
        <v>1</v>
      </c>
      <c r="M1911" s="16">
        <v>0</v>
      </c>
      <c r="N1911" s="13">
        <v>46059</v>
      </c>
    </row>
    <row r="1912" spans="1:14" x14ac:dyDescent="0.15">
      <c r="A1912" s="163" t="s">
        <v>648</v>
      </c>
      <c r="B1912" s="164">
        <v>10477</v>
      </c>
      <c r="C1912" s="163" t="s">
        <v>77</v>
      </c>
      <c r="D1912" s="164">
        <v>1</v>
      </c>
      <c r="E1912" s="7">
        <v>1170</v>
      </c>
      <c r="F1912" s="7">
        <v>0</v>
      </c>
      <c r="G1912" s="7">
        <v>0</v>
      </c>
      <c r="H1912" s="7">
        <v>0</v>
      </c>
      <c r="I1912" s="7">
        <v>1170</v>
      </c>
      <c r="J1912" s="7">
        <v>0</v>
      </c>
      <c r="K1912" s="7">
        <v>1170</v>
      </c>
      <c r="L1912" s="164">
        <v>1</v>
      </c>
      <c r="M1912" s="16">
        <v>0</v>
      </c>
      <c r="N1912" s="13">
        <v>46059</v>
      </c>
    </row>
    <row r="1913" spans="1:14" x14ac:dyDescent="0.15">
      <c r="A1913" s="163" t="s">
        <v>495</v>
      </c>
      <c r="B1913" s="164">
        <v>10354</v>
      </c>
      <c r="C1913" s="163" t="s">
        <v>19</v>
      </c>
      <c r="D1913" s="164">
        <v>1</v>
      </c>
      <c r="E1913" s="7">
        <v>350</v>
      </c>
      <c r="F1913" s="7">
        <v>0</v>
      </c>
      <c r="G1913" s="7">
        <v>0</v>
      </c>
      <c r="H1913" s="7">
        <v>0</v>
      </c>
      <c r="I1913" s="7">
        <v>350</v>
      </c>
      <c r="J1913" s="7">
        <v>0</v>
      </c>
      <c r="K1913" s="7">
        <v>350</v>
      </c>
      <c r="L1913" s="164">
        <v>1</v>
      </c>
      <c r="M1913" s="16">
        <v>0</v>
      </c>
      <c r="N1913" s="13">
        <v>46059</v>
      </c>
    </row>
    <row r="1914" spans="1:14" x14ac:dyDescent="0.15">
      <c r="A1914" s="163" t="s">
        <v>529</v>
      </c>
      <c r="B1914" s="164">
        <v>10353</v>
      </c>
      <c r="C1914" s="163" t="s">
        <v>19</v>
      </c>
      <c r="D1914" s="164">
        <v>1</v>
      </c>
      <c r="E1914" s="7">
        <v>350</v>
      </c>
      <c r="F1914" s="7">
        <v>0</v>
      </c>
      <c r="G1914" s="7">
        <v>0</v>
      </c>
      <c r="H1914" s="7">
        <v>0</v>
      </c>
      <c r="I1914" s="7">
        <v>350</v>
      </c>
      <c r="J1914" s="7">
        <v>0</v>
      </c>
      <c r="K1914" s="7">
        <v>350</v>
      </c>
      <c r="L1914" s="164">
        <v>1</v>
      </c>
      <c r="M1914" s="16">
        <v>0</v>
      </c>
      <c r="N1914" s="13">
        <v>46059</v>
      </c>
    </row>
    <row r="1915" spans="1:14" x14ac:dyDescent="0.15">
      <c r="A1915" s="163" t="s">
        <v>496</v>
      </c>
      <c r="B1915" s="164">
        <v>10360</v>
      </c>
      <c r="C1915" s="163" t="s">
        <v>19</v>
      </c>
      <c r="D1915" s="164">
        <v>2</v>
      </c>
      <c r="E1915" s="7">
        <v>770</v>
      </c>
      <c r="F1915" s="7">
        <v>0</v>
      </c>
      <c r="G1915" s="7">
        <v>0</v>
      </c>
      <c r="H1915" s="7">
        <v>0</v>
      </c>
      <c r="I1915" s="7">
        <v>770</v>
      </c>
      <c r="J1915" s="7">
        <v>0</v>
      </c>
      <c r="K1915" s="7">
        <v>770</v>
      </c>
      <c r="L1915" s="164">
        <v>1</v>
      </c>
      <c r="M1915" s="16">
        <v>0</v>
      </c>
      <c r="N1915" s="13">
        <v>46059</v>
      </c>
    </row>
    <row r="1916" spans="1:14" x14ac:dyDescent="0.15">
      <c r="A1916" s="163" t="s">
        <v>497</v>
      </c>
      <c r="B1916" s="164">
        <v>10359</v>
      </c>
      <c r="C1916" s="163" t="s">
        <v>19</v>
      </c>
      <c r="D1916" s="164">
        <v>1</v>
      </c>
      <c r="E1916" s="7">
        <v>385</v>
      </c>
      <c r="F1916" s="7">
        <v>0</v>
      </c>
      <c r="G1916" s="7">
        <v>0</v>
      </c>
      <c r="H1916" s="7">
        <v>0</v>
      </c>
      <c r="I1916" s="7">
        <v>385</v>
      </c>
      <c r="J1916" s="7">
        <v>0</v>
      </c>
      <c r="K1916" s="7">
        <v>385</v>
      </c>
      <c r="L1916" s="164">
        <v>1</v>
      </c>
      <c r="M1916" s="16">
        <v>0</v>
      </c>
      <c r="N1916" s="13">
        <v>46059</v>
      </c>
    </row>
    <row r="1917" spans="1:14" x14ac:dyDescent="0.15">
      <c r="A1917" s="163" t="s">
        <v>511</v>
      </c>
      <c r="B1917" s="164">
        <v>10227</v>
      </c>
      <c r="C1917" s="163" t="s">
        <v>19</v>
      </c>
      <c r="D1917" s="164">
        <v>1</v>
      </c>
      <c r="E1917" s="7">
        <v>385</v>
      </c>
      <c r="F1917" s="7">
        <v>0</v>
      </c>
      <c r="G1917" s="7">
        <v>0</v>
      </c>
      <c r="H1917" s="7">
        <v>0</v>
      </c>
      <c r="I1917" s="7">
        <v>385</v>
      </c>
      <c r="J1917" s="7">
        <v>0</v>
      </c>
      <c r="K1917" s="7">
        <v>385</v>
      </c>
      <c r="L1917" s="164">
        <v>1</v>
      </c>
      <c r="M1917" s="16">
        <v>0</v>
      </c>
      <c r="N1917" s="13">
        <v>46059</v>
      </c>
    </row>
    <row r="1918" spans="1:14" x14ac:dyDescent="0.15">
      <c r="A1918" s="163" t="s">
        <v>498</v>
      </c>
      <c r="B1918" s="164">
        <v>10356</v>
      </c>
      <c r="C1918" s="163" t="s">
        <v>19</v>
      </c>
      <c r="D1918" s="164">
        <v>1</v>
      </c>
      <c r="E1918" s="7">
        <v>360</v>
      </c>
      <c r="F1918" s="7">
        <v>0</v>
      </c>
      <c r="G1918" s="7">
        <v>0</v>
      </c>
      <c r="H1918" s="7">
        <v>0</v>
      </c>
      <c r="I1918" s="7">
        <v>360</v>
      </c>
      <c r="J1918" s="7">
        <v>0</v>
      </c>
      <c r="K1918" s="7">
        <v>360</v>
      </c>
      <c r="L1918" s="164">
        <v>1</v>
      </c>
      <c r="M1918" s="16">
        <v>0</v>
      </c>
      <c r="N1918" s="13">
        <v>46059</v>
      </c>
    </row>
    <row r="1919" spans="1:14" x14ac:dyDescent="0.15">
      <c r="A1919" s="163" t="s">
        <v>806</v>
      </c>
      <c r="B1919" s="164">
        <v>10608</v>
      </c>
      <c r="C1919" s="163" t="s">
        <v>712</v>
      </c>
      <c r="D1919" s="164">
        <v>1</v>
      </c>
      <c r="E1919" s="7">
        <v>275</v>
      </c>
      <c r="F1919" s="7">
        <v>0</v>
      </c>
      <c r="G1919" s="7">
        <v>0</v>
      </c>
      <c r="H1919" s="7">
        <v>86.74</v>
      </c>
      <c r="I1919" s="7">
        <v>188.26</v>
      </c>
      <c r="J1919" s="7">
        <v>0</v>
      </c>
      <c r="K1919" s="7">
        <v>188.26</v>
      </c>
      <c r="L1919" s="164">
        <v>1</v>
      </c>
      <c r="M1919" s="16">
        <v>0</v>
      </c>
      <c r="N1919" s="13">
        <v>46059</v>
      </c>
    </row>
    <row r="1920" spans="1:14" x14ac:dyDescent="0.15">
      <c r="A1920" s="163" t="s">
        <v>841</v>
      </c>
      <c r="B1920" s="164">
        <v>10641111111</v>
      </c>
      <c r="C1920" s="163" t="s">
        <v>744</v>
      </c>
      <c r="D1920" s="164">
        <v>2</v>
      </c>
      <c r="E1920" s="7">
        <v>180</v>
      </c>
      <c r="F1920" s="7">
        <v>0</v>
      </c>
      <c r="G1920" s="7">
        <v>0</v>
      </c>
      <c r="H1920" s="7">
        <v>0</v>
      </c>
      <c r="I1920" s="7">
        <v>180</v>
      </c>
      <c r="J1920" s="7">
        <v>0</v>
      </c>
      <c r="K1920" s="7">
        <v>180</v>
      </c>
      <c r="L1920" s="164">
        <v>1</v>
      </c>
      <c r="M1920" s="16">
        <v>0</v>
      </c>
      <c r="N1920" s="13">
        <v>46059</v>
      </c>
    </row>
    <row r="1921" spans="1:14" x14ac:dyDescent="0.15">
      <c r="A1921" s="163" t="s">
        <v>429</v>
      </c>
      <c r="B1921" s="164">
        <v>10632</v>
      </c>
      <c r="C1921" s="163" t="s">
        <v>727</v>
      </c>
      <c r="D1921" s="164">
        <v>3</v>
      </c>
      <c r="E1921" s="7">
        <v>477</v>
      </c>
      <c r="F1921" s="7">
        <v>0</v>
      </c>
      <c r="G1921" s="7">
        <v>0</v>
      </c>
      <c r="H1921" s="7">
        <v>0</v>
      </c>
      <c r="I1921" s="7">
        <v>477</v>
      </c>
      <c r="J1921" s="7">
        <v>0</v>
      </c>
      <c r="K1921" s="7">
        <v>477</v>
      </c>
      <c r="L1921" s="164">
        <v>1</v>
      </c>
      <c r="M1921" s="16">
        <v>0</v>
      </c>
      <c r="N1921" s="13">
        <v>46059</v>
      </c>
    </row>
    <row r="1922" spans="1:14" x14ac:dyDescent="0.15">
      <c r="A1922" s="163" t="s">
        <v>856</v>
      </c>
      <c r="B1922" s="164">
        <v>10716</v>
      </c>
      <c r="C1922" s="163" t="s">
        <v>399</v>
      </c>
      <c r="D1922" s="164">
        <v>2</v>
      </c>
      <c r="E1922" s="7">
        <v>0</v>
      </c>
      <c r="F1922" s="7">
        <v>0</v>
      </c>
      <c r="G1922" s="7">
        <v>0</v>
      </c>
      <c r="H1922" s="7">
        <v>0</v>
      </c>
      <c r="I1922" s="7">
        <v>0</v>
      </c>
      <c r="J1922" s="7">
        <v>0</v>
      </c>
      <c r="K1922" s="7">
        <v>0</v>
      </c>
      <c r="L1922" s="164">
        <v>0</v>
      </c>
      <c r="M1922" s="16">
        <v>0</v>
      </c>
      <c r="N1922" s="13">
        <v>46060</v>
      </c>
    </row>
    <row r="1923" spans="1:14" x14ac:dyDescent="0.15">
      <c r="A1923" s="163" t="s">
        <v>857</v>
      </c>
      <c r="B1923" s="164">
        <v>10454</v>
      </c>
      <c r="C1923" s="163" t="s">
        <v>38</v>
      </c>
      <c r="D1923" s="164">
        <v>2</v>
      </c>
      <c r="E1923" s="7">
        <v>1440</v>
      </c>
      <c r="F1923" s="7">
        <v>0</v>
      </c>
      <c r="G1923" s="7">
        <v>0</v>
      </c>
      <c r="H1923" s="7">
        <v>0</v>
      </c>
      <c r="I1923" s="7">
        <v>1440</v>
      </c>
      <c r="J1923" s="7">
        <v>0</v>
      </c>
      <c r="K1923" s="7">
        <v>1440</v>
      </c>
      <c r="L1923" s="164">
        <v>1</v>
      </c>
      <c r="M1923" s="16">
        <v>0</v>
      </c>
      <c r="N1923" s="13">
        <v>46060</v>
      </c>
    </row>
    <row r="1924" spans="1:14" x14ac:dyDescent="0.15">
      <c r="A1924" s="163" t="s">
        <v>502</v>
      </c>
      <c r="B1924" s="164">
        <v>10240</v>
      </c>
      <c r="C1924" s="163" t="s">
        <v>38</v>
      </c>
      <c r="D1924" s="164">
        <v>1</v>
      </c>
      <c r="E1924" s="7">
        <v>95</v>
      </c>
      <c r="F1924" s="7">
        <v>0</v>
      </c>
      <c r="G1924" s="7">
        <v>0</v>
      </c>
      <c r="H1924" s="7">
        <v>0</v>
      </c>
      <c r="I1924" s="7">
        <v>95</v>
      </c>
      <c r="J1924" s="7">
        <v>0</v>
      </c>
      <c r="K1924" s="7">
        <v>95</v>
      </c>
      <c r="L1924" s="164">
        <v>1</v>
      </c>
      <c r="M1924" s="16">
        <v>0</v>
      </c>
      <c r="N1924" s="13">
        <v>46060</v>
      </c>
    </row>
    <row r="1925" spans="1:14" x14ac:dyDescent="0.15">
      <c r="A1925" s="163" t="s">
        <v>518</v>
      </c>
      <c r="B1925" s="164">
        <v>10145</v>
      </c>
      <c r="C1925" s="163" t="s">
        <v>519</v>
      </c>
      <c r="D1925" s="164">
        <v>1</v>
      </c>
      <c r="E1925" s="7">
        <v>370</v>
      </c>
      <c r="F1925" s="7">
        <v>0</v>
      </c>
      <c r="G1925" s="7">
        <v>0</v>
      </c>
      <c r="H1925" s="7">
        <v>0</v>
      </c>
      <c r="I1925" s="7">
        <v>370</v>
      </c>
      <c r="J1925" s="7">
        <v>0</v>
      </c>
      <c r="K1925" s="7">
        <v>370</v>
      </c>
      <c r="L1925" s="164">
        <v>1</v>
      </c>
      <c r="M1925" s="16">
        <v>0</v>
      </c>
      <c r="N1925" s="13">
        <v>46060</v>
      </c>
    </row>
    <row r="1926" spans="1:14" x14ac:dyDescent="0.15">
      <c r="A1926" s="163" t="s">
        <v>482</v>
      </c>
      <c r="B1926" s="164">
        <v>10109</v>
      </c>
      <c r="C1926" s="163" t="s">
        <v>483</v>
      </c>
      <c r="D1926" s="164">
        <v>1</v>
      </c>
      <c r="E1926" s="7">
        <v>275</v>
      </c>
      <c r="F1926" s="7">
        <v>0</v>
      </c>
      <c r="G1926" s="7">
        <v>0</v>
      </c>
      <c r="H1926" s="7">
        <v>0</v>
      </c>
      <c r="I1926" s="7">
        <v>275</v>
      </c>
      <c r="J1926" s="7">
        <v>0</v>
      </c>
      <c r="K1926" s="7">
        <v>275</v>
      </c>
      <c r="L1926" s="164">
        <v>1</v>
      </c>
      <c r="M1926" s="16">
        <v>0</v>
      </c>
      <c r="N1926" s="13">
        <v>46060</v>
      </c>
    </row>
    <row r="1927" spans="1:14" x14ac:dyDescent="0.15">
      <c r="A1927" s="163" t="s">
        <v>733</v>
      </c>
      <c r="B1927" s="164">
        <v>10113</v>
      </c>
      <c r="C1927" s="163" t="s">
        <v>541</v>
      </c>
      <c r="D1927" s="164">
        <v>1</v>
      </c>
      <c r="E1927" s="7">
        <v>375</v>
      </c>
      <c r="F1927" s="7">
        <v>0</v>
      </c>
      <c r="G1927" s="7">
        <v>0</v>
      </c>
      <c r="H1927" s="7">
        <v>0</v>
      </c>
      <c r="I1927" s="7">
        <v>375</v>
      </c>
      <c r="J1927" s="7">
        <v>0</v>
      </c>
      <c r="K1927" s="7">
        <v>375</v>
      </c>
      <c r="L1927" s="164">
        <v>1</v>
      </c>
      <c r="M1927" s="16">
        <v>0</v>
      </c>
      <c r="N1927" s="13">
        <v>46060</v>
      </c>
    </row>
    <row r="1928" spans="1:14" x14ac:dyDescent="0.15">
      <c r="A1928" s="163" t="s">
        <v>629</v>
      </c>
      <c r="B1928" s="164">
        <v>10115</v>
      </c>
      <c r="C1928" s="163" t="s">
        <v>483</v>
      </c>
      <c r="D1928" s="164">
        <v>1</v>
      </c>
      <c r="E1928" s="7">
        <v>275</v>
      </c>
      <c r="F1928" s="7">
        <v>0</v>
      </c>
      <c r="G1928" s="7">
        <v>0</v>
      </c>
      <c r="H1928" s="7">
        <v>0</v>
      </c>
      <c r="I1928" s="7">
        <v>275</v>
      </c>
      <c r="J1928" s="7">
        <v>0</v>
      </c>
      <c r="K1928" s="7">
        <v>275</v>
      </c>
      <c r="L1928" s="164">
        <v>1</v>
      </c>
      <c r="M1928" s="16">
        <v>0</v>
      </c>
      <c r="N1928" s="13">
        <v>46060</v>
      </c>
    </row>
    <row r="1929" spans="1:14" x14ac:dyDescent="0.15">
      <c r="A1929" s="163" t="s">
        <v>521</v>
      </c>
      <c r="B1929" s="164">
        <v>10095</v>
      </c>
      <c r="C1929" s="163" t="s">
        <v>483</v>
      </c>
      <c r="D1929" s="164">
        <v>3</v>
      </c>
      <c r="E1929" s="7">
        <v>780</v>
      </c>
      <c r="F1929" s="7">
        <v>0</v>
      </c>
      <c r="G1929" s="7">
        <v>0</v>
      </c>
      <c r="H1929" s="7">
        <v>0</v>
      </c>
      <c r="I1929" s="7">
        <v>780</v>
      </c>
      <c r="J1929" s="7">
        <v>0</v>
      </c>
      <c r="K1929" s="7">
        <v>780</v>
      </c>
      <c r="L1929" s="164">
        <v>1</v>
      </c>
      <c r="M1929" s="16">
        <v>0</v>
      </c>
      <c r="N1929" s="13">
        <v>46060</v>
      </c>
    </row>
    <row r="1930" spans="1:14" x14ac:dyDescent="0.15">
      <c r="A1930" s="163" t="s">
        <v>577</v>
      </c>
      <c r="B1930" s="164">
        <v>10097</v>
      </c>
      <c r="C1930" s="163" t="s">
        <v>483</v>
      </c>
      <c r="D1930" s="164">
        <v>1</v>
      </c>
      <c r="E1930" s="7">
        <v>355</v>
      </c>
      <c r="F1930" s="7">
        <v>0</v>
      </c>
      <c r="G1930" s="7">
        <v>0</v>
      </c>
      <c r="H1930" s="7">
        <v>0</v>
      </c>
      <c r="I1930" s="7">
        <v>355</v>
      </c>
      <c r="J1930" s="7">
        <v>0</v>
      </c>
      <c r="K1930" s="7">
        <v>355</v>
      </c>
      <c r="L1930" s="164">
        <v>1</v>
      </c>
      <c r="M1930" s="16">
        <v>0</v>
      </c>
      <c r="N1930" s="13">
        <v>46060</v>
      </c>
    </row>
    <row r="1931" spans="1:14" x14ac:dyDescent="0.15">
      <c r="A1931" s="163" t="s">
        <v>578</v>
      </c>
      <c r="B1931" s="164">
        <v>10057</v>
      </c>
      <c r="C1931" s="163" t="s">
        <v>481</v>
      </c>
      <c r="D1931" s="164">
        <v>1</v>
      </c>
      <c r="E1931" s="7">
        <v>355</v>
      </c>
      <c r="F1931" s="7">
        <v>0</v>
      </c>
      <c r="G1931" s="7">
        <v>0</v>
      </c>
      <c r="H1931" s="7">
        <v>0</v>
      </c>
      <c r="I1931" s="7">
        <v>355</v>
      </c>
      <c r="J1931" s="7">
        <v>0</v>
      </c>
      <c r="K1931" s="7">
        <v>355</v>
      </c>
      <c r="L1931" s="164">
        <v>1</v>
      </c>
      <c r="M1931" s="16">
        <v>0</v>
      </c>
      <c r="N1931" s="13">
        <v>46060</v>
      </c>
    </row>
    <row r="1932" spans="1:14" x14ac:dyDescent="0.15">
      <c r="A1932" s="163" t="s">
        <v>572</v>
      </c>
      <c r="B1932" s="164">
        <v>10077</v>
      </c>
      <c r="C1932" s="163" t="s">
        <v>481</v>
      </c>
      <c r="D1932" s="164">
        <v>1</v>
      </c>
      <c r="E1932" s="7">
        <v>355</v>
      </c>
      <c r="F1932" s="7">
        <v>0</v>
      </c>
      <c r="G1932" s="7">
        <v>0</v>
      </c>
      <c r="H1932" s="7">
        <v>0</v>
      </c>
      <c r="I1932" s="7">
        <v>355</v>
      </c>
      <c r="J1932" s="7">
        <v>0</v>
      </c>
      <c r="K1932" s="7">
        <v>355</v>
      </c>
      <c r="L1932" s="164">
        <v>1</v>
      </c>
      <c r="M1932" s="16">
        <v>0</v>
      </c>
      <c r="N1932" s="13">
        <v>46060</v>
      </c>
    </row>
    <row r="1933" spans="1:14" x14ac:dyDescent="0.15">
      <c r="A1933" s="163" t="s">
        <v>799</v>
      </c>
      <c r="B1933" s="164">
        <v>10444</v>
      </c>
      <c r="C1933" s="163" t="s">
        <v>99</v>
      </c>
      <c r="D1933" s="164">
        <v>1</v>
      </c>
      <c r="E1933" s="7">
        <v>75</v>
      </c>
      <c r="F1933" s="7">
        <v>0</v>
      </c>
      <c r="G1933" s="7">
        <v>0</v>
      </c>
      <c r="H1933" s="7">
        <v>0</v>
      </c>
      <c r="I1933" s="7">
        <v>75</v>
      </c>
      <c r="J1933" s="7">
        <v>0</v>
      </c>
      <c r="K1933" s="7">
        <v>75</v>
      </c>
      <c r="L1933" s="164">
        <v>1</v>
      </c>
      <c r="M1933" s="16">
        <v>0</v>
      </c>
      <c r="N1933" s="13">
        <v>46060</v>
      </c>
    </row>
    <row r="1934" spans="1:14" x14ac:dyDescent="0.15">
      <c r="A1934" s="163" t="s">
        <v>488</v>
      </c>
      <c r="B1934" s="164">
        <v>10440</v>
      </c>
      <c r="C1934" s="163" t="s">
        <v>99</v>
      </c>
      <c r="D1934" s="164">
        <v>1</v>
      </c>
      <c r="E1934" s="7">
        <v>88</v>
      </c>
      <c r="F1934" s="7">
        <v>0</v>
      </c>
      <c r="G1934" s="7">
        <v>0</v>
      </c>
      <c r="H1934" s="7">
        <v>14.39</v>
      </c>
      <c r="I1934" s="7">
        <v>73.61</v>
      </c>
      <c r="J1934" s="7">
        <v>0</v>
      </c>
      <c r="K1934" s="7">
        <v>73.61</v>
      </c>
      <c r="L1934" s="164">
        <v>1</v>
      </c>
      <c r="M1934" s="16">
        <v>0</v>
      </c>
      <c r="N1934" s="13">
        <v>46060</v>
      </c>
    </row>
    <row r="1935" spans="1:14" x14ac:dyDescent="0.15">
      <c r="A1935" s="163" t="s">
        <v>542</v>
      </c>
      <c r="B1935" s="164">
        <v>10436</v>
      </c>
      <c r="C1935" s="163" t="s">
        <v>99</v>
      </c>
      <c r="D1935" s="164">
        <v>1</v>
      </c>
      <c r="E1935" s="7">
        <v>45</v>
      </c>
      <c r="F1935" s="7">
        <v>0</v>
      </c>
      <c r="G1935" s="7">
        <v>0</v>
      </c>
      <c r="H1935" s="7">
        <v>0</v>
      </c>
      <c r="I1935" s="7">
        <v>45</v>
      </c>
      <c r="J1935" s="7">
        <v>0</v>
      </c>
      <c r="K1935" s="7">
        <v>45</v>
      </c>
      <c r="L1935" s="164">
        <v>1</v>
      </c>
      <c r="M1935" s="16">
        <v>0</v>
      </c>
      <c r="N1935" s="13">
        <v>46060</v>
      </c>
    </row>
    <row r="1936" spans="1:14" x14ac:dyDescent="0.15">
      <c r="A1936" s="163" t="s">
        <v>562</v>
      </c>
      <c r="B1936" s="164">
        <v>10218</v>
      </c>
      <c r="C1936" s="163" t="s">
        <v>491</v>
      </c>
      <c r="D1936" s="164">
        <v>1</v>
      </c>
      <c r="E1936" s="7">
        <v>245</v>
      </c>
      <c r="F1936" s="7">
        <v>0</v>
      </c>
      <c r="G1936" s="7">
        <v>0</v>
      </c>
      <c r="H1936" s="7">
        <v>0</v>
      </c>
      <c r="I1936" s="7">
        <v>245</v>
      </c>
      <c r="J1936" s="7">
        <v>0</v>
      </c>
      <c r="K1936" s="7">
        <v>245</v>
      </c>
      <c r="L1936" s="164">
        <v>1</v>
      </c>
      <c r="M1936" s="16">
        <v>0</v>
      </c>
      <c r="N1936" s="13">
        <v>46060</v>
      </c>
    </row>
    <row r="1937" spans="1:14" x14ac:dyDescent="0.15">
      <c r="A1937" s="163" t="s">
        <v>493</v>
      </c>
      <c r="B1937" s="164">
        <v>10264</v>
      </c>
      <c r="C1937" s="163" t="s">
        <v>9</v>
      </c>
      <c r="D1937" s="164">
        <v>3</v>
      </c>
      <c r="E1937" s="7">
        <v>570</v>
      </c>
      <c r="F1937" s="7">
        <v>0</v>
      </c>
      <c r="G1937" s="7">
        <v>0</v>
      </c>
      <c r="H1937" s="7">
        <v>76</v>
      </c>
      <c r="I1937" s="7">
        <v>494</v>
      </c>
      <c r="J1937" s="7">
        <v>0</v>
      </c>
      <c r="K1937" s="7">
        <v>494</v>
      </c>
      <c r="L1937" s="164">
        <v>1</v>
      </c>
      <c r="M1937" s="16">
        <v>0</v>
      </c>
      <c r="N1937" s="13">
        <v>46060</v>
      </c>
    </row>
    <row r="1938" spans="1:14" x14ac:dyDescent="0.15">
      <c r="A1938" s="163" t="s">
        <v>587</v>
      </c>
      <c r="B1938" s="164">
        <v>10381</v>
      </c>
      <c r="C1938" s="163" t="s">
        <v>9</v>
      </c>
      <c r="D1938" s="164">
        <v>1</v>
      </c>
      <c r="E1938" s="7">
        <v>225</v>
      </c>
      <c r="F1938" s="7">
        <v>0</v>
      </c>
      <c r="G1938" s="7">
        <v>0</v>
      </c>
      <c r="H1938" s="7">
        <v>0</v>
      </c>
      <c r="I1938" s="7">
        <v>225</v>
      </c>
      <c r="J1938" s="7">
        <v>0</v>
      </c>
      <c r="K1938" s="7">
        <v>225</v>
      </c>
      <c r="L1938" s="164">
        <v>1</v>
      </c>
      <c r="M1938" s="16">
        <v>0</v>
      </c>
      <c r="N1938" s="13">
        <v>46060</v>
      </c>
    </row>
    <row r="1939" spans="1:14" x14ac:dyDescent="0.15">
      <c r="A1939" s="163" t="s">
        <v>810</v>
      </c>
      <c r="B1939" s="164">
        <v>10480</v>
      </c>
      <c r="C1939" s="163" t="s">
        <v>77</v>
      </c>
      <c r="D1939" s="164">
        <v>1</v>
      </c>
      <c r="E1939" s="7">
        <v>4535</v>
      </c>
      <c r="F1939" s="7">
        <v>0</v>
      </c>
      <c r="G1939" s="7">
        <v>0</v>
      </c>
      <c r="H1939" s="7">
        <v>0</v>
      </c>
      <c r="I1939" s="7">
        <v>4535</v>
      </c>
      <c r="J1939" s="7">
        <v>0</v>
      </c>
      <c r="K1939" s="7">
        <v>4535</v>
      </c>
      <c r="L1939" s="164">
        <v>1</v>
      </c>
      <c r="M1939" s="16">
        <v>0</v>
      </c>
      <c r="N1939" s="13">
        <v>46060</v>
      </c>
    </row>
    <row r="1940" spans="1:14" x14ac:dyDescent="0.15">
      <c r="A1940" s="163" t="s">
        <v>688</v>
      </c>
      <c r="B1940" s="164">
        <v>10479</v>
      </c>
      <c r="C1940" s="163" t="s">
        <v>77</v>
      </c>
      <c r="D1940" s="164">
        <v>1</v>
      </c>
      <c r="E1940" s="7">
        <v>2830</v>
      </c>
      <c r="F1940" s="7">
        <v>0</v>
      </c>
      <c r="G1940" s="7">
        <v>0</v>
      </c>
      <c r="H1940" s="7">
        <v>0</v>
      </c>
      <c r="I1940" s="7">
        <v>2830</v>
      </c>
      <c r="J1940" s="7">
        <v>0</v>
      </c>
      <c r="K1940" s="7">
        <v>2830</v>
      </c>
      <c r="L1940" s="164">
        <v>1</v>
      </c>
      <c r="M1940" s="16">
        <v>0</v>
      </c>
      <c r="N1940" s="13">
        <v>46060</v>
      </c>
    </row>
    <row r="1941" spans="1:14" x14ac:dyDescent="0.15">
      <c r="A1941" s="163" t="s">
        <v>495</v>
      </c>
      <c r="B1941" s="164">
        <v>10354</v>
      </c>
      <c r="C1941" s="163" t="s">
        <v>19</v>
      </c>
      <c r="D1941" s="164">
        <v>1</v>
      </c>
      <c r="E1941" s="7">
        <v>350</v>
      </c>
      <c r="F1941" s="7">
        <v>0</v>
      </c>
      <c r="G1941" s="7">
        <v>0</v>
      </c>
      <c r="H1941" s="7">
        <v>0</v>
      </c>
      <c r="I1941" s="7">
        <v>350</v>
      </c>
      <c r="J1941" s="7">
        <v>0</v>
      </c>
      <c r="K1941" s="7">
        <v>350</v>
      </c>
      <c r="L1941" s="164">
        <v>1</v>
      </c>
      <c r="M1941" s="16">
        <v>0</v>
      </c>
      <c r="N1941" s="13">
        <v>46060</v>
      </c>
    </row>
    <row r="1942" spans="1:14" x14ac:dyDescent="0.15">
      <c r="A1942" s="163" t="s">
        <v>529</v>
      </c>
      <c r="B1942" s="164">
        <v>10353</v>
      </c>
      <c r="C1942" s="163" t="s">
        <v>19</v>
      </c>
      <c r="D1942" s="164">
        <v>1</v>
      </c>
      <c r="E1942" s="7">
        <v>350</v>
      </c>
      <c r="F1942" s="7">
        <v>0</v>
      </c>
      <c r="G1942" s="7">
        <v>0</v>
      </c>
      <c r="H1942" s="7">
        <v>0</v>
      </c>
      <c r="I1942" s="7">
        <v>350</v>
      </c>
      <c r="J1942" s="7">
        <v>0</v>
      </c>
      <c r="K1942" s="7">
        <v>350</v>
      </c>
      <c r="L1942" s="164">
        <v>1</v>
      </c>
      <c r="M1942" s="16">
        <v>0</v>
      </c>
      <c r="N1942" s="13">
        <v>46060</v>
      </c>
    </row>
    <row r="1943" spans="1:14" x14ac:dyDescent="0.15">
      <c r="A1943" s="163" t="s">
        <v>496</v>
      </c>
      <c r="B1943" s="164">
        <v>10360</v>
      </c>
      <c r="C1943" s="163" t="s">
        <v>19</v>
      </c>
      <c r="D1943" s="164">
        <v>1</v>
      </c>
      <c r="E1943" s="7">
        <v>385</v>
      </c>
      <c r="F1943" s="7">
        <v>0</v>
      </c>
      <c r="G1943" s="7">
        <v>0</v>
      </c>
      <c r="H1943" s="7">
        <v>0</v>
      </c>
      <c r="I1943" s="7">
        <v>385</v>
      </c>
      <c r="J1943" s="7">
        <v>0</v>
      </c>
      <c r="K1943" s="7">
        <v>385</v>
      </c>
      <c r="L1943" s="164">
        <v>1</v>
      </c>
      <c r="M1943" s="16">
        <v>0</v>
      </c>
      <c r="N1943" s="13">
        <v>46060</v>
      </c>
    </row>
    <row r="1944" spans="1:14" x14ac:dyDescent="0.15">
      <c r="A1944" s="163" t="s">
        <v>511</v>
      </c>
      <c r="B1944" s="164">
        <v>10227</v>
      </c>
      <c r="C1944" s="163" t="s">
        <v>19</v>
      </c>
      <c r="D1944" s="164">
        <v>2</v>
      </c>
      <c r="E1944" s="7">
        <v>770</v>
      </c>
      <c r="F1944" s="7">
        <v>0</v>
      </c>
      <c r="G1944" s="7">
        <v>0</v>
      </c>
      <c r="H1944" s="7">
        <v>0</v>
      </c>
      <c r="I1944" s="7">
        <v>770</v>
      </c>
      <c r="J1944" s="7">
        <v>0</v>
      </c>
      <c r="K1944" s="7">
        <v>770</v>
      </c>
      <c r="L1944" s="164">
        <v>1</v>
      </c>
      <c r="M1944" s="16">
        <v>0</v>
      </c>
      <c r="N1944" s="13">
        <v>46060</v>
      </c>
    </row>
    <row r="1945" spans="1:14" x14ac:dyDescent="0.15">
      <c r="A1945" s="163" t="s">
        <v>590</v>
      </c>
      <c r="B1945" s="164">
        <v>10411</v>
      </c>
      <c r="C1945" s="163" t="s">
        <v>4</v>
      </c>
      <c r="D1945" s="164">
        <v>1</v>
      </c>
      <c r="E1945" s="7">
        <v>395</v>
      </c>
      <c r="F1945" s="7">
        <v>0</v>
      </c>
      <c r="G1945" s="7">
        <v>0</v>
      </c>
      <c r="H1945" s="7">
        <v>64.61</v>
      </c>
      <c r="I1945" s="7">
        <v>330.39</v>
      </c>
      <c r="J1945" s="7">
        <v>0</v>
      </c>
      <c r="K1945" s="7">
        <v>330.39</v>
      </c>
      <c r="L1945" s="164">
        <v>1</v>
      </c>
      <c r="M1945" s="16">
        <v>0</v>
      </c>
      <c r="N1945" s="13">
        <v>46060</v>
      </c>
    </row>
    <row r="1946" spans="1:14" x14ac:dyDescent="0.15">
      <c r="A1946" s="163" t="s">
        <v>660</v>
      </c>
      <c r="B1946" s="164">
        <v>10562</v>
      </c>
      <c r="C1946" s="163" t="s">
        <v>0</v>
      </c>
      <c r="D1946" s="164">
        <v>1</v>
      </c>
      <c r="E1946" s="7">
        <v>795</v>
      </c>
      <c r="F1946" s="7">
        <v>0</v>
      </c>
      <c r="G1946" s="7">
        <v>0</v>
      </c>
      <c r="H1946" s="7">
        <v>0</v>
      </c>
      <c r="I1946" s="7">
        <v>795</v>
      </c>
      <c r="J1946" s="7">
        <v>0</v>
      </c>
      <c r="K1946" s="7">
        <v>795</v>
      </c>
      <c r="L1946" s="164">
        <v>1</v>
      </c>
      <c r="M1946" s="16">
        <v>0</v>
      </c>
      <c r="N1946" s="13">
        <v>46060</v>
      </c>
    </row>
    <row r="1947" spans="1:14" x14ac:dyDescent="0.15">
      <c r="A1947" s="163" t="s">
        <v>548</v>
      </c>
      <c r="B1947" s="164">
        <v>10031</v>
      </c>
      <c r="C1947" s="163" t="s">
        <v>0</v>
      </c>
      <c r="D1947" s="164">
        <v>1</v>
      </c>
      <c r="E1947" s="7">
        <v>715</v>
      </c>
      <c r="F1947" s="7">
        <v>0</v>
      </c>
      <c r="G1947" s="7">
        <v>0</v>
      </c>
      <c r="H1947" s="7">
        <v>0</v>
      </c>
      <c r="I1947" s="7">
        <v>715</v>
      </c>
      <c r="J1947" s="7">
        <v>0</v>
      </c>
      <c r="K1947" s="7">
        <v>715</v>
      </c>
      <c r="L1947" s="164">
        <v>1</v>
      </c>
      <c r="M1947" s="16">
        <v>0</v>
      </c>
      <c r="N1947" s="13">
        <v>46060</v>
      </c>
    </row>
    <row r="1948" spans="1:14" x14ac:dyDescent="0.15">
      <c r="A1948" s="163" t="s">
        <v>427</v>
      </c>
      <c r="B1948" s="164">
        <v>10633</v>
      </c>
      <c r="C1948" s="163" t="s">
        <v>727</v>
      </c>
      <c r="D1948" s="164">
        <v>2</v>
      </c>
      <c r="E1948" s="7">
        <v>318</v>
      </c>
      <c r="F1948" s="7">
        <v>0</v>
      </c>
      <c r="G1948" s="7">
        <v>0</v>
      </c>
      <c r="H1948" s="7">
        <v>0</v>
      </c>
      <c r="I1948" s="7">
        <v>318</v>
      </c>
      <c r="J1948" s="7">
        <v>0</v>
      </c>
      <c r="K1948" s="7">
        <v>318</v>
      </c>
      <c r="L1948" s="164">
        <v>1</v>
      </c>
      <c r="M1948" s="16">
        <v>0</v>
      </c>
      <c r="N1948" s="13">
        <v>46060</v>
      </c>
    </row>
    <row r="1949" spans="1:14" x14ac:dyDescent="0.15">
      <c r="A1949" s="163" t="s">
        <v>858</v>
      </c>
      <c r="B1949" s="164">
        <v>10719</v>
      </c>
      <c r="C1949" s="163" t="s">
        <v>98</v>
      </c>
      <c r="D1949" s="164">
        <v>4</v>
      </c>
      <c r="E1949" s="7">
        <v>960</v>
      </c>
      <c r="F1949" s="7">
        <v>0</v>
      </c>
      <c r="G1949" s="7">
        <v>0</v>
      </c>
      <c r="H1949" s="7">
        <v>0</v>
      </c>
      <c r="I1949" s="7">
        <v>960</v>
      </c>
      <c r="J1949" s="7">
        <v>0</v>
      </c>
      <c r="K1949" s="7">
        <v>960</v>
      </c>
      <c r="L1949" s="164">
        <v>1</v>
      </c>
      <c r="M1949" s="16">
        <v>0</v>
      </c>
      <c r="N1949" s="13">
        <v>46060</v>
      </c>
    </row>
    <row r="1950" spans="1:14" x14ac:dyDescent="0.15">
      <c r="A1950" s="163" t="s">
        <v>584</v>
      </c>
      <c r="B1950" s="164">
        <v>10069</v>
      </c>
      <c r="C1950" s="163" t="s">
        <v>481</v>
      </c>
      <c r="D1950" s="164">
        <v>1</v>
      </c>
      <c r="E1950" s="7">
        <v>355</v>
      </c>
      <c r="F1950" s="7">
        <v>0</v>
      </c>
      <c r="G1950" s="7">
        <v>0</v>
      </c>
      <c r="H1950" s="7">
        <v>38.9</v>
      </c>
      <c r="I1950" s="7">
        <v>316.10000000000002</v>
      </c>
      <c r="J1950" s="7">
        <v>0</v>
      </c>
      <c r="K1950" s="7">
        <v>316.10000000000002</v>
      </c>
      <c r="L1950" s="164">
        <v>1</v>
      </c>
      <c r="M1950" s="16">
        <v>0</v>
      </c>
      <c r="N1950" s="13">
        <v>46061</v>
      </c>
    </row>
    <row r="1951" spans="1:14" x14ac:dyDescent="0.15">
      <c r="A1951" s="163" t="s">
        <v>550</v>
      </c>
      <c r="B1951" s="164">
        <v>10072</v>
      </c>
      <c r="C1951" s="163" t="s">
        <v>481</v>
      </c>
      <c r="D1951" s="164">
        <v>1</v>
      </c>
      <c r="E1951" s="7">
        <v>315</v>
      </c>
      <c r="F1951" s="7">
        <v>0</v>
      </c>
      <c r="G1951" s="7">
        <v>0</v>
      </c>
      <c r="H1951" s="7">
        <v>0</v>
      </c>
      <c r="I1951" s="7">
        <v>315</v>
      </c>
      <c r="J1951" s="7">
        <v>0</v>
      </c>
      <c r="K1951" s="7">
        <v>315</v>
      </c>
      <c r="L1951" s="164">
        <v>1</v>
      </c>
      <c r="M1951" s="16">
        <v>0</v>
      </c>
      <c r="N1951" s="13">
        <v>46061</v>
      </c>
    </row>
    <row r="1952" spans="1:14" x14ac:dyDescent="0.15">
      <c r="A1952" s="163" t="s">
        <v>504</v>
      </c>
      <c r="B1952" s="164">
        <v>10125</v>
      </c>
      <c r="C1952" s="163" t="s">
        <v>483</v>
      </c>
      <c r="D1952" s="164">
        <v>1</v>
      </c>
      <c r="E1952" s="7">
        <v>275</v>
      </c>
      <c r="F1952" s="7">
        <v>0</v>
      </c>
      <c r="G1952" s="7">
        <v>0</v>
      </c>
      <c r="H1952" s="7">
        <v>0</v>
      </c>
      <c r="I1952" s="7">
        <v>275</v>
      </c>
      <c r="J1952" s="7">
        <v>0</v>
      </c>
      <c r="K1952" s="7">
        <v>275</v>
      </c>
      <c r="L1952" s="164">
        <v>1</v>
      </c>
      <c r="M1952" s="16">
        <v>0</v>
      </c>
      <c r="N1952" s="13">
        <v>46061</v>
      </c>
    </row>
    <row r="1953" spans="1:14" x14ac:dyDescent="0.15">
      <c r="A1953" s="163" t="s">
        <v>482</v>
      </c>
      <c r="B1953" s="164">
        <v>10109</v>
      </c>
      <c r="C1953" s="163" t="s">
        <v>483</v>
      </c>
      <c r="D1953" s="164">
        <v>1</v>
      </c>
      <c r="E1953" s="7">
        <v>275</v>
      </c>
      <c r="F1953" s="7">
        <v>0</v>
      </c>
      <c r="G1953" s="7">
        <v>0</v>
      </c>
      <c r="H1953" s="7">
        <v>0</v>
      </c>
      <c r="I1953" s="7">
        <v>275</v>
      </c>
      <c r="J1953" s="7">
        <v>0</v>
      </c>
      <c r="K1953" s="7">
        <v>275</v>
      </c>
      <c r="L1953" s="164">
        <v>1</v>
      </c>
      <c r="M1953" s="16">
        <v>0</v>
      </c>
      <c r="N1953" s="13">
        <v>46061</v>
      </c>
    </row>
    <row r="1954" spans="1:14" x14ac:dyDescent="0.15">
      <c r="A1954" s="163" t="s">
        <v>487</v>
      </c>
      <c r="B1954" s="164">
        <v>10442</v>
      </c>
      <c r="C1954" s="163" t="s">
        <v>99</v>
      </c>
      <c r="D1954" s="164">
        <v>1</v>
      </c>
      <c r="E1954" s="7">
        <v>83</v>
      </c>
      <c r="F1954" s="7">
        <v>0</v>
      </c>
      <c r="G1954" s="7">
        <v>0</v>
      </c>
      <c r="H1954" s="7">
        <v>8.65</v>
      </c>
      <c r="I1954" s="7">
        <v>74.349999999999994</v>
      </c>
      <c r="J1954" s="7">
        <v>0</v>
      </c>
      <c r="K1954" s="7">
        <v>74.349999999999994</v>
      </c>
      <c r="L1954" s="164">
        <v>1</v>
      </c>
      <c r="M1954" s="16">
        <v>0</v>
      </c>
      <c r="N1954" s="13">
        <v>46061</v>
      </c>
    </row>
    <row r="1955" spans="1:14" x14ac:dyDescent="0.15">
      <c r="A1955" s="163" t="s">
        <v>524</v>
      </c>
      <c r="B1955" s="164">
        <v>10443</v>
      </c>
      <c r="C1955" s="163" t="s">
        <v>99</v>
      </c>
      <c r="D1955" s="164">
        <v>1</v>
      </c>
      <c r="E1955" s="7">
        <v>75</v>
      </c>
      <c r="F1955" s="7">
        <v>0</v>
      </c>
      <c r="G1955" s="7">
        <v>0</v>
      </c>
      <c r="H1955" s="7">
        <v>0</v>
      </c>
      <c r="I1955" s="7">
        <v>75</v>
      </c>
      <c r="J1955" s="7">
        <v>0</v>
      </c>
      <c r="K1955" s="7">
        <v>75</v>
      </c>
      <c r="L1955" s="164">
        <v>1</v>
      </c>
      <c r="M1955" s="16">
        <v>0</v>
      </c>
      <c r="N1955" s="13">
        <v>46061</v>
      </c>
    </row>
    <row r="1956" spans="1:14" x14ac:dyDescent="0.15">
      <c r="A1956" s="163" t="s">
        <v>488</v>
      </c>
      <c r="B1956" s="164">
        <v>10440</v>
      </c>
      <c r="C1956" s="163" t="s">
        <v>99</v>
      </c>
      <c r="D1956" s="164">
        <v>3</v>
      </c>
      <c r="E1956" s="7">
        <v>264</v>
      </c>
      <c r="F1956" s="7">
        <v>0</v>
      </c>
      <c r="G1956" s="7">
        <v>0</v>
      </c>
      <c r="H1956" s="7">
        <v>0</v>
      </c>
      <c r="I1956" s="7">
        <v>264</v>
      </c>
      <c r="J1956" s="7">
        <v>0</v>
      </c>
      <c r="K1956" s="7">
        <v>264</v>
      </c>
      <c r="L1956" s="164">
        <v>1</v>
      </c>
      <c r="M1956" s="16">
        <v>0</v>
      </c>
      <c r="N1956" s="13">
        <v>46061</v>
      </c>
    </row>
    <row r="1957" spans="1:14" x14ac:dyDescent="0.15">
      <c r="A1957" s="163" t="s">
        <v>489</v>
      </c>
      <c r="B1957" s="164">
        <v>10445</v>
      </c>
      <c r="C1957" s="163" t="s">
        <v>99</v>
      </c>
      <c r="D1957" s="164">
        <v>2</v>
      </c>
      <c r="E1957" s="7">
        <v>390</v>
      </c>
      <c r="F1957" s="7">
        <v>0</v>
      </c>
      <c r="G1957" s="7">
        <v>0</v>
      </c>
      <c r="H1957" s="7">
        <v>0</v>
      </c>
      <c r="I1957" s="7">
        <v>390</v>
      </c>
      <c r="J1957" s="7">
        <v>0</v>
      </c>
      <c r="K1957" s="7">
        <v>390</v>
      </c>
      <c r="L1957" s="164">
        <v>1</v>
      </c>
      <c r="M1957" s="16">
        <v>0</v>
      </c>
      <c r="N1957" s="13">
        <v>46061</v>
      </c>
    </row>
    <row r="1958" spans="1:14" x14ac:dyDescent="0.15">
      <c r="A1958" s="163" t="s">
        <v>506</v>
      </c>
      <c r="B1958" s="164">
        <v>10221</v>
      </c>
      <c r="C1958" s="163" t="s">
        <v>491</v>
      </c>
      <c r="D1958" s="164">
        <v>2</v>
      </c>
      <c r="E1958" s="7">
        <v>510</v>
      </c>
      <c r="F1958" s="7">
        <v>0</v>
      </c>
      <c r="G1958" s="7">
        <v>0</v>
      </c>
      <c r="H1958" s="7">
        <v>27.94</v>
      </c>
      <c r="I1958" s="7">
        <v>482.06</v>
      </c>
      <c r="J1958" s="7">
        <v>0</v>
      </c>
      <c r="K1958" s="7">
        <v>482.06</v>
      </c>
      <c r="L1958" s="164">
        <v>1</v>
      </c>
      <c r="M1958" s="16">
        <v>0</v>
      </c>
      <c r="N1958" s="13">
        <v>46061</v>
      </c>
    </row>
    <row r="1959" spans="1:14" x14ac:dyDescent="0.15">
      <c r="A1959" s="163" t="s">
        <v>490</v>
      </c>
      <c r="B1959" s="164">
        <v>10223</v>
      </c>
      <c r="C1959" s="163" t="s">
        <v>491</v>
      </c>
      <c r="D1959" s="164">
        <v>1</v>
      </c>
      <c r="E1959" s="7">
        <v>275</v>
      </c>
      <c r="F1959" s="7">
        <v>0</v>
      </c>
      <c r="G1959" s="7">
        <v>0</v>
      </c>
      <c r="H1959" s="7">
        <v>0</v>
      </c>
      <c r="I1959" s="7">
        <v>275</v>
      </c>
      <c r="J1959" s="7">
        <v>0</v>
      </c>
      <c r="K1959" s="7">
        <v>275</v>
      </c>
      <c r="L1959" s="164">
        <v>1</v>
      </c>
      <c r="M1959" s="16">
        <v>0</v>
      </c>
      <c r="N1959" s="13">
        <v>46061</v>
      </c>
    </row>
    <row r="1960" spans="1:14" x14ac:dyDescent="0.15">
      <c r="A1960" s="163" t="s">
        <v>492</v>
      </c>
      <c r="B1960" s="164">
        <v>10216</v>
      </c>
      <c r="C1960" s="163" t="s">
        <v>491</v>
      </c>
      <c r="D1960" s="164">
        <v>2</v>
      </c>
      <c r="E1960" s="7">
        <v>490</v>
      </c>
      <c r="F1960" s="7">
        <v>0</v>
      </c>
      <c r="G1960" s="7">
        <v>0</v>
      </c>
      <c r="H1960" s="7">
        <v>0</v>
      </c>
      <c r="I1960" s="7">
        <v>490</v>
      </c>
      <c r="J1960" s="7">
        <v>0</v>
      </c>
      <c r="K1960" s="7">
        <v>490</v>
      </c>
      <c r="L1960" s="164">
        <v>1</v>
      </c>
      <c r="M1960" s="16">
        <v>0</v>
      </c>
      <c r="N1960" s="13">
        <v>46061</v>
      </c>
    </row>
    <row r="1961" spans="1:14" x14ac:dyDescent="0.15">
      <c r="A1961" s="163" t="s">
        <v>493</v>
      </c>
      <c r="B1961" s="164">
        <v>10264</v>
      </c>
      <c r="C1961" s="163" t="s">
        <v>9</v>
      </c>
      <c r="D1961" s="164">
        <v>5</v>
      </c>
      <c r="E1961" s="7">
        <v>950</v>
      </c>
      <c r="F1961" s="7">
        <v>0</v>
      </c>
      <c r="G1961" s="7">
        <v>0</v>
      </c>
      <c r="H1961" s="7">
        <v>0</v>
      </c>
      <c r="I1961" s="7">
        <v>950</v>
      </c>
      <c r="J1961" s="7">
        <v>0</v>
      </c>
      <c r="K1961" s="7">
        <v>950</v>
      </c>
      <c r="L1961" s="164">
        <v>1</v>
      </c>
      <c r="M1961" s="16">
        <v>0</v>
      </c>
      <c r="N1961" s="13">
        <v>46061</v>
      </c>
    </row>
    <row r="1962" spans="1:14" x14ac:dyDescent="0.15">
      <c r="A1962" s="163" t="s">
        <v>587</v>
      </c>
      <c r="B1962" s="164">
        <v>10381</v>
      </c>
      <c r="C1962" s="163" t="s">
        <v>9</v>
      </c>
      <c r="D1962" s="164">
        <v>1</v>
      </c>
      <c r="E1962" s="7">
        <v>225</v>
      </c>
      <c r="F1962" s="7">
        <v>0</v>
      </c>
      <c r="G1962" s="7">
        <v>0</v>
      </c>
      <c r="H1962" s="7">
        <v>0</v>
      </c>
      <c r="I1962" s="7">
        <v>225</v>
      </c>
      <c r="J1962" s="7">
        <v>0</v>
      </c>
      <c r="K1962" s="7">
        <v>225</v>
      </c>
      <c r="L1962" s="164">
        <v>1</v>
      </c>
      <c r="M1962" s="16">
        <v>0</v>
      </c>
      <c r="N1962" s="13">
        <v>46061</v>
      </c>
    </row>
    <row r="1963" spans="1:14" x14ac:dyDescent="0.15">
      <c r="A1963" s="163" t="s">
        <v>768</v>
      </c>
      <c r="B1963" s="164">
        <v>10369</v>
      </c>
      <c r="C1963" s="163" t="s">
        <v>9</v>
      </c>
      <c r="D1963" s="164">
        <v>1</v>
      </c>
      <c r="E1963" s="7">
        <v>225</v>
      </c>
      <c r="F1963" s="7">
        <v>0</v>
      </c>
      <c r="G1963" s="7">
        <v>0</v>
      </c>
      <c r="H1963" s="7">
        <v>0</v>
      </c>
      <c r="I1963" s="7">
        <v>225</v>
      </c>
      <c r="J1963" s="7">
        <v>0</v>
      </c>
      <c r="K1963" s="7">
        <v>225</v>
      </c>
      <c r="L1963" s="164">
        <v>1</v>
      </c>
      <c r="M1963" s="16">
        <v>0</v>
      </c>
      <c r="N1963" s="13">
        <v>46061</v>
      </c>
    </row>
    <row r="1964" spans="1:14" x14ac:dyDescent="0.15">
      <c r="A1964" s="163" t="s">
        <v>825</v>
      </c>
      <c r="B1964" s="164">
        <v>10378</v>
      </c>
      <c r="C1964" s="163" t="s">
        <v>9</v>
      </c>
      <c r="D1964" s="164">
        <v>1</v>
      </c>
      <c r="E1964" s="7">
        <v>285</v>
      </c>
      <c r="F1964" s="7">
        <v>0</v>
      </c>
      <c r="G1964" s="7">
        <v>0</v>
      </c>
      <c r="H1964" s="7">
        <v>0</v>
      </c>
      <c r="I1964" s="7">
        <v>285</v>
      </c>
      <c r="J1964" s="7">
        <v>0</v>
      </c>
      <c r="K1964" s="7">
        <v>285</v>
      </c>
      <c r="L1964" s="164">
        <v>1</v>
      </c>
      <c r="M1964" s="16">
        <v>0</v>
      </c>
      <c r="N1964" s="13">
        <v>46061</v>
      </c>
    </row>
    <row r="1965" spans="1:14" x14ac:dyDescent="0.15">
      <c r="A1965" s="163" t="s">
        <v>527</v>
      </c>
      <c r="B1965" s="164">
        <v>10382</v>
      </c>
      <c r="C1965" s="163" t="s">
        <v>9</v>
      </c>
      <c r="D1965" s="164">
        <v>1</v>
      </c>
      <c r="E1965" s="7">
        <v>235</v>
      </c>
      <c r="F1965" s="7">
        <v>0</v>
      </c>
      <c r="G1965" s="7">
        <v>0</v>
      </c>
      <c r="H1965" s="7">
        <v>0</v>
      </c>
      <c r="I1965" s="7">
        <v>235</v>
      </c>
      <c r="J1965" s="7">
        <v>0</v>
      </c>
      <c r="K1965" s="7">
        <v>235</v>
      </c>
      <c r="L1965" s="164">
        <v>1</v>
      </c>
      <c r="M1965" s="16">
        <v>0</v>
      </c>
      <c r="N1965" s="13">
        <v>46061</v>
      </c>
    </row>
    <row r="1966" spans="1:14" x14ac:dyDescent="0.15">
      <c r="A1966" s="163" t="s">
        <v>604</v>
      </c>
      <c r="B1966" s="164">
        <v>10685</v>
      </c>
      <c r="C1966" s="163" t="s">
        <v>9</v>
      </c>
      <c r="D1966" s="164">
        <v>1</v>
      </c>
      <c r="E1966" s="7">
        <v>225</v>
      </c>
      <c r="F1966" s="7">
        <v>0</v>
      </c>
      <c r="G1966" s="7">
        <v>0</v>
      </c>
      <c r="H1966" s="7">
        <v>23.44</v>
      </c>
      <c r="I1966" s="7">
        <v>201.56</v>
      </c>
      <c r="J1966" s="7">
        <v>0</v>
      </c>
      <c r="K1966" s="7">
        <v>201.56</v>
      </c>
      <c r="L1966" s="164">
        <v>1</v>
      </c>
      <c r="M1966" s="16">
        <v>0</v>
      </c>
      <c r="N1966" s="13">
        <v>46061</v>
      </c>
    </row>
    <row r="1967" spans="1:14" x14ac:dyDescent="0.15">
      <c r="A1967" s="163" t="s">
        <v>691</v>
      </c>
      <c r="B1967" s="164">
        <v>10485</v>
      </c>
      <c r="C1967" s="163" t="s">
        <v>77</v>
      </c>
      <c r="D1967" s="164">
        <v>1</v>
      </c>
      <c r="E1967" s="7">
        <v>1799</v>
      </c>
      <c r="F1967" s="7">
        <v>0</v>
      </c>
      <c r="G1967" s="7">
        <v>0</v>
      </c>
      <c r="H1967" s="7">
        <v>0</v>
      </c>
      <c r="I1967" s="7">
        <v>1799</v>
      </c>
      <c r="J1967" s="7">
        <v>0</v>
      </c>
      <c r="K1967" s="7">
        <v>1799</v>
      </c>
      <c r="L1967" s="164">
        <v>1</v>
      </c>
      <c r="M1967" s="16">
        <v>0</v>
      </c>
      <c r="N1967" s="13">
        <v>46061</v>
      </c>
    </row>
    <row r="1968" spans="1:14" x14ac:dyDescent="0.15">
      <c r="A1968" s="163" t="s">
        <v>648</v>
      </c>
      <c r="B1968" s="164">
        <v>10477</v>
      </c>
      <c r="C1968" s="163" t="s">
        <v>77</v>
      </c>
      <c r="D1968" s="164">
        <v>1</v>
      </c>
      <c r="E1968" s="7">
        <v>1170</v>
      </c>
      <c r="F1968" s="7">
        <v>0</v>
      </c>
      <c r="G1968" s="7">
        <v>0</v>
      </c>
      <c r="H1968" s="7">
        <v>0</v>
      </c>
      <c r="I1968" s="7">
        <v>1170</v>
      </c>
      <c r="J1968" s="7">
        <v>0</v>
      </c>
      <c r="K1968" s="7">
        <v>1170</v>
      </c>
      <c r="L1968" s="164">
        <v>1</v>
      </c>
      <c r="M1968" s="16">
        <v>0</v>
      </c>
      <c r="N1968" s="13">
        <v>46061</v>
      </c>
    </row>
    <row r="1969" spans="1:14" x14ac:dyDescent="0.15">
      <c r="A1969" s="163" t="s">
        <v>528</v>
      </c>
      <c r="B1969" s="164">
        <v>10357</v>
      </c>
      <c r="C1969" s="163" t="s">
        <v>19</v>
      </c>
      <c r="D1969" s="164">
        <v>1</v>
      </c>
      <c r="E1969" s="7">
        <v>360</v>
      </c>
      <c r="F1969" s="7">
        <v>0</v>
      </c>
      <c r="G1969" s="7">
        <v>0</v>
      </c>
      <c r="H1969" s="7">
        <v>0</v>
      </c>
      <c r="I1969" s="7">
        <v>360</v>
      </c>
      <c r="J1969" s="7">
        <v>0</v>
      </c>
      <c r="K1969" s="7">
        <v>360</v>
      </c>
      <c r="L1969" s="164">
        <v>1</v>
      </c>
      <c r="M1969" s="16">
        <v>0</v>
      </c>
      <c r="N1969" s="13">
        <v>46061</v>
      </c>
    </row>
    <row r="1970" spans="1:14" x14ac:dyDescent="0.15">
      <c r="A1970" s="163" t="s">
        <v>495</v>
      </c>
      <c r="B1970" s="164">
        <v>10354</v>
      </c>
      <c r="C1970" s="163" t="s">
        <v>19</v>
      </c>
      <c r="D1970" s="164">
        <v>4</v>
      </c>
      <c r="E1970" s="7">
        <v>1400</v>
      </c>
      <c r="F1970" s="7">
        <v>0</v>
      </c>
      <c r="G1970" s="7">
        <v>0</v>
      </c>
      <c r="H1970" s="7">
        <v>0</v>
      </c>
      <c r="I1970" s="7">
        <v>1400</v>
      </c>
      <c r="J1970" s="7">
        <v>0</v>
      </c>
      <c r="K1970" s="7">
        <v>1400</v>
      </c>
      <c r="L1970" s="164">
        <v>1</v>
      </c>
      <c r="M1970" s="16">
        <v>0</v>
      </c>
      <c r="N1970" s="13">
        <v>46061</v>
      </c>
    </row>
    <row r="1971" spans="1:14" x14ac:dyDescent="0.15">
      <c r="A1971" s="163" t="s">
        <v>511</v>
      </c>
      <c r="B1971" s="164">
        <v>10227</v>
      </c>
      <c r="C1971" s="163" t="s">
        <v>19</v>
      </c>
      <c r="D1971" s="164">
        <v>1</v>
      </c>
      <c r="E1971" s="7">
        <v>385</v>
      </c>
      <c r="F1971" s="7">
        <v>0</v>
      </c>
      <c r="G1971" s="7">
        <v>0</v>
      </c>
      <c r="H1971" s="7">
        <v>0</v>
      </c>
      <c r="I1971" s="7">
        <v>385</v>
      </c>
      <c r="J1971" s="7">
        <v>0</v>
      </c>
      <c r="K1971" s="7">
        <v>385</v>
      </c>
      <c r="L1971" s="164">
        <v>1</v>
      </c>
      <c r="M1971" s="16">
        <v>0</v>
      </c>
      <c r="N1971" s="13">
        <v>46061</v>
      </c>
    </row>
    <row r="1972" spans="1:14" x14ac:dyDescent="0.15">
      <c r="A1972" s="163" t="s">
        <v>498</v>
      </c>
      <c r="B1972" s="164">
        <v>10356</v>
      </c>
      <c r="C1972" s="163" t="s">
        <v>19</v>
      </c>
      <c r="D1972" s="164">
        <v>1</v>
      </c>
      <c r="E1972" s="7">
        <v>360</v>
      </c>
      <c r="F1972" s="7">
        <v>0</v>
      </c>
      <c r="G1972" s="7">
        <v>0</v>
      </c>
      <c r="H1972" s="7">
        <v>0</v>
      </c>
      <c r="I1972" s="7">
        <v>360</v>
      </c>
      <c r="J1972" s="7">
        <v>0</v>
      </c>
      <c r="K1972" s="7">
        <v>360</v>
      </c>
      <c r="L1972" s="164">
        <v>1</v>
      </c>
      <c r="M1972" s="16">
        <v>0</v>
      </c>
      <c r="N1972" s="13">
        <v>46061</v>
      </c>
    </row>
    <row r="1973" spans="1:14" x14ac:dyDescent="0.15">
      <c r="A1973" s="163" t="s">
        <v>546</v>
      </c>
      <c r="B1973" s="164">
        <v>10391</v>
      </c>
      <c r="C1973" s="163" t="s">
        <v>31</v>
      </c>
      <c r="D1973" s="164">
        <v>1</v>
      </c>
      <c r="E1973" s="7">
        <v>325</v>
      </c>
      <c r="F1973" s="7">
        <v>0</v>
      </c>
      <c r="G1973" s="7">
        <v>0</v>
      </c>
      <c r="H1973" s="7">
        <v>0</v>
      </c>
      <c r="I1973" s="7">
        <v>325</v>
      </c>
      <c r="J1973" s="7">
        <v>0</v>
      </c>
      <c r="K1973" s="7">
        <v>325</v>
      </c>
      <c r="L1973" s="164">
        <v>1</v>
      </c>
      <c r="M1973" s="16">
        <v>0</v>
      </c>
      <c r="N1973" s="13">
        <v>46061</v>
      </c>
    </row>
    <row r="1974" spans="1:14" x14ac:dyDescent="0.15">
      <c r="A1974" s="163" t="s">
        <v>565</v>
      </c>
      <c r="B1974" s="164">
        <v>10403</v>
      </c>
      <c r="C1974" s="163" t="s">
        <v>35</v>
      </c>
      <c r="D1974" s="164">
        <v>2</v>
      </c>
      <c r="E1974" s="7">
        <v>670</v>
      </c>
      <c r="F1974" s="7">
        <v>0</v>
      </c>
      <c r="G1974" s="7">
        <v>0</v>
      </c>
      <c r="H1974" s="7">
        <v>34.909999999999997</v>
      </c>
      <c r="I1974" s="7">
        <v>635.09</v>
      </c>
      <c r="J1974" s="7">
        <v>0</v>
      </c>
      <c r="K1974" s="7">
        <v>635.09</v>
      </c>
      <c r="L1974" s="164">
        <v>1</v>
      </c>
      <c r="M1974" s="16">
        <v>0</v>
      </c>
      <c r="N1974" s="13">
        <v>46061</v>
      </c>
    </row>
    <row r="1975" spans="1:14" x14ac:dyDescent="0.15">
      <c r="A1975" s="163" t="s">
        <v>427</v>
      </c>
      <c r="B1975" s="164">
        <v>10633</v>
      </c>
      <c r="C1975" s="163" t="s">
        <v>727</v>
      </c>
      <c r="D1975" s="164">
        <v>1</v>
      </c>
      <c r="E1975" s="7">
        <v>159</v>
      </c>
      <c r="F1975" s="7">
        <v>0</v>
      </c>
      <c r="G1975" s="7">
        <v>0</v>
      </c>
      <c r="H1975" s="7">
        <v>0</v>
      </c>
      <c r="I1975" s="7">
        <v>159</v>
      </c>
      <c r="J1975" s="7">
        <v>0</v>
      </c>
      <c r="K1975" s="7">
        <v>159</v>
      </c>
      <c r="L1975" s="164">
        <v>1</v>
      </c>
      <c r="M1975" s="16">
        <v>0</v>
      </c>
      <c r="N1975" s="13">
        <v>46061</v>
      </c>
    </row>
    <row r="1976" spans="1:14" x14ac:dyDescent="0.15">
      <c r="A1976" s="163" t="s">
        <v>500</v>
      </c>
      <c r="B1976" s="164">
        <v>10494</v>
      </c>
      <c r="C1976" s="163" t="s">
        <v>98</v>
      </c>
      <c r="D1976" s="164">
        <v>2</v>
      </c>
      <c r="E1976" s="7">
        <v>76</v>
      </c>
      <c r="F1976" s="7">
        <v>0</v>
      </c>
      <c r="G1976" s="7">
        <v>0</v>
      </c>
      <c r="H1976" s="7">
        <v>4.16</v>
      </c>
      <c r="I1976" s="7">
        <v>71.84</v>
      </c>
      <c r="J1976" s="7">
        <v>0</v>
      </c>
      <c r="K1976" s="7">
        <v>71.84</v>
      </c>
      <c r="L1976" s="164">
        <v>1</v>
      </c>
      <c r="M1976" s="16">
        <v>0</v>
      </c>
      <c r="N1976" s="13">
        <v>46061</v>
      </c>
    </row>
    <row r="1977" spans="1:14" x14ac:dyDescent="0.15">
      <c r="A1977" s="163" t="s">
        <v>715</v>
      </c>
      <c r="B1977" s="164">
        <v>10613</v>
      </c>
      <c r="C1977" s="163" t="s">
        <v>712</v>
      </c>
      <c r="D1977" s="164">
        <v>2</v>
      </c>
      <c r="E1977" s="7">
        <v>470</v>
      </c>
      <c r="F1977" s="7">
        <v>0</v>
      </c>
      <c r="G1977" s="7">
        <v>0</v>
      </c>
      <c r="H1977" s="7">
        <v>79.900000000000006</v>
      </c>
      <c r="I1977" s="7">
        <v>390.1</v>
      </c>
      <c r="J1977" s="7">
        <v>0</v>
      </c>
      <c r="K1977" s="7">
        <v>390.1</v>
      </c>
      <c r="L1977" s="164">
        <v>1</v>
      </c>
      <c r="M1977" s="16">
        <v>0</v>
      </c>
      <c r="N1977" s="13">
        <v>46062</v>
      </c>
    </row>
    <row r="1978" spans="1:14" x14ac:dyDescent="0.15">
      <c r="A1978" s="163" t="s">
        <v>842</v>
      </c>
      <c r="B1978" s="164">
        <v>10614</v>
      </c>
      <c r="C1978" s="163" t="s">
        <v>712</v>
      </c>
      <c r="D1978" s="164">
        <v>1</v>
      </c>
      <c r="E1978" s="7">
        <v>245</v>
      </c>
      <c r="F1978" s="7">
        <v>0</v>
      </c>
      <c r="G1978" s="7">
        <v>0</v>
      </c>
      <c r="H1978" s="7">
        <v>41.64</v>
      </c>
      <c r="I1978" s="7">
        <v>203.36</v>
      </c>
      <c r="J1978" s="7">
        <v>0</v>
      </c>
      <c r="K1978" s="7">
        <v>203.36</v>
      </c>
      <c r="L1978" s="164">
        <v>1</v>
      </c>
      <c r="M1978" s="16">
        <v>0</v>
      </c>
      <c r="N1978" s="13">
        <v>46062</v>
      </c>
    </row>
    <row r="1979" spans="1:14" x14ac:dyDescent="0.15">
      <c r="A1979" s="163" t="s">
        <v>716</v>
      </c>
      <c r="B1979" s="164">
        <v>10611</v>
      </c>
      <c r="C1979" s="163" t="s">
        <v>712</v>
      </c>
      <c r="D1979" s="164">
        <v>1</v>
      </c>
      <c r="E1979" s="7">
        <v>235</v>
      </c>
      <c r="F1979" s="7">
        <v>0</v>
      </c>
      <c r="G1979" s="7">
        <v>0</v>
      </c>
      <c r="H1979" s="7">
        <v>39.96</v>
      </c>
      <c r="I1979" s="7">
        <v>195.04</v>
      </c>
      <c r="J1979" s="7">
        <v>0</v>
      </c>
      <c r="K1979" s="7">
        <v>195.04</v>
      </c>
      <c r="L1979" s="164">
        <v>1</v>
      </c>
      <c r="M1979" s="16">
        <v>0</v>
      </c>
      <c r="N1979" s="13">
        <v>46062</v>
      </c>
    </row>
    <row r="1980" spans="1:14" x14ac:dyDescent="0.15">
      <c r="A1980" s="163" t="s">
        <v>685</v>
      </c>
      <c r="B1980" s="164">
        <v>10457</v>
      </c>
      <c r="C1980" s="163" t="s">
        <v>38</v>
      </c>
      <c r="D1980" s="164">
        <v>1</v>
      </c>
      <c r="E1980" s="7">
        <v>285</v>
      </c>
      <c r="F1980" s="7">
        <v>0</v>
      </c>
      <c r="G1980" s="7">
        <v>0</v>
      </c>
      <c r="H1980" s="7">
        <v>0</v>
      </c>
      <c r="I1980" s="7">
        <v>285</v>
      </c>
      <c r="J1980" s="7">
        <v>0</v>
      </c>
      <c r="K1980" s="7">
        <v>285</v>
      </c>
      <c r="L1980" s="164">
        <v>1</v>
      </c>
      <c r="M1980" s="16">
        <v>0</v>
      </c>
      <c r="N1980" s="13">
        <v>46062</v>
      </c>
    </row>
    <row r="1981" spans="1:14" x14ac:dyDescent="0.15">
      <c r="A1981" s="163" t="s">
        <v>803</v>
      </c>
      <c r="B1981" s="164">
        <v>10241</v>
      </c>
      <c r="C1981" s="163" t="s">
        <v>38</v>
      </c>
      <c r="D1981" s="164">
        <v>1</v>
      </c>
      <c r="E1981" s="7">
        <v>595</v>
      </c>
      <c r="F1981" s="7">
        <v>0</v>
      </c>
      <c r="G1981" s="7">
        <v>0</v>
      </c>
      <c r="H1981" s="7">
        <v>101.14</v>
      </c>
      <c r="I1981" s="7">
        <v>493.86</v>
      </c>
      <c r="J1981" s="7">
        <v>0</v>
      </c>
      <c r="K1981" s="7">
        <v>493.86</v>
      </c>
      <c r="L1981" s="164">
        <v>1</v>
      </c>
      <c r="M1981" s="16">
        <v>0</v>
      </c>
      <c r="N1981" s="13">
        <v>46062</v>
      </c>
    </row>
    <row r="1982" spans="1:14" x14ac:dyDescent="0.15">
      <c r="A1982" s="163" t="s">
        <v>478</v>
      </c>
      <c r="B1982" s="164">
        <v>10461</v>
      </c>
      <c r="C1982" s="163" t="s">
        <v>38</v>
      </c>
      <c r="D1982" s="164">
        <v>1</v>
      </c>
      <c r="E1982" s="7">
        <v>275</v>
      </c>
      <c r="F1982" s="7">
        <v>0</v>
      </c>
      <c r="G1982" s="7">
        <v>0</v>
      </c>
      <c r="H1982" s="7">
        <v>0</v>
      </c>
      <c r="I1982" s="7">
        <v>275</v>
      </c>
      <c r="J1982" s="7">
        <v>0</v>
      </c>
      <c r="K1982" s="7">
        <v>275</v>
      </c>
      <c r="L1982" s="164">
        <v>1</v>
      </c>
      <c r="M1982" s="16">
        <v>0</v>
      </c>
      <c r="N1982" s="13">
        <v>46062</v>
      </c>
    </row>
    <row r="1983" spans="1:14" x14ac:dyDescent="0.15">
      <c r="A1983" s="163" t="s">
        <v>479</v>
      </c>
      <c r="B1983" s="164">
        <v>10396</v>
      </c>
      <c r="C1983" s="163" t="s">
        <v>32</v>
      </c>
      <c r="D1983" s="164">
        <v>1</v>
      </c>
      <c r="E1983" s="7">
        <v>555</v>
      </c>
      <c r="F1983" s="7">
        <v>0</v>
      </c>
      <c r="G1983" s="7">
        <v>0</v>
      </c>
      <c r="H1983" s="7">
        <v>0</v>
      </c>
      <c r="I1983" s="7">
        <v>555</v>
      </c>
      <c r="J1983" s="7">
        <v>0</v>
      </c>
      <c r="K1983" s="7">
        <v>555</v>
      </c>
      <c r="L1983" s="164">
        <v>1</v>
      </c>
      <c r="M1983" s="16">
        <v>0</v>
      </c>
      <c r="N1983" s="13">
        <v>46062</v>
      </c>
    </row>
    <row r="1984" spans="1:14" x14ac:dyDescent="0.15">
      <c r="A1984" s="163" t="s">
        <v>480</v>
      </c>
      <c r="B1984" s="164">
        <v>10225</v>
      </c>
      <c r="C1984" s="163" t="s">
        <v>481</v>
      </c>
      <c r="D1984" s="164">
        <v>1</v>
      </c>
      <c r="E1984" s="7">
        <v>255</v>
      </c>
      <c r="F1984" s="7">
        <v>0</v>
      </c>
      <c r="G1984" s="7">
        <v>0</v>
      </c>
      <c r="H1984" s="7">
        <v>0</v>
      </c>
      <c r="I1984" s="7">
        <v>255</v>
      </c>
      <c r="J1984" s="7">
        <v>0</v>
      </c>
      <c r="K1984" s="7">
        <v>255</v>
      </c>
      <c r="L1984" s="164">
        <v>1</v>
      </c>
      <c r="M1984" s="16">
        <v>0</v>
      </c>
      <c r="N1984" s="13">
        <v>46062</v>
      </c>
    </row>
    <row r="1985" spans="1:14" x14ac:dyDescent="0.15">
      <c r="A1985" s="163" t="s">
        <v>538</v>
      </c>
      <c r="B1985" s="164">
        <v>10645</v>
      </c>
      <c r="C1985" s="163" t="s">
        <v>519</v>
      </c>
      <c r="D1985" s="164">
        <v>1</v>
      </c>
      <c r="E1985" s="7">
        <v>340</v>
      </c>
      <c r="F1985" s="7">
        <v>0</v>
      </c>
      <c r="G1985" s="7">
        <v>0</v>
      </c>
      <c r="H1985" s="7">
        <v>0</v>
      </c>
      <c r="I1985" s="7">
        <v>340</v>
      </c>
      <c r="J1985" s="7">
        <v>0</v>
      </c>
      <c r="K1985" s="7">
        <v>340</v>
      </c>
      <c r="L1985" s="164">
        <v>1</v>
      </c>
      <c r="M1985" s="16">
        <v>0</v>
      </c>
      <c r="N1985" s="13">
        <v>46062</v>
      </c>
    </row>
    <row r="1986" spans="1:14" x14ac:dyDescent="0.15">
      <c r="A1986" s="163" t="s">
        <v>503</v>
      </c>
      <c r="B1986" s="164">
        <v>10044</v>
      </c>
      <c r="C1986" s="163" t="s">
        <v>481</v>
      </c>
      <c r="D1986" s="164">
        <v>1</v>
      </c>
      <c r="E1986" s="7">
        <v>260</v>
      </c>
      <c r="F1986" s="7">
        <v>0</v>
      </c>
      <c r="G1986" s="7">
        <v>0</v>
      </c>
      <c r="H1986" s="7">
        <v>0</v>
      </c>
      <c r="I1986" s="7">
        <v>260</v>
      </c>
      <c r="J1986" s="7">
        <v>0</v>
      </c>
      <c r="K1986" s="7">
        <v>260</v>
      </c>
      <c r="L1986" s="164">
        <v>1</v>
      </c>
      <c r="M1986" s="16">
        <v>0</v>
      </c>
      <c r="N1986" s="13">
        <v>46062</v>
      </c>
    </row>
    <row r="1987" spans="1:14" x14ac:dyDescent="0.15">
      <c r="A1987" s="163" t="s">
        <v>504</v>
      </c>
      <c r="B1987" s="164">
        <v>10125</v>
      </c>
      <c r="C1987" s="163" t="s">
        <v>483</v>
      </c>
      <c r="D1987" s="164">
        <v>1</v>
      </c>
      <c r="E1987" s="7">
        <v>275</v>
      </c>
      <c r="F1987" s="7">
        <v>0</v>
      </c>
      <c r="G1987" s="7">
        <v>0</v>
      </c>
      <c r="H1987" s="7">
        <v>0</v>
      </c>
      <c r="I1987" s="7">
        <v>275</v>
      </c>
      <c r="J1987" s="7">
        <v>0</v>
      </c>
      <c r="K1987" s="7">
        <v>275</v>
      </c>
      <c r="L1987" s="164">
        <v>1</v>
      </c>
      <c r="M1987" s="16">
        <v>0</v>
      </c>
      <c r="N1987" s="13">
        <v>46062</v>
      </c>
    </row>
    <row r="1988" spans="1:14" x14ac:dyDescent="0.15">
      <c r="A1988" s="163" t="s">
        <v>522</v>
      </c>
      <c r="B1988" s="164">
        <v>10055</v>
      </c>
      <c r="C1988" s="163" t="s">
        <v>481</v>
      </c>
      <c r="D1988" s="164">
        <v>1</v>
      </c>
      <c r="E1988" s="7">
        <v>260</v>
      </c>
      <c r="F1988" s="7">
        <v>0</v>
      </c>
      <c r="G1988" s="7">
        <v>0</v>
      </c>
      <c r="H1988" s="7">
        <v>0</v>
      </c>
      <c r="I1988" s="7">
        <v>260</v>
      </c>
      <c r="J1988" s="7">
        <v>0</v>
      </c>
      <c r="K1988" s="7">
        <v>260</v>
      </c>
      <c r="L1988" s="164">
        <v>1</v>
      </c>
      <c r="M1988" s="16">
        <v>0</v>
      </c>
      <c r="N1988" s="13">
        <v>46062</v>
      </c>
    </row>
    <row r="1989" spans="1:14" x14ac:dyDescent="0.15">
      <c r="A1989" s="163" t="s">
        <v>487</v>
      </c>
      <c r="B1989" s="164">
        <v>10442</v>
      </c>
      <c r="C1989" s="163" t="s">
        <v>99</v>
      </c>
      <c r="D1989" s="164">
        <v>2</v>
      </c>
      <c r="E1989" s="7">
        <v>166</v>
      </c>
      <c r="F1989" s="7">
        <v>0</v>
      </c>
      <c r="G1989" s="7">
        <v>0</v>
      </c>
      <c r="H1989" s="7">
        <v>28.2</v>
      </c>
      <c r="I1989" s="7">
        <v>137.80000000000001</v>
      </c>
      <c r="J1989" s="7">
        <v>0</v>
      </c>
      <c r="K1989" s="7">
        <v>137.80000000000001</v>
      </c>
      <c r="L1989" s="164">
        <v>1</v>
      </c>
      <c r="M1989" s="16">
        <v>0</v>
      </c>
      <c r="N1989" s="13">
        <v>46062</v>
      </c>
    </row>
    <row r="1990" spans="1:14" x14ac:dyDescent="0.15">
      <c r="A1990" s="163" t="s">
        <v>523</v>
      </c>
      <c r="B1990" s="164">
        <v>10446</v>
      </c>
      <c r="C1990" s="163" t="s">
        <v>99</v>
      </c>
      <c r="D1990" s="164">
        <v>1</v>
      </c>
      <c r="E1990" s="7">
        <v>195</v>
      </c>
      <c r="F1990" s="7">
        <v>0</v>
      </c>
      <c r="G1990" s="7">
        <v>0</v>
      </c>
      <c r="H1990" s="7">
        <v>0</v>
      </c>
      <c r="I1990" s="7">
        <v>195</v>
      </c>
      <c r="J1990" s="7">
        <v>0</v>
      </c>
      <c r="K1990" s="7">
        <v>195</v>
      </c>
      <c r="L1990" s="164">
        <v>1</v>
      </c>
      <c r="M1990" s="16">
        <v>0</v>
      </c>
      <c r="N1990" s="13">
        <v>46062</v>
      </c>
    </row>
    <row r="1991" spans="1:14" x14ac:dyDescent="0.15">
      <c r="A1991" s="163" t="s">
        <v>751</v>
      </c>
      <c r="B1991" s="164">
        <v>10439</v>
      </c>
      <c r="C1991" s="163" t="s">
        <v>99</v>
      </c>
      <c r="D1991" s="164">
        <v>1</v>
      </c>
      <c r="E1991" s="7">
        <v>119</v>
      </c>
      <c r="F1991" s="7">
        <v>0</v>
      </c>
      <c r="G1991" s="7">
        <v>0</v>
      </c>
      <c r="H1991" s="7">
        <v>20.239999999999998</v>
      </c>
      <c r="I1991" s="7">
        <v>98.76</v>
      </c>
      <c r="J1991" s="7">
        <v>0</v>
      </c>
      <c r="K1991" s="7">
        <v>98.76</v>
      </c>
      <c r="L1991" s="164">
        <v>1</v>
      </c>
      <c r="M1991" s="16">
        <v>0</v>
      </c>
      <c r="N1991" s="13">
        <v>46062</v>
      </c>
    </row>
    <row r="1992" spans="1:14" x14ac:dyDescent="0.15">
      <c r="A1992" s="163" t="s">
        <v>543</v>
      </c>
      <c r="B1992" s="164">
        <v>10222</v>
      </c>
      <c r="C1992" s="163" t="s">
        <v>491</v>
      </c>
      <c r="D1992" s="164">
        <v>1</v>
      </c>
      <c r="E1992" s="7">
        <v>235</v>
      </c>
      <c r="F1992" s="7">
        <v>0</v>
      </c>
      <c r="G1992" s="7">
        <v>0</v>
      </c>
      <c r="H1992" s="7">
        <v>0</v>
      </c>
      <c r="I1992" s="7">
        <v>235</v>
      </c>
      <c r="J1992" s="7">
        <v>0</v>
      </c>
      <c r="K1992" s="7">
        <v>235</v>
      </c>
      <c r="L1992" s="164">
        <v>1</v>
      </c>
      <c r="M1992" s="16">
        <v>0</v>
      </c>
      <c r="N1992" s="13">
        <v>46062</v>
      </c>
    </row>
    <row r="1993" spans="1:14" x14ac:dyDescent="0.15">
      <c r="A1993" s="163" t="s">
        <v>492</v>
      </c>
      <c r="B1993" s="164">
        <v>10216</v>
      </c>
      <c r="C1993" s="163" t="s">
        <v>491</v>
      </c>
      <c r="D1993" s="164">
        <v>1</v>
      </c>
      <c r="E1993" s="7">
        <v>245</v>
      </c>
      <c r="F1993" s="7">
        <v>0</v>
      </c>
      <c r="G1993" s="7">
        <v>0</v>
      </c>
      <c r="H1993" s="7">
        <v>0</v>
      </c>
      <c r="I1993" s="7">
        <v>245</v>
      </c>
      <c r="J1993" s="7">
        <v>0</v>
      </c>
      <c r="K1993" s="7">
        <v>245</v>
      </c>
      <c r="L1993" s="164">
        <v>1</v>
      </c>
      <c r="M1993" s="16">
        <v>0</v>
      </c>
      <c r="N1993" s="13">
        <v>46062</v>
      </c>
    </row>
    <row r="1994" spans="1:14" x14ac:dyDescent="0.15">
      <c r="A1994" s="163" t="s">
        <v>752</v>
      </c>
      <c r="B1994" s="164">
        <v>10669</v>
      </c>
      <c r="C1994" s="163" t="s">
        <v>462</v>
      </c>
      <c r="D1994" s="164">
        <v>1</v>
      </c>
      <c r="E1994" s="7">
        <v>315</v>
      </c>
      <c r="F1994" s="7">
        <v>0</v>
      </c>
      <c r="G1994" s="7">
        <v>0</v>
      </c>
      <c r="H1994" s="7">
        <v>84.29</v>
      </c>
      <c r="I1994" s="7">
        <v>230.71</v>
      </c>
      <c r="J1994" s="7">
        <v>0</v>
      </c>
      <c r="K1994" s="7">
        <v>230.71</v>
      </c>
      <c r="L1994" s="164">
        <v>1</v>
      </c>
      <c r="M1994" s="16">
        <v>0</v>
      </c>
      <c r="N1994" s="13">
        <v>46062</v>
      </c>
    </row>
    <row r="1995" spans="1:14" x14ac:dyDescent="0.15">
      <c r="A1995" s="163" t="s">
        <v>493</v>
      </c>
      <c r="B1995" s="164">
        <v>10264</v>
      </c>
      <c r="C1995" s="163" t="s">
        <v>9</v>
      </c>
      <c r="D1995" s="164">
        <v>1</v>
      </c>
      <c r="E1995" s="7">
        <v>190</v>
      </c>
      <c r="F1995" s="7">
        <v>0</v>
      </c>
      <c r="G1995" s="7">
        <v>0</v>
      </c>
      <c r="H1995" s="7">
        <v>0</v>
      </c>
      <c r="I1995" s="7">
        <v>190</v>
      </c>
      <c r="J1995" s="7">
        <v>0</v>
      </c>
      <c r="K1995" s="7">
        <v>190</v>
      </c>
      <c r="L1995" s="164">
        <v>1</v>
      </c>
      <c r="M1995" s="16">
        <v>0</v>
      </c>
      <c r="N1995" s="13">
        <v>46062</v>
      </c>
    </row>
    <row r="1996" spans="1:14" x14ac:dyDescent="0.15">
      <c r="A1996" s="163" t="s">
        <v>509</v>
      </c>
      <c r="B1996" s="164">
        <v>10364</v>
      </c>
      <c r="C1996" s="163" t="s">
        <v>9</v>
      </c>
      <c r="D1996" s="164">
        <v>1</v>
      </c>
      <c r="E1996" s="7">
        <v>330</v>
      </c>
      <c r="F1996" s="7">
        <v>0</v>
      </c>
      <c r="G1996" s="7">
        <v>0</v>
      </c>
      <c r="H1996" s="7">
        <v>0</v>
      </c>
      <c r="I1996" s="7">
        <v>330</v>
      </c>
      <c r="J1996" s="7">
        <v>0</v>
      </c>
      <c r="K1996" s="7">
        <v>330</v>
      </c>
      <c r="L1996" s="164">
        <v>1</v>
      </c>
      <c r="M1996" s="16">
        <v>0</v>
      </c>
      <c r="N1996" s="13">
        <v>46062</v>
      </c>
    </row>
    <row r="1997" spans="1:14" x14ac:dyDescent="0.15">
      <c r="A1997" s="163" t="s">
        <v>496</v>
      </c>
      <c r="B1997" s="164">
        <v>10360</v>
      </c>
      <c r="C1997" s="163" t="s">
        <v>19</v>
      </c>
      <c r="D1997" s="164">
        <v>1</v>
      </c>
      <c r="E1997" s="7">
        <v>385</v>
      </c>
      <c r="F1997" s="7">
        <v>0</v>
      </c>
      <c r="G1997" s="7">
        <v>0</v>
      </c>
      <c r="H1997" s="7">
        <v>0</v>
      </c>
      <c r="I1997" s="7">
        <v>385</v>
      </c>
      <c r="J1997" s="7">
        <v>0</v>
      </c>
      <c r="K1997" s="7">
        <v>385</v>
      </c>
      <c r="L1997" s="164">
        <v>1</v>
      </c>
      <c r="M1997" s="16">
        <v>0</v>
      </c>
      <c r="N1997" s="13">
        <v>46062</v>
      </c>
    </row>
    <row r="1998" spans="1:14" x14ac:dyDescent="0.15">
      <c r="A1998" s="163" t="s">
        <v>497</v>
      </c>
      <c r="B1998" s="164">
        <v>10359</v>
      </c>
      <c r="C1998" s="163" t="s">
        <v>19</v>
      </c>
      <c r="D1998" s="164">
        <v>1</v>
      </c>
      <c r="E1998" s="7">
        <v>385</v>
      </c>
      <c r="F1998" s="7">
        <v>0</v>
      </c>
      <c r="G1998" s="7">
        <v>0</v>
      </c>
      <c r="H1998" s="7">
        <v>0</v>
      </c>
      <c r="I1998" s="7">
        <v>385</v>
      </c>
      <c r="J1998" s="7">
        <v>0</v>
      </c>
      <c r="K1998" s="7">
        <v>385</v>
      </c>
      <c r="L1998" s="164">
        <v>1</v>
      </c>
      <c r="M1998" s="16">
        <v>0</v>
      </c>
      <c r="N1998" s="13">
        <v>46062</v>
      </c>
    </row>
    <row r="1999" spans="1:14" x14ac:dyDescent="0.15">
      <c r="A1999" s="163" t="s">
        <v>498</v>
      </c>
      <c r="B1999" s="164">
        <v>10356</v>
      </c>
      <c r="C1999" s="163" t="s">
        <v>19</v>
      </c>
      <c r="D1999" s="164">
        <v>1</v>
      </c>
      <c r="E1999" s="7">
        <v>360</v>
      </c>
      <c r="F1999" s="7">
        <v>0</v>
      </c>
      <c r="G1999" s="7">
        <v>0</v>
      </c>
      <c r="H1999" s="7">
        <v>0</v>
      </c>
      <c r="I1999" s="7">
        <v>360</v>
      </c>
      <c r="J1999" s="7">
        <v>0</v>
      </c>
      <c r="K1999" s="7">
        <v>360</v>
      </c>
      <c r="L1999" s="164">
        <v>1</v>
      </c>
      <c r="M1999" s="16">
        <v>0</v>
      </c>
      <c r="N1999" s="13">
        <v>46062</v>
      </c>
    </row>
    <row r="2000" spans="1:14" x14ac:dyDescent="0.15">
      <c r="A2000" s="163" t="s">
        <v>564</v>
      </c>
      <c r="B2000" s="164">
        <v>10037</v>
      </c>
      <c r="C2000" s="163" t="s">
        <v>4</v>
      </c>
      <c r="D2000" s="164">
        <v>1</v>
      </c>
      <c r="E2000" s="7">
        <v>385</v>
      </c>
      <c r="F2000" s="7">
        <v>0</v>
      </c>
      <c r="G2000" s="7">
        <v>0</v>
      </c>
      <c r="H2000" s="7">
        <v>65.44</v>
      </c>
      <c r="I2000" s="7">
        <v>319.56</v>
      </c>
      <c r="J2000" s="7">
        <v>0</v>
      </c>
      <c r="K2000" s="7">
        <v>319.56</v>
      </c>
      <c r="L2000" s="164">
        <v>1</v>
      </c>
      <c r="M2000" s="16">
        <v>0</v>
      </c>
      <c r="N2000" s="13">
        <v>46062</v>
      </c>
    </row>
    <row r="2001" spans="1:14" x14ac:dyDescent="0.15">
      <c r="A2001" s="163" t="s">
        <v>565</v>
      </c>
      <c r="B2001" s="164">
        <v>10403</v>
      </c>
      <c r="C2001" s="163" t="s">
        <v>35</v>
      </c>
      <c r="D2001" s="164">
        <v>1</v>
      </c>
      <c r="E2001" s="7">
        <v>335</v>
      </c>
      <c r="F2001" s="7">
        <v>0</v>
      </c>
      <c r="G2001" s="7">
        <v>0</v>
      </c>
      <c r="H2001" s="7">
        <v>0</v>
      </c>
      <c r="I2001" s="7">
        <v>335</v>
      </c>
      <c r="J2001" s="7">
        <v>0</v>
      </c>
      <c r="K2001" s="7">
        <v>335</v>
      </c>
      <c r="L2001" s="164">
        <v>1</v>
      </c>
      <c r="M2001" s="16">
        <v>0</v>
      </c>
      <c r="N2001" s="13">
        <v>46062</v>
      </c>
    </row>
    <row r="2002" spans="1:14" x14ac:dyDescent="0.15">
      <c r="A2002" s="163" t="s">
        <v>806</v>
      </c>
      <c r="B2002" s="164">
        <v>10608</v>
      </c>
      <c r="C2002" s="163" t="s">
        <v>712</v>
      </c>
      <c r="D2002" s="164">
        <v>2</v>
      </c>
      <c r="E2002" s="7">
        <v>550</v>
      </c>
      <c r="F2002" s="7">
        <v>0</v>
      </c>
      <c r="G2002" s="7">
        <v>0</v>
      </c>
      <c r="H2002" s="7">
        <v>93.48</v>
      </c>
      <c r="I2002" s="7">
        <v>456.52</v>
      </c>
      <c r="J2002" s="7">
        <v>0</v>
      </c>
      <c r="K2002" s="7">
        <v>456.52</v>
      </c>
      <c r="L2002" s="164">
        <v>1</v>
      </c>
      <c r="M2002" s="16">
        <v>0</v>
      </c>
      <c r="N2002" s="13">
        <v>46062</v>
      </c>
    </row>
    <row r="2003" spans="1:14" x14ac:dyDescent="0.15">
      <c r="A2003" s="163" t="s">
        <v>841</v>
      </c>
      <c r="B2003" s="164">
        <v>10641111111</v>
      </c>
      <c r="C2003" s="163" t="s">
        <v>744</v>
      </c>
      <c r="D2003" s="164">
        <v>1</v>
      </c>
      <c r="E2003" s="7">
        <v>90</v>
      </c>
      <c r="F2003" s="7">
        <v>0</v>
      </c>
      <c r="G2003" s="7">
        <v>0</v>
      </c>
      <c r="H2003" s="7">
        <v>0</v>
      </c>
      <c r="I2003" s="7">
        <v>90</v>
      </c>
      <c r="J2003" s="7">
        <v>0</v>
      </c>
      <c r="K2003" s="7">
        <v>90</v>
      </c>
      <c r="L2003" s="164">
        <v>1</v>
      </c>
      <c r="M2003" s="16">
        <v>0</v>
      </c>
      <c r="N2003" s="13">
        <v>46062</v>
      </c>
    </row>
    <row r="2004" spans="1:14" x14ac:dyDescent="0.15">
      <c r="A2004" s="163" t="s">
        <v>500</v>
      </c>
      <c r="B2004" s="164">
        <v>10494</v>
      </c>
      <c r="C2004" s="163" t="s">
        <v>98</v>
      </c>
      <c r="D2004" s="164">
        <v>1</v>
      </c>
      <c r="E2004" s="7">
        <v>38</v>
      </c>
      <c r="F2004" s="7">
        <v>0</v>
      </c>
      <c r="G2004" s="7">
        <v>0</v>
      </c>
      <c r="H2004" s="7">
        <v>0</v>
      </c>
      <c r="I2004" s="7">
        <v>38</v>
      </c>
      <c r="J2004" s="7">
        <v>0</v>
      </c>
      <c r="K2004" s="7">
        <v>38</v>
      </c>
      <c r="L2004" s="164">
        <v>1</v>
      </c>
      <c r="M2004" s="16">
        <v>0</v>
      </c>
      <c r="N2004" s="13">
        <v>46062</v>
      </c>
    </row>
    <row r="2005" spans="1:14" x14ac:dyDescent="0.15">
      <c r="A2005" s="163" t="s">
        <v>715</v>
      </c>
      <c r="B2005" s="164">
        <v>10613</v>
      </c>
      <c r="C2005" s="163" t="s">
        <v>712</v>
      </c>
      <c r="D2005" s="164">
        <v>3</v>
      </c>
      <c r="E2005" s="7">
        <v>705</v>
      </c>
      <c r="F2005" s="7">
        <v>0</v>
      </c>
      <c r="G2005" s="7">
        <v>0</v>
      </c>
      <c r="H2005" s="7">
        <v>191.39</v>
      </c>
      <c r="I2005" s="7">
        <v>513.61</v>
      </c>
      <c r="J2005" s="7">
        <v>0</v>
      </c>
      <c r="K2005" s="7">
        <v>513.61</v>
      </c>
      <c r="L2005" s="164">
        <v>1</v>
      </c>
      <c r="M2005" s="16">
        <v>0</v>
      </c>
      <c r="N2005" s="13">
        <v>46063</v>
      </c>
    </row>
    <row r="2006" spans="1:14" x14ac:dyDescent="0.15">
      <c r="A2006" s="163" t="s">
        <v>842</v>
      </c>
      <c r="B2006" s="164">
        <v>10614</v>
      </c>
      <c r="C2006" s="163" t="s">
        <v>712</v>
      </c>
      <c r="D2006" s="164">
        <v>3</v>
      </c>
      <c r="E2006" s="7">
        <v>735</v>
      </c>
      <c r="F2006" s="7">
        <v>0</v>
      </c>
      <c r="G2006" s="7">
        <v>0</v>
      </c>
      <c r="H2006" s="7">
        <v>199.52</v>
      </c>
      <c r="I2006" s="7">
        <v>535.48</v>
      </c>
      <c r="J2006" s="7">
        <v>0</v>
      </c>
      <c r="K2006" s="7">
        <v>535.48</v>
      </c>
      <c r="L2006" s="164">
        <v>1</v>
      </c>
      <c r="M2006" s="16">
        <v>0</v>
      </c>
      <c r="N2006" s="13">
        <v>46063</v>
      </c>
    </row>
    <row r="2007" spans="1:14" x14ac:dyDescent="0.15">
      <c r="A2007" s="163" t="s">
        <v>477</v>
      </c>
      <c r="B2007" s="164">
        <v>10449</v>
      </c>
      <c r="C2007" s="163" t="s">
        <v>38</v>
      </c>
      <c r="D2007" s="164">
        <v>1</v>
      </c>
      <c r="E2007" s="7">
        <v>260</v>
      </c>
      <c r="F2007" s="7">
        <v>0</v>
      </c>
      <c r="G2007" s="7">
        <v>0</v>
      </c>
      <c r="H2007" s="7">
        <v>0</v>
      </c>
      <c r="I2007" s="7">
        <v>260</v>
      </c>
      <c r="J2007" s="7">
        <v>0</v>
      </c>
      <c r="K2007" s="7">
        <v>260</v>
      </c>
      <c r="L2007" s="164">
        <v>1</v>
      </c>
      <c r="M2007" s="16">
        <v>0</v>
      </c>
      <c r="N2007" s="13">
        <v>46063</v>
      </c>
    </row>
    <row r="2008" spans="1:14" x14ac:dyDescent="0.15">
      <c r="A2008" s="163" t="s">
        <v>501</v>
      </c>
      <c r="B2008" s="164">
        <v>10450</v>
      </c>
      <c r="C2008" s="163" t="s">
        <v>38</v>
      </c>
      <c r="D2008" s="164">
        <v>1</v>
      </c>
      <c r="E2008" s="7">
        <v>470</v>
      </c>
      <c r="F2008" s="7">
        <v>0</v>
      </c>
      <c r="G2008" s="7">
        <v>0</v>
      </c>
      <c r="H2008" s="7">
        <v>0</v>
      </c>
      <c r="I2008" s="7">
        <v>470</v>
      </c>
      <c r="J2008" s="7">
        <v>0</v>
      </c>
      <c r="K2008" s="7">
        <v>470</v>
      </c>
      <c r="L2008" s="164">
        <v>1</v>
      </c>
      <c r="M2008" s="16">
        <v>0</v>
      </c>
      <c r="N2008" s="13">
        <v>46063</v>
      </c>
    </row>
    <row r="2009" spans="1:14" x14ac:dyDescent="0.15">
      <c r="A2009" s="163" t="s">
        <v>583</v>
      </c>
      <c r="B2009" s="164">
        <v>10158</v>
      </c>
      <c r="C2009" s="163" t="s">
        <v>519</v>
      </c>
      <c r="D2009" s="164">
        <v>1</v>
      </c>
      <c r="E2009" s="7">
        <v>385</v>
      </c>
      <c r="F2009" s="7">
        <v>0</v>
      </c>
      <c r="G2009" s="7">
        <v>0</v>
      </c>
      <c r="H2009" s="7">
        <v>0</v>
      </c>
      <c r="I2009" s="7">
        <v>385</v>
      </c>
      <c r="J2009" s="7">
        <v>0</v>
      </c>
      <c r="K2009" s="7">
        <v>385</v>
      </c>
      <c r="L2009" s="164">
        <v>1</v>
      </c>
      <c r="M2009" s="16">
        <v>0</v>
      </c>
      <c r="N2009" s="13">
        <v>46063</v>
      </c>
    </row>
    <row r="2010" spans="1:14" x14ac:dyDescent="0.15">
      <c r="A2010" s="163" t="s">
        <v>482</v>
      </c>
      <c r="B2010" s="164">
        <v>10109</v>
      </c>
      <c r="C2010" s="163" t="s">
        <v>483</v>
      </c>
      <c r="D2010" s="164">
        <v>1</v>
      </c>
      <c r="E2010" s="7">
        <v>275</v>
      </c>
      <c r="F2010" s="7">
        <v>0</v>
      </c>
      <c r="G2010" s="7">
        <v>0</v>
      </c>
      <c r="H2010" s="7">
        <v>0</v>
      </c>
      <c r="I2010" s="7">
        <v>275</v>
      </c>
      <c r="J2010" s="7">
        <v>0</v>
      </c>
      <c r="K2010" s="7">
        <v>275</v>
      </c>
      <c r="L2010" s="164">
        <v>1</v>
      </c>
      <c r="M2010" s="16">
        <v>0</v>
      </c>
      <c r="N2010" s="13">
        <v>46063</v>
      </c>
    </row>
    <row r="2011" spans="1:14" x14ac:dyDescent="0.15">
      <c r="A2011" s="163" t="s">
        <v>576</v>
      </c>
      <c r="B2011" s="164">
        <v>10111</v>
      </c>
      <c r="C2011" s="163" t="s">
        <v>483</v>
      </c>
      <c r="D2011" s="164">
        <v>1</v>
      </c>
      <c r="E2011" s="7">
        <v>355</v>
      </c>
      <c r="F2011" s="7">
        <v>0</v>
      </c>
      <c r="G2011" s="7">
        <v>0</v>
      </c>
      <c r="H2011" s="7">
        <v>0</v>
      </c>
      <c r="I2011" s="7">
        <v>355</v>
      </c>
      <c r="J2011" s="7">
        <v>0</v>
      </c>
      <c r="K2011" s="7">
        <v>355</v>
      </c>
      <c r="L2011" s="164">
        <v>1</v>
      </c>
      <c r="M2011" s="16">
        <v>0</v>
      </c>
      <c r="N2011" s="13">
        <v>46063</v>
      </c>
    </row>
    <row r="2012" spans="1:14" x14ac:dyDescent="0.15">
      <c r="A2012" s="163" t="s">
        <v>692</v>
      </c>
      <c r="B2012" s="164">
        <v>10135</v>
      </c>
      <c r="C2012" s="163" t="s">
        <v>519</v>
      </c>
      <c r="D2012" s="164">
        <v>1</v>
      </c>
      <c r="E2012" s="7">
        <v>310</v>
      </c>
      <c r="F2012" s="7">
        <v>0</v>
      </c>
      <c r="G2012" s="7">
        <v>0</v>
      </c>
      <c r="H2012" s="7">
        <v>0</v>
      </c>
      <c r="I2012" s="7">
        <v>310</v>
      </c>
      <c r="J2012" s="7">
        <v>0</v>
      </c>
      <c r="K2012" s="7">
        <v>310</v>
      </c>
      <c r="L2012" s="164">
        <v>1</v>
      </c>
      <c r="M2012" s="16">
        <v>0</v>
      </c>
      <c r="N2012" s="13">
        <v>46063</v>
      </c>
    </row>
    <row r="2013" spans="1:14" x14ac:dyDescent="0.15">
      <c r="A2013" s="163" t="s">
        <v>486</v>
      </c>
      <c r="B2013" s="164">
        <v>10075</v>
      </c>
      <c r="C2013" s="163" t="s">
        <v>481</v>
      </c>
      <c r="D2013" s="164">
        <v>1</v>
      </c>
      <c r="E2013" s="7">
        <v>275</v>
      </c>
      <c r="F2013" s="7">
        <v>0</v>
      </c>
      <c r="G2013" s="7">
        <v>0</v>
      </c>
      <c r="H2013" s="7">
        <v>0</v>
      </c>
      <c r="I2013" s="7">
        <v>275</v>
      </c>
      <c r="J2013" s="7">
        <v>0</v>
      </c>
      <c r="K2013" s="7">
        <v>275</v>
      </c>
      <c r="L2013" s="164">
        <v>1</v>
      </c>
      <c r="M2013" s="16">
        <v>0</v>
      </c>
      <c r="N2013" s="13">
        <v>46063</v>
      </c>
    </row>
    <row r="2014" spans="1:14" x14ac:dyDescent="0.15">
      <c r="A2014" s="163" t="s">
        <v>542</v>
      </c>
      <c r="B2014" s="164">
        <v>10436</v>
      </c>
      <c r="C2014" s="163" t="s">
        <v>99</v>
      </c>
      <c r="D2014" s="164">
        <v>2</v>
      </c>
      <c r="E2014" s="7">
        <v>90</v>
      </c>
      <c r="F2014" s="7">
        <v>0</v>
      </c>
      <c r="G2014" s="7">
        <v>0</v>
      </c>
      <c r="H2014" s="7">
        <v>0</v>
      </c>
      <c r="I2014" s="7">
        <v>90</v>
      </c>
      <c r="J2014" s="7">
        <v>0</v>
      </c>
      <c r="K2014" s="7">
        <v>90</v>
      </c>
      <c r="L2014" s="164">
        <v>1</v>
      </c>
      <c r="M2014" s="16">
        <v>0</v>
      </c>
      <c r="N2014" s="13">
        <v>46063</v>
      </c>
    </row>
    <row r="2015" spans="1:14" x14ac:dyDescent="0.15">
      <c r="A2015" s="163" t="s">
        <v>626</v>
      </c>
      <c r="B2015" s="164">
        <v>10471</v>
      </c>
      <c r="C2015" s="163" t="s">
        <v>5</v>
      </c>
      <c r="D2015" s="164">
        <v>1</v>
      </c>
      <c r="E2015" s="7">
        <v>495</v>
      </c>
      <c r="F2015" s="7">
        <v>0</v>
      </c>
      <c r="G2015" s="7">
        <v>0</v>
      </c>
      <c r="H2015" s="7">
        <v>0</v>
      </c>
      <c r="I2015" s="7">
        <v>495</v>
      </c>
      <c r="J2015" s="7">
        <v>0</v>
      </c>
      <c r="K2015" s="7">
        <v>495</v>
      </c>
      <c r="L2015" s="164">
        <v>1</v>
      </c>
      <c r="M2015" s="16">
        <v>0</v>
      </c>
      <c r="N2015" s="13">
        <v>46063</v>
      </c>
    </row>
    <row r="2016" spans="1:14" x14ac:dyDescent="0.15">
      <c r="A2016" s="163" t="s">
        <v>556</v>
      </c>
      <c r="B2016" s="164">
        <v>10220</v>
      </c>
      <c r="C2016" s="163" t="s">
        <v>491</v>
      </c>
      <c r="D2016" s="164">
        <v>1</v>
      </c>
      <c r="E2016" s="7">
        <v>225</v>
      </c>
      <c r="F2016" s="7">
        <v>0</v>
      </c>
      <c r="G2016" s="7">
        <v>0</v>
      </c>
      <c r="H2016" s="7">
        <v>0</v>
      </c>
      <c r="I2016" s="7">
        <v>225</v>
      </c>
      <c r="J2016" s="7">
        <v>0</v>
      </c>
      <c r="K2016" s="7">
        <v>225</v>
      </c>
      <c r="L2016" s="164">
        <v>1</v>
      </c>
      <c r="M2016" s="16">
        <v>0</v>
      </c>
      <c r="N2016" s="13">
        <v>46063</v>
      </c>
    </row>
    <row r="2017" spans="1:14" x14ac:dyDescent="0.15">
      <c r="A2017" s="163" t="s">
        <v>493</v>
      </c>
      <c r="B2017" s="164">
        <v>10264</v>
      </c>
      <c r="C2017" s="163" t="s">
        <v>9</v>
      </c>
      <c r="D2017" s="164">
        <v>4</v>
      </c>
      <c r="E2017" s="7">
        <v>760</v>
      </c>
      <c r="F2017" s="7">
        <v>0</v>
      </c>
      <c r="G2017" s="7">
        <v>0</v>
      </c>
      <c r="H2017" s="7">
        <v>51.12</v>
      </c>
      <c r="I2017" s="7">
        <v>708.88</v>
      </c>
      <c r="J2017" s="7">
        <v>0</v>
      </c>
      <c r="K2017" s="7">
        <v>708.88</v>
      </c>
      <c r="L2017" s="164">
        <v>1</v>
      </c>
      <c r="M2017" s="16">
        <v>0</v>
      </c>
      <c r="N2017" s="13">
        <v>46063</v>
      </c>
    </row>
    <row r="2018" spans="1:14" x14ac:dyDescent="0.15">
      <c r="A2018" s="163" t="s">
        <v>686</v>
      </c>
      <c r="B2018" s="164">
        <v>10366</v>
      </c>
      <c r="C2018" s="163" t="s">
        <v>9</v>
      </c>
      <c r="D2018" s="164">
        <v>1</v>
      </c>
      <c r="E2018" s="7">
        <v>270</v>
      </c>
      <c r="F2018" s="7">
        <v>0</v>
      </c>
      <c r="G2018" s="7">
        <v>0</v>
      </c>
      <c r="H2018" s="7">
        <v>18.34</v>
      </c>
      <c r="I2018" s="7">
        <v>251.66</v>
      </c>
      <c r="J2018" s="7">
        <v>0</v>
      </c>
      <c r="K2018" s="7">
        <v>251.66</v>
      </c>
      <c r="L2018" s="164">
        <v>1</v>
      </c>
      <c r="M2018" s="16">
        <v>0</v>
      </c>
      <c r="N2018" s="13">
        <v>46063</v>
      </c>
    </row>
    <row r="2019" spans="1:14" x14ac:dyDescent="0.15">
      <c r="A2019" s="163" t="s">
        <v>587</v>
      </c>
      <c r="B2019" s="164">
        <v>10381</v>
      </c>
      <c r="C2019" s="163" t="s">
        <v>9</v>
      </c>
      <c r="D2019" s="164">
        <v>1</v>
      </c>
      <c r="E2019" s="7">
        <v>225</v>
      </c>
      <c r="F2019" s="7">
        <v>0</v>
      </c>
      <c r="G2019" s="7">
        <v>0</v>
      </c>
      <c r="H2019" s="7">
        <v>15.28</v>
      </c>
      <c r="I2019" s="7">
        <v>209.72</v>
      </c>
      <c r="J2019" s="7">
        <v>0</v>
      </c>
      <c r="K2019" s="7">
        <v>209.72</v>
      </c>
      <c r="L2019" s="164">
        <v>1</v>
      </c>
      <c r="M2019" s="16">
        <v>0</v>
      </c>
      <c r="N2019" s="13">
        <v>46063</v>
      </c>
    </row>
    <row r="2020" spans="1:14" x14ac:dyDescent="0.15">
      <c r="A2020" s="163" t="s">
        <v>828</v>
      </c>
      <c r="B2020" s="164">
        <v>10380</v>
      </c>
      <c r="C2020" s="163" t="s">
        <v>9</v>
      </c>
      <c r="D2020" s="164">
        <v>1</v>
      </c>
      <c r="E2020" s="7">
        <v>230</v>
      </c>
      <c r="F2020" s="7">
        <v>0</v>
      </c>
      <c r="G2020" s="7">
        <v>0</v>
      </c>
      <c r="H2020" s="7">
        <v>0</v>
      </c>
      <c r="I2020" s="7">
        <v>230</v>
      </c>
      <c r="J2020" s="7">
        <v>0</v>
      </c>
      <c r="K2020" s="7">
        <v>230</v>
      </c>
      <c r="L2020" s="164">
        <v>1</v>
      </c>
      <c r="M2020" s="16">
        <v>0</v>
      </c>
      <c r="N2020" s="13">
        <v>46063</v>
      </c>
    </row>
    <row r="2021" spans="1:14" x14ac:dyDescent="0.15">
      <c r="A2021" s="163" t="s">
        <v>805</v>
      </c>
      <c r="B2021" s="164">
        <v>10376</v>
      </c>
      <c r="C2021" s="163" t="s">
        <v>9</v>
      </c>
      <c r="D2021" s="164">
        <v>1</v>
      </c>
      <c r="E2021" s="7">
        <v>330</v>
      </c>
      <c r="F2021" s="7">
        <v>0</v>
      </c>
      <c r="G2021" s="7">
        <v>0</v>
      </c>
      <c r="H2021" s="7">
        <v>0</v>
      </c>
      <c r="I2021" s="7">
        <v>330</v>
      </c>
      <c r="J2021" s="7">
        <v>0</v>
      </c>
      <c r="K2021" s="7">
        <v>330</v>
      </c>
      <c r="L2021" s="164">
        <v>1</v>
      </c>
      <c r="M2021" s="16">
        <v>0</v>
      </c>
      <c r="N2021" s="13">
        <v>46063</v>
      </c>
    </row>
    <row r="2022" spans="1:14" x14ac:dyDescent="0.15">
      <c r="A2022" s="163" t="s">
        <v>507</v>
      </c>
      <c r="B2022" s="164">
        <v>10373</v>
      </c>
      <c r="C2022" s="163" t="s">
        <v>9</v>
      </c>
      <c r="D2022" s="164">
        <v>1</v>
      </c>
      <c r="E2022" s="7">
        <v>275</v>
      </c>
      <c r="F2022" s="7">
        <v>0</v>
      </c>
      <c r="G2022" s="7">
        <v>0</v>
      </c>
      <c r="H2022" s="7">
        <v>0</v>
      </c>
      <c r="I2022" s="7">
        <v>275</v>
      </c>
      <c r="J2022" s="7">
        <v>0</v>
      </c>
      <c r="K2022" s="7">
        <v>275</v>
      </c>
      <c r="L2022" s="164">
        <v>1</v>
      </c>
      <c r="M2022" s="16">
        <v>0</v>
      </c>
      <c r="N2022" s="13">
        <v>46063</v>
      </c>
    </row>
    <row r="2023" spans="1:14" x14ac:dyDescent="0.15">
      <c r="A2023" s="163" t="s">
        <v>526</v>
      </c>
      <c r="B2023" s="164">
        <v>10363</v>
      </c>
      <c r="C2023" s="163" t="s">
        <v>9</v>
      </c>
      <c r="D2023" s="164">
        <v>1</v>
      </c>
      <c r="E2023" s="7">
        <v>265</v>
      </c>
      <c r="F2023" s="7">
        <v>0</v>
      </c>
      <c r="G2023" s="7">
        <v>0</v>
      </c>
      <c r="H2023" s="7">
        <v>18</v>
      </c>
      <c r="I2023" s="7">
        <v>247</v>
      </c>
      <c r="J2023" s="7">
        <v>0</v>
      </c>
      <c r="K2023" s="7">
        <v>247</v>
      </c>
      <c r="L2023" s="164">
        <v>1</v>
      </c>
      <c r="M2023" s="16">
        <v>0</v>
      </c>
      <c r="N2023" s="13">
        <v>46063</v>
      </c>
    </row>
    <row r="2024" spans="1:14" x14ac:dyDescent="0.15">
      <c r="A2024" s="163" t="s">
        <v>509</v>
      </c>
      <c r="B2024" s="164">
        <v>10364</v>
      </c>
      <c r="C2024" s="163" t="s">
        <v>9</v>
      </c>
      <c r="D2024" s="164">
        <v>1</v>
      </c>
      <c r="E2024" s="7">
        <v>330</v>
      </c>
      <c r="F2024" s="7">
        <v>0</v>
      </c>
      <c r="G2024" s="7">
        <v>0</v>
      </c>
      <c r="H2024" s="7">
        <v>25.47</v>
      </c>
      <c r="I2024" s="7">
        <v>304.52999999999997</v>
      </c>
      <c r="J2024" s="7">
        <v>0</v>
      </c>
      <c r="K2024" s="7">
        <v>304.52999999999997</v>
      </c>
      <c r="L2024" s="164">
        <v>1</v>
      </c>
      <c r="M2024" s="16">
        <v>0</v>
      </c>
      <c r="N2024" s="13">
        <v>46063</v>
      </c>
    </row>
    <row r="2025" spans="1:14" x14ac:dyDescent="0.15">
      <c r="A2025" s="163" t="s">
        <v>495</v>
      </c>
      <c r="B2025" s="164">
        <v>10354</v>
      </c>
      <c r="C2025" s="163" t="s">
        <v>19</v>
      </c>
      <c r="D2025" s="164">
        <v>1</v>
      </c>
      <c r="E2025" s="7">
        <v>350</v>
      </c>
      <c r="F2025" s="7">
        <v>0</v>
      </c>
      <c r="G2025" s="7">
        <v>0</v>
      </c>
      <c r="H2025" s="7">
        <v>0</v>
      </c>
      <c r="I2025" s="7">
        <v>350</v>
      </c>
      <c r="J2025" s="7">
        <v>0</v>
      </c>
      <c r="K2025" s="7">
        <v>350</v>
      </c>
      <c r="L2025" s="164">
        <v>1</v>
      </c>
      <c r="M2025" s="16">
        <v>0</v>
      </c>
      <c r="N2025" s="13">
        <v>46063</v>
      </c>
    </row>
    <row r="2026" spans="1:14" x14ac:dyDescent="0.15">
      <c r="A2026" s="163" t="s">
        <v>529</v>
      </c>
      <c r="B2026" s="164">
        <v>10353</v>
      </c>
      <c r="C2026" s="163" t="s">
        <v>19</v>
      </c>
      <c r="D2026" s="164">
        <v>1</v>
      </c>
      <c r="E2026" s="7">
        <v>350</v>
      </c>
      <c r="F2026" s="7">
        <v>0</v>
      </c>
      <c r="G2026" s="7">
        <v>0</v>
      </c>
      <c r="H2026" s="7">
        <v>0</v>
      </c>
      <c r="I2026" s="7">
        <v>350</v>
      </c>
      <c r="J2026" s="7">
        <v>0</v>
      </c>
      <c r="K2026" s="7">
        <v>350</v>
      </c>
      <c r="L2026" s="164">
        <v>1</v>
      </c>
      <c r="M2026" s="16">
        <v>0</v>
      </c>
      <c r="N2026" s="13">
        <v>46063</v>
      </c>
    </row>
    <row r="2027" spans="1:14" x14ac:dyDescent="0.15">
      <c r="A2027" s="163" t="s">
        <v>496</v>
      </c>
      <c r="B2027" s="164">
        <v>10360</v>
      </c>
      <c r="C2027" s="163" t="s">
        <v>19</v>
      </c>
      <c r="D2027" s="164">
        <v>1</v>
      </c>
      <c r="E2027" s="7">
        <v>385</v>
      </c>
      <c r="F2027" s="7">
        <v>0</v>
      </c>
      <c r="G2027" s="7">
        <v>0</v>
      </c>
      <c r="H2027" s="7">
        <v>0</v>
      </c>
      <c r="I2027" s="7">
        <v>385</v>
      </c>
      <c r="J2027" s="7">
        <v>0</v>
      </c>
      <c r="K2027" s="7">
        <v>385</v>
      </c>
      <c r="L2027" s="164">
        <v>1</v>
      </c>
      <c r="M2027" s="16">
        <v>0</v>
      </c>
      <c r="N2027" s="13">
        <v>46063</v>
      </c>
    </row>
    <row r="2028" spans="1:14" x14ac:dyDescent="0.15">
      <c r="A2028" s="163" t="s">
        <v>497</v>
      </c>
      <c r="B2028" s="164">
        <v>10359</v>
      </c>
      <c r="C2028" s="163" t="s">
        <v>19</v>
      </c>
      <c r="D2028" s="164">
        <v>1</v>
      </c>
      <c r="E2028" s="7">
        <v>385</v>
      </c>
      <c r="F2028" s="7">
        <v>0</v>
      </c>
      <c r="G2028" s="7">
        <v>0</v>
      </c>
      <c r="H2028" s="7">
        <v>0</v>
      </c>
      <c r="I2028" s="7">
        <v>385</v>
      </c>
      <c r="J2028" s="7">
        <v>0</v>
      </c>
      <c r="K2028" s="7">
        <v>385</v>
      </c>
      <c r="L2028" s="164">
        <v>1</v>
      </c>
      <c r="M2028" s="16">
        <v>0</v>
      </c>
      <c r="N2028" s="13">
        <v>46063</v>
      </c>
    </row>
    <row r="2029" spans="1:14" x14ac:dyDescent="0.15">
      <c r="A2029" s="163" t="s">
        <v>511</v>
      </c>
      <c r="B2029" s="164">
        <v>10227</v>
      </c>
      <c r="C2029" s="163" t="s">
        <v>19</v>
      </c>
      <c r="D2029" s="164">
        <v>1</v>
      </c>
      <c r="E2029" s="7">
        <v>385</v>
      </c>
      <c r="F2029" s="7">
        <v>0</v>
      </c>
      <c r="G2029" s="7">
        <v>0</v>
      </c>
      <c r="H2029" s="7">
        <v>0</v>
      </c>
      <c r="I2029" s="7">
        <v>385</v>
      </c>
      <c r="J2029" s="7">
        <v>0</v>
      </c>
      <c r="K2029" s="7">
        <v>385</v>
      </c>
      <c r="L2029" s="164">
        <v>1</v>
      </c>
      <c r="M2029" s="16">
        <v>0</v>
      </c>
      <c r="N2029" s="13">
        <v>46063</v>
      </c>
    </row>
    <row r="2030" spans="1:14" x14ac:dyDescent="0.15">
      <c r="A2030" s="163" t="s">
        <v>498</v>
      </c>
      <c r="B2030" s="164">
        <v>10356</v>
      </c>
      <c r="C2030" s="163" t="s">
        <v>19</v>
      </c>
      <c r="D2030" s="164">
        <v>2</v>
      </c>
      <c r="E2030" s="7">
        <v>720</v>
      </c>
      <c r="F2030" s="7">
        <v>0</v>
      </c>
      <c r="G2030" s="7">
        <v>0</v>
      </c>
      <c r="H2030" s="7">
        <v>0</v>
      </c>
      <c r="I2030" s="7">
        <v>720</v>
      </c>
      <c r="J2030" s="7">
        <v>0</v>
      </c>
      <c r="K2030" s="7">
        <v>720</v>
      </c>
      <c r="L2030" s="164">
        <v>1</v>
      </c>
      <c r="M2030" s="16">
        <v>0</v>
      </c>
      <c r="N2030" s="13">
        <v>46063</v>
      </c>
    </row>
    <row r="2031" spans="1:14" x14ac:dyDescent="0.15">
      <c r="A2031" s="163" t="s">
        <v>689</v>
      </c>
      <c r="B2031" s="164">
        <v>10393</v>
      </c>
      <c r="C2031" s="163" t="s">
        <v>31</v>
      </c>
      <c r="D2031" s="164">
        <v>1</v>
      </c>
      <c r="E2031" s="7">
        <v>315</v>
      </c>
      <c r="F2031" s="7">
        <v>0</v>
      </c>
      <c r="G2031" s="7">
        <v>0</v>
      </c>
      <c r="H2031" s="7">
        <v>0</v>
      </c>
      <c r="I2031" s="7">
        <v>315</v>
      </c>
      <c r="J2031" s="7">
        <v>0</v>
      </c>
      <c r="K2031" s="7">
        <v>315</v>
      </c>
      <c r="L2031" s="164">
        <v>1</v>
      </c>
      <c r="M2031" s="16">
        <v>0</v>
      </c>
      <c r="N2031" s="13">
        <v>46063</v>
      </c>
    </row>
    <row r="2032" spans="1:14" x14ac:dyDescent="0.15">
      <c r="A2032" s="163" t="s">
        <v>512</v>
      </c>
      <c r="B2032" s="164">
        <v>10427</v>
      </c>
      <c r="C2032" s="163" t="s">
        <v>12</v>
      </c>
      <c r="D2032" s="164">
        <v>1</v>
      </c>
      <c r="E2032" s="7">
        <v>359</v>
      </c>
      <c r="F2032" s="7">
        <v>0</v>
      </c>
      <c r="G2032" s="7">
        <v>0</v>
      </c>
      <c r="H2032" s="7">
        <v>24.38</v>
      </c>
      <c r="I2032" s="7">
        <v>334.62</v>
      </c>
      <c r="J2032" s="7">
        <v>0</v>
      </c>
      <c r="K2032" s="7">
        <v>334.62</v>
      </c>
      <c r="L2032" s="164">
        <v>1</v>
      </c>
      <c r="M2032" s="16">
        <v>0</v>
      </c>
      <c r="N2032" s="13">
        <v>46063</v>
      </c>
    </row>
    <row r="2033" spans="1:14" x14ac:dyDescent="0.15">
      <c r="A2033" s="163" t="s">
        <v>530</v>
      </c>
      <c r="B2033" s="164">
        <v>10409</v>
      </c>
      <c r="C2033" s="163" t="s">
        <v>4</v>
      </c>
      <c r="D2033" s="164">
        <v>1</v>
      </c>
      <c r="E2033" s="7">
        <v>335</v>
      </c>
      <c r="F2033" s="7">
        <v>0</v>
      </c>
      <c r="G2033" s="7">
        <v>0</v>
      </c>
      <c r="H2033" s="7">
        <v>25.86</v>
      </c>
      <c r="I2033" s="7">
        <v>309.14</v>
      </c>
      <c r="J2033" s="7">
        <v>0</v>
      </c>
      <c r="K2033" s="7">
        <v>309.14</v>
      </c>
      <c r="L2033" s="164">
        <v>1</v>
      </c>
      <c r="M2033" s="16">
        <v>0</v>
      </c>
      <c r="N2033" s="13">
        <v>46063</v>
      </c>
    </row>
    <row r="2034" spans="1:14" x14ac:dyDescent="0.15">
      <c r="A2034" s="163" t="s">
        <v>499</v>
      </c>
      <c r="B2034" s="164">
        <v>10423</v>
      </c>
      <c r="C2034" s="163" t="s">
        <v>79</v>
      </c>
      <c r="D2034" s="164">
        <v>1</v>
      </c>
      <c r="E2034" s="7">
        <v>280</v>
      </c>
      <c r="F2034" s="7">
        <v>0</v>
      </c>
      <c r="G2034" s="7">
        <v>0</v>
      </c>
      <c r="H2034" s="7">
        <v>53.71</v>
      </c>
      <c r="I2034" s="7">
        <v>226.29</v>
      </c>
      <c r="J2034" s="7">
        <v>0</v>
      </c>
      <c r="K2034" s="7">
        <v>226.29</v>
      </c>
      <c r="L2034" s="164">
        <v>1</v>
      </c>
      <c r="M2034" s="16">
        <v>0</v>
      </c>
      <c r="N2034" s="13">
        <v>46063</v>
      </c>
    </row>
    <row r="2035" spans="1:14" x14ac:dyDescent="0.15">
      <c r="A2035" s="163" t="s">
        <v>806</v>
      </c>
      <c r="B2035" s="164">
        <v>10608</v>
      </c>
      <c r="C2035" s="163" t="s">
        <v>712</v>
      </c>
      <c r="D2035" s="164">
        <v>3</v>
      </c>
      <c r="E2035" s="7">
        <v>825</v>
      </c>
      <c r="F2035" s="7">
        <v>0</v>
      </c>
      <c r="G2035" s="7">
        <v>0</v>
      </c>
      <c r="H2035" s="7">
        <v>223.93</v>
      </c>
      <c r="I2035" s="7">
        <v>601.07000000000005</v>
      </c>
      <c r="J2035" s="7">
        <v>0</v>
      </c>
      <c r="K2035" s="7">
        <v>601.07000000000005</v>
      </c>
      <c r="L2035" s="164">
        <v>1</v>
      </c>
      <c r="M2035" s="16">
        <v>0</v>
      </c>
      <c r="N2035" s="13">
        <v>46063</v>
      </c>
    </row>
    <row r="2036" spans="1:14" x14ac:dyDescent="0.15">
      <c r="A2036" s="163" t="s">
        <v>410</v>
      </c>
      <c r="B2036" s="164">
        <v>10263</v>
      </c>
      <c r="C2036" s="163" t="s">
        <v>399</v>
      </c>
      <c r="D2036" s="164">
        <v>1</v>
      </c>
      <c r="E2036" s="7">
        <v>0</v>
      </c>
      <c r="F2036" s="7">
        <v>0</v>
      </c>
      <c r="G2036" s="7">
        <v>0</v>
      </c>
      <c r="H2036" s="7">
        <v>0</v>
      </c>
      <c r="I2036" s="7">
        <v>0</v>
      </c>
      <c r="J2036" s="7">
        <v>0</v>
      </c>
      <c r="K2036" s="7">
        <v>0</v>
      </c>
      <c r="L2036" s="164">
        <v>0</v>
      </c>
      <c r="M2036" s="16">
        <v>0</v>
      </c>
      <c r="N2036" s="13">
        <v>46063</v>
      </c>
    </row>
    <row r="2037" spans="1:14" x14ac:dyDescent="0.15">
      <c r="A2037" s="163" t="s">
        <v>859</v>
      </c>
      <c r="B2037" s="164">
        <v>10282</v>
      </c>
      <c r="C2037" s="163" t="s">
        <v>399</v>
      </c>
      <c r="D2037" s="164">
        <v>2</v>
      </c>
      <c r="E2037" s="7">
        <v>0</v>
      </c>
      <c r="F2037" s="7">
        <v>0</v>
      </c>
      <c r="G2037" s="7">
        <v>0</v>
      </c>
      <c r="H2037" s="7">
        <v>0</v>
      </c>
      <c r="I2037" s="7">
        <v>0</v>
      </c>
      <c r="J2037" s="7">
        <v>0</v>
      </c>
      <c r="K2037" s="7">
        <v>0</v>
      </c>
      <c r="L2037" s="164">
        <v>0</v>
      </c>
      <c r="M2037" s="16">
        <v>0</v>
      </c>
      <c r="N2037" s="13">
        <v>46063</v>
      </c>
    </row>
    <row r="2038" spans="1:14" x14ac:dyDescent="0.15">
      <c r="A2038" s="163" t="s">
        <v>860</v>
      </c>
      <c r="B2038" s="164">
        <v>10723</v>
      </c>
      <c r="C2038" s="163" t="s">
        <v>399</v>
      </c>
      <c r="D2038" s="164">
        <v>1</v>
      </c>
      <c r="E2038" s="7">
        <v>0</v>
      </c>
      <c r="F2038" s="7">
        <v>0</v>
      </c>
      <c r="G2038" s="7">
        <v>0</v>
      </c>
      <c r="H2038" s="7">
        <v>0</v>
      </c>
      <c r="I2038" s="7">
        <v>0</v>
      </c>
      <c r="J2038" s="7">
        <v>0</v>
      </c>
      <c r="K2038" s="7">
        <v>0</v>
      </c>
      <c r="L2038" s="164">
        <v>0</v>
      </c>
      <c r="M2038" s="16">
        <v>0</v>
      </c>
      <c r="N2038" s="13">
        <v>46063</v>
      </c>
    </row>
    <row r="2039" spans="1:14" x14ac:dyDescent="0.15">
      <c r="A2039" s="163" t="s">
        <v>759</v>
      </c>
      <c r="B2039" s="164">
        <v>10004</v>
      </c>
      <c r="C2039" s="163" t="s">
        <v>98</v>
      </c>
      <c r="D2039" s="164">
        <v>1</v>
      </c>
      <c r="E2039" s="7">
        <v>70</v>
      </c>
      <c r="F2039" s="7">
        <v>0</v>
      </c>
      <c r="G2039" s="7">
        <v>0</v>
      </c>
      <c r="H2039" s="7">
        <v>0</v>
      </c>
      <c r="I2039" s="7">
        <v>70</v>
      </c>
      <c r="J2039" s="7">
        <v>0</v>
      </c>
      <c r="K2039" s="7">
        <v>70</v>
      </c>
      <c r="L2039" s="164">
        <v>1</v>
      </c>
      <c r="M2039" s="16">
        <v>0</v>
      </c>
      <c r="N2039" s="13">
        <v>46063</v>
      </c>
    </row>
    <row r="2040" spans="1:14" x14ac:dyDescent="0.15">
      <c r="A2040" s="163" t="s">
        <v>429</v>
      </c>
      <c r="B2040" s="164">
        <v>10632</v>
      </c>
      <c r="C2040" s="163" t="s">
        <v>727</v>
      </c>
      <c r="D2040" s="164">
        <v>4</v>
      </c>
      <c r="E2040" s="7">
        <v>636</v>
      </c>
      <c r="F2040" s="7">
        <v>0</v>
      </c>
      <c r="G2040" s="7">
        <v>0</v>
      </c>
      <c r="H2040" s="7">
        <v>0</v>
      </c>
      <c r="I2040" s="7">
        <v>636</v>
      </c>
      <c r="J2040" s="7">
        <v>0</v>
      </c>
      <c r="K2040" s="7">
        <v>636</v>
      </c>
      <c r="L2040" s="164">
        <v>1</v>
      </c>
      <c r="M2040" s="16">
        <v>0</v>
      </c>
      <c r="N2040" s="13">
        <v>46063</v>
      </c>
    </row>
    <row r="2041" spans="1:14" x14ac:dyDescent="0.15">
      <c r="A2041" s="163" t="s">
        <v>501</v>
      </c>
      <c r="B2041" s="164">
        <v>10450</v>
      </c>
      <c r="C2041" s="163" t="s">
        <v>38</v>
      </c>
      <c r="D2041" s="164">
        <v>1</v>
      </c>
      <c r="E2041" s="7">
        <v>470</v>
      </c>
      <c r="F2041" s="7">
        <v>0</v>
      </c>
      <c r="G2041" s="7">
        <v>0</v>
      </c>
      <c r="H2041" s="7">
        <v>23.14</v>
      </c>
      <c r="I2041" s="7">
        <v>446.86</v>
      </c>
      <c r="J2041" s="7">
        <v>0</v>
      </c>
      <c r="K2041" s="7">
        <v>446.86</v>
      </c>
      <c r="L2041" s="164">
        <v>1</v>
      </c>
      <c r="M2041" s="16">
        <v>0</v>
      </c>
      <c r="N2041" s="13">
        <v>46064</v>
      </c>
    </row>
    <row r="2042" spans="1:14" x14ac:dyDescent="0.15">
      <c r="A2042" s="163" t="s">
        <v>611</v>
      </c>
      <c r="B2042" s="164">
        <v>10455</v>
      </c>
      <c r="C2042" s="163" t="s">
        <v>38</v>
      </c>
      <c r="D2042" s="164">
        <v>1</v>
      </c>
      <c r="E2042" s="7">
        <v>465</v>
      </c>
      <c r="F2042" s="7">
        <v>0</v>
      </c>
      <c r="G2042" s="7">
        <v>0</v>
      </c>
      <c r="H2042" s="7">
        <v>0</v>
      </c>
      <c r="I2042" s="7">
        <v>465</v>
      </c>
      <c r="J2042" s="7">
        <v>0</v>
      </c>
      <c r="K2042" s="7">
        <v>465</v>
      </c>
      <c r="L2042" s="164">
        <v>1</v>
      </c>
      <c r="M2042" s="16">
        <v>0</v>
      </c>
      <c r="N2042" s="13">
        <v>46064</v>
      </c>
    </row>
    <row r="2043" spans="1:14" x14ac:dyDescent="0.15">
      <c r="A2043" s="163" t="s">
        <v>599</v>
      </c>
      <c r="B2043" s="164">
        <v>10459</v>
      </c>
      <c r="C2043" s="163" t="s">
        <v>38</v>
      </c>
      <c r="D2043" s="164">
        <v>1</v>
      </c>
      <c r="E2043" s="7">
        <v>310</v>
      </c>
      <c r="F2043" s="7">
        <v>0</v>
      </c>
      <c r="G2043" s="7">
        <v>0</v>
      </c>
      <c r="H2043" s="7">
        <v>0</v>
      </c>
      <c r="I2043" s="7">
        <v>310</v>
      </c>
      <c r="J2043" s="7">
        <v>0</v>
      </c>
      <c r="K2043" s="7">
        <v>310</v>
      </c>
      <c r="L2043" s="164">
        <v>1</v>
      </c>
      <c r="M2043" s="16">
        <v>0</v>
      </c>
      <c r="N2043" s="13">
        <v>46064</v>
      </c>
    </row>
    <row r="2044" spans="1:14" x14ac:dyDescent="0.15">
      <c r="A2044" s="163" t="s">
        <v>615</v>
      </c>
      <c r="B2044" s="164">
        <v>10462</v>
      </c>
      <c r="C2044" s="163" t="s">
        <v>38</v>
      </c>
      <c r="D2044" s="164">
        <v>1</v>
      </c>
      <c r="E2044" s="7">
        <v>410</v>
      </c>
      <c r="F2044" s="7">
        <v>0</v>
      </c>
      <c r="G2044" s="7">
        <v>0</v>
      </c>
      <c r="H2044" s="7">
        <v>0</v>
      </c>
      <c r="I2044" s="7">
        <v>410</v>
      </c>
      <c r="J2044" s="7">
        <v>0</v>
      </c>
      <c r="K2044" s="7">
        <v>410</v>
      </c>
      <c r="L2044" s="164">
        <v>1</v>
      </c>
      <c r="M2044" s="16">
        <v>0</v>
      </c>
      <c r="N2044" s="13">
        <v>46064</v>
      </c>
    </row>
    <row r="2045" spans="1:14" x14ac:dyDescent="0.15">
      <c r="A2045" s="163" t="s">
        <v>554</v>
      </c>
      <c r="B2045" s="164">
        <v>10067</v>
      </c>
      <c r="C2045" s="163" t="s">
        <v>481</v>
      </c>
      <c r="D2045" s="164">
        <v>1</v>
      </c>
      <c r="E2045" s="7">
        <v>275</v>
      </c>
      <c r="F2045" s="7">
        <v>0</v>
      </c>
      <c r="G2045" s="7">
        <v>0</v>
      </c>
      <c r="H2045" s="7">
        <v>0</v>
      </c>
      <c r="I2045" s="7">
        <v>275</v>
      </c>
      <c r="J2045" s="7">
        <v>0</v>
      </c>
      <c r="K2045" s="7">
        <v>275</v>
      </c>
      <c r="L2045" s="164">
        <v>1</v>
      </c>
      <c r="M2045" s="16">
        <v>0</v>
      </c>
      <c r="N2045" s="13">
        <v>46064</v>
      </c>
    </row>
    <row r="2046" spans="1:14" x14ac:dyDescent="0.15">
      <c r="A2046" s="163" t="s">
        <v>518</v>
      </c>
      <c r="B2046" s="164">
        <v>10145</v>
      </c>
      <c r="C2046" s="163" t="s">
        <v>519</v>
      </c>
      <c r="D2046" s="164">
        <v>1</v>
      </c>
      <c r="E2046" s="7">
        <v>370</v>
      </c>
      <c r="F2046" s="7">
        <v>0</v>
      </c>
      <c r="G2046" s="7">
        <v>0</v>
      </c>
      <c r="H2046" s="7">
        <v>0</v>
      </c>
      <c r="I2046" s="7">
        <v>370</v>
      </c>
      <c r="J2046" s="7">
        <v>0</v>
      </c>
      <c r="K2046" s="7">
        <v>370</v>
      </c>
      <c r="L2046" s="164">
        <v>1</v>
      </c>
      <c r="M2046" s="16">
        <v>0</v>
      </c>
      <c r="N2046" s="13">
        <v>46064</v>
      </c>
    </row>
    <row r="2047" spans="1:14" x14ac:dyDescent="0.15">
      <c r="A2047" s="163" t="s">
        <v>504</v>
      </c>
      <c r="B2047" s="164">
        <v>10125</v>
      </c>
      <c r="C2047" s="163" t="s">
        <v>483</v>
      </c>
      <c r="D2047" s="164">
        <v>1</v>
      </c>
      <c r="E2047" s="7">
        <v>275</v>
      </c>
      <c r="F2047" s="7">
        <v>0</v>
      </c>
      <c r="G2047" s="7">
        <v>0</v>
      </c>
      <c r="H2047" s="7">
        <v>0</v>
      </c>
      <c r="I2047" s="7">
        <v>275</v>
      </c>
      <c r="J2047" s="7">
        <v>0</v>
      </c>
      <c r="K2047" s="7">
        <v>275</v>
      </c>
      <c r="L2047" s="164">
        <v>1</v>
      </c>
      <c r="M2047" s="16">
        <v>0</v>
      </c>
      <c r="N2047" s="13">
        <v>46064</v>
      </c>
    </row>
    <row r="2048" spans="1:14" x14ac:dyDescent="0.15">
      <c r="A2048" s="163" t="s">
        <v>482</v>
      </c>
      <c r="B2048" s="164">
        <v>10109</v>
      </c>
      <c r="C2048" s="163" t="s">
        <v>483</v>
      </c>
      <c r="D2048" s="164">
        <v>2</v>
      </c>
      <c r="E2048" s="7">
        <v>550</v>
      </c>
      <c r="F2048" s="7">
        <v>0</v>
      </c>
      <c r="G2048" s="7">
        <v>0</v>
      </c>
      <c r="H2048" s="7">
        <v>0</v>
      </c>
      <c r="I2048" s="7">
        <v>550</v>
      </c>
      <c r="J2048" s="7">
        <v>0</v>
      </c>
      <c r="K2048" s="7">
        <v>550</v>
      </c>
      <c r="L2048" s="164">
        <v>1</v>
      </c>
      <c r="M2048" s="16">
        <v>0</v>
      </c>
      <c r="N2048" s="13">
        <v>46064</v>
      </c>
    </row>
    <row r="2049" spans="1:14" x14ac:dyDescent="0.15">
      <c r="A2049" s="163" t="s">
        <v>576</v>
      </c>
      <c r="B2049" s="164">
        <v>10111</v>
      </c>
      <c r="C2049" s="163" t="s">
        <v>483</v>
      </c>
      <c r="D2049" s="164">
        <v>1</v>
      </c>
      <c r="E2049" s="7">
        <v>355</v>
      </c>
      <c r="F2049" s="7">
        <v>0</v>
      </c>
      <c r="G2049" s="7">
        <v>0</v>
      </c>
      <c r="H2049" s="7">
        <v>0</v>
      </c>
      <c r="I2049" s="7">
        <v>355</v>
      </c>
      <c r="J2049" s="7">
        <v>0</v>
      </c>
      <c r="K2049" s="7">
        <v>355</v>
      </c>
      <c r="L2049" s="164">
        <v>1</v>
      </c>
      <c r="M2049" s="16">
        <v>0</v>
      </c>
      <c r="N2049" s="13">
        <v>46064</v>
      </c>
    </row>
    <row r="2050" spans="1:14" x14ac:dyDescent="0.15">
      <c r="A2050" s="163" t="s">
        <v>523</v>
      </c>
      <c r="B2050" s="164">
        <v>10446</v>
      </c>
      <c r="C2050" s="163" t="s">
        <v>99</v>
      </c>
      <c r="D2050" s="164">
        <v>2</v>
      </c>
      <c r="E2050" s="7">
        <v>390</v>
      </c>
      <c r="F2050" s="7">
        <v>0</v>
      </c>
      <c r="G2050" s="7">
        <v>0</v>
      </c>
      <c r="H2050" s="7">
        <v>0</v>
      </c>
      <c r="I2050" s="7">
        <v>390</v>
      </c>
      <c r="J2050" s="7">
        <v>0</v>
      </c>
      <c r="K2050" s="7">
        <v>390</v>
      </c>
      <c r="L2050" s="164">
        <v>1</v>
      </c>
      <c r="M2050" s="16">
        <v>0</v>
      </c>
      <c r="N2050" s="13">
        <v>46064</v>
      </c>
    </row>
    <row r="2051" spans="1:14" x14ac:dyDescent="0.15">
      <c r="A2051" s="163" t="s">
        <v>552</v>
      </c>
      <c r="B2051" s="164">
        <v>10211</v>
      </c>
      <c r="C2051" s="163" t="s">
        <v>491</v>
      </c>
      <c r="D2051" s="164">
        <v>3</v>
      </c>
      <c r="E2051" s="7">
        <v>795</v>
      </c>
      <c r="F2051" s="7">
        <v>0</v>
      </c>
      <c r="G2051" s="7">
        <v>0</v>
      </c>
      <c r="H2051" s="7">
        <v>39.130000000000003</v>
      </c>
      <c r="I2051" s="7">
        <v>755.87</v>
      </c>
      <c r="J2051" s="7">
        <v>0</v>
      </c>
      <c r="K2051" s="7">
        <v>755.87</v>
      </c>
      <c r="L2051" s="164">
        <v>1</v>
      </c>
      <c r="M2051" s="16">
        <v>0</v>
      </c>
      <c r="N2051" s="13">
        <v>46064</v>
      </c>
    </row>
    <row r="2052" spans="1:14" x14ac:dyDescent="0.15">
      <c r="A2052" s="163" t="s">
        <v>594</v>
      </c>
      <c r="B2052" s="164">
        <v>10212</v>
      </c>
      <c r="C2052" s="163" t="s">
        <v>491</v>
      </c>
      <c r="D2052" s="164">
        <v>1</v>
      </c>
      <c r="E2052" s="7">
        <v>245</v>
      </c>
      <c r="F2052" s="7">
        <v>0</v>
      </c>
      <c r="G2052" s="7">
        <v>0</v>
      </c>
      <c r="H2052" s="7">
        <v>0</v>
      </c>
      <c r="I2052" s="7">
        <v>245</v>
      </c>
      <c r="J2052" s="7">
        <v>0</v>
      </c>
      <c r="K2052" s="7">
        <v>245</v>
      </c>
      <c r="L2052" s="164">
        <v>1</v>
      </c>
      <c r="M2052" s="16">
        <v>0</v>
      </c>
      <c r="N2052" s="13">
        <v>46064</v>
      </c>
    </row>
    <row r="2053" spans="1:14" x14ac:dyDescent="0.15">
      <c r="A2053" s="163" t="s">
        <v>525</v>
      </c>
      <c r="B2053" s="164">
        <v>10214</v>
      </c>
      <c r="C2053" s="163" t="s">
        <v>491</v>
      </c>
      <c r="D2053" s="164">
        <v>1</v>
      </c>
      <c r="E2053" s="7">
        <v>265</v>
      </c>
      <c r="F2053" s="7">
        <v>0</v>
      </c>
      <c r="G2053" s="7">
        <v>0</v>
      </c>
      <c r="H2053" s="7">
        <v>0</v>
      </c>
      <c r="I2053" s="7">
        <v>265</v>
      </c>
      <c r="J2053" s="7">
        <v>0</v>
      </c>
      <c r="K2053" s="7">
        <v>265</v>
      </c>
      <c r="L2053" s="164">
        <v>1</v>
      </c>
      <c r="M2053" s="16">
        <v>0</v>
      </c>
      <c r="N2053" s="13">
        <v>46064</v>
      </c>
    </row>
    <row r="2054" spans="1:14" x14ac:dyDescent="0.15">
      <c r="A2054" s="163" t="s">
        <v>586</v>
      </c>
      <c r="B2054" s="164">
        <v>10213</v>
      </c>
      <c r="C2054" s="163" t="s">
        <v>491</v>
      </c>
      <c r="D2054" s="164">
        <v>2</v>
      </c>
      <c r="E2054" s="7">
        <v>490</v>
      </c>
      <c r="F2054" s="7">
        <v>0</v>
      </c>
      <c r="G2054" s="7">
        <v>0</v>
      </c>
      <c r="H2054" s="7">
        <v>0</v>
      </c>
      <c r="I2054" s="7">
        <v>490</v>
      </c>
      <c r="J2054" s="7">
        <v>0</v>
      </c>
      <c r="K2054" s="7">
        <v>490</v>
      </c>
      <c r="L2054" s="164">
        <v>1</v>
      </c>
      <c r="M2054" s="16">
        <v>0</v>
      </c>
      <c r="N2054" s="13">
        <v>46064</v>
      </c>
    </row>
    <row r="2055" spans="1:14" x14ac:dyDescent="0.15">
      <c r="A2055" s="163" t="s">
        <v>506</v>
      </c>
      <c r="B2055" s="164">
        <v>10221</v>
      </c>
      <c r="C2055" s="163" t="s">
        <v>491</v>
      </c>
      <c r="D2055" s="164">
        <v>4</v>
      </c>
      <c r="E2055" s="7">
        <v>1020</v>
      </c>
      <c r="F2055" s="7">
        <v>0</v>
      </c>
      <c r="G2055" s="7">
        <v>0</v>
      </c>
      <c r="H2055" s="7">
        <v>25.1</v>
      </c>
      <c r="I2055" s="7">
        <v>994.9</v>
      </c>
      <c r="J2055" s="7">
        <v>0</v>
      </c>
      <c r="K2055" s="7">
        <v>994.9</v>
      </c>
      <c r="L2055" s="164">
        <v>1</v>
      </c>
      <c r="M2055" s="16">
        <v>0</v>
      </c>
      <c r="N2055" s="13">
        <v>46064</v>
      </c>
    </row>
    <row r="2056" spans="1:14" x14ac:dyDescent="0.15">
      <c r="A2056" s="163" t="s">
        <v>543</v>
      </c>
      <c r="B2056" s="164">
        <v>10222</v>
      </c>
      <c r="C2056" s="163" t="s">
        <v>491</v>
      </c>
      <c r="D2056" s="164">
        <v>1</v>
      </c>
      <c r="E2056" s="7">
        <v>235</v>
      </c>
      <c r="F2056" s="7">
        <v>0</v>
      </c>
      <c r="G2056" s="7">
        <v>0</v>
      </c>
      <c r="H2056" s="7">
        <v>0</v>
      </c>
      <c r="I2056" s="7">
        <v>235</v>
      </c>
      <c r="J2056" s="7">
        <v>0</v>
      </c>
      <c r="K2056" s="7">
        <v>235</v>
      </c>
      <c r="L2056" s="164">
        <v>1</v>
      </c>
      <c r="M2056" s="16">
        <v>0</v>
      </c>
      <c r="N2056" s="13">
        <v>46064</v>
      </c>
    </row>
    <row r="2057" spans="1:14" x14ac:dyDescent="0.15">
      <c r="A2057" s="163" t="s">
        <v>562</v>
      </c>
      <c r="B2057" s="164">
        <v>10218</v>
      </c>
      <c r="C2057" s="163" t="s">
        <v>491</v>
      </c>
      <c r="D2057" s="164">
        <v>1</v>
      </c>
      <c r="E2057" s="7">
        <v>245</v>
      </c>
      <c r="F2057" s="7">
        <v>0</v>
      </c>
      <c r="G2057" s="7">
        <v>0</v>
      </c>
      <c r="H2057" s="7">
        <v>0</v>
      </c>
      <c r="I2057" s="7">
        <v>245</v>
      </c>
      <c r="J2057" s="7">
        <v>0</v>
      </c>
      <c r="K2057" s="7">
        <v>245</v>
      </c>
      <c r="L2057" s="164">
        <v>1</v>
      </c>
      <c r="M2057" s="16">
        <v>0</v>
      </c>
      <c r="N2057" s="13">
        <v>46064</v>
      </c>
    </row>
    <row r="2058" spans="1:14" x14ac:dyDescent="0.15">
      <c r="A2058" s="163" t="s">
        <v>556</v>
      </c>
      <c r="B2058" s="164">
        <v>10220</v>
      </c>
      <c r="C2058" s="163" t="s">
        <v>491</v>
      </c>
      <c r="D2058" s="164">
        <v>1</v>
      </c>
      <c r="E2058" s="7">
        <v>225</v>
      </c>
      <c r="F2058" s="7">
        <v>0</v>
      </c>
      <c r="G2058" s="7">
        <v>0</v>
      </c>
      <c r="H2058" s="7">
        <v>0</v>
      </c>
      <c r="I2058" s="7">
        <v>225</v>
      </c>
      <c r="J2058" s="7">
        <v>0</v>
      </c>
      <c r="K2058" s="7">
        <v>225</v>
      </c>
      <c r="L2058" s="164">
        <v>1</v>
      </c>
      <c r="M2058" s="16">
        <v>0</v>
      </c>
      <c r="N2058" s="13">
        <v>46064</v>
      </c>
    </row>
    <row r="2059" spans="1:14" x14ac:dyDescent="0.15">
      <c r="A2059" s="163" t="s">
        <v>492</v>
      </c>
      <c r="B2059" s="164">
        <v>10216</v>
      </c>
      <c r="C2059" s="163" t="s">
        <v>491</v>
      </c>
      <c r="D2059" s="164">
        <v>3</v>
      </c>
      <c r="E2059" s="7">
        <v>735</v>
      </c>
      <c r="F2059" s="7">
        <v>0</v>
      </c>
      <c r="G2059" s="7">
        <v>0</v>
      </c>
      <c r="H2059" s="7">
        <v>24.12</v>
      </c>
      <c r="I2059" s="7">
        <v>710.88</v>
      </c>
      <c r="J2059" s="7">
        <v>0</v>
      </c>
      <c r="K2059" s="7">
        <v>710.88</v>
      </c>
      <c r="L2059" s="164">
        <v>1</v>
      </c>
      <c r="M2059" s="16">
        <v>0</v>
      </c>
      <c r="N2059" s="13">
        <v>46064</v>
      </c>
    </row>
    <row r="2060" spans="1:14" x14ac:dyDescent="0.15">
      <c r="A2060" s="163" t="s">
        <v>493</v>
      </c>
      <c r="B2060" s="164">
        <v>10264</v>
      </c>
      <c r="C2060" s="163" t="s">
        <v>9</v>
      </c>
      <c r="D2060" s="164">
        <v>5</v>
      </c>
      <c r="E2060" s="7">
        <v>950</v>
      </c>
      <c r="F2060" s="7">
        <v>0</v>
      </c>
      <c r="G2060" s="7">
        <v>0</v>
      </c>
      <c r="H2060" s="7">
        <v>9.35</v>
      </c>
      <c r="I2060" s="7">
        <v>940.65</v>
      </c>
      <c r="J2060" s="7">
        <v>0</v>
      </c>
      <c r="K2060" s="7">
        <v>940.65</v>
      </c>
      <c r="L2060" s="164">
        <v>1</v>
      </c>
      <c r="M2060" s="16">
        <v>0</v>
      </c>
      <c r="N2060" s="13">
        <v>46064</v>
      </c>
    </row>
    <row r="2061" spans="1:14" x14ac:dyDescent="0.15">
      <c r="A2061" s="163" t="s">
        <v>527</v>
      </c>
      <c r="B2061" s="164">
        <v>10382</v>
      </c>
      <c r="C2061" s="163" t="s">
        <v>9</v>
      </c>
      <c r="D2061" s="164">
        <v>1</v>
      </c>
      <c r="E2061" s="7">
        <v>235</v>
      </c>
      <c r="F2061" s="7">
        <v>0</v>
      </c>
      <c r="G2061" s="7">
        <v>0</v>
      </c>
      <c r="H2061" s="7">
        <v>0</v>
      </c>
      <c r="I2061" s="7">
        <v>235</v>
      </c>
      <c r="J2061" s="7">
        <v>0</v>
      </c>
      <c r="K2061" s="7">
        <v>235</v>
      </c>
      <c r="L2061" s="164">
        <v>1</v>
      </c>
      <c r="M2061" s="16">
        <v>0</v>
      </c>
      <c r="N2061" s="13">
        <v>46064</v>
      </c>
    </row>
    <row r="2062" spans="1:14" x14ac:dyDescent="0.15">
      <c r="A2062" s="163" t="s">
        <v>651</v>
      </c>
      <c r="B2062" s="164">
        <v>10355</v>
      </c>
      <c r="C2062" s="163" t="s">
        <v>19</v>
      </c>
      <c r="D2062" s="164">
        <v>1</v>
      </c>
      <c r="E2062" s="7">
        <v>350</v>
      </c>
      <c r="F2062" s="7">
        <v>0</v>
      </c>
      <c r="G2062" s="7">
        <v>0</v>
      </c>
      <c r="H2062" s="7">
        <v>17.23</v>
      </c>
      <c r="I2062" s="7">
        <v>332.77</v>
      </c>
      <c r="J2062" s="7">
        <v>0</v>
      </c>
      <c r="K2062" s="7">
        <v>332.77</v>
      </c>
      <c r="L2062" s="164">
        <v>1</v>
      </c>
      <c r="M2062" s="16">
        <v>0</v>
      </c>
      <c r="N2062" s="13">
        <v>46064</v>
      </c>
    </row>
    <row r="2063" spans="1:14" x14ac:dyDescent="0.15">
      <c r="A2063" s="163" t="s">
        <v>495</v>
      </c>
      <c r="B2063" s="164">
        <v>10354</v>
      </c>
      <c r="C2063" s="163" t="s">
        <v>19</v>
      </c>
      <c r="D2063" s="164">
        <v>2</v>
      </c>
      <c r="E2063" s="7">
        <v>700</v>
      </c>
      <c r="F2063" s="7">
        <v>0</v>
      </c>
      <c r="G2063" s="7">
        <v>0</v>
      </c>
      <c r="H2063" s="7">
        <v>0</v>
      </c>
      <c r="I2063" s="7">
        <v>700</v>
      </c>
      <c r="J2063" s="7">
        <v>0</v>
      </c>
      <c r="K2063" s="7">
        <v>700</v>
      </c>
      <c r="L2063" s="164">
        <v>1</v>
      </c>
      <c r="M2063" s="16">
        <v>0</v>
      </c>
      <c r="N2063" s="13">
        <v>46064</v>
      </c>
    </row>
    <row r="2064" spans="1:14" x14ac:dyDescent="0.15">
      <c r="A2064" s="163" t="s">
        <v>529</v>
      </c>
      <c r="B2064" s="164">
        <v>10353</v>
      </c>
      <c r="C2064" s="163" t="s">
        <v>19</v>
      </c>
      <c r="D2064" s="164">
        <v>1</v>
      </c>
      <c r="E2064" s="7">
        <v>350</v>
      </c>
      <c r="F2064" s="7">
        <v>0</v>
      </c>
      <c r="G2064" s="7">
        <v>0</v>
      </c>
      <c r="H2064" s="7">
        <v>0</v>
      </c>
      <c r="I2064" s="7">
        <v>350</v>
      </c>
      <c r="J2064" s="7">
        <v>0</v>
      </c>
      <c r="K2064" s="7">
        <v>350</v>
      </c>
      <c r="L2064" s="164">
        <v>1</v>
      </c>
      <c r="M2064" s="16">
        <v>0</v>
      </c>
      <c r="N2064" s="13">
        <v>46064</v>
      </c>
    </row>
    <row r="2065" spans="1:14" x14ac:dyDescent="0.15">
      <c r="A2065" s="163" t="s">
        <v>496</v>
      </c>
      <c r="B2065" s="164">
        <v>10360</v>
      </c>
      <c r="C2065" s="163" t="s">
        <v>19</v>
      </c>
      <c r="D2065" s="164">
        <v>1</v>
      </c>
      <c r="E2065" s="7">
        <v>385</v>
      </c>
      <c r="F2065" s="7">
        <v>0</v>
      </c>
      <c r="G2065" s="7">
        <v>0</v>
      </c>
      <c r="H2065" s="7">
        <v>18.95</v>
      </c>
      <c r="I2065" s="7">
        <v>366.05</v>
      </c>
      <c r="J2065" s="7">
        <v>0</v>
      </c>
      <c r="K2065" s="7">
        <v>366.05</v>
      </c>
      <c r="L2065" s="164">
        <v>1</v>
      </c>
      <c r="M2065" s="16">
        <v>0</v>
      </c>
      <c r="N2065" s="13">
        <v>46064</v>
      </c>
    </row>
    <row r="2066" spans="1:14" x14ac:dyDescent="0.15">
      <c r="A2066" s="163" t="s">
        <v>511</v>
      </c>
      <c r="B2066" s="164">
        <v>10227</v>
      </c>
      <c r="C2066" s="163" t="s">
        <v>19</v>
      </c>
      <c r="D2066" s="164">
        <v>2</v>
      </c>
      <c r="E2066" s="7">
        <v>770</v>
      </c>
      <c r="F2066" s="7">
        <v>0</v>
      </c>
      <c r="G2066" s="7">
        <v>0</v>
      </c>
      <c r="H2066" s="7">
        <v>0</v>
      </c>
      <c r="I2066" s="7">
        <v>770</v>
      </c>
      <c r="J2066" s="7">
        <v>0</v>
      </c>
      <c r="K2066" s="7">
        <v>770</v>
      </c>
      <c r="L2066" s="164">
        <v>1</v>
      </c>
      <c r="M2066" s="16">
        <v>0</v>
      </c>
      <c r="N2066" s="13">
        <v>46064</v>
      </c>
    </row>
    <row r="2067" spans="1:14" x14ac:dyDescent="0.15">
      <c r="A2067" s="163" t="s">
        <v>498</v>
      </c>
      <c r="B2067" s="164">
        <v>10356</v>
      </c>
      <c r="C2067" s="163" t="s">
        <v>19</v>
      </c>
      <c r="D2067" s="164">
        <v>2</v>
      </c>
      <c r="E2067" s="7">
        <v>720</v>
      </c>
      <c r="F2067" s="7">
        <v>0</v>
      </c>
      <c r="G2067" s="7">
        <v>0</v>
      </c>
      <c r="H2067" s="7">
        <v>0</v>
      </c>
      <c r="I2067" s="7">
        <v>720</v>
      </c>
      <c r="J2067" s="7">
        <v>0</v>
      </c>
      <c r="K2067" s="7">
        <v>720</v>
      </c>
      <c r="L2067" s="164">
        <v>1</v>
      </c>
      <c r="M2067" s="16">
        <v>0</v>
      </c>
      <c r="N2067" s="13">
        <v>46064</v>
      </c>
    </row>
    <row r="2068" spans="1:14" x14ac:dyDescent="0.15">
      <c r="A2068" s="163" t="s">
        <v>512</v>
      </c>
      <c r="B2068" s="164">
        <v>10427</v>
      </c>
      <c r="C2068" s="163" t="s">
        <v>12</v>
      </c>
      <c r="D2068" s="164">
        <v>2</v>
      </c>
      <c r="E2068" s="7">
        <v>718</v>
      </c>
      <c r="F2068" s="7">
        <v>0</v>
      </c>
      <c r="G2068" s="7">
        <v>0</v>
      </c>
      <c r="H2068" s="7">
        <v>0</v>
      </c>
      <c r="I2068" s="7">
        <v>718</v>
      </c>
      <c r="J2068" s="7">
        <v>0</v>
      </c>
      <c r="K2068" s="7">
        <v>718</v>
      </c>
      <c r="L2068" s="164">
        <v>1</v>
      </c>
      <c r="M2068" s="16">
        <v>0</v>
      </c>
      <c r="N2068" s="13">
        <v>46064</v>
      </c>
    </row>
    <row r="2069" spans="1:14" x14ac:dyDescent="0.15">
      <c r="A2069" s="163" t="s">
        <v>565</v>
      </c>
      <c r="B2069" s="164">
        <v>10403</v>
      </c>
      <c r="C2069" s="163" t="s">
        <v>35</v>
      </c>
      <c r="D2069" s="164">
        <v>2</v>
      </c>
      <c r="E2069" s="7">
        <v>670</v>
      </c>
      <c r="F2069" s="7">
        <v>0</v>
      </c>
      <c r="G2069" s="7">
        <v>0</v>
      </c>
      <c r="H2069" s="7">
        <v>32.979999999999997</v>
      </c>
      <c r="I2069" s="7">
        <v>637.02</v>
      </c>
      <c r="J2069" s="7">
        <v>0</v>
      </c>
      <c r="K2069" s="7">
        <v>637.02</v>
      </c>
      <c r="L2069" s="164">
        <v>1</v>
      </c>
      <c r="M2069" s="16">
        <v>0</v>
      </c>
      <c r="N2069" s="13">
        <v>46064</v>
      </c>
    </row>
    <row r="2070" spans="1:14" x14ac:dyDescent="0.15">
      <c r="A2070" s="163" t="s">
        <v>613</v>
      </c>
      <c r="B2070" s="164">
        <v>10493</v>
      </c>
      <c r="C2070" s="163" t="s">
        <v>98</v>
      </c>
      <c r="D2070" s="164">
        <v>1</v>
      </c>
      <c r="E2070" s="7">
        <v>58</v>
      </c>
      <c r="F2070" s="7">
        <v>0</v>
      </c>
      <c r="G2070" s="7">
        <v>0</v>
      </c>
      <c r="H2070" s="7">
        <v>0</v>
      </c>
      <c r="I2070" s="7">
        <v>58</v>
      </c>
      <c r="J2070" s="7">
        <v>0</v>
      </c>
      <c r="K2070" s="7">
        <v>58</v>
      </c>
      <c r="L2070" s="164">
        <v>1</v>
      </c>
      <c r="M2070" s="16">
        <v>0</v>
      </c>
      <c r="N2070" s="13">
        <v>46064</v>
      </c>
    </row>
    <row r="2071" spans="1:14" x14ac:dyDescent="0.15">
      <c r="A2071" s="163" t="s">
        <v>474</v>
      </c>
      <c r="B2071" s="164">
        <v>10527</v>
      </c>
      <c r="C2071" s="163" t="s">
        <v>462</v>
      </c>
      <c r="D2071" s="164">
        <v>1</v>
      </c>
      <c r="E2071" s="7">
        <v>299</v>
      </c>
      <c r="F2071" s="7">
        <v>0</v>
      </c>
      <c r="G2071" s="7">
        <v>0</v>
      </c>
      <c r="H2071" s="7">
        <v>0</v>
      </c>
      <c r="I2071" s="7">
        <v>299</v>
      </c>
      <c r="J2071" s="7">
        <v>0</v>
      </c>
      <c r="K2071" s="7">
        <v>299</v>
      </c>
      <c r="L2071" s="164">
        <v>1</v>
      </c>
      <c r="M2071" s="16">
        <v>0</v>
      </c>
      <c r="N2071" s="13">
        <v>46064</v>
      </c>
    </row>
    <row r="2072" spans="1:14" x14ac:dyDescent="0.15">
      <c r="A2072" s="163" t="s">
        <v>829</v>
      </c>
      <c r="B2072" s="164">
        <v>10544</v>
      </c>
      <c r="C2072" s="163" t="s">
        <v>462</v>
      </c>
      <c r="D2072" s="164">
        <v>1</v>
      </c>
      <c r="E2072" s="7">
        <v>299</v>
      </c>
      <c r="F2072" s="7">
        <v>0</v>
      </c>
      <c r="G2072" s="7">
        <v>0</v>
      </c>
      <c r="H2072" s="7">
        <v>0</v>
      </c>
      <c r="I2072" s="7">
        <v>299</v>
      </c>
      <c r="J2072" s="7">
        <v>0</v>
      </c>
      <c r="K2072" s="7">
        <v>299</v>
      </c>
      <c r="L2072" s="164">
        <v>1</v>
      </c>
      <c r="M2072" s="16">
        <v>0</v>
      </c>
      <c r="N2072" s="13">
        <v>46064</v>
      </c>
    </row>
    <row r="2073" spans="1:14" x14ac:dyDescent="0.15">
      <c r="A2073" s="163" t="s">
        <v>477</v>
      </c>
      <c r="B2073" s="164">
        <v>10449</v>
      </c>
      <c r="C2073" s="163" t="s">
        <v>38</v>
      </c>
      <c r="D2073" s="164">
        <v>1</v>
      </c>
      <c r="E2073" s="7">
        <v>260</v>
      </c>
      <c r="F2073" s="7">
        <v>0</v>
      </c>
      <c r="G2073" s="7">
        <v>0</v>
      </c>
      <c r="H2073" s="7">
        <v>0</v>
      </c>
      <c r="I2073" s="7">
        <v>260</v>
      </c>
      <c r="J2073" s="7">
        <v>0</v>
      </c>
      <c r="K2073" s="7">
        <v>260</v>
      </c>
      <c r="L2073" s="164">
        <v>1</v>
      </c>
      <c r="M2073" s="16">
        <v>0</v>
      </c>
      <c r="N2073" s="13">
        <v>46065</v>
      </c>
    </row>
    <row r="2074" spans="1:14" x14ac:dyDescent="0.15">
      <c r="A2074" s="163" t="s">
        <v>501</v>
      </c>
      <c r="B2074" s="164">
        <v>10450</v>
      </c>
      <c r="C2074" s="163" t="s">
        <v>38</v>
      </c>
      <c r="D2074" s="164">
        <v>2</v>
      </c>
      <c r="E2074" s="7">
        <v>940</v>
      </c>
      <c r="F2074" s="7">
        <v>0</v>
      </c>
      <c r="G2074" s="7">
        <v>0</v>
      </c>
      <c r="H2074" s="7">
        <v>0</v>
      </c>
      <c r="I2074" s="7">
        <v>940</v>
      </c>
      <c r="J2074" s="7">
        <v>0</v>
      </c>
      <c r="K2074" s="7">
        <v>940</v>
      </c>
      <c r="L2074" s="164">
        <v>1</v>
      </c>
      <c r="M2074" s="16">
        <v>0</v>
      </c>
      <c r="N2074" s="13">
        <v>46065</v>
      </c>
    </row>
    <row r="2075" spans="1:14" x14ac:dyDescent="0.15">
      <c r="A2075" s="163" t="s">
        <v>537</v>
      </c>
      <c r="B2075" s="164">
        <v>10397</v>
      </c>
      <c r="C2075" s="163" t="s">
        <v>32</v>
      </c>
      <c r="D2075" s="164">
        <v>1</v>
      </c>
      <c r="E2075" s="7">
        <v>575</v>
      </c>
      <c r="F2075" s="7">
        <v>0</v>
      </c>
      <c r="G2075" s="7">
        <v>0</v>
      </c>
      <c r="H2075" s="7">
        <v>0</v>
      </c>
      <c r="I2075" s="7">
        <v>575</v>
      </c>
      <c r="J2075" s="7">
        <v>0</v>
      </c>
      <c r="K2075" s="7">
        <v>575</v>
      </c>
      <c r="L2075" s="164">
        <v>1</v>
      </c>
      <c r="M2075" s="16">
        <v>0</v>
      </c>
      <c r="N2075" s="13">
        <v>46065</v>
      </c>
    </row>
    <row r="2076" spans="1:14" x14ac:dyDescent="0.15">
      <c r="A2076" s="163" t="s">
        <v>515</v>
      </c>
      <c r="B2076" s="164">
        <v>10039</v>
      </c>
      <c r="C2076" s="163" t="s">
        <v>516</v>
      </c>
      <c r="D2076" s="164">
        <v>1</v>
      </c>
      <c r="E2076" s="7">
        <v>75</v>
      </c>
      <c r="F2076" s="7">
        <v>0</v>
      </c>
      <c r="G2076" s="7">
        <v>0</v>
      </c>
      <c r="H2076" s="7">
        <v>10.73</v>
      </c>
      <c r="I2076" s="7">
        <v>64.27</v>
      </c>
      <c r="J2076" s="7">
        <v>0</v>
      </c>
      <c r="K2076" s="7">
        <v>64.27</v>
      </c>
      <c r="L2076" s="164">
        <v>1</v>
      </c>
      <c r="M2076" s="16">
        <v>0</v>
      </c>
      <c r="N2076" s="13">
        <v>46065</v>
      </c>
    </row>
    <row r="2077" spans="1:14" x14ac:dyDescent="0.15">
      <c r="A2077" s="163" t="s">
        <v>549</v>
      </c>
      <c r="B2077" s="164">
        <v>10157</v>
      </c>
      <c r="C2077" s="163" t="s">
        <v>519</v>
      </c>
      <c r="D2077" s="164">
        <v>1</v>
      </c>
      <c r="E2077" s="7">
        <v>350</v>
      </c>
      <c r="F2077" s="7">
        <v>0</v>
      </c>
      <c r="G2077" s="7">
        <v>0</v>
      </c>
      <c r="H2077" s="7">
        <v>0</v>
      </c>
      <c r="I2077" s="7">
        <v>350</v>
      </c>
      <c r="J2077" s="7">
        <v>0</v>
      </c>
      <c r="K2077" s="7">
        <v>350</v>
      </c>
      <c r="L2077" s="164">
        <v>1</v>
      </c>
      <c r="M2077" s="16">
        <v>0</v>
      </c>
      <c r="N2077" s="13">
        <v>46065</v>
      </c>
    </row>
    <row r="2078" spans="1:14" x14ac:dyDescent="0.15">
      <c r="A2078" s="163" t="s">
        <v>584</v>
      </c>
      <c r="B2078" s="164">
        <v>10069</v>
      </c>
      <c r="C2078" s="163" t="s">
        <v>481</v>
      </c>
      <c r="D2078" s="164">
        <v>1</v>
      </c>
      <c r="E2078" s="7">
        <v>355</v>
      </c>
      <c r="F2078" s="7">
        <v>0</v>
      </c>
      <c r="G2078" s="7">
        <v>0</v>
      </c>
      <c r="H2078" s="7">
        <v>0</v>
      </c>
      <c r="I2078" s="7">
        <v>355</v>
      </c>
      <c r="J2078" s="7">
        <v>0</v>
      </c>
      <c r="K2078" s="7">
        <v>355</v>
      </c>
      <c r="L2078" s="164">
        <v>1</v>
      </c>
      <c r="M2078" s="16">
        <v>0</v>
      </c>
      <c r="N2078" s="13">
        <v>46065</v>
      </c>
    </row>
    <row r="2079" spans="1:14" x14ac:dyDescent="0.15">
      <c r="A2079" s="163" t="s">
        <v>538</v>
      </c>
      <c r="B2079" s="164">
        <v>10645</v>
      </c>
      <c r="C2079" s="163" t="s">
        <v>519</v>
      </c>
      <c r="D2079" s="164">
        <v>1</v>
      </c>
      <c r="E2079" s="7">
        <v>340</v>
      </c>
      <c r="F2079" s="7">
        <v>0</v>
      </c>
      <c r="G2079" s="7">
        <v>0</v>
      </c>
      <c r="H2079" s="7">
        <v>0</v>
      </c>
      <c r="I2079" s="7">
        <v>340</v>
      </c>
      <c r="J2079" s="7">
        <v>0</v>
      </c>
      <c r="K2079" s="7">
        <v>340</v>
      </c>
      <c r="L2079" s="164">
        <v>1</v>
      </c>
      <c r="M2079" s="16">
        <v>0</v>
      </c>
      <c r="N2079" s="13">
        <v>46065</v>
      </c>
    </row>
    <row r="2080" spans="1:14" x14ac:dyDescent="0.15">
      <c r="A2080" s="163" t="s">
        <v>576</v>
      </c>
      <c r="B2080" s="164">
        <v>10111</v>
      </c>
      <c r="C2080" s="163" t="s">
        <v>483</v>
      </c>
      <c r="D2080" s="164">
        <v>1</v>
      </c>
      <c r="E2080" s="7">
        <v>355</v>
      </c>
      <c r="F2080" s="7">
        <v>0</v>
      </c>
      <c r="G2080" s="7">
        <v>0</v>
      </c>
      <c r="H2080" s="7">
        <v>0</v>
      </c>
      <c r="I2080" s="7">
        <v>355</v>
      </c>
      <c r="J2080" s="7">
        <v>0</v>
      </c>
      <c r="K2080" s="7">
        <v>355</v>
      </c>
      <c r="L2080" s="164">
        <v>1</v>
      </c>
      <c r="M2080" s="16">
        <v>0</v>
      </c>
      <c r="N2080" s="13">
        <v>46065</v>
      </c>
    </row>
    <row r="2081" spans="1:14" x14ac:dyDescent="0.15">
      <c r="A2081" s="163" t="s">
        <v>738</v>
      </c>
      <c r="B2081" s="164">
        <v>10073</v>
      </c>
      <c r="C2081" s="163" t="s">
        <v>541</v>
      </c>
      <c r="D2081" s="164">
        <v>1</v>
      </c>
      <c r="E2081" s="7">
        <v>335</v>
      </c>
      <c r="F2081" s="7">
        <v>0</v>
      </c>
      <c r="G2081" s="7">
        <v>0</v>
      </c>
      <c r="H2081" s="7">
        <v>0</v>
      </c>
      <c r="I2081" s="7">
        <v>335</v>
      </c>
      <c r="J2081" s="7">
        <v>0</v>
      </c>
      <c r="K2081" s="7">
        <v>335</v>
      </c>
      <c r="L2081" s="164">
        <v>1</v>
      </c>
      <c r="M2081" s="16">
        <v>0</v>
      </c>
      <c r="N2081" s="13">
        <v>46065</v>
      </c>
    </row>
    <row r="2082" spans="1:14" x14ac:dyDescent="0.15">
      <c r="A2082" s="163" t="s">
        <v>487</v>
      </c>
      <c r="B2082" s="164">
        <v>10442</v>
      </c>
      <c r="C2082" s="163" t="s">
        <v>99</v>
      </c>
      <c r="D2082" s="164">
        <v>1</v>
      </c>
      <c r="E2082" s="7">
        <v>83</v>
      </c>
      <c r="F2082" s="7">
        <v>0</v>
      </c>
      <c r="G2082" s="7">
        <v>0</v>
      </c>
      <c r="H2082" s="7">
        <v>11.87</v>
      </c>
      <c r="I2082" s="7">
        <v>71.13</v>
      </c>
      <c r="J2082" s="7">
        <v>0</v>
      </c>
      <c r="K2082" s="7">
        <v>71.13</v>
      </c>
      <c r="L2082" s="164">
        <v>1</v>
      </c>
      <c r="M2082" s="16">
        <v>0</v>
      </c>
      <c r="N2082" s="13">
        <v>46065</v>
      </c>
    </row>
    <row r="2083" spans="1:14" x14ac:dyDescent="0.15">
      <c r="A2083" s="163" t="s">
        <v>853</v>
      </c>
      <c r="B2083" s="164">
        <v>10715</v>
      </c>
      <c r="C2083" s="163" t="s">
        <v>99</v>
      </c>
      <c r="D2083" s="164">
        <v>2</v>
      </c>
      <c r="E2083" s="7">
        <v>310</v>
      </c>
      <c r="F2083" s="7">
        <v>0</v>
      </c>
      <c r="G2083" s="7">
        <v>0</v>
      </c>
      <c r="H2083" s="7">
        <v>0</v>
      </c>
      <c r="I2083" s="7">
        <v>310</v>
      </c>
      <c r="J2083" s="7">
        <v>0</v>
      </c>
      <c r="K2083" s="7">
        <v>310</v>
      </c>
      <c r="L2083" s="164">
        <v>1</v>
      </c>
      <c r="M2083" s="16">
        <v>0</v>
      </c>
      <c r="N2083" s="13">
        <v>46065</v>
      </c>
    </row>
    <row r="2084" spans="1:14" x14ac:dyDescent="0.15">
      <c r="A2084" s="163" t="s">
        <v>551</v>
      </c>
      <c r="B2084" s="164">
        <v>10437</v>
      </c>
      <c r="C2084" s="163" t="s">
        <v>99</v>
      </c>
      <c r="D2084" s="164">
        <v>1</v>
      </c>
      <c r="E2084" s="7">
        <v>105</v>
      </c>
      <c r="F2084" s="7">
        <v>0</v>
      </c>
      <c r="G2084" s="7">
        <v>0</v>
      </c>
      <c r="H2084" s="7">
        <v>0</v>
      </c>
      <c r="I2084" s="7">
        <v>105</v>
      </c>
      <c r="J2084" s="7">
        <v>0</v>
      </c>
      <c r="K2084" s="7">
        <v>105</v>
      </c>
      <c r="L2084" s="164">
        <v>1</v>
      </c>
      <c r="M2084" s="16">
        <v>0</v>
      </c>
      <c r="N2084" s="13">
        <v>46065</v>
      </c>
    </row>
    <row r="2085" spans="1:14" x14ac:dyDescent="0.15">
      <c r="A2085" s="163" t="s">
        <v>552</v>
      </c>
      <c r="B2085" s="164">
        <v>10211</v>
      </c>
      <c r="C2085" s="163" t="s">
        <v>491</v>
      </c>
      <c r="D2085" s="164">
        <v>1</v>
      </c>
      <c r="E2085" s="7">
        <v>265</v>
      </c>
      <c r="F2085" s="7">
        <v>0</v>
      </c>
      <c r="G2085" s="7">
        <v>0</v>
      </c>
      <c r="H2085" s="7">
        <v>0</v>
      </c>
      <c r="I2085" s="7">
        <v>265</v>
      </c>
      <c r="J2085" s="7">
        <v>0</v>
      </c>
      <c r="K2085" s="7">
        <v>265</v>
      </c>
      <c r="L2085" s="164">
        <v>1</v>
      </c>
      <c r="M2085" s="16">
        <v>0</v>
      </c>
      <c r="N2085" s="13">
        <v>46065</v>
      </c>
    </row>
    <row r="2086" spans="1:14" x14ac:dyDescent="0.15">
      <c r="A2086" s="163" t="s">
        <v>562</v>
      </c>
      <c r="B2086" s="164">
        <v>10218</v>
      </c>
      <c r="C2086" s="163" t="s">
        <v>491</v>
      </c>
      <c r="D2086" s="164">
        <v>1</v>
      </c>
      <c r="E2086" s="7">
        <v>245</v>
      </c>
      <c r="F2086" s="7">
        <v>0</v>
      </c>
      <c r="G2086" s="7">
        <v>0</v>
      </c>
      <c r="H2086" s="7">
        <v>0</v>
      </c>
      <c r="I2086" s="7">
        <v>245</v>
      </c>
      <c r="J2086" s="7">
        <v>0</v>
      </c>
      <c r="K2086" s="7">
        <v>245</v>
      </c>
      <c r="L2086" s="164">
        <v>1</v>
      </c>
      <c r="M2086" s="16">
        <v>0</v>
      </c>
      <c r="N2086" s="13">
        <v>46065</v>
      </c>
    </row>
    <row r="2087" spans="1:14" x14ac:dyDescent="0.15">
      <c r="A2087" s="163" t="s">
        <v>556</v>
      </c>
      <c r="B2087" s="164">
        <v>10220</v>
      </c>
      <c r="C2087" s="163" t="s">
        <v>491</v>
      </c>
      <c r="D2087" s="164">
        <v>1</v>
      </c>
      <c r="E2087" s="7">
        <v>225</v>
      </c>
      <c r="F2087" s="7">
        <v>0</v>
      </c>
      <c r="G2087" s="7">
        <v>0</v>
      </c>
      <c r="H2087" s="7">
        <v>0</v>
      </c>
      <c r="I2087" s="7">
        <v>225</v>
      </c>
      <c r="J2087" s="7">
        <v>0</v>
      </c>
      <c r="K2087" s="7">
        <v>225</v>
      </c>
      <c r="L2087" s="164">
        <v>1</v>
      </c>
      <c r="M2087" s="16">
        <v>0</v>
      </c>
      <c r="N2087" s="13">
        <v>46065</v>
      </c>
    </row>
    <row r="2088" spans="1:14" x14ac:dyDescent="0.15">
      <c r="A2088" s="163" t="s">
        <v>490</v>
      </c>
      <c r="B2088" s="164">
        <v>10223</v>
      </c>
      <c r="C2088" s="163" t="s">
        <v>491</v>
      </c>
      <c r="D2088" s="164">
        <v>1</v>
      </c>
      <c r="E2088" s="7">
        <v>275</v>
      </c>
      <c r="F2088" s="7">
        <v>0</v>
      </c>
      <c r="G2088" s="7">
        <v>0</v>
      </c>
      <c r="H2088" s="7">
        <v>0</v>
      </c>
      <c r="I2088" s="7">
        <v>275</v>
      </c>
      <c r="J2088" s="7">
        <v>0</v>
      </c>
      <c r="K2088" s="7">
        <v>275</v>
      </c>
      <c r="L2088" s="164">
        <v>1</v>
      </c>
      <c r="M2088" s="16">
        <v>0</v>
      </c>
      <c r="N2088" s="13">
        <v>46065</v>
      </c>
    </row>
    <row r="2089" spans="1:14" x14ac:dyDescent="0.15">
      <c r="A2089" s="163" t="s">
        <v>493</v>
      </c>
      <c r="B2089" s="164">
        <v>10264</v>
      </c>
      <c r="C2089" s="163" t="s">
        <v>9</v>
      </c>
      <c r="D2089" s="164">
        <v>3</v>
      </c>
      <c r="E2089" s="7">
        <v>570</v>
      </c>
      <c r="F2089" s="7">
        <v>0</v>
      </c>
      <c r="G2089" s="7">
        <v>0</v>
      </c>
      <c r="H2089" s="7">
        <v>0</v>
      </c>
      <c r="I2089" s="7">
        <v>570</v>
      </c>
      <c r="J2089" s="7">
        <v>0</v>
      </c>
      <c r="K2089" s="7">
        <v>570</v>
      </c>
      <c r="L2089" s="164">
        <v>1</v>
      </c>
      <c r="M2089" s="16">
        <v>0</v>
      </c>
      <c r="N2089" s="13">
        <v>46065</v>
      </c>
    </row>
    <row r="2090" spans="1:14" x14ac:dyDescent="0.15">
      <c r="A2090" s="163" t="s">
        <v>494</v>
      </c>
      <c r="B2090" s="164">
        <v>10377</v>
      </c>
      <c r="C2090" s="163" t="s">
        <v>9</v>
      </c>
      <c r="D2090" s="164">
        <v>2</v>
      </c>
      <c r="E2090" s="7">
        <v>690</v>
      </c>
      <c r="F2090" s="7">
        <v>0</v>
      </c>
      <c r="G2090" s="7">
        <v>0</v>
      </c>
      <c r="H2090" s="7">
        <v>0</v>
      </c>
      <c r="I2090" s="7">
        <v>690</v>
      </c>
      <c r="J2090" s="7">
        <v>0</v>
      </c>
      <c r="K2090" s="7">
        <v>690</v>
      </c>
      <c r="L2090" s="164">
        <v>1</v>
      </c>
      <c r="M2090" s="16">
        <v>0</v>
      </c>
      <c r="N2090" s="13">
        <v>46065</v>
      </c>
    </row>
    <row r="2091" spans="1:14" x14ac:dyDescent="0.15">
      <c r="A2091" s="163" t="s">
        <v>526</v>
      </c>
      <c r="B2091" s="164">
        <v>10363</v>
      </c>
      <c r="C2091" s="163" t="s">
        <v>9</v>
      </c>
      <c r="D2091" s="164">
        <v>1</v>
      </c>
      <c r="E2091" s="7">
        <v>265</v>
      </c>
      <c r="F2091" s="7">
        <v>0</v>
      </c>
      <c r="G2091" s="7">
        <v>0</v>
      </c>
      <c r="H2091" s="7">
        <v>37.909999999999997</v>
      </c>
      <c r="I2091" s="7">
        <v>227.09</v>
      </c>
      <c r="J2091" s="7">
        <v>0</v>
      </c>
      <c r="K2091" s="7">
        <v>227.09</v>
      </c>
      <c r="L2091" s="164">
        <v>1</v>
      </c>
      <c r="M2091" s="16">
        <v>0</v>
      </c>
      <c r="N2091" s="13">
        <v>46065</v>
      </c>
    </row>
    <row r="2092" spans="1:14" x14ac:dyDescent="0.15">
      <c r="A2092" s="163" t="s">
        <v>509</v>
      </c>
      <c r="B2092" s="164">
        <v>10364</v>
      </c>
      <c r="C2092" s="163" t="s">
        <v>9</v>
      </c>
      <c r="D2092" s="164">
        <v>1</v>
      </c>
      <c r="E2092" s="7">
        <v>330</v>
      </c>
      <c r="F2092" s="7">
        <v>0</v>
      </c>
      <c r="G2092" s="7">
        <v>0</v>
      </c>
      <c r="H2092" s="7">
        <v>0</v>
      </c>
      <c r="I2092" s="7">
        <v>330</v>
      </c>
      <c r="J2092" s="7">
        <v>0</v>
      </c>
      <c r="K2092" s="7">
        <v>330</v>
      </c>
      <c r="L2092" s="164">
        <v>1</v>
      </c>
      <c r="M2092" s="16">
        <v>0</v>
      </c>
      <c r="N2092" s="13">
        <v>46065</v>
      </c>
    </row>
    <row r="2093" spans="1:14" x14ac:dyDescent="0.15">
      <c r="A2093" s="163" t="s">
        <v>529</v>
      </c>
      <c r="B2093" s="164">
        <v>10353</v>
      </c>
      <c r="C2093" s="163" t="s">
        <v>19</v>
      </c>
      <c r="D2093" s="164">
        <v>1</v>
      </c>
      <c r="E2093" s="7">
        <v>350</v>
      </c>
      <c r="F2093" s="7">
        <v>0</v>
      </c>
      <c r="G2093" s="7">
        <v>0</v>
      </c>
      <c r="H2093" s="7">
        <v>0</v>
      </c>
      <c r="I2093" s="7">
        <v>350</v>
      </c>
      <c r="J2093" s="7">
        <v>0</v>
      </c>
      <c r="K2093" s="7">
        <v>350</v>
      </c>
      <c r="L2093" s="164">
        <v>1</v>
      </c>
      <c r="M2093" s="16">
        <v>0</v>
      </c>
      <c r="N2093" s="13">
        <v>46065</v>
      </c>
    </row>
    <row r="2094" spans="1:14" x14ac:dyDescent="0.15">
      <c r="A2094" s="163" t="s">
        <v>496</v>
      </c>
      <c r="B2094" s="164">
        <v>10360</v>
      </c>
      <c r="C2094" s="163" t="s">
        <v>19</v>
      </c>
      <c r="D2094" s="164">
        <v>1</v>
      </c>
      <c r="E2094" s="7">
        <v>385</v>
      </c>
      <c r="F2094" s="7">
        <v>0</v>
      </c>
      <c r="G2094" s="7">
        <v>0</v>
      </c>
      <c r="H2094" s="7">
        <v>0</v>
      </c>
      <c r="I2094" s="7">
        <v>385</v>
      </c>
      <c r="J2094" s="7">
        <v>0</v>
      </c>
      <c r="K2094" s="7">
        <v>385</v>
      </c>
      <c r="L2094" s="164">
        <v>1</v>
      </c>
      <c r="M2094" s="16">
        <v>0</v>
      </c>
      <c r="N2094" s="13">
        <v>46065</v>
      </c>
    </row>
    <row r="2095" spans="1:14" x14ac:dyDescent="0.15">
      <c r="A2095" s="163" t="s">
        <v>498</v>
      </c>
      <c r="B2095" s="164">
        <v>10356</v>
      </c>
      <c r="C2095" s="163" t="s">
        <v>19</v>
      </c>
      <c r="D2095" s="164">
        <v>1</v>
      </c>
      <c r="E2095" s="7">
        <v>360</v>
      </c>
      <c r="F2095" s="7">
        <v>0</v>
      </c>
      <c r="G2095" s="7">
        <v>0</v>
      </c>
      <c r="H2095" s="7">
        <v>0</v>
      </c>
      <c r="I2095" s="7">
        <v>360</v>
      </c>
      <c r="J2095" s="7">
        <v>0</v>
      </c>
      <c r="K2095" s="7">
        <v>360</v>
      </c>
      <c r="L2095" s="164">
        <v>1</v>
      </c>
      <c r="M2095" s="16">
        <v>0</v>
      </c>
      <c r="N2095" s="13">
        <v>46065</v>
      </c>
    </row>
    <row r="2096" spans="1:14" x14ac:dyDescent="0.15">
      <c r="A2096" s="163" t="s">
        <v>512</v>
      </c>
      <c r="B2096" s="164">
        <v>10427</v>
      </c>
      <c r="C2096" s="163" t="s">
        <v>12</v>
      </c>
      <c r="D2096" s="164">
        <v>1</v>
      </c>
      <c r="E2096" s="7">
        <v>359</v>
      </c>
      <c r="F2096" s="7">
        <v>0</v>
      </c>
      <c r="G2096" s="7">
        <v>0</v>
      </c>
      <c r="H2096" s="7">
        <v>0</v>
      </c>
      <c r="I2096" s="7">
        <v>359</v>
      </c>
      <c r="J2096" s="7">
        <v>0</v>
      </c>
      <c r="K2096" s="7">
        <v>359</v>
      </c>
      <c r="L2096" s="164">
        <v>1</v>
      </c>
      <c r="M2096" s="16">
        <v>0</v>
      </c>
      <c r="N2096" s="13">
        <v>46065</v>
      </c>
    </row>
    <row r="2097" spans="1:14" x14ac:dyDescent="0.15">
      <c r="A2097" s="163" t="s">
        <v>532</v>
      </c>
      <c r="B2097" s="164">
        <v>10421</v>
      </c>
      <c r="C2097" s="163" t="s">
        <v>79</v>
      </c>
      <c r="D2097" s="164">
        <v>1</v>
      </c>
      <c r="E2097" s="7">
        <v>238</v>
      </c>
      <c r="F2097" s="7">
        <v>0</v>
      </c>
      <c r="G2097" s="7">
        <v>0</v>
      </c>
      <c r="H2097" s="7">
        <v>34.049999999999997</v>
      </c>
      <c r="I2097" s="7">
        <v>203.95</v>
      </c>
      <c r="J2097" s="7">
        <v>0</v>
      </c>
      <c r="K2097" s="7">
        <v>203.95</v>
      </c>
      <c r="L2097" s="164">
        <v>1</v>
      </c>
      <c r="M2097" s="16">
        <v>0</v>
      </c>
      <c r="N2097" s="13">
        <v>46065</v>
      </c>
    </row>
    <row r="2098" spans="1:14" x14ac:dyDescent="0.15">
      <c r="A2098" s="163" t="s">
        <v>427</v>
      </c>
      <c r="B2098" s="164">
        <v>10633</v>
      </c>
      <c r="C2098" s="163" t="s">
        <v>727</v>
      </c>
      <c r="D2098" s="164">
        <v>2</v>
      </c>
      <c r="E2098" s="7">
        <v>318</v>
      </c>
      <c r="F2098" s="7">
        <v>0</v>
      </c>
      <c r="G2098" s="7">
        <v>0</v>
      </c>
      <c r="H2098" s="7">
        <v>0</v>
      </c>
      <c r="I2098" s="7">
        <v>318</v>
      </c>
      <c r="J2098" s="7">
        <v>0</v>
      </c>
      <c r="K2098" s="7">
        <v>318</v>
      </c>
      <c r="L2098" s="164">
        <v>1</v>
      </c>
      <c r="M2098" s="16">
        <v>0</v>
      </c>
      <c r="N2098" s="13">
        <v>46065</v>
      </c>
    </row>
    <row r="2099" spans="1:14" x14ac:dyDescent="0.15">
      <c r="A2099" s="163" t="s">
        <v>500</v>
      </c>
      <c r="B2099" s="164">
        <v>10494</v>
      </c>
      <c r="C2099" s="163" t="s">
        <v>98</v>
      </c>
      <c r="D2099" s="164">
        <v>2</v>
      </c>
      <c r="E2099" s="7">
        <v>76</v>
      </c>
      <c r="F2099" s="7">
        <v>0</v>
      </c>
      <c r="G2099" s="7">
        <v>0</v>
      </c>
      <c r="H2099" s="7">
        <v>5.44</v>
      </c>
      <c r="I2099" s="7">
        <v>70.56</v>
      </c>
      <c r="J2099" s="7">
        <v>0</v>
      </c>
      <c r="K2099" s="7">
        <v>70.56</v>
      </c>
      <c r="L2099" s="164">
        <v>1</v>
      </c>
      <c r="M2099" s="16">
        <v>0</v>
      </c>
      <c r="N2099" s="13">
        <v>46065</v>
      </c>
    </row>
    <row r="2100" spans="1:14" x14ac:dyDescent="0.15">
      <c r="A2100" s="163" t="s">
        <v>854</v>
      </c>
      <c r="B2100" s="164">
        <v>10539</v>
      </c>
      <c r="C2100" s="163" t="s">
        <v>399</v>
      </c>
      <c r="D2100" s="164">
        <v>1</v>
      </c>
      <c r="E2100" s="7">
        <v>0</v>
      </c>
      <c r="F2100" s="7">
        <v>0</v>
      </c>
      <c r="G2100" s="7">
        <v>0</v>
      </c>
      <c r="H2100" s="7">
        <v>0</v>
      </c>
      <c r="I2100" s="7">
        <v>0</v>
      </c>
      <c r="J2100" s="7">
        <v>0</v>
      </c>
      <c r="K2100" s="7">
        <v>0</v>
      </c>
      <c r="L2100" s="164">
        <v>0</v>
      </c>
      <c r="M2100" s="16">
        <v>0</v>
      </c>
      <c r="N2100" s="13">
        <v>46065</v>
      </c>
    </row>
    <row r="2101" spans="1:14" x14ac:dyDescent="0.15">
      <c r="A2101" s="163" t="s">
        <v>468</v>
      </c>
      <c r="B2101" s="164">
        <v>10506</v>
      </c>
      <c r="C2101" s="163" t="s">
        <v>399</v>
      </c>
      <c r="D2101" s="164">
        <v>1</v>
      </c>
      <c r="E2101" s="7">
        <v>0</v>
      </c>
      <c r="F2101" s="7">
        <v>0</v>
      </c>
      <c r="G2101" s="7">
        <v>0</v>
      </c>
      <c r="H2101" s="7">
        <v>0</v>
      </c>
      <c r="I2101" s="7">
        <v>0</v>
      </c>
      <c r="J2101" s="7">
        <v>0</v>
      </c>
      <c r="K2101" s="7">
        <v>0</v>
      </c>
      <c r="L2101" s="164">
        <v>0</v>
      </c>
      <c r="M2101" s="16">
        <v>0</v>
      </c>
      <c r="N2101" s="13">
        <v>46065</v>
      </c>
    </row>
    <row r="2102" spans="1:14" x14ac:dyDescent="0.15">
      <c r="A2102" s="163" t="s">
        <v>429</v>
      </c>
      <c r="B2102" s="164">
        <v>10632</v>
      </c>
      <c r="C2102" s="163" t="s">
        <v>727</v>
      </c>
      <c r="D2102" s="164">
        <v>1</v>
      </c>
      <c r="E2102" s="7">
        <v>159</v>
      </c>
      <c r="F2102" s="7">
        <v>0</v>
      </c>
      <c r="G2102" s="7">
        <v>0</v>
      </c>
      <c r="H2102" s="7">
        <v>0</v>
      </c>
      <c r="I2102" s="7">
        <v>159</v>
      </c>
      <c r="J2102" s="7">
        <v>0</v>
      </c>
      <c r="K2102" s="7">
        <v>159</v>
      </c>
      <c r="L2102" s="164">
        <v>1</v>
      </c>
      <c r="M2102" s="16">
        <v>0</v>
      </c>
      <c r="N2102" s="13">
        <v>46065</v>
      </c>
    </row>
    <row r="2103" spans="1:14" x14ac:dyDescent="0.15">
      <c r="A2103" s="163" t="s">
        <v>715</v>
      </c>
      <c r="B2103" s="164">
        <v>10613</v>
      </c>
      <c r="C2103" s="163" t="s">
        <v>712</v>
      </c>
      <c r="D2103" s="164">
        <v>1</v>
      </c>
      <c r="E2103" s="7">
        <v>235</v>
      </c>
      <c r="F2103" s="7">
        <v>0</v>
      </c>
      <c r="G2103" s="7">
        <v>0</v>
      </c>
      <c r="H2103" s="7">
        <v>0</v>
      </c>
      <c r="I2103" s="7">
        <v>235</v>
      </c>
      <c r="J2103" s="7">
        <v>0</v>
      </c>
      <c r="K2103" s="7">
        <v>235</v>
      </c>
      <c r="L2103" s="164">
        <v>1</v>
      </c>
      <c r="M2103" s="16">
        <v>0</v>
      </c>
      <c r="N2103" s="13">
        <v>46066</v>
      </c>
    </row>
    <row r="2104" spans="1:14" x14ac:dyDescent="0.15">
      <c r="A2104" s="163" t="s">
        <v>477</v>
      </c>
      <c r="B2104" s="164">
        <v>10449</v>
      </c>
      <c r="C2104" s="163" t="s">
        <v>38</v>
      </c>
      <c r="D2104" s="164">
        <v>1</v>
      </c>
      <c r="E2104" s="7">
        <v>260</v>
      </c>
      <c r="F2104" s="7">
        <v>0</v>
      </c>
      <c r="G2104" s="7">
        <v>0</v>
      </c>
      <c r="H2104" s="7">
        <v>0</v>
      </c>
      <c r="I2104" s="7">
        <v>260</v>
      </c>
      <c r="J2104" s="7">
        <v>0</v>
      </c>
      <c r="K2104" s="7">
        <v>260</v>
      </c>
      <c r="L2104" s="164">
        <v>1</v>
      </c>
      <c r="M2104" s="16">
        <v>0</v>
      </c>
      <c r="N2104" s="13">
        <v>46066</v>
      </c>
    </row>
    <row r="2105" spans="1:14" x14ac:dyDescent="0.15">
      <c r="A2105" s="163" t="s">
        <v>501</v>
      </c>
      <c r="B2105" s="164">
        <v>10450</v>
      </c>
      <c r="C2105" s="163" t="s">
        <v>38</v>
      </c>
      <c r="D2105" s="164">
        <v>1</v>
      </c>
      <c r="E2105" s="7">
        <v>470</v>
      </c>
      <c r="F2105" s="7">
        <v>0</v>
      </c>
      <c r="G2105" s="7">
        <v>0</v>
      </c>
      <c r="H2105" s="7">
        <v>0</v>
      </c>
      <c r="I2105" s="7">
        <v>470</v>
      </c>
      <c r="J2105" s="7">
        <v>0</v>
      </c>
      <c r="K2105" s="7">
        <v>470</v>
      </c>
      <c r="L2105" s="164">
        <v>1</v>
      </c>
      <c r="M2105" s="16">
        <v>0</v>
      </c>
      <c r="N2105" s="13">
        <v>46066</v>
      </c>
    </row>
    <row r="2106" spans="1:14" x14ac:dyDescent="0.15">
      <c r="A2106" s="163" t="s">
        <v>478</v>
      </c>
      <c r="B2106" s="164">
        <v>10461</v>
      </c>
      <c r="C2106" s="163" t="s">
        <v>38</v>
      </c>
      <c r="D2106" s="164">
        <v>3</v>
      </c>
      <c r="E2106" s="7">
        <v>825</v>
      </c>
      <c r="F2106" s="7">
        <v>0</v>
      </c>
      <c r="G2106" s="7">
        <v>0</v>
      </c>
      <c r="H2106" s="7">
        <v>0</v>
      </c>
      <c r="I2106" s="7">
        <v>825</v>
      </c>
      <c r="J2106" s="7">
        <v>0</v>
      </c>
      <c r="K2106" s="7">
        <v>825</v>
      </c>
      <c r="L2106" s="164">
        <v>1</v>
      </c>
      <c r="M2106" s="16">
        <v>0</v>
      </c>
      <c r="N2106" s="13">
        <v>46066</v>
      </c>
    </row>
    <row r="2107" spans="1:14" x14ac:dyDescent="0.15">
      <c r="A2107" s="163" t="s">
        <v>515</v>
      </c>
      <c r="B2107" s="164">
        <v>10039</v>
      </c>
      <c r="C2107" s="163" t="s">
        <v>516</v>
      </c>
      <c r="D2107" s="164">
        <v>1</v>
      </c>
      <c r="E2107" s="7">
        <v>75</v>
      </c>
      <c r="F2107" s="7">
        <v>0</v>
      </c>
      <c r="G2107" s="7">
        <v>0</v>
      </c>
      <c r="H2107" s="7">
        <v>0</v>
      </c>
      <c r="I2107" s="7">
        <v>75</v>
      </c>
      <c r="J2107" s="7">
        <v>0</v>
      </c>
      <c r="K2107" s="7">
        <v>75</v>
      </c>
      <c r="L2107" s="164">
        <v>1</v>
      </c>
      <c r="M2107" s="16">
        <v>0</v>
      </c>
      <c r="N2107" s="13">
        <v>46066</v>
      </c>
    </row>
    <row r="2108" spans="1:14" x14ac:dyDescent="0.15">
      <c r="A2108" s="163" t="s">
        <v>583</v>
      </c>
      <c r="B2108" s="164">
        <v>10158</v>
      </c>
      <c r="C2108" s="163" t="s">
        <v>519</v>
      </c>
      <c r="D2108" s="164">
        <v>1</v>
      </c>
      <c r="E2108" s="7">
        <v>385</v>
      </c>
      <c r="F2108" s="7">
        <v>0</v>
      </c>
      <c r="G2108" s="7">
        <v>0</v>
      </c>
      <c r="H2108" s="7">
        <v>0</v>
      </c>
      <c r="I2108" s="7">
        <v>385</v>
      </c>
      <c r="J2108" s="7">
        <v>0</v>
      </c>
      <c r="K2108" s="7">
        <v>385</v>
      </c>
      <c r="L2108" s="164">
        <v>1</v>
      </c>
      <c r="M2108" s="16">
        <v>0</v>
      </c>
      <c r="N2108" s="13">
        <v>46066</v>
      </c>
    </row>
    <row r="2109" spans="1:14" x14ac:dyDescent="0.15">
      <c r="A2109" s="163" t="s">
        <v>518</v>
      </c>
      <c r="B2109" s="164">
        <v>10145</v>
      </c>
      <c r="C2109" s="163" t="s">
        <v>519</v>
      </c>
      <c r="D2109" s="164">
        <v>1</v>
      </c>
      <c r="E2109" s="7">
        <v>370</v>
      </c>
      <c r="F2109" s="7">
        <v>0</v>
      </c>
      <c r="G2109" s="7">
        <v>0</v>
      </c>
      <c r="H2109" s="7">
        <v>0</v>
      </c>
      <c r="I2109" s="7">
        <v>370</v>
      </c>
      <c r="J2109" s="7">
        <v>0</v>
      </c>
      <c r="K2109" s="7">
        <v>370</v>
      </c>
      <c r="L2109" s="164">
        <v>1</v>
      </c>
      <c r="M2109" s="16">
        <v>0</v>
      </c>
      <c r="N2109" s="13">
        <v>46066</v>
      </c>
    </row>
    <row r="2110" spans="1:14" x14ac:dyDescent="0.15">
      <c r="A2110" s="163" t="s">
        <v>575</v>
      </c>
      <c r="B2110" s="164">
        <v>10127</v>
      </c>
      <c r="C2110" s="163" t="s">
        <v>483</v>
      </c>
      <c r="D2110" s="164">
        <v>1</v>
      </c>
      <c r="E2110" s="7">
        <v>355</v>
      </c>
      <c r="F2110" s="7">
        <v>0</v>
      </c>
      <c r="G2110" s="7">
        <v>0</v>
      </c>
      <c r="H2110" s="7">
        <v>71</v>
      </c>
      <c r="I2110" s="7">
        <v>284</v>
      </c>
      <c r="J2110" s="7">
        <v>0</v>
      </c>
      <c r="K2110" s="7">
        <v>284</v>
      </c>
      <c r="L2110" s="164">
        <v>1</v>
      </c>
      <c r="M2110" s="16">
        <v>0</v>
      </c>
      <c r="N2110" s="13">
        <v>46066</v>
      </c>
    </row>
    <row r="2111" spans="1:14" x14ac:dyDescent="0.15">
      <c r="A2111" s="163" t="s">
        <v>577</v>
      </c>
      <c r="B2111" s="164">
        <v>10097</v>
      </c>
      <c r="C2111" s="163" t="s">
        <v>483</v>
      </c>
      <c r="D2111" s="164">
        <v>1</v>
      </c>
      <c r="E2111" s="7">
        <v>355</v>
      </c>
      <c r="F2111" s="7">
        <v>0</v>
      </c>
      <c r="G2111" s="7">
        <v>0</v>
      </c>
      <c r="H2111" s="7">
        <v>0</v>
      </c>
      <c r="I2111" s="7">
        <v>355</v>
      </c>
      <c r="J2111" s="7">
        <v>0</v>
      </c>
      <c r="K2111" s="7">
        <v>355</v>
      </c>
      <c r="L2111" s="164">
        <v>1</v>
      </c>
      <c r="M2111" s="16">
        <v>0</v>
      </c>
      <c r="N2111" s="13">
        <v>46066</v>
      </c>
    </row>
    <row r="2112" spans="1:14" x14ac:dyDescent="0.15">
      <c r="A2112" s="163" t="s">
        <v>602</v>
      </c>
      <c r="B2112" s="164">
        <v>10089</v>
      </c>
      <c r="C2112" s="163" t="s">
        <v>481</v>
      </c>
      <c r="D2112" s="164">
        <v>1</v>
      </c>
      <c r="E2112" s="7">
        <v>355</v>
      </c>
      <c r="F2112" s="7">
        <v>0</v>
      </c>
      <c r="G2112" s="7">
        <v>0</v>
      </c>
      <c r="H2112" s="7">
        <v>0</v>
      </c>
      <c r="I2112" s="7">
        <v>355</v>
      </c>
      <c r="J2112" s="7">
        <v>0</v>
      </c>
      <c r="K2112" s="7">
        <v>355</v>
      </c>
      <c r="L2112" s="164">
        <v>1</v>
      </c>
      <c r="M2112" s="16">
        <v>0</v>
      </c>
      <c r="N2112" s="13">
        <v>46066</v>
      </c>
    </row>
    <row r="2113" spans="1:14" x14ac:dyDescent="0.15">
      <c r="A2113" s="163" t="s">
        <v>523</v>
      </c>
      <c r="B2113" s="164">
        <v>10446</v>
      </c>
      <c r="C2113" s="163" t="s">
        <v>99</v>
      </c>
      <c r="D2113" s="164">
        <v>1</v>
      </c>
      <c r="E2113" s="7">
        <v>195</v>
      </c>
      <c r="F2113" s="7">
        <v>0</v>
      </c>
      <c r="G2113" s="7">
        <v>0</v>
      </c>
      <c r="H2113" s="7">
        <v>0</v>
      </c>
      <c r="I2113" s="7">
        <v>195</v>
      </c>
      <c r="J2113" s="7">
        <v>0</v>
      </c>
      <c r="K2113" s="7">
        <v>195</v>
      </c>
      <c r="L2113" s="164">
        <v>1</v>
      </c>
      <c r="M2113" s="16">
        <v>0</v>
      </c>
      <c r="N2113" s="13">
        <v>46066</v>
      </c>
    </row>
    <row r="2114" spans="1:14" x14ac:dyDescent="0.15">
      <c r="A2114" s="163" t="s">
        <v>751</v>
      </c>
      <c r="B2114" s="164">
        <v>10439</v>
      </c>
      <c r="C2114" s="163" t="s">
        <v>99</v>
      </c>
      <c r="D2114" s="164">
        <v>1</v>
      </c>
      <c r="E2114" s="7">
        <v>119</v>
      </c>
      <c r="F2114" s="7">
        <v>0</v>
      </c>
      <c r="G2114" s="7">
        <v>0</v>
      </c>
      <c r="H2114" s="7">
        <v>0</v>
      </c>
      <c r="I2114" s="7">
        <v>119</v>
      </c>
      <c r="J2114" s="7">
        <v>0</v>
      </c>
      <c r="K2114" s="7">
        <v>119</v>
      </c>
      <c r="L2114" s="164">
        <v>1</v>
      </c>
      <c r="M2114" s="16">
        <v>0</v>
      </c>
      <c r="N2114" s="13">
        <v>46066</v>
      </c>
    </row>
    <row r="2115" spans="1:14" x14ac:dyDescent="0.15">
      <c r="A2115" s="163" t="s">
        <v>542</v>
      </c>
      <c r="B2115" s="164">
        <v>10436</v>
      </c>
      <c r="C2115" s="163" t="s">
        <v>99</v>
      </c>
      <c r="D2115" s="164">
        <v>2</v>
      </c>
      <c r="E2115" s="7">
        <v>90</v>
      </c>
      <c r="F2115" s="7">
        <v>0</v>
      </c>
      <c r="G2115" s="7">
        <v>0</v>
      </c>
      <c r="H2115" s="7">
        <v>0</v>
      </c>
      <c r="I2115" s="7">
        <v>90</v>
      </c>
      <c r="J2115" s="7">
        <v>0</v>
      </c>
      <c r="K2115" s="7">
        <v>90</v>
      </c>
      <c r="L2115" s="164">
        <v>1</v>
      </c>
      <c r="M2115" s="16">
        <v>0</v>
      </c>
      <c r="N2115" s="13">
        <v>46066</v>
      </c>
    </row>
    <row r="2116" spans="1:14" x14ac:dyDescent="0.15">
      <c r="A2116" s="163" t="s">
        <v>506</v>
      </c>
      <c r="B2116" s="164">
        <v>10221</v>
      </c>
      <c r="C2116" s="163" t="s">
        <v>491</v>
      </c>
      <c r="D2116" s="164">
        <v>1</v>
      </c>
      <c r="E2116" s="7">
        <v>255</v>
      </c>
      <c r="F2116" s="7">
        <v>0</v>
      </c>
      <c r="G2116" s="7">
        <v>0</v>
      </c>
      <c r="H2116" s="7">
        <v>0</v>
      </c>
      <c r="I2116" s="7">
        <v>255</v>
      </c>
      <c r="J2116" s="7">
        <v>0</v>
      </c>
      <c r="K2116" s="7">
        <v>255</v>
      </c>
      <c r="L2116" s="164">
        <v>1</v>
      </c>
      <c r="M2116" s="16">
        <v>0</v>
      </c>
      <c r="N2116" s="13">
        <v>46066</v>
      </c>
    </row>
    <row r="2117" spans="1:14" x14ac:dyDescent="0.15">
      <c r="A2117" s="163" t="s">
        <v>543</v>
      </c>
      <c r="B2117" s="164">
        <v>10222</v>
      </c>
      <c r="C2117" s="163" t="s">
        <v>491</v>
      </c>
      <c r="D2117" s="164">
        <v>1</v>
      </c>
      <c r="E2117" s="7">
        <v>235</v>
      </c>
      <c r="F2117" s="7">
        <v>0</v>
      </c>
      <c r="G2117" s="7">
        <v>0</v>
      </c>
      <c r="H2117" s="7">
        <v>0</v>
      </c>
      <c r="I2117" s="7">
        <v>235</v>
      </c>
      <c r="J2117" s="7">
        <v>0</v>
      </c>
      <c r="K2117" s="7">
        <v>235</v>
      </c>
      <c r="L2117" s="164">
        <v>1</v>
      </c>
      <c r="M2117" s="16">
        <v>0</v>
      </c>
      <c r="N2117" s="13">
        <v>46066</v>
      </c>
    </row>
    <row r="2118" spans="1:14" x14ac:dyDescent="0.15">
      <c r="A2118" s="163" t="s">
        <v>493</v>
      </c>
      <c r="B2118" s="164">
        <v>10264</v>
      </c>
      <c r="C2118" s="163" t="s">
        <v>9</v>
      </c>
      <c r="D2118" s="164">
        <v>3</v>
      </c>
      <c r="E2118" s="7">
        <v>570</v>
      </c>
      <c r="F2118" s="7">
        <v>0</v>
      </c>
      <c r="G2118" s="7">
        <v>0</v>
      </c>
      <c r="H2118" s="7">
        <v>15.12</v>
      </c>
      <c r="I2118" s="7">
        <v>554.88</v>
      </c>
      <c r="J2118" s="7">
        <v>0</v>
      </c>
      <c r="K2118" s="7">
        <v>554.88</v>
      </c>
      <c r="L2118" s="164">
        <v>1</v>
      </c>
      <c r="M2118" s="16">
        <v>0</v>
      </c>
      <c r="N2118" s="13">
        <v>46066</v>
      </c>
    </row>
    <row r="2119" spans="1:14" x14ac:dyDescent="0.15">
      <c r="A2119" s="163" t="s">
        <v>805</v>
      </c>
      <c r="B2119" s="164">
        <v>10376</v>
      </c>
      <c r="C2119" s="163" t="s">
        <v>9</v>
      </c>
      <c r="D2119" s="164">
        <v>1</v>
      </c>
      <c r="E2119" s="7">
        <v>330</v>
      </c>
      <c r="F2119" s="7">
        <v>0</v>
      </c>
      <c r="G2119" s="7">
        <v>0</v>
      </c>
      <c r="H2119" s="7">
        <v>0</v>
      </c>
      <c r="I2119" s="7">
        <v>330</v>
      </c>
      <c r="J2119" s="7">
        <v>0</v>
      </c>
      <c r="K2119" s="7">
        <v>330</v>
      </c>
      <c r="L2119" s="164">
        <v>1</v>
      </c>
      <c r="M2119" s="16">
        <v>0</v>
      </c>
      <c r="N2119" s="13">
        <v>46066</v>
      </c>
    </row>
    <row r="2120" spans="1:14" x14ac:dyDescent="0.15">
      <c r="A2120" s="163" t="s">
        <v>494</v>
      </c>
      <c r="B2120" s="164">
        <v>10377</v>
      </c>
      <c r="C2120" s="163" t="s">
        <v>9</v>
      </c>
      <c r="D2120" s="164">
        <v>1</v>
      </c>
      <c r="E2120" s="7">
        <v>345</v>
      </c>
      <c r="F2120" s="7">
        <v>0</v>
      </c>
      <c r="G2120" s="7">
        <v>0</v>
      </c>
      <c r="H2120" s="7">
        <v>0</v>
      </c>
      <c r="I2120" s="7">
        <v>345</v>
      </c>
      <c r="J2120" s="7">
        <v>0</v>
      </c>
      <c r="K2120" s="7">
        <v>345</v>
      </c>
      <c r="L2120" s="164">
        <v>1</v>
      </c>
      <c r="M2120" s="16">
        <v>0</v>
      </c>
      <c r="N2120" s="13">
        <v>46066</v>
      </c>
    </row>
    <row r="2121" spans="1:14" x14ac:dyDescent="0.15">
      <c r="A2121" s="163" t="s">
        <v>526</v>
      </c>
      <c r="B2121" s="164">
        <v>10363</v>
      </c>
      <c r="C2121" s="163" t="s">
        <v>9</v>
      </c>
      <c r="D2121" s="164">
        <v>1</v>
      </c>
      <c r="E2121" s="7">
        <v>265</v>
      </c>
      <c r="F2121" s="7">
        <v>0</v>
      </c>
      <c r="G2121" s="7">
        <v>0</v>
      </c>
      <c r="H2121" s="7">
        <v>21.09</v>
      </c>
      <c r="I2121" s="7">
        <v>243.91</v>
      </c>
      <c r="J2121" s="7">
        <v>0</v>
      </c>
      <c r="K2121" s="7">
        <v>243.91</v>
      </c>
      <c r="L2121" s="164">
        <v>1</v>
      </c>
      <c r="M2121" s="16">
        <v>0</v>
      </c>
      <c r="N2121" s="13">
        <v>46066</v>
      </c>
    </row>
    <row r="2122" spans="1:14" x14ac:dyDescent="0.15">
      <c r="A2122" s="163" t="s">
        <v>509</v>
      </c>
      <c r="B2122" s="164">
        <v>10364</v>
      </c>
      <c r="C2122" s="163" t="s">
        <v>9</v>
      </c>
      <c r="D2122" s="164">
        <v>1</v>
      </c>
      <c r="E2122" s="7">
        <v>330</v>
      </c>
      <c r="F2122" s="7">
        <v>0</v>
      </c>
      <c r="G2122" s="7">
        <v>0</v>
      </c>
      <c r="H2122" s="7">
        <v>26.27</v>
      </c>
      <c r="I2122" s="7">
        <v>303.73</v>
      </c>
      <c r="J2122" s="7">
        <v>0</v>
      </c>
      <c r="K2122" s="7">
        <v>303.73</v>
      </c>
      <c r="L2122" s="164">
        <v>1</v>
      </c>
      <c r="M2122" s="16">
        <v>0</v>
      </c>
      <c r="N2122" s="13">
        <v>46066</v>
      </c>
    </row>
    <row r="2123" spans="1:14" x14ac:dyDescent="0.15">
      <c r="A2123" s="163" t="s">
        <v>802</v>
      </c>
      <c r="B2123" s="164">
        <v>10365</v>
      </c>
      <c r="C2123" s="163" t="s">
        <v>9</v>
      </c>
      <c r="D2123" s="164">
        <v>1</v>
      </c>
      <c r="E2123" s="7">
        <v>320</v>
      </c>
      <c r="F2123" s="7">
        <v>0</v>
      </c>
      <c r="G2123" s="7">
        <v>0</v>
      </c>
      <c r="H2123" s="7">
        <v>0</v>
      </c>
      <c r="I2123" s="7">
        <v>320</v>
      </c>
      <c r="J2123" s="7">
        <v>0</v>
      </c>
      <c r="K2123" s="7">
        <v>320</v>
      </c>
      <c r="L2123" s="164">
        <v>1</v>
      </c>
      <c r="M2123" s="16">
        <v>0</v>
      </c>
      <c r="N2123" s="13">
        <v>46066</v>
      </c>
    </row>
    <row r="2124" spans="1:14" x14ac:dyDescent="0.15">
      <c r="A2124" s="163" t="s">
        <v>708</v>
      </c>
      <c r="B2124" s="164">
        <v>10034</v>
      </c>
      <c r="C2124" s="163" t="s">
        <v>77</v>
      </c>
      <c r="D2124" s="164">
        <v>1</v>
      </c>
      <c r="E2124" s="7">
        <v>1435</v>
      </c>
      <c r="F2124" s="7">
        <v>0</v>
      </c>
      <c r="G2124" s="7">
        <v>0</v>
      </c>
      <c r="H2124" s="7">
        <v>0</v>
      </c>
      <c r="I2124" s="7">
        <v>1435</v>
      </c>
      <c r="J2124" s="7">
        <v>0</v>
      </c>
      <c r="K2124" s="7">
        <v>1435</v>
      </c>
      <c r="L2124" s="164">
        <v>1</v>
      </c>
      <c r="M2124" s="16">
        <v>0</v>
      </c>
      <c r="N2124" s="13">
        <v>46066</v>
      </c>
    </row>
    <row r="2125" spans="1:14" x14ac:dyDescent="0.15">
      <c r="A2125" s="163" t="s">
        <v>691</v>
      </c>
      <c r="B2125" s="164">
        <v>10485</v>
      </c>
      <c r="C2125" s="163" t="s">
        <v>77</v>
      </c>
      <c r="D2125" s="164">
        <v>1</v>
      </c>
      <c r="E2125" s="7">
        <v>1799</v>
      </c>
      <c r="F2125" s="7">
        <v>0</v>
      </c>
      <c r="G2125" s="7">
        <v>0</v>
      </c>
      <c r="H2125" s="7">
        <v>0</v>
      </c>
      <c r="I2125" s="7">
        <v>1799</v>
      </c>
      <c r="J2125" s="7">
        <v>0</v>
      </c>
      <c r="K2125" s="7">
        <v>1799</v>
      </c>
      <c r="L2125" s="164">
        <v>1</v>
      </c>
      <c r="M2125" s="16">
        <v>0</v>
      </c>
      <c r="N2125" s="13">
        <v>46066</v>
      </c>
    </row>
    <row r="2126" spans="1:14" x14ac:dyDescent="0.15">
      <c r="A2126" s="163" t="s">
        <v>495</v>
      </c>
      <c r="B2126" s="164">
        <v>10354</v>
      </c>
      <c r="C2126" s="163" t="s">
        <v>19</v>
      </c>
      <c r="D2126" s="164">
        <v>1</v>
      </c>
      <c r="E2126" s="7">
        <v>350</v>
      </c>
      <c r="F2126" s="7">
        <v>0</v>
      </c>
      <c r="G2126" s="7">
        <v>0</v>
      </c>
      <c r="H2126" s="7">
        <v>0</v>
      </c>
      <c r="I2126" s="7">
        <v>350</v>
      </c>
      <c r="J2126" s="7">
        <v>0</v>
      </c>
      <c r="K2126" s="7">
        <v>350</v>
      </c>
      <c r="L2126" s="164">
        <v>1</v>
      </c>
      <c r="M2126" s="16">
        <v>0</v>
      </c>
      <c r="N2126" s="13">
        <v>46066</v>
      </c>
    </row>
    <row r="2127" spans="1:14" x14ac:dyDescent="0.15">
      <c r="A2127" s="163" t="s">
        <v>510</v>
      </c>
      <c r="B2127" s="164">
        <v>10043</v>
      </c>
      <c r="C2127" s="163" t="s">
        <v>19</v>
      </c>
      <c r="D2127" s="164">
        <v>1</v>
      </c>
      <c r="E2127" s="7">
        <v>310</v>
      </c>
      <c r="F2127" s="7">
        <v>0</v>
      </c>
      <c r="G2127" s="7">
        <v>0</v>
      </c>
      <c r="H2127" s="7">
        <v>0</v>
      </c>
      <c r="I2127" s="7">
        <v>310</v>
      </c>
      <c r="J2127" s="7">
        <v>0</v>
      </c>
      <c r="K2127" s="7">
        <v>310</v>
      </c>
      <c r="L2127" s="164">
        <v>1</v>
      </c>
      <c r="M2127" s="16">
        <v>0</v>
      </c>
      <c r="N2127" s="13">
        <v>46066</v>
      </c>
    </row>
    <row r="2128" spans="1:14" x14ac:dyDescent="0.15">
      <c r="A2128" s="163" t="s">
        <v>498</v>
      </c>
      <c r="B2128" s="164">
        <v>10356</v>
      </c>
      <c r="C2128" s="163" t="s">
        <v>19</v>
      </c>
      <c r="D2128" s="164">
        <v>1</v>
      </c>
      <c r="E2128" s="7">
        <v>360</v>
      </c>
      <c r="F2128" s="7">
        <v>0</v>
      </c>
      <c r="G2128" s="7">
        <v>0</v>
      </c>
      <c r="H2128" s="7">
        <v>0</v>
      </c>
      <c r="I2128" s="7">
        <v>360</v>
      </c>
      <c r="J2128" s="7">
        <v>0</v>
      </c>
      <c r="K2128" s="7">
        <v>360</v>
      </c>
      <c r="L2128" s="164">
        <v>1</v>
      </c>
      <c r="M2128" s="16">
        <v>0</v>
      </c>
      <c r="N2128" s="13">
        <v>46066</v>
      </c>
    </row>
    <row r="2129" spans="1:14" x14ac:dyDescent="0.15">
      <c r="A2129" s="163" t="s">
        <v>530</v>
      </c>
      <c r="B2129" s="164">
        <v>10409</v>
      </c>
      <c r="C2129" s="163" t="s">
        <v>4</v>
      </c>
      <c r="D2129" s="164">
        <v>1</v>
      </c>
      <c r="E2129" s="7">
        <v>335</v>
      </c>
      <c r="F2129" s="7">
        <v>0</v>
      </c>
      <c r="G2129" s="7">
        <v>0</v>
      </c>
      <c r="H2129" s="7">
        <v>0</v>
      </c>
      <c r="I2129" s="7">
        <v>335</v>
      </c>
      <c r="J2129" s="7">
        <v>0</v>
      </c>
      <c r="K2129" s="7">
        <v>335</v>
      </c>
      <c r="L2129" s="164">
        <v>1</v>
      </c>
      <c r="M2129" s="16">
        <v>0</v>
      </c>
      <c r="N2129" s="13">
        <v>46066</v>
      </c>
    </row>
    <row r="2130" spans="1:14" x14ac:dyDescent="0.15">
      <c r="A2130" s="163" t="s">
        <v>531</v>
      </c>
      <c r="B2130" s="164">
        <v>10417</v>
      </c>
      <c r="C2130" s="163" t="s">
        <v>79</v>
      </c>
      <c r="D2130" s="164">
        <v>1</v>
      </c>
      <c r="E2130" s="7">
        <v>195</v>
      </c>
      <c r="F2130" s="7">
        <v>0</v>
      </c>
      <c r="G2130" s="7">
        <v>0</v>
      </c>
      <c r="H2130" s="7">
        <v>15.52</v>
      </c>
      <c r="I2130" s="7">
        <v>179.48</v>
      </c>
      <c r="J2130" s="7">
        <v>0</v>
      </c>
      <c r="K2130" s="7">
        <v>179.48</v>
      </c>
      <c r="L2130" s="164">
        <v>1</v>
      </c>
      <c r="M2130" s="16">
        <v>0</v>
      </c>
      <c r="N2130" s="13">
        <v>46066</v>
      </c>
    </row>
    <row r="2131" spans="1:14" x14ac:dyDescent="0.15">
      <c r="A2131" s="163" t="s">
        <v>806</v>
      </c>
      <c r="B2131" s="164">
        <v>10608</v>
      </c>
      <c r="C2131" s="163" t="s">
        <v>712</v>
      </c>
      <c r="D2131" s="164">
        <v>1</v>
      </c>
      <c r="E2131" s="7">
        <v>275</v>
      </c>
      <c r="F2131" s="7">
        <v>0</v>
      </c>
      <c r="G2131" s="7">
        <v>0</v>
      </c>
      <c r="H2131" s="7">
        <v>0</v>
      </c>
      <c r="I2131" s="7">
        <v>275</v>
      </c>
      <c r="J2131" s="7">
        <v>0</v>
      </c>
      <c r="K2131" s="7">
        <v>275</v>
      </c>
      <c r="L2131" s="164">
        <v>1</v>
      </c>
      <c r="M2131" s="16">
        <v>0</v>
      </c>
      <c r="N2131" s="13">
        <v>46066</v>
      </c>
    </row>
    <row r="2132" spans="1:14" x14ac:dyDescent="0.15">
      <c r="A2132" s="163" t="s">
        <v>762</v>
      </c>
      <c r="B2132" s="164">
        <v>10510</v>
      </c>
      <c r="C2132" s="163" t="s">
        <v>462</v>
      </c>
      <c r="D2132" s="164">
        <v>1</v>
      </c>
      <c r="E2132" s="7">
        <v>640</v>
      </c>
      <c r="F2132" s="7">
        <v>0</v>
      </c>
      <c r="G2132" s="7">
        <v>0</v>
      </c>
      <c r="H2132" s="7">
        <v>0</v>
      </c>
      <c r="I2132" s="7">
        <v>640</v>
      </c>
      <c r="J2132" s="7">
        <v>0</v>
      </c>
      <c r="K2132" s="7">
        <v>640</v>
      </c>
      <c r="L2132" s="164">
        <v>1</v>
      </c>
      <c r="M2132" s="16">
        <v>0</v>
      </c>
      <c r="N2132" s="13">
        <v>46066</v>
      </c>
    </row>
    <row r="2133" spans="1:14" x14ac:dyDescent="0.15">
      <c r="A2133" s="163" t="s">
        <v>820</v>
      </c>
      <c r="B2133" s="164">
        <v>10250</v>
      </c>
      <c r="C2133" s="163" t="s">
        <v>399</v>
      </c>
      <c r="D2133" s="164">
        <v>1</v>
      </c>
      <c r="E2133" s="7">
        <v>0</v>
      </c>
      <c r="F2133" s="7">
        <v>0</v>
      </c>
      <c r="G2133" s="7">
        <v>0</v>
      </c>
      <c r="H2133" s="7">
        <v>0</v>
      </c>
      <c r="I2133" s="7">
        <v>0</v>
      </c>
      <c r="J2133" s="7">
        <v>0</v>
      </c>
      <c r="K2133" s="7">
        <v>0</v>
      </c>
      <c r="L2133" s="164">
        <v>0</v>
      </c>
      <c r="M2133" s="16">
        <v>0</v>
      </c>
      <c r="N2133" s="13">
        <v>46066</v>
      </c>
    </row>
    <row r="2134" spans="1:14" x14ac:dyDescent="0.15">
      <c r="A2134" s="163" t="s">
        <v>427</v>
      </c>
      <c r="B2134" s="164">
        <v>10633</v>
      </c>
      <c r="C2134" s="163" t="s">
        <v>727</v>
      </c>
      <c r="D2134" s="164">
        <v>2</v>
      </c>
      <c r="E2134" s="7">
        <v>318</v>
      </c>
      <c r="F2134" s="7">
        <v>0</v>
      </c>
      <c r="G2134" s="7">
        <v>0</v>
      </c>
      <c r="H2134" s="7">
        <v>0</v>
      </c>
      <c r="I2134" s="7">
        <v>318</v>
      </c>
      <c r="J2134" s="7">
        <v>0</v>
      </c>
      <c r="K2134" s="7">
        <v>318</v>
      </c>
      <c r="L2134" s="164">
        <v>1</v>
      </c>
      <c r="M2134" s="16">
        <v>0</v>
      </c>
      <c r="N2134" s="13">
        <v>46066</v>
      </c>
    </row>
    <row r="2135" spans="1:14" x14ac:dyDescent="0.15">
      <c r="A2135" s="163" t="s">
        <v>841</v>
      </c>
      <c r="B2135" s="164">
        <v>10641111111</v>
      </c>
      <c r="C2135" s="163" t="s">
        <v>744</v>
      </c>
      <c r="D2135" s="164">
        <v>1</v>
      </c>
      <c r="E2135" s="7">
        <v>90</v>
      </c>
      <c r="F2135" s="7">
        <v>0</v>
      </c>
      <c r="G2135" s="7">
        <v>0</v>
      </c>
      <c r="H2135" s="7">
        <v>9</v>
      </c>
      <c r="I2135" s="7">
        <v>81</v>
      </c>
      <c r="J2135" s="7">
        <v>0</v>
      </c>
      <c r="K2135" s="7">
        <v>81</v>
      </c>
      <c r="L2135" s="164">
        <v>1</v>
      </c>
      <c r="M2135" s="16">
        <v>0</v>
      </c>
      <c r="N2135" s="13">
        <v>46066</v>
      </c>
    </row>
    <row r="2136" spans="1:14" x14ac:dyDescent="0.15">
      <c r="A2136" s="163" t="s">
        <v>855</v>
      </c>
      <c r="B2136" s="164">
        <v>10531</v>
      </c>
      <c r="C2136" s="163" t="s">
        <v>399</v>
      </c>
      <c r="D2136" s="164">
        <v>1</v>
      </c>
      <c r="E2136" s="7">
        <v>0</v>
      </c>
      <c r="F2136" s="7">
        <v>0</v>
      </c>
      <c r="G2136" s="7">
        <v>0</v>
      </c>
      <c r="H2136" s="7">
        <v>0</v>
      </c>
      <c r="I2136" s="7">
        <v>0</v>
      </c>
      <c r="J2136" s="7">
        <v>0</v>
      </c>
      <c r="K2136" s="7">
        <v>0</v>
      </c>
      <c r="L2136" s="164">
        <v>0</v>
      </c>
      <c r="M2136" s="16">
        <v>0</v>
      </c>
      <c r="N2136" s="13">
        <v>46066</v>
      </c>
    </row>
    <row r="2137" spans="1:14" x14ac:dyDescent="0.15">
      <c r="A2137" s="163" t="s">
        <v>3</v>
      </c>
      <c r="B2137" s="164">
        <v>10294</v>
      </c>
      <c r="C2137" s="163" t="s">
        <v>399</v>
      </c>
      <c r="D2137" s="164">
        <v>1</v>
      </c>
      <c r="E2137" s="7">
        <v>0</v>
      </c>
      <c r="F2137" s="7">
        <v>0</v>
      </c>
      <c r="G2137" s="7">
        <v>0</v>
      </c>
      <c r="H2137" s="7">
        <v>0</v>
      </c>
      <c r="I2137" s="7">
        <v>0</v>
      </c>
      <c r="J2137" s="7">
        <v>0</v>
      </c>
      <c r="K2137" s="7">
        <v>0</v>
      </c>
      <c r="L2137" s="164">
        <v>0</v>
      </c>
      <c r="M2137" s="16">
        <v>0</v>
      </c>
      <c r="N2137" s="13">
        <v>46066</v>
      </c>
    </row>
    <row r="2138" spans="1:14" x14ac:dyDescent="0.15">
      <c r="A2138" s="163" t="s">
        <v>429</v>
      </c>
      <c r="B2138" s="164">
        <v>10632</v>
      </c>
      <c r="C2138" s="163" t="s">
        <v>727</v>
      </c>
      <c r="D2138" s="164">
        <v>1</v>
      </c>
      <c r="E2138" s="7">
        <v>159</v>
      </c>
      <c r="F2138" s="7">
        <v>0</v>
      </c>
      <c r="G2138" s="7">
        <v>0</v>
      </c>
      <c r="H2138" s="7">
        <v>0</v>
      </c>
      <c r="I2138" s="7">
        <v>159</v>
      </c>
      <c r="J2138" s="7">
        <v>0</v>
      </c>
      <c r="K2138" s="7">
        <v>159</v>
      </c>
      <c r="L2138" s="164">
        <v>1</v>
      </c>
      <c r="M2138" s="16">
        <v>0</v>
      </c>
      <c r="N2138" s="13">
        <v>46066</v>
      </c>
    </row>
    <row r="2139" spans="1:14" x14ac:dyDescent="0.15">
      <c r="A2139" s="163" t="s">
        <v>476</v>
      </c>
      <c r="B2139" s="164">
        <v>10529</v>
      </c>
      <c r="C2139" s="163" t="s">
        <v>399</v>
      </c>
      <c r="D2139" s="164">
        <v>1</v>
      </c>
      <c r="E2139" s="7">
        <v>0</v>
      </c>
      <c r="F2139" s="7">
        <v>0</v>
      </c>
      <c r="G2139" s="7">
        <v>0</v>
      </c>
      <c r="H2139" s="7">
        <v>0</v>
      </c>
      <c r="I2139" s="7">
        <v>0</v>
      </c>
      <c r="J2139" s="7">
        <v>0</v>
      </c>
      <c r="K2139" s="7">
        <v>0</v>
      </c>
      <c r="L2139" s="164">
        <v>0</v>
      </c>
      <c r="M2139" s="16">
        <v>0</v>
      </c>
      <c r="N2139" s="13">
        <v>46067</v>
      </c>
    </row>
    <row r="2140" spans="1:14" x14ac:dyDescent="0.15">
      <c r="A2140" s="163" t="s">
        <v>653</v>
      </c>
      <c r="B2140" s="164">
        <v>10557</v>
      </c>
      <c r="C2140" s="163" t="s">
        <v>399</v>
      </c>
      <c r="D2140" s="164">
        <v>1</v>
      </c>
      <c r="E2140" s="7">
        <v>0</v>
      </c>
      <c r="F2140" s="7">
        <v>0</v>
      </c>
      <c r="G2140" s="7">
        <v>0</v>
      </c>
      <c r="H2140" s="7">
        <v>0</v>
      </c>
      <c r="I2140" s="7">
        <v>0</v>
      </c>
      <c r="J2140" s="7">
        <v>0</v>
      </c>
      <c r="K2140" s="7">
        <v>0</v>
      </c>
      <c r="L2140" s="164">
        <v>0</v>
      </c>
      <c r="M2140" s="16">
        <v>0</v>
      </c>
      <c r="N2140" s="13">
        <v>46067</v>
      </c>
    </row>
    <row r="2141" spans="1:14" x14ac:dyDescent="0.15">
      <c r="A2141" s="163" t="s">
        <v>798</v>
      </c>
      <c r="B2141" s="164">
        <v>10660</v>
      </c>
      <c r="C2141" s="163" t="s">
        <v>9</v>
      </c>
      <c r="D2141" s="164">
        <v>2</v>
      </c>
      <c r="E2141" s="7">
        <v>530</v>
      </c>
      <c r="F2141" s="7">
        <v>0</v>
      </c>
      <c r="G2141" s="7">
        <v>0</v>
      </c>
      <c r="H2141" s="7">
        <v>0</v>
      </c>
      <c r="I2141" s="7">
        <v>530</v>
      </c>
      <c r="J2141" s="7">
        <v>0</v>
      </c>
      <c r="K2141" s="7">
        <v>530</v>
      </c>
      <c r="L2141" s="164">
        <v>1</v>
      </c>
      <c r="M2141" s="16">
        <v>0</v>
      </c>
      <c r="N2141" s="13">
        <v>46067</v>
      </c>
    </row>
    <row r="2142" spans="1:14" x14ac:dyDescent="0.15">
      <c r="A2142" s="163" t="s">
        <v>501</v>
      </c>
      <c r="B2142" s="164">
        <v>10450</v>
      </c>
      <c r="C2142" s="163" t="s">
        <v>38</v>
      </c>
      <c r="D2142" s="164">
        <v>1</v>
      </c>
      <c r="E2142" s="7">
        <v>470</v>
      </c>
      <c r="F2142" s="7">
        <v>0</v>
      </c>
      <c r="G2142" s="7">
        <v>0</v>
      </c>
      <c r="H2142" s="7">
        <v>0</v>
      </c>
      <c r="I2142" s="7">
        <v>470</v>
      </c>
      <c r="J2142" s="7">
        <v>0</v>
      </c>
      <c r="K2142" s="7">
        <v>470</v>
      </c>
      <c r="L2142" s="164">
        <v>1</v>
      </c>
      <c r="M2142" s="16">
        <v>0</v>
      </c>
      <c r="N2142" s="13">
        <v>46067</v>
      </c>
    </row>
    <row r="2143" spans="1:14" x14ac:dyDescent="0.15">
      <c r="A2143" s="163" t="s">
        <v>803</v>
      </c>
      <c r="B2143" s="164">
        <v>10241</v>
      </c>
      <c r="C2143" s="163" t="s">
        <v>38</v>
      </c>
      <c r="D2143" s="164">
        <v>1</v>
      </c>
      <c r="E2143" s="7">
        <v>595</v>
      </c>
      <c r="F2143" s="7">
        <v>0</v>
      </c>
      <c r="G2143" s="7">
        <v>0</v>
      </c>
      <c r="H2143" s="7">
        <v>119</v>
      </c>
      <c r="I2143" s="7">
        <v>476</v>
      </c>
      <c r="J2143" s="7">
        <v>0</v>
      </c>
      <c r="K2143" s="7">
        <v>476</v>
      </c>
      <c r="L2143" s="164">
        <v>1</v>
      </c>
      <c r="M2143" s="16">
        <v>0</v>
      </c>
      <c r="N2143" s="13">
        <v>46067</v>
      </c>
    </row>
    <row r="2144" spans="1:14" x14ac:dyDescent="0.15">
      <c r="A2144" s="163" t="s">
        <v>615</v>
      </c>
      <c r="B2144" s="164">
        <v>10462</v>
      </c>
      <c r="C2144" s="163" t="s">
        <v>38</v>
      </c>
      <c r="D2144" s="164">
        <v>1</v>
      </c>
      <c r="E2144" s="7">
        <v>410</v>
      </c>
      <c r="F2144" s="7">
        <v>0</v>
      </c>
      <c r="G2144" s="7">
        <v>0</v>
      </c>
      <c r="H2144" s="7">
        <v>13.36</v>
      </c>
      <c r="I2144" s="7">
        <v>396.64</v>
      </c>
      <c r="J2144" s="7">
        <v>0</v>
      </c>
      <c r="K2144" s="7">
        <v>396.64</v>
      </c>
      <c r="L2144" s="164">
        <v>1</v>
      </c>
      <c r="M2144" s="16">
        <v>0</v>
      </c>
      <c r="N2144" s="13">
        <v>46067</v>
      </c>
    </row>
    <row r="2145" spans="1:14" x14ac:dyDescent="0.15">
      <c r="A2145" s="163" t="s">
        <v>537</v>
      </c>
      <c r="B2145" s="164">
        <v>10397</v>
      </c>
      <c r="C2145" s="163" t="s">
        <v>32</v>
      </c>
      <c r="D2145" s="164">
        <v>1</v>
      </c>
      <c r="E2145" s="7">
        <v>575</v>
      </c>
      <c r="F2145" s="7">
        <v>0</v>
      </c>
      <c r="G2145" s="7">
        <v>0</v>
      </c>
      <c r="H2145" s="7">
        <v>18.72</v>
      </c>
      <c r="I2145" s="7">
        <v>556.28</v>
      </c>
      <c r="J2145" s="7">
        <v>0</v>
      </c>
      <c r="K2145" s="7">
        <v>556.28</v>
      </c>
      <c r="L2145" s="164">
        <v>1</v>
      </c>
      <c r="M2145" s="16">
        <v>0</v>
      </c>
      <c r="N2145" s="13">
        <v>46067</v>
      </c>
    </row>
    <row r="2146" spans="1:14" x14ac:dyDescent="0.15">
      <c r="A2146" s="163" t="s">
        <v>680</v>
      </c>
      <c r="B2146" s="164">
        <v>10152</v>
      </c>
      <c r="C2146" s="163" t="s">
        <v>519</v>
      </c>
      <c r="D2146" s="164">
        <v>1</v>
      </c>
      <c r="E2146" s="7">
        <v>350</v>
      </c>
      <c r="F2146" s="7">
        <v>0</v>
      </c>
      <c r="G2146" s="7">
        <v>0</v>
      </c>
      <c r="H2146" s="7">
        <v>3.3</v>
      </c>
      <c r="I2146" s="7">
        <v>346.7</v>
      </c>
      <c r="J2146" s="7">
        <v>0</v>
      </c>
      <c r="K2146" s="7">
        <v>346.7</v>
      </c>
      <c r="L2146" s="164">
        <v>1</v>
      </c>
      <c r="M2146" s="16">
        <v>0</v>
      </c>
      <c r="N2146" s="13">
        <v>46067</v>
      </c>
    </row>
    <row r="2147" spans="1:14" x14ac:dyDescent="0.15">
      <c r="A2147" s="163" t="s">
        <v>861</v>
      </c>
      <c r="B2147" s="164">
        <v>10724</v>
      </c>
      <c r="C2147" s="163" t="s">
        <v>462</v>
      </c>
      <c r="D2147" s="164">
        <v>1</v>
      </c>
      <c r="E2147" s="7">
        <v>405</v>
      </c>
      <c r="F2147" s="7">
        <v>0</v>
      </c>
      <c r="G2147" s="7">
        <v>0</v>
      </c>
      <c r="H2147" s="7">
        <v>0</v>
      </c>
      <c r="I2147" s="7">
        <v>405</v>
      </c>
      <c r="J2147" s="7">
        <v>0</v>
      </c>
      <c r="K2147" s="7">
        <v>405</v>
      </c>
      <c r="L2147" s="164">
        <v>1</v>
      </c>
      <c r="M2147" s="16">
        <v>0</v>
      </c>
      <c r="N2147" s="13">
        <v>46067</v>
      </c>
    </row>
    <row r="2148" spans="1:14" x14ac:dyDescent="0.15">
      <c r="A2148" s="163" t="s">
        <v>538</v>
      </c>
      <c r="B2148" s="164">
        <v>10645</v>
      </c>
      <c r="C2148" s="163" t="s">
        <v>519</v>
      </c>
      <c r="D2148" s="164">
        <v>2</v>
      </c>
      <c r="E2148" s="7">
        <v>680</v>
      </c>
      <c r="F2148" s="7">
        <v>0</v>
      </c>
      <c r="G2148" s="7">
        <v>0</v>
      </c>
      <c r="H2148" s="7">
        <v>0</v>
      </c>
      <c r="I2148" s="7">
        <v>680</v>
      </c>
      <c r="J2148" s="7">
        <v>0</v>
      </c>
      <c r="K2148" s="7">
        <v>680</v>
      </c>
      <c r="L2148" s="164">
        <v>1</v>
      </c>
      <c r="M2148" s="16">
        <v>0</v>
      </c>
      <c r="N2148" s="13">
        <v>46067</v>
      </c>
    </row>
    <row r="2149" spans="1:14" x14ac:dyDescent="0.15">
      <c r="A2149" s="163" t="s">
        <v>518</v>
      </c>
      <c r="B2149" s="164">
        <v>10145</v>
      </c>
      <c r="C2149" s="163" t="s">
        <v>519</v>
      </c>
      <c r="D2149" s="164">
        <v>1</v>
      </c>
      <c r="E2149" s="7">
        <v>370</v>
      </c>
      <c r="F2149" s="7">
        <v>0</v>
      </c>
      <c r="G2149" s="7">
        <v>0</v>
      </c>
      <c r="H2149" s="7">
        <v>3.49</v>
      </c>
      <c r="I2149" s="7">
        <v>366.51</v>
      </c>
      <c r="J2149" s="7">
        <v>0</v>
      </c>
      <c r="K2149" s="7">
        <v>366.51</v>
      </c>
      <c r="L2149" s="164">
        <v>1</v>
      </c>
      <c r="M2149" s="16">
        <v>0</v>
      </c>
      <c r="N2149" s="13">
        <v>46067</v>
      </c>
    </row>
    <row r="2150" spans="1:14" x14ac:dyDescent="0.15">
      <c r="A2150" s="163" t="s">
        <v>503</v>
      </c>
      <c r="B2150" s="164">
        <v>10044</v>
      </c>
      <c r="C2150" s="163" t="s">
        <v>481</v>
      </c>
      <c r="D2150" s="164">
        <v>1</v>
      </c>
      <c r="E2150" s="7">
        <v>260</v>
      </c>
      <c r="F2150" s="7">
        <v>0</v>
      </c>
      <c r="G2150" s="7">
        <v>0</v>
      </c>
      <c r="H2150" s="7">
        <v>5.36</v>
      </c>
      <c r="I2150" s="7">
        <v>254.64</v>
      </c>
      <c r="J2150" s="7">
        <v>0</v>
      </c>
      <c r="K2150" s="7">
        <v>254.64</v>
      </c>
      <c r="L2150" s="164">
        <v>1</v>
      </c>
      <c r="M2150" s="16">
        <v>0</v>
      </c>
      <c r="N2150" s="13">
        <v>46067</v>
      </c>
    </row>
    <row r="2151" spans="1:14" x14ac:dyDescent="0.15">
      <c r="A2151" s="163" t="s">
        <v>574</v>
      </c>
      <c r="B2151" s="164">
        <v>10052</v>
      </c>
      <c r="C2151" s="163" t="s">
        <v>481</v>
      </c>
      <c r="D2151" s="164">
        <v>1</v>
      </c>
      <c r="E2151" s="7">
        <v>340</v>
      </c>
      <c r="F2151" s="7">
        <v>0</v>
      </c>
      <c r="G2151" s="7">
        <v>0</v>
      </c>
      <c r="H2151" s="7">
        <v>3.2</v>
      </c>
      <c r="I2151" s="7">
        <v>336.8</v>
      </c>
      <c r="J2151" s="7">
        <v>0</v>
      </c>
      <c r="K2151" s="7">
        <v>336.8</v>
      </c>
      <c r="L2151" s="164">
        <v>1</v>
      </c>
      <c r="M2151" s="16">
        <v>0</v>
      </c>
      <c r="N2151" s="13">
        <v>46067</v>
      </c>
    </row>
    <row r="2152" spans="1:14" x14ac:dyDescent="0.15">
      <c r="A2152" s="163" t="s">
        <v>504</v>
      </c>
      <c r="B2152" s="164">
        <v>10125</v>
      </c>
      <c r="C2152" s="163" t="s">
        <v>483</v>
      </c>
      <c r="D2152" s="164">
        <v>1</v>
      </c>
      <c r="E2152" s="7">
        <v>275</v>
      </c>
      <c r="F2152" s="7">
        <v>0</v>
      </c>
      <c r="G2152" s="7">
        <v>0</v>
      </c>
      <c r="H2152" s="7">
        <v>0</v>
      </c>
      <c r="I2152" s="7">
        <v>275</v>
      </c>
      <c r="J2152" s="7">
        <v>0</v>
      </c>
      <c r="K2152" s="7">
        <v>275</v>
      </c>
      <c r="L2152" s="164">
        <v>1</v>
      </c>
      <c r="M2152" s="16">
        <v>0</v>
      </c>
      <c r="N2152" s="13">
        <v>46067</v>
      </c>
    </row>
    <row r="2153" spans="1:14" x14ac:dyDescent="0.15">
      <c r="A2153" s="163" t="s">
        <v>736</v>
      </c>
      <c r="B2153" s="164">
        <v>10114</v>
      </c>
      <c r="C2153" s="163" t="s">
        <v>541</v>
      </c>
      <c r="D2153" s="164">
        <v>1</v>
      </c>
      <c r="E2153" s="7">
        <v>335</v>
      </c>
      <c r="F2153" s="7">
        <v>0</v>
      </c>
      <c r="G2153" s="7">
        <v>0</v>
      </c>
      <c r="H2153" s="7">
        <v>0</v>
      </c>
      <c r="I2153" s="7">
        <v>335</v>
      </c>
      <c r="J2153" s="7">
        <v>0</v>
      </c>
      <c r="K2153" s="7">
        <v>335</v>
      </c>
      <c r="L2153" s="164">
        <v>1</v>
      </c>
      <c r="M2153" s="16">
        <v>0</v>
      </c>
      <c r="N2153" s="13">
        <v>46067</v>
      </c>
    </row>
    <row r="2154" spans="1:14" x14ac:dyDescent="0.15">
      <c r="A2154" s="163" t="s">
        <v>733</v>
      </c>
      <c r="B2154" s="164">
        <v>10113</v>
      </c>
      <c r="C2154" s="163" t="s">
        <v>541</v>
      </c>
      <c r="D2154" s="164">
        <v>1</v>
      </c>
      <c r="E2154" s="7">
        <v>375</v>
      </c>
      <c r="F2154" s="7">
        <v>0</v>
      </c>
      <c r="G2154" s="7">
        <v>0</v>
      </c>
      <c r="H2154" s="7">
        <v>0</v>
      </c>
      <c r="I2154" s="7">
        <v>375</v>
      </c>
      <c r="J2154" s="7">
        <v>0</v>
      </c>
      <c r="K2154" s="7">
        <v>375</v>
      </c>
      <c r="L2154" s="164">
        <v>1</v>
      </c>
      <c r="M2154" s="16">
        <v>0</v>
      </c>
      <c r="N2154" s="13">
        <v>46067</v>
      </c>
    </row>
    <row r="2155" spans="1:14" x14ac:dyDescent="0.15">
      <c r="A2155" s="163" t="s">
        <v>650</v>
      </c>
      <c r="B2155" s="164">
        <v>10064</v>
      </c>
      <c r="C2155" s="163" t="s">
        <v>481</v>
      </c>
      <c r="D2155" s="164">
        <v>1</v>
      </c>
      <c r="E2155" s="7">
        <v>355</v>
      </c>
      <c r="F2155" s="7">
        <v>0</v>
      </c>
      <c r="G2155" s="7">
        <v>0</v>
      </c>
      <c r="H2155" s="7">
        <v>3.34</v>
      </c>
      <c r="I2155" s="7">
        <v>351.66</v>
      </c>
      <c r="J2155" s="7">
        <v>0</v>
      </c>
      <c r="K2155" s="7">
        <v>351.66</v>
      </c>
      <c r="L2155" s="164">
        <v>1</v>
      </c>
      <c r="M2155" s="16">
        <v>0</v>
      </c>
      <c r="N2155" s="13">
        <v>46067</v>
      </c>
    </row>
    <row r="2156" spans="1:14" x14ac:dyDescent="0.15">
      <c r="A2156" s="163" t="s">
        <v>487</v>
      </c>
      <c r="B2156" s="164">
        <v>10442</v>
      </c>
      <c r="C2156" s="163" t="s">
        <v>99</v>
      </c>
      <c r="D2156" s="164">
        <v>3</v>
      </c>
      <c r="E2156" s="7">
        <v>249</v>
      </c>
      <c r="F2156" s="7">
        <v>0</v>
      </c>
      <c r="G2156" s="7">
        <v>0</v>
      </c>
      <c r="H2156" s="7">
        <v>6.52</v>
      </c>
      <c r="I2156" s="7">
        <v>242.48</v>
      </c>
      <c r="J2156" s="7">
        <v>0</v>
      </c>
      <c r="K2156" s="7">
        <v>242.48</v>
      </c>
      <c r="L2156" s="164">
        <v>1</v>
      </c>
      <c r="M2156" s="16">
        <v>0</v>
      </c>
      <c r="N2156" s="13">
        <v>46067</v>
      </c>
    </row>
    <row r="2157" spans="1:14" x14ac:dyDescent="0.15">
      <c r="A2157" s="163" t="s">
        <v>523</v>
      </c>
      <c r="B2157" s="164">
        <v>10446</v>
      </c>
      <c r="C2157" s="163" t="s">
        <v>99</v>
      </c>
      <c r="D2157" s="164">
        <v>3</v>
      </c>
      <c r="E2157" s="7">
        <v>585</v>
      </c>
      <c r="F2157" s="7">
        <v>0</v>
      </c>
      <c r="G2157" s="7">
        <v>0</v>
      </c>
      <c r="H2157" s="7">
        <v>15.33</v>
      </c>
      <c r="I2157" s="7">
        <v>569.66999999999996</v>
      </c>
      <c r="J2157" s="7">
        <v>0</v>
      </c>
      <c r="K2157" s="7">
        <v>569.66999999999996</v>
      </c>
      <c r="L2157" s="164">
        <v>1</v>
      </c>
      <c r="M2157" s="16">
        <v>0</v>
      </c>
      <c r="N2157" s="13">
        <v>46067</v>
      </c>
    </row>
    <row r="2158" spans="1:14" x14ac:dyDescent="0.15">
      <c r="A2158" s="163" t="s">
        <v>757</v>
      </c>
      <c r="B2158" s="164">
        <v>10488</v>
      </c>
      <c r="C2158" s="163" t="s">
        <v>99</v>
      </c>
      <c r="D2158" s="164">
        <v>1</v>
      </c>
      <c r="E2158" s="7">
        <v>135</v>
      </c>
      <c r="F2158" s="7">
        <v>0</v>
      </c>
      <c r="G2158" s="7">
        <v>0</v>
      </c>
      <c r="H2158" s="7">
        <v>0</v>
      </c>
      <c r="I2158" s="7">
        <v>135</v>
      </c>
      <c r="J2158" s="7">
        <v>0</v>
      </c>
      <c r="K2158" s="7">
        <v>135</v>
      </c>
      <c r="L2158" s="164">
        <v>1</v>
      </c>
      <c r="M2158" s="16">
        <v>0</v>
      </c>
      <c r="N2158" s="13">
        <v>46067</v>
      </c>
    </row>
    <row r="2159" spans="1:14" x14ac:dyDescent="0.15">
      <c r="A2159" s="163" t="s">
        <v>751</v>
      </c>
      <c r="B2159" s="164">
        <v>10439</v>
      </c>
      <c r="C2159" s="163" t="s">
        <v>99</v>
      </c>
      <c r="D2159" s="164">
        <v>1</v>
      </c>
      <c r="E2159" s="7">
        <v>119</v>
      </c>
      <c r="F2159" s="7">
        <v>0</v>
      </c>
      <c r="G2159" s="7">
        <v>0</v>
      </c>
      <c r="H2159" s="7">
        <v>0</v>
      </c>
      <c r="I2159" s="7">
        <v>119</v>
      </c>
      <c r="J2159" s="7">
        <v>0</v>
      </c>
      <c r="K2159" s="7">
        <v>119</v>
      </c>
      <c r="L2159" s="164">
        <v>1</v>
      </c>
      <c r="M2159" s="16">
        <v>0</v>
      </c>
      <c r="N2159" s="13">
        <v>46067</v>
      </c>
    </row>
    <row r="2160" spans="1:14" x14ac:dyDescent="0.15">
      <c r="A2160" s="163" t="s">
        <v>489</v>
      </c>
      <c r="B2160" s="164">
        <v>10445</v>
      </c>
      <c r="C2160" s="163" t="s">
        <v>99</v>
      </c>
      <c r="D2160" s="164">
        <v>8</v>
      </c>
      <c r="E2160" s="7">
        <v>1560</v>
      </c>
      <c r="F2160" s="7">
        <v>0</v>
      </c>
      <c r="G2160" s="7">
        <v>0</v>
      </c>
      <c r="H2160" s="7">
        <v>56.44</v>
      </c>
      <c r="I2160" s="7">
        <v>1503.56</v>
      </c>
      <c r="J2160" s="7">
        <v>0</v>
      </c>
      <c r="K2160" s="7">
        <v>1503.56</v>
      </c>
      <c r="L2160" s="164">
        <v>1</v>
      </c>
      <c r="M2160" s="16">
        <v>0</v>
      </c>
      <c r="N2160" s="13">
        <v>46067</v>
      </c>
    </row>
    <row r="2161" spans="1:14" x14ac:dyDescent="0.15">
      <c r="A2161" s="163" t="s">
        <v>830</v>
      </c>
      <c r="B2161" s="164">
        <v>10042</v>
      </c>
      <c r="C2161" s="163" t="s">
        <v>99</v>
      </c>
      <c r="D2161" s="164">
        <v>1</v>
      </c>
      <c r="E2161" s="7">
        <v>145</v>
      </c>
      <c r="F2161" s="7">
        <v>0</v>
      </c>
      <c r="G2161" s="7">
        <v>0</v>
      </c>
      <c r="H2161" s="7">
        <v>0</v>
      </c>
      <c r="I2161" s="7">
        <v>145</v>
      </c>
      <c r="J2161" s="7">
        <v>0</v>
      </c>
      <c r="K2161" s="7">
        <v>145</v>
      </c>
      <c r="L2161" s="164">
        <v>1</v>
      </c>
      <c r="M2161" s="16">
        <v>0</v>
      </c>
      <c r="N2161" s="13">
        <v>46067</v>
      </c>
    </row>
    <row r="2162" spans="1:14" x14ac:dyDescent="0.15">
      <c r="A2162" s="163" t="s">
        <v>505</v>
      </c>
      <c r="B2162" s="164">
        <v>10470</v>
      </c>
      <c r="C2162" s="163" t="s">
        <v>5</v>
      </c>
      <c r="D2162" s="164">
        <v>1</v>
      </c>
      <c r="E2162" s="7">
        <v>275</v>
      </c>
      <c r="F2162" s="7">
        <v>0</v>
      </c>
      <c r="G2162" s="7">
        <v>0</v>
      </c>
      <c r="H2162" s="7">
        <v>0</v>
      </c>
      <c r="I2162" s="7">
        <v>275</v>
      </c>
      <c r="J2162" s="7">
        <v>0</v>
      </c>
      <c r="K2162" s="7">
        <v>275</v>
      </c>
      <c r="L2162" s="164">
        <v>1</v>
      </c>
      <c r="M2162" s="16">
        <v>0</v>
      </c>
      <c r="N2162" s="13">
        <v>46067</v>
      </c>
    </row>
    <row r="2163" spans="1:14" x14ac:dyDescent="0.15">
      <c r="A2163" s="163" t="s">
        <v>626</v>
      </c>
      <c r="B2163" s="164">
        <v>10471</v>
      </c>
      <c r="C2163" s="163" t="s">
        <v>5</v>
      </c>
      <c r="D2163" s="164">
        <v>1</v>
      </c>
      <c r="E2163" s="7">
        <v>495</v>
      </c>
      <c r="F2163" s="7">
        <v>0</v>
      </c>
      <c r="G2163" s="7">
        <v>0</v>
      </c>
      <c r="H2163" s="7">
        <v>31.74</v>
      </c>
      <c r="I2163" s="7">
        <v>463.26</v>
      </c>
      <c r="J2163" s="7">
        <v>0</v>
      </c>
      <c r="K2163" s="7">
        <v>463.26</v>
      </c>
      <c r="L2163" s="164">
        <v>1</v>
      </c>
      <c r="M2163" s="16">
        <v>0</v>
      </c>
      <c r="N2163" s="13">
        <v>46067</v>
      </c>
    </row>
    <row r="2164" spans="1:14" x14ac:dyDescent="0.15">
      <c r="A2164" s="163" t="s">
        <v>552</v>
      </c>
      <c r="B2164" s="164">
        <v>10211</v>
      </c>
      <c r="C2164" s="163" t="s">
        <v>491</v>
      </c>
      <c r="D2164" s="164">
        <v>1</v>
      </c>
      <c r="E2164" s="7">
        <v>265</v>
      </c>
      <c r="F2164" s="7">
        <v>0</v>
      </c>
      <c r="G2164" s="7">
        <v>0</v>
      </c>
      <c r="H2164" s="7">
        <v>0</v>
      </c>
      <c r="I2164" s="7">
        <v>265</v>
      </c>
      <c r="J2164" s="7">
        <v>0</v>
      </c>
      <c r="K2164" s="7">
        <v>265</v>
      </c>
      <c r="L2164" s="164">
        <v>1</v>
      </c>
      <c r="M2164" s="16">
        <v>0</v>
      </c>
      <c r="N2164" s="13">
        <v>46067</v>
      </c>
    </row>
    <row r="2165" spans="1:14" x14ac:dyDescent="0.15">
      <c r="A2165" s="163" t="s">
        <v>752</v>
      </c>
      <c r="B2165" s="164">
        <v>10669</v>
      </c>
      <c r="C2165" s="163" t="s">
        <v>462</v>
      </c>
      <c r="D2165" s="164">
        <v>1</v>
      </c>
      <c r="E2165" s="7">
        <v>315</v>
      </c>
      <c r="F2165" s="7">
        <v>0</v>
      </c>
      <c r="G2165" s="7">
        <v>0</v>
      </c>
      <c r="H2165" s="7">
        <v>0</v>
      </c>
      <c r="I2165" s="7">
        <v>315</v>
      </c>
      <c r="J2165" s="7">
        <v>0</v>
      </c>
      <c r="K2165" s="7">
        <v>315</v>
      </c>
      <c r="L2165" s="164">
        <v>1</v>
      </c>
      <c r="M2165" s="16">
        <v>0</v>
      </c>
      <c r="N2165" s="13">
        <v>46067</v>
      </c>
    </row>
    <row r="2166" spans="1:14" x14ac:dyDescent="0.15">
      <c r="A2166" s="163" t="s">
        <v>493</v>
      </c>
      <c r="B2166" s="164">
        <v>10264</v>
      </c>
      <c r="C2166" s="163" t="s">
        <v>9</v>
      </c>
      <c r="D2166" s="164">
        <v>6</v>
      </c>
      <c r="E2166" s="7">
        <v>1140</v>
      </c>
      <c r="F2166" s="7">
        <v>0</v>
      </c>
      <c r="G2166" s="7">
        <v>0</v>
      </c>
      <c r="H2166" s="7">
        <v>18.57</v>
      </c>
      <c r="I2166" s="7">
        <v>1121.43</v>
      </c>
      <c r="J2166" s="7">
        <v>0</v>
      </c>
      <c r="K2166" s="7">
        <v>1121.43</v>
      </c>
      <c r="L2166" s="164">
        <v>1</v>
      </c>
      <c r="M2166" s="16">
        <v>0</v>
      </c>
      <c r="N2166" s="13">
        <v>46067</v>
      </c>
    </row>
    <row r="2167" spans="1:14" x14ac:dyDescent="0.15">
      <c r="A2167" s="163" t="s">
        <v>557</v>
      </c>
      <c r="B2167" s="164">
        <v>10368</v>
      </c>
      <c r="C2167" s="163" t="s">
        <v>9</v>
      </c>
      <c r="D2167" s="164">
        <v>1</v>
      </c>
      <c r="E2167" s="7">
        <v>265</v>
      </c>
      <c r="F2167" s="7">
        <v>0</v>
      </c>
      <c r="G2167" s="7">
        <v>0</v>
      </c>
      <c r="H2167" s="7">
        <v>0</v>
      </c>
      <c r="I2167" s="7">
        <v>265</v>
      </c>
      <c r="J2167" s="7">
        <v>0</v>
      </c>
      <c r="K2167" s="7">
        <v>265</v>
      </c>
      <c r="L2167" s="164">
        <v>1</v>
      </c>
      <c r="M2167" s="16">
        <v>0</v>
      </c>
      <c r="N2167" s="13">
        <v>46067</v>
      </c>
    </row>
    <row r="2168" spans="1:14" x14ac:dyDescent="0.15">
      <c r="A2168" s="163" t="s">
        <v>507</v>
      </c>
      <c r="B2168" s="164">
        <v>10373</v>
      </c>
      <c r="C2168" s="163" t="s">
        <v>9</v>
      </c>
      <c r="D2168" s="164">
        <v>1</v>
      </c>
      <c r="E2168" s="7">
        <v>275</v>
      </c>
      <c r="F2168" s="7">
        <v>0</v>
      </c>
      <c r="G2168" s="7">
        <v>0</v>
      </c>
      <c r="H2168" s="7">
        <v>0</v>
      </c>
      <c r="I2168" s="7">
        <v>275</v>
      </c>
      <c r="J2168" s="7">
        <v>0</v>
      </c>
      <c r="K2168" s="7">
        <v>275</v>
      </c>
      <c r="L2168" s="164">
        <v>1</v>
      </c>
      <c r="M2168" s="16">
        <v>0</v>
      </c>
      <c r="N2168" s="13">
        <v>46067</v>
      </c>
    </row>
    <row r="2169" spans="1:14" x14ac:dyDescent="0.15">
      <c r="A2169" s="163" t="s">
        <v>711</v>
      </c>
      <c r="B2169" s="164">
        <v>10384</v>
      </c>
      <c r="C2169" s="163" t="s">
        <v>9</v>
      </c>
      <c r="D2169" s="164">
        <v>1</v>
      </c>
      <c r="E2169" s="7">
        <v>310</v>
      </c>
      <c r="F2169" s="7">
        <v>0</v>
      </c>
      <c r="G2169" s="7">
        <v>0</v>
      </c>
      <c r="H2169" s="7">
        <v>0</v>
      </c>
      <c r="I2169" s="7">
        <v>310</v>
      </c>
      <c r="J2169" s="7">
        <v>0</v>
      </c>
      <c r="K2169" s="7">
        <v>310</v>
      </c>
      <c r="L2169" s="164">
        <v>1</v>
      </c>
      <c r="M2169" s="16">
        <v>0</v>
      </c>
      <c r="N2169" s="13">
        <v>46067</v>
      </c>
    </row>
    <row r="2170" spans="1:14" x14ac:dyDescent="0.15">
      <c r="A2170" s="163" t="s">
        <v>526</v>
      </c>
      <c r="B2170" s="164">
        <v>10363</v>
      </c>
      <c r="C2170" s="163" t="s">
        <v>9</v>
      </c>
      <c r="D2170" s="164">
        <v>1</v>
      </c>
      <c r="E2170" s="7">
        <v>265</v>
      </c>
      <c r="F2170" s="7">
        <v>0</v>
      </c>
      <c r="G2170" s="7">
        <v>0</v>
      </c>
      <c r="H2170" s="7">
        <v>0</v>
      </c>
      <c r="I2170" s="7">
        <v>265</v>
      </c>
      <c r="J2170" s="7">
        <v>0</v>
      </c>
      <c r="K2170" s="7">
        <v>265</v>
      </c>
      <c r="L2170" s="164">
        <v>1</v>
      </c>
      <c r="M2170" s="16">
        <v>0</v>
      </c>
      <c r="N2170" s="13">
        <v>46067</v>
      </c>
    </row>
    <row r="2171" spans="1:14" x14ac:dyDescent="0.15">
      <c r="A2171" s="163" t="s">
        <v>527</v>
      </c>
      <c r="B2171" s="164">
        <v>10382</v>
      </c>
      <c r="C2171" s="163" t="s">
        <v>9</v>
      </c>
      <c r="D2171" s="164">
        <v>1</v>
      </c>
      <c r="E2171" s="7">
        <v>235</v>
      </c>
      <c r="F2171" s="7">
        <v>0</v>
      </c>
      <c r="G2171" s="7">
        <v>0</v>
      </c>
      <c r="H2171" s="7">
        <v>0</v>
      </c>
      <c r="I2171" s="7">
        <v>235</v>
      </c>
      <c r="J2171" s="7">
        <v>0</v>
      </c>
      <c r="K2171" s="7">
        <v>235</v>
      </c>
      <c r="L2171" s="164">
        <v>1</v>
      </c>
      <c r="M2171" s="16">
        <v>0</v>
      </c>
      <c r="N2171" s="13">
        <v>46067</v>
      </c>
    </row>
    <row r="2172" spans="1:14" x14ac:dyDescent="0.15">
      <c r="A2172" s="163" t="s">
        <v>802</v>
      </c>
      <c r="B2172" s="164">
        <v>10365</v>
      </c>
      <c r="C2172" s="163" t="s">
        <v>9</v>
      </c>
      <c r="D2172" s="164">
        <v>1</v>
      </c>
      <c r="E2172" s="7">
        <v>320</v>
      </c>
      <c r="F2172" s="7">
        <v>0</v>
      </c>
      <c r="G2172" s="7">
        <v>0</v>
      </c>
      <c r="H2172" s="7">
        <v>25.15</v>
      </c>
      <c r="I2172" s="7">
        <v>294.85000000000002</v>
      </c>
      <c r="J2172" s="7">
        <v>0</v>
      </c>
      <c r="K2172" s="7">
        <v>294.85000000000002</v>
      </c>
      <c r="L2172" s="164">
        <v>1</v>
      </c>
      <c r="M2172" s="16">
        <v>0</v>
      </c>
      <c r="N2172" s="13">
        <v>46067</v>
      </c>
    </row>
    <row r="2173" spans="1:14" x14ac:dyDescent="0.15">
      <c r="A2173" s="163" t="s">
        <v>604</v>
      </c>
      <c r="B2173" s="164">
        <v>10685</v>
      </c>
      <c r="C2173" s="163" t="s">
        <v>9</v>
      </c>
      <c r="D2173" s="164">
        <v>1</v>
      </c>
      <c r="E2173" s="7">
        <v>225</v>
      </c>
      <c r="F2173" s="7">
        <v>0</v>
      </c>
      <c r="G2173" s="7">
        <v>0</v>
      </c>
      <c r="H2173" s="7">
        <v>0</v>
      </c>
      <c r="I2173" s="7">
        <v>225</v>
      </c>
      <c r="J2173" s="7">
        <v>0</v>
      </c>
      <c r="K2173" s="7">
        <v>225</v>
      </c>
      <c r="L2173" s="164">
        <v>1</v>
      </c>
      <c r="M2173" s="16">
        <v>0</v>
      </c>
      <c r="N2173" s="13">
        <v>46067</v>
      </c>
    </row>
    <row r="2174" spans="1:14" x14ac:dyDescent="0.15">
      <c r="A2174" s="163" t="s">
        <v>528</v>
      </c>
      <c r="B2174" s="164">
        <v>10357</v>
      </c>
      <c r="C2174" s="163" t="s">
        <v>19</v>
      </c>
      <c r="D2174" s="164">
        <v>1</v>
      </c>
      <c r="E2174" s="7">
        <v>360</v>
      </c>
      <c r="F2174" s="7">
        <v>0</v>
      </c>
      <c r="G2174" s="7">
        <v>0</v>
      </c>
      <c r="H2174" s="7">
        <v>0</v>
      </c>
      <c r="I2174" s="7">
        <v>360</v>
      </c>
      <c r="J2174" s="7">
        <v>0</v>
      </c>
      <c r="K2174" s="7">
        <v>360</v>
      </c>
      <c r="L2174" s="164">
        <v>1</v>
      </c>
      <c r="M2174" s="16">
        <v>0</v>
      </c>
      <c r="N2174" s="13">
        <v>46067</v>
      </c>
    </row>
    <row r="2175" spans="1:14" x14ac:dyDescent="0.15">
      <c r="A2175" s="163" t="s">
        <v>495</v>
      </c>
      <c r="B2175" s="164">
        <v>10354</v>
      </c>
      <c r="C2175" s="163" t="s">
        <v>19</v>
      </c>
      <c r="D2175" s="164">
        <v>6</v>
      </c>
      <c r="E2175" s="7">
        <v>2100</v>
      </c>
      <c r="F2175" s="7">
        <v>0</v>
      </c>
      <c r="G2175" s="7">
        <v>0</v>
      </c>
      <c r="H2175" s="7">
        <v>152.13</v>
      </c>
      <c r="I2175" s="7">
        <v>1947.87</v>
      </c>
      <c r="J2175" s="7">
        <v>0</v>
      </c>
      <c r="K2175" s="7">
        <v>1947.87</v>
      </c>
      <c r="L2175" s="164">
        <v>1</v>
      </c>
      <c r="M2175" s="16">
        <v>0</v>
      </c>
      <c r="N2175" s="13">
        <v>46067</v>
      </c>
    </row>
    <row r="2176" spans="1:14" x14ac:dyDescent="0.15">
      <c r="A2176" s="163" t="s">
        <v>511</v>
      </c>
      <c r="B2176" s="164">
        <v>10227</v>
      </c>
      <c r="C2176" s="163" t="s">
        <v>19</v>
      </c>
      <c r="D2176" s="164">
        <v>2</v>
      </c>
      <c r="E2176" s="7">
        <v>770</v>
      </c>
      <c r="F2176" s="7">
        <v>0</v>
      </c>
      <c r="G2176" s="7">
        <v>0</v>
      </c>
      <c r="H2176" s="7">
        <v>24.69</v>
      </c>
      <c r="I2176" s="7">
        <v>745.31</v>
      </c>
      <c r="J2176" s="7">
        <v>0</v>
      </c>
      <c r="K2176" s="7">
        <v>745.31</v>
      </c>
      <c r="L2176" s="164">
        <v>1</v>
      </c>
      <c r="M2176" s="16">
        <v>0</v>
      </c>
      <c r="N2176" s="13">
        <v>46067</v>
      </c>
    </row>
    <row r="2177" spans="1:14" x14ac:dyDescent="0.15">
      <c r="A2177" s="163" t="s">
        <v>498</v>
      </c>
      <c r="B2177" s="164">
        <v>10356</v>
      </c>
      <c r="C2177" s="163" t="s">
        <v>19</v>
      </c>
      <c r="D2177" s="164">
        <v>2</v>
      </c>
      <c r="E2177" s="7">
        <v>720</v>
      </c>
      <c r="F2177" s="7">
        <v>0</v>
      </c>
      <c r="G2177" s="7">
        <v>0</v>
      </c>
      <c r="H2177" s="7">
        <v>7.42</v>
      </c>
      <c r="I2177" s="7">
        <v>712.58</v>
      </c>
      <c r="J2177" s="7">
        <v>0</v>
      </c>
      <c r="K2177" s="7">
        <v>712.58</v>
      </c>
      <c r="L2177" s="164">
        <v>1</v>
      </c>
      <c r="M2177" s="16">
        <v>0</v>
      </c>
      <c r="N2177" s="13">
        <v>46067</v>
      </c>
    </row>
    <row r="2178" spans="1:14" x14ac:dyDescent="0.15">
      <c r="A2178" s="163" t="s">
        <v>862</v>
      </c>
      <c r="B2178" s="164">
        <v>10659</v>
      </c>
      <c r="C2178" s="163" t="s">
        <v>462</v>
      </c>
      <c r="D2178" s="164">
        <v>1</v>
      </c>
      <c r="E2178" s="7">
        <v>415</v>
      </c>
      <c r="F2178" s="7">
        <v>0</v>
      </c>
      <c r="G2178" s="7">
        <v>0</v>
      </c>
      <c r="H2178" s="7">
        <v>0</v>
      </c>
      <c r="I2178" s="7">
        <v>415</v>
      </c>
      <c r="J2178" s="7">
        <v>0</v>
      </c>
      <c r="K2178" s="7">
        <v>415</v>
      </c>
      <c r="L2178" s="164">
        <v>1</v>
      </c>
      <c r="M2178" s="16">
        <v>0</v>
      </c>
      <c r="N2178" s="13">
        <v>46067</v>
      </c>
    </row>
    <row r="2179" spans="1:14" x14ac:dyDescent="0.15">
      <c r="A2179" s="163" t="s">
        <v>512</v>
      </c>
      <c r="B2179" s="164">
        <v>10427</v>
      </c>
      <c r="C2179" s="163" t="s">
        <v>12</v>
      </c>
      <c r="D2179" s="164">
        <v>3</v>
      </c>
      <c r="E2179" s="7">
        <v>1077</v>
      </c>
      <c r="F2179" s="7">
        <v>0</v>
      </c>
      <c r="G2179" s="7">
        <v>0</v>
      </c>
      <c r="H2179" s="7">
        <v>26.4</v>
      </c>
      <c r="I2179" s="7">
        <v>1050.5999999999999</v>
      </c>
      <c r="J2179" s="7">
        <v>0</v>
      </c>
      <c r="K2179" s="7">
        <v>1050.5999999999999</v>
      </c>
      <c r="L2179" s="164">
        <v>1</v>
      </c>
      <c r="M2179" s="16">
        <v>0</v>
      </c>
      <c r="N2179" s="13">
        <v>46067</v>
      </c>
    </row>
    <row r="2180" spans="1:14" x14ac:dyDescent="0.15">
      <c r="A2180" s="163" t="s">
        <v>617</v>
      </c>
      <c r="B2180" s="164">
        <v>10428</v>
      </c>
      <c r="C2180" s="163" t="s">
        <v>12</v>
      </c>
      <c r="D2180" s="164">
        <v>3</v>
      </c>
      <c r="E2180" s="7">
        <v>1047</v>
      </c>
      <c r="F2180" s="7">
        <v>0</v>
      </c>
      <c r="G2180" s="7">
        <v>0</v>
      </c>
      <c r="H2180" s="7">
        <v>25.67</v>
      </c>
      <c r="I2180" s="7">
        <v>1021.33</v>
      </c>
      <c r="J2180" s="7">
        <v>0</v>
      </c>
      <c r="K2180" s="7">
        <v>1021.33</v>
      </c>
      <c r="L2180" s="164">
        <v>1</v>
      </c>
      <c r="M2180" s="16">
        <v>0</v>
      </c>
      <c r="N2180" s="13">
        <v>46067</v>
      </c>
    </row>
    <row r="2181" spans="1:14" x14ac:dyDescent="0.15">
      <c r="A2181" s="163" t="s">
        <v>690</v>
      </c>
      <c r="B2181" s="164">
        <v>10431</v>
      </c>
      <c r="C2181" s="163" t="s">
        <v>13</v>
      </c>
      <c r="D2181" s="164">
        <v>1</v>
      </c>
      <c r="E2181" s="7">
        <v>495</v>
      </c>
      <c r="F2181" s="7">
        <v>0</v>
      </c>
      <c r="G2181" s="7">
        <v>0</v>
      </c>
      <c r="H2181" s="7">
        <v>0</v>
      </c>
      <c r="I2181" s="7">
        <v>495</v>
      </c>
      <c r="J2181" s="7">
        <v>0</v>
      </c>
      <c r="K2181" s="7">
        <v>495</v>
      </c>
      <c r="L2181" s="164">
        <v>1</v>
      </c>
      <c r="M2181" s="16">
        <v>0</v>
      </c>
      <c r="N2181" s="13">
        <v>46067</v>
      </c>
    </row>
    <row r="2182" spans="1:14" x14ac:dyDescent="0.15">
      <c r="A2182" s="163" t="s">
        <v>563</v>
      </c>
      <c r="B2182" s="164">
        <v>10432</v>
      </c>
      <c r="C2182" s="163" t="s">
        <v>13</v>
      </c>
      <c r="D2182" s="164">
        <v>1</v>
      </c>
      <c r="E2182" s="7">
        <v>315</v>
      </c>
      <c r="F2182" s="7">
        <v>0</v>
      </c>
      <c r="G2182" s="7">
        <v>0</v>
      </c>
      <c r="H2182" s="7">
        <v>20.2</v>
      </c>
      <c r="I2182" s="7">
        <v>294.8</v>
      </c>
      <c r="J2182" s="7">
        <v>0</v>
      </c>
      <c r="K2182" s="7">
        <v>294.8</v>
      </c>
      <c r="L2182" s="164">
        <v>1</v>
      </c>
      <c r="M2182" s="16">
        <v>0</v>
      </c>
      <c r="N2182" s="13">
        <v>46067</v>
      </c>
    </row>
    <row r="2183" spans="1:14" x14ac:dyDescent="0.15">
      <c r="A2183" s="163" t="s">
        <v>530</v>
      </c>
      <c r="B2183" s="164">
        <v>10409</v>
      </c>
      <c r="C2183" s="163" t="s">
        <v>4</v>
      </c>
      <c r="D2183" s="164">
        <v>1</v>
      </c>
      <c r="E2183" s="7">
        <v>335</v>
      </c>
      <c r="F2183" s="7">
        <v>0</v>
      </c>
      <c r="G2183" s="7">
        <v>0</v>
      </c>
      <c r="H2183" s="7">
        <v>0</v>
      </c>
      <c r="I2183" s="7">
        <v>335</v>
      </c>
      <c r="J2183" s="7">
        <v>0</v>
      </c>
      <c r="K2183" s="7">
        <v>335</v>
      </c>
      <c r="L2183" s="164">
        <v>1</v>
      </c>
      <c r="M2183" s="16">
        <v>0</v>
      </c>
      <c r="N2183" s="13">
        <v>46067</v>
      </c>
    </row>
    <row r="2184" spans="1:14" x14ac:dyDescent="0.15">
      <c r="A2184" s="163" t="s">
        <v>565</v>
      </c>
      <c r="B2184" s="164">
        <v>10403</v>
      </c>
      <c r="C2184" s="163" t="s">
        <v>35</v>
      </c>
      <c r="D2184" s="164">
        <v>1</v>
      </c>
      <c r="E2184" s="7">
        <v>335</v>
      </c>
      <c r="F2184" s="7">
        <v>0</v>
      </c>
      <c r="G2184" s="7">
        <v>0</v>
      </c>
      <c r="H2184" s="7">
        <v>21.48</v>
      </c>
      <c r="I2184" s="7">
        <v>313.52</v>
      </c>
      <c r="J2184" s="7">
        <v>0</v>
      </c>
      <c r="K2184" s="7">
        <v>313.52</v>
      </c>
      <c r="L2184" s="164">
        <v>1</v>
      </c>
      <c r="M2184" s="16">
        <v>0</v>
      </c>
      <c r="N2184" s="13">
        <v>46067</v>
      </c>
    </row>
    <row r="2185" spans="1:14" x14ac:dyDescent="0.15">
      <c r="A2185" s="163" t="s">
        <v>655</v>
      </c>
      <c r="B2185" s="164">
        <v>10030</v>
      </c>
      <c r="C2185" s="163" t="s">
        <v>0</v>
      </c>
      <c r="D2185" s="164">
        <v>1</v>
      </c>
      <c r="E2185" s="7">
        <v>695</v>
      </c>
      <c r="F2185" s="7">
        <v>0</v>
      </c>
      <c r="G2185" s="7">
        <v>0</v>
      </c>
      <c r="H2185" s="7">
        <v>0</v>
      </c>
      <c r="I2185" s="7">
        <v>695</v>
      </c>
      <c r="J2185" s="7">
        <v>0</v>
      </c>
      <c r="K2185" s="7">
        <v>695</v>
      </c>
      <c r="L2185" s="164">
        <v>1</v>
      </c>
      <c r="M2185" s="16">
        <v>0</v>
      </c>
      <c r="N2185" s="13">
        <v>46067</v>
      </c>
    </row>
    <row r="2186" spans="1:14" x14ac:dyDescent="0.15">
      <c r="A2186" s="163" t="s">
        <v>660</v>
      </c>
      <c r="B2186" s="164">
        <v>10562</v>
      </c>
      <c r="C2186" s="163" t="s">
        <v>0</v>
      </c>
      <c r="D2186" s="164">
        <v>1</v>
      </c>
      <c r="E2186" s="7">
        <v>795</v>
      </c>
      <c r="F2186" s="7">
        <v>0</v>
      </c>
      <c r="G2186" s="7">
        <v>0</v>
      </c>
      <c r="H2186" s="7">
        <v>0</v>
      </c>
      <c r="I2186" s="7">
        <v>795</v>
      </c>
      <c r="J2186" s="7">
        <v>0</v>
      </c>
      <c r="K2186" s="7">
        <v>795</v>
      </c>
      <c r="L2186" s="164">
        <v>1</v>
      </c>
      <c r="M2186" s="16">
        <v>0</v>
      </c>
      <c r="N2186" s="13">
        <v>46067</v>
      </c>
    </row>
    <row r="2187" spans="1:14" x14ac:dyDescent="0.15">
      <c r="A2187" s="163" t="s">
        <v>759</v>
      </c>
      <c r="B2187" s="164">
        <v>10004</v>
      </c>
      <c r="C2187" s="163" t="s">
        <v>98</v>
      </c>
      <c r="D2187" s="164">
        <v>1</v>
      </c>
      <c r="E2187" s="7">
        <v>70</v>
      </c>
      <c r="F2187" s="7">
        <v>0</v>
      </c>
      <c r="G2187" s="7">
        <v>0</v>
      </c>
      <c r="H2187" s="7">
        <v>4.49</v>
      </c>
      <c r="I2187" s="7">
        <v>65.510000000000005</v>
      </c>
      <c r="J2187" s="7">
        <v>0</v>
      </c>
      <c r="K2187" s="7">
        <v>65.510000000000005</v>
      </c>
      <c r="L2187" s="164">
        <v>1</v>
      </c>
      <c r="M2187" s="16">
        <v>0</v>
      </c>
      <c r="N2187" s="13">
        <v>46067</v>
      </c>
    </row>
    <row r="2188" spans="1:14" x14ac:dyDescent="0.15">
      <c r="A2188" s="163" t="s">
        <v>500</v>
      </c>
      <c r="B2188" s="164">
        <v>10494</v>
      </c>
      <c r="C2188" s="163" t="s">
        <v>98</v>
      </c>
      <c r="D2188" s="164">
        <v>2</v>
      </c>
      <c r="E2188" s="7">
        <v>76</v>
      </c>
      <c r="F2188" s="7">
        <v>0</v>
      </c>
      <c r="G2188" s="7">
        <v>0</v>
      </c>
      <c r="H2188" s="7">
        <v>0</v>
      </c>
      <c r="I2188" s="7">
        <v>76</v>
      </c>
      <c r="J2188" s="7">
        <v>0</v>
      </c>
      <c r="K2188" s="7">
        <v>76</v>
      </c>
      <c r="L2188" s="164">
        <v>1</v>
      </c>
      <c r="M2188" s="16">
        <v>0</v>
      </c>
      <c r="N2188" s="13">
        <v>46067</v>
      </c>
    </row>
    <row r="2189" spans="1:14" x14ac:dyDescent="0.15">
      <c r="A2189" s="163" t="s">
        <v>777</v>
      </c>
      <c r="B2189" s="164">
        <v>10295</v>
      </c>
      <c r="C2189" s="163" t="s">
        <v>399</v>
      </c>
      <c r="D2189" s="164">
        <v>1</v>
      </c>
      <c r="E2189" s="7">
        <v>0</v>
      </c>
      <c r="F2189" s="7">
        <v>0</v>
      </c>
      <c r="G2189" s="7">
        <v>0</v>
      </c>
      <c r="H2189" s="7">
        <v>0</v>
      </c>
      <c r="I2189" s="7">
        <v>0</v>
      </c>
      <c r="J2189" s="7">
        <v>0</v>
      </c>
      <c r="K2189" s="7">
        <v>0</v>
      </c>
      <c r="L2189" s="164">
        <v>0</v>
      </c>
      <c r="M2189" s="16">
        <v>0</v>
      </c>
      <c r="N2189" s="13">
        <v>46067</v>
      </c>
    </row>
    <row r="2190" spans="1:14" x14ac:dyDescent="0.15">
      <c r="A2190" s="163" t="s">
        <v>832</v>
      </c>
      <c r="B2190" s="164">
        <v>10698</v>
      </c>
      <c r="C2190" s="163" t="s">
        <v>399</v>
      </c>
      <c r="D2190" s="164">
        <v>3</v>
      </c>
      <c r="E2190" s="7">
        <v>0</v>
      </c>
      <c r="F2190" s="7">
        <v>0</v>
      </c>
      <c r="G2190" s="7">
        <v>0</v>
      </c>
      <c r="H2190" s="7">
        <v>0</v>
      </c>
      <c r="I2190" s="7">
        <v>0</v>
      </c>
      <c r="J2190" s="7">
        <v>0</v>
      </c>
      <c r="K2190" s="7">
        <v>0</v>
      </c>
      <c r="L2190" s="164">
        <v>0</v>
      </c>
      <c r="M2190" s="16">
        <v>0</v>
      </c>
      <c r="N2190" s="13">
        <v>46067</v>
      </c>
    </row>
    <row r="2191" spans="1:14" x14ac:dyDescent="0.15">
      <c r="A2191" s="163" t="s">
        <v>429</v>
      </c>
      <c r="B2191" s="164">
        <v>10632</v>
      </c>
      <c r="C2191" s="163" t="s">
        <v>727</v>
      </c>
      <c r="D2191" s="164">
        <v>1</v>
      </c>
      <c r="E2191" s="7">
        <v>159</v>
      </c>
      <c r="F2191" s="7">
        <v>0</v>
      </c>
      <c r="G2191" s="7">
        <v>0</v>
      </c>
      <c r="H2191" s="7">
        <v>0</v>
      </c>
      <c r="I2191" s="7">
        <v>159</v>
      </c>
      <c r="J2191" s="7">
        <v>0</v>
      </c>
      <c r="K2191" s="7">
        <v>159</v>
      </c>
      <c r="L2191" s="164">
        <v>1</v>
      </c>
      <c r="M2191" s="16">
        <v>0</v>
      </c>
      <c r="N2191" s="13">
        <v>46067</v>
      </c>
    </row>
    <row r="2192" spans="1:14" x14ac:dyDescent="0.15">
      <c r="A2192" s="163" t="s">
        <v>680</v>
      </c>
      <c r="B2192" s="164">
        <v>10152</v>
      </c>
      <c r="C2192" s="163" t="s">
        <v>519</v>
      </c>
      <c r="D2192" s="164">
        <v>1</v>
      </c>
      <c r="E2192" s="7">
        <v>350</v>
      </c>
      <c r="F2192" s="7">
        <v>0</v>
      </c>
      <c r="G2192" s="7">
        <v>0</v>
      </c>
      <c r="H2192" s="7">
        <v>13.69</v>
      </c>
      <c r="I2192" s="7">
        <v>336.31</v>
      </c>
      <c r="J2192" s="7">
        <v>0</v>
      </c>
      <c r="K2192" s="7">
        <v>336.31</v>
      </c>
      <c r="L2192" s="164">
        <v>1</v>
      </c>
      <c r="M2192" s="16">
        <v>0</v>
      </c>
      <c r="N2192" s="13">
        <v>46068</v>
      </c>
    </row>
    <row r="2193" spans="1:14" x14ac:dyDescent="0.15">
      <c r="A2193" s="163" t="s">
        <v>601</v>
      </c>
      <c r="B2193" s="164">
        <v>10167</v>
      </c>
      <c r="C2193" s="163" t="s">
        <v>519</v>
      </c>
      <c r="D2193" s="164">
        <v>1</v>
      </c>
      <c r="E2193" s="7">
        <v>405</v>
      </c>
      <c r="F2193" s="7">
        <v>0</v>
      </c>
      <c r="G2193" s="7">
        <v>0</v>
      </c>
      <c r="H2193" s="7">
        <v>0</v>
      </c>
      <c r="I2193" s="7">
        <v>405</v>
      </c>
      <c r="J2193" s="7">
        <v>0</v>
      </c>
      <c r="K2193" s="7">
        <v>405</v>
      </c>
      <c r="L2193" s="164">
        <v>1</v>
      </c>
      <c r="M2193" s="16">
        <v>0</v>
      </c>
      <c r="N2193" s="13">
        <v>46068</v>
      </c>
    </row>
    <row r="2194" spans="1:14" x14ac:dyDescent="0.15">
      <c r="A2194" s="163" t="s">
        <v>559</v>
      </c>
      <c r="B2194" s="164">
        <v>10168</v>
      </c>
      <c r="C2194" s="163" t="s">
        <v>519</v>
      </c>
      <c r="D2194" s="164">
        <v>1</v>
      </c>
      <c r="E2194" s="7">
        <v>385</v>
      </c>
      <c r="F2194" s="7">
        <v>0</v>
      </c>
      <c r="G2194" s="7">
        <v>0</v>
      </c>
      <c r="H2194" s="7">
        <v>0</v>
      </c>
      <c r="I2194" s="7">
        <v>385</v>
      </c>
      <c r="J2194" s="7">
        <v>0</v>
      </c>
      <c r="K2194" s="7">
        <v>385</v>
      </c>
      <c r="L2194" s="164">
        <v>1</v>
      </c>
      <c r="M2194" s="16">
        <v>0</v>
      </c>
      <c r="N2194" s="13">
        <v>46068</v>
      </c>
    </row>
    <row r="2195" spans="1:14" x14ac:dyDescent="0.15">
      <c r="A2195" s="163" t="s">
        <v>538</v>
      </c>
      <c r="B2195" s="164">
        <v>10645</v>
      </c>
      <c r="C2195" s="163" t="s">
        <v>519</v>
      </c>
      <c r="D2195" s="164">
        <v>2</v>
      </c>
      <c r="E2195" s="7">
        <v>680</v>
      </c>
      <c r="F2195" s="7">
        <v>0</v>
      </c>
      <c r="G2195" s="7">
        <v>0</v>
      </c>
      <c r="H2195" s="7">
        <v>13.29</v>
      </c>
      <c r="I2195" s="7">
        <v>666.71</v>
      </c>
      <c r="J2195" s="7">
        <v>0</v>
      </c>
      <c r="K2195" s="7">
        <v>666.71</v>
      </c>
      <c r="L2195" s="164">
        <v>1</v>
      </c>
      <c r="M2195" s="16">
        <v>0</v>
      </c>
      <c r="N2195" s="13">
        <v>46068</v>
      </c>
    </row>
    <row r="2196" spans="1:14" x14ac:dyDescent="0.15">
      <c r="A2196" s="163" t="s">
        <v>575</v>
      </c>
      <c r="B2196" s="164">
        <v>10127</v>
      </c>
      <c r="C2196" s="163" t="s">
        <v>483</v>
      </c>
      <c r="D2196" s="164">
        <v>1</v>
      </c>
      <c r="E2196" s="7">
        <v>355</v>
      </c>
      <c r="F2196" s="7">
        <v>0</v>
      </c>
      <c r="G2196" s="7">
        <v>0</v>
      </c>
      <c r="H2196" s="7">
        <v>0</v>
      </c>
      <c r="I2196" s="7">
        <v>355</v>
      </c>
      <c r="J2196" s="7">
        <v>0</v>
      </c>
      <c r="K2196" s="7">
        <v>355</v>
      </c>
      <c r="L2196" s="164">
        <v>1</v>
      </c>
      <c r="M2196" s="16">
        <v>0</v>
      </c>
      <c r="N2196" s="13">
        <v>46068</v>
      </c>
    </row>
    <row r="2197" spans="1:14" x14ac:dyDescent="0.15">
      <c r="A2197" s="163" t="s">
        <v>576</v>
      </c>
      <c r="B2197" s="164">
        <v>10111</v>
      </c>
      <c r="C2197" s="163" t="s">
        <v>483</v>
      </c>
      <c r="D2197" s="164">
        <v>1</v>
      </c>
      <c r="E2197" s="7">
        <v>355</v>
      </c>
      <c r="F2197" s="7">
        <v>0</v>
      </c>
      <c r="G2197" s="7">
        <v>0</v>
      </c>
      <c r="H2197" s="7">
        <v>0</v>
      </c>
      <c r="I2197" s="7">
        <v>355</v>
      </c>
      <c r="J2197" s="7">
        <v>0</v>
      </c>
      <c r="K2197" s="7">
        <v>355</v>
      </c>
      <c r="L2197" s="164">
        <v>1</v>
      </c>
      <c r="M2197" s="16">
        <v>0</v>
      </c>
      <c r="N2197" s="13">
        <v>46068</v>
      </c>
    </row>
    <row r="2198" spans="1:14" x14ac:dyDescent="0.15">
      <c r="A2198" s="163" t="s">
        <v>521</v>
      </c>
      <c r="B2198" s="164">
        <v>10095</v>
      </c>
      <c r="C2198" s="163" t="s">
        <v>483</v>
      </c>
      <c r="D2198" s="164">
        <v>2</v>
      </c>
      <c r="E2198" s="7">
        <v>520</v>
      </c>
      <c r="F2198" s="7">
        <v>0</v>
      </c>
      <c r="G2198" s="7">
        <v>0</v>
      </c>
      <c r="H2198" s="7">
        <v>36.89</v>
      </c>
      <c r="I2198" s="7">
        <v>483.11</v>
      </c>
      <c r="J2198" s="7">
        <v>0</v>
      </c>
      <c r="K2198" s="7">
        <v>483.11</v>
      </c>
      <c r="L2198" s="164">
        <v>1</v>
      </c>
      <c r="M2198" s="16">
        <v>0</v>
      </c>
      <c r="N2198" s="13">
        <v>46068</v>
      </c>
    </row>
    <row r="2199" spans="1:14" x14ac:dyDescent="0.15">
      <c r="A2199" s="163" t="s">
        <v>650</v>
      </c>
      <c r="B2199" s="164">
        <v>10064</v>
      </c>
      <c r="C2199" s="163" t="s">
        <v>481</v>
      </c>
      <c r="D2199" s="164">
        <v>1</v>
      </c>
      <c r="E2199" s="7">
        <v>355</v>
      </c>
      <c r="F2199" s="7">
        <v>0</v>
      </c>
      <c r="G2199" s="7">
        <v>0</v>
      </c>
      <c r="H2199" s="7">
        <v>0</v>
      </c>
      <c r="I2199" s="7">
        <v>355</v>
      </c>
      <c r="J2199" s="7">
        <v>0</v>
      </c>
      <c r="K2199" s="7">
        <v>355</v>
      </c>
      <c r="L2199" s="164">
        <v>1</v>
      </c>
      <c r="M2199" s="16">
        <v>0</v>
      </c>
      <c r="N2199" s="13">
        <v>46068</v>
      </c>
    </row>
    <row r="2200" spans="1:14" x14ac:dyDescent="0.15">
      <c r="A2200" s="163" t="s">
        <v>523</v>
      </c>
      <c r="B2200" s="164">
        <v>10446</v>
      </c>
      <c r="C2200" s="163" t="s">
        <v>99</v>
      </c>
      <c r="D2200" s="164">
        <v>1</v>
      </c>
      <c r="E2200" s="7">
        <v>195</v>
      </c>
      <c r="F2200" s="7">
        <v>0</v>
      </c>
      <c r="G2200" s="7">
        <v>0</v>
      </c>
      <c r="H2200" s="7">
        <v>0</v>
      </c>
      <c r="I2200" s="7">
        <v>195</v>
      </c>
      <c r="J2200" s="7">
        <v>0</v>
      </c>
      <c r="K2200" s="7">
        <v>195</v>
      </c>
      <c r="L2200" s="164">
        <v>1</v>
      </c>
      <c r="M2200" s="16">
        <v>0</v>
      </c>
      <c r="N2200" s="13">
        <v>46068</v>
      </c>
    </row>
    <row r="2201" spans="1:14" x14ac:dyDescent="0.15">
      <c r="A2201" s="163" t="s">
        <v>524</v>
      </c>
      <c r="B2201" s="164">
        <v>10443</v>
      </c>
      <c r="C2201" s="163" t="s">
        <v>99</v>
      </c>
      <c r="D2201" s="164">
        <v>1</v>
      </c>
      <c r="E2201" s="7">
        <v>75</v>
      </c>
      <c r="F2201" s="7">
        <v>0</v>
      </c>
      <c r="G2201" s="7">
        <v>0</v>
      </c>
      <c r="H2201" s="7">
        <v>0</v>
      </c>
      <c r="I2201" s="7">
        <v>75</v>
      </c>
      <c r="J2201" s="7">
        <v>0</v>
      </c>
      <c r="K2201" s="7">
        <v>75</v>
      </c>
      <c r="L2201" s="164">
        <v>1</v>
      </c>
      <c r="M2201" s="16">
        <v>0</v>
      </c>
      <c r="N2201" s="13">
        <v>46068</v>
      </c>
    </row>
    <row r="2202" spans="1:14" x14ac:dyDescent="0.15">
      <c r="A2202" s="163" t="s">
        <v>585</v>
      </c>
      <c r="B2202" s="164">
        <v>10441</v>
      </c>
      <c r="C2202" s="163" t="s">
        <v>99</v>
      </c>
      <c r="D2202" s="164">
        <v>1</v>
      </c>
      <c r="E2202" s="7">
        <v>250</v>
      </c>
      <c r="F2202" s="7">
        <v>0</v>
      </c>
      <c r="G2202" s="7">
        <v>0</v>
      </c>
      <c r="H2202" s="7">
        <v>9.7799999999999994</v>
      </c>
      <c r="I2202" s="7">
        <v>240.22</v>
      </c>
      <c r="J2202" s="7">
        <v>0</v>
      </c>
      <c r="K2202" s="7">
        <v>240.22</v>
      </c>
      <c r="L2202" s="164">
        <v>1</v>
      </c>
      <c r="M2202" s="16">
        <v>0</v>
      </c>
      <c r="N2202" s="13">
        <v>46068</v>
      </c>
    </row>
    <row r="2203" spans="1:14" x14ac:dyDescent="0.15">
      <c r="A2203" s="163" t="s">
        <v>489</v>
      </c>
      <c r="B2203" s="164">
        <v>10445</v>
      </c>
      <c r="C2203" s="163" t="s">
        <v>99</v>
      </c>
      <c r="D2203" s="164">
        <v>5</v>
      </c>
      <c r="E2203" s="7">
        <v>975</v>
      </c>
      <c r="F2203" s="7">
        <v>0</v>
      </c>
      <c r="G2203" s="7">
        <v>0</v>
      </c>
      <c r="H2203" s="7">
        <v>22.87</v>
      </c>
      <c r="I2203" s="7">
        <v>952.13</v>
      </c>
      <c r="J2203" s="7">
        <v>0</v>
      </c>
      <c r="K2203" s="7">
        <v>952.13</v>
      </c>
      <c r="L2203" s="164">
        <v>1</v>
      </c>
      <c r="M2203" s="16">
        <v>0</v>
      </c>
      <c r="N2203" s="13">
        <v>46068</v>
      </c>
    </row>
    <row r="2204" spans="1:14" x14ac:dyDescent="0.15">
      <c r="A2204" s="163" t="s">
        <v>525</v>
      </c>
      <c r="B2204" s="164">
        <v>10214</v>
      </c>
      <c r="C2204" s="163" t="s">
        <v>491</v>
      </c>
      <c r="D2204" s="164">
        <v>2</v>
      </c>
      <c r="E2204" s="7">
        <v>530</v>
      </c>
      <c r="F2204" s="7">
        <v>0</v>
      </c>
      <c r="G2204" s="7">
        <v>0</v>
      </c>
      <c r="H2204" s="7">
        <v>0</v>
      </c>
      <c r="I2204" s="7">
        <v>530</v>
      </c>
      <c r="J2204" s="7">
        <v>0</v>
      </c>
      <c r="K2204" s="7">
        <v>530</v>
      </c>
      <c r="L2204" s="164">
        <v>1</v>
      </c>
      <c r="M2204" s="16">
        <v>0</v>
      </c>
      <c r="N2204" s="13">
        <v>46068</v>
      </c>
    </row>
    <row r="2205" spans="1:14" x14ac:dyDescent="0.15">
      <c r="A2205" s="163" t="s">
        <v>490</v>
      </c>
      <c r="B2205" s="164">
        <v>10223</v>
      </c>
      <c r="C2205" s="163" t="s">
        <v>491</v>
      </c>
      <c r="D2205" s="164">
        <v>1</v>
      </c>
      <c r="E2205" s="7">
        <v>275</v>
      </c>
      <c r="F2205" s="7">
        <v>0</v>
      </c>
      <c r="G2205" s="7">
        <v>0</v>
      </c>
      <c r="H2205" s="7">
        <v>28.27</v>
      </c>
      <c r="I2205" s="7">
        <v>246.73</v>
      </c>
      <c r="J2205" s="7">
        <v>0</v>
      </c>
      <c r="K2205" s="7">
        <v>246.73</v>
      </c>
      <c r="L2205" s="164">
        <v>1</v>
      </c>
      <c r="M2205" s="16">
        <v>0</v>
      </c>
      <c r="N2205" s="13">
        <v>46068</v>
      </c>
    </row>
    <row r="2206" spans="1:14" x14ac:dyDescent="0.15">
      <c r="A2206" s="163" t="s">
        <v>492</v>
      </c>
      <c r="B2206" s="164">
        <v>10216</v>
      </c>
      <c r="C2206" s="163" t="s">
        <v>491</v>
      </c>
      <c r="D2206" s="164">
        <v>2</v>
      </c>
      <c r="E2206" s="7">
        <v>490</v>
      </c>
      <c r="F2206" s="7">
        <v>0</v>
      </c>
      <c r="G2206" s="7">
        <v>0</v>
      </c>
      <c r="H2206" s="7">
        <v>0</v>
      </c>
      <c r="I2206" s="7">
        <v>490</v>
      </c>
      <c r="J2206" s="7">
        <v>0</v>
      </c>
      <c r="K2206" s="7">
        <v>490</v>
      </c>
      <c r="L2206" s="164">
        <v>1</v>
      </c>
      <c r="M2206" s="16">
        <v>0</v>
      </c>
      <c r="N2206" s="13">
        <v>46068</v>
      </c>
    </row>
    <row r="2207" spans="1:14" x14ac:dyDescent="0.15">
      <c r="A2207" s="163" t="s">
        <v>493</v>
      </c>
      <c r="B2207" s="164">
        <v>10264</v>
      </c>
      <c r="C2207" s="163" t="s">
        <v>9</v>
      </c>
      <c r="D2207" s="164">
        <v>4</v>
      </c>
      <c r="E2207" s="7">
        <v>760</v>
      </c>
      <c r="F2207" s="7">
        <v>0</v>
      </c>
      <c r="G2207" s="7">
        <v>0</v>
      </c>
      <c r="H2207" s="7">
        <v>7.43</v>
      </c>
      <c r="I2207" s="7">
        <v>752.57</v>
      </c>
      <c r="J2207" s="7">
        <v>0</v>
      </c>
      <c r="K2207" s="7">
        <v>752.57</v>
      </c>
      <c r="L2207" s="164">
        <v>1</v>
      </c>
      <c r="M2207" s="16">
        <v>0</v>
      </c>
      <c r="N2207" s="13">
        <v>46068</v>
      </c>
    </row>
    <row r="2208" spans="1:14" x14ac:dyDescent="0.15">
      <c r="A2208" s="163" t="s">
        <v>681</v>
      </c>
      <c r="B2208" s="164">
        <v>10234</v>
      </c>
      <c r="C2208" s="163" t="s">
        <v>9</v>
      </c>
      <c r="D2208" s="164">
        <v>1</v>
      </c>
      <c r="E2208" s="7">
        <v>255</v>
      </c>
      <c r="F2208" s="7">
        <v>0</v>
      </c>
      <c r="G2208" s="7">
        <v>0</v>
      </c>
      <c r="H2208" s="7">
        <v>9.9700000000000006</v>
      </c>
      <c r="I2208" s="7">
        <v>245.03</v>
      </c>
      <c r="J2208" s="7">
        <v>0</v>
      </c>
      <c r="K2208" s="7">
        <v>245.03</v>
      </c>
      <c r="L2208" s="164">
        <v>1</v>
      </c>
      <c r="M2208" s="16">
        <v>0</v>
      </c>
      <c r="N2208" s="13">
        <v>46068</v>
      </c>
    </row>
    <row r="2209" spans="1:14" x14ac:dyDescent="0.15">
      <c r="A2209" s="163" t="s">
        <v>526</v>
      </c>
      <c r="B2209" s="164">
        <v>10363</v>
      </c>
      <c r="C2209" s="163" t="s">
        <v>9</v>
      </c>
      <c r="D2209" s="164">
        <v>1</v>
      </c>
      <c r="E2209" s="7">
        <v>265</v>
      </c>
      <c r="F2209" s="7">
        <v>0</v>
      </c>
      <c r="G2209" s="7">
        <v>0</v>
      </c>
      <c r="H2209" s="7">
        <v>10.36</v>
      </c>
      <c r="I2209" s="7">
        <v>254.64</v>
      </c>
      <c r="J2209" s="7">
        <v>0</v>
      </c>
      <c r="K2209" s="7">
        <v>254.64</v>
      </c>
      <c r="L2209" s="164">
        <v>1</v>
      </c>
      <c r="M2209" s="16">
        <v>0</v>
      </c>
      <c r="N2209" s="13">
        <v>46068</v>
      </c>
    </row>
    <row r="2210" spans="1:14" x14ac:dyDescent="0.15">
      <c r="A2210" s="163" t="s">
        <v>509</v>
      </c>
      <c r="B2210" s="164">
        <v>10364</v>
      </c>
      <c r="C2210" s="163" t="s">
        <v>9</v>
      </c>
      <c r="D2210" s="164">
        <v>1</v>
      </c>
      <c r="E2210" s="7">
        <v>330</v>
      </c>
      <c r="F2210" s="7">
        <v>0</v>
      </c>
      <c r="G2210" s="7">
        <v>0</v>
      </c>
      <c r="H2210" s="7">
        <v>0</v>
      </c>
      <c r="I2210" s="7">
        <v>330</v>
      </c>
      <c r="J2210" s="7">
        <v>0</v>
      </c>
      <c r="K2210" s="7">
        <v>330</v>
      </c>
      <c r="L2210" s="164">
        <v>1</v>
      </c>
      <c r="M2210" s="16">
        <v>0</v>
      </c>
      <c r="N2210" s="13">
        <v>46068</v>
      </c>
    </row>
    <row r="2211" spans="1:14" x14ac:dyDescent="0.15">
      <c r="A2211" s="163" t="s">
        <v>495</v>
      </c>
      <c r="B2211" s="164">
        <v>10354</v>
      </c>
      <c r="C2211" s="163" t="s">
        <v>19</v>
      </c>
      <c r="D2211" s="164">
        <v>3</v>
      </c>
      <c r="E2211" s="7">
        <v>1105</v>
      </c>
      <c r="F2211" s="7">
        <v>0</v>
      </c>
      <c r="G2211" s="7">
        <v>0</v>
      </c>
      <c r="H2211" s="7">
        <v>13.68</v>
      </c>
      <c r="I2211" s="7">
        <v>1091.32</v>
      </c>
      <c r="J2211" s="7">
        <v>0</v>
      </c>
      <c r="K2211" s="7">
        <v>1091.32</v>
      </c>
      <c r="L2211" s="164">
        <v>1</v>
      </c>
      <c r="M2211" s="16">
        <v>0</v>
      </c>
      <c r="N2211" s="13">
        <v>46068</v>
      </c>
    </row>
    <row r="2212" spans="1:14" x14ac:dyDescent="0.15">
      <c r="A2212" s="163" t="s">
        <v>497</v>
      </c>
      <c r="B2212" s="164">
        <v>10359</v>
      </c>
      <c r="C2212" s="163" t="s">
        <v>19</v>
      </c>
      <c r="D2212" s="164">
        <v>2</v>
      </c>
      <c r="E2212" s="7">
        <v>770</v>
      </c>
      <c r="F2212" s="7">
        <v>0</v>
      </c>
      <c r="G2212" s="7">
        <v>0</v>
      </c>
      <c r="H2212" s="7">
        <v>0</v>
      </c>
      <c r="I2212" s="7">
        <v>770</v>
      </c>
      <c r="J2212" s="7">
        <v>0</v>
      </c>
      <c r="K2212" s="7">
        <v>770</v>
      </c>
      <c r="L2212" s="164">
        <v>1</v>
      </c>
      <c r="M2212" s="16">
        <v>0</v>
      </c>
      <c r="N2212" s="13">
        <v>46068</v>
      </c>
    </row>
    <row r="2213" spans="1:14" x14ac:dyDescent="0.15">
      <c r="A2213" s="163" t="s">
        <v>498</v>
      </c>
      <c r="B2213" s="164">
        <v>10356</v>
      </c>
      <c r="C2213" s="163" t="s">
        <v>19</v>
      </c>
      <c r="D2213" s="164">
        <v>1</v>
      </c>
      <c r="E2213" s="7">
        <v>360</v>
      </c>
      <c r="F2213" s="7">
        <v>0</v>
      </c>
      <c r="G2213" s="7">
        <v>0</v>
      </c>
      <c r="H2213" s="7">
        <v>0</v>
      </c>
      <c r="I2213" s="7">
        <v>360</v>
      </c>
      <c r="J2213" s="7">
        <v>0</v>
      </c>
      <c r="K2213" s="7">
        <v>360</v>
      </c>
      <c r="L2213" s="164">
        <v>1</v>
      </c>
      <c r="M2213" s="16">
        <v>0</v>
      </c>
      <c r="N2213" s="13">
        <v>46068</v>
      </c>
    </row>
    <row r="2214" spans="1:14" x14ac:dyDescent="0.15">
      <c r="A2214" s="163" t="s">
        <v>512</v>
      </c>
      <c r="B2214" s="164">
        <v>10427</v>
      </c>
      <c r="C2214" s="163" t="s">
        <v>12</v>
      </c>
      <c r="D2214" s="164">
        <v>3</v>
      </c>
      <c r="E2214" s="7">
        <v>1077</v>
      </c>
      <c r="F2214" s="7">
        <v>0</v>
      </c>
      <c r="G2214" s="7">
        <v>0</v>
      </c>
      <c r="H2214" s="7">
        <v>14.03</v>
      </c>
      <c r="I2214" s="7">
        <v>1062.97</v>
      </c>
      <c r="J2214" s="7">
        <v>0</v>
      </c>
      <c r="K2214" s="7">
        <v>1062.97</v>
      </c>
      <c r="L2214" s="164">
        <v>1</v>
      </c>
      <c r="M2214" s="16">
        <v>0</v>
      </c>
      <c r="N2214" s="13">
        <v>46068</v>
      </c>
    </row>
    <row r="2215" spans="1:14" x14ac:dyDescent="0.15">
      <c r="A2215" s="163" t="s">
        <v>617</v>
      </c>
      <c r="B2215" s="164">
        <v>10428</v>
      </c>
      <c r="C2215" s="163" t="s">
        <v>12</v>
      </c>
      <c r="D2215" s="164">
        <v>2</v>
      </c>
      <c r="E2215" s="7">
        <v>698</v>
      </c>
      <c r="F2215" s="7">
        <v>0</v>
      </c>
      <c r="G2215" s="7">
        <v>0</v>
      </c>
      <c r="H2215" s="7">
        <v>13.64</v>
      </c>
      <c r="I2215" s="7">
        <v>684.36</v>
      </c>
      <c r="J2215" s="7">
        <v>0</v>
      </c>
      <c r="K2215" s="7">
        <v>684.36</v>
      </c>
      <c r="L2215" s="164">
        <v>1</v>
      </c>
      <c r="M2215" s="16">
        <v>0</v>
      </c>
      <c r="N2215" s="13">
        <v>46068</v>
      </c>
    </row>
    <row r="2216" spans="1:14" x14ac:dyDescent="0.15">
      <c r="A2216" s="163" t="s">
        <v>530</v>
      </c>
      <c r="B2216" s="164">
        <v>10409</v>
      </c>
      <c r="C2216" s="163" t="s">
        <v>4</v>
      </c>
      <c r="D2216" s="164">
        <v>1</v>
      </c>
      <c r="E2216" s="7">
        <v>335</v>
      </c>
      <c r="F2216" s="7">
        <v>0</v>
      </c>
      <c r="G2216" s="7">
        <v>0</v>
      </c>
      <c r="H2216" s="7">
        <v>0</v>
      </c>
      <c r="I2216" s="7">
        <v>335</v>
      </c>
      <c r="J2216" s="7">
        <v>0</v>
      </c>
      <c r="K2216" s="7">
        <v>335</v>
      </c>
      <c r="L2216" s="164">
        <v>1</v>
      </c>
      <c r="M2216" s="16">
        <v>0</v>
      </c>
      <c r="N2216" s="13">
        <v>46068</v>
      </c>
    </row>
    <row r="2217" spans="1:14" x14ac:dyDescent="0.15">
      <c r="A2217" s="163" t="s">
        <v>532</v>
      </c>
      <c r="B2217" s="164">
        <v>10421</v>
      </c>
      <c r="C2217" s="163" t="s">
        <v>79</v>
      </c>
      <c r="D2217" s="164">
        <v>1</v>
      </c>
      <c r="E2217" s="7">
        <v>238</v>
      </c>
      <c r="F2217" s="7">
        <v>0</v>
      </c>
      <c r="G2217" s="7">
        <v>0</v>
      </c>
      <c r="H2217" s="7">
        <v>0</v>
      </c>
      <c r="I2217" s="7">
        <v>238</v>
      </c>
      <c r="J2217" s="7">
        <v>0</v>
      </c>
      <c r="K2217" s="7">
        <v>238</v>
      </c>
      <c r="L2217" s="164">
        <v>1</v>
      </c>
      <c r="M2217" s="16">
        <v>0</v>
      </c>
      <c r="N2217" s="13">
        <v>46068</v>
      </c>
    </row>
    <row r="2218" spans="1:14" x14ac:dyDescent="0.15">
      <c r="A2218" s="163" t="s">
        <v>427</v>
      </c>
      <c r="B2218" s="164">
        <v>10633</v>
      </c>
      <c r="C2218" s="163" t="s">
        <v>727</v>
      </c>
      <c r="D2218" s="164">
        <v>1</v>
      </c>
      <c r="E2218" s="7">
        <v>159</v>
      </c>
      <c r="F2218" s="7">
        <v>0</v>
      </c>
      <c r="G2218" s="7">
        <v>0</v>
      </c>
      <c r="H2218" s="7">
        <v>0</v>
      </c>
      <c r="I2218" s="7">
        <v>159</v>
      </c>
      <c r="J2218" s="7">
        <v>0</v>
      </c>
      <c r="K2218" s="7">
        <v>159</v>
      </c>
      <c r="L2218" s="164">
        <v>1</v>
      </c>
      <c r="M2218" s="16">
        <v>0</v>
      </c>
      <c r="N2218" s="13">
        <v>46068</v>
      </c>
    </row>
    <row r="2219" spans="1:14" x14ac:dyDescent="0.15">
      <c r="A2219" s="163" t="s">
        <v>500</v>
      </c>
      <c r="B2219" s="164">
        <v>10494</v>
      </c>
      <c r="C2219" s="163" t="s">
        <v>98</v>
      </c>
      <c r="D2219" s="164">
        <v>2</v>
      </c>
      <c r="E2219" s="7">
        <v>76</v>
      </c>
      <c r="F2219" s="7">
        <v>0</v>
      </c>
      <c r="G2219" s="7">
        <v>0</v>
      </c>
      <c r="H2219" s="7">
        <v>0</v>
      </c>
      <c r="I2219" s="7">
        <v>76</v>
      </c>
      <c r="J2219" s="7">
        <v>0</v>
      </c>
      <c r="K2219" s="7">
        <v>76</v>
      </c>
      <c r="L2219" s="164">
        <v>1</v>
      </c>
      <c r="M2219" s="16">
        <v>0</v>
      </c>
      <c r="N2219" s="13">
        <v>46068</v>
      </c>
    </row>
    <row r="2220" spans="1:14" x14ac:dyDescent="0.15">
      <c r="A2220" s="163" t="s">
        <v>429</v>
      </c>
      <c r="B2220" s="164">
        <v>10632</v>
      </c>
      <c r="C2220" s="163" t="s">
        <v>727</v>
      </c>
      <c r="D2220" s="164">
        <v>2</v>
      </c>
      <c r="E2220" s="7">
        <v>318</v>
      </c>
      <c r="F2220" s="7">
        <v>0</v>
      </c>
      <c r="G2220" s="7">
        <v>0</v>
      </c>
      <c r="H2220" s="7">
        <v>0</v>
      </c>
      <c r="I2220" s="7">
        <v>318</v>
      </c>
      <c r="J2220" s="7">
        <v>0</v>
      </c>
      <c r="K2220" s="7">
        <v>318</v>
      </c>
      <c r="L2220" s="164">
        <v>1</v>
      </c>
      <c r="M2220" s="16">
        <v>0</v>
      </c>
      <c r="N2220" s="13">
        <v>46068</v>
      </c>
    </row>
    <row r="2221" spans="1:14" x14ac:dyDescent="0.15">
      <c r="A2221" s="163" t="s">
        <v>715</v>
      </c>
      <c r="B2221" s="164">
        <v>10613</v>
      </c>
      <c r="C2221" s="163" t="s">
        <v>712</v>
      </c>
      <c r="D2221" s="164">
        <v>1</v>
      </c>
      <c r="E2221" s="7">
        <v>235</v>
      </c>
      <c r="F2221" s="7">
        <v>0</v>
      </c>
      <c r="G2221" s="7">
        <v>0</v>
      </c>
      <c r="H2221" s="7">
        <v>73.150000000000006</v>
      </c>
      <c r="I2221" s="7">
        <v>161.85</v>
      </c>
      <c r="J2221" s="7">
        <v>0</v>
      </c>
      <c r="K2221" s="7">
        <v>161.85</v>
      </c>
      <c r="L2221" s="164">
        <v>1</v>
      </c>
      <c r="M2221" s="16">
        <v>0</v>
      </c>
      <c r="N2221" s="13">
        <v>46069</v>
      </c>
    </row>
    <row r="2222" spans="1:14" x14ac:dyDescent="0.15">
      <c r="A2222" s="163" t="s">
        <v>842</v>
      </c>
      <c r="B2222" s="164">
        <v>10614</v>
      </c>
      <c r="C2222" s="163" t="s">
        <v>712</v>
      </c>
      <c r="D2222" s="164">
        <v>1</v>
      </c>
      <c r="E2222" s="7">
        <v>245</v>
      </c>
      <c r="F2222" s="7">
        <v>0</v>
      </c>
      <c r="G2222" s="7">
        <v>0</v>
      </c>
      <c r="H2222" s="7">
        <v>76.25</v>
      </c>
      <c r="I2222" s="7">
        <v>168.75</v>
      </c>
      <c r="J2222" s="7">
        <v>0</v>
      </c>
      <c r="K2222" s="7">
        <v>168.75</v>
      </c>
      <c r="L2222" s="164">
        <v>1</v>
      </c>
      <c r="M2222" s="16">
        <v>0</v>
      </c>
      <c r="N2222" s="13">
        <v>46069</v>
      </c>
    </row>
    <row r="2223" spans="1:14" x14ac:dyDescent="0.15">
      <c r="A2223" s="163" t="s">
        <v>479</v>
      </c>
      <c r="B2223" s="164">
        <v>10396</v>
      </c>
      <c r="C2223" s="163" t="s">
        <v>32</v>
      </c>
      <c r="D2223" s="164">
        <v>3</v>
      </c>
      <c r="E2223" s="7">
        <v>1665</v>
      </c>
      <c r="F2223" s="7">
        <v>0</v>
      </c>
      <c r="G2223" s="7">
        <v>0</v>
      </c>
      <c r="H2223" s="7">
        <v>0</v>
      </c>
      <c r="I2223" s="7">
        <v>1665</v>
      </c>
      <c r="J2223" s="7">
        <v>0</v>
      </c>
      <c r="K2223" s="7">
        <v>1665</v>
      </c>
      <c r="L2223" s="164">
        <v>1</v>
      </c>
      <c r="M2223" s="16">
        <v>0</v>
      </c>
      <c r="N2223" s="13">
        <v>46069</v>
      </c>
    </row>
    <row r="2224" spans="1:14" x14ac:dyDescent="0.15">
      <c r="A2224" s="163" t="s">
        <v>537</v>
      </c>
      <c r="B2224" s="164">
        <v>10397</v>
      </c>
      <c r="C2224" s="163" t="s">
        <v>32</v>
      </c>
      <c r="D2224" s="164">
        <v>1</v>
      </c>
      <c r="E2224" s="7">
        <v>575</v>
      </c>
      <c r="F2224" s="7">
        <v>0</v>
      </c>
      <c r="G2224" s="7">
        <v>0</v>
      </c>
      <c r="H2224" s="7">
        <v>0</v>
      </c>
      <c r="I2224" s="7">
        <v>575</v>
      </c>
      <c r="J2224" s="7">
        <v>0</v>
      </c>
      <c r="K2224" s="7">
        <v>575</v>
      </c>
      <c r="L2224" s="164">
        <v>1</v>
      </c>
      <c r="M2224" s="16">
        <v>0</v>
      </c>
      <c r="N2224" s="13">
        <v>46069</v>
      </c>
    </row>
    <row r="2225" spans="1:14" x14ac:dyDescent="0.15">
      <c r="A2225" s="163" t="s">
        <v>514</v>
      </c>
      <c r="B2225" s="164">
        <v>10398</v>
      </c>
      <c r="C2225" s="163" t="s">
        <v>32</v>
      </c>
      <c r="D2225" s="164">
        <v>2</v>
      </c>
      <c r="E2225" s="7">
        <v>1250</v>
      </c>
      <c r="F2225" s="7">
        <v>0</v>
      </c>
      <c r="G2225" s="7">
        <v>0</v>
      </c>
      <c r="H2225" s="7">
        <v>0</v>
      </c>
      <c r="I2225" s="7">
        <v>1250</v>
      </c>
      <c r="J2225" s="7">
        <v>0</v>
      </c>
      <c r="K2225" s="7">
        <v>1250</v>
      </c>
      <c r="L2225" s="164">
        <v>1</v>
      </c>
      <c r="M2225" s="16">
        <v>0</v>
      </c>
      <c r="N2225" s="13">
        <v>46069</v>
      </c>
    </row>
    <row r="2226" spans="1:14" x14ac:dyDescent="0.15">
      <c r="A2226" s="163" t="s">
        <v>517</v>
      </c>
      <c r="B2226" s="164">
        <v>10070</v>
      </c>
      <c r="C2226" s="163" t="s">
        <v>481</v>
      </c>
      <c r="D2226" s="164">
        <v>1</v>
      </c>
      <c r="E2226" s="7">
        <v>275</v>
      </c>
      <c r="F2226" s="7">
        <v>0</v>
      </c>
      <c r="G2226" s="7">
        <v>0</v>
      </c>
      <c r="H2226" s="7">
        <v>34.85</v>
      </c>
      <c r="I2226" s="7">
        <v>240.15</v>
      </c>
      <c r="J2226" s="7">
        <v>0</v>
      </c>
      <c r="K2226" s="7">
        <v>240.15</v>
      </c>
      <c r="L2226" s="164">
        <v>1</v>
      </c>
      <c r="M2226" s="16">
        <v>0</v>
      </c>
      <c r="N2226" s="13">
        <v>46069</v>
      </c>
    </row>
    <row r="2227" spans="1:14" x14ac:dyDescent="0.15">
      <c r="A2227" s="163" t="s">
        <v>550</v>
      </c>
      <c r="B2227" s="164">
        <v>10072</v>
      </c>
      <c r="C2227" s="163" t="s">
        <v>481</v>
      </c>
      <c r="D2227" s="164">
        <v>1</v>
      </c>
      <c r="E2227" s="7">
        <v>315</v>
      </c>
      <c r="F2227" s="7">
        <v>0</v>
      </c>
      <c r="G2227" s="7">
        <v>0</v>
      </c>
      <c r="H2227" s="7">
        <v>0</v>
      </c>
      <c r="I2227" s="7">
        <v>315</v>
      </c>
      <c r="J2227" s="7">
        <v>0</v>
      </c>
      <c r="K2227" s="7">
        <v>315</v>
      </c>
      <c r="L2227" s="164">
        <v>1</v>
      </c>
      <c r="M2227" s="16">
        <v>0</v>
      </c>
      <c r="N2227" s="13">
        <v>46069</v>
      </c>
    </row>
    <row r="2228" spans="1:14" x14ac:dyDescent="0.15">
      <c r="A2228" s="163" t="s">
        <v>576</v>
      </c>
      <c r="B2228" s="164">
        <v>10111</v>
      </c>
      <c r="C2228" s="163" t="s">
        <v>483</v>
      </c>
      <c r="D2228" s="164">
        <v>1</v>
      </c>
      <c r="E2228" s="7">
        <v>355</v>
      </c>
      <c r="F2228" s="7">
        <v>0</v>
      </c>
      <c r="G2228" s="7">
        <v>0</v>
      </c>
      <c r="H2228" s="7">
        <v>0</v>
      </c>
      <c r="I2228" s="7">
        <v>355</v>
      </c>
      <c r="J2228" s="7">
        <v>0</v>
      </c>
      <c r="K2228" s="7">
        <v>355</v>
      </c>
      <c r="L2228" s="164">
        <v>1</v>
      </c>
      <c r="M2228" s="16">
        <v>0</v>
      </c>
      <c r="N2228" s="13">
        <v>46069</v>
      </c>
    </row>
    <row r="2229" spans="1:14" x14ac:dyDescent="0.15">
      <c r="A2229" s="163" t="s">
        <v>733</v>
      </c>
      <c r="B2229" s="164">
        <v>10113</v>
      </c>
      <c r="C2229" s="163" t="s">
        <v>541</v>
      </c>
      <c r="D2229" s="164">
        <v>1</v>
      </c>
      <c r="E2229" s="7">
        <v>375</v>
      </c>
      <c r="F2229" s="7">
        <v>0</v>
      </c>
      <c r="G2229" s="7">
        <v>0</v>
      </c>
      <c r="H2229" s="7">
        <v>0</v>
      </c>
      <c r="I2229" s="7">
        <v>375</v>
      </c>
      <c r="J2229" s="7">
        <v>0</v>
      </c>
      <c r="K2229" s="7">
        <v>375</v>
      </c>
      <c r="L2229" s="164">
        <v>1</v>
      </c>
      <c r="M2229" s="16">
        <v>0</v>
      </c>
      <c r="N2229" s="13">
        <v>46069</v>
      </c>
    </row>
    <row r="2230" spans="1:14" x14ac:dyDescent="0.15">
      <c r="A2230" s="163" t="s">
        <v>521</v>
      </c>
      <c r="B2230" s="164">
        <v>10095</v>
      </c>
      <c r="C2230" s="163" t="s">
        <v>483</v>
      </c>
      <c r="D2230" s="164">
        <v>2</v>
      </c>
      <c r="E2230" s="7">
        <v>520</v>
      </c>
      <c r="F2230" s="7">
        <v>0</v>
      </c>
      <c r="G2230" s="7">
        <v>0</v>
      </c>
      <c r="H2230" s="7">
        <v>0</v>
      </c>
      <c r="I2230" s="7">
        <v>520</v>
      </c>
      <c r="J2230" s="7">
        <v>0</v>
      </c>
      <c r="K2230" s="7">
        <v>520</v>
      </c>
      <c r="L2230" s="164">
        <v>1</v>
      </c>
      <c r="M2230" s="16">
        <v>0</v>
      </c>
      <c r="N2230" s="13">
        <v>46069</v>
      </c>
    </row>
    <row r="2231" spans="1:14" x14ac:dyDescent="0.15">
      <c r="A2231" s="163" t="s">
        <v>561</v>
      </c>
      <c r="B2231" s="164">
        <v>10088</v>
      </c>
      <c r="C2231" s="163" t="s">
        <v>481</v>
      </c>
      <c r="D2231" s="164">
        <v>1</v>
      </c>
      <c r="E2231" s="7">
        <v>275</v>
      </c>
      <c r="F2231" s="7">
        <v>0</v>
      </c>
      <c r="G2231" s="7">
        <v>0</v>
      </c>
      <c r="H2231" s="7">
        <v>0</v>
      </c>
      <c r="I2231" s="7">
        <v>275</v>
      </c>
      <c r="J2231" s="7">
        <v>0</v>
      </c>
      <c r="K2231" s="7">
        <v>275</v>
      </c>
      <c r="L2231" s="164">
        <v>1</v>
      </c>
      <c r="M2231" s="16">
        <v>0</v>
      </c>
      <c r="N2231" s="13">
        <v>46069</v>
      </c>
    </row>
    <row r="2232" spans="1:14" x14ac:dyDescent="0.15">
      <c r="A2232" s="163" t="s">
        <v>610</v>
      </c>
      <c r="B2232" s="164">
        <v>10092</v>
      </c>
      <c r="C2232" s="163" t="s">
        <v>481</v>
      </c>
      <c r="D2232" s="164">
        <v>1</v>
      </c>
      <c r="E2232" s="7">
        <v>385</v>
      </c>
      <c r="F2232" s="7">
        <v>0</v>
      </c>
      <c r="G2232" s="7">
        <v>0</v>
      </c>
      <c r="H2232" s="7">
        <v>0</v>
      </c>
      <c r="I2232" s="7">
        <v>385</v>
      </c>
      <c r="J2232" s="7">
        <v>0</v>
      </c>
      <c r="K2232" s="7">
        <v>385</v>
      </c>
      <c r="L2232" s="164">
        <v>1</v>
      </c>
      <c r="M2232" s="16">
        <v>0</v>
      </c>
      <c r="N2232" s="13">
        <v>46069</v>
      </c>
    </row>
    <row r="2233" spans="1:14" x14ac:dyDescent="0.15">
      <c r="A2233" s="163" t="s">
        <v>579</v>
      </c>
      <c r="B2233" s="164">
        <v>10062</v>
      </c>
      <c r="C2233" s="163" t="s">
        <v>481</v>
      </c>
      <c r="D2233" s="164">
        <v>1</v>
      </c>
      <c r="E2233" s="7">
        <v>275</v>
      </c>
      <c r="F2233" s="7">
        <v>0</v>
      </c>
      <c r="G2233" s="7">
        <v>0</v>
      </c>
      <c r="H2233" s="7">
        <v>0</v>
      </c>
      <c r="I2233" s="7">
        <v>275</v>
      </c>
      <c r="J2233" s="7">
        <v>0</v>
      </c>
      <c r="K2233" s="7">
        <v>275</v>
      </c>
      <c r="L2233" s="164">
        <v>1</v>
      </c>
      <c r="M2233" s="16">
        <v>0</v>
      </c>
      <c r="N2233" s="13">
        <v>46069</v>
      </c>
    </row>
    <row r="2234" spans="1:14" x14ac:dyDescent="0.15">
      <c r="A2234" s="163" t="s">
        <v>486</v>
      </c>
      <c r="B2234" s="164">
        <v>10075</v>
      </c>
      <c r="C2234" s="163" t="s">
        <v>481</v>
      </c>
      <c r="D2234" s="164">
        <v>1</v>
      </c>
      <c r="E2234" s="7">
        <v>275</v>
      </c>
      <c r="F2234" s="7">
        <v>0</v>
      </c>
      <c r="G2234" s="7">
        <v>0</v>
      </c>
      <c r="H2234" s="7">
        <v>0</v>
      </c>
      <c r="I2234" s="7">
        <v>275</v>
      </c>
      <c r="J2234" s="7">
        <v>0</v>
      </c>
      <c r="K2234" s="7">
        <v>275</v>
      </c>
      <c r="L2234" s="164">
        <v>1</v>
      </c>
      <c r="M2234" s="16">
        <v>0</v>
      </c>
      <c r="N2234" s="13">
        <v>46069</v>
      </c>
    </row>
    <row r="2235" spans="1:14" x14ac:dyDescent="0.15">
      <c r="A2235" s="163" t="s">
        <v>487</v>
      </c>
      <c r="B2235" s="164">
        <v>10442</v>
      </c>
      <c r="C2235" s="163" t="s">
        <v>99</v>
      </c>
      <c r="D2235" s="164">
        <v>1</v>
      </c>
      <c r="E2235" s="7">
        <v>83</v>
      </c>
      <c r="F2235" s="7">
        <v>0</v>
      </c>
      <c r="G2235" s="7">
        <v>0</v>
      </c>
      <c r="H2235" s="7">
        <v>0</v>
      </c>
      <c r="I2235" s="7">
        <v>83</v>
      </c>
      <c r="J2235" s="7">
        <v>0</v>
      </c>
      <c r="K2235" s="7">
        <v>83</v>
      </c>
      <c r="L2235" s="164">
        <v>1</v>
      </c>
      <c r="M2235" s="16">
        <v>0</v>
      </c>
      <c r="N2235" s="13">
        <v>46069</v>
      </c>
    </row>
    <row r="2236" spans="1:14" x14ac:dyDescent="0.15">
      <c r="A2236" s="163" t="s">
        <v>488</v>
      </c>
      <c r="B2236" s="164">
        <v>10440</v>
      </c>
      <c r="C2236" s="163" t="s">
        <v>99</v>
      </c>
      <c r="D2236" s="164">
        <v>1</v>
      </c>
      <c r="E2236" s="7">
        <v>88</v>
      </c>
      <c r="F2236" s="7">
        <v>0</v>
      </c>
      <c r="G2236" s="7">
        <v>0</v>
      </c>
      <c r="H2236" s="7">
        <v>0</v>
      </c>
      <c r="I2236" s="7">
        <v>88</v>
      </c>
      <c r="J2236" s="7">
        <v>0</v>
      </c>
      <c r="K2236" s="7">
        <v>88</v>
      </c>
      <c r="L2236" s="164">
        <v>1</v>
      </c>
      <c r="M2236" s="16">
        <v>0</v>
      </c>
      <c r="N2236" s="13">
        <v>46069</v>
      </c>
    </row>
    <row r="2237" spans="1:14" x14ac:dyDescent="0.15">
      <c r="A2237" s="163" t="s">
        <v>585</v>
      </c>
      <c r="B2237" s="164">
        <v>10441</v>
      </c>
      <c r="C2237" s="163" t="s">
        <v>99</v>
      </c>
      <c r="D2237" s="164">
        <v>1</v>
      </c>
      <c r="E2237" s="7">
        <v>250</v>
      </c>
      <c r="F2237" s="7">
        <v>0</v>
      </c>
      <c r="G2237" s="7">
        <v>0</v>
      </c>
      <c r="H2237" s="7">
        <v>0</v>
      </c>
      <c r="I2237" s="7">
        <v>250</v>
      </c>
      <c r="J2237" s="7">
        <v>0</v>
      </c>
      <c r="K2237" s="7">
        <v>250</v>
      </c>
      <c r="L2237" s="164">
        <v>1</v>
      </c>
      <c r="M2237" s="16">
        <v>0</v>
      </c>
      <c r="N2237" s="13">
        <v>46069</v>
      </c>
    </row>
    <row r="2238" spans="1:14" x14ac:dyDescent="0.15">
      <c r="A2238" s="163" t="s">
        <v>489</v>
      </c>
      <c r="B2238" s="164">
        <v>10445</v>
      </c>
      <c r="C2238" s="163" t="s">
        <v>99</v>
      </c>
      <c r="D2238" s="164">
        <v>1</v>
      </c>
      <c r="E2238" s="7">
        <v>195</v>
      </c>
      <c r="F2238" s="7">
        <v>0</v>
      </c>
      <c r="G2238" s="7">
        <v>0</v>
      </c>
      <c r="H2238" s="7">
        <v>0</v>
      </c>
      <c r="I2238" s="7">
        <v>195</v>
      </c>
      <c r="J2238" s="7">
        <v>0</v>
      </c>
      <c r="K2238" s="7">
        <v>195</v>
      </c>
      <c r="L2238" s="164">
        <v>1</v>
      </c>
      <c r="M2238" s="16">
        <v>0</v>
      </c>
      <c r="N2238" s="13">
        <v>46069</v>
      </c>
    </row>
    <row r="2239" spans="1:14" x14ac:dyDescent="0.15">
      <c r="A2239" s="163" t="s">
        <v>542</v>
      </c>
      <c r="B2239" s="164">
        <v>10436</v>
      </c>
      <c r="C2239" s="163" t="s">
        <v>99</v>
      </c>
      <c r="D2239" s="164">
        <v>1</v>
      </c>
      <c r="E2239" s="7">
        <v>45</v>
      </c>
      <c r="F2239" s="7">
        <v>0</v>
      </c>
      <c r="G2239" s="7">
        <v>0</v>
      </c>
      <c r="H2239" s="7">
        <v>3.37</v>
      </c>
      <c r="I2239" s="7">
        <v>41.63</v>
      </c>
      <c r="J2239" s="7">
        <v>0</v>
      </c>
      <c r="K2239" s="7">
        <v>41.63</v>
      </c>
      <c r="L2239" s="164">
        <v>1</v>
      </c>
      <c r="M2239" s="16">
        <v>0</v>
      </c>
      <c r="N2239" s="13">
        <v>46069</v>
      </c>
    </row>
    <row r="2240" spans="1:14" x14ac:dyDescent="0.15">
      <c r="A2240" s="163" t="s">
        <v>552</v>
      </c>
      <c r="B2240" s="164">
        <v>10211</v>
      </c>
      <c r="C2240" s="163" t="s">
        <v>491</v>
      </c>
      <c r="D2240" s="164">
        <v>1</v>
      </c>
      <c r="E2240" s="7">
        <v>265</v>
      </c>
      <c r="F2240" s="7">
        <v>0</v>
      </c>
      <c r="G2240" s="7">
        <v>0</v>
      </c>
      <c r="H2240" s="7">
        <v>19.82</v>
      </c>
      <c r="I2240" s="7">
        <v>245.18</v>
      </c>
      <c r="J2240" s="7">
        <v>0</v>
      </c>
      <c r="K2240" s="7">
        <v>245.18</v>
      </c>
      <c r="L2240" s="164">
        <v>1</v>
      </c>
      <c r="M2240" s="16">
        <v>0</v>
      </c>
      <c r="N2240" s="13">
        <v>46069</v>
      </c>
    </row>
    <row r="2241" spans="1:14" x14ac:dyDescent="0.15">
      <c r="A2241" s="163" t="s">
        <v>506</v>
      </c>
      <c r="B2241" s="164">
        <v>10221</v>
      </c>
      <c r="C2241" s="163" t="s">
        <v>491</v>
      </c>
      <c r="D2241" s="164">
        <v>2</v>
      </c>
      <c r="E2241" s="7">
        <v>510</v>
      </c>
      <c r="F2241" s="7">
        <v>0</v>
      </c>
      <c r="G2241" s="7">
        <v>0</v>
      </c>
      <c r="H2241" s="7">
        <v>0</v>
      </c>
      <c r="I2241" s="7">
        <v>510</v>
      </c>
      <c r="J2241" s="7">
        <v>0</v>
      </c>
      <c r="K2241" s="7">
        <v>510</v>
      </c>
      <c r="L2241" s="164">
        <v>1</v>
      </c>
      <c r="M2241" s="16">
        <v>0</v>
      </c>
      <c r="N2241" s="13">
        <v>46069</v>
      </c>
    </row>
    <row r="2242" spans="1:14" x14ac:dyDescent="0.15">
      <c r="A2242" s="163" t="s">
        <v>490</v>
      </c>
      <c r="B2242" s="164">
        <v>10223</v>
      </c>
      <c r="C2242" s="163" t="s">
        <v>491</v>
      </c>
      <c r="D2242" s="164">
        <v>2</v>
      </c>
      <c r="E2242" s="7">
        <v>550</v>
      </c>
      <c r="F2242" s="7">
        <v>0</v>
      </c>
      <c r="G2242" s="7">
        <v>0</v>
      </c>
      <c r="H2242" s="7">
        <v>0</v>
      </c>
      <c r="I2242" s="7">
        <v>550</v>
      </c>
      <c r="J2242" s="7">
        <v>0</v>
      </c>
      <c r="K2242" s="7">
        <v>550</v>
      </c>
      <c r="L2242" s="164">
        <v>1</v>
      </c>
      <c r="M2242" s="16">
        <v>0</v>
      </c>
      <c r="N2242" s="13">
        <v>46069</v>
      </c>
    </row>
    <row r="2243" spans="1:14" x14ac:dyDescent="0.15">
      <c r="A2243" s="163" t="s">
        <v>492</v>
      </c>
      <c r="B2243" s="164">
        <v>10216</v>
      </c>
      <c r="C2243" s="163" t="s">
        <v>491</v>
      </c>
      <c r="D2243" s="164">
        <v>1</v>
      </c>
      <c r="E2243" s="7">
        <v>245</v>
      </c>
      <c r="F2243" s="7">
        <v>0</v>
      </c>
      <c r="G2243" s="7">
        <v>0</v>
      </c>
      <c r="H2243" s="7">
        <v>0</v>
      </c>
      <c r="I2243" s="7">
        <v>245</v>
      </c>
      <c r="J2243" s="7">
        <v>0</v>
      </c>
      <c r="K2243" s="7">
        <v>245</v>
      </c>
      <c r="L2243" s="164">
        <v>1</v>
      </c>
      <c r="M2243" s="16">
        <v>0</v>
      </c>
      <c r="N2243" s="13">
        <v>46069</v>
      </c>
    </row>
    <row r="2244" spans="1:14" x14ac:dyDescent="0.15">
      <c r="A2244" s="163" t="s">
        <v>597</v>
      </c>
      <c r="B2244" s="164">
        <v>10215</v>
      </c>
      <c r="C2244" s="163" t="s">
        <v>491</v>
      </c>
      <c r="D2244" s="164">
        <v>2</v>
      </c>
      <c r="E2244" s="7">
        <v>450</v>
      </c>
      <c r="F2244" s="7">
        <v>0</v>
      </c>
      <c r="G2244" s="7">
        <v>0</v>
      </c>
      <c r="H2244" s="7">
        <v>0</v>
      </c>
      <c r="I2244" s="7">
        <v>450</v>
      </c>
      <c r="J2244" s="7">
        <v>0</v>
      </c>
      <c r="K2244" s="7">
        <v>450</v>
      </c>
      <c r="L2244" s="164">
        <v>1</v>
      </c>
      <c r="M2244" s="16">
        <v>0</v>
      </c>
      <c r="N2244" s="13">
        <v>46069</v>
      </c>
    </row>
    <row r="2245" spans="1:14" x14ac:dyDescent="0.15">
      <c r="A2245" s="163" t="s">
        <v>493</v>
      </c>
      <c r="B2245" s="164">
        <v>10264</v>
      </c>
      <c r="C2245" s="163" t="s">
        <v>9</v>
      </c>
      <c r="D2245" s="164">
        <v>5</v>
      </c>
      <c r="E2245" s="7">
        <v>950</v>
      </c>
      <c r="F2245" s="7">
        <v>0</v>
      </c>
      <c r="G2245" s="7">
        <v>0</v>
      </c>
      <c r="H2245" s="7">
        <v>38</v>
      </c>
      <c r="I2245" s="7">
        <v>912</v>
      </c>
      <c r="J2245" s="7">
        <v>0</v>
      </c>
      <c r="K2245" s="7">
        <v>912</v>
      </c>
      <c r="L2245" s="164">
        <v>1</v>
      </c>
      <c r="M2245" s="16">
        <v>0</v>
      </c>
      <c r="N2245" s="13">
        <v>46069</v>
      </c>
    </row>
    <row r="2246" spans="1:14" x14ac:dyDescent="0.15">
      <c r="A2246" s="163" t="s">
        <v>557</v>
      </c>
      <c r="B2246" s="164">
        <v>10368</v>
      </c>
      <c r="C2246" s="163" t="s">
        <v>9</v>
      </c>
      <c r="D2246" s="164">
        <v>1</v>
      </c>
      <c r="E2246" s="7">
        <v>265</v>
      </c>
      <c r="F2246" s="7">
        <v>0</v>
      </c>
      <c r="G2246" s="7">
        <v>0</v>
      </c>
      <c r="H2246" s="7">
        <v>19.82</v>
      </c>
      <c r="I2246" s="7">
        <v>245.18</v>
      </c>
      <c r="J2246" s="7">
        <v>0</v>
      </c>
      <c r="K2246" s="7">
        <v>245.18</v>
      </c>
      <c r="L2246" s="164">
        <v>1</v>
      </c>
      <c r="M2246" s="16">
        <v>0</v>
      </c>
      <c r="N2246" s="13">
        <v>46069</v>
      </c>
    </row>
    <row r="2247" spans="1:14" x14ac:dyDescent="0.15">
      <c r="A2247" s="163" t="s">
        <v>805</v>
      </c>
      <c r="B2247" s="164">
        <v>10376</v>
      </c>
      <c r="C2247" s="163" t="s">
        <v>9</v>
      </c>
      <c r="D2247" s="164">
        <v>1</v>
      </c>
      <c r="E2247" s="7">
        <v>330</v>
      </c>
      <c r="F2247" s="7">
        <v>0</v>
      </c>
      <c r="G2247" s="7">
        <v>0</v>
      </c>
      <c r="H2247" s="7">
        <v>0</v>
      </c>
      <c r="I2247" s="7">
        <v>330</v>
      </c>
      <c r="J2247" s="7">
        <v>0</v>
      </c>
      <c r="K2247" s="7">
        <v>330</v>
      </c>
      <c r="L2247" s="164">
        <v>1</v>
      </c>
      <c r="M2247" s="16">
        <v>0</v>
      </c>
      <c r="N2247" s="13">
        <v>46069</v>
      </c>
    </row>
    <row r="2248" spans="1:14" x14ac:dyDescent="0.15">
      <c r="A2248" s="163" t="s">
        <v>494</v>
      </c>
      <c r="B2248" s="164">
        <v>10377</v>
      </c>
      <c r="C2248" s="163" t="s">
        <v>9</v>
      </c>
      <c r="D2248" s="164">
        <v>2</v>
      </c>
      <c r="E2248" s="7">
        <v>690</v>
      </c>
      <c r="F2248" s="7">
        <v>0</v>
      </c>
      <c r="G2248" s="7">
        <v>0</v>
      </c>
      <c r="H2248" s="7">
        <v>25.8</v>
      </c>
      <c r="I2248" s="7">
        <v>664.2</v>
      </c>
      <c r="J2248" s="7">
        <v>0</v>
      </c>
      <c r="K2248" s="7">
        <v>664.2</v>
      </c>
      <c r="L2248" s="164">
        <v>1</v>
      </c>
      <c r="M2248" s="16">
        <v>0</v>
      </c>
      <c r="N2248" s="13">
        <v>46069</v>
      </c>
    </row>
    <row r="2249" spans="1:14" x14ac:dyDescent="0.15">
      <c r="A2249" s="163" t="s">
        <v>527</v>
      </c>
      <c r="B2249" s="164">
        <v>10382</v>
      </c>
      <c r="C2249" s="163" t="s">
        <v>9</v>
      </c>
      <c r="D2249" s="164">
        <v>1</v>
      </c>
      <c r="E2249" s="7">
        <v>235</v>
      </c>
      <c r="F2249" s="7">
        <v>0</v>
      </c>
      <c r="G2249" s="7">
        <v>0</v>
      </c>
      <c r="H2249" s="7">
        <v>47</v>
      </c>
      <c r="I2249" s="7">
        <v>188</v>
      </c>
      <c r="J2249" s="7">
        <v>0</v>
      </c>
      <c r="K2249" s="7">
        <v>188</v>
      </c>
      <c r="L2249" s="164">
        <v>1</v>
      </c>
      <c r="M2249" s="16">
        <v>0</v>
      </c>
      <c r="N2249" s="13">
        <v>46069</v>
      </c>
    </row>
    <row r="2250" spans="1:14" x14ac:dyDescent="0.15">
      <c r="A2250" s="163" t="s">
        <v>508</v>
      </c>
      <c r="B2250" s="164">
        <v>10370</v>
      </c>
      <c r="C2250" s="163" t="s">
        <v>9</v>
      </c>
      <c r="D2250" s="164">
        <v>1</v>
      </c>
      <c r="E2250" s="7">
        <v>310</v>
      </c>
      <c r="F2250" s="7">
        <v>0</v>
      </c>
      <c r="G2250" s="7">
        <v>0</v>
      </c>
      <c r="H2250" s="7">
        <v>23.19</v>
      </c>
      <c r="I2250" s="7">
        <v>286.81</v>
      </c>
      <c r="J2250" s="7">
        <v>0</v>
      </c>
      <c r="K2250" s="7">
        <v>286.81</v>
      </c>
      <c r="L2250" s="164">
        <v>1</v>
      </c>
      <c r="M2250" s="16">
        <v>0</v>
      </c>
      <c r="N2250" s="13">
        <v>46069</v>
      </c>
    </row>
    <row r="2251" spans="1:14" x14ac:dyDescent="0.15">
      <c r="A2251" s="163" t="s">
        <v>651</v>
      </c>
      <c r="B2251" s="164">
        <v>10355</v>
      </c>
      <c r="C2251" s="163" t="s">
        <v>19</v>
      </c>
      <c r="D2251" s="164">
        <v>1</v>
      </c>
      <c r="E2251" s="7">
        <v>350</v>
      </c>
      <c r="F2251" s="7">
        <v>0</v>
      </c>
      <c r="G2251" s="7">
        <v>0</v>
      </c>
      <c r="H2251" s="7">
        <v>0</v>
      </c>
      <c r="I2251" s="7">
        <v>350</v>
      </c>
      <c r="J2251" s="7">
        <v>0</v>
      </c>
      <c r="K2251" s="7">
        <v>350</v>
      </c>
      <c r="L2251" s="164">
        <v>1</v>
      </c>
      <c r="M2251" s="16">
        <v>0</v>
      </c>
      <c r="N2251" s="13">
        <v>46069</v>
      </c>
    </row>
    <row r="2252" spans="1:14" x14ac:dyDescent="0.15">
      <c r="A2252" s="163" t="s">
        <v>495</v>
      </c>
      <c r="B2252" s="164">
        <v>10354</v>
      </c>
      <c r="C2252" s="163" t="s">
        <v>19</v>
      </c>
      <c r="D2252" s="164">
        <v>1</v>
      </c>
      <c r="E2252" s="7">
        <v>350</v>
      </c>
      <c r="F2252" s="7">
        <v>0</v>
      </c>
      <c r="G2252" s="7">
        <v>0</v>
      </c>
      <c r="H2252" s="7">
        <v>0</v>
      </c>
      <c r="I2252" s="7">
        <v>350</v>
      </c>
      <c r="J2252" s="7">
        <v>0</v>
      </c>
      <c r="K2252" s="7">
        <v>350</v>
      </c>
      <c r="L2252" s="164">
        <v>1</v>
      </c>
      <c r="M2252" s="16">
        <v>0</v>
      </c>
      <c r="N2252" s="13">
        <v>46069</v>
      </c>
    </row>
    <row r="2253" spans="1:14" x14ac:dyDescent="0.15">
      <c r="A2253" s="163" t="s">
        <v>529</v>
      </c>
      <c r="B2253" s="164">
        <v>10353</v>
      </c>
      <c r="C2253" s="163" t="s">
        <v>19</v>
      </c>
      <c r="D2253" s="164">
        <v>1</v>
      </c>
      <c r="E2253" s="7">
        <v>350</v>
      </c>
      <c r="F2253" s="7">
        <v>0</v>
      </c>
      <c r="G2253" s="7">
        <v>0</v>
      </c>
      <c r="H2253" s="7">
        <v>0</v>
      </c>
      <c r="I2253" s="7">
        <v>350</v>
      </c>
      <c r="J2253" s="7">
        <v>0</v>
      </c>
      <c r="K2253" s="7">
        <v>350</v>
      </c>
      <c r="L2253" s="164">
        <v>1</v>
      </c>
      <c r="M2253" s="16">
        <v>0</v>
      </c>
      <c r="N2253" s="13">
        <v>46069</v>
      </c>
    </row>
    <row r="2254" spans="1:14" x14ac:dyDescent="0.15">
      <c r="A2254" s="163" t="s">
        <v>511</v>
      </c>
      <c r="B2254" s="164">
        <v>10227</v>
      </c>
      <c r="C2254" s="163" t="s">
        <v>19</v>
      </c>
      <c r="D2254" s="164">
        <v>1</v>
      </c>
      <c r="E2254" s="7">
        <v>385</v>
      </c>
      <c r="F2254" s="7">
        <v>0</v>
      </c>
      <c r="G2254" s="7">
        <v>0</v>
      </c>
      <c r="H2254" s="7">
        <v>0</v>
      </c>
      <c r="I2254" s="7">
        <v>385</v>
      </c>
      <c r="J2254" s="7">
        <v>0</v>
      </c>
      <c r="K2254" s="7">
        <v>385</v>
      </c>
      <c r="L2254" s="164">
        <v>1</v>
      </c>
      <c r="M2254" s="16">
        <v>0</v>
      </c>
      <c r="N2254" s="13">
        <v>46069</v>
      </c>
    </row>
    <row r="2255" spans="1:14" x14ac:dyDescent="0.15">
      <c r="A2255" s="163" t="s">
        <v>498</v>
      </c>
      <c r="B2255" s="164">
        <v>10356</v>
      </c>
      <c r="C2255" s="163" t="s">
        <v>19</v>
      </c>
      <c r="D2255" s="164">
        <v>3</v>
      </c>
      <c r="E2255" s="7">
        <v>1080</v>
      </c>
      <c r="F2255" s="7">
        <v>0</v>
      </c>
      <c r="G2255" s="7">
        <v>0</v>
      </c>
      <c r="H2255" s="7">
        <v>0</v>
      </c>
      <c r="I2255" s="7">
        <v>1080</v>
      </c>
      <c r="J2255" s="7">
        <v>0</v>
      </c>
      <c r="K2255" s="7">
        <v>1080</v>
      </c>
      <c r="L2255" s="164">
        <v>1</v>
      </c>
      <c r="M2255" s="16">
        <v>0</v>
      </c>
      <c r="N2255" s="13">
        <v>46069</v>
      </c>
    </row>
    <row r="2256" spans="1:14" x14ac:dyDescent="0.15">
      <c r="A2256" s="163" t="s">
        <v>512</v>
      </c>
      <c r="B2256" s="164">
        <v>10427</v>
      </c>
      <c r="C2256" s="163" t="s">
        <v>12</v>
      </c>
      <c r="D2256" s="164">
        <v>1</v>
      </c>
      <c r="E2256" s="7">
        <v>359</v>
      </c>
      <c r="F2256" s="7">
        <v>0</v>
      </c>
      <c r="G2256" s="7">
        <v>0</v>
      </c>
      <c r="H2256" s="7">
        <v>0</v>
      </c>
      <c r="I2256" s="7">
        <v>359</v>
      </c>
      <c r="J2256" s="7">
        <v>0</v>
      </c>
      <c r="K2256" s="7">
        <v>359</v>
      </c>
      <c r="L2256" s="164">
        <v>1</v>
      </c>
      <c r="M2256" s="16">
        <v>0</v>
      </c>
      <c r="N2256" s="13">
        <v>46069</v>
      </c>
    </row>
    <row r="2257" spans="1:14" x14ac:dyDescent="0.15">
      <c r="A2257" s="163" t="s">
        <v>563</v>
      </c>
      <c r="B2257" s="164">
        <v>10432</v>
      </c>
      <c r="C2257" s="163" t="s">
        <v>13</v>
      </c>
      <c r="D2257" s="164">
        <v>1</v>
      </c>
      <c r="E2257" s="7">
        <v>315</v>
      </c>
      <c r="F2257" s="7">
        <v>0</v>
      </c>
      <c r="G2257" s="7">
        <v>0</v>
      </c>
      <c r="H2257" s="7">
        <v>0</v>
      </c>
      <c r="I2257" s="7">
        <v>315</v>
      </c>
      <c r="J2257" s="7">
        <v>0</v>
      </c>
      <c r="K2257" s="7">
        <v>315</v>
      </c>
      <c r="L2257" s="164">
        <v>1</v>
      </c>
      <c r="M2257" s="16">
        <v>0</v>
      </c>
      <c r="N2257" s="13">
        <v>46069</v>
      </c>
    </row>
    <row r="2258" spans="1:14" x14ac:dyDescent="0.15">
      <c r="A2258" s="163" t="s">
        <v>548</v>
      </c>
      <c r="B2258" s="164">
        <v>10031</v>
      </c>
      <c r="C2258" s="163" t="s">
        <v>0</v>
      </c>
      <c r="D2258" s="164">
        <v>1</v>
      </c>
      <c r="E2258" s="7">
        <v>715</v>
      </c>
      <c r="F2258" s="7">
        <v>0</v>
      </c>
      <c r="G2258" s="7">
        <v>0</v>
      </c>
      <c r="H2258" s="7">
        <v>0</v>
      </c>
      <c r="I2258" s="7">
        <v>715</v>
      </c>
      <c r="J2258" s="7">
        <v>0</v>
      </c>
      <c r="K2258" s="7">
        <v>715</v>
      </c>
      <c r="L2258" s="164">
        <v>1</v>
      </c>
      <c r="M2258" s="16">
        <v>0</v>
      </c>
      <c r="N2258" s="13">
        <v>46069</v>
      </c>
    </row>
    <row r="2259" spans="1:14" x14ac:dyDescent="0.15">
      <c r="A2259" s="163" t="s">
        <v>806</v>
      </c>
      <c r="B2259" s="164">
        <v>10608</v>
      </c>
      <c r="C2259" s="163" t="s">
        <v>712</v>
      </c>
      <c r="D2259" s="164">
        <v>1</v>
      </c>
      <c r="E2259" s="7">
        <v>275</v>
      </c>
      <c r="F2259" s="7">
        <v>0</v>
      </c>
      <c r="G2259" s="7">
        <v>0</v>
      </c>
      <c r="H2259" s="7">
        <v>85.6</v>
      </c>
      <c r="I2259" s="7">
        <v>189.4</v>
      </c>
      <c r="J2259" s="7">
        <v>0</v>
      </c>
      <c r="K2259" s="7">
        <v>189.4</v>
      </c>
      <c r="L2259" s="164">
        <v>1</v>
      </c>
      <c r="M2259" s="16">
        <v>0</v>
      </c>
      <c r="N2259" s="13">
        <v>46069</v>
      </c>
    </row>
    <row r="2260" spans="1:14" x14ac:dyDescent="0.15">
      <c r="A2260" s="163" t="s">
        <v>427</v>
      </c>
      <c r="B2260" s="164">
        <v>10633</v>
      </c>
      <c r="C2260" s="163" t="s">
        <v>727</v>
      </c>
      <c r="D2260" s="164">
        <v>3</v>
      </c>
      <c r="E2260" s="7">
        <v>477</v>
      </c>
      <c r="F2260" s="7">
        <v>0</v>
      </c>
      <c r="G2260" s="7">
        <v>0</v>
      </c>
      <c r="H2260" s="7">
        <v>20.149999999999999</v>
      </c>
      <c r="I2260" s="7">
        <v>456.85</v>
      </c>
      <c r="J2260" s="7">
        <v>0</v>
      </c>
      <c r="K2260" s="7">
        <v>456.85</v>
      </c>
      <c r="L2260" s="164">
        <v>1</v>
      </c>
      <c r="M2260" s="16">
        <v>0</v>
      </c>
      <c r="N2260" s="13">
        <v>46069</v>
      </c>
    </row>
    <row r="2261" spans="1:14" x14ac:dyDescent="0.15">
      <c r="A2261" s="163" t="s">
        <v>500</v>
      </c>
      <c r="B2261" s="164">
        <v>10494</v>
      </c>
      <c r="C2261" s="163" t="s">
        <v>98</v>
      </c>
      <c r="D2261" s="164">
        <v>3</v>
      </c>
      <c r="E2261" s="7">
        <v>114</v>
      </c>
      <c r="F2261" s="7">
        <v>0</v>
      </c>
      <c r="G2261" s="7">
        <v>0</v>
      </c>
      <c r="H2261" s="7">
        <v>0</v>
      </c>
      <c r="I2261" s="7">
        <v>114</v>
      </c>
      <c r="J2261" s="7">
        <v>0</v>
      </c>
      <c r="K2261" s="7">
        <v>114</v>
      </c>
      <c r="L2261" s="164">
        <v>1</v>
      </c>
      <c r="M2261" s="16">
        <v>0</v>
      </c>
      <c r="N2261" s="13">
        <v>46069</v>
      </c>
    </row>
    <row r="2262" spans="1:14" x14ac:dyDescent="0.15">
      <c r="A2262" s="163" t="s">
        <v>115</v>
      </c>
      <c r="B2262" s="164">
        <v>10489</v>
      </c>
      <c r="C2262" s="163" t="s">
        <v>98</v>
      </c>
      <c r="D2262" s="164">
        <v>2</v>
      </c>
      <c r="E2262" s="7">
        <v>90</v>
      </c>
      <c r="F2262" s="7">
        <v>0</v>
      </c>
      <c r="G2262" s="7">
        <v>0</v>
      </c>
      <c r="H2262" s="7">
        <v>0</v>
      </c>
      <c r="I2262" s="7">
        <v>90</v>
      </c>
      <c r="J2262" s="7">
        <v>0</v>
      </c>
      <c r="K2262" s="7">
        <v>90</v>
      </c>
      <c r="L2262" s="164">
        <v>1</v>
      </c>
      <c r="M2262" s="16">
        <v>0</v>
      </c>
      <c r="N2262" s="13">
        <v>46069</v>
      </c>
    </row>
    <row r="2263" spans="1:14" x14ac:dyDescent="0.15">
      <c r="A2263" s="163" t="s">
        <v>599</v>
      </c>
      <c r="B2263" s="164">
        <v>10459</v>
      </c>
      <c r="C2263" s="163" t="s">
        <v>38</v>
      </c>
      <c r="D2263" s="164">
        <v>1</v>
      </c>
      <c r="E2263" s="7">
        <v>310</v>
      </c>
      <c r="F2263" s="7">
        <v>0</v>
      </c>
      <c r="G2263" s="7">
        <v>0</v>
      </c>
      <c r="H2263" s="7">
        <v>0</v>
      </c>
      <c r="I2263" s="7">
        <v>310</v>
      </c>
      <c r="J2263" s="7">
        <v>0</v>
      </c>
      <c r="K2263" s="7">
        <v>310</v>
      </c>
      <c r="L2263" s="164">
        <v>1</v>
      </c>
      <c r="M2263" s="16">
        <v>0</v>
      </c>
      <c r="N2263" s="13">
        <v>46070</v>
      </c>
    </row>
    <row r="2264" spans="1:14" x14ac:dyDescent="0.15">
      <c r="A2264" s="163" t="s">
        <v>479</v>
      </c>
      <c r="B2264" s="164">
        <v>10396</v>
      </c>
      <c r="C2264" s="163" t="s">
        <v>32</v>
      </c>
      <c r="D2264" s="164">
        <v>1</v>
      </c>
      <c r="E2264" s="7">
        <v>555</v>
      </c>
      <c r="F2264" s="7">
        <v>0</v>
      </c>
      <c r="G2264" s="7">
        <v>0</v>
      </c>
      <c r="H2264" s="7">
        <v>0</v>
      </c>
      <c r="I2264" s="7">
        <v>555</v>
      </c>
      <c r="J2264" s="7">
        <v>0</v>
      </c>
      <c r="K2264" s="7">
        <v>555</v>
      </c>
      <c r="L2264" s="164">
        <v>1</v>
      </c>
      <c r="M2264" s="16">
        <v>0</v>
      </c>
      <c r="N2264" s="13">
        <v>46070</v>
      </c>
    </row>
    <row r="2265" spans="1:14" x14ac:dyDescent="0.15">
      <c r="A2265" s="163" t="s">
        <v>538</v>
      </c>
      <c r="B2265" s="164">
        <v>10645</v>
      </c>
      <c r="C2265" s="163" t="s">
        <v>519</v>
      </c>
      <c r="D2265" s="164">
        <v>1</v>
      </c>
      <c r="E2265" s="7">
        <v>340</v>
      </c>
      <c r="F2265" s="7">
        <v>0</v>
      </c>
      <c r="G2265" s="7">
        <v>0</v>
      </c>
      <c r="H2265" s="7">
        <v>0</v>
      </c>
      <c r="I2265" s="7">
        <v>340</v>
      </c>
      <c r="J2265" s="7">
        <v>0</v>
      </c>
      <c r="K2265" s="7">
        <v>340</v>
      </c>
      <c r="L2265" s="164">
        <v>1</v>
      </c>
      <c r="M2265" s="16">
        <v>0</v>
      </c>
      <c r="N2265" s="13">
        <v>46070</v>
      </c>
    </row>
    <row r="2266" spans="1:14" x14ac:dyDescent="0.15">
      <c r="A2266" s="163" t="s">
        <v>735</v>
      </c>
      <c r="B2266" s="164">
        <v>10652</v>
      </c>
      <c r="C2266" s="163" t="s">
        <v>483</v>
      </c>
      <c r="D2266" s="164">
        <v>1</v>
      </c>
      <c r="E2266" s="7">
        <v>315</v>
      </c>
      <c r="F2266" s="7">
        <v>0</v>
      </c>
      <c r="G2266" s="7">
        <v>0</v>
      </c>
      <c r="H2266" s="7">
        <v>0</v>
      </c>
      <c r="I2266" s="7">
        <v>315</v>
      </c>
      <c r="J2266" s="7">
        <v>0</v>
      </c>
      <c r="K2266" s="7">
        <v>315</v>
      </c>
      <c r="L2266" s="164">
        <v>1</v>
      </c>
      <c r="M2266" s="16">
        <v>0</v>
      </c>
      <c r="N2266" s="13">
        <v>46070</v>
      </c>
    </row>
    <row r="2267" spans="1:14" x14ac:dyDescent="0.15">
      <c r="A2267" s="163" t="s">
        <v>733</v>
      </c>
      <c r="B2267" s="164">
        <v>10113</v>
      </c>
      <c r="C2267" s="163" t="s">
        <v>541</v>
      </c>
      <c r="D2267" s="164">
        <v>1</v>
      </c>
      <c r="E2267" s="7">
        <v>375</v>
      </c>
      <c r="F2267" s="7">
        <v>0</v>
      </c>
      <c r="G2267" s="7">
        <v>0</v>
      </c>
      <c r="H2267" s="7">
        <v>28.79</v>
      </c>
      <c r="I2267" s="7">
        <v>346.21</v>
      </c>
      <c r="J2267" s="7">
        <v>0</v>
      </c>
      <c r="K2267" s="7">
        <v>346.21</v>
      </c>
      <c r="L2267" s="164">
        <v>1</v>
      </c>
      <c r="M2267" s="16">
        <v>0</v>
      </c>
      <c r="N2267" s="13">
        <v>46070</v>
      </c>
    </row>
    <row r="2268" spans="1:14" x14ac:dyDescent="0.15">
      <c r="A2268" s="163" t="s">
        <v>487</v>
      </c>
      <c r="B2268" s="164">
        <v>10442</v>
      </c>
      <c r="C2268" s="163" t="s">
        <v>99</v>
      </c>
      <c r="D2268" s="164">
        <v>1</v>
      </c>
      <c r="E2268" s="7">
        <v>83</v>
      </c>
      <c r="F2268" s="7">
        <v>0</v>
      </c>
      <c r="G2268" s="7">
        <v>0</v>
      </c>
      <c r="H2268" s="7">
        <v>6.37</v>
      </c>
      <c r="I2268" s="7">
        <v>76.63</v>
      </c>
      <c r="J2268" s="7">
        <v>0</v>
      </c>
      <c r="K2268" s="7">
        <v>76.63</v>
      </c>
      <c r="L2268" s="164">
        <v>1</v>
      </c>
      <c r="M2268" s="16">
        <v>0</v>
      </c>
      <c r="N2268" s="13">
        <v>46070</v>
      </c>
    </row>
    <row r="2269" spans="1:14" x14ac:dyDescent="0.15">
      <c r="A2269" s="163" t="s">
        <v>757</v>
      </c>
      <c r="B2269" s="164">
        <v>10488</v>
      </c>
      <c r="C2269" s="163" t="s">
        <v>99</v>
      </c>
      <c r="D2269" s="164">
        <v>1</v>
      </c>
      <c r="E2269" s="7">
        <v>135</v>
      </c>
      <c r="F2269" s="7">
        <v>0</v>
      </c>
      <c r="G2269" s="7">
        <v>0</v>
      </c>
      <c r="H2269" s="7">
        <v>0</v>
      </c>
      <c r="I2269" s="7">
        <v>135</v>
      </c>
      <c r="J2269" s="7">
        <v>0</v>
      </c>
      <c r="K2269" s="7">
        <v>135</v>
      </c>
      <c r="L2269" s="164">
        <v>1</v>
      </c>
      <c r="M2269" s="16">
        <v>0</v>
      </c>
      <c r="N2269" s="13">
        <v>46070</v>
      </c>
    </row>
    <row r="2270" spans="1:14" x14ac:dyDescent="0.15">
      <c r="A2270" s="163" t="s">
        <v>751</v>
      </c>
      <c r="B2270" s="164">
        <v>10439</v>
      </c>
      <c r="C2270" s="163" t="s">
        <v>99</v>
      </c>
      <c r="D2270" s="164">
        <v>1</v>
      </c>
      <c r="E2270" s="7">
        <v>119</v>
      </c>
      <c r="F2270" s="7">
        <v>0</v>
      </c>
      <c r="G2270" s="7">
        <v>0</v>
      </c>
      <c r="H2270" s="7">
        <v>0</v>
      </c>
      <c r="I2270" s="7">
        <v>119</v>
      </c>
      <c r="J2270" s="7">
        <v>0</v>
      </c>
      <c r="K2270" s="7">
        <v>119</v>
      </c>
      <c r="L2270" s="164">
        <v>1</v>
      </c>
      <c r="M2270" s="16">
        <v>0</v>
      </c>
      <c r="N2270" s="13">
        <v>46070</v>
      </c>
    </row>
    <row r="2271" spans="1:14" x14ac:dyDescent="0.15">
      <c r="A2271" s="163" t="s">
        <v>824</v>
      </c>
      <c r="B2271" s="164">
        <v>10447</v>
      </c>
      <c r="C2271" s="163" t="s">
        <v>99</v>
      </c>
      <c r="D2271" s="164">
        <v>2</v>
      </c>
      <c r="E2271" s="7">
        <v>420</v>
      </c>
      <c r="F2271" s="7">
        <v>0</v>
      </c>
      <c r="G2271" s="7">
        <v>0</v>
      </c>
      <c r="H2271" s="7">
        <v>0</v>
      </c>
      <c r="I2271" s="7">
        <v>420</v>
      </c>
      <c r="J2271" s="7">
        <v>0</v>
      </c>
      <c r="K2271" s="7">
        <v>420</v>
      </c>
      <c r="L2271" s="164">
        <v>1</v>
      </c>
      <c r="M2271" s="16">
        <v>0</v>
      </c>
      <c r="N2271" s="13">
        <v>46070</v>
      </c>
    </row>
    <row r="2272" spans="1:14" x14ac:dyDescent="0.15">
      <c r="A2272" s="163" t="s">
        <v>505</v>
      </c>
      <c r="B2272" s="164">
        <v>10470</v>
      </c>
      <c r="C2272" s="163" t="s">
        <v>5</v>
      </c>
      <c r="D2272" s="164">
        <v>1</v>
      </c>
      <c r="E2272" s="7">
        <v>275</v>
      </c>
      <c r="F2272" s="7">
        <v>0</v>
      </c>
      <c r="G2272" s="7">
        <v>0</v>
      </c>
      <c r="H2272" s="7">
        <v>0</v>
      </c>
      <c r="I2272" s="7">
        <v>275</v>
      </c>
      <c r="J2272" s="7">
        <v>0</v>
      </c>
      <c r="K2272" s="7">
        <v>275</v>
      </c>
      <c r="L2272" s="164">
        <v>1</v>
      </c>
      <c r="M2272" s="16">
        <v>0</v>
      </c>
      <c r="N2272" s="13">
        <v>46070</v>
      </c>
    </row>
    <row r="2273" spans="1:14" x14ac:dyDescent="0.15">
      <c r="A2273" s="163" t="s">
        <v>552</v>
      </c>
      <c r="B2273" s="164">
        <v>10211</v>
      </c>
      <c r="C2273" s="163" t="s">
        <v>491</v>
      </c>
      <c r="D2273" s="164">
        <v>1</v>
      </c>
      <c r="E2273" s="7">
        <v>265</v>
      </c>
      <c r="F2273" s="7">
        <v>0</v>
      </c>
      <c r="G2273" s="7">
        <v>0</v>
      </c>
      <c r="H2273" s="7">
        <v>0</v>
      </c>
      <c r="I2273" s="7">
        <v>265</v>
      </c>
      <c r="J2273" s="7">
        <v>0</v>
      </c>
      <c r="K2273" s="7">
        <v>265</v>
      </c>
      <c r="L2273" s="164">
        <v>1</v>
      </c>
      <c r="M2273" s="16">
        <v>0</v>
      </c>
      <c r="N2273" s="13">
        <v>46070</v>
      </c>
    </row>
    <row r="2274" spans="1:14" x14ac:dyDescent="0.15">
      <c r="A2274" s="163" t="s">
        <v>493</v>
      </c>
      <c r="B2274" s="164">
        <v>10264</v>
      </c>
      <c r="C2274" s="163" t="s">
        <v>9</v>
      </c>
      <c r="D2274" s="164">
        <v>2</v>
      </c>
      <c r="E2274" s="7">
        <v>380</v>
      </c>
      <c r="F2274" s="7">
        <v>0</v>
      </c>
      <c r="G2274" s="7">
        <v>0</v>
      </c>
      <c r="H2274" s="7">
        <v>0</v>
      </c>
      <c r="I2274" s="7">
        <v>380</v>
      </c>
      <c r="J2274" s="7">
        <v>0</v>
      </c>
      <c r="K2274" s="7">
        <v>380</v>
      </c>
      <c r="L2274" s="164">
        <v>1</v>
      </c>
      <c r="M2274" s="16">
        <v>0</v>
      </c>
      <c r="N2274" s="13">
        <v>46070</v>
      </c>
    </row>
    <row r="2275" spans="1:14" x14ac:dyDescent="0.15">
      <c r="A2275" s="163" t="s">
        <v>828</v>
      </c>
      <c r="B2275" s="164">
        <v>10380</v>
      </c>
      <c r="C2275" s="163" t="s">
        <v>9</v>
      </c>
      <c r="D2275" s="164">
        <v>1</v>
      </c>
      <c r="E2275" s="7">
        <v>230</v>
      </c>
      <c r="F2275" s="7">
        <v>0</v>
      </c>
      <c r="G2275" s="7">
        <v>0</v>
      </c>
      <c r="H2275" s="7">
        <v>0</v>
      </c>
      <c r="I2275" s="7">
        <v>230</v>
      </c>
      <c r="J2275" s="7">
        <v>0</v>
      </c>
      <c r="K2275" s="7">
        <v>230</v>
      </c>
      <c r="L2275" s="164">
        <v>1</v>
      </c>
      <c r="M2275" s="16">
        <v>0</v>
      </c>
      <c r="N2275" s="13">
        <v>46070</v>
      </c>
    </row>
    <row r="2276" spans="1:14" x14ac:dyDescent="0.15">
      <c r="A2276" s="163" t="s">
        <v>510</v>
      </c>
      <c r="B2276" s="164">
        <v>10043</v>
      </c>
      <c r="C2276" s="163" t="s">
        <v>19</v>
      </c>
      <c r="D2276" s="164">
        <v>1</v>
      </c>
      <c r="E2276" s="7">
        <v>310</v>
      </c>
      <c r="F2276" s="7">
        <v>0</v>
      </c>
      <c r="G2276" s="7">
        <v>0</v>
      </c>
      <c r="H2276" s="7">
        <v>0</v>
      </c>
      <c r="I2276" s="7">
        <v>310</v>
      </c>
      <c r="J2276" s="7">
        <v>0</v>
      </c>
      <c r="K2276" s="7">
        <v>310</v>
      </c>
      <c r="L2276" s="164">
        <v>1</v>
      </c>
      <c r="M2276" s="16">
        <v>0</v>
      </c>
      <c r="N2276" s="13">
        <v>46070</v>
      </c>
    </row>
    <row r="2277" spans="1:14" x14ac:dyDescent="0.15">
      <c r="A2277" s="163" t="s">
        <v>497</v>
      </c>
      <c r="B2277" s="164">
        <v>10359</v>
      </c>
      <c r="C2277" s="163" t="s">
        <v>19</v>
      </c>
      <c r="D2277" s="164">
        <v>1</v>
      </c>
      <c r="E2277" s="7">
        <v>385</v>
      </c>
      <c r="F2277" s="7">
        <v>0</v>
      </c>
      <c r="G2277" s="7">
        <v>0</v>
      </c>
      <c r="H2277" s="7">
        <v>0</v>
      </c>
      <c r="I2277" s="7">
        <v>385</v>
      </c>
      <c r="J2277" s="7">
        <v>0</v>
      </c>
      <c r="K2277" s="7">
        <v>385</v>
      </c>
      <c r="L2277" s="164">
        <v>1</v>
      </c>
      <c r="M2277" s="16">
        <v>0</v>
      </c>
      <c r="N2277" s="13">
        <v>46070</v>
      </c>
    </row>
    <row r="2278" spans="1:14" x14ac:dyDescent="0.15">
      <c r="A2278" s="163" t="s">
        <v>498</v>
      </c>
      <c r="B2278" s="164">
        <v>10356</v>
      </c>
      <c r="C2278" s="163" t="s">
        <v>19</v>
      </c>
      <c r="D2278" s="164">
        <v>1</v>
      </c>
      <c r="E2278" s="7">
        <v>360</v>
      </c>
      <c r="F2278" s="7">
        <v>0</v>
      </c>
      <c r="G2278" s="7">
        <v>0</v>
      </c>
      <c r="H2278" s="7">
        <v>27.63</v>
      </c>
      <c r="I2278" s="7">
        <v>332.37</v>
      </c>
      <c r="J2278" s="7">
        <v>0</v>
      </c>
      <c r="K2278" s="7">
        <v>332.37</v>
      </c>
      <c r="L2278" s="164">
        <v>1</v>
      </c>
      <c r="M2278" s="16">
        <v>0</v>
      </c>
      <c r="N2278" s="13">
        <v>46070</v>
      </c>
    </row>
    <row r="2279" spans="1:14" x14ac:dyDescent="0.15">
      <c r="A2279" s="163" t="s">
        <v>689</v>
      </c>
      <c r="B2279" s="164">
        <v>10393</v>
      </c>
      <c r="C2279" s="163" t="s">
        <v>31</v>
      </c>
      <c r="D2279" s="164">
        <v>1</v>
      </c>
      <c r="E2279" s="7">
        <v>315</v>
      </c>
      <c r="F2279" s="7">
        <v>0</v>
      </c>
      <c r="G2279" s="7">
        <v>0</v>
      </c>
      <c r="H2279" s="7">
        <v>0</v>
      </c>
      <c r="I2279" s="7">
        <v>315</v>
      </c>
      <c r="J2279" s="7">
        <v>0</v>
      </c>
      <c r="K2279" s="7">
        <v>315</v>
      </c>
      <c r="L2279" s="164">
        <v>1</v>
      </c>
      <c r="M2279" s="16">
        <v>0</v>
      </c>
      <c r="N2279" s="13">
        <v>46070</v>
      </c>
    </row>
    <row r="2280" spans="1:14" x14ac:dyDescent="0.15">
      <c r="A2280" s="163" t="s">
        <v>573</v>
      </c>
      <c r="B2280" s="164">
        <v>10035</v>
      </c>
      <c r="C2280" s="163" t="s">
        <v>462</v>
      </c>
      <c r="D2280" s="164">
        <v>1</v>
      </c>
      <c r="E2280" s="7">
        <v>320</v>
      </c>
      <c r="F2280" s="7">
        <v>0</v>
      </c>
      <c r="G2280" s="7">
        <v>0</v>
      </c>
      <c r="H2280" s="7">
        <v>0</v>
      </c>
      <c r="I2280" s="7">
        <v>320</v>
      </c>
      <c r="J2280" s="7">
        <v>0</v>
      </c>
      <c r="K2280" s="7">
        <v>320</v>
      </c>
      <c r="L2280" s="164">
        <v>1</v>
      </c>
      <c r="M2280" s="16">
        <v>0</v>
      </c>
      <c r="N2280" s="13">
        <v>46070</v>
      </c>
    </row>
    <row r="2281" spans="1:14" x14ac:dyDescent="0.15">
      <c r="A2281" s="163" t="s">
        <v>536</v>
      </c>
      <c r="B2281" s="164">
        <v>10402</v>
      </c>
      <c r="C2281" s="163" t="s">
        <v>35</v>
      </c>
      <c r="D2281" s="164">
        <v>1</v>
      </c>
      <c r="E2281" s="7">
        <v>285</v>
      </c>
      <c r="F2281" s="7">
        <v>0</v>
      </c>
      <c r="G2281" s="7">
        <v>0</v>
      </c>
      <c r="H2281" s="7">
        <v>0</v>
      </c>
      <c r="I2281" s="7">
        <v>285</v>
      </c>
      <c r="J2281" s="7">
        <v>0</v>
      </c>
      <c r="K2281" s="7">
        <v>285</v>
      </c>
      <c r="L2281" s="164">
        <v>1</v>
      </c>
      <c r="M2281" s="16">
        <v>0</v>
      </c>
      <c r="N2281" s="13">
        <v>46070</v>
      </c>
    </row>
    <row r="2282" spans="1:14" x14ac:dyDescent="0.15">
      <c r="A2282" s="163" t="s">
        <v>427</v>
      </c>
      <c r="B2282" s="164">
        <v>10633</v>
      </c>
      <c r="C2282" s="163" t="s">
        <v>727</v>
      </c>
      <c r="D2282" s="164">
        <v>1</v>
      </c>
      <c r="E2282" s="7">
        <v>159</v>
      </c>
      <c r="F2282" s="7">
        <v>0</v>
      </c>
      <c r="G2282" s="7">
        <v>0</v>
      </c>
      <c r="H2282" s="7">
        <v>12.21</v>
      </c>
      <c r="I2282" s="7">
        <v>146.79</v>
      </c>
      <c r="J2282" s="7">
        <v>0</v>
      </c>
      <c r="K2282" s="7">
        <v>146.79</v>
      </c>
      <c r="L2282" s="164">
        <v>1</v>
      </c>
      <c r="M2282" s="16">
        <v>0</v>
      </c>
      <c r="N2282" s="13">
        <v>46070</v>
      </c>
    </row>
    <row r="2283" spans="1:14" x14ac:dyDescent="0.15">
      <c r="A2283" s="163" t="s">
        <v>474</v>
      </c>
      <c r="B2283" s="164">
        <v>10527</v>
      </c>
      <c r="C2283" s="163" t="s">
        <v>462</v>
      </c>
      <c r="D2283" s="164">
        <v>1</v>
      </c>
      <c r="E2283" s="7">
        <v>299</v>
      </c>
      <c r="F2283" s="7">
        <v>0</v>
      </c>
      <c r="G2283" s="7">
        <v>0</v>
      </c>
      <c r="H2283" s="7">
        <v>0</v>
      </c>
      <c r="I2283" s="7">
        <v>299</v>
      </c>
      <c r="J2283" s="7">
        <v>0</v>
      </c>
      <c r="K2283" s="7">
        <v>299</v>
      </c>
      <c r="L2283" s="164">
        <v>1</v>
      </c>
      <c r="M2283" s="16">
        <v>0</v>
      </c>
      <c r="N2283" s="13">
        <v>46070</v>
      </c>
    </row>
    <row r="2284" spans="1:14" x14ac:dyDescent="0.15">
      <c r="A2284" s="163" t="s">
        <v>429</v>
      </c>
      <c r="B2284" s="164">
        <v>10632</v>
      </c>
      <c r="C2284" s="163" t="s">
        <v>727</v>
      </c>
      <c r="D2284" s="164">
        <v>1</v>
      </c>
      <c r="E2284" s="7">
        <v>159</v>
      </c>
      <c r="F2284" s="7">
        <v>0</v>
      </c>
      <c r="G2284" s="7">
        <v>0</v>
      </c>
      <c r="H2284" s="7">
        <v>0</v>
      </c>
      <c r="I2284" s="7">
        <v>159</v>
      </c>
      <c r="J2284" s="7">
        <v>0</v>
      </c>
      <c r="K2284" s="7">
        <v>159</v>
      </c>
      <c r="L2284" s="164">
        <v>1</v>
      </c>
      <c r="M2284" s="16">
        <v>0</v>
      </c>
      <c r="N2284" s="13">
        <v>46070</v>
      </c>
    </row>
    <row r="2285" spans="1:14" x14ac:dyDescent="0.15">
      <c r="A2285" s="163" t="s">
        <v>477</v>
      </c>
      <c r="B2285" s="164">
        <v>10449</v>
      </c>
      <c r="C2285" s="163" t="s">
        <v>38</v>
      </c>
      <c r="D2285" s="164">
        <v>1</v>
      </c>
      <c r="E2285" s="7">
        <v>260</v>
      </c>
      <c r="F2285" s="7">
        <v>0</v>
      </c>
      <c r="G2285" s="7">
        <v>0</v>
      </c>
      <c r="H2285" s="7">
        <v>0</v>
      </c>
      <c r="I2285" s="7">
        <v>260</v>
      </c>
      <c r="J2285" s="7">
        <v>0</v>
      </c>
      <c r="K2285" s="7">
        <v>260</v>
      </c>
      <c r="L2285" s="164">
        <v>1</v>
      </c>
      <c r="M2285" s="16">
        <v>0</v>
      </c>
      <c r="N2285" s="13">
        <v>46071</v>
      </c>
    </row>
    <row r="2286" spans="1:14" x14ac:dyDescent="0.15">
      <c r="A2286" s="163" t="s">
        <v>478</v>
      </c>
      <c r="B2286" s="164">
        <v>10461</v>
      </c>
      <c r="C2286" s="163" t="s">
        <v>38</v>
      </c>
      <c r="D2286" s="164">
        <v>2</v>
      </c>
      <c r="E2286" s="7">
        <v>550</v>
      </c>
      <c r="F2286" s="7">
        <v>0</v>
      </c>
      <c r="G2286" s="7">
        <v>0</v>
      </c>
      <c r="H2286" s="7">
        <v>0</v>
      </c>
      <c r="I2286" s="7">
        <v>550</v>
      </c>
      <c r="J2286" s="7">
        <v>0</v>
      </c>
      <c r="K2286" s="7">
        <v>550</v>
      </c>
      <c r="L2286" s="164">
        <v>1</v>
      </c>
      <c r="M2286" s="16">
        <v>0</v>
      </c>
      <c r="N2286" s="13">
        <v>46071</v>
      </c>
    </row>
    <row r="2287" spans="1:14" x14ac:dyDescent="0.15">
      <c r="A2287" s="163" t="s">
        <v>537</v>
      </c>
      <c r="B2287" s="164">
        <v>10397</v>
      </c>
      <c r="C2287" s="163" t="s">
        <v>32</v>
      </c>
      <c r="D2287" s="164">
        <v>1</v>
      </c>
      <c r="E2287" s="7">
        <v>575</v>
      </c>
      <c r="F2287" s="7">
        <v>0</v>
      </c>
      <c r="G2287" s="7">
        <v>0</v>
      </c>
      <c r="H2287" s="7">
        <v>0</v>
      </c>
      <c r="I2287" s="7">
        <v>575</v>
      </c>
      <c r="J2287" s="7">
        <v>0</v>
      </c>
      <c r="K2287" s="7">
        <v>575</v>
      </c>
      <c r="L2287" s="164">
        <v>1</v>
      </c>
      <c r="M2287" s="16">
        <v>0</v>
      </c>
      <c r="N2287" s="13">
        <v>46071</v>
      </c>
    </row>
    <row r="2288" spans="1:14" x14ac:dyDescent="0.15">
      <c r="A2288" s="163" t="s">
        <v>760</v>
      </c>
      <c r="B2288" s="164">
        <v>1070</v>
      </c>
      <c r="C2288" s="163" t="s">
        <v>462</v>
      </c>
      <c r="D2288" s="164">
        <v>1</v>
      </c>
      <c r="E2288" s="7">
        <v>720</v>
      </c>
      <c r="F2288" s="7">
        <v>0</v>
      </c>
      <c r="G2288" s="7">
        <v>0</v>
      </c>
      <c r="H2288" s="7">
        <v>0</v>
      </c>
      <c r="I2288" s="7">
        <v>720</v>
      </c>
      <c r="J2288" s="7">
        <v>0</v>
      </c>
      <c r="K2288" s="7">
        <v>720</v>
      </c>
      <c r="L2288" s="164">
        <v>1</v>
      </c>
      <c r="M2288" s="16">
        <v>0</v>
      </c>
      <c r="N2288" s="13">
        <v>46071</v>
      </c>
    </row>
    <row r="2289" spans="1:14" x14ac:dyDescent="0.15">
      <c r="A2289" s="163" t="s">
        <v>574</v>
      </c>
      <c r="B2289" s="164">
        <v>10052</v>
      </c>
      <c r="C2289" s="163" t="s">
        <v>481</v>
      </c>
      <c r="D2289" s="164">
        <v>1</v>
      </c>
      <c r="E2289" s="7">
        <v>340</v>
      </c>
      <c r="F2289" s="7">
        <v>0</v>
      </c>
      <c r="G2289" s="7">
        <v>0</v>
      </c>
      <c r="H2289" s="7">
        <v>0</v>
      </c>
      <c r="I2289" s="7">
        <v>340</v>
      </c>
      <c r="J2289" s="7">
        <v>0</v>
      </c>
      <c r="K2289" s="7">
        <v>340</v>
      </c>
      <c r="L2289" s="164">
        <v>1</v>
      </c>
      <c r="M2289" s="16">
        <v>0</v>
      </c>
      <c r="N2289" s="13">
        <v>46071</v>
      </c>
    </row>
    <row r="2290" spans="1:14" x14ac:dyDescent="0.15">
      <c r="A2290" s="163" t="s">
        <v>504</v>
      </c>
      <c r="B2290" s="164">
        <v>10125</v>
      </c>
      <c r="C2290" s="163" t="s">
        <v>483</v>
      </c>
      <c r="D2290" s="164">
        <v>1</v>
      </c>
      <c r="E2290" s="7">
        <v>275</v>
      </c>
      <c r="F2290" s="7">
        <v>0</v>
      </c>
      <c r="G2290" s="7">
        <v>0</v>
      </c>
      <c r="H2290" s="7">
        <v>0</v>
      </c>
      <c r="I2290" s="7">
        <v>275</v>
      </c>
      <c r="J2290" s="7">
        <v>0</v>
      </c>
      <c r="K2290" s="7">
        <v>275</v>
      </c>
      <c r="L2290" s="164">
        <v>1</v>
      </c>
      <c r="M2290" s="16">
        <v>0</v>
      </c>
      <c r="N2290" s="13">
        <v>46071</v>
      </c>
    </row>
    <row r="2291" spans="1:14" x14ac:dyDescent="0.15">
      <c r="A2291" s="163" t="s">
        <v>482</v>
      </c>
      <c r="B2291" s="164">
        <v>10109</v>
      </c>
      <c r="C2291" s="163" t="s">
        <v>483</v>
      </c>
      <c r="D2291" s="164">
        <v>1</v>
      </c>
      <c r="E2291" s="7">
        <v>275</v>
      </c>
      <c r="F2291" s="7">
        <v>0</v>
      </c>
      <c r="G2291" s="7">
        <v>0</v>
      </c>
      <c r="H2291" s="7">
        <v>0</v>
      </c>
      <c r="I2291" s="7">
        <v>275</v>
      </c>
      <c r="J2291" s="7">
        <v>0</v>
      </c>
      <c r="K2291" s="7">
        <v>275</v>
      </c>
      <c r="L2291" s="164">
        <v>1</v>
      </c>
      <c r="M2291" s="16">
        <v>0</v>
      </c>
      <c r="N2291" s="13">
        <v>46071</v>
      </c>
    </row>
    <row r="2292" spans="1:14" x14ac:dyDescent="0.15">
      <c r="A2292" s="163" t="s">
        <v>576</v>
      </c>
      <c r="B2292" s="164">
        <v>10111</v>
      </c>
      <c r="C2292" s="163" t="s">
        <v>483</v>
      </c>
      <c r="D2292" s="164">
        <v>2</v>
      </c>
      <c r="E2292" s="7">
        <v>710</v>
      </c>
      <c r="F2292" s="7">
        <v>0</v>
      </c>
      <c r="G2292" s="7">
        <v>0</v>
      </c>
      <c r="H2292" s="7">
        <v>71</v>
      </c>
      <c r="I2292" s="7">
        <v>639</v>
      </c>
      <c r="J2292" s="7">
        <v>0</v>
      </c>
      <c r="K2292" s="7">
        <v>639</v>
      </c>
      <c r="L2292" s="164">
        <v>1</v>
      </c>
      <c r="M2292" s="16">
        <v>0</v>
      </c>
      <c r="N2292" s="13">
        <v>46071</v>
      </c>
    </row>
    <row r="2293" spans="1:14" x14ac:dyDescent="0.15">
      <c r="A2293" s="163" t="s">
        <v>629</v>
      </c>
      <c r="B2293" s="164">
        <v>10115</v>
      </c>
      <c r="C2293" s="163" t="s">
        <v>483</v>
      </c>
      <c r="D2293" s="164">
        <v>1</v>
      </c>
      <c r="E2293" s="7">
        <v>275</v>
      </c>
      <c r="F2293" s="7">
        <v>0</v>
      </c>
      <c r="G2293" s="7">
        <v>0</v>
      </c>
      <c r="H2293" s="7">
        <v>40.11</v>
      </c>
      <c r="I2293" s="7">
        <v>234.89</v>
      </c>
      <c r="J2293" s="7">
        <v>0</v>
      </c>
      <c r="K2293" s="7">
        <v>234.89</v>
      </c>
      <c r="L2293" s="164">
        <v>1</v>
      </c>
      <c r="M2293" s="16">
        <v>0</v>
      </c>
      <c r="N2293" s="13">
        <v>46071</v>
      </c>
    </row>
    <row r="2294" spans="1:14" x14ac:dyDescent="0.15">
      <c r="A2294" s="163" t="s">
        <v>486</v>
      </c>
      <c r="B2294" s="164">
        <v>10075</v>
      </c>
      <c r="C2294" s="163" t="s">
        <v>481</v>
      </c>
      <c r="D2294" s="164">
        <v>1</v>
      </c>
      <c r="E2294" s="7">
        <v>275</v>
      </c>
      <c r="F2294" s="7">
        <v>0</v>
      </c>
      <c r="G2294" s="7">
        <v>0</v>
      </c>
      <c r="H2294" s="7">
        <v>0</v>
      </c>
      <c r="I2294" s="7">
        <v>275</v>
      </c>
      <c r="J2294" s="7">
        <v>0</v>
      </c>
      <c r="K2294" s="7">
        <v>275</v>
      </c>
      <c r="L2294" s="164">
        <v>1</v>
      </c>
      <c r="M2294" s="16">
        <v>0</v>
      </c>
      <c r="N2294" s="13">
        <v>46071</v>
      </c>
    </row>
    <row r="2295" spans="1:14" x14ac:dyDescent="0.15">
      <c r="A2295" s="163" t="s">
        <v>487</v>
      </c>
      <c r="B2295" s="164">
        <v>10442</v>
      </c>
      <c r="C2295" s="163" t="s">
        <v>99</v>
      </c>
      <c r="D2295" s="164">
        <v>1</v>
      </c>
      <c r="E2295" s="7">
        <v>83</v>
      </c>
      <c r="F2295" s="7">
        <v>0</v>
      </c>
      <c r="G2295" s="7">
        <v>0</v>
      </c>
      <c r="H2295" s="7">
        <v>0</v>
      </c>
      <c r="I2295" s="7">
        <v>83</v>
      </c>
      <c r="J2295" s="7">
        <v>0</v>
      </c>
      <c r="K2295" s="7">
        <v>83</v>
      </c>
      <c r="L2295" s="164">
        <v>1</v>
      </c>
      <c r="M2295" s="16">
        <v>0</v>
      </c>
      <c r="N2295" s="13">
        <v>46071</v>
      </c>
    </row>
    <row r="2296" spans="1:14" x14ac:dyDescent="0.15">
      <c r="A2296" s="163" t="s">
        <v>523</v>
      </c>
      <c r="B2296" s="164">
        <v>10446</v>
      </c>
      <c r="C2296" s="163" t="s">
        <v>99</v>
      </c>
      <c r="D2296" s="164">
        <v>1</v>
      </c>
      <c r="E2296" s="7">
        <v>195</v>
      </c>
      <c r="F2296" s="7">
        <v>0</v>
      </c>
      <c r="G2296" s="7">
        <v>0</v>
      </c>
      <c r="H2296" s="7">
        <v>0</v>
      </c>
      <c r="I2296" s="7">
        <v>195</v>
      </c>
      <c r="J2296" s="7">
        <v>0</v>
      </c>
      <c r="K2296" s="7">
        <v>195</v>
      </c>
      <c r="L2296" s="164">
        <v>1</v>
      </c>
      <c r="M2296" s="16">
        <v>0</v>
      </c>
      <c r="N2296" s="13">
        <v>46071</v>
      </c>
    </row>
    <row r="2297" spans="1:14" x14ac:dyDescent="0.15">
      <c r="A2297" s="163" t="s">
        <v>489</v>
      </c>
      <c r="B2297" s="164">
        <v>10445</v>
      </c>
      <c r="C2297" s="163" t="s">
        <v>99</v>
      </c>
      <c r="D2297" s="164">
        <v>1</v>
      </c>
      <c r="E2297" s="7">
        <v>195</v>
      </c>
      <c r="F2297" s="7">
        <v>0</v>
      </c>
      <c r="G2297" s="7">
        <v>0</v>
      </c>
      <c r="H2297" s="7">
        <v>0</v>
      </c>
      <c r="I2297" s="7">
        <v>195</v>
      </c>
      <c r="J2297" s="7">
        <v>0</v>
      </c>
      <c r="K2297" s="7">
        <v>195</v>
      </c>
      <c r="L2297" s="164">
        <v>1</v>
      </c>
      <c r="M2297" s="16">
        <v>0</v>
      </c>
      <c r="N2297" s="13">
        <v>46071</v>
      </c>
    </row>
    <row r="2298" spans="1:14" x14ac:dyDescent="0.15">
      <c r="A2298" s="163" t="s">
        <v>555</v>
      </c>
      <c r="B2298" s="164">
        <v>10473</v>
      </c>
      <c r="C2298" s="163" t="s">
        <v>5</v>
      </c>
      <c r="D2298" s="164">
        <v>1</v>
      </c>
      <c r="E2298" s="7">
        <v>395</v>
      </c>
      <c r="F2298" s="7">
        <v>0</v>
      </c>
      <c r="G2298" s="7">
        <v>0</v>
      </c>
      <c r="H2298" s="7">
        <v>0</v>
      </c>
      <c r="I2298" s="7">
        <v>395</v>
      </c>
      <c r="J2298" s="7">
        <v>0</v>
      </c>
      <c r="K2298" s="7">
        <v>395</v>
      </c>
      <c r="L2298" s="164">
        <v>1</v>
      </c>
      <c r="M2298" s="16">
        <v>0</v>
      </c>
      <c r="N2298" s="13">
        <v>46071</v>
      </c>
    </row>
    <row r="2299" spans="1:14" x14ac:dyDescent="0.15">
      <c r="A2299" s="163" t="s">
        <v>863</v>
      </c>
      <c r="B2299" s="164">
        <v>10734</v>
      </c>
      <c r="C2299" s="163" t="s">
        <v>399</v>
      </c>
      <c r="D2299" s="164">
        <v>1</v>
      </c>
      <c r="E2299" s="7">
        <v>0</v>
      </c>
      <c r="F2299" s="7">
        <v>0</v>
      </c>
      <c r="G2299" s="7">
        <v>0</v>
      </c>
      <c r="H2299" s="7">
        <v>0</v>
      </c>
      <c r="I2299" s="7">
        <v>0</v>
      </c>
      <c r="J2299" s="7">
        <v>0</v>
      </c>
      <c r="K2299" s="7">
        <v>0</v>
      </c>
      <c r="L2299" s="164">
        <v>0</v>
      </c>
      <c r="M2299" s="16">
        <v>0</v>
      </c>
      <c r="N2299" s="13">
        <v>46071</v>
      </c>
    </row>
    <row r="2300" spans="1:14" x14ac:dyDescent="0.15">
      <c r="A2300" s="163" t="s">
        <v>525</v>
      </c>
      <c r="B2300" s="164">
        <v>10214</v>
      </c>
      <c r="C2300" s="163" t="s">
        <v>491</v>
      </c>
      <c r="D2300" s="164">
        <v>2</v>
      </c>
      <c r="E2300" s="7">
        <v>530</v>
      </c>
      <c r="F2300" s="7">
        <v>0</v>
      </c>
      <c r="G2300" s="7">
        <v>0</v>
      </c>
      <c r="H2300" s="7">
        <v>0</v>
      </c>
      <c r="I2300" s="7">
        <v>530</v>
      </c>
      <c r="J2300" s="7">
        <v>0</v>
      </c>
      <c r="K2300" s="7">
        <v>530</v>
      </c>
      <c r="L2300" s="164">
        <v>1</v>
      </c>
      <c r="M2300" s="16">
        <v>0</v>
      </c>
      <c r="N2300" s="13">
        <v>46071</v>
      </c>
    </row>
    <row r="2301" spans="1:14" x14ac:dyDescent="0.15">
      <c r="A2301" s="163" t="s">
        <v>506</v>
      </c>
      <c r="B2301" s="164">
        <v>10221</v>
      </c>
      <c r="C2301" s="163" t="s">
        <v>491</v>
      </c>
      <c r="D2301" s="164">
        <v>2</v>
      </c>
      <c r="E2301" s="7">
        <v>510</v>
      </c>
      <c r="F2301" s="7">
        <v>0</v>
      </c>
      <c r="G2301" s="7">
        <v>0</v>
      </c>
      <c r="H2301" s="7">
        <v>0</v>
      </c>
      <c r="I2301" s="7">
        <v>510</v>
      </c>
      <c r="J2301" s="7">
        <v>0</v>
      </c>
      <c r="K2301" s="7">
        <v>510</v>
      </c>
      <c r="L2301" s="164">
        <v>1</v>
      </c>
      <c r="M2301" s="16">
        <v>0</v>
      </c>
      <c r="N2301" s="13">
        <v>46071</v>
      </c>
    </row>
    <row r="2302" spans="1:14" x14ac:dyDescent="0.15">
      <c r="A2302" s="163" t="s">
        <v>562</v>
      </c>
      <c r="B2302" s="164">
        <v>10218</v>
      </c>
      <c r="C2302" s="163" t="s">
        <v>491</v>
      </c>
      <c r="D2302" s="164">
        <v>1</v>
      </c>
      <c r="E2302" s="7">
        <v>245</v>
      </c>
      <c r="F2302" s="7">
        <v>0</v>
      </c>
      <c r="G2302" s="7">
        <v>0</v>
      </c>
      <c r="H2302" s="7">
        <v>35.729999999999997</v>
      </c>
      <c r="I2302" s="7">
        <v>209.27</v>
      </c>
      <c r="J2302" s="7">
        <v>0</v>
      </c>
      <c r="K2302" s="7">
        <v>209.27</v>
      </c>
      <c r="L2302" s="164">
        <v>1</v>
      </c>
      <c r="M2302" s="16">
        <v>0</v>
      </c>
      <c r="N2302" s="13">
        <v>46071</v>
      </c>
    </row>
    <row r="2303" spans="1:14" x14ac:dyDescent="0.15">
      <c r="A2303" s="163" t="s">
        <v>492</v>
      </c>
      <c r="B2303" s="164">
        <v>10216</v>
      </c>
      <c r="C2303" s="163" t="s">
        <v>491</v>
      </c>
      <c r="D2303" s="164">
        <v>3</v>
      </c>
      <c r="E2303" s="7">
        <v>735</v>
      </c>
      <c r="F2303" s="7">
        <v>0</v>
      </c>
      <c r="G2303" s="7">
        <v>0</v>
      </c>
      <c r="H2303" s="7">
        <v>0</v>
      </c>
      <c r="I2303" s="7">
        <v>735</v>
      </c>
      <c r="J2303" s="7">
        <v>0</v>
      </c>
      <c r="K2303" s="7">
        <v>735</v>
      </c>
      <c r="L2303" s="164">
        <v>1</v>
      </c>
      <c r="M2303" s="16">
        <v>0</v>
      </c>
      <c r="N2303" s="13">
        <v>46071</v>
      </c>
    </row>
    <row r="2304" spans="1:14" x14ac:dyDescent="0.15">
      <c r="A2304" s="163" t="s">
        <v>493</v>
      </c>
      <c r="B2304" s="164">
        <v>10264</v>
      </c>
      <c r="C2304" s="163" t="s">
        <v>9</v>
      </c>
      <c r="D2304" s="164">
        <v>4</v>
      </c>
      <c r="E2304" s="7">
        <v>760</v>
      </c>
      <c r="F2304" s="7">
        <v>0</v>
      </c>
      <c r="G2304" s="7">
        <v>0</v>
      </c>
      <c r="H2304" s="7">
        <v>0</v>
      </c>
      <c r="I2304" s="7">
        <v>760</v>
      </c>
      <c r="J2304" s="7">
        <v>0</v>
      </c>
      <c r="K2304" s="7">
        <v>760</v>
      </c>
      <c r="L2304" s="164">
        <v>1</v>
      </c>
      <c r="M2304" s="16">
        <v>0</v>
      </c>
      <c r="N2304" s="13">
        <v>46071</v>
      </c>
    </row>
    <row r="2305" spans="1:14" x14ac:dyDescent="0.15">
      <c r="A2305" s="163" t="s">
        <v>494</v>
      </c>
      <c r="B2305" s="164">
        <v>10377</v>
      </c>
      <c r="C2305" s="163" t="s">
        <v>9</v>
      </c>
      <c r="D2305" s="164">
        <v>1</v>
      </c>
      <c r="E2305" s="7">
        <v>345</v>
      </c>
      <c r="F2305" s="7">
        <v>0</v>
      </c>
      <c r="G2305" s="7">
        <v>0</v>
      </c>
      <c r="H2305" s="7">
        <v>0</v>
      </c>
      <c r="I2305" s="7">
        <v>345</v>
      </c>
      <c r="J2305" s="7">
        <v>0</v>
      </c>
      <c r="K2305" s="7">
        <v>345</v>
      </c>
      <c r="L2305" s="164">
        <v>1</v>
      </c>
      <c r="M2305" s="16">
        <v>0</v>
      </c>
      <c r="N2305" s="13">
        <v>46071</v>
      </c>
    </row>
    <row r="2306" spans="1:14" x14ac:dyDescent="0.15">
      <c r="A2306" s="163" t="s">
        <v>526</v>
      </c>
      <c r="B2306" s="164">
        <v>10363</v>
      </c>
      <c r="C2306" s="163" t="s">
        <v>9</v>
      </c>
      <c r="D2306" s="164">
        <v>1</v>
      </c>
      <c r="E2306" s="7">
        <v>265</v>
      </c>
      <c r="F2306" s="7">
        <v>0</v>
      </c>
      <c r="G2306" s="7">
        <v>0</v>
      </c>
      <c r="H2306" s="7">
        <v>0</v>
      </c>
      <c r="I2306" s="7">
        <v>265</v>
      </c>
      <c r="J2306" s="7">
        <v>0</v>
      </c>
      <c r="K2306" s="7">
        <v>265</v>
      </c>
      <c r="L2306" s="164">
        <v>1</v>
      </c>
      <c r="M2306" s="16">
        <v>0</v>
      </c>
      <c r="N2306" s="13">
        <v>46071</v>
      </c>
    </row>
    <row r="2307" spans="1:14" x14ac:dyDescent="0.15">
      <c r="A2307" s="163" t="s">
        <v>495</v>
      </c>
      <c r="B2307" s="164">
        <v>10354</v>
      </c>
      <c r="C2307" s="163" t="s">
        <v>19</v>
      </c>
      <c r="D2307" s="164">
        <v>2</v>
      </c>
      <c r="E2307" s="7">
        <v>700</v>
      </c>
      <c r="F2307" s="7">
        <v>0</v>
      </c>
      <c r="G2307" s="7">
        <v>0</v>
      </c>
      <c r="H2307" s="7">
        <v>0</v>
      </c>
      <c r="I2307" s="7">
        <v>700</v>
      </c>
      <c r="J2307" s="7">
        <v>0</v>
      </c>
      <c r="K2307" s="7">
        <v>700</v>
      </c>
      <c r="L2307" s="164">
        <v>1</v>
      </c>
      <c r="M2307" s="16">
        <v>0</v>
      </c>
      <c r="N2307" s="13">
        <v>46071</v>
      </c>
    </row>
    <row r="2308" spans="1:14" x14ac:dyDescent="0.15">
      <c r="A2308" s="163" t="s">
        <v>496</v>
      </c>
      <c r="B2308" s="164">
        <v>10360</v>
      </c>
      <c r="C2308" s="163" t="s">
        <v>19</v>
      </c>
      <c r="D2308" s="164">
        <v>1</v>
      </c>
      <c r="E2308" s="7">
        <v>385</v>
      </c>
      <c r="F2308" s="7">
        <v>0</v>
      </c>
      <c r="G2308" s="7">
        <v>0</v>
      </c>
      <c r="H2308" s="7">
        <v>0</v>
      </c>
      <c r="I2308" s="7">
        <v>385</v>
      </c>
      <c r="J2308" s="7">
        <v>0</v>
      </c>
      <c r="K2308" s="7">
        <v>385</v>
      </c>
      <c r="L2308" s="164">
        <v>1</v>
      </c>
      <c r="M2308" s="16">
        <v>0</v>
      </c>
      <c r="N2308" s="13">
        <v>46071</v>
      </c>
    </row>
    <row r="2309" spans="1:14" x14ac:dyDescent="0.15">
      <c r="A2309" s="163" t="s">
        <v>511</v>
      </c>
      <c r="B2309" s="164">
        <v>10227</v>
      </c>
      <c r="C2309" s="163" t="s">
        <v>19</v>
      </c>
      <c r="D2309" s="164">
        <v>2</v>
      </c>
      <c r="E2309" s="7">
        <v>770</v>
      </c>
      <c r="F2309" s="7">
        <v>0</v>
      </c>
      <c r="G2309" s="7">
        <v>0</v>
      </c>
      <c r="H2309" s="7">
        <v>56.16</v>
      </c>
      <c r="I2309" s="7">
        <v>713.84</v>
      </c>
      <c r="J2309" s="7">
        <v>0</v>
      </c>
      <c r="K2309" s="7">
        <v>713.84</v>
      </c>
      <c r="L2309" s="164">
        <v>1</v>
      </c>
      <c r="M2309" s="16">
        <v>0</v>
      </c>
      <c r="N2309" s="13">
        <v>46071</v>
      </c>
    </row>
    <row r="2310" spans="1:14" x14ac:dyDescent="0.15">
      <c r="A2310" s="163" t="s">
        <v>498</v>
      </c>
      <c r="B2310" s="164">
        <v>10356</v>
      </c>
      <c r="C2310" s="163" t="s">
        <v>19</v>
      </c>
      <c r="D2310" s="164">
        <v>2</v>
      </c>
      <c r="E2310" s="7">
        <v>720</v>
      </c>
      <c r="F2310" s="7">
        <v>0</v>
      </c>
      <c r="G2310" s="7">
        <v>0</v>
      </c>
      <c r="H2310" s="7">
        <v>0</v>
      </c>
      <c r="I2310" s="7">
        <v>720</v>
      </c>
      <c r="J2310" s="7">
        <v>0</v>
      </c>
      <c r="K2310" s="7">
        <v>720</v>
      </c>
      <c r="L2310" s="164">
        <v>1</v>
      </c>
      <c r="M2310" s="16">
        <v>0</v>
      </c>
      <c r="N2310" s="13">
        <v>46071</v>
      </c>
    </row>
    <row r="2311" spans="1:14" x14ac:dyDescent="0.15">
      <c r="A2311" s="163" t="s">
        <v>532</v>
      </c>
      <c r="B2311" s="164">
        <v>10421</v>
      </c>
      <c r="C2311" s="163" t="s">
        <v>79</v>
      </c>
      <c r="D2311" s="164">
        <v>1</v>
      </c>
      <c r="E2311" s="7">
        <v>238</v>
      </c>
      <c r="F2311" s="7">
        <v>0</v>
      </c>
      <c r="G2311" s="7">
        <v>0</v>
      </c>
      <c r="H2311" s="7">
        <v>0</v>
      </c>
      <c r="I2311" s="7">
        <v>238</v>
      </c>
      <c r="J2311" s="7">
        <v>0</v>
      </c>
      <c r="K2311" s="7">
        <v>238</v>
      </c>
      <c r="L2311" s="164">
        <v>1</v>
      </c>
      <c r="M2311" s="16">
        <v>0</v>
      </c>
      <c r="N2311" s="13">
        <v>46071</v>
      </c>
    </row>
    <row r="2312" spans="1:14" x14ac:dyDescent="0.15">
      <c r="A2312" s="163" t="s">
        <v>659</v>
      </c>
      <c r="B2312" s="164">
        <v>10142</v>
      </c>
      <c r="C2312" s="163" t="s">
        <v>79</v>
      </c>
      <c r="D2312" s="164">
        <v>1</v>
      </c>
      <c r="E2312" s="7">
        <v>320</v>
      </c>
      <c r="F2312" s="7">
        <v>0</v>
      </c>
      <c r="G2312" s="7">
        <v>0</v>
      </c>
      <c r="H2312" s="7">
        <v>0</v>
      </c>
      <c r="I2312" s="7">
        <v>320</v>
      </c>
      <c r="J2312" s="7">
        <v>0</v>
      </c>
      <c r="K2312" s="7">
        <v>320</v>
      </c>
      <c r="L2312" s="164">
        <v>1</v>
      </c>
      <c r="M2312" s="16">
        <v>0</v>
      </c>
      <c r="N2312" s="13">
        <v>46071</v>
      </c>
    </row>
    <row r="2313" spans="1:14" x14ac:dyDescent="0.15">
      <c r="A2313" s="163" t="s">
        <v>565</v>
      </c>
      <c r="B2313" s="164">
        <v>10403</v>
      </c>
      <c r="C2313" s="163" t="s">
        <v>35</v>
      </c>
      <c r="D2313" s="164">
        <v>3</v>
      </c>
      <c r="E2313" s="7">
        <v>1005</v>
      </c>
      <c r="F2313" s="7">
        <v>0</v>
      </c>
      <c r="G2313" s="7">
        <v>0</v>
      </c>
      <c r="H2313" s="7">
        <v>0</v>
      </c>
      <c r="I2313" s="7">
        <v>1005</v>
      </c>
      <c r="J2313" s="7">
        <v>0</v>
      </c>
      <c r="K2313" s="7">
        <v>1005</v>
      </c>
      <c r="L2313" s="164">
        <v>1</v>
      </c>
      <c r="M2313" s="16">
        <v>0</v>
      </c>
      <c r="N2313" s="13">
        <v>46071</v>
      </c>
    </row>
    <row r="2314" spans="1:14" x14ac:dyDescent="0.15">
      <c r="A2314" s="163" t="s">
        <v>463</v>
      </c>
      <c r="B2314" s="164">
        <v>10242</v>
      </c>
      <c r="C2314" s="163" t="s">
        <v>399</v>
      </c>
      <c r="D2314" s="164">
        <v>1</v>
      </c>
      <c r="E2314" s="7">
        <v>0</v>
      </c>
      <c r="F2314" s="7">
        <v>0</v>
      </c>
      <c r="G2314" s="7">
        <v>0</v>
      </c>
      <c r="H2314" s="7">
        <v>0</v>
      </c>
      <c r="I2314" s="7">
        <v>0</v>
      </c>
      <c r="J2314" s="7">
        <v>0</v>
      </c>
      <c r="K2314" s="7">
        <v>0</v>
      </c>
      <c r="L2314" s="164">
        <v>0</v>
      </c>
      <c r="M2314" s="16">
        <v>0</v>
      </c>
      <c r="N2314" s="13">
        <v>46071</v>
      </c>
    </row>
    <row r="2315" spans="1:14" x14ac:dyDescent="0.15">
      <c r="A2315" s="163" t="s">
        <v>473</v>
      </c>
      <c r="B2315" s="164">
        <v>10528</v>
      </c>
      <c r="C2315" s="163" t="s">
        <v>399</v>
      </c>
      <c r="D2315" s="164">
        <v>2</v>
      </c>
      <c r="E2315" s="7">
        <v>0</v>
      </c>
      <c r="F2315" s="7">
        <v>0</v>
      </c>
      <c r="G2315" s="7">
        <v>0</v>
      </c>
      <c r="H2315" s="7">
        <v>0</v>
      </c>
      <c r="I2315" s="7">
        <v>0</v>
      </c>
      <c r="J2315" s="7">
        <v>0</v>
      </c>
      <c r="K2315" s="7">
        <v>0</v>
      </c>
      <c r="L2315" s="164">
        <v>0</v>
      </c>
      <c r="M2315" s="16">
        <v>0</v>
      </c>
      <c r="N2315" s="13">
        <v>46071</v>
      </c>
    </row>
    <row r="2316" spans="1:14" x14ac:dyDescent="0.15">
      <c r="A2316" s="163" t="s">
        <v>427</v>
      </c>
      <c r="B2316" s="164">
        <v>10633</v>
      </c>
      <c r="C2316" s="163" t="s">
        <v>727</v>
      </c>
      <c r="D2316" s="164">
        <v>3</v>
      </c>
      <c r="E2316" s="7">
        <v>477</v>
      </c>
      <c r="F2316" s="7">
        <v>0</v>
      </c>
      <c r="G2316" s="7">
        <v>0</v>
      </c>
      <c r="H2316" s="7">
        <v>0</v>
      </c>
      <c r="I2316" s="7">
        <v>477</v>
      </c>
      <c r="J2316" s="7">
        <v>0</v>
      </c>
      <c r="K2316" s="7">
        <v>477</v>
      </c>
      <c r="L2316" s="164">
        <v>1</v>
      </c>
      <c r="M2316" s="16">
        <v>0</v>
      </c>
      <c r="N2316" s="13">
        <v>46071</v>
      </c>
    </row>
    <row r="2317" spans="1:14" x14ac:dyDescent="0.15">
      <c r="A2317" s="163" t="s">
        <v>500</v>
      </c>
      <c r="B2317" s="164">
        <v>10494</v>
      </c>
      <c r="C2317" s="163" t="s">
        <v>98</v>
      </c>
      <c r="D2317" s="164">
        <v>2</v>
      </c>
      <c r="E2317" s="7">
        <v>76</v>
      </c>
      <c r="F2317" s="7">
        <v>0</v>
      </c>
      <c r="G2317" s="7">
        <v>0</v>
      </c>
      <c r="H2317" s="7">
        <v>0</v>
      </c>
      <c r="I2317" s="7">
        <v>76</v>
      </c>
      <c r="J2317" s="7">
        <v>0</v>
      </c>
      <c r="K2317" s="7">
        <v>76</v>
      </c>
      <c r="L2317" s="164">
        <v>1</v>
      </c>
      <c r="M2317" s="16">
        <v>0</v>
      </c>
      <c r="N2317" s="13">
        <v>46071</v>
      </c>
    </row>
    <row r="2318" spans="1:14" x14ac:dyDescent="0.15">
      <c r="A2318" s="163" t="s">
        <v>864</v>
      </c>
      <c r="B2318" s="164" t="s">
        <v>865</v>
      </c>
      <c r="C2318" s="163" t="s">
        <v>399</v>
      </c>
      <c r="D2318" s="164">
        <v>1</v>
      </c>
      <c r="E2318" s="7">
        <v>0</v>
      </c>
      <c r="F2318" s="7">
        <v>0</v>
      </c>
      <c r="G2318" s="7">
        <v>0</v>
      </c>
      <c r="H2318" s="7">
        <v>0</v>
      </c>
      <c r="I2318" s="7">
        <v>0</v>
      </c>
      <c r="J2318" s="7">
        <v>0</v>
      </c>
      <c r="K2318" s="7">
        <v>0</v>
      </c>
      <c r="L2318" s="164">
        <v>0</v>
      </c>
      <c r="M2318" s="16">
        <v>0</v>
      </c>
      <c r="N2318" s="13">
        <v>46071</v>
      </c>
    </row>
    <row r="2319" spans="1:14" x14ac:dyDescent="0.15">
      <c r="A2319" s="163" t="s">
        <v>115</v>
      </c>
      <c r="B2319" s="164">
        <v>10489</v>
      </c>
      <c r="C2319" s="163" t="s">
        <v>98</v>
      </c>
      <c r="D2319" s="164">
        <v>1</v>
      </c>
      <c r="E2319" s="7">
        <v>45</v>
      </c>
      <c r="F2319" s="7">
        <v>0</v>
      </c>
      <c r="G2319" s="7">
        <v>0</v>
      </c>
      <c r="H2319" s="7">
        <v>0</v>
      </c>
      <c r="I2319" s="7">
        <v>45</v>
      </c>
      <c r="J2319" s="7">
        <v>0</v>
      </c>
      <c r="K2319" s="7">
        <v>45</v>
      </c>
      <c r="L2319" s="164">
        <v>1</v>
      </c>
      <c r="M2319" s="16">
        <v>0</v>
      </c>
      <c r="N2319" s="13">
        <v>46071</v>
      </c>
    </row>
    <row r="2320" spans="1:14" x14ac:dyDescent="0.15">
      <c r="A2320" s="163" t="s">
        <v>429</v>
      </c>
      <c r="B2320" s="164">
        <v>10495</v>
      </c>
      <c r="C2320" s="163" t="s">
        <v>399</v>
      </c>
      <c r="D2320" s="164">
        <v>1</v>
      </c>
      <c r="E2320" s="7">
        <v>0</v>
      </c>
      <c r="F2320" s="7">
        <v>0</v>
      </c>
      <c r="G2320" s="7">
        <v>0</v>
      </c>
      <c r="H2320" s="7">
        <v>0</v>
      </c>
      <c r="I2320" s="7">
        <v>0</v>
      </c>
      <c r="J2320" s="7">
        <v>0</v>
      </c>
      <c r="K2320" s="7">
        <v>0</v>
      </c>
      <c r="L2320" s="164">
        <v>0</v>
      </c>
      <c r="M2320" s="16">
        <v>0</v>
      </c>
      <c r="N2320" s="13">
        <v>46071</v>
      </c>
    </row>
    <row r="2321" spans="1:14" x14ac:dyDescent="0.15">
      <c r="A2321" s="163" t="s">
        <v>429</v>
      </c>
      <c r="B2321" s="164">
        <v>10632</v>
      </c>
      <c r="C2321" s="163" t="s">
        <v>727</v>
      </c>
      <c r="D2321" s="164">
        <v>2</v>
      </c>
      <c r="E2321" s="7">
        <v>318</v>
      </c>
      <c r="F2321" s="7">
        <v>0</v>
      </c>
      <c r="G2321" s="7">
        <v>0</v>
      </c>
      <c r="H2321" s="7">
        <v>0</v>
      </c>
      <c r="I2321" s="7">
        <v>318</v>
      </c>
      <c r="J2321" s="7">
        <v>0</v>
      </c>
      <c r="K2321" s="7">
        <v>318</v>
      </c>
      <c r="L2321" s="164">
        <v>1</v>
      </c>
      <c r="M2321" s="16">
        <v>0</v>
      </c>
      <c r="N2321" s="13">
        <v>46071</v>
      </c>
    </row>
    <row r="2322" spans="1:14" x14ac:dyDescent="0.15">
      <c r="A2322" s="163" t="s">
        <v>813</v>
      </c>
      <c r="B2322" s="164">
        <v>10559</v>
      </c>
      <c r="C2322" s="163" t="s">
        <v>399</v>
      </c>
      <c r="D2322" s="164">
        <v>1</v>
      </c>
      <c r="E2322" s="7">
        <v>0</v>
      </c>
      <c r="F2322" s="7">
        <v>0</v>
      </c>
      <c r="G2322" s="7">
        <v>0</v>
      </c>
      <c r="H2322" s="7">
        <v>0</v>
      </c>
      <c r="I2322" s="7">
        <v>0</v>
      </c>
      <c r="J2322" s="7">
        <v>0</v>
      </c>
      <c r="K2322" s="7">
        <v>0</v>
      </c>
      <c r="L2322" s="164">
        <v>0</v>
      </c>
      <c r="M2322" s="16">
        <v>0</v>
      </c>
      <c r="N2322" s="13">
        <v>46071</v>
      </c>
    </row>
    <row r="2323" spans="1:14" x14ac:dyDescent="0.15">
      <c r="A2323" s="163" t="s">
        <v>537</v>
      </c>
      <c r="B2323" s="164">
        <v>10397</v>
      </c>
      <c r="C2323" s="163" t="s">
        <v>32</v>
      </c>
      <c r="D2323" s="164">
        <v>1</v>
      </c>
      <c r="E2323" s="7">
        <v>575</v>
      </c>
      <c r="F2323" s="7">
        <v>0</v>
      </c>
      <c r="G2323" s="7">
        <v>0</v>
      </c>
      <c r="H2323" s="7">
        <v>0</v>
      </c>
      <c r="I2323" s="7">
        <v>575</v>
      </c>
      <c r="J2323" s="7">
        <v>0</v>
      </c>
      <c r="K2323" s="7">
        <v>575</v>
      </c>
      <c r="L2323" s="164">
        <v>1</v>
      </c>
      <c r="M2323" s="16">
        <v>0</v>
      </c>
      <c r="N2323" s="13">
        <v>46072</v>
      </c>
    </row>
    <row r="2324" spans="1:14" x14ac:dyDescent="0.15">
      <c r="A2324" s="163" t="s">
        <v>503</v>
      </c>
      <c r="B2324" s="164">
        <v>10044</v>
      </c>
      <c r="C2324" s="163" t="s">
        <v>481</v>
      </c>
      <c r="D2324" s="164">
        <v>1</v>
      </c>
      <c r="E2324" s="7">
        <v>260</v>
      </c>
      <c r="F2324" s="7">
        <v>0</v>
      </c>
      <c r="G2324" s="7">
        <v>0</v>
      </c>
      <c r="H2324" s="7">
        <v>0</v>
      </c>
      <c r="I2324" s="7">
        <v>260</v>
      </c>
      <c r="J2324" s="7">
        <v>0</v>
      </c>
      <c r="K2324" s="7">
        <v>260</v>
      </c>
      <c r="L2324" s="164">
        <v>1</v>
      </c>
      <c r="M2324" s="16">
        <v>0</v>
      </c>
      <c r="N2324" s="13">
        <v>46072</v>
      </c>
    </row>
    <row r="2325" spans="1:14" x14ac:dyDescent="0.15">
      <c r="A2325" s="163" t="s">
        <v>504</v>
      </c>
      <c r="B2325" s="164">
        <v>10125</v>
      </c>
      <c r="C2325" s="163" t="s">
        <v>483</v>
      </c>
      <c r="D2325" s="164">
        <v>1</v>
      </c>
      <c r="E2325" s="7">
        <v>275</v>
      </c>
      <c r="F2325" s="7">
        <v>0</v>
      </c>
      <c r="G2325" s="7">
        <v>0</v>
      </c>
      <c r="H2325" s="7">
        <v>0</v>
      </c>
      <c r="I2325" s="7">
        <v>275</v>
      </c>
      <c r="J2325" s="7">
        <v>0</v>
      </c>
      <c r="K2325" s="7">
        <v>275</v>
      </c>
      <c r="L2325" s="164">
        <v>1</v>
      </c>
      <c r="M2325" s="16">
        <v>0</v>
      </c>
      <c r="N2325" s="13">
        <v>46072</v>
      </c>
    </row>
    <row r="2326" spans="1:14" x14ac:dyDescent="0.15">
      <c r="A2326" s="163" t="s">
        <v>487</v>
      </c>
      <c r="B2326" s="164">
        <v>10442</v>
      </c>
      <c r="C2326" s="163" t="s">
        <v>99</v>
      </c>
      <c r="D2326" s="164">
        <v>1</v>
      </c>
      <c r="E2326" s="7">
        <v>83</v>
      </c>
      <c r="F2326" s="7">
        <v>0</v>
      </c>
      <c r="G2326" s="7">
        <v>0</v>
      </c>
      <c r="H2326" s="7">
        <v>0</v>
      </c>
      <c r="I2326" s="7">
        <v>83</v>
      </c>
      <c r="J2326" s="7">
        <v>0</v>
      </c>
      <c r="K2326" s="7">
        <v>83</v>
      </c>
      <c r="L2326" s="164">
        <v>1</v>
      </c>
      <c r="M2326" s="16">
        <v>0</v>
      </c>
      <c r="N2326" s="13">
        <v>46072</v>
      </c>
    </row>
    <row r="2327" spans="1:14" x14ac:dyDescent="0.15">
      <c r="A2327" s="163" t="s">
        <v>506</v>
      </c>
      <c r="B2327" s="164">
        <v>10221</v>
      </c>
      <c r="C2327" s="163" t="s">
        <v>491</v>
      </c>
      <c r="D2327" s="164">
        <v>1</v>
      </c>
      <c r="E2327" s="7">
        <v>255</v>
      </c>
      <c r="F2327" s="7">
        <v>0</v>
      </c>
      <c r="G2327" s="7">
        <v>0</v>
      </c>
      <c r="H2327" s="7">
        <v>14.54</v>
      </c>
      <c r="I2327" s="7">
        <v>240.46</v>
      </c>
      <c r="J2327" s="7">
        <v>0</v>
      </c>
      <c r="K2327" s="7">
        <v>240.46</v>
      </c>
      <c r="L2327" s="164">
        <v>1</v>
      </c>
      <c r="M2327" s="16">
        <v>0</v>
      </c>
      <c r="N2327" s="13">
        <v>46072</v>
      </c>
    </row>
    <row r="2328" spans="1:14" x14ac:dyDescent="0.15">
      <c r="A2328" s="163" t="s">
        <v>562</v>
      </c>
      <c r="B2328" s="164">
        <v>10218</v>
      </c>
      <c r="C2328" s="163" t="s">
        <v>491</v>
      </c>
      <c r="D2328" s="164">
        <v>3</v>
      </c>
      <c r="E2328" s="7">
        <v>735</v>
      </c>
      <c r="F2328" s="7">
        <v>0</v>
      </c>
      <c r="G2328" s="7">
        <v>0</v>
      </c>
      <c r="H2328" s="7">
        <v>21.4</v>
      </c>
      <c r="I2328" s="7">
        <v>713.6</v>
      </c>
      <c r="J2328" s="7">
        <v>0</v>
      </c>
      <c r="K2328" s="7">
        <v>713.6</v>
      </c>
      <c r="L2328" s="164">
        <v>1</v>
      </c>
      <c r="M2328" s="16">
        <v>0</v>
      </c>
      <c r="N2328" s="13">
        <v>46072</v>
      </c>
    </row>
    <row r="2329" spans="1:14" x14ac:dyDescent="0.15">
      <c r="A2329" s="163" t="s">
        <v>490</v>
      </c>
      <c r="B2329" s="164">
        <v>10223</v>
      </c>
      <c r="C2329" s="163" t="s">
        <v>491</v>
      </c>
      <c r="D2329" s="164">
        <v>1</v>
      </c>
      <c r="E2329" s="7">
        <v>275</v>
      </c>
      <c r="F2329" s="7">
        <v>0</v>
      </c>
      <c r="G2329" s="7">
        <v>0</v>
      </c>
      <c r="H2329" s="7">
        <v>0</v>
      </c>
      <c r="I2329" s="7">
        <v>275</v>
      </c>
      <c r="J2329" s="7">
        <v>0</v>
      </c>
      <c r="K2329" s="7">
        <v>275</v>
      </c>
      <c r="L2329" s="164">
        <v>1</v>
      </c>
      <c r="M2329" s="16">
        <v>0</v>
      </c>
      <c r="N2329" s="13">
        <v>46072</v>
      </c>
    </row>
    <row r="2330" spans="1:14" x14ac:dyDescent="0.15">
      <c r="A2330" s="163" t="s">
        <v>492</v>
      </c>
      <c r="B2330" s="164">
        <v>10216</v>
      </c>
      <c r="C2330" s="163" t="s">
        <v>491</v>
      </c>
      <c r="D2330" s="164">
        <v>2</v>
      </c>
      <c r="E2330" s="7">
        <v>490</v>
      </c>
      <c r="F2330" s="7">
        <v>0</v>
      </c>
      <c r="G2330" s="7">
        <v>0</v>
      </c>
      <c r="H2330" s="7">
        <v>0</v>
      </c>
      <c r="I2330" s="7">
        <v>490</v>
      </c>
      <c r="J2330" s="7">
        <v>0</v>
      </c>
      <c r="K2330" s="7">
        <v>490</v>
      </c>
      <c r="L2330" s="164">
        <v>1</v>
      </c>
      <c r="M2330" s="16">
        <v>0</v>
      </c>
      <c r="N2330" s="13">
        <v>46072</v>
      </c>
    </row>
    <row r="2331" spans="1:14" x14ac:dyDescent="0.15">
      <c r="A2331" s="163" t="s">
        <v>493</v>
      </c>
      <c r="B2331" s="164">
        <v>10264</v>
      </c>
      <c r="C2331" s="163" t="s">
        <v>9</v>
      </c>
      <c r="D2331" s="164">
        <v>7</v>
      </c>
      <c r="E2331" s="7">
        <v>1330</v>
      </c>
      <c r="F2331" s="7">
        <v>0</v>
      </c>
      <c r="G2331" s="7">
        <v>0</v>
      </c>
      <c r="H2331" s="7">
        <v>16.600000000000001</v>
      </c>
      <c r="I2331" s="7">
        <v>1313.4</v>
      </c>
      <c r="J2331" s="7">
        <v>0</v>
      </c>
      <c r="K2331" s="7">
        <v>1313.4</v>
      </c>
      <c r="L2331" s="164">
        <v>1</v>
      </c>
      <c r="M2331" s="16">
        <v>0</v>
      </c>
      <c r="N2331" s="13">
        <v>46072</v>
      </c>
    </row>
    <row r="2332" spans="1:14" x14ac:dyDescent="0.15">
      <c r="A2332" s="163" t="s">
        <v>595</v>
      </c>
      <c r="B2332" s="164">
        <v>10367</v>
      </c>
      <c r="C2332" s="163" t="s">
        <v>9</v>
      </c>
      <c r="D2332" s="164">
        <v>1</v>
      </c>
      <c r="E2332" s="7">
        <v>330</v>
      </c>
      <c r="F2332" s="7">
        <v>0</v>
      </c>
      <c r="G2332" s="7">
        <v>0</v>
      </c>
      <c r="H2332" s="7">
        <v>0</v>
      </c>
      <c r="I2332" s="7">
        <v>330</v>
      </c>
      <c r="J2332" s="7">
        <v>0</v>
      </c>
      <c r="K2332" s="7">
        <v>330</v>
      </c>
      <c r="L2332" s="164">
        <v>1</v>
      </c>
      <c r="M2332" s="16">
        <v>0</v>
      </c>
      <c r="N2332" s="13">
        <v>46072</v>
      </c>
    </row>
    <row r="2333" spans="1:14" x14ac:dyDescent="0.15">
      <c r="A2333" s="163" t="s">
        <v>630</v>
      </c>
      <c r="B2333" s="164">
        <v>10374</v>
      </c>
      <c r="C2333" s="163" t="s">
        <v>9</v>
      </c>
      <c r="D2333" s="164">
        <v>1</v>
      </c>
      <c r="E2333" s="7">
        <v>275</v>
      </c>
      <c r="F2333" s="7">
        <v>0</v>
      </c>
      <c r="G2333" s="7">
        <v>0</v>
      </c>
      <c r="H2333" s="7">
        <v>0</v>
      </c>
      <c r="I2333" s="7">
        <v>275</v>
      </c>
      <c r="J2333" s="7">
        <v>0</v>
      </c>
      <c r="K2333" s="7">
        <v>275</v>
      </c>
      <c r="L2333" s="164">
        <v>1</v>
      </c>
      <c r="M2333" s="16">
        <v>0</v>
      </c>
      <c r="N2333" s="13">
        <v>46072</v>
      </c>
    </row>
    <row r="2334" spans="1:14" x14ac:dyDescent="0.15">
      <c r="A2334" s="163" t="s">
        <v>529</v>
      </c>
      <c r="B2334" s="164">
        <v>10353</v>
      </c>
      <c r="C2334" s="163" t="s">
        <v>19</v>
      </c>
      <c r="D2334" s="164">
        <v>1</v>
      </c>
      <c r="E2334" s="7">
        <v>350</v>
      </c>
      <c r="F2334" s="7">
        <v>0</v>
      </c>
      <c r="G2334" s="7">
        <v>0</v>
      </c>
      <c r="H2334" s="7">
        <v>0</v>
      </c>
      <c r="I2334" s="7">
        <v>350</v>
      </c>
      <c r="J2334" s="7">
        <v>0</v>
      </c>
      <c r="K2334" s="7">
        <v>350</v>
      </c>
      <c r="L2334" s="164">
        <v>1</v>
      </c>
      <c r="M2334" s="16">
        <v>0</v>
      </c>
      <c r="N2334" s="13">
        <v>46072</v>
      </c>
    </row>
    <row r="2335" spans="1:14" x14ac:dyDescent="0.15">
      <c r="A2335" s="163" t="s">
        <v>497</v>
      </c>
      <c r="B2335" s="164">
        <v>10359</v>
      </c>
      <c r="C2335" s="163" t="s">
        <v>19</v>
      </c>
      <c r="D2335" s="164">
        <v>1</v>
      </c>
      <c r="E2335" s="7">
        <v>385</v>
      </c>
      <c r="F2335" s="7">
        <v>0</v>
      </c>
      <c r="G2335" s="7">
        <v>0</v>
      </c>
      <c r="H2335" s="7">
        <v>0</v>
      </c>
      <c r="I2335" s="7">
        <v>385</v>
      </c>
      <c r="J2335" s="7">
        <v>0</v>
      </c>
      <c r="K2335" s="7">
        <v>385</v>
      </c>
      <c r="L2335" s="164">
        <v>1</v>
      </c>
      <c r="M2335" s="16">
        <v>0</v>
      </c>
      <c r="N2335" s="13">
        <v>46072</v>
      </c>
    </row>
    <row r="2336" spans="1:14" x14ac:dyDescent="0.15">
      <c r="A2336" s="163" t="s">
        <v>511</v>
      </c>
      <c r="B2336" s="164">
        <v>10227</v>
      </c>
      <c r="C2336" s="163" t="s">
        <v>19</v>
      </c>
      <c r="D2336" s="164">
        <v>1</v>
      </c>
      <c r="E2336" s="7">
        <v>385</v>
      </c>
      <c r="F2336" s="7">
        <v>0</v>
      </c>
      <c r="G2336" s="7">
        <v>0</v>
      </c>
      <c r="H2336" s="7">
        <v>0</v>
      </c>
      <c r="I2336" s="7">
        <v>385</v>
      </c>
      <c r="J2336" s="7">
        <v>0</v>
      </c>
      <c r="K2336" s="7">
        <v>385</v>
      </c>
      <c r="L2336" s="164">
        <v>1</v>
      </c>
      <c r="M2336" s="16">
        <v>0</v>
      </c>
      <c r="N2336" s="13">
        <v>46072</v>
      </c>
    </row>
    <row r="2337" spans="1:14" x14ac:dyDescent="0.15">
      <c r="A2337" s="163" t="s">
        <v>512</v>
      </c>
      <c r="B2337" s="164">
        <v>10427</v>
      </c>
      <c r="C2337" s="163" t="s">
        <v>12</v>
      </c>
      <c r="D2337" s="164">
        <v>3</v>
      </c>
      <c r="E2337" s="7">
        <v>1077</v>
      </c>
      <c r="F2337" s="7">
        <v>0</v>
      </c>
      <c r="G2337" s="7">
        <v>0</v>
      </c>
      <c r="H2337" s="7">
        <v>20.46</v>
      </c>
      <c r="I2337" s="7">
        <v>1056.54</v>
      </c>
      <c r="J2337" s="7">
        <v>0</v>
      </c>
      <c r="K2337" s="7">
        <v>1056.54</v>
      </c>
      <c r="L2337" s="164">
        <v>1</v>
      </c>
      <c r="M2337" s="16">
        <v>0</v>
      </c>
      <c r="N2337" s="13">
        <v>46072</v>
      </c>
    </row>
    <row r="2338" spans="1:14" x14ac:dyDescent="0.15">
      <c r="A2338" s="163" t="s">
        <v>499</v>
      </c>
      <c r="B2338" s="164">
        <v>10423</v>
      </c>
      <c r="C2338" s="163" t="s">
        <v>79</v>
      </c>
      <c r="D2338" s="164">
        <v>1</v>
      </c>
      <c r="E2338" s="7">
        <v>280</v>
      </c>
      <c r="F2338" s="7">
        <v>0</v>
      </c>
      <c r="G2338" s="7">
        <v>0</v>
      </c>
      <c r="H2338" s="7">
        <v>0</v>
      </c>
      <c r="I2338" s="7">
        <v>280</v>
      </c>
      <c r="J2338" s="7">
        <v>0</v>
      </c>
      <c r="K2338" s="7">
        <v>280</v>
      </c>
      <c r="L2338" s="164">
        <v>1</v>
      </c>
      <c r="M2338" s="16">
        <v>0</v>
      </c>
      <c r="N2338" s="13">
        <v>46072</v>
      </c>
    </row>
    <row r="2339" spans="1:14" x14ac:dyDescent="0.15">
      <c r="A2339" s="163" t="s">
        <v>427</v>
      </c>
      <c r="B2339" s="164">
        <v>10633</v>
      </c>
      <c r="C2339" s="163" t="s">
        <v>727</v>
      </c>
      <c r="D2339" s="164">
        <v>1</v>
      </c>
      <c r="E2339" s="7">
        <v>159</v>
      </c>
      <c r="F2339" s="7">
        <v>0</v>
      </c>
      <c r="G2339" s="7">
        <v>0</v>
      </c>
      <c r="H2339" s="7">
        <v>0</v>
      </c>
      <c r="I2339" s="7">
        <v>159</v>
      </c>
      <c r="J2339" s="7">
        <v>0</v>
      </c>
      <c r="K2339" s="7">
        <v>159</v>
      </c>
      <c r="L2339" s="164">
        <v>1</v>
      </c>
      <c r="M2339" s="16">
        <v>0</v>
      </c>
      <c r="N2339" s="13">
        <v>46072</v>
      </c>
    </row>
    <row r="2340" spans="1:14" x14ac:dyDescent="0.15">
      <c r="A2340" s="163" t="s">
        <v>500</v>
      </c>
      <c r="B2340" s="164">
        <v>10494</v>
      </c>
      <c r="C2340" s="163" t="s">
        <v>98</v>
      </c>
      <c r="D2340" s="164">
        <v>1</v>
      </c>
      <c r="E2340" s="7">
        <v>38</v>
      </c>
      <c r="F2340" s="7">
        <v>0</v>
      </c>
      <c r="G2340" s="7">
        <v>0</v>
      </c>
      <c r="H2340" s="7">
        <v>0</v>
      </c>
      <c r="I2340" s="7">
        <v>38</v>
      </c>
      <c r="J2340" s="7">
        <v>0</v>
      </c>
      <c r="K2340" s="7">
        <v>38</v>
      </c>
      <c r="L2340" s="164">
        <v>1</v>
      </c>
      <c r="M2340" s="16">
        <v>0</v>
      </c>
      <c r="N2340" s="13">
        <v>46072</v>
      </c>
    </row>
    <row r="2341" spans="1:14" x14ac:dyDescent="0.15">
      <c r="A2341" s="163" t="s">
        <v>115</v>
      </c>
      <c r="B2341" s="164">
        <v>10489</v>
      </c>
      <c r="C2341" s="163" t="s">
        <v>98</v>
      </c>
      <c r="D2341" s="164">
        <v>2</v>
      </c>
      <c r="E2341" s="7">
        <v>90</v>
      </c>
      <c r="F2341" s="7">
        <v>0</v>
      </c>
      <c r="G2341" s="7">
        <v>0</v>
      </c>
      <c r="H2341" s="7">
        <v>0</v>
      </c>
      <c r="I2341" s="7">
        <v>90</v>
      </c>
      <c r="J2341" s="7">
        <v>0</v>
      </c>
      <c r="K2341" s="7">
        <v>90</v>
      </c>
      <c r="L2341" s="164">
        <v>1</v>
      </c>
      <c r="M2341" s="16">
        <v>0</v>
      </c>
      <c r="N2341" s="13">
        <v>46072</v>
      </c>
    </row>
    <row r="2342" spans="1:14" x14ac:dyDescent="0.15">
      <c r="A2342" s="163" t="s">
        <v>429</v>
      </c>
      <c r="B2342" s="164">
        <v>10632</v>
      </c>
      <c r="C2342" s="163" t="s">
        <v>727</v>
      </c>
      <c r="D2342" s="164">
        <v>7</v>
      </c>
      <c r="E2342" s="7">
        <v>1113</v>
      </c>
      <c r="F2342" s="7">
        <v>0</v>
      </c>
      <c r="G2342" s="7">
        <v>0</v>
      </c>
      <c r="H2342" s="7">
        <v>0</v>
      </c>
      <c r="I2342" s="7">
        <v>1113</v>
      </c>
      <c r="J2342" s="7">
        <v>0</v>
      </c>
      <c r="K2342" s="7">
        <v>1113</v>
      </c>
      <c r="L2342" s="164">
        <v>1</v>
      </c>
      <c r="M2342" s="16">
        <v>0</v>
      </c>
      <c r="N2342" s="13">
        <v>46072</v>
      </c>
    </row>
    <row r="2343" spans="1:14" x14ac:dyDescent="0.15">
      <c r="A2343" s="163" t="s">
        <v>798</v>
      </c>
      <c r="B2343" s="164">
        <v>10660</v>
      </c>
      <c r="C2343" s="163" t="s">
        <v>9</v>
      </c>
      <c r="D2343" s="164">
        <v>1</v>
      </c>
      <c r="E2343" s="7">
        <v>265</v>
      </c>
      <c r="F2343" s="7">
        <v>0</v>
      </c>
      <c r="G2343" s="7">
        <v>0</v>
      </c>
      <c r="H2343" s="7">
        <v>16.93</v>
      </c>
      <c r="I2343" s="7">
        <v>248.07</v>
      </c>
      <c r="J2343" s="7">
        <v>0</v>
      </c>
      <c r="K2343" s="7">
        <v>248.07</v>
      </c>
      <c r="L2343" s="164">
        <v>1</v>
      </c>
      <c r="M2343" s="16">
        <v>0</v>
      </c>
      <c r="N2343" s="13">
        <v>46073</v>
      </c>
    </row>
    <row r="2344" spans="1:14" x14ac:dyDescent="0.15">
      <c r="A2344" s="163" t="s">
        <v>479</v>
      </c>
      <c r="B2344" s="164">
        <v>10396</v>
      </c>
      <c r="C2344" s="163" t="s">
        <v>32</v>
      </c>
      <c r="D2344" s="164">
        <v>1</v>
      </c>
      <c r="E2344" s="7">
        <v>555</v>
      </c>
      <c r="F2344" s="7">
        <v>0</v>
      </c>
      <c r="G2344" s="7">
        <v>0</v>
      </c>
      <c r="H2344" s="7">
        <v>0</v>
      </c>
      <c r="I2344" s="7">
        <v>555</v>
      </c>
      <c r="J2344" s="7">
        <v>0</v>
      </c>
      <c r="K2344" s="7">
        <v>555</v>
      </c>
      <c r="L2344" s="164">
        <v>1</v>
      </c>
      <c r="M2344" s="16">
        <v>0</v>
      </c>
      <c r="N2344" s="13">
        <v>46073</v>
      </c>
    </row>
    <row r="2345" spans="1:14" x14ac:dyDescent="0.15">
      <c r="A2345" s="163" t="s">
        <v>537</v>
      </c>
      <c r="B2345" s="164">
        <v>10397</v>
      </c>
      <c r="C2345" s="163" t="s">
        <v>32</v>
      </c>
      <c r="D2345" s="164">
        <v>1</v>
      </c>
      <c r="E2345" s="7">
        <v>575</v>
      </c>
      <c r="F2345" s="7">
        <v>0</v>
      </c>
      <c r="G2345" s="7">
        <v>0</v>
      </c>
      <c r="H2345" s="7">
        <v>0</v>
      </c>
      <c r="I2345" s="7">
        <v>575</v>
      </c>
      <c r="J2345" s="7">
        <v>0</v>
      </c>
      <c r="K2345" s="7">
        <v>575</v>
      </c>
      <c r="L2345" s="164">
        <v>1</v>
      </c>
      <c r="M2345" s="16">
        <v>0</v>
      </c>
      <c r="N2345" s="13">
        <v>46073</v>
      </c>
    </row>
    <row r="2346" spans="1:14" x14ac:dyDescent="0.15">
      <c r="A2346" s="163" t="s">
        <v>821</v>
      </c>
      <c r="B2346" s="164">
        <v>10399</v>
      </c>
      <c r="C2346" s="163" t="s">
        <v>32</v>
      </c>
      <c r="D2346" s="164">
        <v>1</v>
      </c>
      <c r="E2346" s="7">
        <v>670</v>
      </c>
      <c r="F2346" s="7">
        <v>0</v>
      </c>
      <c r="G2346" s="7">
        <v>0</v>
      </c>
      <c r="H2346" s="7">
        <v>0</v>
      </c>
      <c r="I2346" s="7">
        <v>670</v>
      </c>
      <c r="J2346" s="7">
        <v>0</v>
      </c>
      <c r="K2346" s="7">
        <v>670</v>
      </c>
      <c r="L2346" s="164">
        <v>1</v>
      </c>
      <c r="M2346" s="16">
        <v>0</v>
      </c>
      <c r="N2346" s="13">
        <v>46073</v>
      </c>
    </row>
    <row r="2347" spans="1:14" x14ac:dyDescent="0.15">
      <c r="A2347" s="163" t="s">
        <v>550</v>
      </c>
      <c r="B2347" s="164">
        <v>10072</v>
      </c>
      <c r="C2347" s="163" t="s">
        <v>481</v>
      </c>
      <c r="D2347" s="164">
        <v>1</v>
      </c>
      <c r="E2347" s="7">
        <v>315</v>
      </c>
      <c r="F2347" s="7">
        <v>0</v>
      </c>
      <c r="G2347" s="7">
        <v>0</v>
      </c>
      <c r="H2347" s="7">
        <v>0</v>
      </c>
      <c r="I2347" s="7">
        <v>315</v>
      </c>
      <c r="J2347" s="7">
        <v>0</v>
      </c>
      <c r="K2347" s="7">
        <v>315</v>
      </c>
      <c r="L2347" s="164">
        <v>1</v>
      </c>
      <c r="M2347" s="16">
        <v>0</v>
      </c>
      <c r="N2347" s="13">
        <v>46073</v>
      </c>
    </row>
    <row r="2348" spans="1:14" x14ac:dyDescent="0.15">
      <c r="A2348" s="163" t="s">
        <v>518</v>
      </c>
      <c r="B2348" s="164">
        <v>10145</v>
      </c>
      <c r="C2348" s="163" t="s">
        <v>519</v>
      </c>
      <c r="D2348" s="164">
        <v>1</v>
      </c>
      <c r="E2348" s="7">
        <v>370</v>
      </c>
      <c r="F2348" s="7">
        <v>0</v>
      </c>
      <c r="G2348" s="7">
        <v>0</v>
      </c>
      <c r="H2348" s="7">
        <v>0</v>
      </c>
      <c r="I2348" s="7">
        <v>370</v>
      </c>
      <c r="J2348" s="7">
        <v>0</v>
      </c>
      <c r="K2348" s="7">
        <v>370</v>
      </c>
      <c r="L2348" s="164">
        <v>1</v>
      </c>
      <c r="M2348" s="16">
        <v>0</v>
      </c>
      <c r="N2348" s="13">
        <v>46073</v>
      </c>
    </row>
    <row r="2349" spans="1:14" x14ac:dyDescent="0.15">
      <c r="A2349" s="163" t="s">
        <v>574</v>
      </c>
      <c r="B2349" s="164">
        <v>10052</v>
      </c>
      <c r="C2349" s="163" t="s">
        <v>481</v>
      </c>
      <c r="D2349" s="164">
        <v>1</v>
      </c>
      <c r="E2349" s="7">
        <v>340</v>
      </c>
      <c r="F2349" s="7">
        <v>0</v>
      </c>
      <c r="G2349" s="7">
        <v>0</v>
      </c>
      <c r="H2349" s="7">
        <v>0</v>
      </c>
      <c r="I2349" s="7">
        <v>340</v>
      </c>
      <c r="J2349" s="7">
        <v>0</v>
      </c>
      <c r="K2349" s="7">
        <v>340</v>
      </c>
      <c r="L2349" s="164">
        <v>1</v>
      </c>
      <c r="M2349" s="16">
        <v>0</v>
      </c>
      <c r="N2349" s="13">
        <v>46073</v>
      </c>
    </row>
    <row r="2350" spans="1:14" x14ac:dyDescent="0.15">
      <c r="A2350" s="163" t="s">
        <v>539</v>
      </c>
      <c r="B2350" s="164">
        <v>10130</v>
      </c>
      <c r="C2350" s="163" t="s">
        <v>483</v>
      </c>
      <c r="D2350" s="164">
        <v>1</v>
      </c>
      <c r="E2350" s="7">
        <v>385</v>
      </c>
      <c r="F2350" s="7">
        <v>0</v>
      </c>
      <c r="G2350" s="7">
        <v>0</v>
      </c>
      <c r="H2350" s="7">
        <v>0</v>
      </c>
      <c r="I2350" s="7">
        <v>385</v>
      </c>
      <c r="J2350" s="7">
        <v>0</v>
      </c>
      <c r="K2350" s="7">
        <v>385</v>
      </c>
      <c r="L2350" s="164">
        <v>1</v>
      </c>
      <c r="M2350" s="16">
        <v>0</v>
      </c>
      <c r="N2350" s="13">
        <v>46073</v>
      </c>
    </row>
    <row r="2351" spans="1:14" x14ac:dyDescent="0.15">
      <c r="A2351" s="163" t="s">
        <v>576</v>
      </c>
      <c r="B2351" s="164">
        <v>10111</v>
      </c>
      <c r="C2351" s="163" t="s">
        <v>483</v>
      </c>
      <c r="D2351" s="164">
        <v>1</v>
      </c>
      <c r="E2351" s="7">
        <v>355</v>
      </c>
      <c r="F2351" s="7">
        <v>0</v>
      </c>
      <c r="G2351" s="7">
        <v>0</v>
      </c>
      <c r="H2351" s="7">
        <v>0</v>
      </c>
      <c r="I2351" s="7">
        <v>355</v>
      </c>
      <c r="J2351" s="7">
        <v>0</v>
      </c>
      <c r="K2351" s="7">
        <v>355</v>
      </c>
      <c r="L2351" s="164">
        <v>1</v>
      </c>
      <c r="M2351" s="16">
        <v>0</v>
      </c>
      <c r="N2351" s="13">
        <v>46073</v>
      </c>
    </row>
    <row r="2352" spans="1:14" x14ac:dyDescent="0.15">
      <c r="A2352" s="163" t="s">
        <v>612</v>
      </c>
      <c r="B2352" s="164">
        <v>10051</v>
      </c>
      <c r="C2352" s="163" t="s">
        <v>481</v>
      </c>
      <c r="D2352" s="164">
        <v>1</v>
      </c>
      <c r="E2352" s="7">
        <v>315</v>
      </c>
      <c r="F2352" s="7">
        <v>0</v>
      </c>
      <c r="G2352" s="7">
        <v>0</v>
      </c>
      <c r="H2352" s="7">
        <v>0</v>
      </c>
      <c r="I2352" s="7">
        <v>315</v>
      </c>
      <c r="J2352" s="7">
        <v>0</v>
      </c>
      <c r="K2352" s="7">
        <v>315</v>
      </c>
      <c r="L2352" s="164">
        <v>1</v>
      </c>
      <c r="M2352" s="16">
        <v>0</v>
      </c>
      <c r="N2352" s="13">
        <v>46073</v>
      </c>
    </row>
    <row r="2353" spans="1:14" x14ac:dyDescent="0.15">
      <c r="A2353" s="163" t="s">
        <v>650</v>
      </c>
      <c r="B2353" s="164">
        <v>10064</v>
      </c>
      <c r="C2353" s="163" t="s">
        <v>481</v>
      </c>
      <c r="D2353" s="164">
        <v>1</v>
      </c>
      <c r="E2353" s="7">
        <v>355</v>
      </c>
      <c r="F2353" s="7">
        <v>0</v>
      </c>
      <c r="G2353" s="7">
        <v>0</v>
      </c>
      <c r="H2353" s="7">
        <v>0</v>
      </c>
      <c r="I2353" s="7">
        <v>355</v>
      </c>
      <c r="J2353" s="7">
        <v>0</v>
      </c>
      <c r="K2353" s="7">
        <v>355</v>
      </c>
      <c r="L2353" s="164">
        <v>1</v>
      </c>
      <c r="M2353" s="16">
        <v>0</v>
      </c>
      <c r="N2353" s="13">
        <v>46073</v>
      </c>
    </row>
    <row r="2354" spans="1:14" x14ac:dyDescent="0.15">
      <c r="A2354" s="163" t="s">
        <v>751</v>
      </c>
      <c r="B2354" s="164">
        <v>10439</v>
      </c>
      <c r="C2354" s="163" t="s">
        <v>99</v>
      </c>
      <c r="D2354" s="164">
        <v>1</v>
      </c>
      <c r="E2354" s="7">
        <v>119</v>
      </c>
      <c r="F2354" s="7">
        <v>0</v>
      </c>
      <c r="G2354" s="7">
        <v>0</v>
      </c>
      <c r="H2354" s="7">
        <v>0</v>
      </c>
      <c r="I2354" s="7">
        <v>119</v>
      </c>
      <c r="J2354" s="7">
        <v>0</v>
      </c>
      <c r="K2354" s="7">
        <v>119</v>
      </c>
      <c r="L2354" s="164">
        <v>1</v>
      </c>
      <c r="M2354" s="16">
        <v>0</v>
      </c>
      <c r="N2354" s="13">
        <v>46073</v>
      </c>
    </row>
    <row r="2355" spans="1:14" x14ac:dyDescent="0.15">
      <c r="A2355" s="163" t="s">
        <v>489</v>
      </c>
      <c r="B2355" s="164">
        <v>10445</v>
      </c>
      <c r="C2355" s="163" t="s">
        <v>99</v>
      </c>
      <c r="D2355" s="164">
        <v>1</v>
      </c>
      <c r="E2355" s="7">
        <v>195</v>
      </c>
      <c r="F2355" s="7">
        <v>0</v>
      </c>
      <c r="G2355" s="7">
        <v>0</v>
      </c>
      <c r="H2355" s="7">
        <v>0</v>
      </c>
      <c r="I2355" s="7">
        <v>195</v>
      </c>
      <c r="J2355" s="7">
        <v>0</v>
      </c>
      <c r="K2355" s="7">
        <v>195</v>
      </c>
      <c r="L2355" s="164">
        <v>1</v>
      </c>
      <c r="M2355" s="16">
        <v>0</v>
      </c>
      <c r="N2355" s="13">
        <v>46073</v>
      </c>
    </row>
    <row r="2356" spans="1:14" x14ac:dyDescent="0.15">
      <c r="A2356" s="163" t="s">
        <v>552</v>
      </c>
      <c r="B2356" s="164">
        <v>10211</v>
      </c>
      <c r="C2356" s="163" t="s">
        <v>491</v>
      </c>
      <c r="D2356" s="164">
        <v>1</v>
      </c>
      <c r="E2356" s="7">
        <v>265</v>
      </c>
      <c r="F2356" s="7">
        <v>0</v>
      </c>
      <c r="G2356" s="7">
        <v>0</v>
      </c>
      <c r="H2356" s="7">
        <v>0</v>
      </c>
      <c r="I2356" s="7">
        <v>265</v>
      </c>
      <c r="J2356" s="7">
        <v>0</v>
      </c>
      <c r="K2356" s="7">
        <v>265</v>
      </c>
      <c r="L2356" s="164">
        <v>1</v>
      </c>
      <c r="M2356" s="16">
        <v>0</v>
      </c>
      <c r="N2356" s="13">
        <v>46073</v>
      </c>
    </row>
    <row r="2357" spans="1:14" x14ac:dyDescent="0.15">
      <c r="A2357" s="163" t="s">
        <v>525</v>
      </c>
      <c r="B2357" s="164">
        <v>10214</v>
      </c>
      <c r="C2357" s="163" t="s">
        <v>491</v>
      </c>
      <c r="D2357" s="164">
        <v>1</v>
      </c>
      <c r="E2357" s="7">
        <v>265</v>
      </c>
      <c r="F2357" s="7">
        <v>0</v>
      </c>
      <c r="G2357" s="7">
        <v>0</v>
      </c>
      <c r="H2357" s="7">
        <v>0</v>
      </c>
      <c r="I2357" s="7">
        <v>265</v>
      </c>
      <c r="J2357" s="7">
        <v>0</v>
      </c>
      <c r="K2357" s="7">
        <v>265</v>
      </c>
      <c r="L2357" s="164">
        <v>1</v>
      </c>
      <c r="M2357" s="16">
        <v>0</v>
      </c>
      <c r="N2357" s="13">
        <v>46073</v>
      </c>
    </row>
    <row r="2358" spans="1:14" x14ac:dyDescent="0.15">
      <c r="A2358" s="163" t="s">
        <v>586</v>
      </c>
      <c r="B2358" s="164">
        <v>10213</v>
      </c>
      <c r="C2358" s="163" t="s">
        <v>491</v>
      </c>
      <c r="D2358" s="164">
        <v>1</v>
      </c>
      <c r="E2358" s="7">
        <v>245</v>
      </c>
      <c r="F2358" s="7">
        <v>0</v>
      </c>
      <c r="G2358" s="7">
        <v>0</v>
      </c>
      <c r="H2358" s="7">
        <v>0</v>
      </c>
      <c r="I2358" s="7">
        <v>245</v>
      </c>
      <c r="J2358" s="7">
        <v>0</v>
      </c>
      <c r="K2358" s="7">
        <v>245</v>
      </c>
      <c r="L2358" s="164">
        <v>1</v>
      </c>
      <c r="M2358" s="16">
        <v>0</v>
      </c>
      <c r="N2358" s="13">
        <v>46073</v>
      </c>
    </row>
    <row r="2359" spans="1:14" x14ac:dyDescent="0.15">
      <c r="A2359" s="163" t="s">
        <v>506</v>
      </c>
      <c r="B2359" s="164">
        <v>10221</v>
      </c>
      <c r="C2359" s="163" t="s">
        <v>491</v>
      </c>
      <c r="D2359" s="164">
        <v>1</v>
      </c>
      <c r="E2359" s="7">
        <v>255</v>
      </c>
      <c r="F2359" s="7">
        <v>0</v>
      </c>
      <c r="G2359" s="7">
        <v>0</v>
      </c>
      <c r="H2359" s="7">
        <v>0</v>
      </c>
      <c r="I2359" s="7">
        <v>255</v>
      </c>
      <c r="J2359" s="7">
        <v>0</v>
      </c>
      <c r="K2359" s="7">
        <v>255</v>
      </c>
      <c r="L2359" s="164">
        <v>1</v>
      </c>
      <c r="M2359" s="16">
        <v>0</v>
      </c>
      <c r="N2359" s="13">
        <v>46073</v>
      </c>
    </row>
    <row r="2360" spans="1:14" x14ac:dyDescent="0.15">
      <c r="A2360" s="163" t="s">
        <v>490</v>
      </c>
      <c r="B2360" s="164">
        <v>10223</v>
      </c>
      <c r="C2360" s="163" t="s">
        <v>491</v>
      </c>
      <c r="D2360" s="164">
        <v>1</v>
      </c>
      <c r="E2360" s="7">
        <v>275</v>
      </c>
      <c r="F2360" s="7">
        <v>0</v>
      </c>
      <c r="G2360" s="7">
        <v>0</v>
      </c>
      <c r="H2360" s="7">
        <v>0</v>
      </c>
      <c r="I2360" s="7">
        <v>275</v>
      </c>
      <c r="J2360" s="7">
        <v>0</v>
      </c>
      <c r="K2360" s="7">
        <v>275</v>
      </c>
      <c r="L2360" s="164">
        <v>1</v>
      </c>
      <c r="M2360" s="16">
        <v>0</v>
      </c>
      <c r="N2360" s="13">
        <v>46073</v>
      </c>
    </row>
    <row r="2361" spans="1:14" x14ac:dyDescent="0.15">
      <c r="A2361" s="163" t="s">
        <v>647</v>
      </c>
      <c r="B2361" s="164">
        <v>10224</v>
      </c>
      <c r="C2361" s="163" t="s">
        <v>491</v>
      </c>
      <c r="D2361" s="164">
        <v>1</v>
      </c>
      <c r="E2361" s="7">
        <v>255</v>
      </c>
      <c r="F2361" s="7">
        <v>0</v>
      </c>
      <c r="G2361" s="7">
        <v>0</v>
      </c>
      <c r="H2361" s="7">
        <v>0</v>
      </c>
      <c r="I2361" s="7">
        <v>255</v>
      </c>
      <c r="J2361" s="7">
        <v>0</v>
      </c>
      <c r="K2361" s="7">
        <v>255</v>
      </c>
      <c r="L2361" s="164">
        <v>1</v>
      </c>
      <c r="M2361" s="16">
        <v>0</v>
      </c>
      <c r="N2361" s="13">
        <v>46073</v>
      </c>
    </row>
    <row r="2362" spans="1:14" x14ac:dyDescent="0.15">
      <c r="A2362" s="163" t="s">
        <v>493</v>
      </c>
      <c r="B2362" s="164">
        <v>10264</v>
      </c>
      <c r="C2362" s="163" t="s">
        <v>9</v>
      </c>
      <c r="D2362" s="164">
        <v>2</v>
      </c>
      <c r="E2362" s="7">
        <v>380</v>
      </c>
      <c r="F2362" s="7">
        <v>0</v>
      </c>
      <c r="G2362" s="7">
        <v>0</v>
      </c>
      <c r="H2362" s="7">
        <v>0</v>
      </c>
      <c r="I2362" s="7">
        <v>380</v>
      </c>
      <c r="J2362" s="7">
        <v>0</v>
      </c>
      <c r="K2362" s="7">
        <v>380</v>
      </c>
      <c r="L2362" s="164">
        <v>1</v>
      </c>
      <c r="M2362" s="16">
        <v>0</v>
      </c>
      <c r="N2362" s="13">
        <v>46073</v>
      </c>
    </row>
    <row r="2363" spans="1:14" x14ac:dyDescent="0.15">
      <c r="A2363" s="163" t="s">
        <v>686</v>
      </c>
      <c r="B2363" s="164">
        <v>10366</v>
      </c>
      <c r="C2363" s="163" t="s">
        <v>9</v>
      </c>
      <c r="D2363" s="164">
        <v>1</v>
      </c>
      <c r="E2363" s="7">
        <v>270</v>
      </c>
      <c r="F2363" s="7">
        <v>0</v>
      </c>
      <c r="G2363" s="7">
        <v>0</v>
      </c>
      <c r="H2363" s="7">
        <v>0</v>
      </c>
      <c r="I2363" s="7">
        <v>270</v>
      </c>
      <c r="J2363" s="7">
        <v>0</v>
      </c>
      <c r="K2363" s="7">
        <v>270</v>
      </c>
      <c r="L2363" s="164">
        <v>1</v>
      </c>
      <c r="M2363" s="16">
        <v>0</v>
      </c>
      <c r="N2363" s="13">
        <v>46073</v>
      </c>
    </row>
    <row r="2364" spans="1:14" x14ac:dyDescent="0.15">
      <c r="A2364" s="163" t="s">
        <v>828</v>
      </c>
      <c r="B2364" s="164">
        <v>10380</v>
      </c>
      <c r="C2364" s="163" t="s">
        <v>9</v>
      </c>
      <c r="D2364" s="164">
        <v>1</v>
      </c>
      <c r="E2364" s="7">
        <v>230</v>
      </c>
      <c r="F2364" s="7">
        <v>0</v>
      </c>
      <c r="G2364" s="7">
        <v>0</v>
      </c>
      <c r="H2364" s="7">
        <v>14.69</v>
      </c>
      <c r="I2364" s="7">
        <v>215.31</v>
      </c>
      <c r="J2364" s="7">
        <v>0</v>
      </c>
      <c r="K2364" s="7">
        <v>215.31</v>
      </c>
      <c r="L2364" s="164">
        <v>1</v>
      </c>
      <c r="M2364" s="16">
        <v>0</v>
      </c>
      <c r="N2364" s="13">
        <v>46073</v>
      </c>
    </row>
    <row r="2365" spans="1:14" x14ac:dyDescent="0.15">
      <c r="A2365" s="163" t="s">
        <v>494</v>
      </c>
      <c r="B2365" s="164">
        <v>10377</v>
      </c>
      <c r="C2365" s="163" t="s">
        <v>9</v>
      </c>
      <c r="D2365" s="164">
        <v>1</v>
      </c>
      <c r="E2365" s="7">
        <v>345</v>
      </c>
      <c r="F2365" s="7">
        <v>0</v>
      </c>
      <c r="G2365" s="7">
        <v>0</v>
      </c>
      <c r="H2365" s="7">
        <v>22.04</v>
      </c>
      <c r="I2365" s="7">
        <v>322.95999999999998</v>
      </c>
      <c r="J2365" s="7">
        <v>0</v>
      </c>
      <c r="K2365" s="7">
        <v>322.95999999999998</v>
      </c>
      <c r="L2365" s="164">
        <v>1</v>
      </c>
      <c r="M2365" s="16">
        <v>0</v>
      </c>
      <c r="N2365" s="13">
        <v>46073</v>
      </c>
    </row>
    <row r="2366" spans="1:14" x14ac:dyDescent="0.15">
      <c r="A2366" s="163" t="s">
        <v>509</v>
      </c>
      <c r="B2366" s="164">
        <v>10364</v>
      </c>
      <c r="C2366" s="163" t="s">
        <v>9</v>
      </c>
      <c r="D2366" s="164">
        <v>1</v>
      </c>
      <c r="E2366" s="7">
        <v>330</v>
      </c>
      <c r="F2366" s="7">
        <v>0</v>
      </c>
      <c r="G2366" s="7">
        <v>0</v>
      </c>
      <c r="H2366" s="7">
        <v>0</v>
      </c>
      <c r="I2366" s="7">
        <v>330</v>
      </c>
      <c r="J2366" s="7">
        <v>0</v>
      </c>
      <c r="K2366" s="7">
        <v>330</v>
      </c>
      <c r="L2366" s="164">
        <v>1</v>
      </c>
      <c r="M2366" s="16">
        <v>0</v>
      </c>
      <c r="N2366" s="13">
        <v>46073</v>
      </c>
    </row>
    <row r="2367" spans="1:14" x14ac:dyDescent="0.15">
      <c r="A2367" s="163" t="s">
        <v>684</v>
      </c>
      <c r="B2367" s="164">
        <v>10361</v>
      </c>
      <c r="C2367" s="163" t="s">
        <v>19</v>
      </c>
      <c r="D2367" s="164">
        <v>1</v>
      </c>
      <c r="E2367" s="7">
        <v>385</v>
      </c>
      <c r="F2367" s="7">
        <v>0</v>
      </c>
      <c r="G2367" s="7">
        <v>0</v>
      </c>
      <c r="H2367" s="7">
        <v>0</v>
      </c>
      <c r="I2367" s="7">
        <v>385</v>
      </c>
      <c r="J2367" s="7">
        <v>0</v>
      </c>
      <c r="K2367" s="7">
        <v>385</v>
      </c>
      <c r="L2367" s="164">
        <v>1</v>
      </c>
      <c r="M2367" s="16">
        <v>0</v>
      </c>
      <c r="N2367" s="13">
        <v>46073</v>
      </c>
    </row>
    <row r="2368" spans="1:14" x14ac:dyDescent="0.15">
      <c r="A2368" s="163" t="s">
        <v>495</v>
      </c>
      <c r="B2368" s="164">
        <v>10354</v>
      </c>
      <c r="C2368" s="163" t="s">
        <v>19</v>
      </c>
      <c r="D2368" s="164">
        <v>3</v>
      </c>
      <c r="E2368" s="7">
        <v>1050</v>
      </c>
      <c r="F2368" s="7">
        <v>0</v>
      </c>
      <c r="G2368" s="7">
        <v>0</v>
      </c>
      <c r="H2368" s="7">
        <v>0</v>
      </c>
      <c r="I2368" s="7">
        <v>1050</v>
      </c>
      <c r="J2368" s="7">
        <v>0</v>
      </c>
      <c r="K2368" s="7">
        <v>1050</v>
      </c>
      <c r="L2368" s="164">
        <v>1</v>
      </c>
      <c r="M2368" s="16">
        <v>0</v>
      </c>
      <c r="N2368" s="13">
        <v>46073</v>
      </c>
    </row>
    <row r="2369" spans="1:14" x14ac:dyDescent="0.15">
      <c r="A2369" s="163" t="s">
        <v>510</v>
      </c>
      <c r="B2369" s="164">
        <v>10043</v>
      </c>
      <c r="C2369" s="163" t="s">
        <v>19</v>
      </c>
      <c r="D2369" s="164">
        <v>1</v>
      </c>
      <c r="E2369" s="7">
        <v>310</v>
      </c>
      <c r="F2369" s="7">
        <v>0</v>
      </c>
      <c r="G2369" s="7">
        <v>0</v>
      </c>
      <c r="H2369" s="7">
        <v>0</v>
      </c>
      <c r="I2369" s="7">
        <v>310</v>
      </c>
      <c r="J2369" s="7">
        <v>0</v>
      </c>
      <c r="K2369" s="7">
        <v>310</v>
      </c>
      <c r="L2369" s="164">
        <v>1</v>
      </c>
      <c r="M2369" s="16">
        <v>0</v>
      </c>
      <c r="N2369" s="13">
        <v>46073</v>
      </c>
    </row>
    <row r="2370" spans="1:14" x14ac:dyDescent="0.15">
      <c r="A2370" s="163" t="s">
        <v>529</v>
      </c>
      <c r="B2370" s="164">
        <v>10353</v>
      </c>
      <c r="C2370" s="163" t="s">
        <v>19</v>
      </c>
      <c r="D2370" s="164">
        <v>1</v>
      </c>
      <c r="E2370" s="7">
        <v>350</v>
      </c>
      <c r="F2370" s="7">
        <v>0</v>
      </c>
      <c r="G2370" s="7">
        <v>0</v>
      </c>
      <c r="H2370" s="7">
        <v>0</v>
      </c>
      <c r="I2370" s="7">
        <v>350</v>
      </c>
      <c r="J2370" s="7">
        <v>0</v>
      </c>
      <c r="K2370" s="7">
        <v>350</v>
      </c>
      <c r="L2370" s="164">
        <v>1</v>
      </c>
      <c r="M2370" s="16">
        <v>0</v>
      </c>
      <c r="N2370" s="13">
        <v>46073</v>
      </c>
    </row>
    <row r="2371" spans="1:14" x14ac:dyDescent="0.15">
      <c r="A2371" s="163" t="s">
        <v>866</v>
      </c>
      <c r="B2371" s="164">
        <v>10735</v>
      </c>
      <c r="C2371" s="163" t="s">
        <v>462</v>
      </c>
      <c r="D2371" s="164">
        <v>1</v>
      </c>
      <c r="E2371" s="7">
        <v>445</v>
      </c>
      <c r="F2371" s="7">
        <v>0</v>
      </c>
      <c r="G2371" s="7">
        <v>0</v>
      </c>
      <c r="H2371" s="7">
        <v>0</v>
      </c>
      <c r="I2371" s="7">
        <v>445</v>
      </c>
      <c r="J2371" s="7">
        <v>0</v>
      </c>
      <c r="K2371" s="7">
        <v>445</v>
      </c>
      <c r="L2371" s="164">
        <v>1</v>
      </c>
      <c r="M2371" s="16">
        <v>0</v>
      </c>
      <c r="N2371" s="13">
        <v>46073</v>
      </c>
    </row>
    <row r="2372" spans="1:14" x14ac:dyDescent="0.15">
      <c r="A2372" s="163" t="s">
        <v>497</v>
      </c>
      <c r="B2372" s="164">
        <v>10359</v>
      </c>
      <c r="C2372" s="163" t="s">
        <v>19</v>
      </c>
      <c r="D2372" s="164">
        <v>1</v>
      </c>
      <c r="E2372" s="7">
        <v>385</v>
      </c>
      <c r="F2372" s="7">
        <v>0</v>
      </c>
      <c r="G2372" s="7">
        <v>0</v>
      </c>
      <c r="H2372" s="7">
        <v>0</v>
      </c>
      <c r="I2372" s="7">
        <v>385</v>
      </c>
      <c r="J2372" s="7">
        <v>0</v>
      </c>
      <c r="K2372" s="7">
        <v>385</v>
      </c>
      <c r="L2372" s="164">
        <v>1</v>
      </c>
      <c r="M2372" s="16">
        <v>0</v>
      </c>
      <c r="N2372" s="13">
        <v>46073</v>
      </c>
    </row>
    <row r="2373" spans="1:14" x14ac:dyDescent="0.15">
      <c r="A2373" s="163" t="s">
        <v>511</v>
      </c>
      <c r="B2373" s="164">
        <v>10227</v>
      </c>
      <c r="C2373" s="163" t="s">
        <v>19</v>
      </c>
      <c r="D2373" s="164">
        <v>1</v>
      </c>
      <c r="E2373" s="7">
        <v>385</v>
      </c>
      <c r="F2373" s="7">
        <v>0</v>
      </c>
      <c r="G2373" s="7">
        <v>0</v>
      </c>
      <c r="H2373" s="7">
        <v>0</v>
      </c>
      <c r="I2373" s="7">
        <v>385</v>
      </c>
      <c r="J2373" s="7">
        <v>0</v>
      </c>
      <c r="K2373" s="7">
        <v>385</v>
      </c>
      <c r="L2373" s="164">
        <v>1</v>
      </c>
      <c r="M2373" s="16">
        <v>0</v>
      </c>
      <c r="N2373" s="13">
        <v>46073</v>
      </c>
    </row>
    <row r="2374" spans="1:14" x14ac:dyDescent="0.15">
      <c r="A2374" s="163" t="s">
        <v>498</v>
      </c>
      <c r="B2374" s="164">
        <v>10356</v>
      </c>
      <c r="C2374" s="163" t="s">
        <v>19</v>
      </c>
      <c r="D2374" s="164">
        <v>2</v>
      </c>
      <c r="E2374" s="7">
        <v>720</v>
      </c>
      <c r="F2374" s="7">
        <v>0</v>
      </c>
      <c r="G2374" s="7">
        <v>0</v>
      </c>
      <c r="H2374" s="7">
        <v>0</v>
      </c>
      <c r="I2374" s="7">
        <v>720</v>
      </c>
      <c r="J2374" s="7">
        <v>0</v>
      </c>
      <c r="K2374" s="7">
        <v>720</v>
      </c>
      <c r="L2374" s="164">
        <v>1</v>
      </c>
      <c r="M2374" s="16">
        <v>0</v>
      </c>
      <c r="N2374" s="13">
        <v>46073</v>
      </c>
    </row>
    <row r="2375" spans="1:14" x14ac:dyDescent="0.15">
      <c r="A2375" s="163" t="s">
        <v>696</v>
      </c>
      <c r="B2375" s="164">
        <v>10433</v>
      </c>
      <c r="C2375" s="163" t="s">
        <v>13</v>
      </c>
      <c r="D2375" s="164">
        <v>1</v>
      </c>
      <c r="E2375" s="7">
        <v>475</v>
      </c>
      <c r="F2375" s="7">
        <v>0</v>
      </c>
      <c r="G2375" s="7">
        <v>0</v>
      </c>
      <c r="H2375" s="7">
        <v>30.34</v>
      </c>
      <c r="I2375" s="7">
        <v>444.66</v>
      </c>
      <c r="J2375" s="7">
        <v>0</v>
      </c>
      <c r="K2375" s="7">
        <v>444.66</v>
      </c>
      <c r="L2375" s="164">
        <v>1</v>
      </c>
      <c r="M2375" s="16">
        <v>0</v>
      </c>
      <c r="N2375" s="13">
        <v>46073</v>
      </c>
    </row>
    <row r="2376" spans="1:14" x14ac:dyDescent="0.15">
      <c r="A2376" s="163" t="s">
        <v>739</v>
      </c>
      <c r="B2376" s="164">
        <v>10653</v>
      </c>
      <c r="C2376" s="163" t="s">
        <v>4</v>
      </c>
      <c r="D2376" s="164">
        <v>1</v>
      </c>
      <c r="E2376" s="7">
        <v>275</v>
      </c>
      <c r="F2376" s="7">
        <v>0</v>
      </c>
      <c r="G2376" s="7">
        <v>0</v>
      </c>
      <c r="H2376" s="7">
        <v>0</v>
      </c>
      <c r="I2376" s="7">
        <v>275</v>
      </c>
      <c r="J2376" s="7">
        <v>0</v>
      </c>
      <c r="K2376" s="7">
        <v>275</v>
      </c>
      <c r="L2376" s="164">
        <v>1</v>
      </c>
      <c r="M2376" s="16">
        <v>0</v>
      </c>
      <c r="N2376" s="13">
        <v>46073</v>
      </c>
    </row>
    <row r="2377" spans="1:14" x14ac:dyDescent="0.15">
      <c r="A2377" s="163" t="s">
        <v>659</v>
      </c>
      <c r="B2377" s="164">
        <v>10142</v>
      </c>
      <c r="C2377" s="163" t="s">
        <v>79</v>
      </c>
      <c r="D2377" s="164">
        <v>1</v>
      </c>
      <c r="E2377" s="7">
        <v>320</v>
      </c>
      <c r="F2377" s="7">
        <v>0</v>
      </c>
      <c r="G2377" s="7">
        <v>0</v>
      </c>
      <c r="H2377" s="7">
        <v>0</v>
      </c>
      <c r="I2377" s="7">
        <v>320</v>
      </c>
      <c r="J2377" s="7">
        <v>0</v>
      </c>
      <c r="K2377" s="7">
        <v>320</v>
      </c>
      <c r="L2377" s="164">
        <v>1</v>
      </c>
      <c r="M2377" s="16">
        <v>0</v>
      </c>
      <c r="N2377" s="13">
        <v>46073</v>
      </c>
    </row>
    <row r="2378" spans="1:14" x14ac:dyDescent="0.15">
      <c r="A2378" s="163" t="s">
        <v>569</v>
      </c>
      <c r="B2378" s="164">
        <v>10404</v>
      </c>
      <c r="C2378" s="163" t="s">
        <v>35</v>
      </c>
      <c r="D2378" s="164">
        <v>1</v>
      </c>
      <c r="E2378" s="7">
        <v>355</v>
      </c>
      <c r="F2378" s="7">
        <v>0</v>
      </c>
      <c r="G2378" s="7">
        <v>0</v>
      </c>
      <c r="H2378" s="7">
        <v>0</v>
      </c>
      <c r="I2378" s="7">
        <v>355</v>
      </c>
      <c r="J2378" s="7">
        <v>0</v>
      </c>
      <c r="K2378" s="7">
        <v>355</v>
      </c>
      <c r="L2378" s="164">
        <v>1</v>
      </c>
      <c r="M2378" s="16">
        <v>0</v>
      </c>
      <c r="N2378" s="13">
        <v>46073</v>
      </c>
    </row>
    <row r="2379" spans="1:14" x14ac:dyDescent="0.15">
      <c r="A2379" s="163" t="s">
        <v>427</v>
      </c>
      <c r="B2379" s="164">
        <v>10633</v>
      </c>
      <c r="C2379" s="163" t="s">
        <v>727</v>
      </c>
      <c r="D2379" s="164">
        <v>2</v>
      </c>
      <c r="E2379" s="7">
        <v>318</v>
      </c>
      <c r="F2379" s="7">
        <v>0</v>
      </c>
      <c r="G2379" s="7">
        <v>0</v>
      </c>
      <c r="H2379" s="7">
        <v>0</v>
      </c>
      <c r="I2379" s="7">
        <v>318</v>
      </c>
      <c r="J2379" s="7">
        <v>0</v>
      </c>
      <c r="K2379" s="7">
        <v>318</v>
      </c>
      <c r="L2379" s="164">
        <v>1</v>
      </c>
      <c r="M2379" s="16">
        <v>0</v>
      </c>
      <c r="N2379" s="13">
        <v>46073</v>
      </c>
    </row>
    <row r="2380" spans="1:14" x14ac:dyDescent="0.15">
      <c r="A2380" s="163" t="s">
        <v>500</v>
      </c>
      <c r="B2380" s="164">
        <v>10494</v>
      </c>
      <c r="C2380" s="163" t="s">
        <v>98</v>
      </c>
      <c r="D2380" s="164">
        <v>1</v>
      </c>
      <c r="E2380" s="7">
        <v>38</v>
      </c>
      <c r="F2380" s="7">
        <v>0</v>
      </c>
      <c r="G2380" s="7">
        <v>0</v>
      </c>
      <c r="H2380" s="7">
        <v>0</v>
      </c>
      <c r="I2380" s="7">
        <v>38</v>
      </c>
      <c r="J2380" s="7">
        <v>0</v>
      </c>
      <c r="K2380" s="7">
        <v>38</v>
      </c>
      <c r="L2380" s="164">
        <v>1</v>
      </c>
      <c r="M2380" s="16">
        <v>0</v>
      </c>
      <c r="N2380" s="13">
        <v>46073</v>
      </c>
    </row>
    <row r="2381" spans="1:14" x14ac:dyDescent="0.15">
      <c r="A2381" s="163" t="s">
        <v>115</v>
      </c>
      <c r="B2381" s="164">
        <v>10489</v>
      </c>
      <c r="C2381" s="163" t="s">
        <v>98</v>
      </c>
      <c r="D2381" s="164">
        <v>1</v>
      </c>
      <c r="E2381" s="7">
        <v>45</v>
      </c>
      <c r="F2381" s="7">
        <v>0</v>
      </c>
      <c r="G2381" s="7">
        <v>0</v>
      </c>
      <c r="H2381" s="7">
        <v>0</v>
      </c>
      <c r="I2381" s="7">
        <v>45</v>
      </c>
      <c r="J2381" s="7">
        <v>0</v>
      </c>
      <c r="K2381" s="7">
        <v>45</v>
      </c>
      <c r="L2381" s="164">
        <v>1</v>
      </c>
      <c r="M2381" s="16">
        <v>0</v>
      </c>
      <c r="N2381" s="13">
        <v>46073</v>
      </c>
    </row>
    <row r="2382" spans="1:14" x14ac:dyDescent="0.15">
      <c r="A2382" s="163" t="s">
        <v>429</v>
      </c>
      <c r="B2382" s="164">
        <v>10632</v>
      </c>
      <c r="C2382" s="163" t="s">
        <v>727</v>
      </c>
      <c r="D2382" s="164">
        <v>3</v>
      </c>
      <c r="E2382" s="7">
        <v>477</v>
      </c>
      <c r="F2382" s="7">
        <v>0</v>
      </c>
      <c r="G2382" s="7">
        <v>0</v>
      </c>
      <c r="H2382" s="7">
        <v>0</v>
      </c>
      <c r="I2382" s="7">
        <v>477</v>
      </c>
      <c r="J2382" s="7">
        <v>0</v>
      </c>
      <c r="K2382" s="7">
        <v>477</v>
      </c>
      <c r="L2382" s="164">
        <v>1</v>
      </c>
      <c r="M2382" s="16">
        <v>0</v>
      </c>
      <c r="N2382" s="13">
        <v>46073</v>
      </c>
    </row>
    <row r="2383" spans="1:14" x14ac:dyDescent="0.15">
      <c r="A2383" s="163" t="s">
        <v>537</v>
      </c>
      <c r="B2383" s="164">
        <v>10397</v>
      </c>
      <c r="C2383" s="163" t="s">
        <v>32</v>
      </c>
      <c r="D2383" s="164">
        <v>1</v>
      </c>
      <c r="E2383" s="7">
        <v>575</v>
      </c>
      <c r="F2383" s="7">
        <v>0</v>
      </c>
      <c r="G2383" s="7">
        <v>0</v>
      </c>
      <c r="H2383" s="7">
        <v>0</v>
      </c>
      <c r="I2383" s="7">
        <v>575</v>
      </c>
      <c r="J2383" s="7">
        <v>0</v>
      </c>
      <c r="K2383" s="7">
        <v>575</v>
      </c>
      <c r="L2383" s="164">
        <v>1</v>
      </c>
      <c r="M2383" s="16">
        <v>0</v>
      </c>
      <c r="N2383" s="13">
        <v>46074</v>
      </c>
    </row>
    <row r="2384" spans="1:14" x14ac:dyDescent="0.15">
      <c r="A2384" s="163" t="s">
        <v>741</v>
      </c>
      <c r="B2384" s="164">
        <v>10665</v>
      </c>
      <c r="C2384" s="163" t="s">
        <v>462</v>
      </c>
      <c r="D2384" s="164">
        <v>2</v>
      </c>
      <c r="E2384" s="7">
        <v>598</v>
      </c>
      <c r="F2384" s="7">
        <v>0</v>
      </c>
      <c r="G2384" s="7">
        <v>0</v>
      </c>
      <c r="H2384" s="7">
        <v>0</v>
      </c>
      <c r="I2384" s="7">
        <v>598</v>
      </c>
      <c r="J2384" s="7">
        <v>0</v>
      </c>
      <c r="K2384" s="7">
        <v>598</v>
      </c>
      <c r="L2384" s="164">
        <v>1</v>
      </c>
      <c r="M2384" s="16">
        <v>0</v>
      </c>
      <c r="N2384" s="13">
        <v>46074</v>
      </c>
    </row>
    <row r="2385" spans="1:14" x14ac:dyDescent="0.15">
      <c r="A2385" s="163" t="s">
        <v>667</v>
      </c>
      <c r="B2385" s="164">
        <v>10018</v>
      </c>
      <c r="C2385" s="163" t="s">
        <v>481</v>
      </c>
      <c r="D2385" s="164">
        <v>1</v>
      </c>
      <c r="E2385" s="7">
        <v>255</v>
      </c>
      <c r="F2385" s="7">
        <v>0</v>
      </c>
      <c r="G2385" s="7">
        <v>0</v>
      </c>
      <c r="H2385" s="7">
        <v>0</v>
      </c>
      <c r="I2385" s="7">
        <v>255</v>
      </c>
      <c r="J2385" s="7">
        <v>0</v>
      </c>
      <c r="K2385" s="7">
        <v>255</v>
      </c>
      <c r="L2385" s="164">
        <v>1</v>
      </c>
      <c r="M2385" s="16">
        <v>0</v>
      </c>
      <c r="N2385" s="13">
        <v>46074</v>
      </c>
    </row>
    <row r="2386" spans="1:14" x14ac:dyDescent="0.15">
      <c r="A2386" s="163" t="s">
        <v>572</v>
      </c>
      <c r="B2386" s="164">
        <v>10077</v>
      </c>
      <c r="C2386" s="163" t="s">
        <v>481</v>
      </c>
      <c r="D2386" s="164">
        <v>1</v>
      </c>
      <c r="E2386" s="7">
        <v>355</v>
      </c>
      <c r="F2386" s="7">
        <v>0</v>
      </c>
      <c r="G2386" s="7">
        <v>0</v>
      </c>
      <c r="H2386" s="7">
        <v>0</v>
      </c>
      <c r="I2386" s="7">
        <v>355</v>
      </c>
      <c r="J2386" s="7">
        <v>0</v>
      </c>
      <c r="K2386" s="7">
        <v>355</v>
      </c>
      <c r="L2386" s="164">
        <v>1</v>
      </c>
      <c r="M2386" s="16">
        <v>0</v>
      </c>
      <c r="N2386" s="13">
        <v>46074</v>
      </c>
    </row>
    <row r="2387" spans="1:14" x14ac:dyDescent="0.15">
      <c r="A2387" s="163" t="s">
        <v>799</v>
      </c>
      <c r="B2387" s="164">
        <v>10444</v>
      </c>
      <c r="C2387" s="163" t="s">
        <v>99</v>
      </c>
      <c r="D2387" s="164">
        <v>1</v>
      </c>
      <c r="E2387" s="7">
        <v>75</v>
      </c>
      <c r="F2387" s="7">
        <v>0</v>
      </c>
      <c r="G2387" s="7">
        <v>0</v>
      </c>
      <c r="H2387" s="7">
        <v>0</v>
      </c>
      <c r="I2387" s="7">
        <v>75</v>
      </c>
      <c r="J2387" s="7">
        <v>0</v>
      </c>
      <c r="K2387" s="7">
        <v>75</v>
      </c>
      <c r="L2387" s="164">
        <v>1</v>
      </c>
      <c r="M2387" s="16">
        <v>0</v>
      </c>
      <c r="N2387" s="13">
        <v>46074</v>
      </c>
    </row>
    <row r="2388" spans="1:14" x14ac:dyDescent="0.15">
      <c r="A2388" s="163" t="s">
        <v>523</v>
      </c>
      <c r="B2388" s="164">
        <v>10446</v>
      </c>
      <c r="C2388" s="163" t="s">
        <v>99</v>
      </c>
      <c r="D2388" s="164">
        <v>1</v>
      </c>
      <c r="E2388" s="7">
        <v>195</v>
      </c>
      <c r="F2388" s="7">
        <v>0</v>
      </c>
      <c r="G2388" s="7">
        <v>0</v>
      </c>
      <c r="H2388" s="7">
        <v>0</v>
      </c>
      <c r="I2388" s="7">
        <v>195</v>
      </c>
      <c r="J2388" s="7">
        <v>0</v>
      </c>
      <c r="K2388" s="7">
        <v>195</v>
      </c>
      <c r="L2388" s="164">
        <v>1</v>
      </c>
      <c r="M2388" s="16">
        <v>0</v>
      </c>
      <c r="N2388" s="13">
        <v>46074</v>
      </c>
    </row>
    <row r="2389" spans="1:14" x14ac:dyDescent="0.15">
      <c r="A2389" s="163" t="s">
        <v>751</v>
      </c>
      <c r="B2389" s="164">
        <v>10439</v>
      </c>
      <c r="C2389" s="163" t="s">
        <v>99</v>
      </c>
      <c r="D2389" s="164">
        <v>1</v>
      </c>
      <c r="E2389" s="7">
        <v>119</v>
      </c>
      <c r="F2389" s="7">
        <v>0</v>
      </c>
      <c r="G2389" s="7">
        <v>0</v>
      </c>
      <c r="H2389" s="7">
        <v>0</v>
      </c>
      <c r="I2389" s="7">
        <v>119</v>
      </c>
      <c r="J2389" s="7">
        <v>0</v>
      </c>
      <c r="K2389" s="7">
        <v>119</v>
      </c>
      <c r="L2389" s="164">
        <v>1</v>
      </c>
      <c r="M2389" s="16">
        <v>0</v>
      </c>
      <c r="N2389" s="13">
        <v>46074</v>
      </c>
    </row>
    <row r="2390" spans="1:14" x14ac:dyDescent="0.15">
      <c r="A2390" s="163" t="s">
        <v>489</v>
      </c>
      <c r="B2390" s="164">
        <v>10445</v>
      </c>
      <c r="C2390" s="163" t="s">
        <v>99</v>
      </c>
      <c r="D2390" s="164">
        <v>1</v>
      </c>
      <c r="E2390" s="7">
        <v>195</v>
      </c>
      <c r="F2390" s="7">
        <v>0</v>
      </c>
      <c r="G2390" s="7">
        <v>0</v>
      </c>
      <c r="H2390" s="7">
        <v>0</v>
      </c>
      <c r="I2390" s="7">
        <v>195</v>
      </c>
      <c r="J2390" s="7">
        <v>0</v>
      </c>
      <c r="K2390" s="7">
        <v>195</v>
      </c>
      <c r="L2390" s="164">
        <v>1</v>
      </c>
      <c r="M2390" s="16">
        <v>0</v>
      </c>
      <c r="N2390" s="13">
        <v>46074</v>
      </c>
    </row>
    <row r="2391" spans="1:14" x14ac:dyDescent="0.15">
      <c r="A2391" s="163" t="s">
        <v>551</v>
      </c>
      <c r="B2391" s="164">
        <v>10437</v>
      </c>
      <c r="C2391" s="163" t="s">
        <v>99</v>
      </c>
      <c r="D2391" s="164">
        <v>1</v>
      </c>
      <c r="E2391" s="7">
        <v>105</v>
      </c>
      <c r="F2391" s="7">
        <v>0</v>
      </c>
      <c r="G2391" s="7">
        <v>0</v>
      </c>
      <c r="H2391" s="7">
        <v>0</v>
      </c>
      <c r="I2391" s="7">
        <v>105</v>
      </c>
      <c r="J2391" s="7">
        <v>0</v>
      </c>
      <c r="K2391" s="7">
        <v>105</v>
      </c>
      <c r="L2391" s="164">
        <v>1</v>
      </c>
      <c r="M2391" s="16">
        <v>0</v>
      </c>
      <c r="N2391" s="13">
        <v>46074</v>
      </c>
    </row>
    <row r="2392" spans="1:14" x14ac:dyDescent="0.15">
      <c r="A2392" s="163" t="s">
        <v>505</v>
      </c>
      <c r="B2392" s="164">
        <v>10470</v>
      </c>
      <c r="C2392" s="163" t="s">
        <v>5</v>
      </c>
      <c r="D2392" s="164">
        <v>1</v>
      </c>
      <c r="E2392" s="7">
        <v>275</v>
      </c>
      <c r="F2392" s="7">
        <v>0</v>
      </c>
      <c r="G2392" s="7">
        <v>0</v>
      </c>
      <c r="H2392" s="7">
        <v>0</v>
      </c>
      <c r="I2392" s="7">
        <v>275</v>
      </c>
      <c r="J2392" s="7">
        <v>0</v>
      </c>
      <c r="K2392" s="7">
        <v>275</v>
      </c>
      <c r="L2392" s="164">
        <v>1</v>
      </c>
      <c r="M2392" s="16">
        <v>0</v>
      </c>
      <c r="N2392" s="13">
        <v>46074</v>
      </c>
    </row>
    <row r="2393" spans="1:14" x14ac:dyDescent="0.15">
      <c r="A2393" s="163" t="s">
        <v>552</v>
      </c>
      <c r="B2393" s="164">
        <v>10211</v>
      </c>
      <c r="C2393" s="163" t="s">
        <v>491</v>
      </c>
      <c r="D2393" s="164">
        <v>1</v>
      </c>
      <c r="E2393" s="7">
        <v>265</v>
      </c>
      <c r="F2393" s="7">
        <v>0</v>
      </c>
      <c r="G2393" s="7">
        <v>0</v>
      </c>
      <c r="H2393" s="7">
        <v>0</v>
      </c>
      <c r="I2393" s="7">
        <v>265</v>
      </c>
      <c r="J2393" s="7">
        <v>0</v>
      </c>
      <c r="K2393" s="7">
        <v>265</v>
      </c>
      <c r="L2393" s="164">
        <v>1</v>
      </c>
      <c r="M2393" s="16">
        <v>0</v>
      </c>
      <c r="N2393" s="13">
        <v>46074</v>
      </c>
    </row>
    <row r="2394" spans="1:14" x14ac:dyDescent="0.15">
      <c r="A2394" s="163" t="s">
        <v>506</v>
      </c>
      <c r="B2394" s="164">
        <v>10221</v>
      </c>
      <c r="C2394" s="163" t="s">
        <v>491</v>
      </c>
      <c r="D2394" s="164">
        <v>1</v>
      </c>
      <c r="E2394" s="7">
        <v>255</v>
      </c>
      <c r="F2394" s="7">
        <v>0</v>
      </c>
      <c r="G2394" s="7">
        <v>0</v>
      </c>
      <c r="H2394" s="7">
        <v>0</v>
      </c>
      <c r="I2394" s="7">
        <v>255</v>
      </c>
      <c r="J2394" s="7">
        <v>0</v>
      </c>
      <c r="K2394" s="7">
        <v>255</v>
      </c>
      <c r="L2394" s="164">
        <v>1</v>
      </c>
      <c r="M2394" s="16">
        <v>0</v>
      </c>
      <c r="N2394" s="13">
        <v>46074</v>
      </c>
    </row>
    <row r="2395" spans="1:14" x14ac:dyDescent="0.15">
      <c r="A2395" s="163" t="s">
        <v>543</v>
      </c>
      <c r="B2395" s="164">
        <v>10222</v>
      </c>
      <c r="C2395" s="163" t="s">
        <v>491</v>
      </c>
      <c r="D2395" s="164">
        <v>1</v>
      </c>
      <c r="E2395" s="7">
        <v>235</v>
      </c>
      <c r="F2395" s="7">
        <v>0</v>
      </c>
      <c r="G2395" s="7">
        <v>0</v>
      </c>
      <c r="H2395" s="7">
        <v>0</v>
      </c>
      <c r="I2395" s="7">
        <v>235</v>
      </c>
      <c r="J2395" s="7">
        <v>0</v>
      </c>
      <c r="K2395" s="7">
        <v>235</v>
      </c>
      <c r="L2395" s="164">
        <v>1</v>
      </c>
      <c r="M2395" s="16">
        <v>0</v>
      </c>
      <c r="N2395" s="13">
        <v>46074</v>
      </c>
    </row>
    <row r="2396" spans="1:14" x14ac:dyDescent="0.15">
      <c r="A2396" s="163" t="s">
        <v>490</v>
      </c>
      <c r="B2396" s="164">
        <v>10223</v>
      </c>
      <c r="C2396" s="163" t="s">
        <v>491</v>
      </c>
      <c r="D2396" s="164">
        <v>1</v>
      </c>
      <c r="E2396" s="7">
        <v>275</v>
      </c>
      <c r="F2396" s="7">
        <v>0</v>
      </c>
      <c r="G2396" s="7">
        <v>0</v>
      </c>
      <c r="H2396" s="7">
        <v>0</v>
      </c>
      <c r="I2396" s="7">
        <v>275</v>
      </c>
      <c r="J2396" s="7">
        <v>0</v>
      </c>
      <c r="K2396" s="7">
        <v>275</v>
      </c>
      <c r="L2396" s="164">
        <v>1</v>
      </c>
      <c r="M2396" s="16">
        <v>0</v>
      </c>
      <c r="N2396" s="13">
        <v>46074</v>
      </c>
    </row>
    <row r="2397" spans="1:14" x14ac:dyDescent="0.15">
      <c r="A2397" s="163" t="s">
        <v>492</v>
      </c>
      <c r="B2397" s="164">
        <v>10216</v>
      </c>
      <c r="C2397" s="163" t="s">
        <v>491</v>
      </c>
      <c r="D2397" s="164">
        <v>3</v>
      </c>
      <c r="E2397" s="7">
        <v>735</v>
      </c>
      <c r="F2397" s="7">
        <v>0</v>
      </c>
      <c r="G2397" s="7">
        <v>0</v>
      </c>
      <c r="H2397" s="7">
        <v>0</v>
      </c>
      <c r="I2397" s="7">
        <v>735</v>
      </c>
      <c r="J2397" s="7">
        <v>0</v>
      </c>
      <c r="K2397" s="7">
        <v>735</v>
      </c>
      <c r="L2397" s="164">
        <v>1</v>
      </c>
      <c r="M2397" s="16">
        <v>0</v>
      </c>
      <c r="N2397" s="13">
        <v>46074</v>
      </c>
    </row>
    <row r="2398" spans="1:14" x14ac:dyDescent="0.15">
      <c r="A2398" s="163" t="s">
        <v>493</v>
      </c>
      <c r="B2398" s="164">
        <v>10264</v>
      </c>
      <c r="C2398" s="163" t="s">
        <v>9</v>
      </c>
      <c r="D2398" s="164">
        <v>1</v>
      </c>
      <c r="E2398" s="7">
        <v>190</v>
      </c>
      <c r="F2398" s="7">
        <v>0</v>
      </c>
      <c r="G2398" s="7">
        <v>0</v>
      </c>
      <c r="H2398" s="7">
        <v>0</v>
      </c>
      <c r="I2398" s="7">
        <v>190</v>
      </c>
      <c r="J2398" s="7">
        <v>0</v>
      </c>
      <c r="K2398" s="7">
        <v>190</v>
      </c>
      <c r="L2398" s="164">
        <v>1</v>
      </c>
      <c r="M2398" s="16">
        <v>0</v>
      </c>
      <c r="N2398" s="13">
        <v>46074</v>
      </c>
    </row>
    <row r="2399" spans="1:14" x14ac:dyDescent="0.15">
      <c r="A2399" s="163" t="s">
        <v>587</v>
      </c>
      <c r="B2399" s="164">
        <v>10381</v>
      </c>
      <c r="C2399" s="163" t="s">
        <v>9</v>
      </c>
      <c r="D2399" s="164">
        <v>1</v>
      </c>
      <c r="E2399" s="7">
        <v>225</v>
      </c>
      <c r="F2399" s="7">
        <v>0</v>
      </c>
      <c r="G2399" s="7">
        <v>0</v>
      </c>
      <c r="H2399" s="7">
        <v>0</v>
      </c>
      <c r="I2399" s="7">
        <v>225</v>
      </c>
      <c r="J2399" s="7">
        <v>0</v>
      </c>
      <c r="K2399" s="7">
        <v>225</v>
      </c>
      <c r="L2399" s="164">
        <v>1</v>
      </c>
      <c r="M2399" s="16">
        <v>0</v>
      </c>
      <c r="N2399" s="13">
        <v>46074</v>
      </c>
    </row>
    <row r="2400" spans="1:14" x14ac:dyDescent="0.15">
      <c r="A2400" s="163" t="s">
        <v>509</v>
      </c>
      <c r="B2400" s="164">
        <v>10364</v>
      </c>
      <c r="C2400" s="163" t="s">
        <v>9</v>
      </c>
      <c r="D2400" s="164">
        <v>1</v>
      </c>
      <c r="E2400" s="7">
        <v>330</v>
      </c>
      <c r="F2400" s="7">
        <v>0</v>
      </c>
      <c r="G2400" s="7">
        <v>0</v>
      </c>
      <c r="H2400" s="7">
        <v>0</v>
      </c>
      <c r="I2400" s="7">
        <v>330</v>
      </c>
      <c r="J2400" s="7">
        <v>0</v>
      </c>
      <c r="K2400" s="7">
        <v>330</v>
      </c>
      <c r="L2400" s="164">
        <v>1</v>
      </c>
      <c r="M2400" s="16">
        <v>0</v>
      </c>
      <c r="N2400" s="13">
        <v>46074</v>
      </c>
    </row>
    <row r="2401" spans="1:14" x14ac:dyDescent="0.15">
      <c r="A2401" s="163" t="s">
        <v>553</v>
      </c>
      <c r="B2401" s="164">
        <v>10481</v>
      </c>
      <c r="C2401" s="163" t="s">
        <v>77</v>
      </c>
      <c r="D2401" s="164">
        <v>1</v>
      </c>
      <c r="E2401" s="7">
        <v>860</v>
      </c>
      <c r="F2401" s="7">
        <v>0</v>
      </c>
      <c r="G2401" s="7">
        <v>0</v>
      </c>
      <c r="H2401" s="7">
        <v>0</v>
      </c>
      <c r="I2401" s="7">
        <v>860</v>
      </c>
      <c r="J2401" s="7">
        <v>0</v>
      </c>
      <c r="K2401" s="7">
        <v>860</v>
      </c>
      <c r="L2401" s="164">
        <v>1</v>
      </c>
      <c r="M2401" s="16">
        <v>0</v>
      </c>
      <c r="N2401" s="13">
        <v>46074</v>
      </c>
    </row>
    <row r="2402" spans="1:14" x14ac:dyDescent="0.15">
      <c r="A2402" s="163" t="s">
        <v>528</v>
      </c>
      <c r="B2402" s="164">
        <v>10357</v>
      </c>
      <c r="C2402" s="163" t="s">
        <v>19</v>
      </c>
      <c r="D2402" s="164">
        <v>2</v>
      </c>
      <c r="E2402" s="7">
        <v>720</v>
      </c>
      <c r="F2402" s="7">
        <v>0</v>
      </c>
      <c r="G2402" s="7">
        <v>0</v>
      </c>
      <c r="H2402" s="7">
        <v>0</v>
      </c>
      <c r="I2402" s="7">
        <v>720</v>
      </c>
      <c r="J2402" s="7">
        <v>0</v>
      </c>
      <c r="K2402" s="7">
        <v>720</v>
      </c>
      <c r="L2402" s="164">
        <v>1</v>
      </c>
      <c r="M2402" s="16">
        <v>0</v>
      </c>
      <c r="N2402" s="13">
        <v>46074</v>
      </c>
    </row>
    <row r="2403" spans="1:14" x14ac:dyDescent="0.15">
      <c r="A2403" s="163" t="s">
        <v>495</v>
      </c>
      <c r="B2403" s="164">
        <v>10354</v>
      </c>
      <c r="C2403" s="163" t="s">
        <v>19</v>
      </c>
      <c r="D2403" s="164">
        <v>1</v>
      </c>
      <c r="E2403" s="7">
        <v>350</v>
      </c>
      <c r="F2403" s="7">
        <v>0</v>
      </c>
      <c r="G2403" s="7">
        <v>0</v>
      </c>
      <c r="H2403" s="7">
        <v>0</v>
      </c>
      <c r="I2403" s="7">
        <v>350</v>
      </c>
      <c r="J2403" s="7">
        <v>0</v>
      </c>
      <c r="K2403" s="7">
        <v>350</v>
      </c>
      <c r="L2403" s="164">
        <v>1</v>
      </c>
      <c r="M2403" s="16">
        <v>0</v>
      </c>
      <c r="N2403" s="13">
        <v>46074</v>
      </c>
    </row>
    <row r="2404" spans="1:14" x14ac:dyDescent="0.15">
      <c r="A2404" s="163" t="s">
        <v>496</v>
      </c>
      <c r="B2404" s="164">
        <v>10360</v>
      </c>
      <c r="C2404" s="163" t="s">
        <v>19</v>
      </c>
      <c r="D2404" s="164">
        <v>1</v>
      </c>
      <c r="E2404" s="7">
        <v>385</v>
      </c>
      <c r="F2404" s="7">
        <v>0</v>
      </c>
      <c r="G2404" s="7">
        <v>0</v>
      </c>
      <c r="H2404" s="7">
        <v>0</v>
      </c>
      <c r="I2404" s="7">
        <v>385</v>
      </c>
      <c r="J2404" s="7">
        <v>0</v>
      </c>
      <c r="K2404" s="7">
        <v>385</v>
      </c>
      <c r="L2404" s="164">
        <v>1</v>
      </c>
      <c r="M2404" s="16">
        <v>0</v>
      </c>
      <c r="N2404" s="13">
        <v>46074</v>
      </c>
    </row>
    <row r="2405" spans="1:14" x14ac:dyDescent="0.15">
      <c r="A2405" s="163" t="s">
        <v>498</v>
      </c>
      <c r="B2405" s="164">
        <v>10356</v>
      </c>
      <c r="C2405" s="163" t="s">
        <v>19</v>
      </c>
      <c r="D2405" s="164">
        <v>2</v>
      </c>
      <c r="E2405" s="7">
        <v>720</v>
      </c>
      <c r="F2405" s="7">
        <v>0</v>
      </c>
      <c r="G2405" s="7">
        <v>0</v>
      </c>
      <c r="H2405" s="7">
        <v>0</v>
      </c>
      <c r="I2405" s="7">
        <v>720</v>
      </c>
      <c r="J2405" s="7">
        <v>0</v>
      </c>
      <c r="K2405" s="7">
        <v>720</v>
      </c>
      <c r="L2405" s="164">
        <v>1</v>
      </c>
      <c r="M2405" s="16">
        <v>0</v>
      </c>
      <c r="N2405" s="13">
        <v>46074</v>
      </c>
    </row>
    <row r="2406" spans="1:14" x14ac:dyDescent="0.15">
      <c r="A2406" s="163" t="s">
        <v>563</v>
      </c>
      <c r="B2406" s="164">
        <v>10432</v>
      </c>
      <c r="C2406" s="163" t="s">
        <v>13</v>
      </c>
      <c r="D2406" s="164">
        <v>1</v>
      </c>
      <c r="E2406" s="7">
        <v>315</v>
      </c>
      <c r="F2406" s="7">
        <v>0</v>
      </c>
      <c r="G2406" s="7">
        <v>0</v>
      </c>
      <c r="H2406" s="7">
        <v>0</v>
      </c>
      <c r="I2406" s="7">
        <v>315</v>
      </c>
      <c r="J2406" s="7">
        <v>0</v>
      </c>
      <c r="K2406" s="7">
        <v>315</v>
      </c>
      <c r="L2406" s="164">
        <v>1</v>
      </c>
      <c r="M2406" s="16">
        <v>0</v>
      </c>
      <c r="N2406" s="13">
        <v>46074</v>
      </c>
    </row>
    <row r="2407" spans="1:14" x14ac:dyDescent="0.15">
      <c r="A2407" s="163" t="s">
        <v>532</v>
      </c>
      <c r="B2407" s="164">
        <v>10421</v>
      </c>
      <c r="C2407" s="163" t="s">
        <v>79</v>
      </c>
      <c r="D2407" s="164">
        <v>1</v>
      </c>
      <c r="E2407" s="7">
        <v>238</v>
      </c>
      <c r="F2407" s="7">
        <v>0</v>
      </c>
      <c r="G2407" s="7">
        <v>0</v>
      </c>
      <c r="H2407" s="7">
        <v>0</v>
      </c>
      <c r="I2407" s="7">
        <v>238</v>
      </c>
      <c r="J2407" s="7">
        <v>0</v>
      </c>
      <c r="K2407" s="7">
        <v>238</v>
      </c>
      <c r="L2407" s="164">
        <v>1</v>
      </c>
      <c r="M2407" s="16">
        <v>0</v>
      </c>
      <c r="N2407" s="13">
        <v>46074</v>
      </c>
    </row>
    <row r="2408" spans="1:14" x14ac:dyDescent="0.15">
      <c r="A2408" s="163" t="s">
        <v>822</v>
      </c>
      <c r="B2408" s="164">
        <v>10414</v>
      </c>
      <c r="C2408" s="163" t="s">
        <v>399</v>
      </c>
      <c r="D2408" s="164">
        <v>1</v>
      </c>
      <c r="E2408" s="7">
        <v>0</v>
      </c>
      <c r="F2408" s="7">
        <v>0</v>
      </c>
      <c r="G2408" s="7">
        <v>0</v>
      </c>
      <c r="H2408" s="7">
        <v>0</v>
      </c>
      <c r="I2408" s="7">
        <v>0</v>
      </c>
      <c r="J2408" s="7">
        <v>0</v>
      </c>
      <c r="K2408" s="7">
        <v>0</v>
      </c>
      <c r="L2408" s="164">
        <v>0</v>
      </c>
      <c r="M2408" s="16">
        <v>0</v>
      </c>
      <c r="N2408" s="13">
        <v>46074</v>
      </c>
    </row>
    <row r="2409" spans="1:14" x14ac:dyDescent="0.15">
      <c r="A2409" s="163" t="s">
        <v>405</v>
      </c>
      <c r="B2409" s="164">
        <v>10247</v>
      </c>
      <c r="C2409" s="163" t="s">
        <v>399</v>
      </c>
      <c r="D2409" s="164">
        <v>5</v>
      </c>
      <c r="E2409" s="7">
        <v>0</v>
      </c>
      <c r="F2409" s="7">
        <v>0</v>
      </c>
      <c r="G2409" s="7">
        <v>0</v>
      </c>
      <c r="H2409" s="7">
        <v>0</v>
      </c>
      <c r="I2409" s="7">
        <v>0</v>
      </c>
      <c r="J2409" s="7">
        <v>0</v>
      </c>
      <c r="K2409" s="7">
        <v>0</v>
      </c>
      <c r="L2409" s="164">
        <v>0</v>
      </c>
      <c r="M2409" s="16">
        <v>0</v>
      </c>
      <c r="N2409" s="13">
        <v>46074</v>
      </c>
    </row>
    <row r="2410" spans="1:14" x14ac:dyDescent="0.15">
      <c r="A2410" s="163" t="s">
        <v>427</v>
      </c>
      <c r="B2410" s="164">
        <v>10633</v>
      </c>
      <c r="C2410" s="163" t="s">
        <v>727</v>
      </c>
      <c r="D2410" s="164">
        <v>1</v>
      </c>
      <c r="E2410" s="7">
        <v>159</v>
      </c>
      <c r="F2410" s="7">
        <v>0</v>
      </c>
      <c r="G2410" s="7">
        <v>0</v>
      </c>
      <c r="H2410" s="7">
        <v>0</v>
      </c>
      <c r="I2410" s="7">
        <v>159</v>
      </c>
      <c r="J2410" s="7">
        <v>0</v>
      </c>
      <c r="K2410" s="7">
        <v>159</v>
      </c>
      <c r="L2410" s="164">
        <v>1</v>
      </c>
      <c r="M2410" s="16">
        <v>0</v>
      </c>
      <c r="N2410" s="13">
        <v>46074</v>
      </c>
    </row>
    <row r="2411" spans="1:14" x14ac:dyDescent="0.15">
      <c r="A2411" s="163" t="s">
        <v>514</v>
      </c>
      <c r="B2411" s="164">
        <v>10398</v>
      </c>
      <c r="C2411" s="163" t="s">
        <v>32</v>
      </c>
      <c r="D2411" s="164">
        <v>1</v>
      </c>
      <c r="E2411" s="7">
        <v>625</v>
      </c>
      <c r="F2411" s="7">
        <v>0</v>
      </c>
      <c r="G2411" s="7">
        <v>0</v>
      </c>
      <c r="H2411" s="7">
        <v>0</v>
      </c>
      <c r="I2411" s="7">
        <v>625</v>
      </c>
      <c r="J2411" s="7">
        <v>0</v>
      </c>
      <c r="K2411" s="7">
        <v>625</v>
      </c>
      <c r="L2411" s="164">
        <v>1</v>
      </c>
      <c r="M2411" s="16">
        <v>0</v>
      </c>
      <c r="N2411" s="13">
        <v>46075</v>
      </c>
    </row>
    <row r="2412" spans="1:14" x14ac:dyDescent="0.15">
      <c r="A2412" s="163" t="s">
        <v>503</v>
      </c>
      <c r="B2412" s="164">
        <v>10044</v>
      </c>
      <c r="C2412" s="163" t="s">
        <v>481</v>
      </c>
      <c r="D2412" s="164">
        <v>1</v>
      </c>
      <c r="E2412" s="7">
        <v>260</v>
      </c>
      <c r="F2412" s="7">
        <v>0</v>
      </c>
      <c r="G2412" s="7">
        <v>0</v>
      </c>
      <c r="H2412" s="7">
        <v>0</v>
      </c>
      <c r="I2412" s="7">
        <v>260</v>
      </c>
      <c r="J2412" s="7">
        <v>0</v>
      </c>
      <c r="K2412" s="7">
        <v>260</v>
      </c>
      <c r="L2412" s="164">
        <v>1</v>
      </c>
      <c r="M2412" s="16">
        <v>0</v>
      </c>
      <c r="N2412" s="13">
        <v>46075</v>
      </c>
    </row>
    <row r="2413" spans="1:14" x14ac:dyDescent="0.15">
      <c r="A2413" s="163" t="s">
        <v>482</v>
      </c>
      <c r="B2413" s="164">
        <v>10109</v>
      </c>
      <c r="C2413" s="163" t="s">
        <v>483</v>
      </c>
      <c r="D2413" s="164">
        <v>1</v>
      </c>
      <c r="E2413" s="7">
        <v>275</v>
      </c>
      <c r="F2413" s="7">
        <v>0</v>
      </c>
      <c r="G2413" s="7">
        <v>0</v>
      </c>
      <c r="H2413" s="7">
        <v>0</v>
      </c>
      <c r="I2413" s="7">
        <v>275</v>
      </c>
      <c r="J2413" s="7">
        <v>0</v>
      </c>
      <c r="K2413" s="7">
        <v>275</v>
      </c>
      <c r="L2413" s="164">
        <v>1</v>
      </c>
      <c r="M2413" s="16">
        <v>0</v>
      </c>
      <c r="N2413" s="13">
        <v>46075</v>
      </c>
    </row>
    <row r="2414" spans="1:14" x14ac:dyDescent="0.15">
      <c r="A2414" s="163" t="s">
        <v>487</v>
      </c>
      <c r="B2414" s="164">
        <v>10442</v>
      </c>
      <c r="C2414" s="163" t="s">
        <v>99</v>
      </c>
      <c r="D2414" s="164">
        <v>2</v>
      </c>
      <c r="E2414" s="7">
        <v>166</v>
      </c>
      <c r="F2414" s="7">
        <v>0</v>
      </c>
      <c r="G2414" s="7">
        <v>0</v>
      </c>
      <c r="H2414" s="7">
        <v>5.87</v>
      </c>
      <c r="I2414" s="7">
        <v>160.13</v>
      </c>
      <c r="J2414" s="7">
        <v>0</v>
      </c>
      <c r="K2414" s="7">
        <v>160.13</v>
      </c>
      <c r="L2414" s="164">
        <v>1</v>
      </c>
      <c r="M2414" s="16">
        <v>0</v>
      </c>
      <c r="N2414" s="13">
        <v>46075</v>
      </c>
    </row>
    <row r="2415" spans="1:14" x14ac:dyDescent="0.15">
      <c r="A2415" s="163" t="s">
        <v>525</v>
      </c>
      <c r="B2415" s="164">
        <v>10214</v>
      </c>
      <c r="C2415" s="163" t="s">
        <v>491</v>
      </c>
      <c r="D2415" s="164">
        <v>2</v>
      </c>
      <c r="E2415" s="7">
        <v>530</v>
      </c>
      <c r="F2415" s="7">
        <v>0</v>
      </c>
      <c r="G2415" s="7">
        <v>0</v>
      </c>
      <c r="H2415" s="7">
        <v>22.92</v>
      </c>
      <c r="I2415" s="7">
        <v>507.08</v>
      </c>
      <c r="J2415" s="7">
        <v>0</v>
      </c>
      <c r="K2415" s="7">
        <v>507.08</v>
      </c>
      <c r="L2415" s="164">
        <v>1</v>
      </c>
      <c r="M2415" s="16">
        <v>0</v>
      </c>
      <c r="N2415" s="13">
        <v>46075</v>
      </c>
    </row>
    <row r="2416" spans="1:14" x14ac:dyDescent="0.15">
      <c r="A2416" s="163" t="s">
        <v>493</v>
      </c>
      <c r="B2416" s="164">
        <v>10264</v>
      </c>
      <c r="C2416" s="163" t="s">
        <v>9</v>
      </c>
      <c r="D2416" s="164">
        <v>3</v>
      </c>
      <c r="E2416" s="7">
        <v>570</v>
      </c>
      <c r="F2416" s="7">
        <v>0</v>
      </c>
      <c r="G2416" s="7">
        <v>0</v>
      </c>
      <c r="H2416" s="7">
        <v>0</v>
      </c>
      <c r="I2416" s="7">
        <v>570</v>
      </c>
      <c r="J2416" s="7">
        <v>0</v>
      </c>
      <c r="K2416" s="7">
        <v>570</v>
      </c>
      <c r="L2416" s="164">
        <v>1</v>
      </c>
      <c r="M2416" s="16">
        <v>0</v>
      </c>
      <c r="N2416" s="13">
        <v>46075</v>
      </c>
    </row>
    <row r="2417" spans="1:14" x14ac:dyDescent="0.15">
      <c r="A2417" s="163" t="s">
        <v>557</v>
      </c>
      <c r="B2417" s="164">
        <v>10368</v>
      </c>
      <c r="C2417" s="163" t="s">
        <v>9</v>
      </c>
      <c r="D2417" s="164">
        <v>1</v>
      </c>
      <c r="E2417" s="7">
        <v>265</v>
      </c>
      <c r="F2417" s="7">
        <v>0</v>
      </c>
      <c r="G2417" s="7">
        <v>0</v>
      </c>
      <c r="H2417" s="7">
        <v>22.92</v>
      </c>
      <c r="I2417" s="7">
        <v>242.08</v>
      </c>
      <c r="J2417" s="7">
        <v>0</v>
      </c>
      <c r="K2417" s="7">
        <v>242.08</v>
      </c>
      <c r="L2417" s="164">
        <v>1</v>
      </c>
      <c r="M2417" s="16">
        <v>0</v>
      </c>
      <c r="N2417" s="13">
        <v>46075</v>
      </c>
    </row>
    <row r="2418" spans="1:14" x14ac:dyDescent="0.15">
      <c r="A2418" s="163" t="s">
        <v>507</v>
      </c>
      <c r="B2418" s="164">
        <v>10373</v>
      </c>
      <c r="C2418" s="163" t="s">
        <v>9</v>
      </c>
      <c r="D2418" s="164">
        <v>1</v>
      </c>
      <c r="E2418" s="7">
        <v>275</v>
      </c>
      <c r="F2418" s="7">
        <v>0</v>
      </c>
      <c r="G2418" s="7">
        <v>0</v>
      </c>
      <c r="H2418" s="7">
        <v>0</v>
      </c>
      <c r="I2418" s="7">
        <v>275</v>
      </c>
      <c r="J2418" s="7">
        <v>0</v>
      </c>
      <c r="K2418" s="7">
        <v>275</v>
      </c>
      <c r="L2418" s="164">
        <v>1</v>
      </c>
      <c r="M2418" s="16">
        <v>0</v>
      </c>
      <c r="N2418" s="13">
        <v>46075</v>
      </c>
    </row>
    <row r="2419" spans="1:14" x14ac:dyDescent="0.15">
      <c r="A2419" s="163" t="s">
        <v>527</v>
      </c>
      <c r="B2419" s="164">
        <v>10382</v>
      </c>
      <c r="C2419" s="163" t="s">
        <v>9</v>
      </c>
      <c r="D2419" s="164">
        <v>1</v>
      </c>
      <c r="E2419" s="7">
        <v>235</v>
      </c>
      <c r="F2419" s="7">
        <v>0</v>
      </c>
      <c r="G2419" s="7">
        <v>0</v>
      </c>
      <c r="H2419" s="7">
        <v>0</v>
      </c>
      <c r="I2419" s="7">
        <v>235</v>
      </c>
      <c r="J2419" s="7">
        <v>0</v>
      </c>
      <c r="K2419" s="7">
        <v>235</v>
      </c>
      <c r="L2419" s="164">
        <v>1</v>
      </c>
      <c r="M2419" s="16">
        <v>0</v>
      </c>
      <c r="N2419" s="13">
        <v>46075</v>
      </c>
    </row>
    <row r="2420" spans="1:14" x14ac:dyDescent="0.15">
      <c r="A2420" s="163" t="s">
        <v>652</v>
      </c>
      <c r="B2420" s="164">
        <v>10007</v>
      </c>
      <c r="C2420" s="163" t="s">
        <v>9</v>
      </c>
      <c r="D2420" s="164">
        <v>1</v>
      </c>
      <c r="E2420" s="7">
        <v>275</v>
      </c>
      <c r="F2420" s="7">
        <v>0</v>
      </c>
      <c r="G2420" s="7">
        <v>0</v>
      </c>
      <c r="H2420" s="7">
        <v>19.46</v>
      </c>
      <c r="I2420" s="7">
        <v>255.54</v>
      </c>
      <c r="J2420" s="7">
        <v>0</v>
      </c>
      <c r="K2420" s="7">
        <v>255.54</v>
      </c>
      <c r="L2420" s="164">
        <v>1</v>
      </c>
      <c r="M2420" s="16">
        <v>0</v>
      </c>
      <c r="N2420" s="13">
        <v>46075</v>
      </c>
    </row>
    <row r="2421" spans="1:14" x14ac:dyDescent="0.15">
      <c r="A2421" s="163" t="s">
        <v>769</v>
      </c>
      <c r="B2421" s="164">
        <v>10482</v>
      </c>
      <c r="C2421" s="163" t="s">
        <v>77</v>
      </c>
      <c r="D2421" s="164">
        <v>1</v>
      </c>
      <c r="E2421" s="7">
        <v>1020</v>
      </c>
      <c r="F2421" s="7">
        <v>0</v>
      </c>
      <c r="G2421" s="7">
        <v>0</v>
      </c>
      <c r="H2421" s="7">
        <v>0</v>
      </c>
      <c r="I2421" s="7">
        <v>1020</v>
      </c>
      <c r="J2421" s="7">
        <v>0</v>
      </c>
      <c r="K2421" s="7">
        <v>1020</v>
      </c>
      <c r="L2421" s="164">
        <v>1</v>
      </c>
      <c r="M2421" s="16">
        <v>0</v>
      </c>
      <c r="N2421" s="13">
        <v>46075</v>
      </c>
    </row>
    <row r="2422" spans="1:14" x14ac:dyDescent="0.15">
      <c r="A2422" s="163" t="s">
        <v>545</v>
      </c>
      <c r="B2422" s="164">
        <v>10033</v>
      </c>
      <c r="C2422" s="163" t="s">
        <v>77</v>
      </c>
      <c r="D2422" s="164">
        <v>1</v>
      </c>
      <c r="E2422" s="7">
        <v>1290</v>
      </c>
      <c r="F2422" s="7">
        <v>0</v>
      </c>
      <c r="G2422" s="7">
        <v>0</v>
      </c>
      <c r="H2422" s="7">
        <v>0</v>
      </c>
      <c r="I2422" s="7">
        <v>1290</v>
      </c>
      <c r="J2422" s="7">
        <v>0</v>
      </c>
      <c r="K2422" s="7">
        <v>1290</v>
      </c>
      <c r="L2422" s="164">
        <v>1</v>
      </c>
      <c r="M2422" s="16">
        <v>0</v>
      </c>
      <c r="N2422" s="13">
        <v>46075</v>
      </c>
    </row>
    <row r="2423" spans="1:14" x14ac:dyDescent="0.15">
      <c r="A2423" s="163" t="s">
        <v>498</v>
      </c>
      <c r="B2423" s="164">
        <v>10356</v>
      </c>
      <c r="C2423" s="163" t="s">
        <v>19</v>
      </c>
      <c r="D2423" s="164">
        <v>1</v>
      </c>
      <c r="E2423" s="7">
        <v>360</v>
      </c>
      <c r="F2423" s="7">
        <v>0</v>
      </c>
      <c r="G2423" s="7">
        <v>0</v>
      </c>
      <c r="H2423" s="7">
        <v>0</v>
      </c>
      <c r="I2423" s="7">
        <v>360</v>
      </c>
      <c r="J2423" s="7">
        <v>0</v>
      </c>
      <c r="K2423" s="7">
        <v>360</v>
      </c>
      <c r="L2423" s="164">
        <v>1</v>
      </c>
      <c r="M2423" s="16">
        <v>0</v>
      </c>
      <c r="N2423" s="13">
        <v>46075</v>
      </c>
    </row>
    <row r="2424" spans="1:14" x14ac:dyDescent="0.15">
      <c r="A2424" s="163" t="s">
        <v>512</v>
      </c>
      <c r="B2424" s="164">
        <v>10427</v>
      </c>
      <c r="C2424" s="163" t="s">
        <v>12</v>
      </c>
      <c r="D2424" s="164">
        <v>2</v>
      </c>
      <c r="E2424" s="7">
        <v>718</v>
      </c>
      <c r="F2424" s="7">
        <v>0</v>
      </c>
      <c r="G2424" s="7">
        <v>0</v>
      </c>
      <c r="H2424" s="7">
        <v>25.4</v>
      </c>
      <c r="I2424" s="7">
        <v>692.6</v>
      </c>
      <c r="J2424" s="7">
        <v>0</v>
      </c>
      <c r="K2424" s="7">
        <v>692.6</v>
      </c>
      <c r="L2424" s="164">
        <v>1</v>
      </c>
      <c r="M2424" s="16">
        <v>0</v>
      </c>
      <c r="N2424" s="13">
        <v>46075</v>
      </c>
    </row>
    <row r="2425" spans="1:14" x14ac:dyDescent="0.15">
      <c r="A2425" s="163" t="s">
        <v>617</v>
      </c>
      <c r="B2425" s="164">
        <v>10428</v>
      </c>
      <c r="C2425" s="163" t="s">
        <v>12</v>
      </c>
      <c r="D2425" s="164">
        <v>1</v>
      </c>
      <c r="E2425" s="7">
        <v>349</v>
      </c>
      <c r="F2425" s="7">
        <v>0</v>
      </c>
      <c r="G2425" s="7">
        <v>0</v>
      </c>
      <c r="H2425" s="7">
        <v>0</v>
      </c>
      <c r="I2425" s="7">
        <v>349</v>
      </c>
      <c r="J2425" s="7">
        <v>0</v>
      </c>
      <c r="K2425" s="7">
        <v>349</v>
      </c>
      <c r="L2425" s="164">
        <v>1</v>
      </c>
      <c r="M2425" s="16">
        <v>0</v>
      </c>
      <c r="N2425" s="13">
        <v>46075</v>
      </c>
    </row>
    <row r="2426" spans="1:14" x14ac:dyDescent="0.15">
      <c r="A2426" s="163" t="s">
        <v>573</v>
      </c>
      <c r="B2426" s="164">
        <v>10035</v>
      </c>
      <c r="C2426" s="163" t="s">
        <v>462</v>
      </c>
      <c r="D2426" s="164">
        <v>1</v>
      </c>
      <c r="E2426" s="7">
        <v>320</v>
      </c>
      <c r="F2426" s="7">
        <v>0</v>
      </c>
      <c r="G2426" s="7">
        <v>0</v>
      </c>
      <c r="H2426" s="7">
        <v>0</v>
      </c>
      <c r="I2426" s="7">
        <v>320</v>
      </c>
      <c r="J2426" s="7">
        <v>0</v>
      </c>
      <c r="K2426" s="7">
        <v>320</v>
      </c>
      <c r="L2426" s="164">
        <v>1</v>
      </c>
      <c r="M2426" s="16">
        <v>0</v>
      </c>
      <c r="N2426" s="13">
        <v>46075</v>
      </c>
    </row>
    <row r="2427" spans="1:14" x14ac:dyDescent="0.15">
      <c r="A2427" s="163" t="s">
        <v>739</v>
      </c>
      <c r="B2427" s="164">
        <v>10653</v>
      </c>
      <c r="C2427" s="163" t="s">
        <v>4</v>
      </c>
      <c r="D2427" s="164">
        <v>1</v>
      </c>
      <c r="E2427" s="7">
        <v>275</v>
      </c>
      <c r="F2427" s="7">
        <v>0</v>
      </c>
      <c r="G2427" s="7">
        <v>0</v>
      </c>
      <c r="H2427" s="7">
        <v>19.46</v>
      </c>
      <c r="I2427" s="7">
        <v>255.54</v>
      </c>
      <c r="J2427" s="7">
        <v>0</v>
      </c>
      <c r="K2427" s="7">
        <v>255.54</v>
      </c>
      <c r="L2427" s="164">
        <v>1</v>
      </c>
      <c r="M2427" s="16">
        <v>0</v>
      </c>
      <c r="N2427" s="13">
        <v>46075</v>
      </c>
    </row>
    <row r="2428" spans="1:14" x14ac:dyDescent="0.15">
      <c r="A2428" s="163" t="s">
        <v>591</v>
      </c>
      <c r="B2428" s="164">
        <v>10509</v>
      </c>
      <c r="C2428" s="163" t="s">
        <v>79</v>
      </c>
      <c r="D2428" s="164">
        <v>1</v>
      </c>
      <c r="E2428" s="7">
        <v>320</v>
      </c>
      <c r="F2428" s="7">
        <v>0</v>
      </c>
      <c r="G2428" s="7">
        <v>0</v>
      </c>
      <c r="H2428" s="7">
        <v>0</v>
      </c>
      <c r="I2428" s="7">
        <v>320</v>
      </c>
      <c r="J2428" s="7">
        <v>0</v>
      </c>
      <c r="K2428" s="7">
        <v>320</v>
      </c>
      <c r="L2428" s="164">
        <v>1</v>
      </c>
      <c r="M2428" s="16">
        <v>0</v>
      </c>
      <c r="N2428" s="13">
        <v>46075</v>
      </c>
    </row>
    <row r="2429" spans="1:14" x14ac:dyDescent="0.15">
      <c r="A2429" s="163" t="s">
        <v>755</v>
      </c>
      <c r="B2429" s="164">
        <v>10508</v>
      </c>
      <c r="C2429" s="163" t="s">
        <v>79</v>
      </c>
      <c r="D2429" s="164">
        <v>1</v>
      </c>
      <c r="E2429" s="7">
        <v>280</v>
      </c>
      <c r="F2429" s="7">
        <v>0</v>
      </c>
      <c r="G2429" s="7">
        <v>0</v>
      </c>
      <c r="H2429" s="7">
        <v>19.809999999999999</v>
      </c>
      <c r="I2429" s="7">
        <v>260.19</v>
      </c>
      <c r="J2429" s="7">
        <v>0</v>
      </c>
      <c r="K2429" s="7">
        <v>260.19</v>
      </c>
      <c r="L2429" s="164">
        <v>1</v>
      </c>
      <c r="M2429" s="16">
        <v>0</v>
      </c>
      <c r="N2429" s="13">
        <v>46075</v>
      </c>
    </row>
    <row r="2430" spans="1:14" x14ac:dyDescent="0.15">
      <c r="A2430" s="163" t="s">
        <v>535</v>
      </c>
      <c r="B2430" s="164">
        <v>10517</v>
      </c>
      <c r="C2430" s="163" t="s">
        <v>79</v>
      </c>
      <c r="D2430" s="164">
        <v>1</v>
      </c>
      <c r="E2430" s="7">
        <v>525</v>
      </c>
      <c r="F2430" s="7">
        <v>0</v>
      </c>
      <c r="G2430" s="7">
        <v>0</v>
      </c>
      <c r="H2430" s="7">
        <v>45.41</v>
      </c>
      <c r="I2430" s="7">
        <v>479.59</v>
      </c>
      <c r="J2430" s="7">
        <v>0</v>
      </c>
      <c r="K2430" s="7">
        <v>479.59</v>
      </c>
      <c r="L2430" s="164">
        <v>1</v>
      </c>
      <c r="M2430" s="16">
        <v>0</v>
      </c>
      <c r="N2430" s="13">
        <v>46075</v>
      </c>
    </row>
    <row r="2431" spans="1:14" x14ac:dyDescent="0.15">
      <c r="A2431" s="163" t="s">
        <v>660</v>
      </c>
      <c r="B2431" s="164">
        <v>10562</v>
      </c>
      <c r="C2431" s="163" t="s">
        <v>0</v>
      </c>
      <c r="D2431" s="164">
        <v>1</v>
      </c>
      <c r="E2431" s="7">
        <v>795</v>
      </c>
      <c r="F2431" s="7">
        <v>0</v>
      </c>
      <c r="G2431" s="7">
        <v>0</v>
      </c>
      <c r="H2431" s="7">
        <v>0</v>
      </c>
      <c r="I2431" s="7">
        <v>795</v>
      </c>
      <c r="J2431" s="7">
        <v>0</v>
      </c>
      <c r="K2431" s="7">
        <v>795</v>
      </c>
      <c r="L2431" s="164">
        <v>1</v>
      </c>
      <c r="M2431" s="16">
        <v>0</v>
      </c>
      <c r="N2431" s="13">
        <v>46075</v>
      </c>
    </row>
    <row r="2432" spans="1:14" x14ac:dyDescent="0.15">
      <c r="A2432" s="163" t="s">
        <v>427</v>
      </c>
      <c r="B2432" s="164">
        <v>10633</v>
      </c>
      <c r="C2432" s="163" t="s">
        <v>727</v>
      </c>
      <c r="D2432" s="164">
        <v>2</v>
      </c>
      <c r="E2432" s="7">
        <v>318</v>
      </c>
      <c r="F2432" s="7">
        <v>0</v>
      </c>
      <c r="G2432" s="7">
        <v>0</v>
      </c>
      <c r="H2432" s="7">
        <v>13.75</v>
      </c>
      <c r="I2432" s="7">
        <v>304.25</v>
      </c>
      <c r="J2432" s="7">
        <v>0</v>
      </c>
      <c r="K2432" s="7">
        <v>304.25</v>
      </c>
      <c r="L2432" s="164">
        <v>1</v>
      </c>
      <c r="M2432" s="16">
        <v>0</v>
      </c>
      <c r="N2432" s="13">
        <v>46075</v>
      </c>
    </row>
    <row r="2433" spans="1:14" x14ac:dyDescent="0.15">
      <c r="A2433" s="163" t="s">
        <v>474</v>
      </c>
      <c r="B2433" s="164">
        <v>10527</v>
      </c>
      <c r="C2433" s="163" t="s">
        <v>462</v>
      </c>
      <c r="D2433" s="164">
        <v>1</v>
      </c>
      <c r="E2433" s="7">
        <v>299</v>
      </c>
      <c r="F2433" s="7">
        <v>0</v>
      </c>
      <c r="G2433" s="7">
        <v>0</v>
      </c>
      <c r="H2433" s="7">
        <v>0</v>
      </c>
      <c r="I2433" s="7">
        <v>299</v>
      </c>
      <c r="J2433" s="7">
        <v>0</v>
      </c>
      <c r="K2433" s="7">
        <v>299</v>
      </c>
      <c r="L2433" s="164">
        <v>1</v>
      </c>
      <c r="M2433" s="16">
        <v>0</v>
      </c>
      <c r="N2433" s="13">
        <v>46075</v>
      </c>
    </row>
    <row r="2434" spans="1:14" x14ac:dyDescent="0.15">
      <c r="A2434" s="163" t="s">
        <v>429</v>
      </c>
      <c r="B2434" s="164">
        <v>10632</v>
      </c>
      <c r="C2434" s="163" t="s">
        <v>727</v>
      </c>
      <c r="D2434" s="164">
        <v>2</v>
      </c>
      <c r="E2434" s="7">
        <v>318</v>
      </c>
      <c r="F2434" s="7">
        <v>0</v>
      </c>
      <c r="G2434" s="7">
        <v>0</v>
      </c>
      <c r="H2434" s="7">
        <v>0</v>
      </c>
      <c r="I2434" s="7">
        <v>318</v>
      </c>
      <c r="J2434" s="7">
        <v>0</v>
      </c>
      <c r="K2434" s="7">
        <v>318</v>
      </c>
      <c r="L2434" s="164">
        <v>1</v>
      </c>
      <c r="M2434" s="16">
        <v>0</v>
      </c>
      <c r="N2434" s="13">
        <v>46075</v>
      </c>
    </row>
    <row r="2435" spans="1:14" x14ac:dyDescent="0.15">
      <c r="A2435" s="163" t="s">
        <v>501</v>
      </c>
      <c r="B2435" s="164">
        <v>10450</v>
      </c>
      <c r="C2435" s="163" t="s">
        <v>38</v>
      </c>
      <c r="D2435" s="164">
        <v>1</v>
      </c>
      <c r="E2435" s="7">
        <v>470</v>
      </c>
      <c r="F2435" s="7">
        <v>0</v>
      </c>
      <c r="G2435" s="7">
        <v>0</v>
      </c>
      <c r="H2435" s="7">
        <v>0</v>
      </c>
      <c r="I2435" s="7">
        <v>470</v>
      </c>
      <c r="J2435" s="7">
        <v>0</v>
      </c>
      <c r="K2435" s="7">
        <v>470</v>
      </c>
      <c r="L2435" s="164">
        <v>1</v>
      </c>
      <c r="M2435" s="16">
        <v>0</v>
      </c>
      <c r="N2435" s="13">
        <v>46076</v>
      </c>
    </row>
    <row r="2436" spans="1:14" x14ac:dyDescent="0.15">
      <c r="A2436" s="163" t="s">
        <v>478</v>
      </c>
      <c r="B2436" s="164">
        <v>10461</v>
      </c>
      <c r="C2436" s="163" t="s">
        <v>38</v>
      </c>
      <c r="D2436" s="164">
        <v>1</v>
      </c>
      <c r="E2436" s="7">
        <v>275</v>
      </c>
      <c r="F2436" s="7">
        <v>0</v>
      </c>
      <c r="G2436" s="7">
        <v>0</v>
      </c>
      <c r="H2436" s="7">
        <v>0</v>
      </c>
      <c r="I2436" s="7">
        <v>275</v>
      </c>
      <c r="J2436" s="7">
        <v>0</v>
      </c>
      <c r="K2436" s="7">
        <v>275</v>
      </c>
      <c r="L2436" s="164">
        <v>1</v>
      </c>
      <c r="M2436" s="16">
        <v>0</v>
      </c>
      <c r="N2436" s="13">
        <v>46076</v>
      </c>
    </row>
    <row r="2437" spans="1:14" x14ac:dyDescent="0.15">
      <c r="A2437" s="163" t="s">
        <v>480</v>
      </c>
      <c r="B2437" s="164">
        <v>10225</v>
      </c>
      <c r="C2437" s="163" t="s">
        <v>481</v>
      </c>
      <c r="D2437" s="164">
        <v>1</v>
      </c>
      <c r="E2437" s="7">
        <v>255</v>
      </c>
      <c r="F2437" s="7">
        <v>0</v>
      </c>
      <c r="G2437" s="7">
        <v>0</v>
      </c>
      <c r="H2437" s="7">
        <v>0</v>
      </c>
      <c r="I2437" s="7">
        <v>255</v>
      </c>
      <c r="J2437" s="7">
        <v>0</v>
      </c>
      <c r="K2437" s="7">
        <v>255</v>
      </c>
      <c r="L2437" s="164">
        <v>1</v>
      </c>
      <c r="M2437" s="16">
        <v>0</v>
      </c>
      <c r="N2437" s="13">
        <v>46076</v>
      </c>
    </row>
    <row r="2438" spans="1:14" x14ac:dyDescent="0.15">
      <c r="A2438" s="163" t="s">
        <v>538</v>
      </c>
      <c r="B2438" s="164">
        <v>10645</v>
      </c>
      <c r="C2438" s="163" t="s">
        <v>519</v>
      </c>
      <c r="D2438" s="164">
        <v>1</v>
      </c>
      <c r="E2438" s="7">
        <v>340</v>
      </c>
      <c r="F2438" s="7">
        <v>0</v>
      </c>
      <c r="G2438" s="7">
        <v>0</v>
      </c>
      <c r="H2438" s="7">
        <v>0</v>
      </c>
      <c r="I2438" s="7">
        <v>340</v>
      </c>
      <c r="J2438" s="7">
        <v>0</v>
      </c>
      <c r="K2438" s="7">
        <v>340</v>
      </c>
      <c r="L2438" s="164">
        <v>1</v>
      </c>
      <c r="M2438" s="16">
        <v>0</v>
      </c>
      <c r="N2438" s="13">
        <v>46076</v>
      </c>
    </row>
    <row r="2439" spans="1:14" x14ac:dyDescent="0.15">
      <c r="A2439" s="163" t="s">
        <v>503</v>
      </c>
      <c r="B2439" s="164">
        <v>10044</v>
      </c>
      <c r="C2439" s="163" t="s">
        <v>481</v>
      </c>
      <c r="D2439" s="164">
        <v>1</v>
      </c>
      <c r="E2439" s="7">
        <v>260</v>
      </c>
      <c r="F2439" s="7">
        <v>0</v>
      </c>
      <c r="G2439" s="7">
        <v>0</v>
      </c>
      <c r="H2439" s="7">
        <v>0</v>
      </c>
      <c r="I2439" s="7">
        <v>260</v>
      </c>
      <c r="J2439" s="7">
        <v>0</v>
      </c>
      <c r="K2439" s="7">
        <v>260</v>
      </c>
      <c r="L2439" s="164">
        <v>1</v>
      </c>
      <c r="M2439" s="16">
        <v>0</v>
      </c>
      <c r="N2439" s="13">
        <v>46076</v>
      </c>
    </row>
    <row r="2440" spans="1:14" x14ac:dyDescent="0.15">
      <c r="A2440" s="163" t="s">
        <v>539</v>
      </c>
      <c r="B2440" s="164">
        <v>10130</v>
      </c>
      <c r="C2440" s="163" t="s">
        <v>483</v>
      </c>
      <c r="D2440" s="164">
        <v>1</v>
      </c>
      <c r="E2440" s="7">
        <v>385</v>
      </c>
      <c r="F2440" s="7">
        <v>0</v>
      </c>
      <c r="G2440" s="7">
        <v>0</v>
      </c>
      <c r="H2440" s="7">
        <v>0</v>
      </c>
      <c r="I2440" s="7">
        <v>385</v>
      </c>
      <c r="J2440" s="7">
        <v>0</v>
      </c>
      <c r="K2440" s="7">
        <v>385</v>
      </c>
      <c r="L2440" s="164">
        <v>1</v>
      </c>
      <c r="M2440" s="16">
        <v>0</v>
      </c>
      <c r="N2440" s="13">
        <v>46076</v>
      </c>
    </row>
    <row r="2441" spans="1:14" x14ac:dyDescent="0.15">
      <c r="A2441" s="163" t="s">
        <v>482</v>
      </c>
      <c r="B2441" s="164">
        <v>10109</v>
      </c>
      <c r="C2441" s="163" t="s">
        <v>483</v>
      </c>
      <c r="D2441" s="164">
        <v>1</v>
      </c>
      <c r="E2441" s="7">
        <v>275</v>
      </c>
      <c r="F2441" s="7">
        <v>0</v>
      </c>
      <c r="G2441" s="7">
        <v>0</v>
      </c>
      <c r="H2441" s="7">
        <v>0</v>
      </c>
      <c r="I2441" s="7">
        <v>275</v>
      </c>
      <c r="J2441" s="7">
        <v>0</v>
      </c>
      <c r="K2441" s="7">
        <v>275</v>
      </c>
      <c r="L2441" s="164">
        <v>1</v>
      </c>
      <c r="M2441" s="16">
        <v>0</v>
      </c>
      <c r="N2441" s="13">
        <v>46076</v>
      </c>
    </row>
    <row r="2442" spans="1:14" x14ac:dyDescent="0.15">
      <c r="A2442" s="163" t="s">
        <v>577</v>
      </c>
      <c r="B2442" s="164">
        <v>10097</v>
      </c>
      <c r="C2442" s="163" t="s">
        <v>483</v>
      </c>
      <c r="D2442" s="164">
        <v>1</v>
      </c>
      <c r="E2442" s="7">
        <v>355</v>
      </c>
      <c r="F2442" s="7">
        <v>0</v>
      </c>
      <c r="G2442" s="7">
        <v>0</v>
      </c>
      <c r="H2442" s="7">
        <v>0</v>
      </c>
      <c r="I2442" s="7">
        <v>355</v>
      </c>
      <c r="J2442" s="7">
        <v>0</v>
      </c>
      <c r="K2442" s="7">
        <v>355</v>
      </c>
      <c r="L2442" s="164">
        <v>1</v>
      </c>
      <c r="M2442" s="16">
        <v>0</v>
      </c>
      <c r="N2442" s="13">
        <v>46076</v>
      </c>
    </row>
    <row r="2443" spans="1:14" x14ac:dyDescent="0.15">
      <c r="A2443" s="163" t="s">
        <v>799</v>
      </c>
      <c r="B2443" s="164">
        <v>10444</v>
      </c>
      <c r="C2443" s="163" t="s">
        <v>99</v>
      </c>
      <c r="D2443" s="164">
        <v>1</v>
      </c>
      <c r="E2443" s="7">
        <v>75</v>
      </c>
      <c r="F2443" s="7">
        <v>0</v>
      </c>
      <c r="G2443" s="7">
        <v>0</v>
      </c>
      <c r="H2443" s="7">
        <v>0</v>
      </c>
      <c r="I2443" s="7">
        <v>75</v>
      </c>
      <c r="J2443" s="7">
        <v>0</v>
      </c>
      <c r="K2443" s="7">
        <v>75</v>
      </c>
      <c r="L2443" s="164">
        <v>1</v>
      </c>
      <c r="M2443" s="16">
        <v>0</v>
      </c>
      <c r="N2443" s="13">
        <v>46076</v>
      </c>
    </row>
    <row r="2444" spans="1:14" x14ac:dyDescent="0.15">
      <c r="A2444" s="163" t="s">
        <v>489</v>
      </c>
      <c r="B2444" s="164">
        <v>10445</v>
      </c>
      <c r="C2444" s="163" t="s">
        <v>99</v>
      </c>
      <c r="D2444" s="164">
        <v>4</v>
      </c>
      <c r="E2444" s="7">
        <v>780</v>
      </c>
      <c r="F2444" s="7">
        <v>0</v>
      </c>
      <c r="G2444" s="7">
        <v>0</v>
      </c>
      <c r="H2444" s="7">
        <v>0</v>
      </c>
      <c r="I2444" s="7">
        <v>780</v>
      </c>
      <c r="J2444" s="7">
        <v>0</v>
      </c>
      <c r="K2444" s="7">
        <v>780</v>
      </c>
      <c r="L2444" s="164">
        <v>1</v>
      </c>
      <c r="M2444" s="16">
        <v>0</v>
      </c>
      <c r="N2444" s="13">
        <v>46076</v>
      </c>
    </row>
    <row r="2445" spans="1:14" x14ac:dyDescent="0.15">
      <c r="A2445" s="163" t="s">
        <v>506</v>
      </c>
      <c r="B2445" s="164">
        <v>10221</v>
      </c>
      <c r="C2445" s="163" t="s">
        <v>491</v>
      </c>
      <c r="D2445" s="164">
        <v>2</v>
      </c>
      <c r="E2445" s="7">
        <v>510</v>
      </c>
      <c r="F2445" s="7">
        <v>0</v>
      </c>
      <c r="G2445" s="7">
        <v>0</v>
      </c>
      <c r="H2445" s="7">
        <v>0</v>
      </c>
      <c r="I2445" s="7">
        <v>510</v>
      </c>
      <c r="J2445" s="7">
        <v>0</v>
      </c>
      <c r="K2445" s="7">
        <v>510</v>
      </c>
      <c r="L2445" s="164">
        <v>1</v>
      </c>
      <c r="M2445" s="16">
        <v>0</v>
      </c>
      <c r="N2445" s="13">
        <v>46076</v>
      </c>
    </row>
    <row r="2446" spans="1:14" x14ac:dyDescent="0.15">
      <c r="A2446" s="163" t="s">
        <v>543</v>
      </c>
      <c r="B2446" s="164">
        <v>10222</v>
      </c>
      <c r="C2446" s="163" t="s">
        <v>491</v>
      </c>
      <c r="D2446" s="164">
        <v>1</v>
      </c>
      <c r="E2446" s="7">
        <v>235</v>
      </c>
      <c r="F2446" s="7">
        <v>0</v>
      </c>
      <c r="G2446" s="7">
        <v>0</v>
      </c>
      <c r="H2446" s="7">
        <v>0</v>
      </c>
      <c r="I2446" s="7">
        <v>235</v>
      </c>
      <c r="J2446" s="7">
        <v>0</v>
      </c>
      <c r="K2446" s="7">
        <v>235</v>
      </c>
      <c r="L2446" s="164">
        <v>1</v>
      </c>
      <c r="M2446" s="16">
        <v>0</v>
      </c>
      <c r="N2446" s="13">
        <v>46076</v>
      </c>
    </row>
    <row r="2447" spans="1:14" x14ac:dyDescent="0.15">
      <c r="A2447" s="163" t="s">
        <v>490</v>
      </c>
      <c r="B2447" s="164">
        <v>10223</v>
      </c>
      <c r="C2447" s="163" t="s">
        <v>491</v>
      </c>
      <c r="D2447" s="164">
        <v>1</v>
      </c>
      <c r="E2447" s="7">
        <v>275</v>
      </c>
      <c r="F2447" s="7">
        <v>0</v>
      </c>
      <c r="G2447" s="7">
        <v>0</v>
      </c>
      <c r="H2447" s="7">
        <v>0</v>
      </c>
      <c r="I2447" s="7">
        <v>275</v>
      </c>
      <c r="J2447" s="7">
        <v>0</v>
      </c>
      <c r="K2447" s="7">
        <v>275</v>
      </c>
      <c r="L2447" s="164">
        <v>1</v>
      </c>
      <c r="M2447" s="16">
        <v>0</v>
      </c>
      <c r="N2447" s="13">
        <v>46076</v>
      </c>
    </row>
    <row r="2448" spans="1:14" x14ac:dyDescent="0.15">
      <c r="A2448" s="163" t="s">
        <v>493</v>
      </c>
      <c r="B2448" s="164">
        <v>10264</v>
      </c>
      <c r="C2448" s="163" t="s">
        <v>9</v>
      </c>
      <c r="D2448" s="164">
        <v>3</v>
      </c>
      <c r="E2448" s="7">
        <v>570</v>
      </c>
      <c r="F2448" s="7">
        <v>0</v>
      </c>
      <c r="G2448" s="7">
        <v>0</v>
      </c>
      <c r="H2448" s="7">
        <v>19</v>
      </c>
      <c r="I2448" s="7">
        <v>551</v>
      </c>
      <c r="J2448" s="7">
        <v>0</v>
      </c>
      <c r="K2448" s="7">
        <v>551</v>
      </c>
      <c r="L2448" s="164">
        <v>1</v>
      </c>
      <c r="M2448" s="16">
        <v>0</v>
      </c>
      <c r="N2448" s="13">
        <v>46076</v>
      </c>
    </row>
    <row r="2449" spans="1:14" x14ac:dyDescent="0.15">
      <c r="A2449" s="163" t="s">
        <v>494</v>
      </c>
      <c r="B2449" s="164">
        <v>10377</v>
      </c>
      <c r="C2449" s="163" t="s">
        <v>9</v>
      </c>
      <c r="D2449" s="164">
        <v>3</v>
      </c>
      <c r="E2449" s="7">
        <v>1035</v>
      </c>
      <c r="F2449" s="7">
        <v>0</v>
      </c>
      <c r="G2449" s="7">
        <v>0</v>
      </c>
      <c r="H2449" s="7">
        <v>34.5</v>
      </c>
      <c r="I2449" s="7">
        <v>1000.5</v>
      </c>
      <c r="J2449" s="7">
        <v>0</v>
      </c>
      <c r="K2449" s="7">
        <v>1000.5</v>
      </c>
      <c r="L2449" s="164">
        <v>1</v>
      </c>
      <c r="M2449" s="16">
        <v>0</v>
      </c>
      <c r="N2449" s="13">
        <v>46076</v>
      </c>
    </row>
    <row r="2450" spans="1:14" x14ac:dyDescent="0.15">
      <c r="A2450" s="163" t="s">
        <v>652</v>
      </c>
      <c r="B2450" s="164">
        <v>10007</v>
      </c>
      <c r="C2450" s="163" t="s">
        <v>9</v>
      </c>
      <c r="D2450" s="164">
        <v>1</v>
      </c>
      <c r="E2450" s="7">
        <v>275</v>
      </c>
      <c r="F2450" s="7">
        <v>0</v>
      </c>
      <c r="G2450" s="7">
        <v>0</v>
      </c>
      <c r="H2450" s="7">
        <v>27.5</v>
      </c>
      <c r="I2450" s="7">
        <v>247.5</v>
      </c>
      <c r="J2450" s="7">
        <v>0</v>
      </c>
      <c r="K2450" s="7">
        <v>247.5</v>
      </c>
      <c r="L2450" s="164">
        <v>1</v>
      </c>
      <c r="M2450" s="16">
        <v>0</v>
      </c>
      <c r="N2450" s="13">
        <v>46076</v>
      </c>
    </row>
    <row r="2451" spans="1:14" x14ac:dyDescent="0.15">
      <c r="A2451" s="163" t="s">
        <v>802</v>
      </c>
      <c r="B2451" s="164">
        <v>10365</v>
      </c>
      <c r="C2451" s="163" t="s">
        <v>9</v>
      </c>
      <c r="D2451" s="164">
        <v>1</v>
      </c>
      <c r="E2451" s="7">
        <v>320</v>
      </c>
      <c r="F2451" s="7">
        <v>0</v>
      </c>
      <c r="G2451" s="7">
        <v>0</v>
      </c>
      <c r="H2451" s="7">
        <v>0</v>
      </c>
      <c r="I2451" s="7">
        <v>320</v>
      </c>
      <c r="J2451" s="7">
        <v>0</v>
      </c>
      <c r="K2451" s="7">
        <v>320</v>
      </c>
      <c r="L2451" s="164">
        <v>1</v>
      </c>
      <c r="M2451" s="16">
        <v>0</v>
      </c>
      <c r="N2451" s="13">
        <v>46076</v>
      </c>
    </row>
    <row r="2452" spans="1:14" x14ac:dyDescent="0.15">
      <c r="A2452" s="163" t="s">
        <v>495</v>
      </c>
      <c r="B2452" s="164">
        <v>10354</v>
      </c>
      <c r="C2452" s="163" t="s">
        <v>19</v>
      </c>
      <c r="D2452" s="164">
        <v>1</v>
      </c>
      <c r="E2452" s="7">
        <v>350</v>
      </c>
      <c r="F2452" s="7">
        <v>0</v>
      </c>
      <c r="G2452" s="7">
        <v>0</v>
      </c>
      <c r="H2452" s="7">
        <v>0</v>
      </c>
      <c r="I2452" s="7">
        <v>350</v>
      </c>
      <c r="J2452" s="7">
        <v>0</v>
      </c>
      <c r="K2452" s="7">
        <v>350</v>
      </c>
      <c r="L2452" s="164">
        <v>1</v>
      </c>
      <c r="M2452" s="16">
        <v>0</v>
      </c>
      <c r="N2452" s="13">
        <v>46076</v>
      </c>
    </row>
    <row r="2453" spans="1:14" x14ac:dyDescent="0.15">
      <c r="A2453" s="163" t="s">
        <v>497</v>
      </c>
      <c r="B2453" s="164">
        <v>10359</v>
      </c>
      <c r="C2453" s="163" t="s">
        <v>19</v>
      </c>
      <c r="D2453" s="164">
        <v>1</v>
      </c>
      <c r="E2453" s="7">
        <v>385</v>
      </c>
      <c r="F2453" s="7">
        <v>0</v>
      </c>
      <c r="G2453" s="7">
        <v>0</v>
      </c>
      <c r="H2453" s="7">
        <v>0</v>
      </c>
      <c r="I2453" s="7">
        <v>385</v>
      </c>
      <c r="J2453" s="7">
        <v>0</v>
      </c>
      <c r="K2453" s="7">
        <v>385</v>
      </c>
      <c r="L2453" s="164">
        <v>1</v>
      </c>
      <c r="M2453" s="16">
        <v>0</v>
      </c>
      <c r="N2453" s="13">
        <v>46076</v>
      </c>
    </row>
    <row r="2454" spans="1:14" x14ac:dyDescent="0.15">
      <c r="A2454" s="163" t="s">
        <v>564</v>
      </c>
      <c r="B2454" s="164">
        <v>10037</v>
      </c>
      <c r="C2454" s="163" t="s">
        <v>4</v>
      </c>
      <c r="D2454" s="164">
        <v>1</v>
      </c>
      <c r="E2454" s="7">
        <v>385</v>
      </c>
      <c r="F2454" s="7">
        <v>0</v>
      </c>
      <c r="G2454" s="7">
        <v>0</v>
      </c>
      <c r="H2454" s="7">
        <v>0</v>
      </c>
      <c r="I2454" s="7">
        <v>385</v>
      </c>
      <c r="J2454" s="7">
        <v>0</v>
      </c>
      <c r="K2454" s="7">
        <v>385</v>
      </c>
      <c r="L2454" s="164">
        <v>1</v>
      </c>
      <c r="M2454" s="16">
        <v>0</v>
      </c>
      <c r="N2454" s="13">
        <v>46076</v>
      </c>
    </row>
    <row r="2455" spans="1:14" x14ac:dyDescent="0.15">
      <c r="A2455" s="163" t="s">
        <v>499</v>
      </c>
      <c r="B2455" s="164">
        <v>10423</v>
      </c>
      <c r="C2455" s="163" t="s">
        <v>79</v>
      </c>
      <c r="D2455" s="164">
        <v>1</v>
      </c>
      <c r="E2455" s="7">
        <v>280</v>
      </c>
      <c r="F2455" s="7">
        <v>0</v>
      </c>
      <c r="G2455" s="7">
        <v>0</v>
      </c>
      <c r="H2455" s="7">
        <v>56</v>
      </c>
      <c r="I2455" s="7">
        <v>224</v>
      </c>
      <c r="J2455" s="7">
        <v>0</v>
      </c>
      <c r="K2455" s="7">
        <v>224</v>
      </c>
      <c r="L2455" s="164">
        <v>1</v>
      </c>
      <c r="M2455" s="16">
        <v>0</v>
      </c>
      <c r="N2455" s="13">
        <v>46076</v>
      </c>
    </row>
    <row r="2456" spans="1:14" x14ac:dyDescent="0.15">
      <c r="A2456" s="163" t="s">
        <v>867</v>
      </c>
      <c r="B2456" s="164">
        <v>10743</v>
      </c>
      <c r="C2456" s="163" t="s">
        <v>462</v>
      </c>
      <c r="D2456" s="164">
        <v>1</v>
      </c>
      <c r="E2456" s="7">
        <v>25</v>
      </c>
      <c r="F2456" s="7">
        <v>0</v>
      </c>
      <c r="G2456" s="7">
        <v>0</v>
      </c>
      <c r="H2456" s="7">
        <v>2.68</v>
      </c>
      <c r="I2456" s="7">
        <v>22.32</v>
      </c>
      <c r="J2456" s="7">
        <v>0</v>
      </c>
      <c r="K2456" s="7">
        <v>22.32</v>
      </c>
      <c r="L2456" s="164">
        <v>1</v>
      </c>
      <c r="M2456" s="16">
        <v>0</v>
      </c>
      <c r="N2456" s="13">
        <v>46076</v>
      </c>
    </row>
    <row r="2457" spans="1:14" x14ac:dyDescent="0.15">
      <c r="A2457" s="163" t="s">
        <v>370</v>
      </c>
      <c r="B2457" s="164">
        <v>10175</v>
      </c>
      <c r="C2457" s="163" t="s">
        <v>462</v>
      </c>
      <c r="D2457" s="164">
        <v>2</v>
      </c>
      <c r="E2457" s="7">
        <v>440</v>
      </c>
      <c r="F2457" s="7">
        <v>0</v>
      </c>
      <c r="G2457" s="7">
        <v>0</v>
      </c>
      <c r="H2457" s="7">
        <v>47.25</v>
      </c>
      <c r="I2457" s="7">
        <v>392.75</v>
      </c>
      <c r="J2457" s="7">
        <v>0</v>
      </c>
      <c r="K2457" s="7">
        <v>392.75</v>
      </c>
      <c r="L2457" s="164">
        <v>1</v>
      </c>
      <c r="M2457" s="16">
        <v>0</v>
      </c>
      <c r="N2457" s="13">
        <v>46076</v>
      </c>
    </row>
    <row r="2458" spans="1:14" x14ac:dyDescent="0.15">
      <c r="A2458" s="163" t="s">
        <v>427</v>
      </c>
      <c r="B2458" s="164">
        <v>10633</v>
      </c>
      <c r="C2458" s="163" t="s">
        <v>727</v>
      </c>
      <c r="D2458" s="164">
        <v>2</v>
      </c>
      <c r="E2458" s="7">
        <v>318</v>
      </c>
      <c r="F2458" s="7">
        <v>0</v>
      </c>
      <c r="G2458" s="7">
        <v>0</v>
      </c>
      <c r="H2458" s="7">
        <v>0</v>
      </c>
      <c r="I2458" s="7">
        <v>318</v>
      </c>
      <c r="J2458" s="7">
        <v>0</v>
      </c>
      <c r="K2458" s="7">
        <v>318</v>
      </c>
      <c r="L2458" s="164">
        <v>1</v>
      </c>
      <c r="M2458" s="16">
        <v>0</v>
      </c>
      <c r="N2458" s="13">
        <v>46076</v>
      </c>
    </row>
    <row r="2459" spans="1:14" x14ac:dyDescent="0.15">
      <c r="A2459" s="163" t="s">
        <v>845</v>
      </c>
      <c r="B2459" s="164">
        <v>10641111111111</v>
      </c>
      <c r="C2459" s="163" t="s">
        <v>462</v>
      </c>
      <c r="D2459" s="164">
        <v>1</v>
      </c>
      <c r="E2459" s="7">
        <v>280</v>
      </c>
      <c r="F2459" s="7">
        <v>0</v>
      </c>
      <c r="G2459" s="7">
        <v>0</v>
      </c>
      <c r="H2459" s="7">
        <v>30.07</v>
      </c>
      <c r="I2459" s="7">
        <v>249.93</v>
      </c>
      <c r="J2459" s="7">
        <v>0</v>
      </c>
      <c r="K2459" s="7">
        <v>249.93</v>
      </c>
      <c r="L2459" s="164">
        <v>1</v>
      </c>
      <c r="M2459" s="16">
        <v>0</v>
      </c>
      <c r="N2459" s="13">
        <v>46076</v>
      </c>
    </row>
    <row r="2460" spans="1:14" x14ac:dyDescent="0.15">
      <c r="A2460" s="163" t="s">
        <v>500</v>
      </c>
      <c r="B2460" s="164">
        <v>10494</v>
      </c>
      <c r="C2460" s="163" t="s">
        <v>98</v>
      </c>
      <c r="D2460" s="164">
        <v>1</v>
      </c>
      <c r="E2460" s="7">
        <v>38</v>
      </c>
      <c r="F2460" s="7">
        <v>0</v>
      </c>
      <c r="G2460" s="7">
        <v>0</v>
      </c>
      <c r="H2460" s="7">
        <v>0</v>
      </c>
      <c r="I2460" s="7">
        <v>38</v>
      </c>
      <c r="J2460" s="7">
        <v>0</v>
      </c>
      <c r="K2460" s="7">
        <v>38</v>
      </c>
      <c r="L2460" s="164">
        <v>1</v>
      </c>
      <c r="M2460" s="16">
        <v>0</v>
      </c>
      <c r="N2460" s="13">
        <v>46076</v>
      </c>
    </row>
    <row r="2461" spans="1:14" x14ac:dyDescent="0.15">
      <c r="A2461" s="163" t="s">
        <v>615</v>
      </c>
      <c r="B2461" s="164">
        <v>10462</v>
      </c>
      <c r="C2461" s="163" t="s">
        <v>38</v>
      </c>
      <c r="D2461" s="164">
        <v>1</v>
      </c>
      <c r="E2461" s="7">
        <v>410</v>
      </c>
      <c r="F2461" s="7">
        <v>0</v>
      </c>
      <c r="G2461" s="7">
        <v>0</v>
      </c>
      <c r="H2461" s="7">
        <v>0</v>
      </c>
      <c r="I2461" s="7">
        <v>410</v>
      </c>
      <c r="J2461" s="7">
        <v>0</v>
      </c>
      <c r="K2461" s="7">
        <v>410</v>
      </c>
      <c r="L2461" s="164">
        <v>1</v>
      </c>
      <c r="M2461" s="16">
        <v>0</v>
      </c>
      <c r="N2461" s="13">
        <v>46077</v>
      </c>
    </row>
    <row r="2462" spans="1:14" x14ac:dyDescent="0.15">
      <c r="A2462" s="163" t="s">
        <v>675</v>
      </c>
      <c r="B2462" s="164">
        <v>10575</v>
      </c>
      <c r="C2462" s="163" t="s">
        <v>399</v>
      </c>
      <c r="D2462" s="164">
        <v>1</v>
      </c>
      <c r="E2462" s="7">
        <v>0</v>
      </c>
      <c r="F2462" s="7">
        <v>0</v>
      </c>
      <c r="G2462" s="7">
        <v>0</v>
      </c>
      <c r="H2462" s="7">
        <v>0</v>
      </c>
      <c r="I2462" s="7">
        <v>0</v>
      </c>
      <c r="J2462" s="7">
        <v>0</v>
      </c>
      <c r="K2462" s="7">
        <v>0</v>
      </c>
      <c r="L2462" s="164">
        <v>0</v>
      </c>
      <c r="M2462" s="16">
        <v>0</v>
      </c>
      <c r="N2462" s="13">
        <v>46077</v>
      </c>
    </row>
    <row r="2463" spans="1:14" x14ac:dyDescent="0.15">
      <c r="A2463" s="163" t="s">
        <v>725</v>
      </c>
      <c r="B2463" s="164">
        <v>10098</v>
      </c>
      <c r="C2463" s="163" t="s">
        <v>483</v>
      </c>
      <c r="D2463" s="164">
        <v>1</v>
      </c>
      <c r="E2463" s="7">
        <v>275</v>
      </c>
      <c r="F2463" s="7">
        <v>0</v>
      </c>
      <c r="G2463" s="7">
        <v>0</v>
      </c>
      <c r="H2463" s="7">
        <v>55</v>
      </c>
      <c r="I2463" s="7">
        <v>220</v>
      </c>
      <c r="J2463" s="7">
        <v>0</v>
      </c>
      <c r="K2463" s="7">
        <v>220</v>
      </c>
      <c r="L2463" s="164">
        <v>1</v>
      </c>
      <c r="M2463" s="16">
        <v>0</v>
      </c>
      <c r="N2463" s="13">
        <v>46077</v>
      </c>
    </row>
    <row r="2464" spans="1:14" x14ac:dyDescent="0.15">
      <c r="A2464" s="163" t="s">
        <v>517</v>
      </c>
      <c r="B2464" s="164">
        <v>10070</v>
      </c>
      <c r="C2464" s="163" t="s">
        <v>481</v>
      </c>
      <c r="D2464" s="164">
        <v>1</v>
      </c>
      <c r="E2464" s="7">
        <v>275</v>
      </c>
      <c r="F2464" s="7">
        <v>0</v>
      </c>
      <c r="G2464" s="7">
        <v>0</v>
      </c>
      <c r="H2464" s="7">
        <v>55</v>
      </c>
      <c r="I2464" s="7">
        <v>220</v>
      </c>
      <c r="J2464" s="7">
        <v>0</v>
      </c>
      <c r="K2464" s="7">
        <v>220</v>
      </c>
      <c r="L2464" s="164">
        <v>1</v>
      </c>
      <c r="M2464" s="16">
        <v>0</v>
      </c>
      <c r="N2464" s="13">
        <v>46077</v>
      </c>
    </row>
    <row r="2465" spans="1:14" x14ac:dyDescent="0.15">
      <c r="A2465" s="163" t="s">
        <v>554</v>
      </c>
      <c r="B2465" s="164">
        <v>10067</v>
      </c>
      <c r="C2465" s="163" t="s">
        <v>481</v>
      </c>
      <c r="D2465" s="164">
        <v>1</v>
      </c>
      <c r="E2465" s="7">
        <v>275</v>
      </c>
      <c r="F2465" s="7">
        <v>0</v>
      </c>
      <c r="G2465" s="7">
        <v>0</v>
      </c>
      <c r="H2465" s="7">
        <v>0</v>
      </c>
      <c r="I2465" s="7">
        <v>275</v>
      </c>
      <c r="J2465" s="7">
        <v>0</v>
      </c>
      <c r="K2465" s="7">
        <v>275</v>
      </c>
      <c r="L2465" s="164">
        <v>1</v>
      </c>
      <c r="M2465" s="16">
        <v>0</v>
      </c>
      <c r="N2465" s="13">
        <v>46077</v>
      </c>
    </row>
    <row r="2466" spans="1:14" x14ac:dyDescent="0.15">
      <c r="A2466" s="163" t="s">
        <v>518</v>
      </c>
      <c r="B2466" s="164">
        <v>10145</v>
      </c>
      <c r="C2466" s="163" t="s">
        <v>519</v>
      </c>
      <c r="D2466" s="164">
        <v>1</v>
      </c>
      <c r="E2466" s="7">
        <v>370</v>
      </c>
      <c r="F2466" s="7">
        <v>0</v>
      </c>
      <c r="G2466" s="7">
        <v>0</v>
      </c>
      <c r="H2466" s="7">
        <v>0</v>
      </c>
      <c r="I2466" s="7">
        <v>370</v>
      </c>
      <c r="J2466" s="7">
        <v>0</v>
      </c>
      <c r="K2466" s="7">
        <v>370</v>
      </c>
      <c r="L2466" s="164">
        <v>1</v>
      </c>
      <c r="M2466" s="16">
        <v>0</v>
      </c>
      <c r="N2466" s="13">
        <v>46077</v>
      </c>
    </row>
    <row r="2467" spans="1:14" x14ac:dyDescent="0.15">
      <c r="A2467" s="163" t="s">
        <v>503</v>
      </c>
      <c r="B2467" s="164">
        <v>10044</v>
      </c>
      <c r="C2467" s="163" t="s">
        <v>481</v>
      </c>
      <c r="D2467" s="164">
        <v>1</v>
      </c>
      <c r="E2467" s="7">
        <v>260</v>
      </c>
      <c r="F2467" s="7">
        <v>0</v>
      </c>
      <c r="G2467" s="7">
        <v>0</v>
      </c>
      <c r="H2467" s="7">
        <v>0</v>
      </c>
      <c r="I2467" s="7">
        <v>260</v>
      </c>
      <c r="J2467" s="7">
        <v>0</v>
      </c>
      <c r="K2467" s="7">
        <v>260</v>
      </c>
      <c r="L2467" s="164">
        <v>1</v>
      </c>
      <c r="M2467" s="16">
        <v>0</v>
      </c>
      <c r="N2467" s="13">
        <v>46077</v>
      </c>
    </row>
    <row r="2468" spans="1:14" x14ac:dyDescent="0.15">
      <c r="A2468" s="163" t="s">
        <v>482</v>
      </c>
      <c r="B2468" s="164">
        <v>10109</v>
      </c>
      <c r="C2468" s="163" t="s">
        <v>483</v>
      </c>
      <c r="D2468" s="164">
        <v>1</v>
      </c>
      <c r="E2468" s="7">
        <v>275</v>
      </c>
      <c r="F2468" s="7">
        <v>0</v>
      </c>
      <c r="G2468" s="7">
        <v>0</v>
      </c>
      <c r="H2468" s="7">
        <v>0</v>
      </c>
      <c r="I2468" s="7">
        <v>275</v>
      </c>
      <c r="J2468" s="7">
        <v>0</v>
      </c>
      <c r="K2468" s="7">
        <v>275</v>
      </c>
      <c r="L2468" s="164">
        <v>1</v>
      </c>
      <c r="M2468" s="16">
        <v>0</v>
      </c>
      <c r="N2468" s="13">
        <v>46077</v>
      </c>
    </row>
    <row r="2469" spans="1:14" x14ac:dyDescent="0.15">
      <c r="A2469" s="163" t="s">
        <v>487</v>
      </c>
      <c r="B2469" s="164">
        <v>10442</v>
      </c>
      <c r="C2469" s="163" t="s">
        <v>99</v>
      </c>
      <c r="D2469" s="164">
        <v>1</v>
      </c>
      <c r="E2469" s="7">
        <v>83</v>
      </c>
      <c r="F2469" s="7">
        <v>0</v>
      </c>
      <c r="G2469" s="7">
        <v>0</v>
      </c>
      <c r="H2469" s="7">
        <v>0</v>
      </c>
      <c r="I2469" s="7">
        <v>83</v>
      </c>
      <c r="J2469" s="7">
        <v>0</v>
      </c>
      <c r="K2469" s="7">
        <v>83</v>
      </c>
      <c r="L2469" s="164">
        <v>1</v>
      </c>
      <c r="M2469" s="16">
        <v>0</v>
      </c>
      <c r="N2469" s="13">
        <v>46077</v>
      </c>
    </row>
    <row r="2470" spans="1:14" x14ac:dyDescent="0.15">
      <c r="A2470" s="163" t="s">
        <v>523</v>
      </c>
      <c r="B2470" s="164">
        <v>10446</v>
      </c>
      <c r="C2470" s="163" t="s">
        <v>99</v>
      </c>
      <c r="D2470" s="164">
        <v>1</v>
      </c>
      <c r="E2470" s="7">
        <v>195</v>
      </c>
      <c r="F2470" s="7">
        <v>0</v>
      </c>
      <c r="G2470" s="7">
        <v>0</v>
      </c>
      <c r="H2470" s="7">
        <v>0</v>
      </c>
      <c r="I2470" s="7">
        <v>195</v>
      </c>
      <c r="J2470" s="7">
        <v>0</v>
      </c>
      <c r="K2470" s="7">
        <v>195</v>
      </c>
      <c r="L2470" s="164">
        <v>1</v>
      </c>
      <c r="M2470" s="16">
        <v>0</v>
      </c>
      <c r="N2470" s="13">
        <v>46077</v>
      </c>
    </row>
    <row r="2471" spans="1:14" x14ac:dyDescent="0.15">
      <c r="A2471" s="163" t="s">
        <v>542</v>
      </c>
      <c r="B2471" s="164">
        <v>10436</v>
      </c>
      <c r="C2471" s="163" t="s">
        <v>99</v>
      </c>
      <c r="D2471" s="164">
        <v>3</v>
      </c>
      <c r="E2471" s="7">
        <v>135</v>
      </c>
      <c r="F2471" s="7">
        <v>0</v>
      </c>
      <c r="G2471" s="7">
        <v>0</v>
      </c>
      <c r="H2471" s="7">
        <v>0</v>
      </c>
      <c r="I2471" s="7">
        <v>135</v>
      </c>
      <c r="J2471" s="7">
        <v>0</v>
      </c>
      <c r="K2471" s="7">
        <v>135</v>
      </c>
      <c r="L2471" s="164">
        <v>1</v>
      </c>
      <c r="M2471" s="16">
        <v>0</v>
      </c>
      <c r="N2471" s="13">
        <v>46077</v>
      </c>
    </row>
    <row r="2472" spans="1:14" x14ac:dyDescent="0.15">
      <c r="A2472" s="163" t="s">
        <v>626</v>
      </c>
      <c r="B2472" s="164">
        <v>10471</v>
      </c>
      <c r="C2472" s="163" t="s">
        <v>5</v>
      </c>
      <c r="D2472" s="164">
        <v>1</v>
      </c>
      <c r="E2472" s="7">
        <v>495</v>
      </c>
      <c r="F2472" s="7">
        <v>0</v>
      </c>
      <c r="G2472" s="7">
        <v>0</v>
      </c>
      <c r="H2472" s="7">
        <v>0</v>
      </c>
      <c r="I2472" s="7">
        <v>495</v>
      </c>
      <c r="J2472" s="7">
        <v>0</v>
      </c>
      <c r="K2472" s="7">
        <v>495</v>
      </c>
      <c r="L2472" s="164">
        <v>1</v>
      </c>
      <c r="M2472" s="16">
        <v>0</v>
      </c>
      <c r="N2472" s="13">
        <v>46077</v>
      </c>
    </row>
    <row r="2473" spans="1:14" x14ac:dyDescent="0.15">
      <c r="A2473" s="163" t="s">
        <v>506</v>
      </c>
      <c r="B2473" s="164">
        <v>10221</v>
      </c>
      <c r="C2473" s="163" t="s">
        <v>491</v>
      </c>
      <c r="D2473" s="164">
        <v>1</v>
      </c>
      <c r="E2473" s="7">
        <v>255</v>
      </c>
      <c r="F2473" s="7">
        <v>0</v>
      </c>
      <c r="G2473" s="7">
        <v>0</v>
      </c>
      <c r="H2473" s="7">
        <v>0</v>
      </c>
      <c r="I2473" s="7">
        <v>255</v>
      </c>
      <c r="J2473" s="7">
        <v>0</v>
      </c>
      <c r="K2473" s="7">
        <v>255</v>
      </c>
      <c r="L2473" s="164">
        <v>1</v>
      </c>
      <c r="M2473" s="16">
        <v>0</v>
      </c>
      <c r="N2473" s="13">
        <v>46077</v>
      </c>
    </row>
    <row r="2474" spans="1:14" x14ac:dyDescent="0.15">
      <c r="A2474" s="163" t="s">
        <v>493</v>
      </c>
      <c r="B2474" s="164">
        <v>10264</v>
      </c>
      <c r="C2474" s="163" t="s">
        <v>9</v>
      </c>
      <c r="D2474" s="164">
        <v>5</v>
      </c>
      <c r="E2474" s="7">
        <v>950</v>
      </c>
      <c r="F2474" s="7">
        <v>0</v>
      </c>
      <c r="G2474" s="7">
        <v>0</v>
      </c>
      <c r="H2474" s="7">
        <v>18.88</v>
      </c>
      <c r="I2474" s="7">
        <v>931.12</v>
      </c>
      <c r="J2474" s="7">
        <v>0</v>
      </c>
      <c r="K2474" s="7">
        <v>931.12</v>
      </c>
      <c r="L2474" s="164">
        <v>1</v>
      </c>
      <c r="M2474" s="16">
        <v>0</v>
      </c>
      <c r="N2474" s="13">
        <v>46077</v>
      </c>
    </row>
    <row r="2475" spans="1:14" x14ac:dyDescent="0.15">
      <c r="A2475" s="163" t="s">
        <v>587</v>
      </c>
      <c r="B2475" s="164">
        <v>10381</v>
      </c>
      <c r="C2475" s="163" t="s">
        <v>9</v>
      </c>
      <c r="D2475" s="164">
        <v>1</v>
      </c>
      <c r="E2475" s="7">
        <v>225</v>
      </c>
      <c r="F2475" s="7">
        <v>0</v>
      </c>
      <c r="G2475" s="7">
        <v>0</v>
      </c>
      <c r="H2475" s="7">
        <v>0</v>
      </c>
      <c r="I2475" s="7">
        <v>225</v>
      </c>
      <c r="J2475" s="7">
        <v>0</v>
      </c>
      <c r="K2475" s="7">
        <v>225</v>
      </c>
      <c r="L2475" s="164">
        <v>1</v>
      </c>
      <c r="M2475" s="16">
        <v>0</v>
      </c>
      <c r="N2475" s="13">
        <v>46077</v>
      </c>
    </row>
    <row r="2476" spans="1:14" x14ac:dyDescent="0.15">
      <c r="A2476" s="163" t="s">
        <v>494</v>
      </c>
      <c r="B2476" s="164">
        <v>10377</v>
      </c>
      <c r="C2476" s="163" t="s">
        <v>9</v>
      </c>
      <c r="D2476" s="164">
        <v>1</v>
      </c>
      <c r="E2476" s="7">
        <v>345</v>
      </c>
      <c r="F2476" s="7">
        <v>0</v>
      </c>
      <c r="G2476" s="7">
        <v>0</v>
      </c>
      <c r="H2476" s="7">
        <v>0</v>
      </c>
      <c r="I2476" s="7">
        <v>345</v>
      </c>
      <c r="J2476" s="7">
        <v>0</v>
      </c>
      <c r="K2476" s="7">
        <v>345</v>
      </c>
      <c r="L2476" s="164">
        <v>1</v>
      </c>
      <c r="M2476" s="16">
        <v>0</v>
      </c>
      <c r="N2476" s="13">
        <v>46077</v>
      </c>
    </row>
    <row r="2477" spans="1:14" x14ac:dyDescent="0.15">
      <c r="A2477" s="163" t="s">
        <v>507</v>
      </c>
      <c r="B2477" s="164">
        <v>10373</v>
      </c>
      <c r="C2477" s="163" t="s">
        <v>9</v>
      </c>
      <c r="D2477" s="164">
        <v>1</v>
      </c>
      <c r="E2477" s="7">
        <v>275</v>
      </c>
      <c r="F2477" s="7">
        <v>0</v>
      </c>
      <c r="G2477" s="7">
        <v>0</v>
      </c>
      <c r="H2477" s="7">
        <v>27.33</v>
      </c>
      <c r="I2477" s="7">
        <v>247.67</v>
      </c>
      <c r="J2477" s="7">
        <v>0</v>
      </c>
      <c r="K2477" s="7">
        <v>247.67</v>
      </c>
      <c r="L2477" s="164">
        <v>1</v>
      </c>
      <c r="M2477" s="16">
        <v>0</v>
      </c>
      <c r="N2477" s="13">
        <v>46077</v>
      </c>
    </row>
    <row r="2478" spans="1:14" x14ac:dyDescent="0.15">
      <c r="A2478" s="163" t="s">
        <v>509</v>
      </c>
      <c r="B2478" s="164">
        <v>10364</v>
      </c>
      <c r="C2478" s="163" t="s">
        <v>9</v>
      </c>
      <c r="D2478" s="164">
        <v>1</v>
      </c>
      <c r="E2478" s="7">
        <v>330</v>
      </c>
      <c r="F2478" s="7">
        <v>0</v>
      </c>
      <c r="G2478" s="7">
        <v>0</v>
      </c>
      <c r="H2478" s="7">
        <v>0</v>
      </c>
      <c r="I2478" s="7">
        <v>330</v>
      </c>
      <c r="J2478" s="7">
        <v>0</v>
      </c>
      <c r="K2478" s="7">
        <v>330</v>
      </c>
      <c r="L2478" s="164">
        <v>1</v>
      </c>
      <c r="M2478" s="16">
        <v>0</v>
      </c>
      <c r="N2478" s="13">
        <v>46077</v>
      </c>
    </row>
    <row r="2479" spans="1:14" x14ac:dyDescent="0.15">
      <c r="A2479" s="163" t="s">
        <v>595</v>
      </c>
      <c r="B2479" s="164">
        <v>10367</v>
      </c>
      <c r="C2479" s="163" t="s">
        <v>9</v>
      </c>
      <c r="D2479" s="164">
        <v>1</v>
      </c>
      <c r="E2479" s="7">
        <v>330</v>
      </c>
      <c r="F2479" s="7">
        <v>0</v>
      </c>
      <c r="G2479" s="7">
        <v>0</v>
      </c>
      <c r="H2479" s="7">
        <v>32.79</v>
      </c>
      <c r="I2479" s="7">
        <v>297.20999999999998</v>
      </c>
      <c r="J2479" s="7">
        <v>0</v>
      </c>
      <c r="K2479" s="7">
        <v>297.20999999999998</v>
      </c>
      <c r="L2479" s="164">
        <v>1</v>
      </c>
      <c r="M2479" s="16">
        <v>0</v>
      </c>
      <c r="N2479" s="13">
        <v>46077</v>
      </c>
    </row>
    <row r="2480" spans="1:14" x14ac:dyDescent="0.15">
      <c r="A2480" s="163" t="s">
        <v>529</v>
      </c>
      <c r="B2480" s="164">
        <v>10353</v>
      </c>
      <c r="C2480" s="163" t="s">
        <v>19</v>
      </c>
      <c r="D2480" s="164">
        <v>1</v>
      </c>
      <c r="E2480" s="7">
        <v>350</v>
      </c>
      <c r="F2480" s="7">
        <v>0</v>
      </c>
      <c r="G2480" s="7">
        <v>0</v>
      </c>
      <c r="H2480" s="7">
        <v>0</v>
      </c>
      <c r="I2480" s="7">
        <v>350</v>
      </c>
      <c r="J2480" s="7">
        <v>0</v>
      </c>
      <c r="K2480" s="7">
        <v>350</v>
      </c>
      <c r="L2480" s="164">
        <v>1</v>
      </c>
      <c r="M2480" s="16">
        <v>0</v>
      </c>
      <c r="N2480" s="13">
        <v>46077</v>
      </c>
    </row>
    <row r="2481" spans="1:14" x14ac:dyDescent="0.15">
      <c r="A2481" s="163" t="s">
        <v>497</v>
      </c>
      <c r="B2481" s="164">
        <v>10359</v>
      </c>
      <c r="C2481" s="163" t="s">
        <v>19</v>
      </c>
      <c r="D2481" s="164">
        <v>1</v>
      </c>
      <c r="E2481" s="7">
        <v>385</v>
      </c>
      <c r="F2481" s="7">
        <v>0</v>
      </c>
      <c r="G2481" s="7">
        <v>0</v>
      </c>
      <c r="H2481" s="7">
        <v>0</v>
      </c>
      <c r="I2481" s="7">
        <v>385</v>
      </c>
      <c r="J2481" s="7">
        <v>0</v>
      </c>
      <c r="K2481" s="7">
        <v>385</v>
      </c>
      <c r="L2481" s="164">
        <v>1</v>
      </c>
      <c r="M2481" s="16">
        <v>0</v>
      </c>
      <c r="N2481" s="13">
        <v>46077</v>
      </c>
    </row>
    <row r="2482" spans="1:14" x14ac:dyDescent="0.15">
      <c r="A2482" s="163" t="s">
        <v>498</v>
      </c>
      <c r="B2482" s="164">
        <v>10356</v>
      </c>
      <c r="C2482" s="163" t="s">
        <v>19</v>
      </c>
      <c r="D2482" s="164">
        <v>1</v>
      </c>
      <c r="E2482" s="7">
        <v>360</v>
      </c>
      <c r="F2482" s="7">
        <v>0</v>
      </c>
      <c r="G2482" s="7">
        <v>0</v>
      </c>
      <c r="H2482" s="7">
        <v>0</v>
      </c>
      <c r="I2482" s="7">
        <v>360</v>
      </c>
      <c r="J2482" s="7">
        <v>0</v>
      </c>
      <c r="K2482" s="7">
        <v>360</v>
      </c>
      <c r="L2482" s="164">
        <v>1</v>
      </c>
      <c r="M2482" s="16">
        <v>0</v>
      </c>
      <c r="N2482" s="13">
        <v>46077</v>
      </c>
    </row>
    <row r="2483" spans="1:14" x14ac:dyDescent="0.15">
      <c r="A2483" s="163" t="s">
        <v>591</v>
      </c>
      <c r="B2483" s="164">
        <v>10509</v>
      </c>
      <c r="C2483" s="163" t="s">
        <v>79</v>
      </c>
      <c r="D2483" s="164">
        <v>1</v>
      </c>
      <c r="E2483" s="7">
        <v>320</v>
      </c>
      <c r="F2483" s="7">
        <v>0</v>
      </c>
      <c r="G2483" s="7">
        <v>0</v>
      </c>
      <c r="H2483" s="7">
        <v>0</v>
      </c>
      <c r="I2483" s="7">
        <v>320</v>
      </c>
      <c r="J2483" s="7">
        <v>0</v>
      </c>
      <c r="K2483" s="7">
        <v>320</v>
      </c>
      <c r="L2483" s="164">
        <v>1</v>
      </c>
      <c r="M2483" s="16">
        <v>0</v>
      </c>
      <c r="N2483" s="13">
        <v>46077</v>
      </c>
    </row>
    <row r="2484" spans="1:14" x14ac:dyDescent="0.15">
      <c r="A2484" s="163" t="s">
        <v>427</v>
      </c>
      <c r="B2484" s="164">
        <v>10633</v>
      </c>
      <c r="C2484" s="163" t="s">
        <v>727</v>
      </c>
      <c r="D2484" s="164">
        <v>4</v>
      </c>
      <c r="E2484" s="7">
        <v>636</v>
      </c>
      <c r="F2484" s="7">
        <v>0</v>
      </c>
      <c r="G2484" s="7">
        <v>0</v>
      </c>
      <c r="H2484" s="7">
        <v>0</v>
      </c>
      <c r="I2484" s="7">
        <v>636</v>
      </c>
      <c r="J2484" s="7">
        <v>0</v>
      </c>
      <c r="K2484" s="7">
        <v>636</v>
      </c>
      <c r="L2484" s="164">
        <v>1</v>
      </c>
      <c r="M2484" s="16">
        <v>0</v>
      </c>
      <c r="N2484" s="13">
        <v>46077</v>
      </c>
    </row>
    <row r="2485" spans="1:14" x14ac:dyDescent="0.15">
      <c r="A2485" s="163" t="s">
        <v>468</v>
      </c>
      <c r="B2485" s="164">
        <v>10506</v>
      </c>
      <c r="C2485" s="163" t="s">
        <v>399</v>
      </c>
      <c r="D2485" s="164">
        <v>1</v>
      </c>
      <c r="E2485" s="7">
        <v>0</v>
      </c>
      <c r="F2485" s="7">
        <v>0</v>
      </c>
      <c r="G2485" s="7">
        <v>0</v>
      </c>
      <c r="H2485" s="7">
        <v>0</v>
      </c>
      <c r="I2485" s="7">
        <v>0</v>
      </c>
      <c r="J2485" s="7">
        <v>0</v>
      </c>
      <c r="K2485" s="7">
        <v>0</v>
      </c>
      <c r="L2485" s="164">
        <v>0</v>
      </c>
      <c r="M2485" s="16">
        <v>0</v>
      </c>
      <c r="N2485" s="13">
        <v>46077</v>
      </c>
    </row>
    <row r="2486" spans="1:14" x14ac:dyDescent="0.15">
      <c r="A2486" s="163" t="s">
        <v>429</v>
      </c>
      <c r="B2486" s="164">
        <v>10632</v>
      </c>
      <c r="C2486" s="163" t="s">
        <v>727</v>
      </c>
      <c r="D2486" s="164">
        <v>1</v>
      </c>
      <c r="E2486" s="7">
        <v>159</v>
      </c>
      <c r="F2486" s="7">
        <v>0</v>
      </c>
      <c r="G2486" s="7">
        <v>0</v>
      </c>
      <c r="H2486" s="7">
        <v>0</v>
      </c>
      <c r="I2486" s="7">
        <v>159</v>
      </c>
      <c r="J2486" s="7">
        <v>0</v>
      </c>
      <c r="K2486" s="7">
        <v>159</v>
      </c>
      <c r="L2486" s="164">
        <v>1</v>
      </c>
      <c r="M2486" s="16">
        <v>0</v>
      </c>
      <c r="N2486" s="13">
        <v>46077</v>
      </c>
    </row>
    <row r="2487" spans="1:14" x14ac:dyDescent="0.15">
      <c r="A2487" s="163" t="s">
        <v>638</v>
      </c>
      <c r="B2487" s="164">
        <v>10469</v>
      </c>
      <c r="C2487" s="163" t="s">
        <v>38</v>
      </c>
      <c r="D2487" s="164">
        <v>1</v>
      </c>
      <c r="E2487" s="7">
        <v>555</v>
      </c>
      <c r="F2487" s="7">
        <v>0</v>
      </c>
      <c r="G2487" s="7">
        <v>0</v>
      </c>
      <c r="H2487" s="7">
        <v>0</v>
      </c>
      <c r="I2487" s="7">
        <v>555</v>
      </c>
      <c r="J2487" s="7">
        <v>0</v>
      </c>
      <c r="K2487" s="7">
        <v>555</v>
      </c>
      <c r="L2487" s="164">
        <v>1</v>
      </c>
      <c r="M2487" s="16">
        <v>0</v>
      </c>
      <c r="N2487" s="13">
        <v>46078</v>
      </c>
    </row>
    <row r="2488" spans="1:14" x14ac:dyDescent="0.15">
      <c r="A2488" s="163" t="s">
        <v>478</v>
      </c>
      <c r="B2488" s="164">
        <v>10461</v>
      </c>
      <c r="C2488" s="163" t="s">
        <v>38</v>
      </c>
      <c r="D2488" s="164">
        <v>1</v>
      </c>
      <c r="E2488" s="7">
        <v>275</v>
      </c>
      <c r="F2488" s="7">
        <v>0</v>
      </c>
      <c r="G2488" s="7">
        <v>0</v>
      </c>
      <c r="H2488" s="7">
        <v>0</v>
      </c>
      <c r="I2488" s="7">
        <v>275</v>
      </c>
      <c r="J2488" s="7">
        <v>0</v>
      </c>
      <c r="K2488" s="7">
        <v>275</v>
      </c>
      <c r="L2488" s="164">
        <v>1</v>
      </c>
      <c r="M2488" s="16">
        <v>0</v>
      </c>
      <c r="N2488" s="13">
        <v>46078</v>
      </c>
    </row>
    <row r="2489" spans="1:14" x14ac:dyDescent="0.15">
      <c r="A2489" s="163" t="s">
        <v>725</v>
      </c>
      <c r="B2489" s="164">
        <v>10098</v>
      </c>
      <c r="C2489" s="163" t="s">
        <v>483</v>
      </c>
      <c r="D2489" s="164">
        <v>1</v>
      </c>
      <c r="E2489" s="7">
        <v>275</v>
      </c>
      <c r="F2489" s="7">
        <v>0</v>
      </c>
      <c r="G2489" s="7">
        <v>0</v>
      </c>
      <c r="H2489" s="7">
        <v>0</v>
      </c>
      <c r="I2489" s="7">
        <v>275</v>
      </c>
      <c r="J2489" s="7">
        <v>0</v>
      </c>
      <c r="K2489" s="7">
        <v>275</v>
      </c>
      <c r="L2489" s="164">
        <v>1</v>
      </c>
      <c r="M2489" s="16">
        <v>0</v>
      </c>
      <c r="N2489" s="13">
        <v>46078</v>
      </c>
    </row>
    <row r="2490" spans="1:14" x14ac:dyDescent="0.15">
      <c r="A2490" s="163" t="s">
        <v>616</v>
      </c>
      <c r="B2490" s="164">
        <v>10154</v>
      </c>
      <c r="C2490" s="163" t="s">
        <v>519</v>
      </c>
      <c r="D2490" s="164">
        <v>1</v>
      </c>
      <c r="E2490" s="7">
        <v>385</v>
      </c>
      <c r="F2490" s="7">
        <v>0</v>
      </c>
      <c r="G2490" s="7">
        <v>0</v>
      </c>
      <c r="H2490" s="7">
        <v>0</v>
      </c>
      <c r="I2490" s="7">
        <v>385</v>
      </c>
      <c r="J2490" s="7">
        <v>0</v>
      </c>
      <c r="K2490" s="7">
        <v>385</v>
      </c>
      <c r="L2490" s="164">
        <v>1</v>
      </c>
      <c r="M2490" s="16">
        <v>0</v>
      </c>
      <c r="N2490" s="13">
        <v>46078</v>
      </c>
    </row>
    <row r="2491" spans="1:14" x14ac:dyDescent="0.15">
      <c r="A2491" s="163" t="s">
        <v>601</v>
      </c>
      <c r="B2491" s="164">
        <v>10167</v>
      </c>
      <c r="C2491" s="163" t="s">
        <v>519</v>
      </c>
      <c r="D2491" s="164">
        <v>1</v>
      </c>
      <c r="E2491" s="7">
        <v>350</v>
      </c>
      <c r="F2491" s="7">
        <v>0</v>
      </c>
      <c r="G2491" s="7">
        <v>0</v>
      </c>
      <c r="H2491" s="7">
        <v>0</v>
      </c>
      <c r="I2491" s="7">
        <v>350</v>
      </c>
      <c r="J2491" s="7">
        <v>0</v>
      </c>
      <c r="K2491" s="7">
        <v>350</v>
      </c>
      <c r="L2491" s="164">
        <v>1</v>
      </c>
      <c r="M2491" s="16">
        <v>0</v>
      </c>
      <c r="N2491" s="13">
        <v>46078</v>
      </c>
    </row>
    <row r="2492" spans="1:14" x14ac:dyDescent="0.15">
      <c r="A2492" s="163" t="s">
        <v>480</v>
      </c>
      <c r="B2492" s="164">
        <v>10225</v>
      </c>
      <c r="C2492" s="163" t="s">
        <v>481</v>
      </c>
      <c r="D2492" s="164">
        <v>1</v>
      </c>
      <c r="E2492" s="7">
        <v>255</v>
      </c>
      <c r="F2492" s="7">
        <v>0</v>
      </c>
      <c r="G2492" s="7">
        <v>0</v>
      </c>
      <c r="H2492" s="7">
        <v>0</v>
      </c>
      <c r="I2492" s="7">
        <v>255</v>
      </c>
      <c r="J2492" s="7">
        <v>0</v>
      </c>
      <c r="K2492" s="7">
        <v>255</v>
      </c>
      <c r="L2492" s="164">
        <v>1</v>
      </c>
      <c r="M2492" s="16">
        <v>0</v>
      </c>
      <c r="N2492" s="13">
        <v>46078</v>
      </c>
    </row>
    <row r="2493" spans="1:14" x14ac:dyDescent="0.15">
      <c r="A2493" s="163" t="s">
        <v>538</v>
      </c>
      <c r="B2493" s="164">
        <v>10645</v>
      </c>
      <c r="C2493" s="163" t="s">
        <v>519</v>
      </c>
      <c r="D2493" s="164">
        <v>1</v>
      </c>
      <c r="E2493" s="7">
        <v>340</v>
      </c>
      <c r="F2493" s="7">
        <v>0</v>
      </c>
      <c r="G2493" s="7">
        <v>0</v>
      </c>
      <c r="H2493" s="7">
        <v>0</v>
      </c>
      <c r="I2493" s="7">
        <v>340</v>
      </c>
      <c r="J2493" s="7">
        <v>0</v>
      </c>
      <c r="K2493" s="7">
        <v>340</v>
      </c>
      <c r="L2493" s="164">
        <v>1</v>
      </c>
      <c r="M2493" s="16">
        <v>0</v>
      </c>
      <c r="N2493" s="13">
        <v>46078</v>
      </c>
    </row>
    <row r="2494" spans="1:14" x14ac:dyDescent="0.15">
      <c r="A2494" s="163" t="s">
        <v>574</v>
      </c>
      <c r="B2494" s="164">
        <v>10052</v>
      </c>
      <c r="C2494" s="163" t="s">
        <v>481</v>
      </c>
      <c r="D2494" s="164">
        <v>2</v>
      </c>
      <c r="E2494" s="7">
        <v>680</v>
      </c>
      <c r="F2494" s="7">
        <v>0</v>
      </c>
      <c r="G2494" s="7">
        <v>0</v>
      </c>
      <c r="H2494" s="7">
        <v>0</v>
      </c>
      <c r="I2494" s="7">
        <v>680</v>
      </c>
      <c r="J2494" s="7">
        <v>0</v>
      </c>
      <c r="K2494" s="7">
        <v>680</v>
      </c>
      <c r="L2494" s="164">
        <v>1</v>
      </c>
      <c r="M2494" s="16">
        <v>0</v>
      </c>
      <c r="N2494" s="13">
        <v>46078</v>
      </c>
    </row>
    <row r="2495" spans="1:14" x14ac:dyDescent="0.15">
      <c r="A2495" s="163" t="s">
        <v>668</v>
      </c>
      <c r="B2495" s="164">
        <v>10137</v>
      </c>
      <c r="C2495" s="163" t="s">
        <v>519</v>
      </c>
      <c r="D2495" s="164">
        <v>1</v>
      </c>
      <c r="E2495" s="7">
        <v>350</v>
      </c>
      <c r="F2495" s="7">
        <v>0</v>
      </c>
      <c r="G2495" s="7">
        <v>0</v>
      </c>
      <c r="H2495" s="7">
        <v>0</v>
      </c>
      <c r="I2495" s="7">
        <v>350</v>
      </c>
      <c r="J2495" s="7">
        <v>0</v>
      </c>
      <c r="K2495" s="7">
        <v>350</v>
      </c>
      <c r="L2495" s="164">
        <v>1</v>
      </c>
      <c r="M2495" s="16">
        <v>0</v>
      </c>
      <c r="N2495" s="13">
        <v>46078</v>
      </c>
    </row>
    <row r="2496" spans="1:14" x14ac:dyDescent="0.15">
      <c r="A2496" s="163" t="s">
        <v>650</v>
      </c>
      <c r="B2496" s="164">
        <v>10064</v>
      </c>
      <c r="C2496" s="163" t="s">
        <v>481</v>
      </c>
      <c r="D2496" s="164">
        <v>1</v>
      </c>
      <c r="E2496" s="7">
        <v>355</v>
      </c>
      <c r="F2496" s="7">
        <v>0</v>
      </c>
      <c r="G2496" s="7">
        <v>0</v>
      </c>
      <c r="H2496" s="7">
        <v>21.27</v>
      </c>
      <c r="I2496" s="7">
        <v>333.73</v>
      </c>
      <c r="J2496" s="7">
        <v>0</v>
      </c>
      <c r="K2496" s="7">
        <v>333.73</v>
      </c>
      <c r="L2496" s="164">
        <v>1</v>
      </c>
      <c r="M2496" s="16">
        <v>0</v>
      </c>
      <c r="N2496" s="13">
        <v>46078</v>
      </c>
    </row>
    <row r="2497" spans="1:14" x14ac:dyDescent="0.15">
      <c r="A2497" s="163" t="s">
        <v>487</v>
      </c>
      <c r="B2497" s="164">
        <v>10442</v>
      </c>
      <c r="C2497" s="163" t="s">
        <v>99</v>
      </c>
      <c r="D2497" s="164">
        <v>4</v>
      </c>
      <c r="E2497" s="7">
        <v>332</v>
      </c>
      <c r="F2497" s="7">
        <v>0</v>
      </c>
      <c r="G2497" s="7">
        <v>0</v>
      </c>
      <c r="H2497" s="7">
        <v>4.97</v>
      </c>
      <c r="I2497" s="7">
        <v>327.02999999999997</v>
      </c>
      <c r="J2497" s="7">
        <v>0</v>
      </c>
      <c r="K2497" s="7">
        <v>327.02999999999997</v>
      </c>
      <c r="L2497" s="164">
        <v>1</v>
      </c>
      <c r="M2497" s="16">
        <v>0</v>
      </c>
      <c r="N2497" s="13">
        <v>46078</v>
      </c>
    </row>
    <row r="2498" spans="1:14" x14ac:dyDescent="0.15">
      <c r="A2498" s="163" t="s">
        <v>585</v>
      </c>
      <c r="B2498" s="164">
        <v>10441</v>
      </c>
      <c r="C2498" s="163" t="s">
        <v>99</v>
      </c>
      <c r="D2498" s="164">
        <v>1</v>
      </c>
      <c r="E2498" s="7">
        <v>250</v>
      </c>
      <c r="F2498" s="7">
        <v>0</v>
      </c>
      <c r="G2498" s="7">
        <v>0</v>
      </c>
      <c r="H2498" s="7">
        <v>0</v>
      </c>
      <c r="I2498" s="7">
        <v>250</v>
      </c>
      <c r="J2498" s="7">
        <v>0</v>
      </c>
      <c r="K2498" s="7">
        <v>250</v>
      </c>
      <c r="L2498" s="164">
        <v>1</v>
      </c>
      <c r="M2498" s="16">
        <v>0</v>
      </c>
      <c r="N2498" s="13">
        <v>46078</v>
      </c>
    </row>
    <row r="2499" spans="1:14" x14ac:dyDescent="0.15">
      <c r="A2499" s="163" t="s">
        <v>751</v>
      </c>
      <c r="B2499" s="164">
        <v>10439</v>
      </c>
      <c r="C2499" s="163" t="s">
        <v>99</v>
      </c>
      <c r="D2499" s="164">
        <v>1</v>
      </c>
      <c r="E2499" s="7">
        <v>119</v>
      </c>
      <c r="F2499" s="7">
        <v>0</v>
      </c>
      <c r="G2499" s="7">
        <v>0</v>
      </c>
      <c r="H2499" s="7">
        <v>0</v>
      </c>
      <c r="I2499" s="7">
        <v>119</v>
      </c>
      <c r="J2499" s="7">
        <v>0</v>
      </c>
      <c r="K2499" s="7">
        <v>119</v>
      </c>
      <c r="L2499" s="164">
        <v>1</v>
      </c>
      <c r="M2499" s="16">
        <v>0</v>
      </c>
      <c r="N2499" s="13">
        <v>46078</v>
      </c>
    </row>
    <row r="2500" spans="1:14" x14ac:dyDescent="0.15">
      <c r="A2500" s="163" t="s">
        <v>505</v>
      </c>
      <c r="B2500" s="164">
        <v>10470</v>
      </c>
      <c r="C2500" s="163" t="s">
        <v>5</v>
      </c>
      <c r="D2500" s="164">
        <v>1</v>
      </c>
      <c r="E2500" s="7">
        <v>275</v>
      </c>
      <c r="F2500" s="7">
        <v>0</v>
      </c>
      <c r="G2500" s="7">
        <v>0</v>
      </c>
      <c r="H2500" s="7">
        <v>55</v>
      </c>
      <c r="I2500" s="7">
        <v>220</v>
      </c>
      <c r="J2500" s="7">
        <v>0</v>
      </c>
      <c r="K2500" s="7">
        <v>220</v>
      </c>
      <c r="L2500" s="164">
        <v>1</v>
      </c>
      <c r="M2500" s="16">
        <v>0</v>
      </c>
      <c r="N2500" s="13">
        <v>46078</v>
      </c>
    </row>
    <row r="2501" spans="1:14" x14ac:dyDescent="0.15">
      <c r="A2501" s="163" t="s">
        <v>493</v>
      </c>
      <c r="B2501" s="164">
        <v>10264</v>
      </c>
      <c r="C2501" s="163" t="s">
        <v>9</v>
      </c>
      <c r="D2501" s="164">
        <v>4</v>
      </c>
      <c r="E2501" s="7">
        <v>760</v>
      </c>
      <c r="F2501" s="7">
        <v>0</v>
      </c>
      <c r="G2501" s="7">
        <v>0</v>
      </c>
      <c r="H2501" s="7">
        <v>0</v>
      </c>
      <c r="I2501" s="7">
        <v>760</v>
      </c>
      <c r="J2501" s="7">
        <v>0</v>
      </c>
      <c r="K2501" s="7">
        <v>760</v>
      </c>
      <c r="L2501" s="164">
        <v>1</v>
      </c>
      <c r="M2501" s="16">
        <v>0</v>
      </c>
      <c r="N2501" s="13">
        <v>46078</v>
      </c>
    </row>
    <row r="2502" spans="1:14" x14ac:dyDescent="0.15">
      <c r="A2502" s="163" t="s">
        <v>557</v>
      </c>
      <c r="B2502" s="164">
        <v>10368</v>
      </c>
      <c r="C2502" s="163" t="s">
        <v>9</v>
      </c>
      <c r="D2502" s="164">
        <v>1</v>
      </c>
      <c r="E2502" s="7">
        <v>265</v>
      </c>
      <c r="F2502" s="7">
        <v>0</v>
      </c>
      <c r="G2502" s="7">
        <v>0</v>
      </c>
      <c r="H2502" s="7">
        <v>0</v>
      </c>
      <c r="I2502" s="7">
        <v>265</v>
      </c>
      <c r="J2502" s="7">
        <v>0</v>
      </c>
      <c r="K2502" s="7">
        <v>265</v>
      </c>
      <c r="L2502" s="164">
        <v>1</v>
      </c>
      <c r="M2502" s="16">
        <v>0</v>
      </c>
      <c r="N2502" s="13">
        <v>46078</v>
      </c>
    </row>
    <row r="2503" spans="1:14" x14ac:dyDescent="0.15">
      <c r="A2503" s="163" t="s">
        <v>494</v>
      </c>
      <c r="B2503" s="164">
        <v>10377</v>
      </c>
      <c r="C2503" s="163" t="s">
        <v>9</v>
      </c>
      <c r="D2503" s="164">
        <v>2</v>
      </c>
      <c r="E2503" s="7">
        <v>690</v>
      </c>
      <c r="F2503" s="7">
        <v>0</v>
      </c>
      <c r="G2503" s="7">
        <v>0</v>
      </c>
      <c r="H2503" s="7">
        <v>20.68</v>
      </c>
      <c r="I2503" s="7">
        <v>669.32</v>
      </c>
      <c r="J2503" s="7">
        <v>0</v>
      </c>
      <c r="K2503" s="7">
        <v>669.32</v>
      </c>
      <c r="L2503" s="164">
        <v>1</v>
      </c>
      <c r="M2503" s="16">
        <v>0</v>
      </c>
      <c r="N2503" s="13">
        <v>46078</v>
      </c>
    </row>
    <row r="2504" spans="1:14" x14ac:dyDescent="0.15">
      <c r="A2504" s="163" t="s">
        <v>825</v>
      </c>
      <c r="B2504" s="164">
        <v>10378</v>
      </c>
      <c r="C2504" s="163" t="s">
        <v>9</v>
      </c>
      <c r="D2504" s="164">
        <v>1</v>
      </c>
      <c r="E2504" s="7">
        <v>285</v>
      </c>
      <c r="F2504" s="7">
        <v>0</v>
      </c>
      <c r="G2504" s="7">
        <v>0</v>
      </c>
      <c r="H2504" s="7">
        <v>0</v>
      </c>
      <c r="I2504" s="7">
        <v>285</v>
      </c>
      <c r="J2504" s="7">
        <v>0</v>
      </c>
      <c r="K2504" s="7">
        <v>285</v>
      </c>
      <c r="L2504" s="164">
        <v>1</v>
      </c>
      <c r="M2504" s="16">
        <v>0</v>
      </c>
      <c r="N2504" s="13">
        <v>46078</v>
      </c>
    </row>
    <row r="2505" spans="1:14" x14ac:dyDescent="0.15">
      <c r="A2505" s="163" t="s">
        <v>526</v>
      </c>
      <c r="B2505" s="164">
        <v>10363</v>
      </c>
      <c r="C2505" s="163" t="s">
        <v>9</v>
      </c>
      <c r="D2505" s="164">
        <v>1</v>
      </c>
      <c r="E2505" s="7">
        <v>265</v>
      </c>
      <c r="F2505" s="7">
        <v>0</v>
      </c>
      <c r="G2505" s="7">
        <v>0</v>
      </c>
      <c r="H2505" s="7">
        <v>0</v>
      </c>
      <c r="I2505" s="7">
        <v>265</v>
      </c>
      <c r="J2505" s="7">
        <v>0</v>
      </c>
      <c r="K2505" s="7">
        <v>265</v>
      </c>
      <c r="L2505" s="164">
        <v>1</v>
      </c>
      <c r="M2505" s="16">
        <v>0</v>
      </c>
      <c r="N2505" s="13">
        <v>46078</v>
      </c>
    </row>
    <row r="2506" spans="1:14" x14ac:dyDescent="0.15">
      <c r="A2506" s="163" t="s">
        <v>527</v>
      </c>
      <c r="B2506" s="164">
        <v>10382</v>
      </c>
      <c r="C2506" s="163" t="s">
        <v>9</v>
      </c>
      <c r="D2506" s="164">
        <v>1</v>
      </c>
      <c r="E2506" s="7">
        <v>235</v>
      </c>
      <c r="F2506" s="7">
        <v>0</v>
      </c>
      <c r="G2506" s="7">
        <v>0</v>
      </c>
      <c r="H2506" s="7">
        <v>0</v>
      </c>
      <c r="I2506" s="7">
        <v>235</v>
      </c>
      <c r="J2506" s="7">
        <v>0</v>
      </c>
      <c r="K2506" s="7">
        <v>235</v>
      </c>
      <c r="L2506" s="164">
        <v>1</v>
      </c>
      <c r="M2506" s="16">
        <v>0</v>
      </c>
      <c r="N2506" s="13">
        <v>46078</v>
      </c>
    </row>
    <row r="2507" spans="1:14" x14ac:dyDescent="0.15">
      <c r="A2507" s="163" t="s">
        <v>652</v>
      </c>
      <c r="B2507" s="164">
        <v>10007</v>
      </c>
      <c r="C2507" s="163" t="s">
        <v>9</v>
      </c>
      <c r="D2507" s="164">
        <v>1</v>
      </c>
      <c r="E2507" s="7">
        <v>275</v>
      </c>
      <c r="F2507" s="7">
        <v>0</v>
      </c>
      <c r="G2507" s="7">
        <v>0</v>
      </c>
      <c r="H2507" s="7">
        <v>0</v>
      </c>
      <c r="I2507" s="7">
        <v>275</v>
      </c>
      <c r="J2507" s="7">
        <v>0</v>
      </c>
      <c r="K2507" s="7">
        <v>275</v>
      </c>
      <c r="L2507" s="164">
        <v>1</v>
      </c>
      <c r="M2507" s="16">
        <v>0</v>
      </c>
      <c r="N2507" s="13">
        <v>46078</v>
      </c>
    </row>
    <row r="2508" spans="1:14" x14ac:dyDescent="0.15">
      <c r="A2508" s="163" t="s">
        <v>495</v>
      </c>
      <c r="B2508" s="164">
        <v>10354</v>
      </c>
      <c r="C2508" s="163" t="s">
        <v>19</v>
      </c>
      <c r="D2508" s="164">
        <v>1</v>
      </c>
      <c r="E2508" s="7">
        <v>350</v>
      </c>
      <c r="F2508" s="7">
        <v>0</v>
      </c>
      <c r="G2508" s="7">
        <v>0</v>
      </c>
      <c r="H2508" s="7">
        <v>0</v>
      </c>
      <c r="I2508" s="7">
        <v>350</v>
      </c>
      <c r="J2508" s="7">
        <v>0</v>
      </c>
      <c r="K2508" s="7">
        <v>350</v>
      </c>
      <c r="L2508" s="164">
        <v>1</v>
      </c>
      <c r="M2508" s="16">
        <v>0</v>
      </c>
      <c r="N2508" s="13">
        <v>46078</v>
      </c>
    </row>
    <row r="2509" spans="1:14" x14ac:dyDescent="0.15">
      <c r="A2509" s="163" t="s">
        <v>529</v>
      </c>
      <c r="B2509" s="164">
        <v>10353</v>
      </c>
      <c r="C2509" s="163" t="s">
        <v>19</v>
      </c>
      <c r="D2509" s="164">
        <v>3</v>
      </c>
      <c r="E2509" s="7">
        <v>1050</v>
      </c>
      <c r="F2509" s="7">
        <v>0</v>
      </c>
      <c r="G2509" s="7">
        <v>0</v>
      </c>
      <c r="H2509" s="7">
        <v>0</v>
      </c>
      <c r="I2509" s="7">
        <v>1050</v>
      </c>
      <c r="J2509" s="7">
        <v>0</v>
      </c>
      <c r="K2509" s="7">
        <v>1050</v>
      </c>
      <c r="L2509" s="164">
        <v>1</v>
      </c>
      <c r="M2509" s="16">
        <v>0</v>
      </c>
      <c r="N2509" s="13">
        <v>46078</v>
      </c>
    </row>
    <row r="2510" spans="1:14" x14ac:dyDescent="0.15">
      <c r="A2510" s="163" t="s">
        <v>496</v>
      </c>
      <c r="B2510" s="164">
        <v>10360</v>
      </c>
      <c r="C2510" s="163" t="s">
        <v>19</v>
      </c>
      <c r="D2510" s="164">
        <v>1</v>
      </c>
      <c r="E2510" s="7">
        <v>385</v>
      </c>
      <c r="F2510" s="7">
        <v>0</v>
      </c>
      <c r="G2510" s="7">
        <v>0</v>
      </c>
      <c r="H2510" s="7">
        <v>0</v>
      </c>
      <c r="I2510" s="7">
        <v>385</v>
      </c>
      <c r="J2510" s="7">
        <v>0</v>
      </c>
      <c r="K2510" s="7">
        <v>385</v>
      </c>
      <c r="L2510" s="164">
        <v>1</v>
      </c>
      <c r="M2510" s="16">
        <v>0</v>
      </c>
      <c r="N2510" s="13">
        <v>46078</v>
      </c>
    </row>
    <row r="2511" spans="1:14" x14ac:dyDescent="0.15">
      <c r="A2511" s="163" t="s">
        <v>497</v>
      </c>
      <c r="B2511" s="164">
        <v>10359</v>
      </c>
      <c r="C2511" s="163" t="s">
        <v>19</v>
      </c>
      <c r="D2511" s="164">
        <v>1</v>
      </c>
      <c r="E2511" s="7">
        <v>385</v>
      </c>
      <c r="F2511" s="7">
        <v>0</v>
      </c>
      <c r="G2511" s="7">
        <v>0</v>
      </c>
      <c r="H2511" s="7">
        <v>0</v>
      </c>
      <c r="I2511" s="7">
        <v>385</v>
      </c>
      <c r="J2511" s="7">
        <v>0</v>
      </c>
      <c r="K2511" s="7">
        <v>385</v>
      </c>
      <c r="L2511" s="164">
        <v>1</v>
      </c>
      <c r="M2511" s="16">
        <v>0</v>
      </c>
      <c r="N2511" s="13">
        <v>46078</v>
      </c>
    </row>
    <row r="2512" spans="1:14" x14ac:dyDescent="0.15">
      <c r="A2512" s="163" t="s">
        <v>498</v>
      </c>
      <c r="B2512" s="164">
        <v>10356</v>
      </c>
      <c r="C2512" s="163" t="s">
        <v>19</v>
      </c>
      <c r="D2512" s="164">
        <v>1</v>
      </c>
      <c r="E2512" s="7">
        <v>360</v>
      </c>
      <c r="F2512" s="7">
        <v>0</v>
      </c>
      <c r="G2512" s="7">
        <v>0</v>
      </c>
      <c r="H2512" s="7">
        <v>0</v>
      </c>
      <c r="I2512" s="7">
        <v>360</v>
      </c>
      <c r="J2512" s="7">
        <v>0</v>
      </c>
      <c r="K2512" s="7">
        <v>360</v>
      </c>
      <c r="L2512" s="164">
        <v>1</v>
      </c>
      <c r="M2512" s="16">
        <v>0</v>
      </c>
      <c r="N2512" s="13">
        <v>46078</v>
      </c>
    </row>
    <row r="2513" spans="1:14" x14ac:dyDescent="0.15">
      <c r="A2513" s="163" t="s">
        <v>568</v>
      </c>
      <c r="B2513" s="164">
        <v>10545</v>
      </c>
      <c r="C2513" s="163" t="s">
        <v>19</v>
      </c>
      <c r="D2513" s="164">
        <v>1</v>
      </c>
      <c r="E2513" s="7">
        <v>340</v>
      </c>
      <c r="F2513" s="7">
        <v>0</v>
      </c>
      <c r="G2513" s="7">
        <v>0</v>
      </c>
      <c r="H2513" s="7">
        <v>0</v>
      </c>
      <c r="I2513" s="7">
        <v>340</v>
      </c>
      <c r="J2513" s="7">
        <v>0</v>
      </c>
      <c r="K2513" s="7">
        <v>340</v>
      </c>
      <c r="L2513" s="164">
        <v>1</v>
      </c>
      <c r="M2513" s="16">
        <v>0</v>
      </c>
      <c r="N2513" s="13">
        <v>46078</v>
      </c>
    </row>
    <row r="2514" spans="1:14" x14ac:dyDescent="0.15">
      <c r="A2514" s="163" t="s">
        <v>531</v>
      </c>
      <c r="B2514" s="164">
        <v>10417</v>
      </c>
      <c r="C2514" s="163" t="s">
        <v>79</v>
      </c>
      <c r="D2514" s="164">
        <v>1</v>
      </c>
      <c r="E2514" s="7">
        <v>195</v>
      </c>
      <c r="F2514" s="7">
        <v>0</v>
      </c>
      <c r="G2514" s="7">
        <v>0</v>
      </c>
      <c r="H2514" s="7">
        <v>0</v>
      </c>
      <c r="I2514" s="7">
        <v>195</v>
      </c>
      <c r="J2514" s="7">
        <v>0</v>
      </c>
      <c r="K2514" s="7">
        <v>195</v>
      </c>
      <c r="L2514" s="164">
        <v>1</v>
      </c>
      <c r="M2514" s="16">
        <v>0</v>
      </c>
      <c r="N2514" s="13">
        <v>46078</v>
      </c>
    </row>
    <row r="2515" spans="1:14" x14ac:dyDescent="0.15">
      <c r="A2515" s="163" t="s">
        <v>694</v>
      </c>
      <c r="B2515" s="164">
        <v>10422</v>
      </c>
      <c r="C2515" s="163" t="s">
        <v>79</v>
      </c>
      <c r="D2515" s="164">
        <v>1</v>
      </c>
      <c r="E2515" s="7">
        <v>448</v>
      </c>
      <c r="F2515" s="7">
        <v>0</v>
      </c>
      <c r="G2515" s="7">
        <v>0</v>
      </c>
      <c r="H2515" s="7">
        <v>0</v>
      </c>
      <c r="I2515" s="7">
        <v>448</v>
      </c>
      <c r="J2515" s="7">
        <v>0</v>
      </c>
      <c r="K2515" s="7">
        <v>448</v>
      </c>
      <c r="L2515" s="164">
        <v>1</v>
      </c>
      <c r="M2515" s="16">
        <v>0</v>
      </c>
      <c r="N2515" s="13">
        <v>46078</v>
      </c>
    </row>
    <row r="2516" spans="1:14" x14ac:dyDescent="0.15">
      <c r="A2516" s="163" t="s">
        <v>565</v>
      </c>
      <c r="B2516" s="164">
        <v>10403</v>
      </c>
      <c r="C2516" s="163" t="s">
        <v>35</v>
      </c>
      <c r="D2516" s="164">
        <v>1</v>
      </c>
      <c r="E2516" s="7">
        <v>335</v>
      </c>
      <c r="F2516" s="7">
        <v>0</v>
      </c>
      <c r="G2516" s="7">
        <v>0</v>
      </c>
      <c r="H2516" s="7">
        <v>20.079999999999998</v>
      </c>
      <c r="I2516" s="7">
        <v>314.92</v>
      </c>
      <c r="J2516" s="7">
        <v>0</v>
      </c>
      <c r="K2516" s="7">
        <v>314.92</v>
      </c>
      <c r="L2516" s="164">
        <v>1</v>
      </c>
      <c r="M2516" s="16">
        <v>0</v>
      </c>
      <c r="N2516" s="13">
        <v>46078</v>
      </c>
    </row>
    <row r="2517" spans="1:14" x14ac:dyDescent="0.15">
      <c r="A2517" s="163" t="s">
        <v>660</v>
      </c>
      <c r="B2517" s="164">
        <v>10562</v>
      </c>
      <c r="C2517" s="163" t="s">
        <v>0</v>
      </c>
      <c r="D2517" s="164">
        <v>1</v>
      </c>
      <c r="E2517" s="7">
        <v>795</v>
      </c>
      <c r="F2517" s="7">
        <v>0</v>
      </c>
      <c r="G2517" s="7">
        <v>0</v>
      </c>
      <c r="H2517" s="7">
        <v>0</v>
      </c>
      <c r="I2517" s="7">
        <v>795</v>
      </c>
      <c r="J2517" s="7">
        <v>0</v>
      </c>
      <c r="K2517" s="7">
        <v>795</v>
      </c>
      <c r="L2517" s="164">
        <v>1</v>
      </c>
      <c r="M2517" s="16">
        <v>0</v>
      </c>
      <c r="N2517" s="13">
        <v>46078</v>
      </c>
    </row>
    <row r="2518" spans="1:14" x14ac:dyDescent="0.15">
      <c r="A2518" s="163" t="s">
        <v>478</v>
      </c>
      <c r="B2518" s="164">
        <v>10461</v>
      </c>
      <c r="C2518" s="163" t="s">
        <v>38</v>
      </c>
      <c r="D2518" s="164">
        <v>1</v>
      </c>
      <c r="E2518" s="7">
        <v>275</v>
      </c>
      <c r="F2518" s="7">
        <v>0</v>
      </c>
      <c r="G2518" s="7">
        <v>0</v>
      </c>
      <c r="H2518" s="7">
        <v>10.64</v>
      </c>
      <c r="I2518" s="7">
        <v>264.36</v>
      </c>
      <c r="J2518" s="7">
        <v>0</v>
      </c>
      <c r="K2518" s="7">
        <v>264.36</v>
      </c>
      <c r="L2518" s="164">
        <v>1</v>
      </c>
      <c r="M2518" s="16">
        <v>0</v>
      </c>
      <c r="N2518" s="13">
        <v>46079</v>
      </c>
    </row>
    <row r="2519" spans="1:14" x14ac:dyDescent="0.15">
      <c r="A2519" s="163" t="s">
        <v>518</v>
      </c>
      <c r="B2519" s="164">
        <v>10145</v>
      </c>
      <c r="C2519" s="163" t="s">
        <v>519</v>
      </c>
      <c r="D2519" s="164">
        <v>1</v>
      </c>
      <c r="E2519" s="7">
        <v>370</v>
      </c>
      <c r="F2519" s="7">
        <v>0</v>
      </c>
      <c r="G2519" s="7">
        <v>0</v>
      </c>
      <c r="H2519" s="7">
        <v>37</v>
      </c>
      <c r="I2519" s="7">
        <v>333</v>
      </c>
      <c r="J2519" s="7">
        <v>0</v>
      </c>
      <c r="K2519" s="7">
        <v>333</v>
      </c>
      <c r="L2519" s="164">
        <v>1</v>
      </c>
      <c r="M2519" s="16">
        <v>0</v>
      </c>
      <c r="N2519" s="13">
        <v>46079</v>
      </c>
    </row>
    <row r="2520" spans="1:14" x14ac:dyDescent="0.15">
      <c r="A2520" s="163" t="s">
        <v>504</v>
      </c>
      <c r="B2520" s="164">
        <v>10125</v>
      </c>
      <c r="C2520" s="163" t="s">
        <v>483</v>
      </c>
      <c r="D2520" s="164">
        <v>1</v>
      </c>
      <c r="E2520" s="7">
        <v>275</v>
      </c>
      <c r="F2520" s="7">
        <v>0</v>
      </c>
      <c r="G2520" s="7">
        <v>0</v>
      </c>
      <c r="H2520" s="7">
        <v>0</v>
      </c>
      <c r="I2520" s="7">
        <v>275</v>
      </c>
      <c r="J2520" s="7">
        <v>0</v>
      </c>
      <c r="K2520" s="7">
        <v>275</v>
      </c>
      <c r="L2520" s="164">
        <v>1</v>
      </c>
      <c r="M2520" s="16">
        <v>0</v>
      </c>
      <c r="N2520" s="13">
        <v>46079</v>
      </c>
    </row>
    <row r="2521" spans="1:14" x14ac:dyDescent="0.15">
      <c r="A2521" s="163" t="s">
        <v>576</v>
      </c>
      <c r="B2521" s="164">
        <v>10111</v>
      </c>
      <c r="C2521" s="163" t="s">
        <v>483</v>
      </c>
      <c r="D2521" s="164">
        <v>1</v>
      </c>
      <c r="E2521" s="7">
        <v>355</v>
      </c>
      <c r="F2521" s="7">
        <v>0</v>
      </c>
      <c r="G2521" s="7">
        <v>0</v>
      </c>
      <c r="H2521" s="7">
        <v>61.48</v>
      </c>
      <c r="I2521" s="7">
        <v>293.52</v>
      </c>
      <c r="J2521" s="7">
        <v>0</v>
      </c>
      <c r="K2521" s="7">
        <v>293.52</v>
      </c>
      <c r="L2521" s="164">
        <v>1</v>
      </c>
      <c r="M2521" s="16">
        <v>0</v>
      </c>
      <c r="N2521" s="13">
        <v>46079</v>
      </c>
    </row>
    <row r="2522" spans="1:14" x14ac:dyDescent="0.15">
      <c r="A2522" s="163" t="s">
        <v>577</v>
      </c>
      <c r="B2522" s="164">
        <v>10097</v>
      </c>
      <c r="C2522" s="163" t="s">
        <v>483</v>
      </c>
      <c r="D2522" s="164">
        <v>1</v>
      </c>
      <c r="E2522" s="7">
        <v>355</v>
      </c>
      <c r="F2522" s="7">
        <v>0</v>
      </c>
      <c r="G2522" s="7">
        <v>0</v>
      </c>
      <c r="H2522" s="7">
        <v>0</v>
      </c>
      <c r="I2522" s="7">
        <v>355</v>
      </c>
      <c r="J2522" s="7">
        <v>0</v>
      </c>
      <c r="K2522" s="7">
        <v>355</v>
      </c>
      <c r="L2522" s="164">
        <v>1</v>
      </c>
      <c r="M2522" s="16">
        <v>0</v>
      </c>
      <c r="N2522" s="13">
        <v>46079</v>
      </c>
    </row>
    <row r="2523" spans="1:14" x14ac:dyDescent="0.15">
      <c r="A2523" s="163" t="s">
        <v>650</v>
      </c>
      <c r="B2523" s="164">
        <v>10064</v>
      </c>
      <c r="C2523" s="163" t="s">
        <v>481</v>
      </c>
      <c r="D2523" s="164">
        <v>1</v>
      </c>
      <c r="E2523" s="7">
        <v>355</v>
      </c>
      <c r="F2523" s="7">
        <v>0</v>
      </c>
      <c r="G2523" s="7">
        <v>0</v>
      </c>
      <c r="H2523" s="7">
        <v>0</v>
      </c>
      <c r="I2523" s="7">
        <v>355</v>
      </c>
      <c r="J2523" s="7">
        <v>0</v>
      </c>
      <c r="K2523" s="7">
        <v>355</v>
      </c>
      <c r="L2523" s="164">
        <v>1</v>
      </c>
      <c r="M2523" s="16">
        <v>0</v>
      </c>
      <c r="N2523" s="13">
        <v>46079</v>
      </c>
    </row>
    <row r="2524" spans="1:14" x14ac:dyDescent="0.15">
      <c r="A2524" s="163" t="s">
        <v>487</v>
      </c>
      <c r="B2524" s="164">
        <v>10442</v>
      </c>
      <c r="C2524" s="163" t="s">
        <v>99</v>
      </c>
      <c r="D2524" s="164">
        <v>1</v>
      </c>
      <c r="E2524" s="7">
        <v>83</v>
      </c>
      <c r="F2524" s="7">
        <v>0</v>
      </c>
      <c r="G2524" s="7">
        <v>0</v>
      </c>
      <c r="H2524" s="7">
        <v>0</v>
      </c>
      <c r="I2524" s="7">
        <v>83</v>
      </c>
      <c r="J2524" s="7">
        <v>0</v>
      </c>
      <c r="K2524" s="7">
        <v>83</v>
      </c>
      <c r="L2524" s="164">
        <v>1</v>
      </c>
      <c r="M2524" s="16">
        <v>0</v>
      </c>
      <c r="N2524" s="13">
        <v>46079</v>
      </c>
    </row>
    <row r="2525" spans="1:14" x14ac:dyDescent="0.15">
      <c r="A2525" s="163" t="s">
        <v>523</v>
      </c>
      <c r="B2525" s="164">
        <v>10446</v>
      </c>
      <c r="C2525" s="163" t="s">
        <v>99</v>
      </c>
      <c r="D2525" s="164">
        <v>1</v>
      </c>
      <c r="E2525" s="7">
        <v>195</v>
      </c>
      <c r="F2525" s="7">
        <v>0</v>
      </c>
      <c r="G2525" s="7">
        <v>0</v>
      </c>
      <c r="H2525" s="7">
        <v>0</v>
      </c>
      <c r="I2525" s="7">
        <v>195</v>
      </c>
      <c r="J2525" s="7">
        <v>0</v>
      </c>
      <c r="K2525" s="7">
        <v>195</v>
      </c>
      <c r="L2525" s="164">
        <v>1</v>
      </c>
      <c r="M2525" s="16">
        <v>0</v>
      </c>
      <c r="N2525" s="13">
        <v>46079</v>
      </c>
    </row>
    <row r="2526" spans="1:14" x14ac:dyDescent="0.15">
      <c r="A2526" s="163" t="s">
        <v>488</v>
      </c>
      <c r="B2526" s="164">
        <v>10440</v>
      </c>
      <c r="C2526" s="163" t="s">
        <v>99</v>
      </c>
      <c r="D2526" s="164">
        <v>1</v>
      </c>
      <c r="E2526" s="7">
        <v>88</v>
      </c>
      <c r="F2526" s="7">
        <v>0</v>
      </c>
      <c r="G2526" s="7">
        <v>0</v>
      </c>
      <c r="H2526" s="7">
        <v>7.86</v>
      </c>
      <c r="I2526" s="7">
        <v>80.14</v>
      </c>
      <c r="J2526" s="7">
        <v>0</v>
      </c>
      <c r="K2526" s="7">
        <v>80.14</v>
      </c>
      <c r="L2526" s="164">
        <v>1</v>
      </c>
      <c r="M2526" s="16">
        <v>0</v>
      </c>
      <c r="N2526" s="13">
        <v>46079</v>
      </c>
    </row>
    <row r="2527" spans="1:14" x14ac:dyDescent="0.15">
      <c r="A2527" s="163" t="s">
        <v>489</v>
      </c>
      <c r="B2527" s="164">
        <v>10445</v>
      </c>
      <c r="C2527" s="163" t="s">
        <v>99</v>
      </c>
      <c r="D2527" s="164">
        <v>1</v>
      </c>
      <c r="E2527" s="7">
        <v>195</v>
      </c>
      <c r="F2527" s="7">
        <v>0</v>
      </c>
      <c r="G2527" s="7">
        <v>0</v>
      </c>
      <c r="H2527" s="7">
        <v>0</v>
      </c>
      <c r="I2527" s="7">
        <v>195</v>
      </c>
      <c r="J2527" s="7">
        <v>0</v>
      </c>
      <c r="K2527" s="7">
        <v>195</v>
      </c>
      <c r="L2527" s="164">
        <v>1</v>
      </c>
      <c r="M2527" s="16">
        <v>0</v>
      </c>
      <c r="N2527" s="13">
        <v>46079</v>
      </c>
    </row>
    <row r="2528" spans="1:14" x14ac:dyDescent="0.15">
      <c r="A2528" s="163" t="s">
        <v>542</v>
      </c>
      <c r="B2528" s="164">
        <v>10436</v>
      </c>
      <c r="C2528" s="163" t="s">
        <v>99</v>
      </c>
      <c r="D2528" s="164">
        <v>1</v>
      </c>
      <c r="E2528" s="7">
        <v>45</v>
      </c>
      <c r="F2528" s="7">
        <v>0</v>
      </c>
      <c r="G2528" s="7">
        <v>0</v>
      </c>
      <c r="H2528" s="7">
        <v>0</v>
      </c>
      <c r="I2528" s="7">
        <v>45</v>
      </c>
      <c r="J2528" s="7">
        <v>0</v>
      </c>
      <c r="K2528" s="7">
        <v>45</v>
      </c>
      <c r="L2528" s="164">
        <v>1</v>
      </c>
      <c r="M2528" s="16">
        <v>0</v>
      </c>
      <c r="N2528" s="13">
        <v>46079</v>
      </c>
    </row>
    <row r="2529" spans="1:14" x14ac:dyDescent="0.15">
      <c r="A2529" s="163" t="s">
        <v>505</v>
      </c>
      <c r="B2529" s="164">
        <v>10470</v>
      </c>
      <c r="C2529" s="163" t="s">
        <v>5</v>
      </c>
      <c r="D2529" s="164">
        <v>1</v>
      </c>
      <c r="E2529" s="7">
        <v>275</v>
      </c>
      <c r="F2529" s="7">
        <v>0</v>
      </c>
      <c r="G2529" s="7">
        <v>0</v>
      </c>
      <c r="H2529" s="7">
        <v>0</v>
      </c>
      <c r="I2529" s="7">
        <v>275</v>
      </c>
      <c r="J2529" s="7">
        <v>0</v>
      </c>
      <c r="K2529" s="7">
        <v>275</v>
      </c>
      <c r="L2529" s="164">
        <v>1</v>
      </c>
      <c r="M2529" s="16">
        <v>0</v>
      </c>
      <c r="N2529" s="13">
        <v>46079</v>
      </c>
    </row>
    <row r="2530" spans="1:14" x14ac:dyDescent="0.15">
      <c r="A2530" s="163" t="s">
        <v>562</v>
      </c>
      <c r="B2530" s="164">
        <v>10218</v>
      </c>
      <c r="C2530" s="163" t="s">
        <v>491</v>
      </c>
      <c r="D2530" s="164">
        <v>1</v>
      </c>
      <c r="E2530" s="7">
        <v>245</v>
      </c>
      <c r="F2530" s="7">
        <v>0</v>
      </c>
      <c r="G2530" s="7">
        <v>0</v>
      </c>
      <c r="H2530" s="7">
        <v>0</v>
      </c>
      <c r="I2530" s="7">
        <v>245</v>
      </c>
      <c r="J2530" s="7">
        <v>0</v>
      </c>
      <c r="K2530" s="7">
        <v>245</v>
      </c>
      <c r="L2530" s="164">
        <v>1</v>
      </c>
      <c r="M2530" s="16">
        <v>0</v>
      </c>
      <c r="N2530" s="13">
        <v>46079</v>
      </c>
    </row>
    <row r="2531" spans="1:14" x14ac:dyDescent="0.15">
      <c r="A2531" s="163" t="s">
        <v>490</v>
      </c>
      <c r="B2531" s="164">
        <v>10223</v>
      </c>
      <c r="C2531" s="163" t="s">
        <v>491</v>
      </c>
      <c r="D2531" s="164">
        <v>2</v>
      </c>
      <c r="E2531" s="7">
        <v>550</v>
      </c>
      <c r="F2531" s="7">
        <v>0</v>
      </c>
      <c r="G2531" s="7">
        <v>0</v>
      </c>
      <c r="H2531" s="7">
        <v>10.65</v>
      </c>
      <c r="I2531" s="7">
        <v>539.35</v>
      </c>
      <c r="J2531" s="7">
        <v>0</v>
      </c>
      <c r="K2531" s="7">
        <v>539.35</v>
      </c>
      <c r="L2531" s="164">
        <v>1</v>
      </c>
      <c r="M2531" s="16">
        <v>0</v>
      </c>
      <c r="N2531" s="13">
        <v>46079</v>
      </c>
    </row>
    <row r="2532" spans="1:14" x14ac:dyDescent="0.15">
      <c r="A2532" s="163" t="s">
        <v>647</v>
      </c>
      <c r="B2532" s="164">
        <v>10224</v>
      </c>
      <c r="C2532" s="163" t="s">
        <v>491</v>
      </c>
      <c r="D2532" s="164">
        <v>1</v>
      </c>
      <c r="E2532" s="7">
        <v>255</v>
      </c>
      <c r="F2532" s="7">
        <v>0</v>
      </c>
      <c r="G2532" s="7">
        <v>0</v>
      </c>
      <c r="H2532" s="7">
        <v>0</v>
      </c>
      <c r="I2532" s="7">
        <v>255</v>
      </c>
      <c r="J2532" s="7">
        <v>0</v>
      </c>
      <c r="K2532" s="7">
        <v>255</v>
      </c>
      <c r="L2532" s="164">
        <v>1</v>
      </c>
      <c r="M2532" s="16">
        <v>0</v>
      </c>
      <c r="N2532" s="13">
        <v>46079</v>
      </c>
    </row>
    <row r="2533" spans="1:14" x14ac:dyDescent="0.15">
      <c r="A2533" s="163" t="s">
        <v>492</v>
      </c>
      <c r="B2533" s="164">
        <v>10216</v>
      </c>
      <c r="C2533" s="163" t="s">
        <v>491</v>
      </c>
      <c r="D2533" s="164">
        <v>1</v>
      </c>
      <c r="E2533" s="7">
        <v>245</v>
      </c>
      <c r="F2533" s="7">
        <v>0</v>
      </c>
      <c r="G2533" s="7">
        <v>0</v>
      </c>
      <c r="H2533" s="7">
        <v>9.48</v>
      </c>
      <c r="I2533" s="7">
        <v>235.52</v>
      </c>
      <c r="J2533" s="7">
        <v>0</v>
      </c>
      <c r="K2533" s="7">
        <v>235.52</v>
      </c>
      <c r="L2533" s="164">
        <v>1</v>
      </c>
      <c r="M2533" s="16">
        <v>0</v>
      </c>
      <c r="N2533" s="13">
        <v>46079</v>
      </c>
    </row>
    <row r="2534" spans="1:14" x14ac:dyDescent="0.15">
      <c r="A2534" s="163" t="s">
        <v>493</v>
      </c>
      <c r="B2534" s="164">
        <v>10264</v>
      </c>
      <c r="C2534" s="163" t="s">
        <v>9</v>
      </c>
      <c r="D2534" s="164">
        <v>2</v>
      </c>
      <c r="E2534" s="7">
        <v>380</v>
      </c>
      <c r="F2534" s="7">
        <v>0</v>
      </c>
      <c r="G2534" s="7">
        <v>0</v>
      </c>
      <c r="H2534" s="7">
        <v>35.97</v>
      </c>
      <c r="I2534" s="7">
        <v>344.03</v>
      </c>
      <c r="J2534" s="7">
        <v>0</v>
      </c>
      <c r="K2534" s="7">
        <v>344.03</v>
      </c>
      <c r="L2534" s="164">
        <v>1</v>
      </c>
      <c r="M2534" s="16">
        <v>0</v>
      </c>
      <c r="N2534" s="13">
        <v>46079</v>
      </c>
    </row>
    <row r="2535" spans="1:14" x14ac:dyDescent="0.15">
      <c r="A2535" s="163" t="s">
        <v>686</v>
      </c>
      <c r="B2535" s="164">
        <v>10366</v>
      </c>
      <c r="C2535" s="163" t="s">
        <v>9</v>
      </c>
      <c r="D2535" s="164">
        <v>1</v>
      </c>
      <c r="E2535" s="7">
        <v>270</v>
      </c>
      <c r="F2535" s="7">
        <v>0</v>
      </c>
      <c r="G2535" s="7">
        <v>0</v>
      </c>
      <c r="H2535" s="7">
        <v>10.45</v>
      </c>
      <c r="I2535" s="7">
        <v>259.55</v>
      </c>
      <c r="J2535" s="7">
        <v>0</v>
      </c>
      <c r="K2535" s="7">
        <v>259.55</v>
      </c>
      <c r="L2535" s="164">
        <v>1</v>
      </c>
      <c r="M2535" s="16">
        <v>0</v>
      </c>
      <c r="N2535" s="13">
        <v>46079</v>
      </c>
    </row>
    <row r="2536" spans="1:14" x14ac:dyDescent="0.15">
      <c r="A2536" s="163" t="s">
        <v>587</v>
      </c>
      <c r="B2536" s="164">
        <v>10381</v>
      </c>
      <c r="C2536" s="163" t="s">
        <v>9</v>
      </c>
      <c r="D2536" s="164">
        <v>3</v>
      </c>
      <c r="E2536" s="7">
        <v>675</v>
      </c>
      <c r="F2536" s="7">
        <v>0</v>
      </c>
      <c r="G2536" s="7">
        <v>0</v>
      </c>
      <c r="H2536" s="7">
        <v>0</v>
      </c>
      <c r="I2536" s="7">
        <v>675</v>
      </c>
      <c r="J2536" s="7">
        <v>0</v>
      </c>
      <c r="K2536" s="7">
        <v>675</v>
      </c>
      <c r="L2536" s="164">
        <v>1</v>
      </c>
      <c r="M2536" s="16">
        <v>0</v>
      </c>
      <c r="N2536" s="13">
        <v>46079</v>
      </c>
    </row>
    <row r="2537" spans="1:14" x14ac:dyDescent="0.15">
      <c r="A2537" s="163" t="s">
        <v>805</v>
      </c>
      <c r="B2537" s="164">
        <v>10376</v>
      </c>
      <c r="C2537" s="163" t="s">
        <v>9</v>
      </c>
      <c r="D2537" s="164">
        <v>1</v>
      </c>
      <c r="E2537" s="7">
        <v>330</v>
      </c>
      <c r="F2537" s="7">
        <v>0</v>
      </c>
      <c r="G2537" s="7">
        <v>0</v>
      </c>
      <c r="H2537" s="7">
        <v>0</v>
      </c>
      <c r="I2537" s="7">
        <v>330</v>
      </c>
      <c r="J2537" s="7">
        <v>0</v>
      </c>
      <c r="K2537" s="7">
        <v>330</v>
      </c>
      <c r="L2537" s="164">
        <v>1</v>
      </c>
      <c r="M2537" s="16">
        <v>0</v>
      </c>
      <c r="N2537" s="13">
        <v>46079</v>
      </c>
    </row>
    <row r="2538" spans="1:14" x14ac:dyDescent="0.15">
      <c r="A2538" s="163" t="s">
        <v>825</v>
      </c>
      <c r="B2538" s="164">
        <v>10378</v>
      </c>
      <c r="C2538" s="163" t="s">
        <v>9</v>
      </c>
      <c r="D2538" s="164">
        <v>1</v>
      </c>
      <c r="E2538" s="7">
        <v>285</v>
      </c>
      <c r="F2538" s="7">
        <v>0</v>
      </c>
      <c r="G2538" s="7">
        <v>0</v>
      </c>
      <c r="H2538" s="7">
        <v>11.04</v>
      </c>
      <c r="I2538" s="7">
        <v>273.95999999999998</v>
      </c>
      <c r="J2538" s="7">
        <v>0</v>
      </c>
      <c r="K2538" s="7">
        <v>273.95999999999998</v>
      </c>
      <c r="L2538" s="164">
        <v>1</v>
      </c>
      <c r="M2538" s="16">
        <v>0</v>
      </c>
      <c r="N2538" s="13">
        <v>46079</v>
      </c>
    </row>
    <row r="2539" spans="1:14" x14ac:dyDescent="0.15">
      <c r="A2539" s="163" t="s">
        <v>652</v>
      </c>
      <c r="B2539" s="164">
        <v>10007</v>
      </c>
      <c r="C2539" s="163" t="s">
        <v>9</v>
      </c>
      <c r="D2539" s="164">
        <v>1</v>
      </c>
      <c r="E2539" s="7">
        <v>275</v>
      </c>
      <c r="F2539" s="7">
        <v>0</v>
      </c>
      <c r="G2539" s="7">
        <v>0</v>
      </c>
      <c r="H2539" s="7">
        <v>10.65</v>
      </c>
      <c r="I2539" s="7">
        <v>264.35000000000002</v>
      </c>
      <c r="J2539" s="7">
        <v>0</v>
      </c>
      <c r="K2539" s="7">
        <v>264.35000000000002</v>
      </c>
      <c r="L2539" s="164">
        <v>1</v>
      </c>
      <c r="M2539" s="16">
        <v>0</v>
      </c>
      <c r="N2539" s="13">
        <v>46079</v>
      </c>
    </row>
    <row r="2540" spans="1:14" x14ac:dyDescent="0.15">
      <c r="A2540" s="163" t="s">
        <v>545</v>
      </c>
      <c r="B2540" s="164">
        <v>10033</v>
      </c>
      <c r="C2540" s="163" t="s">
        <v>77</v>
      </c>
      <c r="D2540" s="164">
        <v>1</v>
      </c>
      <c r="E2540" s="7">
        <v>1290</v>
      </c>
      <c r="F2540" s="7">
        <v>0</v>
      </c>
      <c r="G2540" s="7">
        <v>0</v>
      </c>
      <c r="H2540" s="7">
        <v>0</v>
      </c>
      <c r="I2540" s="7">
        <v>1290</v>
      </c>
      <c r="J2540" s="7">
        <v>0</v>
      </c>
      <c r="K2540" s="7">
        <v>1290</v>
      </c>
      <c r="L2540" s="164">
        <v>1</v>
      </c>
      <c r="M2540" s="16">
        <v>0</v>
      </c>
      <c r="N2540" s="13">
        <v>46079</v>
      </c>
    </row>
    <row r="2541" spans="1:14" x14ac:dyDescent="0.15">
      <c r="A2541" s="163" t="s">
        <v>495</v>
      </c>
      <c r="B2541" s="164">
        <v>10354</v>
      </c>
      <c r="C2541" s="163" t="s">
        <v>19</v>
      </c>
      <c r="D2541" s="164">
        <v>1</v>
      </c>
      <c r="E2541" s="7">
        <v>350</v>
      </c>
      <c r="F2541" s="7">
        <v>0</v>
      </c>
      <c r="G2541" s="7">
        <v>0</v>
      </c>
      <c r="H2541" s="7">
        <v>31.26</v>
      </c>
      <c r="I2541" s="7">
        <v>318.74</v>
      </c>
      <c r="J2541" s="7">
        <v>0</v>
      </c>
      <c r="K2541" s="7">
        <v>318.74</v>
      </c>
      <c r="L2541" s="164">
        <v>1</v>
      </c>
      <c r="M2541" s="16">
        <v>0</v>
      </c>
      <c r="N2541" s="13">
        <v>46079</v>
      </c>
    </row>
    <row r="2542" spans="1:14" x14ac:dyDescent="0.15">
      <c r="A2542" s="163" t="s">
        <v>510</v>
      </c>
      <c r="B2542" s="164">
        <v>10043</v>
      </c>
      <c r="C2542" s="163" t="s">
        <v>19</v>
      </c>
      <c r="D2542" s="164">
        <v>1</v>
      </c>
      <c r="E2542" s="7">
        <v>310</v>
      </c>
      <c r="F2542" s="7">
        <v>0</v>
      </c>
      <c r="G2542" s="7">
        <v>0</v>
      </c>
      <c r="H2542" s="7">
        <v>0</v>
      </c>
      <c r="I2542" s="7">
        <v>310</v>
      </c>
      <c r="J2542" s="7">
        <v>0</v>
      </c>
      <c r="K2542" s="7">
        <v>310</v>
      </c>
      <c r="L2542" s="164">
        <v>1</v>
      </c>
      <c r="M2542" s="16">
        <v>0</v>
      </c>
      <c r="N2542" s="13">
        <v>46079</v>
      </c>
    </row>
    <row r="2543" spans="1:14" x14ac:dyDescent="0.15">
      <c r="A2543" s="163" t="s">
        <v>511</v>
      </c>
      <c r="B2543" s="164">
        <v>10227</v>
      </c>
      <c r="C2543" s="163" t="s">
        <v>19</v>
      </c>
      <c r="D2543" s="164">
        <v>2</v>
      </c>
      <c r="E2543" s="7">
        <v>770</v>
      </c>
      <c r="F2543" s="7">
        <v>0</v>
      </c>
      <c r="G2543" s="7">
        <v>0</v>
      </c>
      <c r="H2543" s="7">
        <v>0</v>
      </c>
      <c r="I2543" s="7">
        <v>770</v>
      </c>
      <c r="J2543" s="7">
        <v>0</v>
      </c>
      <c r="K2543" s="7">
        <v>770</v>
      </c>
      <c r="L2543" s="164">
        <v>1</v>
      </c>
      <c r="M2543" s="16">
        <v>0</v>
      </c>
      <c r="N2543" s="13">
        <v>46079</v>
      </c>
    </row>
    <row r="2544" spans="1:14" x14ac:dyDescent="0.15">
      <c r="A2544" s="163" t="s">
        <v>498</v>
      </c>
      <c r="B2544" s="164">
        <v>10356</v>
      </c>
      <c r="C2544" s="163" t="s">
        <v>19</v>
      </c>
      <c r="D2544" s="164">
        <v>1</v>
      </c>
      <c r="E2544" s="7">
        <v>360</v>
      </c>
      <c r="F2544" s="7">
        <v>0</v>
      </c>
      <c r="G2544" s="7">
        <v>0</v>
      </c>
      <c r="H2544" s="7">
        <v>13.93</v>
      </c>
      <c r="I2544" s="7">
        <v>346.07</v>
      </c>
      <c r="J2544" s="7">
        <v>0</v>
      </c>
      <c r="K2544" s="7">
        <v>346.07</v>
      </c>
      <c r="L2544" s="164">
        <v>1</v>
      </c>
      <c r="M2544" s="16">
        <v>0</v>
      </c>
      <c r="N2544" s="13">
        <v>46079</v>
      </c>
    </row>
    <row r="2545" spans="1:14" x14ac:dyDescent="0.15">
      <c r="A2545" s="163" t="s">
        <v>739</v>
      </c>
      <c r="B2545" s="164">
        <v>10653</v>
      </c>
      <c r="C2545" s="163" t="s">
        <v>4</v>
      </c>
      <c r="D2545" s="164">
        <v>1</v>
      </c>
      <c r="E2545" s="7">
        <v>275</v>
      </c>
      <c r="F2545" s="7">
        <v>0</v>
      </c>
      <c r="G2545" s="7">
        <v>0</v>
      </c>
      <c r="H2545" s="7">
        <v>0</v>
      </c>
      <c r="I2545" s="7">
        <v>275</v>
      </c>
      <c r="J2545" s="7">
        <v>0</v>
      </c>
      <c r="K2545" s="7">
        <v>275</v>
      </c>
      <c r="L2545" s="164">
        <v>1</v>
      </c>
      <c r="M2545" s="16">
        <v>0</v>
      </c>
      <c r="N2545" s="13">
        <v>46079</v>
      </c>
    </row>
    <row r="2546" spans="1:14" x14ac:dyDescent="0.15">
      <c r="A2546" s="163" t="s">
        <v>565</v>
      </c>
      <c r="B2546" s="164">
        <v>10403</v>
      </c>
      <c r="C2546" s="163" t="s">
        <v>35</v>
      </c>
      <c r="D2546" s="164">
        <v>1</v>
      </c>
      <c r="E2546" s="7">
        <v>335</v>
      </c>
      <c r="F2546" s="7">
        <v>0</v>
      </c>
      <c r="G2546" s="7">
        <v>0</v>
      </c>
      <c r="H2546" s="7">
        <v>29.91</v>
      </c>
      <c r="I2546" s="7">
        <v>305.08999999999997</v>
      </c>
      <c r="J2546" s="7">
        <v>0</v>
      </c>
      <c r="K2546" s="7">
        <v>305.08999999999997</v>
      </c>
      <c r="L2546" s="164">
        <v>1</v>
      </c>
      <c r="M2546" s="16">
        <v>0</v>
      </c>
      <c r="N2546" s="13">
        <v>46079</v>
      </c>
    </row>
    <row r="2547" spans="1:14" x14ac:dyDescent="0.15">
      <c r="A2547" s="163" t="s">
        <v>840</v>
      </c>
      <c r="B2547" s="164">
        <v>10204</v>
      </c>
      <c r="C2547" s="163" t="s">
        <v>98</v>
      </c>
      <c r="D2547" s="164">
        <v>1</v>
      </c>
      <c r="E2547" s="7">
        <v>55</v>
      </c>
      <c r="F2547" s="7">
        <v>0</v>
      </c>
      <c r="G2547" s="7">
        <v>0</v>
      </c>
      <c r="H2547" s="7">
        <v>9.52</v>
      </c>
      <c r="I2547" s="7">
        <v>45.48</v>
      </c>
      <c r="J2547" s="7">
        <v>0</v>
      </c>
      <c r="K2547" s="7">
        <v>45.48</v>
      </c>
      <c r="L2547" s="164">
        <v>1</v>
      </c>
      <c r="M2547" s="16">
        <v>0</v>
      </c>
      <c r="N2547" s="13">
        <v>46079</v>
      </c>
    </row>
    <row r="2548" spans="1:14" x14ac:dyDescent="0.15">
      <c r="A2548" s="163" t="s">
        <v>655</v>
      </c>
      <c r="B2548" s="164">
        <v>10030</v>
      </c>
      <c r="C2548" s="163" t="s">
        <v>0</v>
      </c>
      <c r="D2548" s="164">
        <v>1</v>
      </c>
      <c r="E2548" s="7">
        <v>695</v>
      </c>
      <c r="F2548" s="7">
        <v>0</v>
      </c>
      <c r="G2548" s="7">
        <v>0</v>
      </c>
      <c r="H2548" s="7">
        <v>0</v>
      </c>
      <c r="I2548" s="7">
        <v>695</v>
      </c>
      <c r="J2548" s="7">
        <v>0</v>
      </c>
      <c r="K2548" s="7">
        <v>695</v>
      </c>
      <c r="L2548" s="164">
        <v>1</v>
      </c>
      <c r="M2548" s="16">
        <v>0</v>
      </c>
      <c r="N2548" s="13">
        <v>46079</v>
      </c>
    </row>
    <row r="2549" spans="1:14" x14ac:dyDescent="0.15">
      <c r="A2549" s="163" t="s">
        <v>427</v>
      </c>
      <c r="B2549" s="164">
        <v>10633</v>
      </c>
      <c r="C2549" s="163" t="s">
        <v>727</v>
      </c>
      <c r="D2549" s="164">
        <v>1</v>
      </c>
      <c r="E2549" s="7">
        <v>159</v>
      </c>
      <c r="F2549" s="7">
        <v>0</v>
      </c>
      <c r="G2549" s="7">
        <v>0</v>
      </c>
      <c r="H2549" s="7">
        <v>6.16</v>
      </c>
      <c r="I2549" s="7">
        <v>152.84</v>
      </c>
      <c r="J2549" s="7">
        <v>0</v>
      </c>
      <c r="K2549" s="7">
        <v>152.84</v>
      </c>
      <c r="L2549" s="164">
        <v>1</v>
      </c>
      <c r="M2549" s="16">
        <v>0</v>
      </c>
      <c r="N2549" s="13">
        <v>46079</v>
      </c>
    </row>
    <row r="2550" spans="1:14" x14ac:dyDescent="0.15">
      <c r="A2550" s="163" t="s">
        <v>500</v>
      </c>
      <c r="B2550" s="164">
        <v>10494</v>
      </c>
      <c r="C2550" s="163" t="s">
        <v>98</v>
      </c>
      <c r="D2550" s="164">
        <v>1</v>
      </c>
      <c r="E2550" s="7">
        <v>38</v>
      </c>
      <c r="F2550" s="7">
        <v>0</v>
      </c>
      <c r="G2550" s="7">
        <v>0</v>
      </c>
      <c r="H2550" s="7">
        <v>0</v>
      </c>
      <c r="I2550" s="7">
        <v>38</v>
      </c>
      <c r="J2550" s="7">
        <v>0</v>
      </c>
      <c r="K2550" s="7">
        <v>38</v>
      </c>
      <c r="L2550" s="164">
        <v>1</v>
      </c>
      <c r="M2550" s="16">
        <v>0</v>
      </c>
      <c r="N2550" s="13">
        <v>46079</v>
      </c>
    </row>
    <row r="2551" spans="1:14" x14ac:dyDescent="0.15">
      <c r="A2551" s="163" t="s">
        <v>429</v>
      </c>
      <c r="B2551" s="164">
        <v>10632</v>
      </c>
      <c r="C2551" s="163" t="s">
        <v>727</v>
      </c>
      <c r="D2551" s="164">
        <v>1</v>
      </c>
      <c r="E2551" s="7">
        <v>159</v>
      </c>
      <c r="F2551" s="7">
        <v>0</v>
      </c>
      <c r="G2551" s="7">
        <v>0</v>
      </c>
      <c r="H2551" s="7">
        <v>0</v>
      </c>
      <c r="I2551" s="7">
        <v>159</v>
      </c>
      <c r="J2551" s="7">
        <v>0</v>
      </c>
      <c r="K2551" s="7">
        <v>159</v>
      </c>
      <c r="L2551" s="164">
        <v>1</v>
      </c>
      <c r="M2551" s="16">
        <v>0</v>
      </c>
      <c r="N2551" s="13">
        <v>46079</v>
      </c>
    </row>
    <row r="2552" spans="1:14" x14ac:dyDescent="0.15">
      <c r="A2552" s="163" t="s">
        <v>798</v>
      </c>
      <c r="B2552" s="164">
        <v>10660</v>
      </c>
      <c r="C2552" s="163" t="s">
        <v>9</v>
      </c>
      <c r="D2552" s="164">
        <v>1</v>
      </c>
      <c r="E2552" s="7">
        <v>265</v>
      </c>
      <c r="F2552" s="7">
        <v>0</v>
      </c>
      <c r="G2552" s="7">
        <v>0</v>
      </c>
      <c r="H2552" s="7">
        <v>0</v>
      </c>
      <c r="I2552" s="7">
        <v>265</v>
      </c>
      <c r="J2552" s="7">
        <v>0</v>
      </c>
      <c r="K2552" s="7">
        <v>265</v>
      </c>
      <c r="L2552" s="164">
        <v>1</v>
      </c>
      <c r="M2552" s="16">
        <v>0</v>
      </c>
      <c r="N2552" s="13">
        <v>46080</v>
      </c>
    </row>
    <row r="2553" spans="1:14" x14ac:dyDescent="0.15">
      <c r="A2553" s="163" t="s">
        <v>477</v>
      </c>
      <c r="B2553" s="164">
        <v>10449</v>
      </c>
      <c r="C2553" s="163" t="s">
        <v>38</v>
      </c>
      <c r="D2553" s="164">
        <v>1</v>
      </c>
      <c r="E2553" s="7">
        <v>260</v>
      </c>
      <c r="F2553" s="7">
        <v>0</v>
      </c>
      <c r="G2553" s="7">
        <v>0</v>
      </c>
      <c r="H2553" s="7">
        <v>0</v>
      </c>
      <c r="I2553" s="7">
        <v>260</v>
      </c>
      <c r="J2553" s="7">
        <v>0</v>
      </c>
      <c r="K2553" s="7">
        <v>260</v>
      </c>
      <c r="L2553" s="164">
        <v>1</v>
      </c>
      <c r="M2553" s="16">
        <v>0</v>
      </c>
      <c r="N2553" s="13">
        <v>46080</v>
      </c>
    </row>
    <row r="2554" spans="1:14" x14ac:dyDescent="0.15">
      <c r="A2554" s="163" t="s">
        <v>615</v>
      </c>
      <c r="B2554" s="164">
        <v>10462</v>
      </c>
      <c r="C2554" s="163" t="s">
        <v>38</v>
      </c>
      <c r="D2554" s="164">
        <v>1</v>
      </c>
      <c r="E2554" s="7">
        <v>410</v>
      </c>
      <c r="F2554" s="7">
        <v>0</v>
      </c>
      <c r="G2554" s="7">
        <v>0</v>
      </c>
      <c r="H2554" s="7">
        <v>31.27</v>
      </c>
      <c r="I2554" s="7">
        <v>378.73</v>
      </c>
      <c r="J2554" s="7">
        <v>0</v>
      </c>
      <c r="K2554" s="7">
        <v>378.73</v>
      </c>
      <c r="L2554" s="164">
        <v>1</v>
      </c>
      <c r="M2554" s="16">
        <v>0</v>
      </c>
      <c r="N2554" s="13">
        <v>46080</v>
      </c>
    </row>
    <row r="2555" spans="1:14" x14ac:dyDescent="0.15">
      <c r="A2555" s="163" t="s">
        <v>616</v>
      </c>
      <c r="B2555" s="164">
        <v>10154</v>
      </c>
      <c r="C2555" s="163" t="s">
        <v>519</v>
      </c>
      <c r="D2555" s="164">
        <v>1</v>
      </c>
      <c r="E2555" s="7">
        <v>385</v>
      </c>
      <c r="F2555" s="7">
        <v>0</v>
      </c>
      <c r="G2555" s="7">
        <v>0</v>
      </c>
      <c r="H2555" s="7">
        <v>20.29</v>
      </c>
      <c r="I2555" s="7">
        <v>364.71</v>
      </c>
      <c r="J2555" s="7">
        <v>0</v>
      </c>
      <c r="K2555" s="7">
        <v>364.71</v>
      </c>
      <c r="L2555" s="164">
        <v>1</v>
      </c>
      <c r="M2555" s="16">
        <v>0</v>
      </c>
      <c r="N2555" s="13">
        <v>46080</v>
      </c>
    </row>
    <row r="2556" spans="1:14" x14ac:dyDescent="0.15">
      <c r="A2556" s="163" t="s">
        <v>480</v>
      </c>
      <c r="B2556" s="164">
        <v>10225</v>
      </c>
      <c r="C2556" s="163" t="s">
        <v>481</v>
      </c>
      <c r="D2556" s="164">
        <v>2</v>
      </c>
      <c r="E2556" s="7">
        <v>510</v>
      </c>
      <c r="F2556" s="7">
        <v>0</v>
      </c>
      <c r="G2556" s="7">
        <v>0</v>
      </c>
      <c r="H2556" s="7">
        <v>18.21</v>
      </c>
      <c r="I2556" s="7">
        <v>491.79</v>
      </c>
      <c r="J2556" s="7">
        <v>0</v>
      </c>
      <c r="K2556" s="7">
        <v>491.79</v>
      </c>
      <c r="L2556" s="164">
        <v>1</v>
      </c>
      <c r="M2556" s="16">
        <v>0</v>
      </c>
      <c r="N2556" s="13">
        <v>46080</v>
      </c>
    </row>
    <row r="2557" spans="1:14" x14ac:dyDescent="0.15">
      <c r="A2557" s="163" t="s">
        <v>550</v>
      </c>
      <c r="B2557" s="164">
        <v>10072</v>
      </c>
      <c r="C2557" s="163" t="s">
        <v>481</v>
      </c>
      <c r="D2557" s="164">
        <v>3</v>
      </c>
      <c r="E2557" s="7">
        <v>945</v>
      </c>
      <c r="F2557" s="7">
        <v>0</v>
      </c>
      <c r="G2557" s="7">
        <v>0</v>
      </c>
      <c r="H2557" s="7">
        <v>0</v>
      </c>
      <c r="I2557" s="7">
        <v>945</v>
      </c>
      <c r="J2557" s="7">
        <v>0</v>
      </c>
      <c r="K2557" s="7">
        <v>945</v>
      </c>
      <c r="L2557" s="164">
        <v>1</v>
      </c>
      <c r="M2557" s="16">
        <v>0</v>
      </c>
      <c r="N2557" s="13">
        <v>46080</v>
      </c>
    </row>
    <row r="2558" spans="1:14" x14ac:dyDescent="0.15">
      <c r="A2558" s="163" t="s">
        <v>554</v>
      </c>
      <c r="B2558" s="164">
        <v>10067</v>
      </c>
      <c r="C2558" s="163" t="s">
        <v>481</v>
      </c>
      <c r="D2558" s="164">
        <v>1</v>
      </c>
      <c r="E2558" s="7">
        <v>275</v>
      </c>
      <c r="F2558" s="7">
        <v>0</v>
      </c>
      <c r="G2558" s="7">
        <v>0</v>
      </c>
      <c r="H2558" s="7">
        <v>20.97</v>
      </c>
      <c r="I2558" s="7">
        <v>254.03</v>
      </c>
      <c r="J2558" s="7">
        <v>0</v>
      </c>
      <c r="K2558" s="7">
        <v>254.03</v>
      </c>
      <c r="L2558" s="164">
        <v>1</v>
      </c>
      <c r="M2558" s="16">
        <v>0</v>
      </c>
      <c r="N2558" s="13">
        <v>46080</v>
      </c>
    </row>
    <row r="2559" spans="1:14" x14ac:dyDescent="0.15">
      <c r="A2559" s="163" t="s">
        <v>538</v>
      </c>
      <c r="B2559" s="164">
        <v>10645</v>
      </c>
      <c r="C2559" s="163" t="s">
        <v>519</v>
      </c>
      <c r="D2559" s="164">
        <v>1</v>
      </c>
      <c r="E2559" s="7">
        <v>340</v>
      </c>
      <c r="F2559" s="7">
        <v>0</v>
      </c>
      <c r="G2559" s="7">
        <v>0</v>
      </c>
      <c r="H2559" s="7">
        <v>0</v>
      </c>
      <c r="I2559" s="7">
        <v>340</v>
      </c>
      <c r="J2559" s="7">
        <v>0</v>
      </c>
      <c r="K2559" s="7">
        <v>340</v>
      </c>
      <c r="L2559" s="164">
        <v>1</v>
      </c>
      <c r="M2559" s="16">
        <v>0</v>
      </c>
      <c r="N2559" s="13">
        <v>46080</v>
      </c>
    </row>
    <row r="2560" spans="1:14" x14ac:dyDescent="0.15">
      <c r="A2560" s="163" t="s">
        <v>575</v>
      </c>
      <c r="B2560" s="164">
        <v>10127</v>
      </c>
      <c r="C2560" s="163" t="s">
        <v>483</v>
      </c>
      <c r="D2560" s="164">
        <v>1</v>
      </c>
      <c r="E2560" s="7">
        <v>355</v>
      </c>
      <c r="F2560" s="7">
        <v>0</v>
      </c>
      <c r="G2560" s="7">
        <v>0</v>
      </c>
      <c r="H2560" s="7">
        <v>0</v>
      </c>
      <c r="I2560" s="7">
        <v>355</v>
      </c>
      <c r="J2560" s="7">
        <v>0</v>
      </c>
      <c r="K2560" s="7">
        <v>355</v>
      </c>
      <c r="L2560" s="164">
        <v>1</v>
      </c>
      <c r="M2560" s="16">
        <v>0</v>
      </c>
      <c r="N2560" s="13">
        <v>46080</v>
      </c>
    </row>
    <row r="2561" spans="1:14" x14ac:dyDescent="0.15">
      <c r="A2561" s="163" t="s">
        <v>576</v>
      </c>
      <c r="B2561" s="164">
        <v>10111</v>
      </c>
      <c r="C2561" s="163" t="s">
        <v>483</v>
      </c>
      <c r="D2561" s="164">
        <v>3</v>
      </c>
      <c r="E2561" s="7">
        <v>1065</v>
      </c>
      <c r="F2561" s="7">
        <v>0</v>
      </c>
      <c r="G2561" s="7">
        <v>0</v>
      </c>
      <c r="H2561" s="7">
        <v>18.71</v>
      </c>
      <c r="I2561" s="7">
        <v>1046.29</v>
      </c>
      <c r="J2561" s="7">
        <v>0</v>
      </c>
      <c r="K2561" s="7">
        <v>1046.29</v>
      </c>
      <c r="L2561" s="164">
        <v>1</v>
      </c>
      <c r="M2561" s="16">
        <v>0</v>
      </c>
      <c r="N2561" s="13">
        <v>46080</v>
      </c>
    </row>
    <row r="2562" spans="1:14" x14ac:dyDescent="0.15">
      <c r="A2562" s="163" t="s">
        <v>522</v>
      </c>
      <c r="B2562" s="164">
        <v>10055</v>
      </c>
      <c r="C2562" s="163" t="s">
        <v>481</v>
      </c>
      <c r="D2562" s="164">
        <v>1</v>
      </c>
      <c r="E2562" s="7">
        <v>260</v>
      </c>
      <c r="F2562" s="7">
        <v>0</v>
      </c>
      <c r="G2562" s="7">
        <v>0</v>
      </c>
      <c r="H2562" s="7">
        <v>19.82</v>
      </c>
      <c r="I2562" s="7">
        <v>240.18</v>
      </c>
      <c r="J2562" s="7">
        <v>0</v>
      </c>
      <c r="K2562" s="7">
        <v>240.18</v>
      </c>
      <c r="L2562" s="164">
        <v>1</v>
      </c>
      <c r="M2562" s="16">
        <v>0</v>
      </c>
      <c r="N2562" s="13">
        <v>46080</v>
      </c>
    </row>
    <row r="2563" spans="1:14" x14ac:dyDescent="0.15">
      <c r="A2563" s="163" t="s">
        <v>523</v>
      </c>
      <c r="B2563" s="164">
        <v>10446</v>
      </c>
      <c r="C2563" s="163" t="s">
        <v>99</v>
      </c>
      <c r="D2563" s="164">
        <v>1</v>
      </c>
      <c r="E2563" s="7">
        <v>195</v>
      </c>
      <c r="F2563" s="7">
        <v>0</v>
      </c>
      <c r="G2563" s="7">
        <v>0</v>
      </c>
      <c r="H2563" s="7">
        <v>13.92</v>
      </c>
      <c r="I2563" s="7">
        <v>181.08</v>
      </c>
      <c r="J2563" s="7">
        <v>0</v>
      </c>
      <c r="K2563" s="7">
        <v>181.08</v>
      </c>
      <c r="L2563" s="164">
        <v>1</v>
      </c>
      <c r="M2563" s="16">
        <v>0</v>
      </c>
      <c r="N2563" s="13">
        <v>46080</v>
      </c>
    </row>
    <row r="2564" spans="1:14" x14ac:dyDescent="0.15">
      <c r="A2564" s="163" t="s">
        <v>489</v>
      </c>
      <c r="B2564" s="164">
        <v>10445</v>
      </c>
      <c r="C2564" s="163" t="s">
        <v>99</v>
      </c>
      <c r="D2564" s="164">
        <v>1</v>
      </c>
      <c r="E2564" s="7">
        <v>195</v>
      </c>
      <c r="F2564" s="7">
        <v>0</v>
      </c>
      <c r="G2564" s="7">
        <v>0</v>
      </c>
      <c r="H2564" s="7">
        <v>13.92</v>
      </c>
      <c r="I2564" s="7">
        <v>181.08</v>
      </c>
      <c r="J2564" s="7">
        <v>0</v>
      </c>
      <c r="K2564" s="7">
        <v>181.08</v>
      </c>
      <c r="L2564" s="164">
        <v>1</v>
      </c>
      <c r="M2564" s="16">
        <v>0</v>
      </c>
      <c r="N2564" s="13">
        <v>46080</v>
      </c>
    </row>
    <row r="2565" spans="1:14" x14ac:dyDescent="0.15">
      <c r="A2565" s="163" t="s">
        <v>505</v>
      </c>
      <c r="B2565" s="164">
        <v>10470</v>
      </c>
      <c r="C2565" s="163" t="s">
        <v>5</v>
      </c>
      <c r="D2565" s="164">
        <v>2</v>
      </c>
      <c r="E2565" s="7">
        <v>550</v>
      </c>
      <c r="F2565" s="7">
        <v>0</v>
      </c>
      <c r="G2565" s="7">
        <v>0</v>
      </c>
      <c r="H2565" s="7">
        <v>0</v>
      </c>
      <c r="I2565" s="7">
        <v>550</v>
      </c>
      <c r="J2565" s="7">
        <v>0</v>
      </c>
      <c r="K2565" s="7">
        <v>550</v>
      </c>
      <c r="L2565" s="164">
        <v>1</v>
      </c>
      <c r="M2565" s="16">
        <v>0</v>
      </c>
      <c r="N2565" s="13">
        <v>46080</v>
      </c>
    </row>
    <row r="2566" spans="1:14" x14ac:dyDescent="0.15">
      <c r="A2566" s="163" t="s">
        <v>594</v>
      </c>
      <c r="B2566" s="164">
        <v>10212</v>
      </c>
      <c r="C2566" s="163" t="s">
        <v>491</v>
      </c>
      <c r="D2566" s="164">
        <v>1</v>
      </c>
      <c r="E2566" s="7">
        <v>245</v>
      </c>
      <c r="F2566" s="7">
        <v>0</v>
      </c>
      <c r="G2566" s="7">
        <v>0</v>
      </c>
      <c r="H2566" s="7">
        <v>18.690000000000001</v>
      </c>
      <c r="I2566" s="7">
        <v>226.31</v>
      </c>
      <c r="J2566" s="7">
        <v>0</v>
      </c>
      <c r="K2566" s="7">
        <v>226.31</v>
      </c>
      <c r="L2566" s="164">
        <v>1</v>
      </c>
      <c r="M2566" s="16">
        <v>0</v>
      </c>
      <c r="N2566" s="13">
        <v>46080</v>
      </c>
    </row>
    <row r="2567" spans="1:14" x14ac:dyDescent="0.15">
      <c r="A2567" s="163" t="s">
        <v>543</v>
      </c>
      <c r="B2567" s="164">
        <v>10222</v>
      </c>
      <c r="C2567" s="163" t="s">
        <v>491</v>
      </c>
      <c r="D2567" s="164">
        <v>1</v>
      </c>
      <c r="E2567" s="7">
        <v>235</v>
      </c>
      <c r="F2567" s="7">
        <v>0</v>
      </c>
      <c r="G2567" s="7">
        <v>0</v>
      </c>
      <c r="H2567" s="7">
        <v>0</v>
      </c>
      <c r="I2567" s="7">
        <v>235</v>
      </c>
      <c r="J2567" s="7">
        <v>0</v>
      </c>
      <c r="K2567" s="7">
        <v>235</v>
      </c>
      <c r="L2567" s="164">
        <v>1</v>
      </c>
      <c r="M2567" s="16">
        <v>0</v>
      </c>
      <c r="N2567" s="13">
        <v>46080</v>
      </c>
    </row>
    <row r="2568" spans="1:14" x14ac:dyDescent="0.15">
      <c r="A2568" s="163" t="s">
        <v>492</v>
      </c>
      <c r="B2568" s="164">
        <v>10216</v>
      </c>
      <c r="C2568" s="163" t="s">
        <v>491</v>
      </c>
      <c r="D2568" s="164">
        <v>1</v>
      </c>
      <c r="E2568" s="7">
        <v>245</v>
      </c>
      <c r="F2568" s="7">
        <v>0</v>
      </c>
      <c r="G2568" s="7">
        <v>0</v>
      </c>
      <c r="H2568" s="7">
        <v>0</v>
      </c>
      <c r="I2568" s="7">
        <v>245</v>
      </c>
      <c r="J2568" s="7">
        <v>0</v>
      </c>
      <c r="K2568" s="7">
        <v>245</v>
      </c>
      <c r="L2568" s="164">
        <v>1</v>
      </c>
      <c r="M2568" s="16">
        <v>0</v>
      </c>
      <c r="N2568" s="13">
        <v>46080</v>
      </c>
    </row>
    <row r="2569" spans="1:14" x14ac:dyDescent="0.15">
      <c r="A2569" s="163" t="s">
        <v>493</v>
      </c>
      <c r="B2569" s="164">
        <v>10264</v>
      </c>
      <c r="C2569" s="163" t="s">
        <v>9</v>
      </c>
      <c r="D2569" s="164">
        <v>10</v>
      </c>
      <c r="E2569" s="7">
        <v>1900</v>
      </c>
      <c r="F2569" s="7">
        <v>0</v>
      </c>
      <c r="G2569" s="7">
        <v>0</v>
      </c>
      <c r="H2569" s="7">
        <v>28.98</v>
      </c>
      <c r="I2569" s="7">
        <v>1871.02</v>
      </c>
      <c r="J2569" s="7">
        <v>0</v>
      </c>
      <c r="K2569" s="7">
        <v>1871.02</v>
      </c>
      <c r="L2569" s="164">
        <v>1</v>
      </c>
      <c r="M2569" s="16">
        <v>0</v>
      </c>
      <c r="N2569" s="13">
        <v>46080</v>
      </c>
    </row>
    <row r="2570" spans="1:14" x14ac:dyDescent="0.15">
      <c r="A2570" s="163" t="s">
        <v>494</v>
      </c>
      <c r="B2570" s="164">
        <v>10377</v>
      </c>
      <c r="C2570" s="163" t="s">
        <v>9</v>
      </c>
      <c r="D2570" s="164">
        <v>2</v>
      </c>
      <c r="E2570" s="7">
        <v>690</v>
      </c>
      <c r="F2570" s="7">
        <v>0</v>
      </c>
      <c r="G2570" s="7">
        <v>0</v>
      </c>
      <c r="H2570" s="7">
        <v>52.51</v>
      </c>
      <c r="I2570" s="7">
        <v>637.49</v>
      </c>
      <c r="J2570" s="7">
        <v>0</v>
      </c>
      <c r="K2570" s="7">
        <v>637.49</v>
      </c>
      <c r="L2570" s="164">
        <v>1</v>
      </c>
      <c r="M2570" s="16">
        <v>0</v>
      </c>
      <c r="N2570" s="13">
        <v>46080</v>
      </c>
    </row>
    <row r="2571" spans="1:14" x14ac:dyDescent="0.15">
      <c r="A2571" s="163" t="s">
        <v>681</v>
      </c>
      <c r="B2571" s="164">
        <v>10234</v>
      </c>
      <c r="C2571" s="163" t="s">
        <v>9</v>
      </c>
      <c r="D2571" s="164">
        <v>1</v>
      </c>
      <c r="E2571" s="7">
        <v>255</v>
      </c>
      <c r="F2571" s="7">
        <v>0</v>
      </c>
      <c r="G2571" s="7">
        <v>0</v>
      </c>
      <c r="H2571" s="7">
        <v>13.44</v>
      </c>
      <c r="I2571" s="7">
        <v>241.56</v>
      </c>
      <c r="J2571" s="7">
        <v>0</v>
      </c>
      <c r="K2571" s="7">
        <v>241.56</v>
      </c>
      <c r="L2571" s="164">
        <v>1</v>
      </c>
      <c r="M2571" s="16">
        <v>0</v>
      </c>
      <c r="N2571" s="13">
        <v>46080</v>
      </c>
    </row>
    <row r="2572" spans="1:14" x14ac:dyDescent="0.15">
      <c r="A2572" s="163" t="s">
        <v>526</v>
      </c>
      <c r="B2572" s="164">
        <v>10363</v>
      </c>
      <c r="C2572" s="163" t="s">
        <v>9</v>
      </c>
      <c r="D2572" s="164">
        <v>1</v>
      </c>
      <c r="E2572" s="7">
        <v>265</v>
      </c>
      <c r="F2572" s="7">
        <v>0</v>
      </c>
      <c r="G2572" s="7">
        <v>0</v>
      </c>
      <c r="H2572" s="7">
        <v>0</v>
      </c>
      <c r="I2572" s="7">
        <v>265</v>
      </c>
      <c r="J2572" s="7">
        <v>0</v>
      </c>
      <c r="K2572" s="7">
        <v>265</v>
      </c>
      <c r="L2572" s="164">
        <v>1</v>
      </c>
      <c r="M2572" s="16">
        <v>0</v>
      </c>
      <c r="N2572" s="13">
        <v>46080</v>
      </c>
    </row>
    <row r="2573" spans="1:14" x14ac:dyDescent="0.15">
      <c r="A2573" s="163" t="s">
        <v>527</v>
      </c>
      <c r="B2573" s="164">
        <v>10382</v>
      </c>
      <c r="C2573" s="163" t="s">
        <v>9</v>
      </c>
      <c r="D2573" s="164">
        <v>1</v>
      </c>
      <c r="E2573" s="7">
        <v>235</v>
      </c>
      <c r="F2573" s="7">
        <v>0</v>
      </c>
      <c r="G2573" s="7">
        <v>0</v>
      </c>
      <c r="H2573" s="7">
        <v>12.38</v>
      </c>
      <c r="I2573" s="7">
        <v>222.62</v>
      </c>
      <c r="J2573" s="7">
        <v>0</v>
      </c>
      <c r="K2573" s="7">
        <v>222.62</v>
      </c>
      <c r="L2573" s="164">
        <v>1</v>
      </c>
      <c r="M2573" s="16">
        <v>0</v>
      </c>
      <c r="N2573" s="13">
        <v>46080</v>
      </c>
    </row>
    <row r="2574" spans="1:14" x14ac:dyDescent="0.15">
      <c r="A2574" s="163" t="s">
        <v>508</v>
      </c>
      <c r="B2574" s="164">
        <v>10370</v>
      </c>
      <c r="C2574" s="163" t="s">
        <v>9</v>
      </c>
      <c r="D2574" s="164">
        <v>1</v>
      </c>
      <c r="E2574" s="7">
        <v>310</v>
      </c>
      <c r="F2574" s="7">
        <v>0</v>
      </c>
      <c r="G2574" s="7">
        <v>0</v>
      </c>
      <c r="H2574" s="7">
        <v>30.84</v>
      </c>
      <c r="I2574" s="7">
        <v>279.16000000000003</v>
      </c>
      <c r="J2574" s="7">
        <v>0</v>
      </c>
      <c r="K2574" s="7">
        <v>279.16000000000003</v>
      </c>
      <c r="L2574" s="164">
        <v>1</v>
      </c>
      <c r="M2574" s="16">
        <v>0</v>
      </c>
      <c r="N2574" s="13">
        <v>46080</v>
      </c>
    </row>
    <row r="2575" spans="1:14" x14ac:dyDescent="0.15">
      <c r="A2575" s="163" t="s">
        <v>595</v>
      </c>
      <c r="B2575" s="164">
        <v>10367</v>
      </c>
      <c r="C2575" s="163" t="s">
        <v>9</v>
      </c>
      <c r="D2575" s="164">
        <v>1</v>
      </c>
      <c r="E2575" s="7">
        <v>330</v>
      </c>
      <c r="F2575" s="7">
        <v>0</v>
      </c>
      <c r="G2575" s="7">
        <v>0</v>
      </c>
      <c r="H2575" s="7">
        <v>32.83</v>
      </c>
      <c r="I2575" s="7">
        <v>297.17</v>
      </c>
      <c r="J2575" s="7">
        <v>0</v>
      </c>
      <c r="K2575" s="7">
        <v>297.17</v>
      </c>
      <c r="L2575" s="164">
        <v>1</v>
      </c>
      <c r="M2575" s="16">
        <v>0</v>
      </c>
      <c r="N2575" s="13">
        <v>46080</v>
      </c>
    </row>
    <row r="2576" spans="1:14" x14ac:dyDescent="0.15">
      <c r="A2576" s="163" t="s">
        <v>545</v>
      </c>
      <c r="B2576" s="164">
        <v>10033</v>
      </c>
      <c r="C2576" s="163" t="s">
        <v>77</v>
      </c>
      <c r="D2576" s="164">
        <v>1</v>
      </c>
      <c r="E2576" s="7">
        <v>1290</v>
      </c>
      <c r="F2576" s="7">
        <v>0</v>
      </c>
      <c r="G2576" s="7">
        <v>0</v>
      </c>
      <c r="H2576" s="7">
        <v>0</v>
      </c>
      <c r="I2576" s="7">
        <v>1290</v>
      </c>
      <c r="J2576" s="7">
        <v>0</v>
      </c>
      <c r="K2576" s="7">
        <v>1290</v>
      </c>
      <c r="L2576" s="164">
        <v>1</v>
      </c>
      <c r="M2576" s="16">
        <v>0</v>
      </c>
      <c r="N2576" s="13">
        <v>46080</v>
      </c>
    </row>
    <row r="2577" spans="1:14" x14ac:dyDescent="0.15">
      <c r="A2577" s="163" t="s">
        <v>528</v>
      </c>
      <c r="B2577" s="164">
        <v>10357</v>
      </c>
      <c r="C2577" s="163" t="s">
        <v>19</v>
      </c>
      <c r="D2577" s="164">
        <v>1</v>
      </c>
      <c r="E2577" s="7">
        <v>360</v>
      </c>
      <c r="F2577" s="7">
        <v>0</v>
      </c>
      <c r="G2577" s="7">
        <v>0</v>
      </c>
      <c r="H2577" s="7">
        <v>27.46</v>
      </c>
      <c r="I2577" s="7">
        <v>332.54</v>
      </c>
      <c r="J2577" s="7">
        <v>0</v>
      </c>
      <c r="K2577" s="7">
        <v>332.54</v>
      </c>
      <c r="L2577" s="164">
        <v>1</v>
      </c>
      <c r="M2577" s="16">
        <v>0</v>
      </c>
      <c r="N2577" s="13">
        <v>46080</v>
      </c>
    </row>
    <row r="2578" spans="1:14" x14ac:dyDescent="0.15">
      <c r="A2578" s="163" t="s">
        <v>529</v>
      </c>
      <c r="B2578" s="164">
        <v>10353</v>
      </c>
      <c r="C2578" s="163" t="s">
        <v>19</v>
      </c>
      <c r="D2578" s="164">
        <v>1</v>
      </c>
      <c r="E2578" s="7">
        <v>350</v>
      </c>
      <c r="F2578" s="7">
        <v>0</v>
      </c>
      <c r="G2578" s="7">
        <v>0</v>
      </c>
      <c r="H2578" s="7">
        <v>0</v>
      </c>
      <c r="I2578" s="7">
        <v>350</v>
      </c>
      <c r="J2578" s="7">
        <v>0</v>
      </c>
      <c r="K2578" s="7">
        <v>350</v>
      </c>
      <c r="L2578" s="164">
        <v>1</v>
      </c>
      <c r="M2578" s="16">
        <v>0</v>
      </c>
      <c r="N2578" s="13">
        <v>46080</v>
      </c>
    </row>
    <row r="2579" spans="1:14" x14ac:dyDescent="0.15">
      <c r="A2579" s="163" t="s">
        <v>511</v>
      </c>
      <c r="B2579" s="164">
        <v>10227</v>
      </c>
      <c r="C2579" s="163" t="s">
        <v>19</v>
      </c>
      <c r="D2579" s="164">
        <v>2</v>
      </c>
      <c r="E2579" s="7">
        <v>770</v>
      </c>
      <c r="F2579" s="7">
        <v>0</v>
      </c>
      <c r="G2579" s="7">
        <v>0</v>
      </c>
      <c r="H2579" s="7">
        <v>56.85</v>
      </c>
      <c r="I2579" s="7">
        <v>713.15</v>
      </c>
      <c r="J2579" s="7">
        <v>0</v>
      </c>
      <c r="K2579" s="7">
        <v>713.15</v>
      </c>
      <c r="L2579" s="164">
        <v>1</v>
      </c>
      <c r="M2579" s="16">
        <v>0</v>
      </c>
      <c r="N2579" s="13">
        <v>46080</v>
      </c>
    </row>
    <row r="2580" spans="1:14" x14ac:dyDescent="0.15">
      <c r="A2580" s="163" t="s">
        <v>498</v>
      </c>
      <c r="B2580" s="164">
        <v>10356</v>
      </c>
      <c r="C2580" s="163" t="s">
        <v>19</v>
      </c>
      <c r="D2580" s="164">
        <v>1</v>
      </c>
      <c r="E2580" s="7">
        <v>360</v>
      </c>
      <c r="F2580" s="7">
        <v>0</v>
      </c>
      <c r="G2580" s="7">
        <v>0</v>
      </c>
      <c r="H2580" s="7">
        <v>27.45</v>
      </c>
      <c r="I2580" s="7">
        <v>332.55</v>
      </c>
      <c r="J2580" s="7">
        <v>0</v>
      </c>
      <c r="K2580" s="7">
        <v>332.55</v>
      </c>
      <c r="L2580" s="164">
        <v>1</v>
      </c>
      <c r="M2580" s="16">
        <v>0</v>
      </c>
      <c r="N2580" s="13">
        <v>46080</v>
      </c>
    </row>
    <row r="2581" spans="1:14" x14ac:dyDescent="0.15">
      <c r="A2581" s="163" t="s">
        <v>546</v>
      </c>
      <c r="B2581" s="164">
        <v>10391</v>
      </c>
      <c r="C2581" s="163" t="s">
        <v>31</v>
      </c>
      <c r="D2581" s="164">
        <v>1</v>
      </c>
      <c r="E2581" s="7">
        <v>325</v>
      </c>
      <c r="F2581" s="7">
        <v>0</v>
      </c>
      <c r="G2581" s="7">
        <v>0</v>
      </c>
      <c r="H2581" s="7">
        <v>65</v>
      </c>
      <c r="I2581" s="7">
        <v>260</v>
      </c>
      <c r="J2581" s="7">
        <v>0</v>
      </c>
      <c r="K2581" s="7">
        <v>260</v>
      </c>
      <c r="L2581" s="164">
        <v>1</v>
      </c>
      <c r="M2581" s="16">
        <v>0</v>
      </c>
      <c r="N2581" s="13">
        <v>46080</v>
      </c>
    </row>
    <row r="2582" spans="1:14" x14ac:dyDescent="0.15">
      <c r="A2582" s="163" t="s">
        <v>563</v>
      </c>
      <c r="B2582" s="164">
        <v>10432</v>
      </c>
      <c r="C2582" s="163" t="s">
        <v>13</v>
      </c>
      <c r="D2582" s="164">
        <v>1</v>
      </c>
      <c r="E2582" s="7">
        <v>315</v>
      </c>
      <c r="F2582" s="7">
        <v>0</v>
      </c>
      <c r="G2582" s="7">
        <v>0</v>
      </c>
      <c r="H2582" s="7">
        <v>0</v>
      </c>
      <c r="I2582" s="7">
        <v>315</v>
      </c>
      <c r="J2582" s="7">
        <v>0</v>
      </c>
      <c r="K2582" s="7">
        <v>315</v>
      </c>
      <c r="L2582" s="164">
        <v>1</v>
      </c>
      <c r="M2582" s="16">
        <v>0</v>
      </c>
      <c r="N2582" s="13">
        <v>46080</v>
      </c>
    </row>
    <row r="2583" spans="1:14" x14ac:dyDescent="0.15">
      <c r="A2583" s="163" t="s">
        <v>533</v>
      </c>
      <c r="B2583" s="164">
        <v>10415</v>
      </c>
      <c r="C2583" s="163" t="s">
        <v>79</v>
      </c>
      <c r="D2583" s="164">
        <v>1</v>
      </c>
      <c r="E2583" s="7">
        <v>270</v>
      </c>
      <c r="F2583" s="7">
        <v>0</v>
      </c>
      <c r="G2583" s="7">
        <v>0</v>
      </c>
      <c r="H2583" s="7">
        <v>19.27</v>
      </c>
      <c r="I2583" s="7">
        <v>250.73</v>
      </c>
      <c r="J2583" s="7">
        <v>0</v>
      </c>
      <c r="K2583" s="7">
        <v>250.73</v>
      </c>
      <c r="L2583" s="164">
        <v>1</v>
      </c>
      <c r="M2583" s="16">
        <v>0</v>
      </c>
      <c r="N2583" s="13">
        <v>46080</v>
      </c>
    </row>
    <row r="2584" spans="1:14" x14ac:dyDescent="0.15">
      <c r="A2584" s="163" t="s">
        <v>536</v>
      </c>
      <c r="B2584" s="164">
        <v>10402</v>
      </c>
      <c r="C2584" s="163" t="s">
        <v>35</v>
      </c>
      <c r="D2584" s="164">
        <v>1</v>
      </c>
      <c r="E2584" s="7">
        <v>285</v>
      </c>
      <c r="F2584" s="7">
        <v>0</v>
      </c>
      <c r="G2584" s="7">
        <v>0</v>
      </c>
      <c r="H2584" s="7">
        <v>57</v>
      </c>
      <c r="I2584" s="7">
        <v>228</v>
      </c>
      <c r="J2584" s="7">
        <v>0</v>
      </c>
      <c r="K2584" s="7">
        <v>228</v>
      </c>
      <c r="L2584" s="164">
        <v>1</v>
      </c>
      <c r="M2584" s="16">
        <v>0</v>
      </c>
      <c r="N2584" s="13">
        <v>46080</v>
      </c>
    </row>
    <row r="2585" spans="1:14" x14ac:dyDescent="0.15">
      <c r="A2585" s="163" t="s">
        <v>867</v>
      </c>
      <c r="B2585" s="164">
        <v>10743</v>
      </c>
      <c r="C2585" s="163" t="s">
        <v>462</v>
      </c>
      <c r="D2585" s="164">
        <v>1</v>
      </c>
      <c r="E2585" s="7">
        <v>25</v>
      </c>
      <c r="F2585" s="7">
        <v>0</v>
      </c>
      <c r="G2585" s="7">
        <v>0</v>
      </c>
      <c r="H2585" s="7">
        <v>5.77</v>
      </c>
      <c r="I2585" s="7">
        <v>19.23</v>
      </c>
      <c r="J2585" s="7">
        <v>0</v>
      </c>
      <c r="K2585" s="7">
        <v>19.23</v>
      </c>
      <c r="L2585" s="164">
        <v>1</v>
      </c>
      <c r="M2585" s="16">
        <v>0</v>
      </c>
      <c r="N2585" s="13">
        <v>46080</v>
      </c>
    </row>
    <row r="2586" spans="1:14" x14ac:dyDescent="0.15">
      <c r="A2586" s="163" t="s">
        <v>370</v>
      </c>
      <c r="B2586" s="164">
        <v>10175</v>
      </c>
      <c r="C2586" s="163" t="s">
        <v>462</v>
      </c>
      <c r="D2586" s="164">
        <v>1</v>
      </c>
      <c r="E2586" s="7">
        <v>220</v>
      </c>
      <c r="F2586" s="7">
        <v>0</v>
      </c>
      <c r="G2586" s="7">
        <v>0</v>
      </c>
      <c r="H2586" s="7">
        <v>50.77</v>
      </c>
      <c r="I2586" s="7">
        <v>169.23</v>
      </c>
      <c r="J2586" s="7">
        <v>0</v>
      </c>
      <c r="K2586" s="7">
        <v>169.23</v>
      </c>
      <c r="L2586" s="164">
        <v>1</v>
      </c>
      <c r="M2586" s="16">
        <v>0</v>
      </c>
      <c r="N2586" s="13">
        <v>46080</v>
      </c>
    </row>
    <row r="2587" spans="1:14" x14ac:dyDescent="0.15">
      <c r="A2587" s="163" t="s">
        <v>613</v>
      </c>
      <c r="B2587" s="164">
        <v>10493</v>
      </c>
      <c r="C2587" s="163" t="s">
        <v>98</v>
      </c>
      <c r="D2587" s="164">
        <v>1</v>
      </c>
      <c r="E2587" s="7">
        <v>58</v>
      </c>
      <c r="F2587" s="7">
        <v>0</v>
      </c>
      <c r="G2587" s="7">
        <v>0</v>
      </c>
      <c r="H2587" s="7">
        <v>4.1399999999999997</v>
      </c>
      <c r="I2587" s="7">
        <v>53.86</v>
      </c>
      <c r="J2587" s="7">
        <v>0</v>
      </c>
      <c r="K2587" s="7">
        <v>53.86</v>
      </c>
      <c r="L2587" s="164">
        <v>1</v>
      </c>
      <c r="M2587" s="16">
        <v>0</v>
      </c>
      <c r="N2587" s="13">
        <v>46080</v>
      </c>
    </row>
    <row r="2588" spans="1:14" x14ac:dyDescent="0.15">
      <c r="A2588" s="163" t="s">
        <v>473</v>
      </c>
      <c r="B2588" s="164">
        <v>10528</v>
      </c>
      <c r="C2588" s="163" t="s">
        <v>399</v>
      </c>
      <c r="D2588" s="164">
        <v>1</v>
      </c>
      <c r="E2588" s="7">
        <v>0</v>
      </c>
      <c r="F2588" s="7">
        <v>0</v>
      </c>
      <c r="G2588" s="7">
        <v>0</v>
      </c>
      <c r="H2588" s="7">
        <v>0</v>
      </c>
      <c r="I2588" s="7">
        <v>0</v>
      </c>
      <c r="J2588" s="7">
        <v>0</v>
      </c>
      <c r="K2588" s="7">
        <v>0</v>
      </c>
      <c r="L2588" s="164">
        <v>0</v>
      </c>
      <c r="M2588" s="16">
        <v>0</v>
      </c>
      <c r="N2588" s="13">
        <v>46080</v>
      </c>
    </row>
    <row r="2589" spans="1:14" x14ac:dyDescent="0.15">
      <c r="A2589" s="163" t="s">
        <v>427</v>
      </c>
      <c r="B2589" s="164">
        <v>10605</v>
      </c>
      <c r="C2589" s="163" t="s">
        <v>462</v>
      </c>
      <c r="D2589" s="164">
        <v>1</v>
      </c>
      <c r="E2589" s="7">
        <v>320</v>
      </c>
      <c r="F2589" s="7">
        <v>0</v>
      </c>
      <c r="G2589" s="7">
        <v>0</v>
      </c>
      <c r="H2589" s="7">
        <v>73.84</v>
      </c>
      <c r="I2589" s="7">
        <v>246.16</v>
      </c>
      <c r="J2589" s="7">
        <v>0</v>
      </c>
      <c r="K2589" s="7">
        <v>246.16</v>
      </c>
      <c r="L2589" s="164">
        <v>1</v>
      </c>
      <c r="M2589" s="16">
        <v>0</v>
      </c>
      <c r="N2589" s="13">
        <v>46080</v>
      </c>
    </row>
    <row r="2590" spans="1:14" x14ac:dyDescent="0.15">
      <c r="A2590" s="163" t="s">
        <v>427</v>
      </c>
      <c r="B2590" s="164">
        <v>10633</v>
      </c>
      <c r="C2590" s="163" t="s">
        <v>727</v>
      </c>
      <c r="D2590" s="164">
        <v>7</v>
      </c>
      <c r="E2590" s="7">
        <v>1113</v>
      </c>
      <c r="F2590" s="7">
        <v>0</v>
      </c>
      <c r="G2590" s="7">
        <v>0</v>
      </c>
      <c r="H2590" s="7">
        <v>11.35</v>
      </c>
      <c r="I2590" s="7">
        <v>1101.6500000000001</v>
      </c>
      <c r="J2590" s="7">
        <v>0</v>
      </c>
      <c r="K2590" s="7">
        <v>1101.6500000000001</v>
      </c>
      <c r="L2590" s="164">
        <v>1</v>
      </c>
      <c r="M2590" s="16">
        <v>0</v>
      </c>
      <c r="N2590" s="13">
        <v>46080</v>
      </c>
    </row>
    <row r="2591" spans="1:14" x14ac:dyDescent="0.15">
      <c r="A2591" s="163" t="s">
        <v>845</v>
      </c>
      <c r="B2591" s="164">
        <v>10641111111111</v>
      </c>
      <c r="C2591" s="163" t="s">
        <v>462</v>
      </c>
      <c r="D2591" s="164">
        <v>1</v>
      </c>
      <c r="E2591" s="7">
        <v>280</v>
      </c>
      <c r="F2591" s="7">
        <v>0</v>
      </c>
      <c r="G2591" s="7">
        <v>0</v>
      </c>
      <c r="H2591" s="7">
        <v>64.62</v>
      </c>
      <c r="I2591" s="7">
        <v>215.38</v>
      </c>
      <c r="J2591" s="7">
        <v>0</v>
      </c>
      <c r="K2591" s="7">
        <v>215.38</v>
      </c>
      <c r="L2591" s="164">
        <v>1</v>
      </c>
      <c r="M2591" s="16">
        <v>0</v>
      </c>
      <c r="N2591" s="13">
        <v>46080</v>
      </c>
    </row>
    <row r="2592" spans="1:14" x14ac:dyDescent="0.15">
      <c r="A2592" s="163" t="s">
        <v>429</v>
      </c>
      <c r="B2592" s="164">
        <v>10632</v>
      </c>
      <c r="C2592" s="163" t="s">
        <v>727</v>
      </c>
      <c r="D2592" s="164">
        <v>7</v>
      </c>
      <c r="E2592" s="7">
        <v>1113</v>
      </c>
      <c r="F2592" s="7">
        <v>0</v>
      </c>
      <c r="G2592" s="7">
        <v>0</v>
      </c>
      <c r="H2592" s="7">
        <v>22.7</v>
      </c>
      <c r="I2592" s="7">
        <v>1090.3</v>
      </c>
      <c r="J2592" s="7">
        <v>0</v>
      </c>
      <c r="K2592" s="7">
        <v>1090.3</v>
      </c>
      <c r="L2592" s="164">
        <v>1</v>
      </c>
      <c r="M2592" s="16">
        <v>0</v>
      </c>
      <c r="N2592" s="13">
        <v>46080</v>
      </c>
    </row>
    <row r="2593" spans="1:14" x14ac:dyDescent="0.15">
      <c r="A2593" s="163" t="s">
        <v>868</v>
      </c>
      <c r="B2593" s="164">
        <v>10522</v>
      </c>
      <c r="C2593" s="163" t="s">
        <v>399</v>
      </c>
      <c r="D2593" s="164">
        <v>5</v>
      </c>
      <c r="E2593" s="7">
        <v>0</v>
      </c>
      <c r="F2593" s="7">
        <v>0</v>
      </c>
      <c r="G2593" s="7">
        <v>0</v>
      </c>
      <c r="H2593" s="7">
        <v>0</v>
      </c>
      <c r="I2593" s="7">
        <v>0</v>
      </c>
      <c r="J2593" s="7">
        <v>0</v>
      </c>
      <c r="K2593" s="7">
        <v>0</v>
      </c>
      <c r="L2593" s="164">
        <v>0</v>
      </c>
      <c r="M2593" s="16">
        <v>0</v>
      </c>
      <c r="N2593" s="13">
        <v>46080</v>
      </c>
    </row>
    <row r="2594" spans="1:14" x14ac:dyDescent="0.15">
      <c r="A2594" s="163" t="s">
        <v>814</v>
      </c>
      <c r="B2594" s="164" t="s">
        <v>815</v>
      </c>
      <c r="C2594" s="163" t="s">
        <v>399</v>
      </c>
      <c r="D2594" s="164">
        <v>1</v>
      </c>
      <c r="E2594" s="7">
        <v>0</v>
      </c>
      <c r="F2594" s="7">
        <v>0</v>
      </c>
      <c r="G2594" s="7">
        <v>0</v>
      </c>
      <c r="H2594" s="7">
        <v>0</v>
      </c>
      <c r="I2594" s="7">
        <v>0</v>
      </c>
      <c r="J2594" s="7">
        <v>0</v>
      </c>
      <c r="K2594" s="7">
        <v>0</v>
      </c>
      <c r="L2594" s="164">
        <v>0</v>
      </c>
      <c r="M2594" s="16">
        <v>0</v>
      </c>
      <c r="N2594" s="13">
        <v>46080</v>
      </c>
    </row>
    <row r="2595" spans="1:14" x14ac:dyDescent="0.15">
      <c r="A2595" s="163" t="s">
        <v>856</v>
      </c>
      <c r="B2595" s="164">
        <v>10716</v>
      </c>
      <c r="C2595" s="163" t="s">
        <v>399</v>
      </c>
      <c r="D2595" s="164">
        <v>1</v>
      </c>
      <c r="E2595" s="7">
        <v>0</v>
      </c>
      <c r="F2595" s="7">
        <v>0</v>
      </c>
      <c r="G2595" s="7">
        <v>0</v>
      </c>
      <c r="H2595" s="7">
        <v>0</v>
      </c>
      <c r="I2595" s="7">
        <v>0</v>
      </c>
      <c r="J2595" s="7">
        <v>0</v>
      </c>
      <c r="K2595" s="7">
        <v>0</v>
      </c>
      <c r="L2595" s="164">
        <v>0</v>
      </c>
      <c r="M2595" s="16">
        <v>0</v>
      </c>
      <c r="N2595" s="13">
        <v>46081</v>
      </c>
    </row>
    <row r="2596" spans="1:14" x14ac:dyDescent="0.15">
      <c r="A2596" s="163" t="s">
        <v>798</v>
      </c>
      <c r="B2596" s="164">
        <v>10660</v>
      </c>
      <c r="C2596" s="163" t="s">
        <v>9</v>
      </c>
      <c r="D2596" s="164">
        <v>1</v>
      </c>
      <c r="E2596" s="7">
        <v>265</v>
      </c>
      <c r="F2596" s="7">
        <v>0</v>
      </c>
      <c r="G2596" s="7">
        <v>0</v>
      </c>
      <c r="H2596" s="7">
        <v>0</v>
      </c>
      <c r="I2596" s="7">
        <v>265</v>
      </c>
      <c r="J2596" s="7">
        <v>0</v>
      </c>
      <c r="K2596" s="7">
        <v>265</v>
      </c>
      <c r="L2596" s="164">
        <v>1</v>
      </c>
      <c r="M2596" s="16">
        <v>0</v>
      </c>
      <c r="N2596" s="13">
        <v>46081</v>
      </c>
    </row>
    <row r="2597" spans="1:14" x14ac:dyDescent="0.15">
      <c r="A2597" s="163" t="s">
        <v>514</v>
      </c>
      <c r="B2597" s="164">
        <v>10398</v>
      </c>
      <c r="C2597" s="163" t="s">
        <v>32</v>
      </c>
      <c r="D2597" s="164">
        <v>1</v>
      </c>
      <c r="E2597" s="7">
        <v>625</v>
      </c>
      <c r="F2597" s="7">
        <v>0</v>
      </c>
      <c r="G2597" s="7">
        <v>0</v>
      </c>
      <c r="H2597" s="7">
        <v>0</v>
      </c>
      <c r="I2597" s="7">
        <v>625</v>
      </c>
      <c r="J2597" s="7">
        <v>0</v>
      </c>
      <c r="K2597" s="7">
        <v>625</v>
      </c>
      <c r="L2597" s="164">
        <v>1</v>
      </c>
      <c r="M2597" s="16">
        <v>0</v>
      </c>
      <c r="N2597" s="13">
        <v>46081</v>
      </c>
    </row>
    <row r="2598" spans="1:14" x14ac:dyDescent="0.15">
      <c r="A2598" s="163" t="s">
        <v>480</v>
      </c>
      <c r="B2598" s="164">
        <v>10225</v>
      </c>
      <c r="C2598" s="163" t="s">
        <v>481</v>
      </c>
      <c r="D2598" s="164">
        <v>1</v>
      </c>
      <c r="E2598" s="7">
        <v>255</v>
      </c>
      <c r="F2598" s="7">
        <v>0</v>
      </c>
      <c r="G2598" s="7">
        <v>0</v>
      </c>
      <c r="H2598" s="7">
        <v>0</v>
      </c>
      <c r="I2598" s="7">
        <v>255</v>
      </c>
      <c r="J2598" s="7">
        <v>0</v>
      </c>
      <c r="K2598" s="7">
        <v>255</v>
      </c>
      <c r="L2598" s="164">
        <v>1</v>
      </c>
      <c r="M2598" s="16">
        <v>0</v>
      </c>
      <c r="N2598" s="13">
        <v>46081</v>
      </c>
    </row>
    <row r="2599" spans="1:14" x14ac:dyDescent="0.15">
      <c r="A2599" s="163" t="s">
        <v>518</v>
      </c>
      <c r="B2599" s="164">
        <v>10145</v>
      </c>
      <c r="C2599" s="163" t="s">
        <v>519</v>
      </c>
      <c r="D2599" s="164">
        <v>2</v>
      </c>
      <c r="E2599" s="7">
        <v>740</v>
      </c>
      <c r="F2599" s="7">
        <v>0</v>
      </c>
      <c r="G2599" s="7">
        <v>0</v>
      </c>
      <c r="H2599" s="7">
        <v>0</v>
      </c>
      <c r="I2599" s="7">
        <v>740</v>
      </c>
      <c r="J2599" s="7">
        <v>0</v>
      </c>
      <c r="K2599" s="7">
        <v>740</v>
      </c>
      <c r="L2599" s="164">
        <v>1</v>
      </c>
      <c r="M2599" s="16">
        <v>0</v>
      </c>
      <c r="N2599" s="13">
        <v>46081</v>
      </c>
    </row>
    <row r="2600" spans="1:14" x14ac:dyDescent="0.15">
      <c r="A2600" s="163" t="s">
        <v>576</v>
      </c>
      <c r="B2600" s="164">
        <v>10111</v>
      </c>
      <c r="C2600" s="163" t="s">
        <v>483</v>
      </c>
      <c r="D2600" s="164">
        <v>4</v>
      </c>
      <c r="E2600" s="7">
        <v>1420</v>
      </c>
      <c r="F2600" s="7">
        <v>0</v>
      </c>
      <c r="G2600" s="7">
        <v>0</v>
      </c>
      <c r="H2600" s="7">
        <v>0</v>
      </c>
      <c r="I2600" s="7">
        <v>1420</v>
      </c>
      <c r="J2600" s="7">
        <v>0</v>
      </c>
      <c r="K2600" s="7">
        <v>1420</v>
      </c>
      <c r="L2600" s="164">
        <v>1</v>
      </c>
      <c r="M2600" s="16">
        <v>0</v>
      </c>
      <c r="N2600" s="13">
        <v>46081</v>
      </c>
    </row>
    <row r="2601" spans="1:14" x14ac:dyDescent="0.15">
      <c r="A2601" s="163" t="s">
        <v>579</v>
      </c>
      <c r="B2601" s="164">
        <v>10062</v>
      </c>
      <c r="C2601" s="163" t="s">
        <v>481</v>
      </c>
      <c r="D2601" s="164">
        <v>1</v>
      </c>
      <c r="E2601" s="7">
        <v>275</v>
      </c>
      <c r="F2601" s="7">
        <v>0</v>
      </c>
      <c r="G2601" s="7">
        <v>0</v>
      </c>
      <c r="H2601" s="7">
        <v>0</v>
      </c>
      <c r="I2601" s="7">
        <v>275</v>
      </c>
      <c r="J2601" s="7">
        <v>0</v>
      </c>
      <c r="K2601" s="7">
        <v>275</v>
      </c>
      <c r="L2601" s="164">
        <v>1</v>
      </c>
      <c r="M2601" s="16">
        <v>0</v>
      </c>
      <c r="N2601" s="13">
        <v>46081</v>
      </c>
    </row>
    <row r="2602" spans="1:14" x14ac:dyDescent="0.15">
      <c r="A2602" s="163" t="s">
        <v>487</v>
      </c>
      <c r="B2602" s="164">
        <v>10442</v>
      </c>
      <c r="C2602" s="163" t="s">
        <v>99</v>
      </c>
      <c r="D2602" s="164">
        <v>1</v>
      </c>
      <c r="E2602" s="7">
        <v>83</v>
      </c>
      <c r="F2602" s="7">
        <v>0</v>
      </c>
      <c r="G2602" s="7">
        <v>0</v>
      </c>
      <c r="H2602" s="7">
        <v>0</v>
      </c>
      <c r="I2602" s="7">
        <v>83</v>
      </c>
      <c r="J2602" s="7">
        <v>0</v>
      </c>
      <c r="K2602" s="7">
        <v>83</v>
      </c>
      <c r="L2602" s="164">
        <v>1</v>
      </c>
      <c r="M2602" s="16">
        <v>0</v>
      </c>
      <c r="N2602" s="13">
        <v>46081</v>
      </c>
    </row>
    <row r="2603" spans="1:14" x14ac:dyDescent="0.15">
      <c r="A2603" s="163" t="s">
        <v>757</v>
      </c>
      <c r="B2603" s="164">
        <v>10488</v>
      </c>
      <c r="C2603" s="163" t="s">
        <v>99</v>
      </c>
      <c r="D2603" s="164">
        <v>1</v>
      </c>
      <c r="E2603" s="7">
        <v>135</v>
      </c>
      <c r="F2603" s="7">
        <v>0</v>
      </c>
      <c r="G2603" s="7">
        <v>0</v>
      </c>
      <c r="H2603" s="7">
        <v>0</v>
      </c>
      <c r="I2603" s="7">
        <v>135</v>
      </c>
      <c r="J2603" s="7">
        <v>0</v>
      </c>
      <c r="K2603" s="7">
        <v>135</v>
      </c>
      <c r="L2603" s="164">
        <v>1</v>
      </c>
      <c r="M2603" s="16">
        <v>0</v>
      </c>
      <c r="N2603" s="13">
        <v>46081</v>
      </c>
    </row>
    <row r="2604" spans="1:14" x14ac:dyDescent="0.15">
      <c r="A2604" s="163" t="s">
        <v>488</v>
      </c>
      <c r="B2604" s="164">
        <v>10440</v>
      </c>
      <c r="C2604" s="163" t="s">
        <v>99</v>
      </c>
      <c r="D2604" s="164">
        <v>1</v>
      </c>
      <c r="E2604" s="7">
        <v>88</v>
      </c>
      <c r="F2604" s="7">
        <v>0</v>
      </c>
      <c r="G2604" s="7">
        <v>0</v>
      </c>
      <c r="H2604" s="7">
        <v>0</v>
      </c>
      <c r="I2604" s="7">
        <v>88</v>
      </c>
      <c r="J2604" s="7">
        <v>0</v>
      </c>
      <c r="K2604" s="7">
        <v>88</v>
      </c>
      <c r="L2604" s="164">
        <v>1</v>
      </c>
      <c r="M2604" s="16">
        <v>0</v>
      </c>
      <c r="N2604" s="13">
        <v>46081</v>
      </c>
    </row>
    <row r="2605" spans="1:14" x14ac:dyDescent="0.15">
      <c r="A2605" s="163" t="s">
        <v>505</v>
      </c>
      <c r="B2605" s="164">
        <v>10470</v>
      </c>
      <c r="C2605" s="163" t="s">
        <v>5</v>
      </c>
      <c r="D2605" s="164">
        <v>2</v>
      </c>
      <c r="E2605" s="7">
        <v>550</v>
      </c>
      <c r="F2605" s="7">
        <v>0</v>
      </c>
      <c r="G2605" s="7">
        <v>0</v>
      </c>
      <c r="H2605" s="7">
        <v>0</v>
      </c>
      <c r="I2605" s="7">
        <v>550</v>
      </c>
      <c r="J2605" s="7">
        <v>0</v>
      </c>
      <c r="K2605" s="7">
        <v>550</v>
      </c>
      <c r="L2605" s="164">
        <v>1</v>
      </c>
      <c r="M2605" s="16">
        <v>0</v>
      </c>
      <c r="N2605" s="13">
        <v>46081</v>
      </c>
    </row>
    <row r="2606" spans="1:14" x14ac:dyDescent="0.15">
      <c r="A2606" s="163" t="s">
        <v>506</v>
      </c>
      <c r="B2606" s="164">
        <v>10221</v>
      </c>
      <c r="C2606" s="163" t="s">
        <v>491</v>
      </c>
      <c r="D2606" s="164">
        <v>1</v>
      </c>
      <c r="E2606" s="7">
        <v>255</v>
      </c>
      <c r="F2606" s="7">
        <v>0</v>
      </c>
      <c r="G2606" s="7">
        <v>0</v>
      </c>
      <c r="H2606" s="7">
        <v>0</v>
      </c>
      <c r="I2606" s="7">
        <v>255</v>
      </c>
      <c r="J2606" s="7">
        <v>0</v>
      </c>
      <c r="K2606" s="7">
        <v>255</v>
      </c>
      <c r="L2606" s="164">
        <v>1</v>
      </c>
      <c r="M2606" s="16">
        <v>0</v>
      </c>
      <c r="N2606" s="13">
        <v>46081</v>
      </c>
    </row>
    <row r="2607" spans="1:14" x14ac:dyDescent="0.15">
      <c r="A2607" s="163" t="s">
        <v>492</v>
      </c>
      <c r="B2607" s="164">
        <v>10216</v>
      </c>
      <c r="C2607" s="163" t="s">
        <v>491</v>
      </c>
      <c r="D2607" s="164">
        <v>2</v>
      </c>
      <c r="E2607" s="7">
        <v>490</v>
      </c>
      <c r="F2607" s="7">
        <v>0</v>
      </c>
      <c r="G2607" s="7">
        <v>0</v>
      </c>
      <c r="H2607" s="7">
        <v>0</v>
      </c>
      <c r="I2607" s="7">
        <v>490</v>
      </c>
      <c r="J2607" s="7">
        <v>0</v>
      </c>
      <c r="K2607" s="7">
        <v>490</v>
      </c>
      <c r="L2607" s="164">
        <v>1</v>
      </c>
      <c r="M2607" s="16">
        <v>0</v>
      </c>
      <c r="N2607" s="13">
        <v>46081</v>
      </c>
    </row>
    <row r="2608" spans="1:14" x14ac:dyDescent="0.15">
      <c r="A2608" s="163" t="s">
        <v>597</v>
      </c>
      <c r="B2608" s="164">
        <v>10215</v>
      </c>
      <c r="C2608" s="163" t="s">
        <v>491</v>
      </c>
      <c r="D2608" s="164">
        <v>1</v>
      </c>
      <c r="E2608" s="7">
        <v>225</v>
      </c>
      <c r="F2608" s="7">
        <v>0</v>
      </c>
      <c r="G2608" s="7">
        <v>0</v>
      </c>
      <c r="H2608" s="7">
        <v>0</v>
      </c>
      <c r="I2608" s="7">
        <v>225</v>
      </c>
      <c r="J2608" s="7">
        <v>0</v>
      </c>
      <c r="K2608" s="7">
        <v>225</v>
      </c>
      <c r="L2608" s="164">
        <v>1</v>
      </c>
      <c r="M2608" s="16">
        <v>0</v>
      </c>
      <c r="N2608" s="13">
        <v>46081</v>
      </c>
    </row>
    <row r="2609" spans="1:14" x14ac:dyDescent="0.15">
      <c r="A2609" s="163" t="s">
        <v>493</v>
      </c>
      <c r="B2609" s="164">
        <v>10264</v>
      </c>
      <c r="C2609" s="163" t="s">
        <v>9</v>
      </c>
      <c r="D2609" s="164">
        <v>3</v>
      </c>
      <c r="E2609" s="7">
        <v>570</v>
      </c>
      <c r="F2609" s="7">
        <v>0</v>
      </c>
      <c r="G2609" s="7">
        <v>0</v>
      </c>
      <c r="H2609" s="7">
        <v>0</v>
      </c>
      <c r="I2609" s="7">
        <v>570</v>
      </c>
      <c r="J2609" s="7">
        <v>0</v>
      </c>
      <c r="K2609" s="7">
        <v>570</v>
      </c>
      <c r="L2609" s="164">
        <v>1</v>
      </c>
      <c r="M2609" s="16">
        <v>0</v>
      </c>
      <c r="N2609" s="13">
        <v>46081</v>
      </c>
    </row>
    <row r="2610" spans="1:14" x14ac:dyDescent="0.15">
      <c r="A2610" s="163" t="s">
        <v>686</v>
      </c>
      <c r="B2610" s="164">
        <v>10366</v>
      </c>
      <c r="C2610" s="163" t="s">
        <v>9</v>
      </c>
      <c r="D2610" s="164">
        <v>1</v>
      </c>
      <c r="E2610" s="7">
        <v>270</v>
      </c>
      <c r="F2610" s="7">
        <v>0</v>
      </c>
      <c r="G2610" s="7">
        <v>0</v>
      </c>
      <c r="H2610" s="7">
        <v>0</v>
      </c>
      <c r="I2610" s="7">
        <v>270</v>
      </c>
      <c r="J2610" s="7">
        <v>0</v>
      </c>
      <c r="K2610" s="7">
        <v>270</v>
      </c>
      <c r="L2610" s="164">
        <v>1</v>
      </c>
      <c r="M2610" s="16">
        <v>0</v>
      </c>
      <c r="N2610" s="13">
        <v>46081</v>
      </c>
    </row>
    <row r="2611" spans="1:14" x14ac:dyDescent="0.15">
      <c r="A2611" s="163" t="s">
        <v>711</v>
      </c>
      <c r="B2611" s="164">
        <v>10384</v>
      </c>
      <c r="C2611" s="163" t="s">
        <v>9</v>
      </c>
      <c r="D2611" s="164">
        <v>1</v>
      </c>
      <c r="E2611" s="7">
        <v>310</v>
      </c>
      <c r="F2611" s="7">
        <v>0</v>
      </c>
      <c r="G2611" s="7">
        <v>0</v>
      </c>
      <c r="H2611" s="7">
        <v>31.81</v>
      </c>
      <c r="I2611" s="7">
        <v>278.19</v>
      </c>
      <c r="J2611" s="7">
        <v>0</v>
      </c>
      <c r="K2611" s="7">
        <v>278.19</v>
      </c>
      <c r="L2611" s="164">
        <v>1</v>
      </c>
      <c r="M2611" s="16">
        <v>0</v>
      </c>
      <c r="N2611" s="13">
        <v>46081</v>
      </c>
    </row>
    <row r="2612" spans="1:14" x14ac:dyDescent="0.15">
      <c r="A2612" s="163" t="s">
        <v>595</v>
      </c>
      <c r="B2612" s="164">
        <v>10367</v>
      </c>
      <c r="C2612" s="163" t="s">
        <v>9</v>
      </c>
      <c r="D2612" s="164">
        <v>1</v>
      </c>
      <c r="E2612" s="7">
        <v>330</v>
      </c>
      <c r="F2612" s="7">
        <v>0</v>
      </c>
      <c r="G2612" s="7">
        <v>0</v>
      </c>
      <c r="H2612" s="7">
        <v>0</v>
      </c>
      <c r="I2612" s="7">
        <v>330</v>
      </c>
      <c r="J2612" s="7">
        <v>0</v>
      </c>
      <c r="K2612" s="7">
        <v>330</v>
      </c>
      <c r="L2612" s="164">
        <v>1</v>
      </c>
      <c r="M2612" s="16">
        <v>0</v>
      </c>
      <c r="N2612" s="13">
        <v>46081</v>
      </c>
    </row>
    <row r="2613" spans="1:14" x14ac:dyDescent="0.15">
      <c r="A2613" s="163" t="s">
        <v>553</v>
      </c>
      <c r="B2613" s="164">
        <v>10481</v>
      </c>
      <c r="C2613" s="163" t="s">
        <v>77</v>
      </c>
      <c r="D2613" s="164">
        <v>1</v>
      </c>
      <c r="E2613" s="7">
        <v>860</v>
      </c>
      <c r="F2613" s="7">
        <v>0</v>
      </c>
      <c r="G2613" s="7">
        <v>0</v>
      </c>
      <c r="H2613" s="7">
        <v>0</v>
      </c>
      <c r="I2613" s="7">
        <v>860</v>
      </c>
      <c r="J2613" s="7">
        <v>0</v>
      </c>
      <c r="K2613" s="7">
        <v>860</v>
      </c>
      <c r="L2613" s="164">
        <v>1</v>
      </c>
      <c r="M2613" s="16">
        <v>0</v>
      </c>
      <c r="N2613" s="13">
        <v>46081</v>
      </c>
    </row>
    <row r="2614" spans="1:14" x14ac:dyDescent="0.15">
      <c r="A2614" s="163" t="s">
        <v>545</v>
      </c>
      <c r="B2614" s="164">
        <v>10033</v>
      </c>
      <c r="C2614" s="163" t="s">
        <v>77</v>
      </c>
      <c r="D2614" s="164">
        <v>1</v>
      </c>
      <c r="E2614" s="7">
        <v>1290</v>
      </c>
      <c r="F2614" s="7">
        <v>0</v>
      </c>
      <c r="G2614" s="7">
        <v>0</v>
      </c>
      <c r="H2614" s="7">
        <v>0</v>
      </c>
      <c r="I2614" s="7">
        <v>1290</v>
      </c>
      <c r="J2614" s="7">
        <v>0</v>
      </c>
      <c r="K2614" s="7">
        <v>1290</v>
      </c>
      <c r="L2614" s="164">
        <v>1</v>
      </c>
      <c r="M2614" s="16">
        <v>0</v>
      </c>
      <c r="N2614" s="13">
        <v>46081</v>
      </c>
    </row>
    <row r="2615" spans="1:14" x14ac:dyDescent="0.15">
      <c r="A2615" s="163" t="s">
        <v>651</v>
      </c>
      <c r="B2615" s="164">
        <v>10355</v>
      </c>
      <c r="C2615" s="163" t="s">
        <v>19</v>
      </c>
      <c r="D2615" s="164">
        <v>1</v>
      </c>
      <c r="E2615" s="7">
        <v>350</v>
      </c>
      <c r="F2615" s="7">
        <v>0</v>
      </c>
      <c r="G2615" s="7">
        <v>0</v>
      </c>
      <c r="H2615" s="7">
        <v>0</v>
      </c>
      <c r="I2615" s="7">
        <v>350</v>
      </c>
      <c r="J2615" s="7">
        <v>0</v>
      </c>
      <c r="K2615" s="7">
        <v>350</v>
      </c>
      <c r="L2615" s="164">
        <v>1</v>
      </c>
      <c r="M2615" s="16">
        <v>0</v>
      </c>
      <c r="N2615" s="13">
        <v>46081</v>
      </c>
    </row>
    <row r="2616" spans="1:14" x14ac:dyDescent="0.15">
      <c r="A2616" s="163" t="s">
        <v>498</v>
      </c>
      <c r="B2616" s="164">
        <v>10356</v>
      </c>
      <c r="C2616" s="163" t="s">
        <v>19</v>
      </c>
      <c r="D2616" s="164">
        <v>2</v>
      </c>
      <c r="E2616" s="7">
        <v>720</v>
      </c>
      <c r="F2616" s="7">
        <v>0</v>
      </c>
      <c r="G2616" s="7">
        <v>0</v>
      </c>
      <c r="H2616" s="7">
        <v>36.94</v>
      </c>
      <c r="I2616" s="7">
        <v>683.06</v>
      </c>
      <c r="J2616" s="7">
        <v>0</v>
      </c>
      <c r="K2616" s="7">
        <v>683.06</v>
      </c>
      <c r="L2616" s="164">
        <v>1</v>
      </c>
      <c r="M2616" s="16">
        <v>0</v>
      </c>
      <c r="N2616" s="13">
        <v>46081</v>
      </c>
    </row>
    <row r="2617" spans="1:14" x14ac:dyDescent="0.15">
      <c r="A2617" s="163" t="s">
        <v>568</v>
      </c>
      <c r="B2617" s="164">
        <v>10545</v>
      </c>
      <c r="C2617" s="163" t="s">
        <v>19</v>
      </c>
      <c r="D2617" s="164">
        <v>1</v>
      </c>
      <c r="E2617" s="7">
        <v>340</v>
      </c>
      <c r="F2617" s="7">
        <v>0</v>
      </c>
      <c r="G2617" s="7">
        <v>0</v>
      </c>
      <c r="H2617" s="7">
        <v>0</v>
      </c>
      <c r="I2617" s="7">
        <v>340</v>
      </c>
      <c r="J2617" s="7">
        <v>0</v>
      </c>
      <c r="K2617" s="7">
        <v>340</v>
      </c>
      <c r="L2617" s="164">
        <v>1</v>
      </c>
      <c r="M2617" s="16">
        <v>0</v>
      </c>
      <c r="N2617" s="13">
        <v>46081</v>
      </c>
    </row>
    <row r="2618" spans="1:14" x14ac:dyDescent="0.15">
      <c r="A2618" s="163" t="s">
        <v>591</v>
      </c>
      <c r="B2618" s="164">
        <v>10509</v>
      </c>
      <c r="C2618" s="163" t="s">
        <v>79</v>
      </c>
      <c r="D2618" s="164">
        <v>1</v>
      </c>
      <c r="E2618" s="7">
        <v>320</v>
      </c>
      <c r="F2618" s="7">
        <v>0</v>
      </c>
      <c r="G2618" s="7">
        <v>0</v>
      </c>
      <c r="H2618" s="7">
        <v>0</v>
      </c>
      <c r="I2618" s="7">
        <v>320</v>
      </c>
      <c r="J2618" s="7">
        <v>0</v>
      </c>
      <c r="K2618" s="7">
        <v>320</v>
      </c>
      <c r="L2618" s="164">
        <v>1</v>
      </c>
      <c r="M2618" s="16">
        <v>0</v>
      </c>
      <c r="N2618" s="13">
        <v>46081</v>
      </c>
    </row>
    <row r="2619" spans="1:14" x14ac:dyDescent="0.15">
      <c r="A2619" s="163" t="s">
        <v>536</v>
      </c>
      <c r="B2619" s="164">
        <v>10402</v>
      </c>
      <c r="C2619" s="163" t="s">
        <v>35</v>
      </c>
      <c r="D2619" s="164">
        <v>1</v>
      </c>
      <c r="E2619" s="7">
        <v>285</v>
      </c>
      <c r="F2619" s="7">
        <v>0</v>
      </c>
      <c r="G2619" s="7">
        <v>0</v>
      </c>
      <c r="H2619" s="7">
        <v>29.25</v>
      </c>
      <c r="I2619" s="7">
        <v>255.75</v>
      </c>
      <c r="J2619" s="7">
        <v>0</v>
      </c>
      <c r="K2619" s="7">
        <v>255.75</v>
      </c>
      <c r="L2619" s="164">
        <v>1</v>
      </c>
      <c r="M2619" s="16">
        <v>0</v>
      </c>
      <c r="N2619" s="13">
        <v>46081</v>
      </c>
    </row>
    <row r="2620" spans="1:14" x14ac:dyDescent="0.15">
      <c r="A2620" s="163" t="s">
        <v>410</v>
      </c>
      <c r="B2620" s="164">
        <v>10263</v>
      </c>
      <c r="C2620" s="163" t="s">
        <v>399</v>
      </c>
      <c r="D2620" s="164">
        <v>1</v>
      </c>
      <c r="E2620" s="7">
        <v>0</v>
      </c>
      <c r="F2620" s="7">
        <v>0</v>
      </c>
      <c r="G2620" s="7">
        <v>0</v>
      </c>
      <c r="H2620" s="7">
        <v>0</v>
      </c>
      <c r="I2620" s="7">
        <v>0</v>
      </c>
      <c r="J2620" s="7">
        <v>0</v>
      </c>
      <c r="K2620" s="7">
        <v>0</v>
      </c>
      <c r="L2620" s="164">
        <v>0</v>
      </c>
      <c r="M2620" s="16">
        <v>0</v>
      </c>
      <c r="N2620" s="13">
        <v>46081</v>
      </c>
    </row>
    <row r="2621" spans="1:14" x14ac:dyDescent="0.15">
      <c r="A2621" s="163" t="s">
        <v>411</v>
      </c>
      <c r="B2621" s="164">
        <v>10260</v>
      </c>
      <c r="C2621" s="163" t="s">
        <v>399</v>
      </c>
      <c r="D2621" s="164">
        <v>1</v>
      </c>
      <c r="E2621" s="7">
        <v>0</v>
      </c>
      <c r="F2621" s="7">
        <v>0</v>
      </c>
      <c r="G2621" s="7">
        <v>0</v>
      </c>
      <c r="H2621" s="7">
        <v>0</v>
      </c>
      <c r="I2621" s="7">
        <v>0</v>
      </c>
      <c r="J2621" s="7">
        <v>0</v>
      </c>
      <c r="K2621" s="7">
        <v>0</v>
      </c>
      <c r="L2621" s="164">
        <v>0</v>
      </c>
      <c r="M2621" s="16">
        <v>0</v>
      </c>
      <c r="N2621" s="13">
        <v>46081</v>
      </c>
    </row>
    <row r="2622" spans="1:14" x14ac:dyDescent="0.15">
      <c r="A2622" s="163" t="s">
        <v>427</v>
      </c>
      <c r="B2622" s="164">
        <v>10633</v>
      </c>
      <c r="C2622" s="163" t="s">
        <v>727</v>
      </c>
      <c r="D2622" s="164">
        <v>9</v>
      </c>
      <c r="E2622" s="7">
        <v>1431</v>
      </c>
      <c r="F2622" s="7">
        <v>0</v>
      </c>
      <c r="G2622" s="7">
        <v>0</v>
      </c>
      <c r="H2622" s="7">
        <v>0</v>
      </c>
      <c r="I2622" s="7">
        <v>1431</v>
      </c>
      <c r="J2622" s="7">
        <v>0</v>
      </c>
      <c r="K2622" s="7">
        <v>1431</v>
      </c>
      <c r="L2622" s="164">
        <v>1</v>
      </c>
      <c r="M2622" s="16">
        <v>0</v>
      </c>
      <c r="N2622" s="13">
        <v>46081</v>
      </c>
    </row>
    <row r="2623" spans="1:14" x14ac:dyDescent="0.15">
      <c r="A2623" s="163" t="s">
        <v>429</v>
      </c>
      <c r="B2623" s="164">
        <v>10632</v>
      </c>
      <c r="C2623" s="163" t="s">
        <v>727</v>
      </c>
      <c r="D2623" s="164">
        <v>3</v>
      </c>
      <c r="E2623" s="7">
        <v>477</v>
      </c>
      <c r="F2623" s="7">
        <v>0</v>
      </c>
      <c r="G2623" s="7">
        <v>0</v>
      </c>
      <c r="H2623" s="7">
        <v>0</v>
      </c>
      <c r="I2623" s="7">
        <v>477</v>
      </c>
      <c r="J2623" s="7">
        <v>0</v>
      </c>
      <c r="K2623" s="7">
        <v>477</v>
      </c>
      <c r="L2623" s="164">
        <v>1</v>
      </c>
      <c r="M2623" s="16">
        <v>0</v>
      </c>
      <c r="N2623" s="13">
        <v>46081</v>
      </c>
    </row>
    <row r="2624" spans="1:14" x14ac:dyDescent="0.15">
      <c r="A2624" s="163" t="s">
        <v>514</v>
      </c>
      <c r="B2624" s="164">
        <v>10398</v>
      </c>
      <c r="C2624" s="163" t="s">
        <v>32</v>
      </c>
      <c r="D2624" s="164">
        <v>2</v>
      </c>
      <c r="E2624" s="7">
        <v>1250</v>
      </c>
      <c r="F2624" s="7">
        <v>0</v>
      </c>
      <c r="G2624" s="7">
        <v>0</v>
      </c>
      <c r="H2624" s="7">
        <v>0</v>
      </c>
      <c r="I2624" s="7">
        <v>1250</v>
      </c>
      <c r="J2624" s="7">
        <v>0</v>
      </c>
      <c r="K2624" s="7">
        <v>1250</v>
      </c>
      <c r="L2624" s="164">
        <v>1</v>
      </c>
      <c r="M2624" s="16">
        <v>0</v>
      </c>
      <c r="N2624" s="13">
        <v>46082</v>
      </c>
    </row>
    <row r="2625" spans="1:14" x14ac:dyDescent="0.15">
      <c r="A2625" s="163" t="s">
        <v>616</v>
      </c>
      <c r="B2625" s="164">
        <v>10154</v>
      </c>
      <c r="C2625" s="163" t="s">
        <v>519</v>
      </c>
      <c r="D2625" s="164">
        <v>1</v>
      </c>
      <c r="E2625" s="7">
        <v>385</v>
      </c>
      <c r="F2625" s="7">
        <v>0</v>
      </c>
      <c r="G2625" s="7">
        <v>0</v>
      </c>
      <c r="H2625" s="7">
        <v>36.94</v>
      </c>
      <c r="I2625" s="7">
        <v>348.06</v>
      </c>
      <c r="J2625" s="7">
        <v>0</v>
      </c>
      <c r="K2625" s="7">
        <v>348.06</v>
      </c>
      <c r="L2625" s="164">
        <v>1</v>
      </c>
      <c r="M2625" s="16">
        <v>0</v>
      </c>
      <c r="N2625" s="13">
        <v>46082</v>
      </c>
    </row>
    <row r="2626" spans="1:14" x14ac:dyDescent="0.15">
      <c r="A2626" s="163" t="s">
        <v>480</v>
      </c>
      <c r="B2626" s="164">
        <v>10225</v>
      </c>
      <c r="C2626" s="163" t="s">
        <v>481</v>
      </c>
      <c r="D2626" s="164">
        <v>1</v>
      </c>
      <c r="E2626" s="7">
        <v>255</v>
      </c>
      <c r="F2626" s="7">
        <v>0</v>
      </c>
      <c r="G2626" s="7">
        <v>0</v>
      </c>
      <c r="H2626" s="7">
        <v>0</v>
      </c>
      <c r="I2626" s="7">
        <v>255</v>
      </c>
      <c r="J2626" s="7">
        <v>0</v>
      </c>
      <c r="K2626" s="7">
        <v>255</v>
      </c>
      <c r="L2626" s="164">
        <v>1</v>
      </c>
      <c r="M2626" s="16">
        <v>0</v>
      </c>
      <c r="N2626" s="13">
        <v>46082</v>
      </c>
    </row>
    <row r="2627" spans="1:14" x14ac:dyDescent="0.15">
      <c r="A2627" s="163" t="s">
        <v>576</v>
      </c>
      <c r="B2627" s="164">
        <v>10111</v>
      </c>
      <c r="C2627" s="163" t="s">
        <v>483</v>
      </c>
      <c r="D2627" s="164">
        <v>1</v>
      </c>
      <c r="E2627" s="7">
        <v>355</v>
      </c>
      <c r="F2627" s="7">
        <v>0</v>
      </c>
      <c r="G2627" s="7">
        <v>0</v>
      </c>
      <c r="H2627" s="7">
        <v>34.06</v>
      </c>
      <c r="I2627" s="7">
        <v>320.94</v>
      </c>
      <c r="J2627" s="7">
        <v>0</v>
      </c>
      <c r="K2627" s="7">
        <v>320.94</v>
      </c>
      <c r="L2627" s="164">
        <v>1</v>
      </c>
      <c r="M2627" s="16">
        <v>0</v>
      </c>
      <c r="N2627" s="13">
        <v>46082</v>
      </c>
    </row>
    <row r="2628" spans="1:14" x14ac:dyDescent="0.15">
      <c r="A2628" s="163" t="s">
        <v>629</v>
      </c>
      <c r="B2628" s="164">
        <v>10115</v>
      </c>
      <c r="C2628" s="163" t="s">
        <v>483</v>
      </c>
      <c r="D2628" s="164">
        <v>1</v>
      </c>
      <c r="E2628" s="7">
        <v>275</v>
      </c>
      <c r="F2628" s="7">
        <v>0</v>
      </c>
      <c r="G2628" s="7">
        <v>0</v>
      </c>
      <c r="H2628" s="7">
        <v>0</v>
      </c>
      <c r="I2628" s="7">
        <v>275</v>
      </c>
      <c r="J2628" s="7">
        <v>0</v>
      </c>
      <c r="K2628" s="7">
        <v>275</v>
      </c>
      <c r="L2628" s="164">
        <v>1</v>
      </c>
      <c r="M2628" s="16">
        <v>0</v>
      </c>
      <c r="N2628" s="13">
        <v>46082</v>
      </c>
    </row>
    <row r="2629" spans="1:14" x14ac:dyDescent="0.15">
      <c r="A2629" s="163" t="s">
        <v>486</v>
      </c>
      <c r="B2629" s="164">
        <v>10075</v>
      </c>
      <c r="C2629" s="163" t="s">
        <v>481</v>
      </c>
      <c r="D2629" s="164">
        <v>1</v>
      </c>
      <c r="E2629" s="7">
        <v>275</v>
      </c>
      <c r="F2629" s="7">
        <v>0</v>
      </c>
      <c r="G2629" s="7">
        <v>0</v>
      </c>
      <c r="H2629" s="7">
        <v>0</v>
      </c>
      <c r="I2629" s="7">
        <v>275</v>
      </c>
      <c r="J2629" s="7">
        <v>0</v>
      </c>
      <c r="K2629" s="7">
        <v>275</v>
      </c>
      <c r="L2629" s="164">
        <v>1</v>
      </c>
      <c r="M2629" s="16">
        <v>0</v>
      </c>
      <c r="N2629" s="13">
        <v>46082</v>
      </c>
    </row>
    <row r="2630" spans="1:14" x14ac:dyDescent="0.15">
      <c r="A2630" s="163" t="s">
        <v>487</v>
      </c>
      <c r="B2630" s="164">
        <v>10442</v>
      </c>
      <c r="C2630" s="163" t="s">
        <v>99</v>
      </c>
      <c r="D2630" s="164">
        <v>1</v>
      </c>
      <c r="E2630" s="7">
        <v>83</v>
      </c>
      <c r="F2630" s="7">
        <v>0</v>
      </c>
      <c r="G2630" s="7">
        <v>0</v>
      </c>
      <c r="H2630" s="7">
        <v>0</v>
      </c>
      <c r="I2630" s="7">
        <v>83</v>
      </c>
      <c r="J2630" s="7">
        <v>0</v>
      </c>
      <c r="K2630" s="7">
        <v>83</v>
      </c>
      <c r="L2630" s="164">
        <v>1</v>
      </c>
      <c r="M2630" s="16">
        <v>0</v>
      </c>
      <c r="N2630" s="13">
        <v>46082</v>
      </c>
    </row>
    <row r="2631" spans="1:14" x14ac:dyDescent="0.15">
      <c r="A2631" s="163" t="s">
        <v>488</v>
      </c>
      <c r="B2631" s="164">
        <v>10440</v>
      </c>
      <c r="C2631" s="163" t="s">
        <v>99</v>
      </c>
      <c r="D2631" s="164">
        <v>2</v>
      </c>
      <c r="E2631" s="7">
        <v>176</v>
      </c>
      <c r="F2631" s="7">
        <v>0</v>
      </c>
      <c r="G2631" s="7">
        <v>0</v>
      </c>
      <c r="H2631" s="7">
        <v>0</v>
      </c>
      <c r="I2631" s="7">
        <v>176</v>
      </c>
      <c r="J2631" s="7">
        <v>0</v>
      </c>
      <c r="K2631" s="7">
        <v>176</v>
      </c>
      <c r="L2631" s="164">
        <v>1</v>
      </c>
      <c r="M2631" s="16">
        <v>0</v>
      </c>
      <c r="N2631" s="13">
        <v>46082</v>
      </c>
    </row>
    <row r="2632" spans="1:14" x14ac:dyDescent="0.15">
      <c r="A2632" s="163" t="s">
        <v>489</v>
      </c>
      <c r="B2632" s="164">
        <v>10445</v>
      </c>
      <c r="C2632" s="163" t="s">
        <v>99</v>
      </c>
      <c r="D2632" s="164">
        <v>2</v>
      </c>
      <c r="E2632" s="7">
        <v>390</v>
      </c>
      <c r="F2632" s="7">
        <v>0</v>
      </c>
      <c r="G2632" s="7">
        <v>0</v>
      </c>
      <c r="H2632" s="7">
        <v>0</v>
      </c>
      <c r="I2632" s="7">
        <v>390</v>
      </c>
      <c r="J2632" s="7">
        <v>0</v>
      </c>
      <c r="K2632" s="7">
        <v>390</v>
      </c>
      <c r="L2632" s="164">
        <v>1</v>
      </c>
      <c r="M2632" s="16">
        <v>0</v>
      </c>
      <c r="N2632" s="13">
        <v>46082</v>
      </c>
    </row>
    <row r="2633" spans="1:14" x14ac:dyDescent="0.15">
      <c r="A2633" s="163" t="s">
        <v>506</v>
      </c>
      <c r="B2633" s="164">
        <v>10221</v>
      </c>
      <c r="C2633" s="163" t="s">
        <v>491</v>
      </c>
      <c r="D2633" s="164">
        <v>1</v>
      </c>
      <c r="E2633" s="7">
        <v>255</v>
      </c>
      <c r="F2633" s="7">
        <v>0</v>
      </c>
      <c r="G2633" s="7">
        <v>0</v>
      </c>
      <c r="H2633" s="7">
        <v>0</v>
      </c>
      <c r="I2633" s="7">
        <v>255</v>
      </c>
      <c r="J2633" s="7">
        <v>0</v>
      </c>
      <c r="K2633" s="7">
        <v>255</v>
      </c>
      <c r="L2633" s="164">
        <v>1</v>
      </c>
      <c r="M2633" s="16">
        <v>0</v>
      </c>
      <c r="N2633" s="13">
        <v>46082</v>
      </c>
    </row>
    <row r="2634" spans="1:14" x14ac:dyDescent="0.15">
      <c r="A2634" s="163" t="s">
        <v>543</v>
      </c>
      <c r="B2634" s="164">
        <v>10222</v>
      </c>
      <c r="C2634" s="163" t="s">
        <v>491</v>
      </c>
      <c r="D2634" s="164">
        <v>2</v>
      </c>
      <c r="E2634" s="7">
        <v>470</v>
      </c>
      <c r="F2634" s="7">
        <v>0</v>
      </c>
      <c r="G2634" s="7">
        <v>0</v>
      </c>
      <c r="H2634" s="7">
        <v>0</v>
      </c>
      <c r="I2634" s="7">
        <v>470</v>
      </c>
      <c r="J2634" s="7">
        <v>0</v>
      </c>
      <c r="K2634" s="7">
        <v>470</v>
      </c>
      <c r="L2634" s="164">
        <v>1</v>
      </c>
      <c r="M2634" s="16">
        <v>0</v>
      </c>
      <c r="N2634" s="13">
        <v>46082</v>
      </c>
    </row>
    <row r="2635" spans="1:14" x14ac:dyDescent="0.15">
      <c r="A2635" s="163" t="s">
        <v>493</v>
      </c>
      <c r="B2635" s="164">
        <v>10264</v>
      </c>
      <c r="C2635" s="163" t="s">
        <v>9</v>
      </c>
      <c r="D2635" s="164">
        <v>3</v>
      </c>
      <c r="E2635" s="7">
        <v>570</v>
      </c>
      <c r="F2635" s="7">
        <v>0</v>
      </c>
      <c r="G2635" s="7">
        <v>0</v>
      </c>
      <c r="H2635" s="7">
        <v>19</v>
      </c>
      <c r="I2635" s="7">
        <v>551</v>
      </c>
      <c r="J2635" s="7">
        <v>0</v>
      </c>
      <c r="K2635" s="7">
        <v>551</v>
      </c>
      <c r="L2635" s="164">
        <v>1</v>
      </c>
      <c r="M2635" s="16">
        <v>0</v>
      </c>
      <c r="N2635" s="13">
        <v>46082</v>
      </c>
    </row>
    <row r="2636" spans="1:14" x14ac:dyDescent="0.15">
      <c r="A2636" s="163" t="s">
        <v>588</v>
      </c>
      <c r="B2636" s="164">
        <v>10371</v>
      </c>
      <c r="C2636" s="163" t="s">
        <v>9</v>
      </c>
      <c r="D2636" s="164">
        <v>1</v>
      </c>
      <c r="E2636" s="7">
        <v>275</v>
      </c>
      <c r="F2636" s="7">
        <v>0</v>
      </c>
      <c r="G2636" s="7">
        <v>0</v>
      </c>
      <c r="H2636" s="7">
        <v>27.5</v>
      </c>
      <c r="I2636" s="7">
        <v>247.5</v>
      </c>
      <c r="J2636" s="7">
        <v>0</v>
      </c>
      <c r="K2636" s="7">
        <v>247.5</v>
      </c>
      <c r="L2636" s="164">
        <v>1</v>
      </c>
      <c r="M2636" s="16">
        <v>0</v>
      </c>
      <c r="N2636" s="13">
        <v>46082</v>
      </c>
    </row>
    <row r="2637" spans="1:14" x14ac:dyDescent="0.15">
      <c r="A2637" s="163" t="s">
        <v>711</v>
      </c>
      <c r="B2637" s="164">
        <v>10384</v>
      </c>
      <c r="C2637" s="163" t="s">
        <v>9</v>
      </c>
      <c r="D2637" s="164">
        <v>1</v>
      </c>
      <c r="E2637" s="7">
        <v>310</v>
      </c>
      <c r="F2637" s="7">
        <v>0</v>
      </c>
      <c r="G2637" s="7">
        <v>0</v>
      </c>
      <c r="H2637" s="7">
        <v>0</v>
      </c>
      <c r="I2637" s="7">
        <v>310</v>
      </c>
      <c r="J2637" s="7">
        <v>0</v>
      </c>
      <c r="K2637" s="7">
        <v>310</v>
      </c>
      <c r="L2637" s="164">
        <v>1</v>
      </c>
      <c r="M2637" s="16">
        <v>0</v>
      </c>
      <c r="N2637" s="13">
        <v>46082</v>
      </c>
    </row>
    <row r="2638" spans="1:14" x14ac:dyDescent="0.15">
      <c r="A2638" s="163" t="s">
        <v>681</v>
      </c>
      <c r="B2638" s="164">
        <v>10234</v>
      </c>
      <c r="C2638" s="163" t="s">
        <v>9</v>
      </c>
      <c r="D2638" s="164">
        <v>1</v>
      </c>
      <c r="E2638" s="7">
        <v>255</v>
      </c>
      <c r="F2638" s="7">
        <v>0</v>
      </c>
      <c r="G2638" s="7">
        <v>0</v>
      </c>
      <c r="H2638" s="7">
        <v>0</v>
      </c>
      <c r="I2638" s="7">
        <v>255</v>
      </c>
      <c r="J2638" s="7">
        <v>0</v>
      </c>
      <c r="K2638" s="7">
        <v>255</v>
      </c>
      <c r="L2638" s="164">
        <v>1</v>
      </c>
      <c r="M2638" s="16">
        <v>0</v>
      </c>
      <c r="N2638" s="13">
        <v>46082</v>
      </c>
    </row>
    <row r="2639" spans="1:14" x14ac:dyDescent="0.15">
      <c r="A2639" s="163" t="s">
        <v>825</v>
      </c>
      <c r="B2639" s="164">
        <v>10378</v>
      </c>
      <c r="C2639" s="163" t="s">
        <v>9</v>
      </c>
      <c r="D2639" s="164">
        <v>1</v>
      </c>
      <c r="E2639" s="7">
        <v>285</v>
      </c>
      <c r="F2639" s="7">
        <v>0</v>
      </c>
      <c r="G2639" s="7">
        <v>0</v>
      </c>
      <c r="H2639" s="7">
        <v>28.5</v>
      </c>
      <c r="I2639" s="7">
        <v>256.5</v>
      </c>
      <c r="J2639" s="7">
        <v>0</v>
      </c>
      <c r="K2639" s="7">
        <v>256.5</v>
      </c>
      <c r="L2639" s="164">
        <v>1</v>
      </c>
      <c r="M2639" s="16">
        <v>0</v>
      </c>
      <c r="N2639" s="13">
        <v>46082</v>
      </c>
    </row>
    <row r="2640" spans="1:14" x14ac:dyDescent="0.15">
      <c r="A2640" s="163" t="s">
        <v>526</v>
      </c>
      <c r="B2640" s="164">
        <v>10363</v>
      </c>
      <c r="C2640" s="163" t="s">
        <v>9</v>
      </c>
      <c r="D2640" s="164">
        <v>1</v>
      </c>
      <c r="E2640" s="7">
        <v>265</v>
      </c>
      <c r="F2640" s="7">
        <v>0</v>
      </c>
      <c r="G2640" s="7">
        <v>0</v>
      </c>
      <c r="H2640" s="7">
        <v>0</v>
      </c>
      <c r="I2640" s="7">
        <v>265</v>
      </c>
      <c r="J2640" s="7">
        <v>0</v>
      </c>
      <c r="K2640" s="7">
        <v>265</v>
      </c>
      <c r="L2640" s="164">
        <v>1</v>
      </c>
      <c r="M2640" s="16">
        <v>0</v>
      </c>
      <c r="N2640" s="13">
        <v>46082</v>
      </c>
    </row>
    <row r="2641" spans="1:14" x14ac:dyDescent="0.15">
      <c r="A2641" s="163" t="s">
        <v>495</v>
      </c>
      <c r="B2641" s="164">
        <v>10354</v>
      </c>
      <c r="C2641" s="163" t="s">
        <v>19</v>
      </c>
      <c r="D2641" s="164">
        <v>2</v>
      </c>
      <c r="E2641" s="7">
        <v>700</v>
      </c>
      <c r="F2641" s="7">
        <v>0</v>
      </c>
      <c r="G2641" s="7">
        <v>0</v>
      </c>
      <c r="H2641" s="7">
        <v>0</v>
      </c>
      <c r="I2641" s="7">
        <v>700</v>
      </c>
      <c r="J2641" s="7">
        <v>0</v>
      </c>
      <c r="K2641" s="7">
        <v>700</v>
      </c>
      <c r="L2641" s="164">
        <v>1</v>
      </c>
      <c r="M2641" s="16">
        <v>0</v>
      </c>
      <c r="N2641" s="13">
        <v>46082</v>
      </c>
    </row>
    <row r="2642" spans="1:14" x14ac:dyDescent="0.15">
      <c r="A2642" s="163" t="s">
        <v>529</v>
      </c>
      <c r="B2642" s="164">
        <v>10353</v>
      </c>
      <c r="C2642" s="163" t="s">
        <v>19</v>
      </c>
      <c r="D2642" s="164">
        <v>1</v>
      </c>
      <c r="E2642" s="7">
        <v>350</v>
      </c>
      <c r="F2642" s="7">
        <v>0</v>
      </c>
      <c r="G2642" s="7">
        <v>0</v>
      </c>
      <c r="H2642" s="7">
        <v>70</v>
      </c>
      <c r="I2642" s="7">
        <v>280</v>
      </c>
      <c r="J2642" s="7">
        <v>0</v>
      </c>
      <c r="K2642" s="7">
        <v>280</v>
      </c>
      <c r="L2642" s="164">
        <v>1</v>
      </c>
      <c r="M2642" s="16">
        <v>0</v>
      </c>
      <c r="N2642" s="13">
        <v>46082</v>
      </c>
    </row>
    <row r="2643" spans="1:14" x14ac:dyDescent="0.15">
      <c r="A2643" s="163" t="s">
        <v>511</v>
      </c>
      <c r="B2643" s="164">
        <v>10227</v>
      </c>
      <c r="C2643" s="163" t="s">
        <v>19</v>
      </c>
      <c r="D2643" s="164">
        <v>1</v>
      </c>
      <c r="E2643" s="7">
        <v>385</v>
      </c>
      <c r="F2643" s="7">
        <v>0</v>
      </c>
      <c r="G2643" s="7">
        <v>0</v>
      </c>
      <c r="H2643" s="7">
        <v>0</v>
      </c>
      <c r="I2643" s="7">
        <v>385</v>
      </c>
      <c r="J2643" s="7">
        <v>0</v>
      </c>
      <c r="K2643" s="7">
        <v>385</v>
      </c>
      <c r="L2643" s="164">
        <v>1</v>
      </c>
      <c r="M2643" s="16">
        <v>0</v>
      </c>
      <c r="N2643" s="13">
        <v>46082</v>
      </c>
    </row>
    <row r="2644" spans="1:14" x14ac:dyDescent="0.15">
      <c r="A2644" s="163" t="s">
        <v>498</v>
      </c>
      <c r="B2644" s="164">
        <v>10356</v>
      </c>
      <c r="C2644" s="163" t="s">
        <v>19</v>
      </c>
      <c r="D2644" s="164">
        <v>1</v>
      </c>
      <c r="E2644" s="7">
        <v>360</v>
      </c>
      <c r="F2644" s="7">
        <v>0</v>
      </c>
      <c r="G2644" s="7">
        <v>0</v>
      </c>
      <c r="H2644" s="7">
        <v>0</v>
      </c>
      <c r="I2644" s="7">
        <v>360</v>
      </c>
      <c r="J2644" s="7">
        <v>0</v>
      </c>
      <c r="K2644" s="7">
        <v>360</v>
      </c>
      <c r="L2644" s="164">
        <v>1</v>
      </c>
      <c r="M2644" s="16">
        <v>0</v>
      </c>
      <c r="N2644" s="13">
        <v>46082</v>
      </c>
    </row>
    <row r="2645" spans="1:14" x14ac:dyDescent="0.15">
      <c r="A2645" s="163" t="s">
        <v>718</v>
      </c>
      <c r="B2645" s="164">
        <v>10392</v>
      </c>
      <c r="C2645" s="163" t="s">
        <v>31</v>
      </c>
      <c r="D2645" s="164">
        <v>1</v>
      </c>
      <c r="E2645" s="7">
        <v>315</v>
      </c>
      <c r="F2645" s="7">
        <v>0</v>
      </c>
      <c r="G2645" s="7">
        <v>0</v>
      </c>
      <c r="H2645" s="7">
        <v>0</v>
      </c>
      <c r="I2645" s="7">
        <v>315</v>
      </c>
      <c r="J2645" s="7">
        <v>0</v>
      </c>
      <c r="K2645" s="7">
        <v>315</v>
      </c>
      <c r="L2645" s="164">
        <v>1</v>
      </c>
      <c r="M2645" s="16">
        <v>0</v>
      </c>
      <c r="N2645" s="13">
        <v>46082</v>
      </c>
    </row>
    <row r="2646" spans="1:14" x14ac:dyDescent="0.15">
      <c r="A2646" s="163" t="s">
        <v>617</v>
      </c>
      <c r="B2646" s="164">
        <v>10428</v>
      </c>
      <c r="C2646" s="163" t="s">
        <v>12</v>
      </c>
      <c r="D2646" s="164">
        <v>1</v>
      </c>
      <c r="E2646" s="7">
        <v>349</v>
      </c>
      <c r="F2646" s="7">
        <v>0</v>
      </c>
      <c r="G2646" s="7">
        <v>0</v>
      </c>
      <c r="H2646" s="7">
        <v>0</v>
      </c>
      <c r="I2646" s="7">
        <v>349</v>
      </c>
      <c r="J2646" s="7">
        <v>0</v>
      </c>
      <c r="K2646" s="7">
        <v>349</v>
      </c>
      <c r="L2646" s="164">
        <v>1</v>
      </c>
      <c r="M2646" s="16">
        <v>0</v>
      </c>
      <c r="N2646" s="13">
        <v>46082</v>
      </c>
    </row>
    <row r="2647" spans="1:14" x14ac:dyDescent="0.15">
      <c r="A2647" s="163" t="s">
        <v>696</v>
      </c>
      <c r="B2647" s="164">
        <v>10433</v>
      </c>
      <c r="C2647" s="163" t="s">
        <v>13</v>
      </c>
      <c r="D2647" s="164">
        <v>1</v>
      </c>
      <c r="E2647" s="7">
        <v>475</v>
      </c>
      <c r="F2647" s="7">
        <v>0</v>
      </c>
      <c r="G2647" s="7">
        <v>0</v>
      </c>
      <c r="H2647" s="7">
        <v>0</v>
      </c>
      <c r="I2647" s="7">
        <v>475</v>
      </c>
      <c r="J2647" s="7">
        <v>0</v>
      </c>
      <c r="K2647" s="7">
        <v>475</v>
      </c>
      <c r="L2647" s="164">
        <v>1</v>
      </c>
      <c r="M2647" s="16">
        <v>0</v>
      </c>
      <c r="N2647" s="13">
        <v>46082</v>
      </c>
    </row>
    <row r="2648" spans="1:14" x14ac:dyDescent="0.15">
      <c r="A2648" s="163" t="s">
        <v>739</v>
      </c>
      <c r="B2648" s="164">
        <v>10653</v>
      </c>
      <c r="C2648" s="163" t="s">
        <v>4</v>
      </c>
      <c r="D2648" s="164">
        <v>1</v>
      </c>
      <c r="E2648" s="7">
        <v>275</v>
      </c>
      <c r="F2648" s="7">
        <v>0</v>
      </c>
      <c r="G2648" s="7">
        <v>0</v>
      </c>
      <c r="H2648" s="7">
        <v>0</v>
      </c>
      <c r="I2648" s="7">
        <v>275</v>
      </c>
      <c r="J2648" s="7">
        <v>0</v>
      </c>
      <c r="K2648" s="7">
        <v>275</v>
      </c>
      <c r="L2648" s="164">
        <v>1</v>
      </c>
      <c r="M2648" s="16">
        <v>0</v>
      </c>
      <c r="N2648" s="13">
        <v>46082</v>
      </c>
    </row>
    <row r="2649" spans="1:14" x14ac:dyDescent="0.15">
      <c r="A2649" s="163" t="s">
        <v>427</v>
      </c>
      <c r="B2649" s="164">
        <v>10633</v>
      </c>
      <c r="C2649" s="163" t="s">
        <v>727</v>
      </c>
      <c r="D2649" s="164">
        <v>4</v>
      </c>
      <c r="E2649" s="7">
        <v>636</v>
      </c>
      <c r="F2649" s="7">
        <v>0</v>
      </c>
      <c r="G2649" s="7">
        <v>0</v>
      </c>
      <c r="H2649" s="7">
        <v>0</v>
      </c>
      <c r="I2649" s="7">
        <v>636</v>
      </c>
      <c r="J2649" s="7">
        <v>0</v>
      </c>
      <c r="K2649" s="7">
        <v>636</v>
      </c>
      <c r="L2649" s="164">
        <v>1</v>
      </c>
      <c r="M2649" s="16">
        <v>0</v>
      </c>
      <c r="N2649" s="13">
        <v>46082</v>
      </c>
    </row>
    <row r="2650" spans="1:14" x14ac:dyDescent="0.15">
      <c r="A2650" s="163" t="s">
        <v>848</v>
      </c>
      <c r="B2650" s="164">
        <v>10474</v>
      </c>
      <c r="C2650" s="163" t="s">
        <v>462</v>
      </c>
      <c r="D2650" s="164">
        <v>1</v>
      </c>
      <c r="E2650" s="7">
        <v>385</v>
      </c>
      <c r="F2650" s="7">
        <v>0</v>
      </c>
      <c r="G2650" s="7">
        <v>0</v>
      </c>
      <c r="H2650" s="7">
        <v>90</v>
      </c>
      <c r="I2650" s="7">
        <v>295</v>
      </c>
      <c r="J2650" s="7">
        <v>0</v>
      </c>
      <c r="K2650" s="7">
        <v>295</v>
      </c>
      <c r="L2650" s="164">
        <v>1</v>
      </c>
      <c r="M2650" s="16">
        <v>0</v>
      </c>
      <c r="N2650" s="13">
        <v>46082</v>
      </c>
    </row>
    <row r="2651" spans="1:14" x14ac:dyDescent="0.15">
      <c r="A2651" s="163" t="s">
        <v>429</v>
      </c>
      <c r="B2651" s="164">
        <v>10632</v>
      </c>
      <c r="C2651" s="163" t="s">
        <v>727</v>
      </c>
      <c r="D2651" s="164">
        <v>1</v>
      </c>
      <c r="E2651" s="7">
        <v>159</v>
      </c>
      <c r="F2651" s="7">
        <v>0</v>
      </c>
      <c r="G2651" s="7">
        <v>0</v>
      </c>
      <c r="H2651" s="7">
        <v>0</v>
      </c>
      <c r="I2651" s="7">
        <v>159</v>
      </c>
      <c r="J2651" s="7">
        <v>0</v>
      </c>
      <c r="K2651" s="7">
        <v>159</v>
      </c>
      <c r="L2651" s="164">
        <v>1</v>
      </c>
      <c r="M2651" s="16">
        <v>0</v>
      </c>
      <c r="N2651" s="13">
        <v>46082</v>
      </c>
    </row>
    <row r="2652" spans="1:14" x14ac:dyDescent="0.15">
      <c r="A2652" s="163" t="s">
        <v>477</v>
      </c>
      <c r="B2652" s="164">
        <v>10449</v>
      </c>
      <c r="C2652" s="163" t="s">
        <v>38</v>
      </c>
      <c r="D2652" s="164">
        <v>1</v>
      </c>
      <c r="E2652" s="7">
        <v>260</v>
      </c>
      <c r="F2652" s="7">
        <v>0</v>
      </c>
      <c r="G2652" s="7">
        <v>0</v>
      </c>
      <c r="H2652" s="7">
        <v>0</v>
      </c>
      <c r="I2652" s="7">
        <v>260</v>
      </c>
      <c r="J2652" s="7">
        <v>0</v>
      </c>
      <c r="K2652" s="7">
        <v>260</v>
      </c>
      <c r="L2652" s="164">
        <v>1</v>
      </c>
      <c r="M2652" s="16">
        <v>0</v>
      </c>
      <c r="N2652" s="13">
        <v>46083</v>
      </c>
    </row>
    <row r="2653" spans="1:14" x14ac:dyDescent="0.15">
      <c r="A2653" s="163" t="s">
        <v>502</v>
      </c>
      <c r="B2653" s="164">
        <v>10240</v>
      </c>
      <c r="C2653" s="163" t="s">
        <v>38</v>
      </c>
      <c r="D2653" s="164">
        <v>2</v>
      </c>
      <c r="E2653" s="7">
        <v>190</v>
      </c>
      <c r="F2653" s="7">
        <v>0</v>
      </c>
      <c r="G2653" s="7">
        <v>0</v>
      </c>
      <c r="H2653" s="7">
        <v>9.2100000000000009</v>
      </c>
      <c r="I2653" s="7">
        <v>180.79</v>
      </c>
      <c r="J2653" s="7">
        <v>0</v>
      </c>
      <c r="K2653" s="7">
        <v>180.79</v>
      </c>
      <c r="L2653" s="164">
        <v>1</v>
      </c>
      <c r="M2653" s="16">
        <v>0</v>
      </c>
      <c r="N2653" s="13">
        <v>46083</v>
      </c>
    </row>
    <row r="2654" spans="1:14" x14ac:dyDescent="0.15">
      <c r="A2654" s="163" t="s">
        <v>478</v>
      </c>
      <c r="B2654" s="164">
        <v>10461</v>
      </c>
      <c r="C2654" s="163" t="s">
        <v>38</v>
      </c>
      <c r="D2654" s="164">
        <v>1</v>
      </c>
      <c r="E2654" s="7">
        <v>275</v>
      </c>
      <c r="F2654" s="7">
        <v>0</v>
      </c>
      <c r="G2654" s="7">
        <v>0</v>
      </c>
      <c r="H2654" s="7">
        <v>0</v>
      </c>
      <c r="I2654" s="7">
        <v>275</v>
      </c>
      <c r="J2654" s="7">
        <v>0</v>
      </c>
      <c r="K2654" s="7">
        <v>275</v>
      </c>
      <c r="L2654" s="164">
        <v>1</v>
      </c>
      <c r="M2654" s="16">
        <v>0</v>
      </c>
      <c r="N2654" s="13">
        <v>46083</v>
      </c>
    </row>
    <row r="2655" spans="1:14" x14ac:dyDescent="0.15">
      <c r="A2655" s="163" t="s">
        <v>554</v>
      </c>
      <c r="B2655" s="164">
        <v>10067</v>
      </c>
      <c r="C2655" s="163" t="s">
        <v>481</v>
      </c>
      <c r="D2655" s="164">
        <v>1</v>
      </c>
      <c r="E2655" s="7">
        <v>275</v>
      </c>
      <c r="F2655" s="7">
        <v>0</v>
      </c>
      <c r="G2655" s="7">
        <v>0</v>
      </c>
      <c r="H2655" s="7">
        <v>0</v>
      </c>
      <c r="I2655" s="7">
        <v>275</v>
      </c>
      <c r="J2655" s="7">
        <v>0</v>
      </c>
      <c r="K2655" s="7">
        <v>275</v>
      </c>
      <c r="L2655" s="164">
        <v>1</v>
      </c>
      <c r="M2655" s="16">
        <v>0</v>
      </c>
      <c r="N2655" s="13">
        <v>46083</v>
      </c>
    </row>
    <row r="2656" spans="1:14" x14ac:dyDescent="0.15">
      <c r="A2656" s="163" t="s">
        <v>518</v>
      </c>
      <c r="B2656" s="164">
        <v>10145</v>
      </c>
      <c r="C2656" s="163" t="s">
        <v>519</v>
      </c>
      <c r="D2656" s="164">
        <v>3</v>
      </c>
      <c r="E2656" s="7">
        <v>1110</v>
      </c>
      <c r="F2656" s="7">
        <v>0</v>
      </c>
      <c r="G2656" s="7">
        <v>0</v>
      </c>
      <c r="H2656" s="7">
        <v>0</v>
      </c>
      <c r="I2656" s="7">
        <v>1110</v>
      </c>
      <c r="J2656" s="7">
        <v>0</v>
      </c>
      <c r="K2656" s="7">
        <v>1110</v>
      </c>
      <c r="L2656" s="164">
        <v>1</v>
      </c>
      <c r="M2656" s="16">
        <v>0</v>
      </c>
      <c r="N2656" s="13">
        <v>46083</v>
      </c>
    </row>
    <row r="2657" spans="1:14" x14ac:dyDescent="0.15">
      <c r="A2657" s="163" t="s">
        <v>503</v>
      </c>
      <c r="B2657" s="164">
        <v>10044</v>
      </c>
      <c r="C2657" s="163" t="s">
        <v>481</v>
      </c>
      <c r="D2657" s="164">
        <v>2</v>
      </c>
      <c r="E2657" s="7">
        <v>520</v>
      </c>
      <c r="F2657" s="7">
        <v>0</v>
      </c>
      <c r="G2657" s="7">
        <v>0</v>
      </c>
      <c r="H2657" s="7">
        <v>0</v>
      </c>
      <c r="I2657" s="7">
        <v>520</v>
      </c>
      <c r="J2657" s="7">
        <v>0</v>
      </c>
      <c r="K2657" s="7">
        <v>520</v>
      </c>
      <c r="L2657" s="164">
        <v>1</v>
      </c>
      <c r="M2657" s="16">
        <v>0</v>
      </c>
      <c r="N2657" s="13">
        <v>46083</v>
      </c>
    </row>
    <row r="2658" spans="1:14" x14ac:dyDescent="0.15">
      <c r="A2658" s="163" t="s">
        <v>504</v>
      </c>
      <c r="B2658" s="164">
        <v>10125</v>
      </c>
      <c r="C2658" s="163" t="s">
        <v>483</v>
      </c>
      <c r="D2658" s="164">
        <v>1</v>
      </c>
      <c r="E2658" s="7">
        <v>275</v>
      </c>
      <c r="F2658" s="7">
        <v>0</v>
      </c>
      <c r="G2658" s="7">
        <v>0</v>
      </c>
      <c r="H2658" s="7">
        <v>0</v>
      </c>
      <c r="I2658" s="7">
        <v>275</v>
      </c>
      <c r="J2658" s="7">
        <v>0</v>
      </c>
      <c r="K2658" s="7">
        <v>275</v>
      </c>
      <c r="L2658" s="164">
        <v>1</v>
      </c>
      <c r="M2658" s="16">
        <v>0</v>
      </c>
      <c r="N2658" s="13">
        <v>46083</v>
      </c>
    </row>
    <row r="2659" spans="1:14" x14ac:dyDescent="0.15">
      <c r="A2659" s="163" t="s">
        <v>487</v>
      </c>
      <c r="B2659" s="164">
        <v>10442</v>
      </c>
      <c r="C2659" s="163" t="s">
        <v>99</v>
      </c>
      <c r="D2659" s="164">
        <v>3</v>
      </c>
      <c r="E2659" s="7">
        <v>249</v>
      </c>
      <c r="F2659" s="7">
        <v>0</v>
      </c>
      <c r="G2659" s="7">
        <v>0</v>
      </c>
      <c r="H2659" s="7">
        <v>0</v>
      </c>
      <c r="I2659" s="7">
        <v>249</v>
      </c>
      <c r="J2659" s="7">
        <v>0</v>
      </c>
      <c r="K2659" s="7">
        <v>249</v>
      </c>
      <c r="L2659" s="164">
        <v>1</v>
      </c>
      <c r="M2659" s="16">
        <v>0</v>
      </c>
      <c r="N2659" s="13">
        <v>46083</v>
      </c>
    </row>
    <row r="2660" spans="1:14" x14ac:dyDescent="0.15">
      <c r="A2660" s="163" t="s">
        <v>551</v>
      </c>
      <c r="B2660" s="164">
        <v>10437</v>
      </c>
      <c r="C2660" s="163" t="s">
        <v>99</v>
      </c>
      <c r="D2660" s="164">
        <v>1</v>
      </c>
      <c r="E2660" s="7">
        <v>105</v>
      </c>
      <c r="F2660" s="7">
        <v>0</v>
      </c>
      <c r="G2660" s="7">
        <v>0</v>
      </c>
      <c r="H2660" s="7">
        <v>0</v>
      </c>
      <c r="I2660" s="7">
        <v>105</v>
      </c>
      <c r="J2660" s="7">
        <v>0</v>
      </c>
      <c r="K2660" s="7">
        <v>105</v>
      </c>
      <c r="L2660" s="164">
        <v>1</v>
      </c>
      <c r="M2660" s="16">
        <v>0</v>
      </c>
      <c r="N2660" s="13">
        <v>46083</v>
      </c>
    </row>
    <row r="2661" spans="1:14" x14ac:dyDescent="0.15">
      <c r="A2661" s="163" t="s">
        <v>830</v>
      </c>
      <c r="B2661" s="164">
        <v>10042</v>
      </c>
      <c r="C2661" s="163" t="s">
        <v>99</v>
      </c>
      <c r="D2661" s="164">
        <v>1</v>
      </c>
      <c r="E2661" s="7">
        <v>145</v>
      </c>
      <c r="F2661" s="7">
        <v>0</v>
      </c>
      <c r="G2661" s="7">
        <v>0</v>
      </c>
      <c r="H2661" s="7">
        <v>14.06</v>
      </c>
      <c r="I2661" s="7">
        <v>130.94</v>
      </c>
      <c r="J2661" s="7">
        <v>0</v>
      </c>
      <c r="K2661" s="7">
        <v>130.94</v>
      </c>
      <c r="L2661" s="164">
        <v>1</v>
      </c>
      <c r="M2661" s="16">
        <v>0</v>
      </c>
      <c r="N2661" s="13">
        <v>46083</v>
      </c>
    </row>
    <row r="2662" spans="1:14" x14ac:dyDescent="0.15">
      <c r="A2662" s="163" t="s">
        <v>506</v>
      </c>
      <c r="B2662" s="164">
        <v>10221</v>
      </c>
      <c r="C2662" s="163" t="s">
        <v>491</v>
      </c>
      <c r="D2662" s="164">
        <v>2</v>
      </c>
      <c r="E2662" s="7">
        <v>510</v>
      </c>
      <c r="F2662" s="7">
        <v>0</v>
      </c>
      <c r="G2662" s="7">
        <v>0</v>
      </c>
      <c r="H2662" s="7">
        <v>24.73</v>
      </c>
      <c r="I2662" s="7">
        <v>485.27</v>
      </c>
      <c r="J2662" s="7">
        <v>0</v>
      </c>
      <c r="K2662" s="7">
        <v>485.27</v>
      </c>
      <c r="L2662" s="164">
        <v>1</v>
      </c>
      <c r="M2662" s="16">
        <v>0</v>
      </c>
      <c r="N2662" s="13">
        <v>46083</v>
      </c>
    </row>
    <row r="2663" spans="1:14" x14ac:dyDescent="0.15">
      <c r="A2663" s="163" t="s">
        <v>490</v>
      </c>
      <c r="B2663" s="164">
        <v>10223</v>
      </c>
      <c r="C2663" s="163" t="s">
        <v>491</v>
      </c>
      <c r="D2663" s="164">
        <v>5</v>
      </c>
      <c r="E2663" s="7">
        <v>1375</v>
      </c>
      <c r="F2663" s="7">
        <v>0</v>
      </c>
      <c r="G2663" s="7">
        <v>0</v>
      </c>
      <c r="H2663" s="7">
        <v>0</v>
      </c>
      <c r="I2663" s="7">
        <v>1375</v>
      </c>
      <c r="J2663" s="7">
        <v>0</v>
      </c>
      <c r="K2663" s="7">
        <v>1375</v>
      </c>
      <c r="L2663" s="164">
        <v>1</v>
      </c>
      <c r="M2663" s="16">
        <v>0</v>
      </c>
      <c r="N2663" s="13">
        <v>46083</v>
      </c>
    </row>
    <row r="2664" spans="1:14" x14ac:dyDescent="0.15">
      <c r="A2664" s="163" t="s">
        <v>647</v>
      </c>
      <c r="B2664" s="164">
        <v>10224</v>
      </c>
      <c r="C2664" s="163" t="s">
        <v>491</v>
      </c>
      <c r="D2664" s="164">
        <v>1</v>
      </c>
      <c r="E2664" s="7">
        <v>255</v>
      </c>
      <c r="F2664" s="7">
        <v>0</v>
      </c>
      <c r="G2664" s="7">
        <v>0</v>
      </c>
      <c r="H2664" s="7">
        <v>0</v>
      </c>
      <c r="I2664" s="7">
        <v>255</v>
      </c>
      <c r="J2664" s="7">
        <v>0</v>
      </c>
      <c r="K2664" s="7">
        <v>255</v>
      </c>
      <c r="L2664" s="164">
        <v>1</v>
      </c>
      <c r="M2664" s="16">
        <v>0</v>
      </c>
      <c r="N2664" s="13">
        <v>46083</v>
      </c>
    </row>
    <row r="2665" spans="1:14" x14ac:dyDescent="0.15">
      <c r="A2665" s="163" t="s">
        <v>493</v>
      </c>
      <c r="B2665" s="164">
        <v>10264</v>
      </c>
      <c r="C2665" s="163" t="s">
        <v>9</v>
      </c>
      <c r="D2665" s="164">
        <v>3</v>
      </c>
      <c r="E2665" s="7">
        <v>570</v>
      </c>
      <c r="F2665" s="7">
        <v>0</v>
      </c>
      <c r="G2665" s="7">
        <v>0</v>
      </c>
      <c r="H2665" s="7">
        <v>0</v>
      </c>
      <c r="I2665" s="7">
        <v>570</v>
      </c>
      <c r="J2665" s="7">
        <v>0</v>
      </c>
      <c r="K2665" s="7">
        <v>570</v>
      </c>
      <c r="L2665" s="164">
        <v>1</v>
      </c>
      <c r="M2665" s="16">
        <v>0</v>
      </c>
      <c r="N2665" s="13">
        <v>46083</v>
      </c>
    </row>
    <row r="2666" spans="1:14" x14ac:dyDescent="0.15">
      <c r="A2666" s="163" t="s">
        <v>553</v>
      </c>
      <c r="B2666" s="164">
        <v>10481</v>
      </c>
      <c r="C2666" s="163" t="s">
        <v>77</v>
      </c>
      <c r="D2666" s="164">
        <v>1</v>
      </c>
      <c r="E2666" s="7">
        <v>860</v>
      </c>
      <c r="F2666" s="7">
        <v>0</v>
      </c>
      <c r="G2666" s="7">
        <v>0</v>
      </c>
      <c r="H2666" s="7">
        <v>0</v>
      </c>
      <c r="I2666" s="7">
        <v>860</v>
      </c>
      <c r="J2666" s="7">
        <v>0</v>
      </c>
      <c r="K2666" s="7">
        <v>860</v>
      </c>
      <c r="L2666" s="164">
        <v>1</v>
      </c>
      <c r="M2666" s="16">
        <v>0</v>
      </c>
      <c r="N2666" s="13">
        <v>46083</v>
      </c>
    </row>
    <row r="2667" spans="1:14" x14ac:dyDescent="0.15">
      <c r="A2667" s="163" t="s">
        <v>648</v>
      </c>
      <c r="B2667" s="164">
        <v>10477</v>
      </c>
      <c r="C2667" s="163" t="s">
        <v>77</v>
      </c>
      <c r="D2667" s="164">
        <v>1</v>
      </c>
      <c r="E2667" s="7">
        <v>1170</v>
      </c>
      <c r="F2667" s="7">
        <v>0</v>
      </c>
      <c r="G2667" s="7">
        <v>0</v>
      </c>
      <c r="H2667" s="7">
        <v>0</v>
      </c>
      <c r="I2667" s="7">
        <v>1170</v>
      </c>
      <c r="J2667" s="7">
        <v>0</v>
      </c>
      <c r="K2667" s="7">
        <v>1170</v>
      </c>
      <c r="L2667" s="164">
        <v>1</v>
      </c>
      <c r="M2667" s="16">
        <v>0</v>
      </c>
      <c r="N2667" s="13">
        <v>46083</v>
      </c>
    </row>
    <row r="2668" spans="1:14" x14ac:dyDescent="0.15">
      <c r="A2668" s="163" t="s">
        <v>651</v>
      </c>
      <c r="B2668" s="164">
        <v>10355</v>
      </c>
      <c r="C2668" s="163" t="s">
        <v>19</v>
      </c>
      <c r="D2668" s="164">
        <v>1</v>
      </c>
      <c r="E2668" s="7">
        <v>350</v>
      </c>
      <c r="F2668" s="7">
        <v>0</v>
      </c>
      <c r="G2668" s="7">
        <v>0</v>
      </c>
      <c r="H2668" s="7">
        <v>0</v>
      </c>
      <c r="I2668" s="7">
        <v>350</v>
      </c>
      <c r="J2668" s="7">
        <v>0</v>
      </c>
      <c r="K2668" s="7">
        <v>350</v>
      </c>
      <c r="L2668" s="164">
        <v>1</v>
      </c>
      <c r="M2668" s="16">
        <v>0</v>
      </c>
      <c r="N2668" s="13">
        <v>46083</v>
      </c>
    </row>
    <row r="2669" spans="1:14" x14ac:dyDescent="0.15">
      <c r="A2669" s="163" t="s">
        <v>495</v>
      </c>
      <c r="B2669" s="164">
        <v>10354</v>
      </c>
      <c r="C2669" s="163" t="s">
        <v>19</v>
      </c>
      <c r="D2669" s="164">
        <v>3</v>
      </c>
      <c r="E2669" s="7">
        <v>1050</v>
      </c>
      <c r="F2669" s="7">
        <v>0</v>
      </c>
      <c r="G2669" s="7">
        <v>0</v>
      </c>
      <c r="H2669" s="7">
        <v>0</v>
      </c>
      <c r="I2669" s="7">
        <v>1050</v>
      </c>
      <c r="J2669" s="7">
        <v>0</v>
      </c>
      <c r="K2669" s="7">
        <v>1050</v>
      </c>
      <c r="L2669" s="164">
        <v>1</v>
      </c>
      <c r="M2669" s="16">
        <v>0</v>
      </c>
      <c r="N2669" s="13">
        <v>46083</v>
      </c>
    </row>
    <row r="2670" spans="1:14" x14ac:dyDescent="0.15">
      <c r="A2670" s="163" t="s">
        <v>498</v>
      </c>
      <c r="B2670" s="164">
        <v>10356</v>
      </c>
      <c r="C2670" s="163" t="s">
        <v>19</v>
      </c>
      <c r="D2670" s="164">
        <v>2</v>
      </c>
      <c r="E2670" s="7">
        <v>720</v>
      </c>
      <c r="F2670" s="7">
        <v>0</v>
      </c>
      <c r="G2670" s="7">
        <v>0</v>
      </c>
      <c r="H2670" s="7">
        <v>72</v>
      </c>
      <c r="I2670" s="7">
        <v>648</v>
      </c>
      <c r="J2670" s="7">
        <v>0</v>
      </c>
      <c r="K2670" s="7">
        <v>648</v>
      </c>
      <c r="L2670" s="164">
        <v>1</v>
      </c>
      <c r="M2670" s="16">
        <v>0</v>
      </c>
      <c r="N2670" s="13">
        <v>46083</v>
      </c>
    </row>
    <row r="2671" spans="1:14" x14ac:dyDescent="0.15">
      <c r="A2671" s="163" t="s">
        <v>546</v>
      </c>
      <c r="B2671" s="164">
        <v>10391</v>
      </c>
      <c r="C2671" s="163" t="s">
        <v>31</v>
      </c>
      <c r="D2671" s="164">
        <v>1</v>
      </c>
      <c r="E2671" s="7">
        <v>325</v>
      </c>
      <c r="F2671" s="7">
        <v>0</v>
      </c>
      <c r="G2671" s="7">
        <v>0</v>
      </c>
      <c r="H2671" s="7">
        <v>0</v>
      </c>
      <c r="I2671" s="7">
        <v>325</v>
      </c>
      <c r="J2671" s="7">
        <v>0</v>
      </c>
      <c r="K2671" s="7">
        <v>325</v>
      </c>
      <c r="L2671" s="164">
        <v>1</v>
      </c>
      <c r="M2671" s="16">
        <v>0</v>
      </c>
      <c r="N2671" s="13">
        <v>46083</v>
      </c>
    </row>
    <row r="2672" spans="1:14" x14ac:dyDescent="0.15">
      <c r="A2672" s="163" t="s">
        <v>707</v>
      </c>
      <c r="B2672" s="164">
        <v>10418</v>
      </c>
      <c r="C2672" s="163" t="s">
        <v>79</v>
      </c>
      <c r="D2672" s="164">
        <v>1</v>
      </c>
      <c r="E2672" s="7">
        <v>375</v>
      </c>
      <c r="F2672" s="7">
        <v>0</v>
      </c>
      <c r="G2672" s="7">
        <v>0</v>
      </c>
      <c r="H2672" s="7">
        <v>0</v>
      </c>
      <c r="I2672" s="7">
        <v>375</v>
      </c>
      <c r="J2672" s="7">
        <v>0</v>
      </c>
      <c r="K2672" s="7">
        <v>375</v>
      </c>
      <c r="L2672" s="164">
        <v>1</v>
      </c>
      <c r="M2672" s="16">
        <v>0</v>
      </c>
      <c r="N2672" s="13">
        <v>46083</v>
      </c>
    </row>
    <row r="2673" spans="1:14" x14ac:dyDescent="0.15">
      <c r="A2673" s="163" t="s">
        <v>532</v>
      </c>
      <c r="B2673" s="164">
        <v>10421</v>
      </c>
      <c r="C2673" s="163" t="s">
        <v>79</v>
      </c>
      <c r="D2673" s="164">
        <v>1</v>
      </c>
      <c r="E2673" s="7">
        <v>238</v>
      </c>
      <c r="F2673" s="7">
        <v>0</v>
      </c>
      <c r="G2673" s="7">
        <v>0</v>
      </c>
      <c r="H2673" s="7">
        <v>0</v>
      </c>
      <c r="I2673" s="7">
        <v>238</v>
      </c>
      <c r="J2673" s="7">
        <v>0</v>
      </c>
      <c r="K2673" s="7">
        <v>238</v>
      </c>
      <c r="L2673" s="164">
        <v>1</v>
      </c>
      <c r="M2673" s="16">
        <v>0</v>
      </c>
      <c r="N2673" s="13">
        <v>46083</v>
      </c>
    </row>
    <row r="2674" spans="1:14" x14ac:dyDescent="0.15">
      <c r="A2674" s="163" t="s">
        <v>720</v>
      </c>
      <c r="B2674" s="164">
        <v>10032</v>
      </c>
      <c r="C2674" s="163" t="s">
        <v>0</v>
      </c>
      <c r="D2674" s="164">
        <v>1</v>
      </c>
      <c r="E2674" s="7">
        <v>1825</v>
      </c>
      <c r="F2674" s="7">
        <v>0</v>
      </c>
      <c r="G2674" s="7">
        <v>0</v>
      </c>
      <c r="H2674" s="7">
        <v>0</v>
      </c>
      <c r="I2674" s="7">
        <v>1825</v>
      </c>
      <c r="J2674" s="7">
        <v>0</v>
      </c>
      <c r="K2674" s="7">
        <v>1825</v>
      </c>
      <c r="L2674" s="164">
        <v>1</v>
      </c>
      <c r="M2674" s="16">
        <v>0</v>
      </c>
      <c r="N2674" s="13">
        <v>46083</v>
      </c>
    </row>
    <row r="2675" spans="1:14" x14ac:dyDescent="0.15">
      <c r="A2675" s="163" t="s">
        <v>613</v>
      </c>
      <c r="B2675" s="164">
        <v>10493</v>
      </c>
      <c r="C2675" s="163" t="s">
        <v>98</v>
      </c>
      <c r="D2675" s="164">
        <v>2</v>
      </c>
      <c r="E2675" s="7">
        <v>116</v>
      </c>
      <c r="F2675" s="7">
        <v>0</v>
      </c>
      <c r="G2675" s="7">
        <v>0</v>
      </c>
      <c r="H2675" s="7">
        <v>0</v>
      </c>
      <c r="I2675" s="7">
        <v>116</v>
      </c>
      <c r="J2675" s="7">
        <v>0</v>
      </c>
      <c r="K2675" s="7">
        <v>116</v>
      </c>
      <c r="L2675" s="164">
        <v>1</v>
      </c>
      <c r="M2675" s="16">
        <v>0</v>
      </c>
      <c r="N2675" s="13">
        <v>46083</v>
      </c>
    </row>
    <row r="2676" spans="1:14" x14ac:dyDescent="0.15">
      <c r="A2676" s="163" t="s">
        <v>427</v>
      </c>
      <c r="B2676" s="164">
        <v>10633</v>
      </c>
      <c r="C2676" s="163" t="s">
        <v>727</v>
      </c>
      <c r="D2676" s="164">
        <v>1</v>
      </c>
      <c r="E2676" s="7">
        <v>159</v>
      </c>
      <c r="F2676" s="7">
        <v>0</v>
      </c>
      <c r="G2676" s="7">
        <v>0</v>
      </c>
      <c r="H2676" s="7">
        <v>0</v>
      </c>
      <c r="I2676" s="7">
        <v>159</v>
      </c>
      <c r="J2676" s="7">
        <v>0</v>
      </c>
      <c r="K2676" s="7">
        <v>159</v>
      </c>
      <c r="L2676" s="164">
        <v>1</v>
      </c>
      <c r="M2676" s="16">
        <v>0</v>
      </c>
      <c r="N2676" s="13">
        <v>46083</v>
      </c>
    </row>
    <row r="2677" spans="1:14" x14ac:dyDescent="0.15">
      <c r="A2677" s="163" t="s">
        <v>500</v>
      </c>
      <c r="B2677" s="164">
        <v>10494</v>
      </c>
      <c r="C2677" s="163" t="s">
        <v>98</v>
      </c>
      <c r="D2677" s="164">
        <v>4</v>
      </c>
      <c r="E2677" s="7">
        <v>152</v>
      </c>
      <c r="F2677" s="7">
        <v>0</v>
      </c>
      <c r="G2677" s="7">
        <v>0</v>
      </c>
      <c r="H2677" s="7">
        <v>0</v>
      </c>
      <c r="I2677" s="7">
        <v>152</v>
      </c>
      <c r="J2677" s="7">
        <v>0</v>
      </c>
      <c r="K2677" s="7">
        <v>152</v>
      </c>
      <c r="L2677" s="164">
        <v>1</v>
      </c>
      <c r="M2677" s="16">
        <v>0</v>
      </c>
      <c r="N2677" s="13">
        <v>46083</v>
      </c>
    </row>
    <row r="2678" spans="1:14" x14ac:dyDescent="0.15">
      <c r="A2678" s="163" t="s">
        <v>479</v>
      </c>
      <c r="B2678" s="164">
        <v>10396</v>
      </c>
      <c r="C2678" s="163" t="s">
        <v>32</v>
      </c>
      <c r="D2678" s="164">
        <v>1</v>
      </c>
      <c r="E2678" s="7">
        <v>555</v>
      </c>
      <c r="F2678" s="7">
        <v>0</v>
      </c>
      <c r="G2678" s="7">
        <v>0</v>
      </c>
      <c r="H2678" s="7">
        <v>0</v>
      </c>
      <c r="I2678" s="7">
        <v>555</v>
      </c>
      <c r="J2678" s="7">
        <v>0</v>
      </c>
      <c r="K2678" s="7">
        <v>555</v>
      </c>
      <c r="L2678" s="164">
        <v>1</v>
      </c>
      <c r="M2678" s="16">
        <v>0</v>
      </c>
      <c r="N2678" s="13">
        <v>46084</v>
      </c>
    </row>
    <row r="2679" spans="1:14" x14ac:dyDescent="0.15">
      <c r="A2679" s="163" t="s">
        <v>852</v>
      </c>
      <c r="B2679" s="164">
        <v>10102</v>
      </c>
      <c r="C2679" s="163" t="s">
        <v>483</v>
      </c>
      <c r="D2679" s="164">
        <v>1</v>
      </c>
      <c r="E2679" s="7">
        <v>355</v>
      </c>
      <c r="F2679" s="7">
        <v>0</v>
      </c>
      <c r="G2679" s="7">
        <v>0</v>
      </c>
      <c r="H2679" s="7">
        <v>41.81</v>
      </c>
      <c r="I2679" s="7">
        <v>313.19</v>
      </c>
      <c r="J2679" s="7">
        <v>0</v>
      </c>
      <c r="K2679" s="7">
        <v>313.19</v>
      </c>
      <c r="L2679" s="164">
        <v>1</v>
      </c>
      <c r="M2679" s="16">
        <v>0</v>
      </c>
      <c r="N2679" s="13">
        <v>46084</v>
      </c>
    </row>
    <row r="2680" spans="1:14" x14ac:dyDescent="0.15">
      <c r="A2680" s="163" t="s">
        <v>538</v>
      </c>
      <c r="B2680" s="164">
        <v>10645</v>
      </c>
      <c r="C2680" s="163" t="s">
        <v>519</v>
      </c>
      <c r="D2680" s="164">
        <v>1</v>
      </c>
      <c r="E2680" s="7">
        <v>340</v>
      </c>
      <c r="F2680" s="7">
        <v>0</v>
      </c>
      <c r="G2680" s="7">
        <v>0</v>
      </c>
      <c r="H2680" s="7">
        <v>0</v>
      </c>
      <c r="I2680" s="7">
        <v>340</v>
      </c>
      <c r="J2680" s="7">
        <v>0</v>
      </c>
      <c r="K2680" s="7">
        <v>340</v>
      </c>
      <c r="L2680" s="164">
        <v>1</v>
      </c>
      <c r="M2680" s="16">
        <v>0</v>
      </c>
      <c r="N2680" s="13">
        <v>46084</v>
      </c>
    </row>
    <row r="2681" spans="1:14" x14ac:dyDescent="0.15">
      <c r="A2681" s="163" t="s">
        <v>503</v>
      </c>
      <c r="B2681" s="164">
        <v>10044</v>
      </c>
      <c r="C2681" s="163" t="s">
        <v>481</v>
      </c>
      <c r="D2681" s="164">
        <v>2</v>
      </c>
      <c r="E2681" s="7">
        <v>520</v>
      </c>
      <c r="F2681" s="7">
        <v>0</v>
      </c>
      <c r="G2681" s="7">
        <v>0</v>
      </c>
      <c r="H2681" s="7">
        <v>0</v>
      </c>
      <c r="I2681" s="7">
        <v>520</v>
      </c>
      <c r="J2681" s="7">
        <v>0</v>
      </c>
      <c r="K2681" s="7">
        <v>520</v>
      </c>
      <c r="L2681" s="164">
        <v>1</v>
      </c>
      <c r="M2681" s="16">
        <v>0</v>
      </c>
      <c r="N2681" s="13">
        <v>46084</v>
      </c>
    </row>
    <row r="2682" spans="1:14" x14ac:dyDescent="0.15">
      <c r="A2682" s="163" t="s">
        <v>574</v>
      </c>
      <c r="B2682" s="164">
        <v>10052</v>
      </c>
      <c r="C2682" s="163" t="s">
        <v>481</v>
      </c>
      <c r="D2682" s="164">
        <v>1</v>
      </c>
      <c r="E2682" s="7">
        <v>340</v>
      </c>
      <c r="F2682" s="7">
        <v>0</v>
      </c>
      <c r="G2682" s="7">
        <v>0</v>
      </c>
      <c r="H2682" s="7">
        <v>0</v>
      </c>
      <c r="I2682" s="7">
        <v>340</v>
      </c>
      <c r="J2682" s="7">
        <v>0</v>
      </c>
      <c r="K2682" s="7">
        <v>340</v>
      </c>
      <c r="L2682" s="164">
        <v>1</v>
      </c>
      <c r="M2682" s="16">
        <v>0</v>
      </c>
      <c r="N2682" s="13">
        <v>46084</v>
      </c>
    </row>
    <row r="2683" spans="1:14" x14ac:dyDescent="0.15">
      <c r="A2683" s="163" t="s">
        <v>629</v>
      </c>
      <c r="B2683" s="164">
        <v>10115</v>
      </c>
      <c r="C2683" s="163" t="s">
        <v>483</v>
      </c>
      <c r="D2683" s="164">
        <v>1</v>
      </c>
      <c r="E2683" s="7">
        <v>275</v>
      </c>
      <c r="F2683" s="7">
        <v>0</v>
      </c>
      <c r="G2683" s="7">
        <v>0</v>
      </c>
      <c r="H2683" s="7">
        <v>32.380000000000003</v>
      </c>
      <c r="I2683" s="7">
        <v>242.62</v>
      </c>
      <c r="J2683" s="7">
        <v>0</v>
      </c>
      <c r="K2683" s="7">
        <v>242.62</v>
      </c>
      <c r="L2683" s="164">
        <v>1</v>
      </c>
      <c r="M2683" s="16">
        <v>0</v>
      </c>
      <c r="N2683" s="13">
        <v>46084</v>
      </c>
    </row>
    <row r="2684" spans="1:14" x14ac:dyDescent="0.15">
      <c r="A2684" s="163" t="s">
        <v>578</v>
      </c>
      <c r="B2684" s="164">
        <v>10057</v>
      </c>
      <c r="C2684" s="163" t="s">
        <v>481</v>
      </c>
      <c r="D2684" s="164">
        <v>1</v>
      </c>
      <c r="E2684" s="7">
        <v>355</v>
      </c>
      <c r="F2684" s="7">
        <v>0</v>
      </c>
      <c r="G2684" s="7">
        <v>0</v>
      </c>
      <c r="H2684" s="7">
        <v>0</v>
      </c>
      <c r="I2684" s="7">
        <v>355</v>
      </c>
      <c r="J2684" s="7">
        <v>0</v>
      </c>
      <c r="K2684" s="7">
        <v>355</v>
      </c>
      <c r="L2684" s="164">
        <v>1</v>
      </c>
      <c r="M2684" s="16">
        <v>0</v>
      </c>
      <c r="N2684" s="13">
        <v>46084</v>
      </c>
    </row>
    <row r="2685" spans="1:14" x14ac:dyDescent="0.15">
      <c r="A2685" s="163" t="s">
        <v>561</v>
      </c>
      <c r="B2685" s="164">
        <v>10088</v>
      </c>
      <c r="C2685" s="163" t="s">
        <v>481</v>
      </c>
      <c r="D2685" s="164">
        <v>1</v>
      </c>
      <c r="E2685" s="7">
        <v>275</v>
      </c>
      <c r="F2685" s="7">
        <v>0</v>
      </c>
      <c r="G2685" s="7">
        <v>0</v>
      </c>
      <c r="H2685" s="7">
        <v>0</v>
      </c>
      <c r="I2685" s="7">
        <v>275</v>
      </c>
      <c r="J2685" s="7">
        <v>0</v>
      </c>
      <c r="K2685" s="7">
        <v>275</v>
      </c>
      <c r="L2685" s="164">
        <v>1</v>
      </c>
      <c r="M2685" s="16">
        <v>0</v>
      </c>
      <c r="N2685" s="13">
        <v>46084</v>
      </c>
    </row>
    <row r="2686" spans="1:14" x14ac:dyDescent="0.15">
      <c r="A2686" s="163" t="s">
        <v>579</v>
      </c>
      <c r="B2686" s="164">
        <v>10062</v>
      </c>
      <c r="C2686" s="163" t="s">
        <v>481</v>
      </c>
      <c r="D2686" s="164">
        <v>4</v>
      </c>
      <c r="E2686" s="7">
        <v>1100</v>
      </c>
      <c r="F2686" s="7">
        <v>0</v>
      </c>
      <c r="G2686" s="7">
        <v>0</v>
      </c>
      <c r="H2686" s="7">
        <v>0</v>
      </c>
      <c r="I2686" s="7">
        <v>1100</v>
      </c>
      <c r="J2686" s="7">
        <v>0</v>
      </c>
      <c r="K2686" s="7">
        <v>1100</v>
      </c>
      <c r="L2686" s="164">
        <v>1</v>
      </c>
      <c r="M2686" s="16">
        <v>0</v>
      </c>
      <c r="N2686" s="13">
        <v>46084</v>
      </c>
    </row>
    <row r="2687" spans="1:14" x14ac:dyDescent="0.15">
      <c r="A2687" s="163" t="s">
        <v>523</v>
      </c>
      <c r="B2687" s="164">
        <v>10446</v>
      </c>
      <c r="C2687" s="163" t="s">
        <v>99</v>
      </c>
      <c r="D2687" s="164">
        <v>1</v>
      </c>
      <c r="E2687" s="7">
        <v>195</v>
      </c>
      <c r="F2687" s="7">
        <v>0</v>
      </c>
      <c r="G2687" s="7">
        <v>0</v>
      </c>
      <c r="H2687" s="7">
        <v>22.96</v>
      </c>
      <c r="I2687" s="7">
        <v>172.04</v>
      </c>
      <c r="J2687" s="7">
        <v>0</v>
      </c>
      <c r="K2687" s="7">
        <v>172.04</v>
      </c>
      <c r="L2687" s="164">
        <v>1</v>
      </c>
      <c r="M2687" s="16">
        <v>0</v>
      </c>
      <c r="N2687" s="13">
        <v>46084</v>
      </c>
    </row>
    <row r="2688" spans="1:14" x14ac:dyDescent="0.15">
      <c r="A2688" s="163" t="s">
        <v>853</v>
      </c>
      <c r="B2688" s="164">
        <v>10715</v>
      </c>
      <c r="C2688" s="163" t="s">
        <v>99</v>
      </c>
      <c r="D2688" s="164">
        <v>1</v>
      </c>
      <c r="E2688" s="7">
        <v>155</v>
      </c>
      <c r="F2688" s="7">
        <v>0</v>
      </c>
      <c r="G2688" s="7">
        <v>0</v>
      </c>
      <c r="H2688" s="7">
        <v>0</v>
      </c>
      <c r="I2688" s="7">
        <v>155</v>
      </c>
      <c r="J2688" s="7">
        <v>0</v>
      </c>
      <c r="K2688" s="7">
        <v>155</v>
      </c>
      <c r="L2688" s="164">
        <v>1</v>
      </c>
      <c r="M2688" s="16">
        <v>0</v>
      </c>
      <c r="N2688" s="13">
        <v>46084</v>
      </c>
    </row>
    <row r="2689" spans="1:14" x14ac:dyDescent="0.15">
      <c r="A2689" s="163" t="s">
        <v>586</v>
      </c>
      <c r="B2689" s="164">
        <v>10213</v>
      </c>
      <c r="C2689" s="163" t="s">
        <v>491</v>
      </c>
      <c r="D2689" s="164">
        <v>1</v>
      </c>
      <c r="E2689" s="7">
        <v>245</v>
      </c>
      <c r="F2689" s="7">
        <v>0</v>
      </c>
      <c r="G2689" s="7">
        <v>0</v>
      </c>
      <c r="H2689" s="7">
        <v>0</v>
      </c>
      <c r="I2689" s="7">
        <v>245</v>
      </c>
      <c r="J2689" s="7">
        <v>0</v>
      </c>
      <c r="K2689" s="7">
        <v>245</v>
      </c>
      <c r="L2689" s="164">
        <v>1</v>
      </c>
      <c r="M2689" s="16">
        <v>0</v>
      </c>
      <c r="N2689" s="13">
        <v>46084</v>
      </c>
    </row>
    <row r="2690" spans="1:14" x14ac:dyDescent="0.15">
      <c r="A2690" s="163" t="s">
        <v>543</v>
      </c>
      <c r="B2690" s="164">
        <v>10222</v>
      </c>
      <c r="C2690" s="163" t="s">
        <v>491</v>
      </c>
      <c r="D2690" s="164">
        <v>1</v>
      </c>
      <c r="E2690" s="7">
        <v>235</v>
      </c>
      <c r="F2690" s="7">
        <v>0</v>
      </c>
      <c r="G2690" s="7">
        <v>0</v>
      </c>
      <c r="H2690" s="7">
        <v>0</v>
      </c>
      <c r="I2690" s="7">
        <v>235</v>
      </c>
      <c r="J2690" s="7">
        <v>0</v>
      </c>
      <c r="K2690" s="7">
        <v>235</v>
      </c>
      <c r="L2690" s="164">
        <v>1</v>
      </c>
      <c r="M2690" s="16">
        <v>0</v>
      </c>
      <c r="N2690" s="13">
        <v>46084</v>
      </c>
    </row>
    <row r="2691" spans="1:14" x14ac:dyDescent="0.15">
      <c r="A2691" s="163" t="s">
        <v>562</v>
      </c>
      <c r="B2691" s="164">
        <v>10218</v>
      </c>
      <c r="C2691" s="163" t="s">
        <v>491</v>
      </c>
      <c r="D2691" s="164">
        <v>2</v>
      </c>
      <c r="E2691" s="7">
        <v>490</v>
      </c>
      <c r="F2691" s="7">
        <v>0</v>
      </c>
      <c r="G2691" s="7">
        <v>0</v>
      </c>
      <c r="H2691" s="7">
        <v>0</v>
      </c>
      <c r="I2691" s="7">
        <v>490</v>
      </c>
      <c r="J2691" s="7">
        <v>0</v>
      </c>
      <c r="K2691" s="7">
        <v>490</v>
      </c>
      <c r="L2691" s="164">
        <v>1</v>
      </c>
      <c r="M2691" s="16">
        <v>0</v>
      </c>
      <c r="N2691" s="13">
        <v>46084</v>
      </c>
    </row>
    <row r="2692" spans="1:14" x14ac:dyDescent="0.15">
      <c r="A2692" s="163" t="s">
        <v>556</v>
      </c>
      <c r="B2692" s="164">
        <v>10220</v>
      </c>
      <c r="C2692" s="163" t="s">
        <v>491</v>
      </c>
      <c r="D2692" s="164">
        <v>3</v>
      </c>
      <c r="E2692" s="7">
        <v>675</v>
      </c>
      <c r="F2692" s="7">
        <v>0</v>
      </c>
      <c r="G2692" s="7">
        <v>0</v>
      </c>
      <c r="H2692" s="7">
        <v>14.4</v>
      </c>
      <c r="I2692" s="7">
        <v>660.6</v>
      </c>
      <c r="J2692" s="7">
        <v>0</v>
      </c>
      <c r="K2692" s="7">
        <v>660.6</v>
      </c>
      <c r="L2692" s="164">
        <v>1</v>
      </c>
      <c r="M2692" s="16">
        <v>0</v>
      </c>
      <c r="N2692" s="13">
        <v>46084</v>
      </c>
    </row>
    <row r="2693" spans="1:14" x14ac:dyDescent="0.15">
      <c r="A2693" s="163" t="s">
        <v>490</v>
      </c>
      <c r="B2693" s="164">
        <v>10223</v>
      </c>
      <c r="C2693" s="163" t="s">
        <v>491</v>
      </c>
      <c r="D2693" s="164">
        <v>2</v>
      </c>
      <c r="E2693" s="7">
        <v>550</v>
      </c>
      <c r="F2693" s="7">
        <v>0</v>
      </c>
      <c r="G2693" s="7">
        <v>0</v>
      </c>
      <c r="H2693" s="7">
        <v>0</v>
      </c>
      <c r="I2693" s="7">
        <v>550</v>
      </c>
      <c r="J2693" s="7">
        <v>0</v>
      </c>
      <c r="K2693" s="7">
        <v>550</v>
      </c>
      <c r="L2693" s="164">
        <v>1</v>
      </c>
      <c r="M2693" s="16">
        <v>0</v>
      </c>
      <c r="N2693" s="13">
        <v>46084</v>
      </c>
    </row>
    <row r="2694" spans="1:14" x14ac:dyDescent="0.15">
      <c r="A2694" s="163" t="s">
        <v>492</v>
      </c>
      <c r="B2694" s="164">
        <v>10216</v>
      </c>
      <c r="C2694" s="163" t="s">
        <v>491</v>
      </c>
      <c r="D2694" s="164">
        <v>1</v>
      </c>
      <c r="E2694" s="7">
        <v>245</v>
      </c>
      <c r="F2694" s="7">
        <v>0</v>
      </c>
      <c r="G2694" s="7">
        <v>0</v>
      </c>
      <c r="H2694" s="7">
        <v>28.85</v>
      </c>
      <c r="I2694" s="7">
        <v>216.15</v>
      </c>
      <c r="J2694" s="7">
        <v>0</v>
      </c>
      <c r="K2694" s="7">
        <v>216.15</v>
      </c>
      <c r="L2694" s="164">
        <v>1</v>
      </c>
      <c r="M2694" s="16">
        <v>0</v>
      </c>
      <c r="N2694" s="13">
        <v>46084</v>
      </c>
    </row>
    <row r="2695" spans="1:14" x14ac:dyDescent="0.15">
      <c r="A2695" s="163" t="s">
        <v>597</v>
      </c>
      <c r="B2695" s="164">
        <v>10215</v>
      </c>
      <c r="C2695" s="163" t="s">
        <v>491</v>
      </c>
      <c r="D2695" s="164">
        <v>2</v>
      </c>
      <c r="E2695" s="7">
        <v>450</v>
      </c>
      <c r="F2695" s="7">
        <v>0</v>
      </c>
      <c r="G2695" s="7">
        <v>0</v>
      </c>
      <c r="H2695" s="7">
        <v>5.34</v>
      </c>
      <c r="I2695" s="7">
        <v>444.66</v>
      </c>
      <c r="J2695" s="7">
        <v>0</v>
      </c>
      <c r="K2695" s="7">
        <v>444.66</v>
      </c>
      <c r="L2695" s="164">
        <v>1</v>
      </c>
      <c r="M2695" s="16">
        <v>0</v>
      </c>
      <c r="N2695" s="13">
        <v>46084</v>
      </c>
    </row>
    <row r="2696" spans="1:14" x14ac:dyDescent="0.15">
      <c r="A2696" s="163" t="s">
        <v>493</v>
      </c>
      <c r="B2696" s="164">
        <v>10264</v>
      </c>
      <c r="C2696" s="163" t="s">
        <v>9</v>
      </c>
      <c r="D2696" s="164">
        <v>2</v>
      </c>
      <c r="E2696" s="7">
        <v>380</v>
      </c>
      <c r="F2696" s="7">
        <v>0</v>
      </c>
      <c r="G2696" s="7">
        <v>0</v>
      </c>
      <c r="H2696" s="7">
        <v>16.68</v>
      </c>
      <c r="I2696" s="7">
        <v>363.32</v>
      </c>
      <c r="J2696" s="7">
        <v>0</v>
      </c>
      <c r="K2696" s="7">
        <v>363.32</v>
      </c>
      <c r="L2696" s="164">
        <v>1</v>
      </c>
      <c r="M2696" s="16">
        <v>0</v>
      </c>
      <c r="N2696" s="13">
        <v>46084</v>
      </c>
    </row>
    <row r="2697" spans="1:14" x14ac:dyDescent="0.15">
      <c r="A2697" s="163" t="s">
        <v>494</v>
      </c>
      <c r="B2697" s="164">
        <v>10377</v>
      </c>
      <c r="C2697" s="163" t="s">
        <v>9</v>
      </c>
      <c r="D2697" s="164">
        <v>1</v>
      </c>
      <c r="E2697" s="7">
        <v>345</v>
      </c>
      <c r="F2697" s="7">
        <v>0</v>
      </c>
      <c r="G2697" s="7">
        <v>0</v>
      </c>
      <c r="H2697" s="7">
        <v>0</v>
      </c>
      <c r="I2697" s="7">
        <v>345</v>
      </c>
      <c r="J2697" s="7">
        <v>0</v>
      </c>
      <c r="K2697" s="7">
        <v>345</v>
      </c>
      <c r="L2697" s="164">
        <v>1</v>
      </c>
      <c r="M2697" s="16">
        <v>0</v>
      </c>
      <c r="N2697" s="13">
        <v>46084</v>
      </c>
    </row>
    <row r="2698" spans="1:14" x14ac:dyDescent="0.15">
      <c r="A2698" s="163" t="s">
        <v>527</v>
      </c>
      <c r="B2698" s="164">
        <v>10382</v>
      </c>
      <c r="C2698" s="163" t="s">
        <v>9</v>
      </c>
      <c r="D2698" s="164">
        <v>2</v>
      </c>
      <c r="E2698" s="7">
        <v>470</v>
      </c>
      <c r="F2698" s="7">
        <v>0</v>
      </c>
      <c r="G2698" s="7">
        <v>0</v>
      </c>
      <c r="H2698" s="7">
        <v>0</v>
      </c>
      <c r="I2698" s="7">
        <v>470</v>
      </c>
      <c r="J2698" s="7">
        <v>0</v>
      </c>
      <c r="K2698" s="7">
        <v>470</v>
      </c>
      <c r="L2698" s="164">
        <v>1</v>
      </c>
      <c r="M2698" s="16">
        <v>0</v>
      </c>
      <c r="N2698" s="13">
        <v>46084</v>
      </c>
    </row>
    <row r="2699" spans="1:14" x14ac:dyDescent="0.15">
      <c r="A2699" s="163" t="s">
        <v>545</v>
      </c>
      <c r="B2699" s="164">
        <v>10033</v>
      </c>
      <c r="C2699" s="163" t="s">
        <v>77</v>
      </c>
      <c r="D2699" s="164">
        <v>1</v>
      </c>
      <c r="E2699" s="7">
        <v>1290</v>
      </c>
      <c r="F2699" s="7">
        <v>0</v>
      </c>
      <c r="G2699" s="7">
        <v>0</v>
      </c>
      <c r="H2699" s="7">
        <v>0</v>
      </c>
      <c r="I2699" s="7">
        <v>1290</v>
      </c>
      <c r="J2699" s="7">
        <v>0</v>
      </c>
      <c r="K2699" s="7">
        <v>1290</v>
      </c>
      <c r="L2699" s="164">
        <v>1</v>
      </c>
      <c r="M2699" s="16">
        <v>0</v>
      </c>
      <c r="N2699" s="13">
        <v>46084</v>
      </c>
    </row>
    <row r="2700" spans="1:14" x14ac:dyDescent="0.15">
      <c r="A2700" s="163" t="s">
        <v>528</v>
      </c>
      <c r="B2700" s="164">
        <v>10357</v>
      </c>
      <c r="C2700" s="163" t="s">
        <v>19</v>
      </c>
      <c r="D2700" s="164">
        <v>2</v>
      </c>
      <c r="E2700" s="7">
        <v>720</v>
      </c>
      <c r="F2700" s="7">
        <v>0</v>
      </c>
      <c r="G2700" s="7">
        <v>0</v>
      </c>
      <c r="H2700" s="7">
        <v>23.04</v>
      </c>
      <c r="I2700" s="7">
        <v>696.96</v>
      </c>
      <c r="J2700" s="7">
        <v>0</v>
      </c>
      <c r="K2700" s="7">
        <v>696.96</v>
      </c>
      <c r="L2700" s="164">
        <v>1</v>
      </c>
      <c r="M2700" s="16">
        <v>0</v>
      </c>
      <c r="N2700" s="13">
        <v>46084</v>
      </c>
    </row>
    <row r="2701" spans="1:14" x14ac:dyDescent="0.15">
      <c r="A2701" s="163" t="s">
        <v>495</v>
      </c>
      <c r="B2701" s="164">
        <v>10354</v>
      </c>
      <c r="C2701" s="163" t="s">
        <v>19</v>
      </c>
      <c r="D2701" s="164">
        <v>1</v>
      </c>
      <c r="E2701" s="7">
        <v>350</v>
      </c>
      <c r="F2701" s="7">
        <v>0</v>
      </c>
      <c r="G2701" s="7">
        <v>0</v>
      </c>
      <c r="H2701" s="7">
        <v>22.4</v>
      </c>
      <c r="I2701" s="7">
        <v>327.60000000000002</v>
      </c>
      <c r="J2701" s="7">
        <v>0</v>
      </c>
      <c r="K2701" s="7">
        <v>327.60000000000002</v>
      </c>
      <c r="L2701" s="164">
        <v>1</v>
      </c>
      <c r="M2701" s="16">
        <v>0</v>
      </c>
      <c r="N2701" s="13">
        <v>46084</v>
      </c>
    </row>
    <row r="2702" spans="1:14" x14ac:dyDescent="0.15">
      <c r="A2702" s="163" t="s">
        <v>496</v>
      </c>
      <c r="B2702" s="164">
        <v>10360</v>
      </c>
      <c r="C2702" s="163" t="s">
        <v>19</v>
      </c>
      <c r="D2702" s="164">
        <v>1</v>
      </c>
      <c r="E2702" s="7">
        <v>385</v>
      </c>
      <c r="F2702" s="7">
        <v>0</v>
      </c>
      <c r="G2702" s="7">
        <v>0</v>
      </c>
      <c r="H2702" s="7">
        <v>0</v>
      </c>
      <c r="I2702" s="7">
        <v>385</v>
      </c>
      <c r="J2702" s="7">
        <v>0</v>
      </c>
      <c r="K2702" s="7">
        <v>385</v>
      </c>
      <c r="L2702" s="164">
        <v>1</v>
      </c>
      <c r="M2702" s="16">
        <v>0</v>
      </c>
      <c r="N2702" s="13">
        <v>46084</v>
      </c>
    </row>
    <row r="2703" spans="1:14" x14ac:dyDescent="0.15">
      <c r="A2703" s="163" t="s">
        <v>511</v>
      </c>
      <c r="B2703" s="164">
        <v>10227</v>
      </c>
      <c r="C2703" s="163" t="s">
        <v>19</v>
      </c>
      <c r="D2703" s="164">
        <v>1</v>
      </c>
      <c r="E2703" s="7">
        <v>385</v>
      </c>
      <c r="F2703" s="7">
        <v>0</v>
      </c>
      <c r="G2703" s="7">
        <v>0</v>
      </c>
      <c r="H2703" s="7">
        <v>9.14</v>
      </c>
      <c r="I2703" s="7">
        <v>375.86</v>
      </c>
      <c r="J2703" s="7">
        <v>0</v>
      </c>
      <c r="K2703" s="7">
        <v>375.86</v>
      </c>
      <c r="L2703" s="164">
        <v>1</v>
      </c>
      <c r="M2703" s="16">
        <v>0</v>
      </c>
      <c r="N2703" s="13">
        <v>46084</v>
      </c>
    </row>
    <row r="2704" spans="1:14" x14ac:dyDescent="0.15">
      <c r="A2704" s="163" t="s">
        <v>546</v>
      </c>
      <c r="B2704" s="164">
        <v>10391</v>
      </c>
      <c r="C2704" s="163" t="s">
        <v>31</v>
      </c>
      <c r="D2704" s="164">
        <v>1</v>
      </c>
      <c r="E2704" s="7">
        <v>325</v>
      </c>
      <c r="F2704" s="7">
        <v>0</v>
      </c>
      <c r="G2704" s="7">
        <v>0</v>
      </c>
      <c r="H2704" s="7">
        <v>65</v>
      </c>
      <c r="I2704" s="7">
        <v>260</v>
      </c>
      <c r="J2704" s="7">
        <v>0</v>
      </c>
      <c r="K2704" s="7">
        <v>260</v>
      </c>
      <c r="L2704" s="164">
        <v>1</v>
      </c>
      <c r="M2704" s="16">
        <v>0</v>
      </c>
      <c r="N2704" s="13">
        <v>46084</v>
      </c>
    </row>
    <row r="2705" spans="1:14" x14ac:dyDescent="0.15">
      <c r="A2705" s="163" t="s">
        <v>512</v>
      </c>
      <c r="B2705" s="164">
        <v>10427</v>
      </c>
      <c r="C2705" s="163" t="s">
        <v>12</v>
      </c>
      <c r="D2705" s="164">
        <v>1</v>
      </c>
      <c r="E2705" s="7">
        <v>359</v>
      </c>
      <c r="F2705" s="7">
        <v>0</v>
      </c>
      <c r="G2705" s="7">
        <v>0</v>
      </c>
      <c r="H2705" s="7">
        <v>0</v>
      </c>
      <c r="I2705" s="7">
        <v>359</v>
      </c>
      <c r="J2705" s="7">
        <v>0</v>
      </c>
      <c r="K2705" s="7">
        <v>359</v>
      </c>
      <c r="L2705" s="164">
        <v>1</v>
      </c>
      <c r="M2705" s="16">
        <v>0</v>
      </c>
      <c r="N2705" s="13">
        <v>46084</v>
      </c>
    </row>
    <row r="2706" spans="1:14" x14ac:dyDescent="0.15">
      <c r="A2706" s="163" t="s">
        <v>655</v>
      </c>
      <c r="B2706" s="164">
        <v>10030</v>
      </c>
      <c r="C2706" s="163" t="s">
        <v>0</v>
      </c>
      <c r="D2706" s="164">
        <v>1</v>
      </c>
      <c r="E2706" s="7">
        <v>695</v>
      </c>
      <c r="F2706" s="7">
        <v>0</v>
      </c>
      <c r="G2706" s="7">
        <v>0</v>
      </c>
      <c r="H2706" s="7">
        <v>0</v>
      </c>
      <c r="I2706" s="7">
        <v>695</v>
      </c>
      <c r="J2706" s="7">
        <v>0</v>
      </c>
      <c r="K2706" s="7">
        <v>695</v>
      </c>
      <c r="L2706" s="164">
        <v>1</v>
      </c>
      <c r="M2706" s="16">
        <v>0</v>
      </c>
      <c r="N2706" s="13">
        <v>46084</v>
      </c>
    </row>
    <row r="2707" spans="1:14" x14ac:dyDescent="0.15">
      <c r="A2707" s="163" t="s">
        <v>762</v>
      </c>
      <c r="B2707" s="164">
        <v>10510</v>
      </c>
      <c r="C2707" s="163" t="s">
        <v>462</v>
      </c>
      <c r="D2707" s="164">
        <v>1</v>
      </c>
      <c r="E2707" s="7">
        <v>640</v>
      </c>
      <c r="F2707" s="7">
        <v>0</v>
      </c>
      <c r="G2707" s="7">
        <v>0</v>
      </c>
      <c r="H2707" s="7">
        <v>89.4</v>
      </c>
      <c r="I2707" s="7">
        <v>550.6</v>
      </c>
      <c r="J2707" s="7">
        <v>0</v>
      </c>
      <c r="K2707" s="7">
        <v>550.6</v>
      </c>
      <c r="L2707" s="164">
        <v>1</v>
      </c>
      <c r="M2707" s="16">
        <v>0</v>
      </c>
      <c r="N2707" s="13">
        <v>46084</v>
      </c>
    </row>
    <row r="2708" spans="1:14" x14ac:dyDescent="0.15">
      <c r="A2708" s="163" t="s">
        <v>500</v>
      </c>
      <c r="B2708" s="164">
        <v>10494</v>
      </c>
      <c r="C2708" s="163" t="s">
        <v>98</v>
      </c>
      <c r="D2708" s="164">
        <v>1</v>
      </c>
      <c r="E2708" s="7">
        <v>38</v>
      </c>
      <c r="F2708" s="7">
        <v>0</v>
      </c>
      <c r="G2708" s="7">
        <v>0</v>
      </c>
      <c r="H2708" s="7">
        <v>0</v>
      </c>
      <c r="I2708" s="7">
        <v>38</v>
      </c>
      <c r="J2708" s="7">
        <v>0</v>
      </c>
      <c r="K2708" s="7">
        <v>38</v>
      </c>
      <c r="L2708" s="164">
        <v>1</v>
      </c>
      <c r="M2708" s="16">
        <v>0</v>
      </c>
      <c r="N2708" s="13">
        <v>46084</v>
      </c>
    </row>
    <row r="2709" spans="1:14" x14ac:dyDescent="0.15">
      <c r="A2709" s="163" t="s">
        <v>429</v>
      </c>
      <c r="B2709" s="164">
        <v>10632</v>
      </c>
      <c r="C2709" s="163" t="s">
        <v>727</v>
      </c>
      <c r="D2709" s="164">
        <v>3</v>
      </c>
      <c r="E2709" s="7">
        <v>477</v>
      </c>
      <c r="F2709" s="7">
        <v>0</v>
      </c>
      <c r="G2709" s="7">
        <v>0</v>
      </c>
      <c r="H2709" s="7">
        <v>0</v>
      </c>
      <c r="I2709" s="7">
        <v>477</v>
      </c>
      <c r="J2709" s="7">
        <v>0</v>
      </c>
      <c r="K2709" s="7">
        <v>477</v>
      </c>
      <c r="L2709" s="164">
        <v>1</v>
      </c>
      <c r="M2709" s="16">
        <v>0</v>
      </c>
      <c r="N2709" s="13">
        <v>46084</v>
      </c>
    </row>
    <row r="2710" spans="1:14" x14ac:dyDescent="0.15">
      <c r="A2710" s="163" t="s">
        <v>477</v>
      </c>
      <c r="B2710" s="164">
        <v>10449</v>
      </c>
      <c r="C2710" s="163" t="s">
        <v>38</v>
      </c>
      <c r="D2710" s="164">
        <v>1</v>
      </c>
      <c r="E2710" s="7">
        <v>260</v>
      </c>
      <c r="F2710" s="7">
        <v>0</v>
      </c>
      <c r="G2710" s="7">
        <v>0</v>
      </c>
      <c r="H2710" s="7">
        <v>0</v>
      </c>
      <c r="I2710" s="7">
        <v>260</v>
      </c>
      <c r="J2710" s="7">
        <v>0</v>
      </c>
      <c r="K2710" s="7">
        <v>260</v>
      </c>
      <c r="L2710" s="164">
        <v>1</v>
      </c>
      <c r="M2710" s="16">
        <v>0</v>
      </c>
      <c r="N2710" s="13">
        <v>46085</v>
      </c>
    </row>
    <row r="2711" spans="1:14" x14ac:dyDescent="0.15">
      <c r="A2711" s="163" t="s">
        <v>478</v>
      </c>
      <c r="B2711" s="164">
        <v>10461</v>
      </c>
      <c r="C2711" s="163" t="s">
        <v>38</v>
      </c>
      <c r="D2711" s="164">
        <v>1</v>
      </c>
      <c r="E2711" s="7">
        <v>275</v>
      </c>
      <c r="F2711" s="7">
        <v>0</v>
      </c>
      <c r="G2711" s="7">
        <v>0</v>
      </c>
      <c r="H2711" s="7">
        <v>18.11</v>
      </c>
      <c r="I2711" s="7">
        <v>256.89</v>
      </c>
      <c r="J2711" s="7">
        <v>0</v>
      </c>
      <c r="K2711" s="7">
        <v>256.89</v>
      </c>
      <c r="L2711" s="164">
        <v>1</v>
      </c>
      <c r="M2711" s="16">
        <v>0</v>
      </c>
      <c r="N2711" s="13">
        <v>46085</v>
      </c>
    </row>
    <row r="2712" spans="1:14" x14ac:dyDescent="0.15">
      <c r="A2712" s="163" t="s">
        <v>725</v>
      </c>
      <c r="B2712" s="164">
        <v>10098</v>
      </c>
      <c r="C2712" s="163" t="s">
        <v>483</v>
      </c>
      <c r="D2712" s="164">
        <v>1</v>
      </c>
      <c r="E2712" s="7">
        <v>275</v>
      </c>
      <c r="F2712" s="7">
        <v>0</v>
      </c>
      <c r="G2712" s="7">
        <v>0</v>
      </c>
      <c r="H2712" s="7">
        <v>0</v>
      </c>
      <c r="I2712" s="7">
        <v>275</v>
      </c>
      <c r="J2712" s="7">
        <v>0</v>
      </c>
      <c r="K2712" s="7">
        <v>275</v>
      </c>
      <c r="L2712" s="164">
        <v>1</v>
      </c>
      <c r="M2712" s="16">
        <v>0</v>
      </c>
      <c r="N2712" s="13">
        <v>46085</v>
      </c>
    </row>
    <row r="2713" spans="1:14" x14ac:dyDescent="0.15">
      <c r="A2713" s="163" t="s">
        <v>549</v>
      </c>
      <c r="B2713" s="164">
        <v>10157</v>
      </c>
      <c r="C2713" s="163" t="s">
        <v>519</v>
      </c>
      <c r="D2713" s="164">
        <v>1</v>
      </c>
      <c r="E2713" s="7">
        <v>350</v>
      </c>
      <c r="F2713" s="7">
        <v>0</v>
      </c>
      <c r="G2713" s="7">
        <v>0</v>
      </c>
      <c r="H2713" s="7">
        <v>0</v>
      </c>
      <c r="I2713" s="7">
        <v>350</v>
      </c>
      <c r="J2713" s="7">
        <v>0</v>
      </c>
      <c r="K2713" s="7">
        <v>350</v>
      </c>
      <c r="L2713" s="164">
        <v>1</v>
      </c>
      <c r="M2713" s="16">
        <v>0</v>
      </c>
      <c r="N2713" s="13">
        <v>46085</v>
      </c>
    </row>
    <row r="2714" spans="1:14" x14ac:dyDescent="0.15">
      <c r="A2714" s="163" t="s">
        <v>687</v>
      </c>
      <c r="B2714" s="164">
        <v>10121</v>
      </c>
      <c r="C2714" s="163" t="s">
        <v>541</v>
      </c>
      <c r="D2714" s="164">
        <v>1</v>
      </c>
      <c r="E2714" s="7">
        <v>335</v>
      </c>
      <c r="F2714" s="7">
        <v>0</v>
      </c>
      <c r="G2714" s="7">
        <v>0</v>
      </c>
      <c r="H2714" s="7">
        <v>22.07</v>
      </c>
      <c r="I2714" s="7">
        <v>312.93</v>
      </c>
      <c r="J2714" s="7">
        <v>0</v>
      </c>
      <c r="K2714" s="7">
        <v>312.93</v>
      </c>
      <c r="L2714" s="164">
        <v>1</v>
      </c>
      <c r="M2714" s="16">
        <v>0</v>
      </c>
      <c r="N2714" s="13">
        <v>46085</v>
      </c>
    </row>
    <row r="2715" spans="1:14" x14ac:dyDescent="0.15">
      <c r="A2715" s="163" t="s">
        <v>554</v>
      </c>
      <c r="B2715" s="164">
        <v>10067</v>
      </c>
      <c r="C2715" s="163" t="s">
        <v>481</v>
      </c>
      <c r="D2715" s="164">
        <v>1</v>
      </c>
      <c r="E2715" s="7">
        <v>275</v>
      </c>
      <c r="F2715" s="7">
        <v>0</v>
      </c>
      <c r="G2715" s="7">
        <v>0</v>
      </c>
      <c r="H2715" s="7">
        <v>0</v>
      </c>
      <c r="I2715" s="7">
        <v>275</v>
      </c>
      <c r="J2715" s="7">
        <v>0</v>
      </c>
      <c r="K2715" s="7">
        <v>275</v>
      </c>
      <c r="L2715" s="164">
        <v>1</v>
      </c>
      <c r="M2715" s="16">
        <v>0</v>
      </c>
      <c r="N2715" s="13">
        <v>46085</v>
      </c>
    </row>
    <row r="2716" spans="1:14" x14ac:dyDescent="0.15">
      <c r="A2716" s="163" t="s">
        <v>482</v>
      </c>
      <c r="B2716" s="164">
        <v>10109</v>
      </c>
      <c r="C2716" s="163" t="s">
        <v>483</v>
      </c>
      <c r="D2716" s="164">
        <v>1</v>
      </c>
      <c r="E2716" s="7">
        <v>275</v>
      </c>
      <c r="F2716" s="7">
        <v>0</v>
      </c>
      <c r="G2716" s="7">
        <v>0</v>
      </c>
      <c r="H2716" s="7">
        <v>0</v>
      </c>
      <c r="I2716" s="7">
        <v>275</v>
      </c>
      <c r="J2716" s="7">
        <v>0</v>
      </c>
      <c r="K2716" s="7">
        <v>275</v>
      </c>
      <c r="L2716" s="164">
        <v>1</v>
      </c>
      <c r="M2716" s="16">
        <v>0</v>
      </c>
      <c r="N2716" s="13">
        <v>46085</v>
      </c>
    </row>
    <row r="2717" spans="1:14" x14ac:dyDescent="0.15">
      <c r="A2717" s="163" t="s">
        <v>733</v>
      </c>
      <c r="B2717" s="164">
        <v>10113</v>
      </c>
      <c r="C2717" s="163" t="s">
        <v>541</v>
      </c>
      <c r="D2717" s="164">
        <v>1</v>
      </c>
      <c r="E2717" s="7">
        <v>375</v>
      </c>
      <c r="F2717" s="7">
        <v>0</v>
      </c>
      <c r="G2717" s="7">
        <v>0</v>
      </c>
      <c r="H2717" s="7">
        <v>0</v>
      </c>
      <c r="I2717" s="7">
        <v>375</v>
      </c>
      <c r="J2717" s="7">
        <v>0</v>
      </c>
      <c r="K2717" s="7">
        <v>375</v>
      </c>
      <c r="L2717" s="164">
        <v>1</v>
      </c>
      <c r="M2717" s="16">
        <v>0</v>
      </c>
      <c r="N2717" s="13">
        <v>46085</v>
      </c>
    </row>
    <row r="2718" spans="1:14" x14ac:dyDescent="0.15">
      <c r="A2718" s="163" t="s">
        <v>577</v>
      </c>
      <c r="B2718" s="164">
        <v>10097</v>
      </c>
      <c r="C2718" s="163" t="s">
        <v>483</v>
      </c>
      <c r="D2718" s="164">
        <v>2</v>
      </c>
      <c r="E2718" s="7">
        <v>710</v>
      </c>
      <c r="F2718" s="7">
        <v>0</v>
      </c>
      <c r="G2718" s="7">
        <v>0</v>
      </c>
      <c r="H2718" s="7">
        <v>0</v>
      </c>
      <c r="I2718" s="7">
        <v>710</v>
      </c>
      <c r="J2718" s="7">
        <v>0</v>
      </c>
      <c r="K2718" s="7">
        <v>710</v>
      </c>
      <c r="L2718" s="164">
        <v>1</v>
      </c>
      <c r="M2718" s="16">
        <v>0</v>
      </c>
      <c r="N2718" s="13">
        <v>46085</v>
      </c>
    </row>
    <row r="2719" spans="1:14" x14ac:dyDescent="0.15">
      <c r="A2719" s="163" t="s">
        <v>487</v>
      </c>
      <c r="B2719" s="164">
        <v>10442</v>
      </c>
      <c r="C2719" s="163" t="s">
        <v>99</v>
      </c>
      <c r="D2719" s="164">
        <v>3</v>
      </c>
      <c r="E2719" s="7">
        <v>249</v>
      </c>
      <c r="F2719" s="7">
        <v>0</v>
      </c>
      <c r="G2719" s="7">
        <v>0</v>
      </c>
      <c r="H2719" s="7">
        <v>0</v>
      </c>
      <c r="I2719" s="7">
        <v>249</v>
      </c>
      <c r="J2719" s="7">
        <v>0</v>
      </c>
      <c r="K2719" s="7">
        <v>249</v>
      </c>
      <c r="L2719" s="164">
        <v>1</v>
      </c>
      <c r="M2719" s="16">
        <v>0</v>
      </c>
      <c r="N2719" s="13">
        <v>46085</v>
      </c>
    </row>
    <row r="2720" spans="1:14" x14ac:dyDescent="0.15">
      <c r="A2720" s="163" t="s">
        <v>552</v>
      </c>
      <c r="B2720" s="164">
        <v>10211</v>
      </c>
      <c r="C2720" s="163" t="s">
        <v>491</v>
      </c>
      <c r="D2720" s="164">
        <v>1</v>
      </c>
      <c r="E2720" s="7">
        <v>265</v>
      </c>
      <c r="F2720" s="7">
        <v>0</v>
      </c>
      <c r="G2720" s="7">
        <v>0</v>
      </c>
      <c r="H2720" s="7">
        <v>0</v>
      </c>
      <c r="I2720" s="7">
        <v>265</v>
      </c>
      <c r="J2720" s="7">
        <v>0</v>
      </c>
      <c r="K2720" s="7">
        <v>265</v>
      </c>
      <c r="L2720" s="164">
        <v>1</v>
      </c>
      <c r="M2720" s="16">
        <v>0</v>
      </c>
      <c r="N2720" s="13">
        <v>46085</v>
      </c>
    </row>
    <row r="2721" spans="1:14" x14ac:dyDescent="0.15">
      <c r="A2721" s="163" t="s">
        <v>586</v>
      </c>
      <c r="B2721" s="164">
        <v>10213</v>
      </c>
      <c r="C2721" s="163" t="s">
        <v>491</v>
      </c>
      <c r="D2721" s="164">
        <v>1</v>
      </c>
      <c r="E2721" s="7">
        <v>245</v>
      </c>
      <c r="F2721" s="7">
        <v>0</v>
      </c>
      <c r="G2721" s="7">
        <v>0</v>
      </c>
      <c r="H2721" s="7">
        <v>0</v>
      </c>
      <c r="I2721" s="7">
        <v>245</v>
      </c>
      <c r="J2721" s="7">
        <v>0</v>
      </c>
      <c r="K2721" s="7">
        <v>245</v>
      </c>
      <c r="L2721" s="164">
        <v>1</v>
      </c>
      <c r="M2721" s="16">
        <v>0</v>
      </c>
      <c r="N2721" s="13">
        <v>46085</v>
      </c>
    </row>
    <row r="2722" spans="1:14" x14ac:dyDescent="0.15">
      <c r="A2722" s="163" t="s">
        <v>506</v>
      </c>
      <c r="B2722" s="164">
        <v>10221</v>
      </c>
      <c r="C2722" s="163" t="s">
        <v>491</v>
      </c>
      <c r="D2722" s="164">
        <v>1</v>
      </c>
      <c r="E2722" s="7">
        <v>255</v>
      </c>
      <c r="F2722" s="7">
        <v>0</v>
      </c>
      <c r="G2722" s="7">
        <v>0</v>
      </c>
      <c r="H2722" s="7">
        <v>0</v>
      </c>
      <c r="I2722" s="7">
        <v>255</v>
      </c>
      <c r="J2722" s="7">
        <v>0</v>
      </c>
      <c r="K2722" s="7">
        <v>255</v>
      </c>
      <c r="L2722" s="164">
        <v>1</v>
      </c>
      <c r="M2722" s="16">
        <v>0</v>
      </c>
      <c r="N2722" s="13">
        <v>46085</v>
      </c>
    </row>
    <row r="2723" spans="1:14" x14ac:dyDescent="0.15">
      <c r="A2723" s="163" t="s">
        <v>490</v>
      </c>
      <c r="B2723" s="164">
        <v>10223</v>
      </c>
      <c r="C2723" s="163" t="s">
        <v>491</v>
      </c>
      <c r="D2723" s="164">
        <v>1</v>
      </c>
      <c r="E2723" s="7">
        <v>275</v>
      </c>
      <c r="F2723" s="7">
        <v>0</v>
      </c>
      <c r="G2723" s="7">
        <v>0</v>
      </c>
      <c r="H2723" s="7">
        <v>0</v>
      </c>
      <c r="I2723" s="7">
        <v>275</v>
      </c>
      <c r="J2723" s="7">
        <v>0</v>
      </c>
      <c r="K2723" s="7">
        <v>275</v>
      </c>
      <c r="L2723" s="164">
        <v>1</v>
      </c>
      <c r="M2723" s="16">
        <v>0</v>
      </c>
      <c r="N2723" s="13">
        <v>46085</v>
      </c>
    </row>
    <row r="2724" spans="1:14" x14ac:dyDescent="0.15">
      <c r="A2724" s="163" t="s">
        <v>597</v>
      </c>
      <c r="B2724" s="164">
        <v>10215</v>
      </c>
      <c r="C2724" s="163" t="s">
        <v>491</v>
      </c>
      <c r="D2724" s="164">
        <v>1</v>
      </c>
      <c r="E2724" s="7">
        <v>225</v>
      </c>
      <c r="F2724" s="7">
        <v>0</v>
      </c>
      <c r="G2724" s="7">
        <v>0</v>
      </c>
      <c r="H2724" s="7">
        <v>0</v>
      </c>
      <c r="I2724" s="7">
        <v>225</v>
      </c>
      <c r="J2724" s="7">
        <v>0</v>
      </c>
      <c r="K2724" s="7">
        <v>225</v>
      </c>
      <c r="L2724" s="164">
        <v>1</v>
      </c>
      <c r="M2724" s="16">
        <v>0</v>
      </c>
      <c r="N2724" s="13">
        <v>46085</v>
      </c>
    </row>
    <row r="2725" spans="1:14" x14ac:dyDescent="0.15">
      <c r="A2725" s="163" t="s">
        <v>493</v>
      </c>
      <c r="B2725" s="164">
        <v>10264</v>
      </c>
      <c r="C2725" s="163" t="s">
        <v>9</v>
      </c>
      <c r="D2725" s="164">
        <v>3</v>
      </c>
      <c r="E2725" s="7">
        <v>570</v>
      </c>
      <c r="F2725" s="7">
        <v>0</v>
      </c>
      <c r="G2725" s="7">
        <v>0</v>
      </c>
      <c r="H2725" s="7">
        <v>18.8</v>
      </c>
      <c r="I2725" s="7">
        <v>551.20000000000005</v>
      </c>
      <c r="J2725" s="7">
        <v>0</v>
      </c>
      <c r="K2725" s="7">
        <v>551.20000000000005</v>
      </c>
      <c r="L2725" s="164">
        <v>1</v>
      </c>
      <c r="M2725" s="16">
        <v>0</v>
      </c>
      <c r="N2725" s="13">
        <v>46085</v>
      </c>
    </row>
    <row r="2726" spans="1:14" x14ac:dyDescent="0.15">
      <c r="A2726" s="163" t="s">
        <v>494</v>
      </c>
      <c r="B2726" s="164">
        <v>10377</v>
      </c>
      <c r="C2726" s="163" t="s">
        <v>9</v>
      </c>
      <c r="D2726" s="164">
        <v>1</v>
      </c>
      <c r="E2726" s="7">
        <v>345</v>
      </c>
      <c r="F2726" s="7">
        <v>0</v>
      </c>
      <c r="G2726" s="7">
        <v>0</v>
      </c>
      <c r="H2726" s="7">
        <v>0</v>
      </c>
      <c r="I2726" s="7">
        <v>345</v>
      </c>
      <c r="J2726" s="7">
        <v>0</v>
      </c>
      <c r="K2726" s="7">
        <v>345</v>
      </c>
      <c r="L2726" s="164">
        <v>1</v>
      </c>
      <c r="M2726" s="16">
        <v>0</v>
      </c>
      <c r="N2726" s="13">
        <v>46085</v>
      </c>
    </row>
    <row r="2727" spans="1:14" x14ac:dyDescent="0.15">
      <c r="A2727" s="163" t="s">
        <v>768</v>
      </c>
      <c r="B2727" s="164">
        <v>10369</v>
      </c>
      <c r="C2727" s="163" t="s">
        <v>9</v>
      </c>
      <c r="D2727" s="164">
        <v>1</v>
      </c>
      <c r="E2727" s="7">
        <v>225</v>
      </c>
      <c r="F2727" s="7">
        <v>0</v>
      </c>
      <c r="G2727" s="7">
        <v>0</v>
      </c>
      <c r="H2727" s="7">
        <v>14.82</v>
      </c>
      <c r="I2727" s="7">
        <v>210.18</v>
      </c>
      <c r="J2727" s="7">
        <v>0</v>
      </c>
      <c r="K2727" s="7">
        <v>210.18</v>
      </c>
      <c r="L2727" s="164">
        <v>1</v>
      </c>
      <c r="M2727" s="16">
        <v>0</v>
      </c>
      <c r="N2727" s="13">
        <v>46085</v>
      </c>
    </row>
    <row r="2728" spans="1:14" x14ac:dyDescent="0.15">
      <c r="A2728" s="163" t="s">
        <v>507</v>
      </c>
      <c r="B2728" s="164">
        <v>10373</v>
      </c>
      <c r="C2728" s="163" t="s">
        <v>9</v>
      </c>
      <c r="D2728" s="164">
        <v>1</v>
      </c>
      <c r="E2728" s="7">
        <v>275</v>
      </c>
      <c r="F2728" s="7">
        <v>0</v>
      </c>
      <c r="G2728" s="7">
        <v>0</v>
      </c>
      <c r="H2728" s="7">
        <v>0</v>
      </c>
      <c r="I2728" s="7">
        <v>275</v>
      </c>
      <c r="J2728" s="7">
        <v>0</v>
      </c>
      <c r="K2728" s="7">
        <v>275</v>
      </c>
      <c r="L2728" s="164">
        <v>1</v>
      </c>
      <c r="M2728" s="16">
        <v>0</v>
      </c>
      <c r="N2728" s="13">
        <v>46085</v>
      </c>
    </row>
    <row r="2729" spans="1:14" x14ac:dyDescent="0.15">
      <c r="A2729" s="163" t="s">
        <v>825</v>
      </c>
      <c r="B2729" s="164">
        <v>10378</v>
      </c>
      <c r="C2729" s="163" t="s">
        <v>9</v>
      </c>
      <c r="D2729" s="164">
        <v>1</v>
      </c>
      <c r="E2729" s="7">
        <v>285</v>
      </c>
      <c r="F2729" s="7">
        <v>0</v>
      </c>
      <c r="G2729" s="7">
        <v>0</v>
      </c>
      <c r="H2729" s="7">
        <v>28.2</v>
      </c>
      <c r="I2729" s="7">
        <v>256.8</v>
      </c>
      <c r="J2729" s="7">
        <v>0</v>
      </c>
      <c r="K2729" s="7">
        <v>256.8</v>
      </c>
      <c r="L2729" s="164">
        <v>1</v>
      </c>
      <c r="M2729" s="16">
        <v>0</v>
      </c>
      <c r="N2729" s="13">
        <v>46085</v>
      </c>
    </row>
    <row r="2730" spans="1:14" x14ac:dyDescent="0.15">
      <c r="A2730" s="163" t="s">
        <v>652</v>
      </c>
      <c r="B2730" s="164">
        <v>10007</v>
      </c>
      <c r="C2730" s="163" t="s">
        <v>9</v>
      </c>
      <c r="D2730" s="164">
        <v>1</v>
      </c>
      <c r="E2730" s="7">
        <v>275</v>
      </c>
      <c r="F2730" s="7">
        <v>0</v>
      </c>
      <c r="G2730" s="7">
        <v>0</v>
      </c>
      <c r="H2730" s="7">
        <v>0</v>
      </c>
      <c r="I2730" s="7">
        <v>275</v>
      </c>
      <c r="J2730" s="7">
        <v>0</v>
      </c>
      <c r="K2730" s="7">
        <v>275</v>
      </c>
      <c r="L2730" s="164">
        <v>1</v>
      </c>
      <c r="M2730" s="16">
        <v>0</v>
      </c>
      <c r="N2730" s="13">
        <v>46085</v>
      </c>
    </row>
    <row r="2731" spans="1:14" x14ac:dyDescent="0.15">
      <c r="A2731" s="163" t="s">
        <v>495</v>
      </c>
      <c r="B2731" s="164">
        <v>10354</v>
      </c>
      <c r="C2731" s="163" t="s">
        <v>19</v>
      </c>
      <c r="D2731" s="164">
        <v>1</v>
      </c>
      <c r="E2731" s="7">
        <v>350</v>
      </c>
      <c r="F2731" s="7">
        <v>0</v>
      </c>
      <c r="G2731" s="7">
        <v>0</v>
      </c>
      <c r="H2731" s="7">
        <v>0</v>
      </c>
      <c r="I2731" s="7">
        <v>350</v>
      </c>
      <c r="J2731" s="7">
        <v>0</v>
      </c>
      <c r="K2731" s="7">
        <v>350</v>
      </c>
      <c r="L2731" s="164">
        <v>1</v>
      </c>
      <c r="M2731" s="16">
        <v>0</v>
      </c>
      <c r="N2731" s="13">
        <v>46085</v>
      </c>
    </row>
    <row r="2732" spans="1:14" x14ac:dyDescent="0.15">
      <c r="A2732" s="163" t="s">
        <v>498</v>
      </c>
      <c r="B2732" s="164">
        <v>10356</v>
      </c>
      <c r="C2732" s="163" t="s">
        <v>19</v>
      </c>
      <c r="D2732" s="164">
        <v>2</v>
      </c>
      <c r="E2732" s="7">
        <v>720</v>
      </c>
      <c r="F2732" s="7">
        <v>0</v>
      </c>
      <c r="G2732" s="7">
        <v>0</v>
      </c>
      <c r="H2732" s="7">
        <v>0</v>
      </c>
      <c r="I2732" s="7">
        <v>720</v>
      </c>
      <c r="J2732" s="7">
        <v>0</v>
      </c>
      <c r="K2732" s="7">
        <v>720</v>
      </c>
      <c r="L2732" s="164">
        <v>1</v>
      </c>
      <c r="M2732" s="16">
        <v>0</v>
      </c>
      <c r="N2732" s="13">
        <v>46085</v>
      </c>
    </row>
    <row r="2733" spans="1:14" x14ac:dyDescent="0.15">
      <c r="A2733" s="163" t="s">
        <v>512</v>
      </c>
      <c r="B2733" s="164">
        <v>10427</v>
      </c>
      <c r="C2733" s="163" t="s">
        <v>12</v>
      </c>
      <c r="D2733" s="164">
        <v>1</v>
      </c>
      <c r="E2733" s="7">
        <v>359</v>
      </c>
      <c r="F2733" s="7">
        <v>0</v>
      </c>
      <c r="G2733" s="7">
        <v>0</v>
      </c>
      <c r="H2733" s="7">
        <v>0</v>
      </c>
      <c r="I2733" s="7">
        <v>359</v>
      </c>
      <c r="J2733" s="7">
        <v>0</v>
      </c>
      <c r="K2733" s="7">
        <v>359</v>
      </c>
      <c r="L2733" s="164">
        <v>1</v>
      </c>
      <c r="M2733" s="16">
        <v>0</v>
      </c>
      <c r="N2733" s="13">
        <v>46085</v>
      </c>
    </row>
    <row r="2734" spans="1:14" x14ac:dyDescent="0.15">
      <c r="A2734" s="163" t="s">
        <v>427</v>
      </c>
      <c r="B2734" s="164">
        <v>10633</v>
      </c>
      <c r="C2734" s="163" t="s">
        <v>727</v>
      </c>
      <c r="D2734" s="164">
        <v>2</v>
      </c>
      <c r="E2734" s="7">
        <v>318</v>
      </c>
      <c r="F2734" s="7">
        <v>0</v>
      </c>
      <c r="G2734" s="7">
        <v>0</v>
      </c>
      <c r="H2734" s="7">
        <v>0</v>
      </c>
      <c r="I2734" s="7">
        <v>318</v>
      </c>
      <c r="J2734" s="7">
        <v>0</v>
      </c>
      <c r="K2734" s="7">
        <v>318</v>
      </c>
      <c r="L2734" s="164">
        <v>1</v>
      </c>
      <c r="M2734" s="16">
        <v>0</v>
      </c>
      <c r="N2734" s="13">
        <v>46085</v>
      </c>
    </row>
    <row r="2735" spans="1:14" x14ac:dyDescent="0.15">
      <c r="A2735" s="163" t="s">
        <v>798</v>
      </c>
      <c r="B2735" s="164">
        <v>10660</v>
      </c>
      <c r="C2735" s="163" t="s">
        <v>9</v>
      </c>
      <c r="D2735" s="164">
        <v>1</v>
      </c>
      <c r="E2735" s="7">
        <v>265</v>
      </c>
      <c r="F2735" s="7">
        <v>0</v>
      </c>
      <c r="G2735" s="7">
        <v>0</v>
      </c>
      <c r="H2735" s="7">
        <v>0</v>
      </c>
      <c r="I2735" s="7">
        <v>265</v>
      </c>
      <c r="J2735" s="7">
        <v>0</v>
      </c>
      <c r="K2735" s="7">
        <v>265</v>
      </c>
      <c r="L2735" s="164">
        <v>1</v>
      </c>
      <c r="M2735" s="16">
        <v>0</v>
      </c>
      <c r="N2735" s="13">
        <v>46086</v>
      </c>
    </row>
    <row r="2736" spans="1:14" x14ac:dyDescent="0.15">
      <c r="A2736" s="163" t="s">
        <v>478</v>
      </c>
      <c r="B2736" s="164">
        <v>10461</v>
      </c>
      <c r="C2736" s="163" t="s">
        <v>38</v>
      </c>
      <c r="D2736" s="164">
        <v>1</v>
      </c>
      <c r="E2736" s="7">
        <v>275</v>
      </c>
      <c r="F2736" s="7">
        <v>0</v>
      </c>
      <c r="G2736" s="7">
        <v>0</v>
      </c>
      <c r="H2736" s="7">
        <v>0</v>
      </c>
      <c r="I2736" s="7">
        <v>275</v>
      </c>
      <c r="J2736" s="7">
        <v>0</v>
      </c>
      <c r="K2736" s="7">
        <v>275</v>
      </c>
      <c r="L2736" s="164">
        <v>1</v>
      </c>
      <c r="M2736" s="16">
        <v>0</v>
      </c>
      <c r="N2736" s="13">
        <v>46086</v>
      </c>
    </row>
    <row r="2737" spans="1:14" x14ac:dyDescent="0.15">
      <c r="A2737" s="163" t="s">
        <v>601</v>
      </c>
      <c r="B2737" s="164">
        <v>10167</v>
      </c>
      <c r="C2737" s="163" t="s">
        <v>519</v>
      </c>
      <c r="D2737" s="164">
        <v>1</v>
      </c>
      <c r="E2737" s="7">
        <v>350</v>
      </c>
      <c r="F2737" s="7">
        <v>0</v>
      </c>
      <c r="G2737" s="7">
        <v>0</v>
      </c>
      <c r="H2737" s="7">
        <v>0</v>
      </c>
      <c r="I2737" s="7">
        <v>350</v>
      </c>
      <c r="J2737" s="7">
        <v>0</v>
      </c>
      <c r="K2737" s="7">
        <v>350</v>
      </c>
      <c r="L2737" s="164">
        <v>1</v>
      </c>
      <c r="M2737" s="16">
        <v>0</v>
      </c>
      <c r="N2737" s="13">
        <v>46086</v>
      </c>
    </row>
    <row r="2738" spans="1:14" x14ac:dyDescent="0.15">
      <c r="A2738" s="163" t="s">
        <v>517</v>
      </c>
      <c r="B2738" s="164">
        <v>10070</v>
      </c>
      <c r="C2738" s="163" t="s">
        <v>481</v>
      </c>
      <c r="D2738" s="164">
        <v>2</v>
      </c>
      <c r="E2738" s="7">
        <v>550</v>
      </c>
      <c r="F2738" s="7">
        <v>0</v>
      </c>
      <c r="G2738" s="7">
        <v>0</v>
      </c>
      <c r="H2738" s="7">
        <v>110</v>
      </c>
      <c r="I2738" s="7">
        <v>440</v>
      </c>
      <c r="J2738" s="7">
        <v>0</v>
      </c>
      <c r="K2738" s="7">
        <v>440</v>
      </c>
      <c r="L2738" s="164">
        <v>1</v>
      </c>
      <c r="M2738" s="16">
        <v>0</v>
      </c>
      <c r="N2738" s="13">
        <v>46086</v>
      </c>
    </row>
    <row r="2739" spans="1:14" x14ac:dyDescent="0.15">
      <c r="A2739" s="163" t="s">
        <v>538</v>
      </c>
      <c r="B2739" s="164">
        <v>10645</v>
      </c>
      <c r="C2739" s="163" t="s">
        <v>519</v>
      </c>
      <c r="D2739" s="164">
        <v>1</v>
      </c>
      <c r="E2739" s="7">
        <v>340</v>
      </c>
      <c r="F2739" s="7">
        <v>0</v>
      </c>
      <c r="G2739" s="7">
        <v>0</v>
      </c>
      <c r="H2739" s="7">
        <v>0</v>
      </c>
      <c r="I2739" s="7">
        <v>340</v>
      </c>
      <c r="J2739" s="7">
        <v>0</v>
      </c>
      <c r="K2739" s="7">
        <v>340</v>
      </c>
      <c r="L2739" s="164">
        <v>1</v>
      </c>
      <c r="M2739" s="16">
        <v>0</v>
      </c>
      <c r="N2739" s="13">
        <v>46086</v>
      </c>
    </row>
    <row r="2740" spans="1:14" x14ac:dyDescent="0.15">
      <c r="A2740" s="163" t="s">
        <v>503</v>
      </c>
      <c r="B2740" s="164">
        <v>10044</v>
      </c>
      <c r="C2740" s="163" t="s">
        <v>481</v>
      </c>
      <c r="D2740" s="164">
        <v>1</v>
      </c>
      <c r="E2740" s="7">
        <v>260</v>
      </c>
      <c r="F2740" s="7">
        <v>0</v>
      </c>
      <c r="G2740" s="7">
        <v>0</v>
      </c>
      <c r="H2740" s="7">
        <v>0</v>
      </c>
      <c r="I2740" s="7">
        <v>260</v>
      </c>
      <c r="J2740" s="7">
        <v>0</v>
      </c>
      <c r="K2740" s="7">
        <v>260</v>
      </c>
      <c r="L2740" s="164">
        <v>1</v>
      </c>
      <c r="M2740" s="16">
        <v>0</v>
      </c>
      <c r="N2740" s="13">
        <v>46086</v>
      </c>
    </row>
    <row r="2741" spans="1:14" x14ac:dyDescent="0.15">
      <c r="A2741" s="163" t="s">
        <v>504</v>
      </c>
      <c r="B2741" s="164">
        <v>10125</v>
      </c>
      <c r="C2741" s="163" t="s">
        <v>483</v>
      </c>
      <c r="D2741" s="164">
        <v>1</v>
      </c>
      <c r="E2741" s="7">
        <v>275</v>
      </c>
      <c r="F2741" s="7">
        <v>0</v>
      </c>
      <c r="G2741" s="7">
        <v>0</v>
      </c>
      <c r="H2741" s="7">
        <v>0</v>
      </c>
      <c r="I2741" s="7">
        <v>275</v>
      </c>
      <c r="J2741" s="7">
        <v>0</v>
      </c>
      <c r="K2741" s="7">
        <v>275</v>
      </c>
      <c r="L2741" s="164">
        <v>1</v>
      </c>
      <c r="M2741" s="16">
        <v>0</v>
      </c>
      <c r="N2741" s="13">
        <v>46086</v>
      </c>
    </row>
    <row r="2742" spans="1:14" x14ac:dyDescent="0.15">
      <c r="A2742" s="163" t="s">
        <v>521</v>
      </c>
      <c r="B2742" s="164">
        <v>10095</v>
      </c>
      <c r="C2742" s="163" t="s">
        <v>483</v>
      </c>
      <c r="D2742" s="164">
        <v>1</v>
      </c>
      <c r="E2742" s="7">
        <v>260</v>
      </c>
      <c r="F2742" s="7">
        <v>0</v>
      </c>
      <c r="G2742" s="7">
        <v>0</v>
      </c>
      <c r="H2742" s="7">
        <v>0</v>
      </c>
      <c r="I2742" s="7">
        <v>260</v>
      </c>
      <c r="J2742" s="7">
        <v>0</v>
      </c>
      <c r="K2742" s="7">
        <v>260</v>
      </c>
      <c r="L2742" s="164">
        <v>1</v>
      </c>
      <c r="M2742" s="16">
        <v>0</v>
      </c>
      <c r="N2742" s="13">
        <v>46086</v>
      </c>
    </row>
    <row r="2743" spans="1:14" x14ac:dyDescent="0.15">
      <c r="A2743" s="163" t="s">
        <v>487</v>
      </c>
      <c r="B2743" s="164">
        <v>10442</v>
      </c>
      <c r="C2743" s="163" t="s">
        <v>99</v>
      </c>
      <c r="D2743" s="164">
        <v>4</v>
      </c>
      <c r="E2743" s="7">
        <v>332</v>
      </c>
      <c r="F2743" s="7">
        <v>0</v>
      </c>
      <c r="G2743" s="7">
        <v>0</v>
      </c>
      <c r="H2743" s="7">
        <v>0</v>
      </c>
      <c r="I2743" s="7">
        <v>332</v>
      </c>
      <c r="J2743" s="7">
        <v>0</v>
      </c>
      <c r="K2743" s="7">
        <v>332</v>
      </c>
      <c r="L2743" s="164">
        <v>1</v>
      </c>
      <c r="M2743" s="16">
        <v>0</v>
      </c>
      <c r="N2743" s="13">
        <v>46086</v>
      </c>
    </row>
    <row r="2744" spans="1:14" x14ac:dyDescent="0.15">
      <c r="A2744" s="163" t="s">
        <v>585</v>
      </c>
      <c r="B2744" s="164">
        <v>10441</v>
      </c>
      <c r="C2744" s="163" t="s">
        <v>99</v>
      </c>
      <c r="D2744" s="164">
        <v>1</v>
      </c>
      <c r="E2744" s="7">
        <v>250</v>
      </c>
      <c r="F2744" s="7">
        <v>0</v>
      </c>
      <c r="G2744" s="7">
        <v>0</v>
      </c>
      <c r="H2744" s="7">
        <v>0</v>
      </c>
      <c r="I2744" s="7">
        <v>250</v>
      </c>
      <c r="J2744" s="7">
        <v>0</v>
      </c>
      <c r="K2744" s="7">
        <v>250</v>
      </c>
      <c r="L2744" s="164">
        <v>1</v>
      </c>
      <c r="M2744" s="16">
        <v>0</v>
      </c>
      <c r="N2744" s="13">
        <v>46086</v>
      </c>
    </row>
    <row r="2745" spans="1:14" x14ac:dyDescent="0.15">
      <c r="A2745" s="163" t="s">
        <v>751</v>
      </c>
      <c r="B2745" s="164">
        <v>10439</v>
      </c>
      <c r="C2745" s="163" t="s">
        <v>99</v>
      </c>
      <c r="D2745" s="164">
        <v>1</v>
      </c>
      <c r="E2745" s="7">
        <v>119</v>
      </c>
      <c r="F2745" s="7">
        <v>0</v>
      </c>
      <c r="G2745" s="7">
        <v>0</v>
      </c>
      <c r="H2745" s="7">
        <v>0</v>
      </c>
      <c r="I2745" s="7">
        <v>119</v>
      </c>
      <c r="J2745" s="7">
        <v>0</v>
      </c>
      <c r="K2745" s="7">
        <v>119</v>
      </c>
      <c r="L2745" s="164">
        <v>1</v>
      </c>
      <c r="M2745" s="16">
        <v>0</v>
      </c>
      <c r="N2745" s="13">
        <v>46086</v>
      </c>
    </row>
    <row r="2746" spans="1:14" x14ac:dyDescent="0.15">
      <c r="A2746" s="163" t="s">
        <v>542</v>
      </c>
      <c r="B2746" s="164">
        <v>10436</v>
      </c>
      <c r="C2746" s="163" t="s">
        <v>99</v>
      </c>
      <c r="D2746" s="164">
        <v>1</v>
      </c>
      <c r="E2746" s="7">
        <v>45</v>
      </c>
      <c r="F2746" s="7">
        <v>0</v>
      </c>
      <c r="G2746" s="7">
        <v>0</v>
      </c>
      <c r="H2746" s="7">
        <v>0</v>
      </c>
      <c r="I2746" s="7">
        <v>45</v>
      </c>
      <c r="J2746" s="7">
        <v>0</v>
      </c>
      <c r="K2746" s="7">
        <v>45</v>
      </c>
      <c r="L2746" s="164">
        <v>1</v>
      </c>
      <c r="M2746" s="16">
        <v>0</v>
      </c>
      <c r="N2746" s="13">
        <v>46086</v>
      </c>
    </row>
    <row r="2747" spans="1:14" x14ac:dyDescent="0.15">
      <c r="A2747" s="163" t="s">
        <v>552</v>
      </c>
      <c r="B2747" s="164">
        <v>10211</v>
      </c>
      <c r="C2747" s="163" t="s">
        <v>491</v>
      </c>
      <c r="D2747" s="164">
        <v>1</v>
      </c>
      <c r="E2747" s="7">
        <v>265</v>
      </c>
      <c r="F2747" s="7">
        <v>0</v>
      </c>
      <c r="G2747" s="7">
        <v>0</v>
      </c>
      <c r="H2747" s="7">
        <v>0</v>
      </c>
      <c r="I2747" s="7">
        <v>265</v>
      </c>
      <c r="J2747" s="7">
        <v>0</v>
      </c>
      <c r="K2747" s="7">
        <v>265</v>
      </c>
      <c r="L2747" s="164">
        <v>1</v>
      </c>
      <c r="M2747" s="16">
        <v>0</v>
      </c>
      <c r="N2747" s="13">
        <v>46086</v>
      </c>
    </row>
    <row r="2748" spans="1:14" x14ac:dyDescent="0.15">
      <c r="A2748" s="163" t="s">
        <v>490</v>
      </c>
      <c r="B2748" s="164">
        <v>10223</v>
      </c>
      <c r="C2748" s="163" t="s">
        <v>491</v>
      </c>
      <c r="D2748" s="164">
        <v>1</v>
      </c>
      <c r="E2748" s="7">
        <v>275</v>
      </c>
      <c r="F2748" s="7">
        <v>0</v>
      </c>
      <c r="G2748" s="7">
        <v>0</v>
      </c>
      <c r="H2748" s="7">
        <v>0</v>
      </c>
      <c r="I2748" s="7">
        <v>275</v>
      </c>
      <c r="J2748" s="7">
        <v>0</v>
      </c>
      <c r="K2748" s="7">
        <v>275</v>
      </c>
      <c r="L2748" s="164">
        <v>1</v>
      </c>
      <c r="M2748" s="16">
        <v>0</v>
      </c>
      <c r="N2748" s="13">
        <v>46086</v>
      </c>
    </row>
    <row r="2749" spans="1:14" x14ac:dyDescent="0.15">
      <c r="A2749" s="163" t="s">
        <v>492</v>
      </c>
      <c r="B2749" s="164">
        <v>10216</v>
      </c>
      <c r="C2749" s="163" t="s">
        <v>491</v>
      </c>
      <c r="D2749" s="164">
        <v>2</v>
      </c>
      <c r="E2749" s="7">
        <v>490</v>
      </c>
      <c r="F2749" s="7">
        <v>0</v>
      </c>
      <c r="G2749" s="7">
        <v>0</v>
      </c>
      <c r="H2749" s="7">
        <v>0</v>
      </c>
      <c r="I2749" s="7">
        <v>490</v>
      </c>
      <c r="J2749" s="7">
        <v>0</v>
      </c>
      <c r="K2749" s="7">
        <v>490</v>
      </c>
      <c r="L2749" s="164">
        <v>1</v>
      </c>
      <c r="M2749" s="16">
        <v>0</v>
      </c>
      <c r="N2749" s="13">
        <v>46086</v>
      </c>
    </row>
    <row r="2750" spans="1:14" x14ac:dyDescent="0.15">
      <c r="A2750" s="163" t="s">
        <v>597</v>
      </c>
      <c r="B2750" s="164">
        <v>10215</v>
      </c>
      <c r="C2750" s="163" t="s">
        <v>491</v>
      </c>
      <c r="D2750" s="164">
        <v>1</v>
      </c>
      <c r="E2750" s="7">
        <v>225</v>
      </c>
      <c r="F2750" s="7">
        <v>0</v>
      </c>
      <c r="G2750" s="7">
        <v>0</v>
      </c>
      <c r="H2750" s="7">
        <v>0</v>
      </c>
      <c r="I2750" s="7">
        <v>225</v>
      </c>
      <c r="J2750" s="7">
        <v>0</v>
      </c>
      <c r="K2750" s="7">
        <v>225</v>
      </c>
      <c r="L2750" s="164">
        <v>1</v>
      </c>
      <c r="M2750" s="16">
        <v>0</v>
      </c>
      <c r="N2750" s="13">
        <v>46086</v>
      </c>
    </row>
    <row r="2751" spans="1:14" x14ac:dyDescent="0.15">
      <c r="A2751" s="163" t="s">
        <v>493</v>
      </c>
      <c r="B2751" s="164">
        <v>10264</v>
      </c>
      <c r="C2751" s="163" t="s">
        <v>9</v>
      </c>
      <c r="D2751" s="164">
        <v>2</v>
      </c>
      <c r="E2751" s="7">
        <v>380</v>
      </c>
      <c r="F2751" s="7">
        <v>0</v>
      </c>
      <c r="G2751" s="7">
        <v>0</v>
      </c>
      <c r="H2751" s="7">
        <v>0</v>
      </c>
      <c r="I2751" s="7">
        <v>380</v>
      </c>
      <c r="J2751" s="7">
        <v>0</v>
      </c>
      <c r="K2751" s="7">
        <v>380</v>
      </c>
      <c r="L2751" s="164">
        <v>1</v>
      </c>
      <c r="M2751" s="16">
        <v>0</v>
      </c>
      <c r="N2751" s="13">
        <v>46086</v>
      </c>
    </row>
    <row r="2752" spans="1:14" x14ac:dyDescent="0.15">
      <c r="A2752" s="163" t="s">
        <v>494</v>
      </c>
      <c r="B2752" s="164">
        <v>10377</v>
      </c>
      <c r="C2752" s="163" t="s">
        <v>9</v>
      </c>
      <c r="D2752" s="164">
        <v>1</v>
      </c>
      <c r="E2752" s="7">
        <v>345</v>
      </c>
      <c r="F2752" s="7">
        <v>0</v>
      </c>
      <c r="G2752" s="7">
        <v>0</v>
      </c>
      <c r="H2752" s="7">
        <v>0</v>
      </c>
      <c r="I2752" s="7">
        <v>345</v>
      </c>
      <c r="J2752" s="7">
        <v>0</v>
      </c>
      <c r="K2752" s="7">
        <v>345</v>
      </c>
      <c r="L2752" s="164">
        <v>1</v>
      </c>
      <c r="M2752" s="16">
        <v>0</v>
      </c>
      <c r="N2752" s="13">
        <v>46086</v>
      </c>
    </row>
    <row r="2753" spans="1:14" x14ac:dyDescent="0.15">
      <c r="A2753" s="163" t="s">
        <v>507</v>
      </c>
      <c r="B2753" s="164">
        <v>10373</v>
      </c>
      <c r="C2753" s="163" t="s">
        <v>9</v>
      </c>
      <c r="D2753" s="164">
        <v>1</v>
      </c>
      <c r="E2753" s="7">
        <v>275</v>
      </c>
      <c r="F2753" s="7">
        <v>0</v>
      </c>
      <c r="G2753" s="7">
        <v>0</v>
      </c>
      <c r="H2753" s="7">
        <v>0</v>
      </c>
      <c r="I2753" s="7">
        <v>275</v>
      </c>
      <c r="J2753" s="7">
        <v>0</v>
      </c>
      <c r="K2753" s="7">
        <v>275</v>
      </c>
      <c r="L2753" s="164">
        <v>1</v>
      </c>
      <c r="M2753" s="16">
        <v>0</v>
      </c>
      <c r="N2753" s="13">
        <v>46086</v>
      </c>
    </row>
    <row r="2754" spans="1:14" x14ac:dyDescent="0.15">
      <c r="A2754" s="163" t="s">
        <v>604</v>
      </c>
      <c r="B2754" s="164">
        <v>10685</v>
      </c>
      <c r="C2754" s="163" t="s">
        <v>9</v>
      </c>
      <c r="D2754" s="164">
        <v>1</v>
      </c>
      <c r="E2754" s="7">
        <v>225</v>
      </c>
      <c r="F2754" s="7">
        <v>0</v>
      </c>
      <c r="G2754" s="7">
        <v>0</v>
      </c>
      <c r="H2754" s="7">
        <v>0</v>
      </c>
      <c r="I2754" s="7">
        <v>225</v>
      </c>
      <c r="J2754" s="7">
        <v>0</v>
      </c>
      <c r="K2754" s="7">
        <v>225</v>
      </c>
      <c r="L2754" s="164">
        <v>1</v>
      </c>
      <c r="M2754" s="16">
        <v>0</v>
      </c>
      <c r="N2754" s="13">
        <v>46086</v>
      </c>
    </row>
    <row r="2755" spans="1:14" x14ac:dyDescent="0.15">
      <c r="A2755" s="163" t="s">
        <v>496</v>
      </c>
      <c r="B2755" s="164">
        <v>10360</v>
      </c>
      <c r="C2755" s="163" t="s">
        <v>19</v>
      </c>
      <c r="D2755" s="164">
        <v>1</v>
      </c>
      <c r="E2755" s="7">
        <v>385</v>
      </c>
      <c r="F2755" s="7">
        <v>0</v>
      </c>
      <c r="G2755" s="7">
        <v>0</v>
      </c>
      <c r="H2755" s="7">
        <v>0</v>
      </c>
      <c r="I2755" s="7">
        <v>385</v>
      </c>
      <c r="J2755" s="7">
        <v>0</v>
      </c>
      <c r="K2755" s="7">
        <v>385</v>
      </c>
      <c r="L2755" s="164">
        <v>1</v>
      </c>
      <c r="M2755" s="16">
        <v>0</v>
      </c>
      <c r="N2755" s="13">
        <v>46086</v>
      </c>
    </row>
    <row r="2756" spans="1:14" x14ac:dyDescent="0.15">
      <c r="A2756" s="163" t="s">
        <v>511</v>
      </c>
      <c r="B2756" s="164">
        <v>10227</v>
      </c>
      <c r="C2756" s="163" t="s">
        <v>19</v>
      </c>
      <c r="D2756" s="164">
        <v>1</v>
      </c>
      <c r="E2756" s="7">
        <v>385</v>
      </c>
      <c r="F2756" s="7">
        <v>0</v>
      </c>
      <c r="G2756" s="7">
        <v>0</v>
      </c>
      <c r="H2756" s="7">
        <v>0</v>
      </c>
      <c r="I2756" s="7">
        <v>385</v>
      </c>
      <c r="J2756" s="7">
        <v>0</v>
      </c>
      <c r="K2756" s="7">
        <v>385</v>
      </c>
      <c r="L2756" s="164">
        <v>1</v>
      </c>
      <c r="M2756" s="16">
        <v>0</v>
      </c>
      <c r="N2756" s="13">
        <v>46086</v>
      </c>
    </row>
    <row r="2757" spans="1:14" x14ac:dyDescent="0.15">
      <c r="A2757" s="163" t="s">
        <v>498</v>
      </c>
      <c r="B2757" s="164">
        <v>10356</v>
      </c>
      <c r="C2757" s="163" t="s">
        <v>19</v>
      </c>
      <c r="D2757" s="164">
        <v>3</v>
      </c>
      <c r="E2757" s="7">
        <v>1080</v>
      </c>
      <c r="F2757" s="7">
        <v>0</v>
      </c>
      <c r="G2757" s="7">
        <v>0</v>
      </c>
      <c r="H2757" s="7">
        <v>0</v>
      </c>
      <c r="I2757" s="7">
        <v>1080</v>
      </c>
      <c r="J2757" s="7">
        <v>0</v>
      </c>
      <c r="K2757" s="7">
        <v>1080</v>
      </c>
      <c r="L2757" s="164">
        <v>1</v>
      </c>
      <c r="M2757" s="16">
        <v>0</v>
      </c>
      <c r="N2757" s="13">
        <v>46086</v>
      </c>
    </row>
    <row r="2758" spans="1:14" x14ac:dyDescent="0.15">
      <c r="A2758" s="163" t="s">
        <v>546</v>
      </c>
      <c r="B2758" s="164">
        <v>10391</v>
      </c>
      <c r="C2758" s="163" t="s">
        <v>31</v>
      </c>
      <c r="D2758" s="164">
        <v>1</v>
      </c>
      <c r="E2758" s="7">
        <v>325</v>
      </c>
      <c r="F2758" s="7">
        <v>0</v>
      </c>
      <c r="G2758" s="7">
        <v>0</v>
      </c>
      <c r="H2758" s="7">
        <v>0</v>
      </c>
      <c r="I2758" s="7">
        <v>325</v>
      </c>
      <c r="J2758" s="7">
        <v>0</v>
      </c>
      <c r="K2758" s="7">
        <v>325</v>
      </c>
      <c r="L2758" s="164">
        <v>1</v>
      </c>
      <c r="M2758" s="16">
        <v>0</v>
      </c>
      <c r="N2758" s="13">
        <v>46086</v>
      </c>
    </row>
    <row r="2759" spans="1:14" x14ac:dyDescent="0.15">
      <c r="A2759" s="163" t="s">
        <v>563</v>
      </c>
      <c r="B2759" s="164">
        <v>10432</v>
      </c>
      <c r="C2759" s="163" t="s">
        <v>13</v>
      </c>
      <c r="D2759" s="164">
        <v>1</v>
      </c>
      <c r="E2759" s="7">
        <v>315</v>
      </c>
      <c r="F2759" s="7">
        <v>0</v>
      </c>
      <c r="G2759" s="7">
        <v>0</v>
      </c>
      <c r="H2759" s="7">
        <v>0</v>
      </c>
      <c r="I2759" s="7">
        <v>315</v>
      </c>
      <c r="J2759" s="7">
        <v>0</v>
      </c>
      <c r="K2759" s="7">
        <v>315</v>
      </c>
      <c r="L2759" s="164">
        <v>1</v>
      </c>
      <c r="M2759" s="16">
        <v>0</v>
      </c>
      <c r="N2759" s="13">
        <v>46086</v>
      </c>
    </row>
    <row r="2760" spans="1:14" x14ac:dyDescent="0.15">
      <c r="A2760" s="163" t="s">
        <v>739</v>
      </c>
      <c r="B2760" s="164">
        <v>10653</v>
      </c>
      <c r="C2760" s="163" t="s">
        <v>4</v>
      </c>
      <c r="D2760" s="164">
        <v>1</v>
      </c>
      <c r="E2760" s="7">
        <v>275</v>
      </c>
      <c r="F2760" s="7">
        <v>0</v>
      </c>
      <c r="G2760" s="7">
        <v>0</v>
      </c>
      <c r="H2760" s="7">
        <v>0</v>
      </c>
      <c r="I2760" s="7">
        <v>275</v>
      </c>
      <c r="J2760" s="7">
        <v>0</v>
      </c>
      <c r="K2760" s="7">
        <v>275</v>
      </c>
      <c r="L2760" s="164">
        <v>1</v>
      </c>
      <c r="M2760" s="16">
        <v>0</v>
      </c>
      <c r="N2760" s="13">
        <v>46086</v>
      </c>
    </row>
    <row r="2761" spans="1:14" x14ac:dyDescent="0.15">
      <c r="A2761" s="163" t="s">
        <v>564</v>
      </c>
      <c r="B2761" s="164">
        <v>10037</v>
      </c>
      <c r="C2761" s="163" t="s">
        <v>4</v>
      </c>
      <c r="D2761" s="164">
        <v>1</v>
      </c>
      <c r="E2761" s="7">
        <v>385</v>
      </c>
      <c r="F2761" s="7">
        <v>0</v>
      </c>
      <c r="G2761" s="7">
        <v>0</v>
      </c>
      <c r="H2761" s="7">
        <v>0</v>
      </c>
      <c r="I2761" s="7">
        <v>385</v>
      </c>
      <c r="J2761" s="7">
        <v>0</v>
      </c>
      <c r="K2761" s="7">
        <v>385</v>
      </c>
      <c r="L2761" s="164">
        <v>1</v>
      </c>
      <c r="M2761" s="16">
        <v>0</v>
      </c>
      <c r="N2761" s="13">
        <v>46086</v>
      </c>
    </row>
    <row r="2762" spans="1:14" x14ac:dyDescent="0.15">
      <c r="A2762" s="163" t="s">
        <v>532</v>
      </c>
      <c r="B2762" s="164">
        <v>10421</v>
      </c>
      <c r="C2762" s="163" t="s">
        <v>79</v>
      </c>
      <c r="D2762" s="164">
        <v>1</v>
      </c>
      <c r="E2762" s="7">
        <v>238</v>
      </c>
      <c r="F2762" s="7">
        <v>0</v>
      </c>
      <c r="G2762" s="7">
        <v>0</v>
      </c>
      <c r="H2762" s="7">
        <v>0</v>
      </c>
      <c r="I2762" s="7">
        <v>238</v>
      </c>
      <c r="J2762" s="7">
        <v>0</v>
      </c>
      <c r="K2762" s="7">
        <v>238</v>
      </c>
      <c r="L2762" s="164">
        <v>1</v>
      </c>
      <c r="M2762" s="16">
        <v>0</v>
      </c>
      <c r="N2762" s="13">
        <v>46086</v>
      </c>
    </row>
    <row r="2763" spans="1:14" x14ac:dyDescent="0.15">
      <c r="A2763" s="163" t="s">
        <v>659</v>
      </c>
      <c r="B2763" s="164">
        <v>10142</v>
      </c>
      <c r="C2763" s="163" t="s">
        <v>79</v>
      </c>
      <c r="D2763" s="164">
        <v>1</v>
      </c>
      <c r="E2763" s="7">
        <v>320</v>
      </c>
      <c r="F2763" s="7">
        <v>0</v>
      </c>
      <c r="G2763" s="7">
        <v>0</v>
      </c>
      <c r="H2763" s="7">
        <v>0</v>
      </c>
      <c r="I2763" s="7">
        <v>320</v>
      </c>
      <c r="J2763" s="7">
        <v>0</v>
      </c>
      <c r="K2763" s="7">
        <v>320</v>
      </c>
      <c r="L2763" s="164">
        <v>1</v>
      </c>
      <c r="M2763" s="16">
        <v>0</v>
      </c>
      <c r="N2763" s="13">
        <v>46086</v>
      </c>
    </row>
    <row r="2764" spans="1:14" x14ac:dyDescent="0.15">
      <c r="A2764" s="163" t="s">
        <v>869</v>
      </c>
      <c r="B2764" s="164">
        <v>10648</v>
      </c>
      <c r="C2764" s="163" t="s">
        <v>399</v>
      </c>
      <c r="D2764" s="164">
        <v>1</v>
      </c>
      <c r="E2764" s="7">
        <v>0</v>
      </c>
      <c r="F2764" s="7">
        <v>0</v>
      </c>
      <c r="G2764" s="7">
        <v>0</v>
      </c>
      <c r="H2764" s="7">
        <v>0</v>
      </c>
      <c r="I2764" s="7">
        <v>0</v>
      </c>
      <c r="J2764" s="7">
        <v>0</v>
      </c>
      <c r="K2764" s="7">
        <v>0</v>
      </c>
      <c r="L2764" s="164">
        <v>0</v>
      </c>
      <c r="M2764" s="16">
        <v>0</v>
      </c>
      <c r="N2764" s="13">
        <v>46086</v>
      </c>
    </row>
    <row r="2765" spans="1:14" x14ac:dyDescent="0.15">
      <c r="A2765" s="163" t="s">
        <v>613</v>
      </c>
      <c r="B2765" s="164">
        <v>10493</v>
      </c>
      <c r="C2765" s="163" t="s">
        <v>98</v>
      </c>
      <c r="D2765" s="164">
        <v>1</v>
      </c>
      <c r="E2765" s="7">
        <v>58</v>
      </c>
      <c r="F2765" s="7">
        <v>0</v>
      </c>
      <c r="G2765" s="7">
        <v>0</v>
      </c>
      <c r="H2765" s="7">
        <v>0</v>
      </c>
      <c r="I2765" s="7">
        <v>58</v>
      </c>
      <c r="J2765" s="7">
        <v>0</v>
      </c>
      <c r="K2765" s="7">
        <v>58</v>
      </c>
      <c r="L2765" s="164">
        <v>1</v>
      </c>
      <c r="M2765" s="16">
        <v>0</v>
      </c>
      <c r="N2765" s="13">
        <v>46086</v>
      </c>
    </row>
    <row r="2766" spans="1:14" x14ac:dyDescent="0.15">
      <c r="A2766" s="163" t="s">
        <v>831</v>
      </c>
      <c r="B2766" s="164">
        <v>10259</v>
      </c>
      <c r="C2766" s="163" t="s">
        <v>399</v>
      </c>
      <c r="D2766" s="164">
        <v>1</v>
      </c>
      <c r="E2766" s="7">
        <v>0</v>
      </c>
      <c r="F2766" s="7">
        <v>0</v>
      </c>
      <c r="G2766" s="7">
        <v>0</v>
      </c>
      <c r="H2766" s="7">
        <v>0</v>
      </c>
      <c r="I2766" s="7">
        <v>0</v>
      </c>
      <c r="J2766" s="7">
        <v>0</v>
      </c>
      <c r="K2766" s="7">
        <v>0</v>
      </c>
      <c r="L2766" s="164">
        <v>0</v>
      </c>
      <c r="M2766" s="16">
        <v>0</v>
      </c>
      <c r="N2766" s="13">
        <v>46086</v>
      </c>
    </row>
    <row r="2767" spans="1:14" x14ac:dyDescent="0.15">
      <c r="A2767" s="163" t="s">
        <v>427</v>
      </c>
      <c r="B2767" s="164">
        <v>10633</v>
      </c>
      <c r="C2767" s="163" t="s">
        <v>727</v>
      </c>
      <c r="D2767" s="164">
        <v>4</v>
      </c>
      <c r="E2767" s="7">
        <v>636</v>
      </c>
      <c r="F2767" s="7">
        <v>0</v>
      </c>
      <c r="G2767" s="7">
        <v>0</v>
      </c>
      <c r="H2767" s="7">
        <v>0</v>
      </c>
      <c r="I2767" s="7">
        <v>636</v>
      </c>
      <c r="J2767" s="7">
        <v>0</v>
      </c>
      <c r="K2767" s="7">
        <v>636</v>
      </c>
      <c r="L2767" s="164">
        <v>1</v>
      </c>
      <c r="M2767" s="16">
        <v>0</v>
      </c>
      <c r="N2767" s="13">
        <v>46086</v>
      </c>
    </row>
    <row r="2768" spans="1:14" x14ac:dyDescent="0.15">
      <c r="A2768" s="163" t="s">
        <v>500</v>
      </c>
      <c r="B2768" s="164">
        <v>10494</v>
      </c>
      <c r="C2768" s="163" t="s">
        <v>98</v>
      </c>
      <c r="D2768" s="164">
        <v>1</v>
      </c>
      <c r="E2768" s="7">
        <v>38</v>
      </c>
      <c r="F2768" s="7">
        <v>0</v>
      </c>
      <c r="G2768" s="7">
        <v>0</v>
      </c>
      <c r="H2768" s="7">
        <v>0</v>
      </c>
      <c r="I2768" s="7">
        <v>38</v>
      </c>
      <c r="J2768" s="7">
        <v>0</v>
      </c>
      <c r="K2768" s="7">
        <v>38</v>
      </c>
      <c r="L2768" s="164">
        <v>1</v>
      </c>
      <c r="M2768" s="16">
        <v>0</v>
      </c>
      <c r="N2768" s="13">
        <v>46086</v>
      </c>
    </row>
    <row r="2769" spans="1:14" x14ac:dyDescent="0.15">
      <c r="A2769" s="163" t="s">
        <v>814</v>
      </c>
      <c r="B2769" s="164" t="s">
        <v>815</v>
      </c>
      <c r="C2769" s="163" t="s">
        <v>399</v>
      </c>
      <c r="D2769" s="164">
        <v>1</v>
      </c>
      <c r="E2769" s="7">
        <v>0</v>
      </c>
      <c r="F2769" s="7">
        <v>0</v>
      </c>
      <c r="G2769" s="7">
        <v>0</v>
      </c>
      <c r="H2769" s="7">
        <v>0</v>
      </c>
      <c r="I2769" s="7">
        <v>0</v>
      </c>
      <c r="J2769" s="7">
        <v>0</v>
      </c>
      <c r="K2769" s="7">
        <v>0</v>
      </c>
      <c r="L2769" s="164">
        <v>0</v>
      </c>
      <c r="M2769" s="16">
        <v>0</v>
      </c>
      <c r="N2769" s="13">
        <v>46086</v>
      </c>
    </row>
    <row r="2770" spans="1:14" x14ac:dyDescent="0.15">
      <c r="A2770" s="163" t="s">
        <v>615</v>
      </c>
      <c r="B2770" s="164">
        <v>10462</v>
      </c>
      <c r="C2770" s="163" t="s">
        <v>38</v>
      </c>
      <c r="D2770" s="164">
        <v>1</v>
      </c>
      <c r="E2770" s="7">
        <v>410</v>
      </c>
      <c r="F2770" s="7">
        <v>0</v>
      </c>
      <c r="G2770" s="7">
        <v>0</v>
      </c>
      <c r="H2770" s="7">
        <v>59.28</v>
      </c>
      <c r="I2770" s="7">
        <v>350.72</v>
      </c>
      <c r="J2770" s="7">
        <v>0</v>
      </c>
      <c r="K2770" s="7">
        <v>350.72</v>
      </c>
      <c r="L2770" s="164">
        <v>1</v>
      </c>
      <c r="M2770" s="16">
        <v>0</v>
      </c>
      <c r="N2770" s="13">
        <v>46087</v>
      </c>
    </row>
    <row r="2771" spans="1:14" x14ac:dyDescent="0.15">
      <c r="A2771" s="163" t="s">
        <v>479</v>
      </c>
      <c r="B2771" s="164">
        <v>10396</v>
      </c>
      <c r="C2771" s="163" t="s">
        <v>32</v>
      </c>
      <c r="D2771" s="164">
        <v>1</v>
      </c>
      <c r="E2771" s="7">
        <v>555</v>
      </c>
      <c r="F2771" s="7">
        <v>0</v>
      </c>
      <c r="G2771" s="7">
        <v>0</v>
      </c>
      <c r="H2771" s="7">
        <v>61.43</v>
      </c>
      <c r="I2771" s="7">
        <v>493.57</v>
      </c>
      <c r="J2771" s="7">
        <v>0</v>
      </c>
      <c r="K2771" s="7">
        <v>493.57</v>
      </c>
      <c r="L2771" s="164">
        <v>1</v>
      </c>
      <c r="M2771" s="16">
        <v>0</v>
      </c>
      <c r="N2771" s="13">
        <v>46087</v>
      </c>
    </row>
    <row r="2772" spans="1:14" x14ac:dyDescent="0.15">
      <c r="A2772" s="163" t="s">
        <v>861</v>
      </c>
      <c r="B2772" s="164">
        <v>10724</v>
      </c>
      <c r="C2772" s="163" t="s">
        <v>462</v>
      </c>
      <c r="D2772" s="164">
        <v>1</v>
      </c>
      <c r="E2772" s="7">
        <v>405</v>
      </c>
      <c r="F2772" s="7">
        <v>0</v>
      </c>
      <c r="G2772" s="7">
        <v>0</v>
      </c>
      <c r="H2772" s="7">
        <v>39.19</v>
      </c>
      <c r="I2772" s="7">
        <v>365.81</v>
      </c>
      <c r="J2772" s="7">
        <v>0</v>
      </c>
      <c r="K2772" s="7">
        <v>365.81</v>
      </c>
      <c r="L2772" s="164">
        <v>1</v>
      </c>
      <c r="M2772" s="16">
        <v>0</v>
      </c>
      <c r="N2772" s="13">
        <v>46087</v>
      </c>
    </row>
    <row r="2773" spans="1:14" x14ac:dyDescent="0.15">
      <c r="A2773" s="163" t="s">
        <v>554</v>
      </c>
      <c r="B2773" s="164">
        <v>10067</v>
      </c>
      <c r="C2773" s="163" t="s">
        <v>481</v>
      </c>
      <c r="D2773" s="164">
        <v>3</v>
      </c>
      <c r="E2773" s="7">
        <v>825</v>
      </c>
      <c r="F2773" s="7">
        <v>0</v>
      </c>
      <c r="G2773" s="7">
        <v>0</v>
      </c>
      <c r="H2773" s="7">
        <v>0</v>
      </c>
      <c r="I2773" s="7">
        <v>825</v>
      </c>
      <c r="J2773" s="7">
        <v>0</v>
      </c>
      <c r="K2773" s="7">
        <v>825</v>
      </c>
      <c r="L2773" s="164">
        <v>1</v>
      </c>
      <c r="M2773" s="16">
        <v>0</v>
      </c>
      <c r="N2773" s="13">
        <v>46087</v>
      </c>
    </row>
    <row r="2774" spans="1:14" x14ac:dyDescent="0.15">
      <c r="A2774" s="163" t="s">
        <v>518</v>
      </c>
      <c r="B2774" s="164">
        <v>10145</v>
      </c>
      <c r="C2774" s="163" t="s">
        <v>519</v>
      </c>
      <c r="D2774" s="164">
        <v>4</v>
      </c>
      <c r="E2774" s="7">
        <v>1480</v>
      </c>
      <c r="F2774" s="7">
        <v>0</v>
      </c>
      <c r="G2774" s="7">
        <v>0</v>
      </c>
      <c r="H2774" s="7">
        <v>74</v>
      </c>
      <c r="I2774" s="7">
        <v>1406</v>
      </c>
      <c r="J2774" s="7">
        <v>0</v>
      </c>
      <c r="K2774" s="7">
        <v>1406</v>
      </c>
      <c r="L2774" s="164">
        <v>1</v>
      </c>
      <c r="M2774" s="16">
        <v>0</v>
      </c>
      <c r="N2774" s="13">
        <v>46087</v>
      </c>
    </row>
    <row r="2775" spans="1:14" x14ac:dyDescent="0.15">
      <c r="A2775" s="163" t="s">
        <v>503</v>
      </c>
      <c r="B2775" s="164">
        <v>10044</v>
      </c>
      <c r="C2775" s="163" t="s">
        <v>481</v>
      </c>
      <c r="D2775" s="164">
        <v>2</v>
      </c>
      <c r="E2775" s="7">
        <v>520</v>
      </c>
      <c r="F2775" s="7">
        <v>0</v>
      </c>
      <c r="G2775" s="7">
        <v>0</v>
      </c>
      <c r="H2775" s="7">
        <v>0</v>
      </c>
      <c r="I2775" s="7">
        <v>520</v>
      </c>
      <c r="J2775" s="7">
        <v>0</v>
      </c>
      <c r="K2775" s="7">
        <v>520</v>
      </c>
      <c r="L2775" s="164">
        <v>1</v>
      </c>
      <c r="M2775" s="16">
        <v>0</v>
      </c>
      <c r="N2775" s="13">
        <v>46087</v>
      </c>
    </row>
    <row r="2776" spans="1:14" x14ac:dyDescent="0.15">
      <c r="A2776" s="163" t="s">
        <v>574</v>
      </c>
      <c r="B2776" s="164">
        <v>10052</v>
      </c>
      <c r="C2776" s="163" t="s">
        <v>481</v>
      </c>
      <c r="D2776" s="164">
        <v>2</v>
      </c>
      <c r="E2776" s="7">
        <v>680</v>
      </c>
      <c r="F2776" s="7">
        <v>0</v>
      </c>
      <c r="G2776" s="7">
        <v>0</v>
      </c>
      <c r="H2776" s="7">
        <v>0</v>
      </c>
      <c r="I2776" s="7">
        <v>680</v>
      </c>
      <c r="J2776" s="7">
        <v>0</v>
      </c>
      <c r="K2776" s="7">
        <v>680</v>
      </c>
      <c r="L2776" s="164">
        <v>1</v>
      </c>
      <c r="M2776" s="16">
        <v>0</v>
      </c>
      <c r="N2776" s="13">
        <v>46087</v>
      </c>
    </row>
    <row r="2777" spans="1:14" x14ac:dyDescent="0.15">
      <c r="A2777" s="163" t="s">
        <v>504</v>
      </c>
      <c r="B2777" s="164">
        <v>10125</v>
      </c>
      <c r="C2777" s="163" t="s">
        <v>483</v>
      </c>
      <c r="D2777" s="164">
        <v>1</v>
      </c>
      <c r="E2777" s="7">
        <v>275</v>
      </c>
      <c r="F2777" s="7">
        <v>0</v>
      </c>
      <c r="G2777" s="7">
        <v>0</v>
      </c>
      <c r="H2777" s="7">
        <v>0</v>
      </c>
      <c r="I2777" s="7">
        <v>275</v>
      </c>
      <c r="J2777" s="7">
        <v>0</v>
      </c>
      <c r="K2777" s="7">
        <v>275</v>
      </c>
      <c r="L2777" s="164">
        <v>1</v>
      </c>
      <c r="M2777" s="16">
        <v>0</v>
      </c>
      <c r="N2777" s="13">
        <v>46087</v>
      </c>
    </row>
    <row r="2778" spans="1:14" x14ac:dyDescent="0.15">
      <c r="A2778" s="163" t="s">
        <v>575</v>
      </c>
      <c r="B2778" s="164">
        <v>10127</v>
      </c>
      <c r="C2778" s="163" t="s">
        <v>483</v>
      </c>
      <c r="D2778" s="164">
        <v>1</v>
      </c>
      <c r="E2778" s="7">
        <v>355</v>
      </c>
      <c r="F2778" s="7">
        <v>0</v>
      </c>
      <c r="G2778" s="7">
        <v>0</v>
      </c>
      <c r="H2778" s="7">
        <v>20.68</v>
      </c>
      <c r="I2778" s="7">
        <v>334.32</v>
      </c>
      <c r="J2778" s="7">
        <v>0</v>
      </c>
      <c r="K2778" s="7">
        <v>334.32</v>
      </c>
      <c r="L2778" s="164">
        <v>1</v>
      </c>
      <c r="M2778" s="16">
        <v>0</v>
      </c>
      <c r="N2778" s="13">
        <v>46087</v>
      </c>
    </row>
    <row r="2779" spans="1:14" x14ac:dyDescent="0.15">
      <c r="A2779" s="163" t="s">
        <v>482</v>
      </c>
      <c r="B2779" s="164">
        <v>10109</v>
      </c>
      <c r="C2779" s="163" t="s">
        <v>483</v>
      </c>
      <c r="D2779" s="164">
        <v>1</v>
      </c>
      <c r="E2779" s="7">
        <v>275</v>
      </c>
      <c r="F2779" s="7">
        <v>0</v>
      </c>
      <c r="G2779" s="7">
        <v>0</v>
      </c>
      <c r="H2779" s="7">
        <v>0</v>
      </c>
      <c r="I2779" s="7">
        <v>275</v>
      </c>
      <c r="J2779" s="7">
        <v>0</v>
      </c>
      <c r="K2779" s="7">
        <v>275</v>
      </c>
      <c r="L2779" s="164">
        <v>1</v>
      </c>
      <c r="M2779" s="16">
        <v>0</v>
      </c>
      <c r="N2779" s="13">
        <v>46087</v>
      </c>
    </row>
    <row r="2780" spans="1:14" x14ac:dyDescent="0.15">
      <c r="A2780" s="163" t="s">
        <v>733</v>
      </c>
      <c r="B2780" s="164">
        <v>10113</v>
      </c>
      <c r="C2780" s="163" t="s">
        <v>541</v>
      </c>
      <c r="D2780" s="164">
        <v>1</v>
      </c>
      <c r="E2780" s="7">
        <v>375</v>
      </c>
      <c r="F2780" s="7">
        <v>0</v>
      </c>
      <c r="G2780" s="7">
        <v>0</v>
      </c>
      <c r="H2780" s="7">
        <v>0</v>
      </c>
      <c r="I2780" s="7">
        <v>375</v>
      </c>
      <c r="J2780" s="7">
        <v>0</v>
      </c>
      <c r="K2780" s="7">
        <v>375</v>
      </c>
      <c r="L2780" s="164">
        <v>1</v>
      </c>
      <c r="M2780" s="16">
        <v>0</v>
      </c>
      <c r="N2780" s="13">
        <v>46087</v>
      </c>
    </row>
    <row r="2781" spans="1:14" x14ac:dyDescent="0.15">
      <c r="A2781" s="163" t="s">
        <v>523</v>
      </c>
      <c r="B2781" s="164">
        <v>10446</v>
      </c>
      <c r="C2781" s="163" t="s">
        <v>99</v>
      </c>
      <c r="D2781" s="164">
        <v>3</v>
      </c>
      <c r="E2781" s="7">
        <v>585</v>
      </c>
      <c r="F2781" s="7">
        <v>0</v>
      </c>
      <c r="G2781" s="7">
        <v>0</v>
      </c>
      <c r="H2781" s="7">
        <v>0</v>
      </c>
      <c r="I2781" s="7">
        <v>585</v>
      </c>
      <c r="J2781" s="7">
        <v>0</v>
      </c>
      <c r="K2781" s="7">
        <v>585</v>
      </c>
      <c r="L2781" s="164">
        <v>1</v>
      </c>
      <c r="M2781" s="16">
        <v>0</v>
      </c>
      <c r="N2781" s="13">
        <v>46087</v>
      </c>
    </row>
    <row r="2782" spans="1:14" x14ac:dyDescent="0.15">
      <c r="A2782" s="163" t="s">
        <v>751</v>
      </c>
      <c r="B2782" s="164">
        <v>10439</v>
      </c>
      <c r="C2782" s="163" t="s">
        <v>99</v>
      </c>
      <c r="D2782" s="164">
        <v>1</v>
      </c>
      <c r="E2782" s="7">
        <v>119</v>
      </c>
      <c r="F2782" s="7">
        <v>0</v>
      </c>
      <c r="G2782" s="7">
        <v>0</v>
      </c>
      <c r="H2782" s="7">
        <v>0</v>
      </c>
      <c r="I2782" s="7">
        <v>119</v>
      </c>
      <c r="J2782" s="7">
        <v>0</v>
      </c>
      <c r="K2782" s="7">
        <v>119</v>
      </c>
      <c r="L2782" s="164">
        <v>1</v>
      </c>
      <c r="M2782" s="16">
        <v>0</v>
      </c>
      <c r="N2782" s="13">
        <v>46087</v>
      </c>
    </row>
    <row r="2783" spans="1:14" x14ac:dyDescent="0.15">
      <c r="A2783" s="163" t="s">
        <v>489</v>
      </c>
      <c r="B2783" s="164">
        <v>10445</v>
      </c>
      <c r="C2783" s="163" t="s">
        <v>99</v>
      </c>
      <c r="D2783" s="164">
        <v>2</v>
      </c>
      <c r="E2783" s="7">
        <v>390</v>
      </c>
      <c r="F2783" s="7">
        <v>0</v>
      </c>
      <c r="G2783" s="7">
        <v>0</v>
      </c>
      <c r="H2783" s="7">
        <v>0</v>
      </c>
      <c r="I2783" s="7">
        <v>390</v>
      </c>
      <c r="J2783" s="7">
        <v>0</v>
      </c>
      <c r="K2783" s="7">
        <v>390</v>
      </c>
      <c r="L2783" s="164">
        <v>1</v>
      </c>
      <c r="M2783" s="16">
        <v>0</v>
      </c>
      <c r="N2783" s="13">
        <v>46087</v>
      </c>
    </row>
    <row r="2784" spans="1:14" x14ac:dyDescent="0.15">
      <c r="A2784" s="163" t="s">
        <v>853</v>
      </c>
      <c r="B2784" s="164">
        <v>10715</v>
      </c>
      <c r="C2784" s="163" t="s">
        <v>99</v>
      </c>
      <c r="D2784" s="164">
        <v>1</v>
      </c>
      <c r="E2784" s="7">
        <v>155</v>
      </c>
      <c r="F2784" s="7">
        <v>0</v>
      </c>
      <c r="G2784" s="7">
        <v>0</v>
      </c>
      <c r="H2784" s="7">
        <v>9.0299999999999994</v>
      </c>
      <c r="I2784" s="7">
        <v>145.97</v>
      </c>
      <c r="J2784" s="7">
        <v>0</v>
      </c>
      <c r="K2784" s="7">
        <v>145.97</v>
      </c>
      <c r="L2784" s="164">
        <v>1</v>
      </c>
      <c r="M2784" s="16">
        <v>0</v>
      </c>
      <c r="N2784" s="13">
        <v>46087</v>
      </c>
    </row>
    <row r="2785" spans="1:14" x14ac:dyDescent="0.15">
      <c r="A2785" s="163" t="s">
        <v>551</v>
      </c>
      <c r="B2785" s="164">
        <v>10437</v>
      </c>
      <c r="C2785" s="163" t="s">
        <v>99</v>
      </c>
      <c r="D2785" s="164">
        <v>2</v>
      </c>
      <c r="E2785" s="7">
        <v>210</v>
      </c>
      <c r="F2785" s="7">
        <v>0</v>
      </c>
      <c r="G2785" s="7">
        <v>0</v>
      </c>
      <c r="H2785" s="7">
        <v>0</v>
      </c>
      <c r="I2785" s="7">
        <v>210</v>
      </c>
      <c r="J2785" s="7">
        <v>0</v>
      </c>
      <c r="K2785" s="7">
        <v>210</v>
      </c>
      <c r="L2785" s="164">
        <v>1</v>
      </c>
      <c r="M2785" s="16">
        <v>0</v>
      </c>
      <c r="N2785" s="13">
        <v>46087</v>
      </c>
    </row>
    <row r="2786" spans="1:14" x14ac:dyDescent="0.15">
      <c r="A2786" s="163" t="s">
        <v>552</v>
      </c>
      <c r="B2786" s="164">
        <v>10211</v>
      </c>
      <c r="C2786" s="163" t="s">
        <v>491</v>
      </c>
      <c r="D2786" s="164">
        <v>1</v>
      </c>
      <c r="E2786" s="7">
        <v>265</v>
      </c>
      <c r="F2786" s="7">
        <v>0</v>
      </c>
      <c r="G2786" s="7">
        <v>0</v>
      </c>
      <c r="H2786" s="7">
        <v>0</v>
      </c>
      <c r="I2786" s="7">
        <v>265</v>
      </c>
      <c r="J2786" s="7">
        <v>0</v>
      </c>
      <c r="K2786" s="7">
        <v>265</v>
      </c>
      <c r="L2786" s="164">
        <v>1</v>
      </c>
      <c r="M2786" s="16">
        <v>0</v>
      </c>
      <c r="N2786" s="13">
        <v>46087</v>
      </c>
    </row>
    <row r="2787" spans="1:14" x14ac:dyDescent="0.15">
      <c r="A2787" s="163" t="s">
        <v>525</v>
      </c>
      <c r="B2787" s="164">
        <v>10214</v>
      </c>
      <c r="C2787" s="163" t="s">
        <v>491</v>
      </c>
      <c r="D2787" s="164">
        <v>1</v>
      </c>
      <c r="E2787" s="7">
        <v>265</v>
      </c>
      <c r="F2787" s="7">
        <v>0</v>
      </c>
      <c r="G2787" s="7">
        <v>0</v>
      </c>
      <c r="H2787" s="7">
        <v>0</v>
      </c>
      <c r="I2787" s="7">
        <v>265</v>
      </c>
      <c r="J2787" s="7">
        <v>0</v>
      </c>
      <c r="K2787" s="7">
        <v>265</v>
      </c>
      <c r="L2787" s="164">
        <v>1</v>
      </c>
      <c r="M2787" s="16">
        <v>0</v>
      </c>
      <c r="N2787" s="13">
        <v>46087</v>
      </c>
    </row>
    <row r="2788" spans="1:14" x14ac:dyDescent="0.15">
      <c r="A2788" s="163" t="s">
        <v>586</v>
      </c>
      <c r="B2788" s="164">
        <v>10213</v>
      </c>
      <c r="C2788" s="163" t="s">
        <v>491</v>
      </c>
      <c r="D2788" s="164">
        <v>1</v>
      </c>
      <c r="E2788" s="7">
        <v>245</v>
      </c>
      <c r="F2788" s="7">
        <v>0</v>
      </c>
      <c r="G2788" s="7">
        <v>0</v>
      </c>
      <c r="H2788" s="7">
        <v>0</v>
      </c>
      <c r="I2788" s="7">
        <v>245</v>
      </c>
      <c r="J2788" s="7">
        <v>0</v>
      </c>
      <c r="K2788" s="7">
        <v>245</v>
      </c>
      <c r="L2788" s="164">
        <v>1</v>
      </c>
      <c r="M2788" s="16">
        <v>0</v>
      </c>
      <c r="N2788" s="13">
        <v>46087</v>
      </c>
    </row>
    <row r="2789" spans="1:14" x14ac:dyDescent="0.15">
      <c r="A2789" s="163" t="s">
        <v>506</v>
      </c>
      <c r="B2789" s="164">
        <v>10221</v>
      </c>
      <c r="C2789" s="163" t="s">
        <v>491</v>
      </c>
      <c r="D2789" s="164">
        <v>2</v>
      </c>
      <c r="E2789" s="7">
        <v>510</v>
      </c>
      <c r="F2789" s="7">
        <v>0</v>
      </c>
      <c r="G2789" s="7">
        <v>0</v>
      </c>
      <c r="H2789" s="7">
        <v>0</v>
      </c>
      <c r="I2789" s="7">
        <v>510</v>
      </c>
      <c r="J2789" s="7">
        <v>0</v>
      </c>
      <c r="K2789" s="7">
        <v>510</v>
      </c>
      <c r="L2789" s="164">
        <v>1</v>
      </c>
      <c r="M2789" s="16">
        <v>0</v>
      </c>
      <c r="N2789" s="13">
        <v>46087</v>
      </c>
    </row>
    <row r="2790" spans="1:14" x14ac:dyDescent="0.15">
      <c r="A2790" s="163" t="s">
        <v>492</v>
      </c>
      <c r="B2790" s="164">
        <v>10216</v>
      </c>
      <c r="C2790" s="163" t="s">
        <v>491</v>
      </c>
      <c r="D2790" s="164">
        <v>2</v>
      </c>
      <c r="E2790" s="7">
        <v>490</v>
      </c>
      <c r="F2790" s="7">
        <v>0</v>
      </c>
      <c r="G2790" s="7">
        <v>0</v>
      </c>
      <c r="H2790" s="7">
        <v>0</v>
      </c>
      <c r="I2790" s="7">
        <v>490</v>
      </c>
      <c r="J2790" s="7">
        <v>0</v>
      </c>
      <c r="K2790" s="7">
        <v>490</v>
      </c>
      <c r="L2790" s="164">
        <v>1</v>
      </c>
      <c r="M2790" s="16">
        <v>0</v>
      </c>
      <c r="N2790" s="13">
        <v>46087</v>
      </c>
    </row>
    <row r="2791" spans="1:14" x14ac:dyDescent="0.15">
      <c r="A2791" s="163" t="s">
        <v>493</v>
      </c>
      <c r="B2791" s="164">
        <v>10264</v>
      </c>
      <c r="C2791" s="163" t="s">
        <v>9</v>
      </c>
      <c r="D2791" s="164">
        <v>4</v>
      </c>
      <c r="E2791" s="7">
        <v>760</v>
      </c>
      <c r="F2791" s="7">
        <v>0</v>
      </c>
      <c r="G2791" s="7">
        <v>0</v>
      </c>
      <c r="H2791" s="7">
        <v>11.07</v>
      </c>
      <c r="I2791" s="7">
        <v>748.93</v>
      </c>
      <c r="J2791" s="7">
        <v>0</v>
      </c>
      <c r="K2791" s="7">
        <v>748.93</v>
      </c>
      <c r="L2791" s="164">
        <v>1</v>
      </c>
      <c r="M2791" s="16">
        <v>0</v>
      </c>
      <c r="N2791" s="13">
        <v>46087</v>
      </c>
    </row>
    <row r="2792" spans="1:14" x14ac:dyDescent="0.15">
      <c r="A2792" s="163" t="s">
        <v>557</v>
      </c>
      <c r="B2792" s="164">
        <v>10368</v>
      </c>
      <c r="C2792" s="163" t="s">
        <v>9</v>
      </c>
      <c r="D2792" s="164">
        <v>2</v>
      </c>
      <c r="E2792" s="7">
        <v>530</v>
      </c>
      <c r="F2792" s="7">
        <v>0</v>
      </c>
      <c r="G2792" s="7">
        <v>0</v>
      </c>
      <c r="H2792" s="7">
        <v>29.33</v>
      </c>
      <c r="I2792" s="7">
        <v>500.67</v>
      </c>
      <c r="J2792" s="7">
        <v>0</v>
      </c>
      <c r="K2792" s="7">
        <v>500.67</v>
      </c>
      <c r="L2792" s="164">
        <v>1</v>
      </c>
      <c r="M2792" s="16">
        <v>0</v>
      </c>
      <c r="N2792" s="13">
        <v>46087</v>
      </c>
    </row>
    <row r="2793" spans="1:14" x14ac:dyDescent="0.15">
      <c r="A2793" s="163" t="s">
        <v>494</v>
      </c>
      <c r="B2793" s="164">
        <v>10377</v>
      </c>
      <c r="C2793" s="163" t="s">
        <v>9</v>
      </c>
      <c r="D2793" s="164">
        <v>1</v>
      </c>
      <c r="E2793" s="7">
        <v>345</v>
      </c>
      <c r="F2793" s="7">
        <v>0</v>
      </c>
      <c r="G2793" s="7">
        <v>0</v>
      </c>
      <c r="H2793" s="7">
        <v>38.18</v>
      </c>
      <c r="I2793" s="7">
        <v>306.82</v>
      </c>
      <c r="J2793" s="7">
        <v>0</v>
      </c>
      <c r="K2793" s="7">
        <v>306.82</v>
      </c>
      <c r="L2793" s="164">
        <v>1</v>
      </c>
      <c r="M2793" s="16">
        <v>0</v>
      </c>
      <c r="N2793" s="13">
        <v>46087</v>
      </c>
    </row>
    <row r="2794" spans="1:14" x14ac:dyDescent="0.15">
      <c r="A2794" s="163" t="s">
        <v>544</v>
      </c>
      <c r="B2794" s="164">
        <v>10375</v>
      </c>
      <c r="C2794" s="163" t="s">
        <v>9</v>
      </c>
      <c r="D2794" s="164">
        <v>1</v>
      </c>
      <c r="E2794" s="7">
        <v>255</v>
      </c>
      <c r="F2794" s="7">
        <v>0</v>
      </c>
      <c r="G2794" s="7">
        <v>0</v>
      </c>
      <c r="H2794" s="7">
        <v>0</v>
      </c>
      <c r="I2794" s="7">
        <v>255</v>
      </c>
      <c r="J2794" s="7">
        <v>0</v>
      </c>
      <c r="K2794" s="7">
        <v>255</v>
      </c>
      <c r="L2794" s="164">
        <v>1</v>
      </c>
      <c r="M2794" s="16">
        <v>0</v>
      </c>
      <c r="N2794" s="13">
        <v>46087</v>
      </c>
    </row>
    <row r="2795" spans="1:14" x14ac:dyDescent="0.15">
      <c r="A2795" s="163" t="s">
        <v>526</v>
      </c>
      <c r="B2795" s="164">
        <v>10363</v>
      </c>
      <c r="C2795" s="163" t="s">
        <v>9</v>
      </c>
      <c r="D2795" s="164">
        <v>1</v>
      </c>
      <c r="E2795" s="7">
        <v>265</v>
      </c>
      <c r="F2795" s="7">
        <v>0</v>
      </c>
      <c r="G2795" s="7">
        <v>0</v>
      </c>
      <c r="H2795" s="7">
        <v>29.33</v>
      </c>
      <c r="I2795" s="7">
        <v>235.67</v>
      </c>
      <c r="J2795" s="7">
        <v>0</v>
      </c>
      <c r="K2795" s="7">
        <v>235.67</v>
      </c>
      <c r="L2795" s="164">
        <v>1</v>
      </c>
      <c r="M2795" s="16">
        <v>0</v>
      </c>
      <c r="N2795" s="13">
        <v>46087</v>
      </c>
    </row>
    <row r="2796" spans="1:14" x14ac:dyDescent="0.15">
      <c r="A2796" s="163" t="s">
        <v>527</v>
      </c>
      <c r="B2796" s="164">
        <v>10382</v>
      </c>
      <c r="C2796" s="163" t="s">
        <v>9</v>
      </c>
      <c r="D2796" s="164">
        <v>2</v>
      </c>
      <c r="E2796" s="7">
        <v>470</v>
      </c>
      <c r="F2796" s="7">
        <v>0</v>
      </c>
      <c r="G2796" s="7">
        <v>0</v>
      </c>
      <c r="H2796" s="7">
        <v>47</v>
      </c>
      <c r="I2796" s="7">
        <v>423</v>
      </c>
      <c r="J2796" s="7">
        <v>0</v>
      </c>
      <c r="K2796" s="7">
        <v>423</v>
      </c>
      <c r="L2796" s="164">
        <v>1</v>
      </c>
      <c r="M2796" s="16">
        <v>0</v>
      </c>
      <c r="N2796" s="13">
        <v>46087</v>
      </c>
    </row>
    <row r="2797" spans="1:14" x14ac:dyDescent="0.15">
      <c r="A2797" s="163" t="s">
        <v>604</v>
      </c>
      <c r="B2797" s="164">
        <v>10685</v>
      </c>
      <c r="C2797" s="163" t="s">
        <v>9</v>
      </c>
      <c r="D2797" s="164">
        <v>1</v>
      </c>
      <c r="E2797" s="7">
        <v>225</v>
      </c>
      <c r="F2797" s="7">
        <v>0</v>
      </c>
      <c r="G2797" s="7">
        <v>0</v>
      </c>
      <c r="H2797" s="7">
        <v>0</v>
      </c>
      <c r="I2797" s="7">
        <v>225</v>
      </c>
      <c r="J2797" s="7">
        <v>0</v>
      </c>
      <c r="K2797" s="7">
        <v>225</v>
      </c>
      <c r="L2797" s="164">
        <v>1</v>
      </c>
      <c r="M2797" s="16">
        <v>0</v>
      </c>
      <c r="N2797" s="13">
        <v>46087</v>
      </c>
    </row>
    <row r="2798" spans="1:14" x14ac:dyDescent="0.15">
      <c r="A2798" s="163" t="s">
        <v>595</v>
      </c>
      <c r="B2798" s="164">
        <v>10367</v>
      </c>
      <c r="C2798" s="163" t="s">
        <v>9</v>
      </c>
      <c r="D2798" s="164">
        <v>1</v>
      </c>
      <c r="E2798" s="7">
        <v>330</v>
      </c>
      <c r="F2798" s="7">
        <v>0</v>
      </c>
      <c r="G2798" s="7">
        <v>0</v>
      </c>
      <c r="H2798" s="7">
        <v>47.72</v>
      </c>
      <c r="I2798" s="7">
        <v>282.27999999999997</v>
      </c>
      <c r="J2798" s="7">
        <v>0</v>
      </c>
      <c r="K2798" s="7">
        <v>282.27999999999997</v>
      </c>
      <c r="L2798" s="164">
        <v>1</v>
      </c>
      <c r="M2798" s="16">
        <v>0</v>
      </c>
      <c r="N2798" s="13">
        <v>46087</v>
      </c>
    </row>
    <row r="2799" spans="1:14" x14ac:dyDescent="0.15">
      <c r="A2799" s="163" t="s">
        <v>545</v>
      </c>
      <c r="B2799" s="164">
        <v>10033</v>
      </c>
      <c r="C2799" s="163" t="s">
        <v>77</v>
      </c>
      <c r="D2799" s="164">
        <v>1</v>
      </c>
      <c r="E2799" s="7">
        <v>1290</v>
      </c>
      <c r="F2799" s="7">
        <v>0</v>
      </c>
      <c r="G2799" s="7">
        <v>0</v>
      </c>
      <c r="H2799" s="7">
        <v>0</v>
      </c>
      <c r="I2799" s="7">
        <v>1290</v>
      </c>
      <c r="J2799" s="7">
        <v>0</v>
      </c>
      <c r="K2799" s="7">
        <v>1290</v>
      </c>
      <c r="L2799" s="164">
        <v>1</v>
      </c>
      <c r="M2799" s="16">
        <v>0</v>
      </c>
      <c r="N2799" s="13">
        <v>46087</v>
      </c>
    </row>
    <row r="2800" spans="1:14" x14ac:dyDescent="0.15">
      <c r="A2800" s="163" t="s">
        <v>651</v>
      </c>
      <c r="B2800" s="164">
        <v>10355</v>
      </c>
      <c r="C2800" s="163" t="s">
        <v>19</v>
      </c>
      <c r="D2800" s="164">
        <v>1</v>
      </c>
      <c r="E2800" s="7">
        <v>350</v>
      </c>
      <c r="F2800" s="7">
        <v>0</v>
      </c>
      <c r="G2800" s="7">
        <v>0</v>
      </c>
      <c r="H2800" s="7">
        <v>0</v>
      </c>
      <c r="I2800" s="7">
        <v>350</v>
      </c>
      <c r="J2800" s="7">
        <v>0</v>
      </c>
      <c r="K2800" s="7">
        <v>350</v>
      </c>
      <c r="L2800" s="164">
        <v>1</v>
      </c>
      <c r="M2800" s="16">
        <v>0</v>
      </c>
      <c r="N2800" s="13">
        <v>46087</v>
      </c>
    </row>
    <row r="2801" spans="1:14" x14ac:dyDescent="0.15">
      <c r="A2801" s="163" t="s">
        <v>495</v>
      </c>
      <c r="B2801" s="164">
        <v>10354</v>
      </c>
      <c r="C2801" s="163" t="s">
        <v>19</v>
      </c>
      <c r="D2801" s="164">
        <v>3</v>
      </c>
      <c r="E2801" s="7">
        <v>1050</v>
      </c>
      <c r="F2801" s="7">
        <v>0</v>
      </c>
      <c r="G2801" s="7">
        <v>0</v>
      </c>
      <c r="H2801" s="7">
        <v>0</v>
      </c>
      <c r="I2801" s="7">
        <v>1050</v>
      </c>
      <c r="J2801" s="7">
        <v>0</v>
      </c>
      <c r="K2801" s="7">
        <v>1050</v>
      </c>
      <c r="L2801" s="164">
        <v>1</v>
      </c>
      <c r="M2801" s="16">
        <v>0</v>
      </c>
      <c r="N2801" s="13">
        <v>46087</v>
      </c>
    </row>
    <row r="2802" spans="1:14" x14ac:dyDescent="0.15">
      <c r="A2802" s="163" t="s">
        <v>529</v>
      </c>
      <c r="B2802" s="164">
        <v>10353</v>
      </c>
      <c r="C2802" s="163" t="s">
        <v>19</v>
      </c>
      <c r="D2802" s="164">
        <v>3</v>
      </c>
      <c r="E2802" s="7">
        <v>1050</v>
      </c>
      <c r="F2802" s="7">
        <v>0</v>
      </c>
      <c r="G2802" s="7">
        <v>0</v>
      </c>
      <c r="H2802" s="7">
        <v>0</v>
      </c>
      <c r="I2802" s="7">
        <v>1050</v>
      </c>
      <c r="J2802" s="7">
        <v>0</v>
      </c>
      <c r="K2802" s="7">
        <v>1050</v>
      </c>
      <c r="L2802" s="164">
        <v>1</v>
      </c>
      <c r="M2802" s="16">
        <v>0</v>
      </c>
      <c r="N2802" s="13">
        <v>46087</v>
      </c>
    </row>
    <row r="2803" spans="1:14" x14ac:dyDescent="0.15">
      <c r="A2803" s="163" t="s">
        <v>498</v>
      </c>
      <c r="B2803" s="164">
        <v>10356</v>
      </c>
      <c r="C2803" s="163" t="s">
        <v>19</v>
      </c>
      <c r="D2803" s="164">
        <v>1</v>
      </c>
      <c r="E2803" s="7">
        <v>360</v>
      </c>
      <c r="F2803" s="7">
        <v>0</v>
      </c>
      <c r="G2803" s="7">
        <v>0</v>
      </c>
      <c r="H2803" s="7">
        <v>20.96</v>
      </c>
      <c r="I2803" s="7">
        <v>339.04</v>
      </c>
      <c r="J2803" s="7">
        <v>0</v>
      </c>
      <c r="K2803" s="7">
        <v>339.04</v>
      </c>
      <c r="L2803" s="164">
        <v>1</v>
      </c>
      <c r="M2803" s="16">
        <v>0</v>
      </c>
      <c r="N2803" s="13">
        <v>46087</v>
      </c>
    </row>
    <row r="2804" spans="1:14" x14ac:dyDescent="0.15">
      <c r="A2804" s="163" t="s">
        <v>512</v>
      </c>
      <c r="B2804" s="164">
        <v>10427</v>
      </c>
      <c r="C2804" s="163" t="s">
        <v>12</v>
      </c>
      <c r="D2804" s="164">
        <v>1</v>
      </c>
      <c r="E2804" s="7">
        <v>359</v>
      </c>
      <c r="F2804" s="7">
        <v>0</v>
      </c>
      <c r="G2804" s="7">
        <v>0</v>
      </c>
      <c r="H2804" s="7">
        <v>39.729999999999997</v>
      </c>
      <c r="I2804" s="7">
        <v>319.27</v>
      </c>
      <c r="J2804" s="7">
        <v>0</v>
      </c>
      <c r="K2804" s="7">
        <v>319.27</v>
      </c>
      <c r="L2804" s="164">
        <v>1</v>
      </c>
      <c r="M2804" s="16">
        <v>0</v>
      </c>
      <c r="N2804" s="13">
        <v>46087</v>
      </c>
    </row>
    <row r="2805" spans="1:14" x14ac:dyDescent="0.15">
      <c r="A2805" s="163" t="s">
        <v>617</v>
      </c>
      <c r="B2805" s="164">
        <v>10428</v>
      </c>
      <c r="C2805" s="163" t="s">
        <v>12</v>
      </c>
      <c r="D2805" s="164">
        <v>1</v>
      </c>
      <c r="E2805" s="7">
        <v>349</v>
      </c>
      <c r="F2805" s="7">
        <v>0</v>
      </c>
      <c r="G2805" s="7">
        <v>0</v>
      </c>
      <c r="H2805" s="7">
        <v>0</v>
      </c>
      <c r="I2805" s="7">
        <v>349</v>
      </c>
      <c r="J2805" s="7">
        <v>0</v>
      </c>
      <c r="K2805" s="7">
        <v>349</v>
      </c>
      <c r="L2805" s="164">
        <v>1</v>
      </c>
      <c r="M2805" s="16">
        <v>0</v>
      </c>
      <c r="N2805" s="13">
        <v>46087</v>
      </c>
    </row>
    <row r="2806" spans="1:14" x14ac:dyDescent="0.15">
      <c r="A2806" s="163" t="s">
        <v>569</v>
      </c>
      <c r="B2806" s="164">
        <v>10404</v>
      </c>
      <c r="C2806" s="163" t="s">
        <v>35</v>
      </c>
      <c r="D2806" s="164">
        <v>1</v>
      </c>
      <c r="E2806" s="7">
        <v>355</v>
      </c>
      <c r="F2806" s="7">
        <v>0</v>
      </c>
      <c r="G2806" s="7">
        <v>0</v>
      </c>
      <c r="H2806" s="7">
        <v>0</v>
      </c>
      <c r="I2806" s="7">
        <v>355</v>
      </c>
      <c r="J2806" s="7">
        <v>0</v>
      </c>
      <c r="K2806" s="7">
        <v>355</v>
      </c>
      <c r="L2806" s="164">
        <v>1</v>
      </c>
      <c r="M2806" s="16">
        <v>0</v>
      </c>
      <c r="N2806" s="13">
        <v>46087</v>
      </c>
    </row>
    <row r="2807" spans="1:14" x14ac:dyDescent="0.15">
      <c r="A2807" s="163" t="s">
        <v>867</v>
      </c>
      <c r="B2807" s="164">
        <v>10743</v>
      </c>
      <c r="C2807" s="163" t="s">
        <v>462</v>
      </c>
      <c r="D2807" s="164">
        <v>1</v>
      </c>
      <c r="E2807" s="7">
        <v>25</v>
      </c>
      <c r="F2807" s="7">
        <v>0</v>
      </c>
      <c r="G2807" s="7">
        <v>0</v>
      </c>
      <c r="H2807" s="7">
        <v>2.42</v>
      </c>
      <c r="I2807" s="7">
        <v>22.58</v>
      </c>
      <c r="J2807" s="7">
        <v>0</v>
      </c>
      <c r="K2807" s="7">
        <v>22.58</v>
      </c>
      <c r="L2807" s="164">
        <v>1</v>
      </c>
      <c r="M2807" s="16">
        <v>0</v>
      </c>
      <c r="N2807" s="13">
        <v>46087</v>
      </c>
    </row>
    <row r="2808" spans="1:14" x14ac:dyDescent="0.15">
      <c r="A2808" s="163" t="s">
        <v>370</v>
      </c>
      <c r="B2808" s="164">
        <v>10175</v>
      </c>
      <c r="C2808" s="163" t="s">
        <v>462</v>
      </c>
      <c r="D2808" s="164">
        <v>1</v>
      </c>
      <c r="E2808" s="7">
        <v>220</v>
      </c>
      <c r="F2808" s="7">
        <v>0</v>
      </c>
      <c r="G2808" s="7">
        <v>0</v>
      </c>
      <c r="H2808" s="7">
        <v>21.29</v>
      </c>
      <c r="I2808" s="7">
        <v>198.71</v>
      </c>
      <c r="J2808" s="7">
        <v>0</v>
      </c>
      <c r="K2808" s="7">
        <v>198.71</v>
      </c>
      <c r="L2808" s="164">
        <v>1</v>
      </c>
      <c r="M2808" s="16">
        <v>0</v>
      </c>
      <c r="N2808" s="13">
        <v>46087</v>
      </c>
    </row>
    <row r="2809" spans="1:14" x14ac:dyDescent="0.15">
      <c r="A2809" s="163" t="s">
        <v>613</v>
      </c>
      <c r="B2809" s="164">
        <v>10493</v>
      </c>
      <c r="C2809" s="163" t="s">
        <v>98</v>
      </c>
      <c r="D2809" s="164">
        <v>1</v>
      </c>
      <c r="E2809" s="7">
        <v>58</v>
      </c>
      <c r="F2809" s="7">
        <v>0</v>
      </c>
      <c r="G2809" s="7">
        <v>0</v>
      </c>
      <c r="H2809" s="7">
        <v>0</v>
      </c>
      <c r="I2809" s="7">
        <v>58</v>
      </c>
      <c r="J2809" s="7">
        <v>0</v>
      </c>
      <c r="K2809" s="7">
        <v>58</v>
      </c>
      <c r="L2809" s="164">
        <v>1</v>
      </c>
      <c r="M2809" s="16">
        <v>0</v>
      </c>
      <c r="N2809" s="13">
        <v>46087</v>
      </c>
    </row>
    <row r="2810" spans="1:14" x14ac:dyDescent="0.15">
      <c r="A2810" s="163" t="s">
        <v>427</v>
      </c>
      <c r="B2810" s="164">
        <v>10633</v>
      </c>
      <c r="C2810" s="163" t="s">
        <v>727</v>
      </c>
      <c r="D2810" s="164">
        <v>2</v>
      </c>
      <c r="E2810" s="7">
        <v>318</v>
      </c>
      <c r="F2810" s="7">
        <v>0</v>
      </c>
      <c r="G2810" s="7">
        <v>0</v>
      </c>
      <c r="H2810" s="7">
        <v>9.26</v>
      </c>
      <c r="I2810" s="7">
        <v>308.74</v>
      </c>
      <c r="J2810" s="7">
        <v>0</v>
      </c>
      <c r="K2810" s="7">
        <v>308.74</v>
      </c>
      <c r="L2810" s="164">
        <v>1</v>
      </c>
      <c r="M2810" s="16">
        <v>0</v>
      </c>
      <c r="N2810" s="13">
        <v>46087</v>
      </c>
    </row>
    <row r="2811" spans="1:14" x14ac:dyDescent="0.15">
      <c r="A2811" s="163" t="s">
        <v>845</v>
      </c>
      <c r="B2811" s="164">
        <v>10641111111111</v>
      </c>
      <c r="C2811" s="163" t="s">
        <v>462</v>
      </c>
      <c r="D2811" s="164">
        <v>1</v>
      </c>
      <c r="E2811" s="7">
        <v>280</v>
      </c>
      <c r="F2811" s="7">
        <v>0</v>
      </c>
      <c r="G2811" s="7">
        <v>0</v>
      </c>
      <c r="H2811" s="7">
        <v>27.1</v>
      </c>
      <c r="I2811" s="7">
        <v>252.9</v>
      </c>
      <c r="J2811" s="7">
        <v>0</v>
      </c>
      <c r="K2811" s="7">
        <v>252.9</v>
      </c>
      <c r="L2811" s="164">
        <v>1</v>
      </c>
      <c r="M2811" s="16">
        <v>0</v>
      </c>
      <c r="N2811" s="13">
        <v>46087</v>
      </c>
    </row>
    <row r="2812" spans="1:14" x14ac:dyDescent="0.15">
      <c r="A2812" s="163" t="s">
        <v>500</v>
      </c>
      <c r="B2812" s="164">
        <v>10494</v>
      </c>
      <c r="C2812" s="163" t="s">
        <v>98</v>
      </c>
      <c r="D2812" s="164">
        <v>1</v>
      </c>
      <c r="E2812" s="7">
        <v>38</v>
      </c>
      <c r="F2812" s="7">
        <v>0</v>
      </c>
      <c r="G2812" s="7">
        <v>0</v>
      </c>
      <c r="H2812" s="7">
        <v>0</v>
      </c>
      <c r="I2812" s="7">
        <v>38</v>
      </c>
      <c r="J2812" s="7">
        <v>0</v>
      </c>
      <c r="K2812" s="7">
        <v>38</v>
      </c>
      <c r="L2812" s="164">
        <v>1</v>
      </c>
      <c r="M2812" s="16">
        <v>0</v>
      </c>
      <c r="N2812" s="13">
        <v>46087</v>
      </c>
    </row>
    <row r="2813" spans="1:14" x14ac:dyDescent="0.15">
      <c r="A2813" s="163" t="s">
        <v>429</v>
      </c>
      <c r="B2813" s="164">
        <v>10632</v>
      </c>
      <c r="C2813" s="163" t="s">
        <v>727</v>
      </c>
      <c r="D2813" s="164">
        <v>5</v>
      </c>
      <c r="E2813" s="7">
        <v>795</v>
      </c>
      <c r="F2813" s="7">
        <v>0</v>
      </c>
      <c r="G2813" s="7">
        <v>0</v>
      </c>
      <c r="H2813" s="7">
        <v>0</v>
      </c>
      <c r="I2813" s="7">
        <v>795</v>
      </c>
      <c r="J2813" s="7">
        <v>0</v>
      </c>
      <c r="K2813" s="7">
        <v>795</v>
      </c>
      <c r="L2813" s="164">
        <v>1</v>
      </c>
      <c r="M2813" s="16">
        <v>0</v>
      </c>
      <c r="N2813" s="13">
        <v>46087</v>
      </c>
    </row>
    <row r="2814" spans="1:14" x14ac:dyDescent="0.15">
      <c r="A2814" s="163" t="s">
        <v>515</v>
      </c>
      <c r="B2814" s="164">
        <v>10039</v>
      </c>
      <c r="C2814" s="163" t="s">
        <v>516</v>
      </c>
      <c r="D2814" s="164">
        <v>1</v>
      </c>
      <c r="E2814" s="7">
        <v>75</v>
      </c>
      <c r="F2814" s="7">
        <v>0</v>
      </c>
      <c r="G2814" s="7">
        <v>0</v>
      </c>
      <c r="H2814" s="7">
        <v>8.49</v>
      </c>
      <c r="I2814" s="7">
        <v>66.510000000000005</v>
      </c>
      <c r="J2814" s="7">
        <v>0</v>
      </c>
      <c r="K2814" s="7">
        <v>66.510000000000005</v>
      </c>
      <c r="L2814" s="164">
        <v>1</v>
      </c>
      <c r="M2814" s="16">
        <v>0</v>
      </c>
      <c r="N2814" s="13">
        <v>46088</v>
      </c>
    </row>
    <row r="2815" spans="1:14" x14ac:dyDescent="0.15">
      <c r="A2815" s="163" t="s">
        <v>480</v>
      </c>
      <c r="B2815" s="164">
        <v>10225</v>
      </c>
      <c r="C2815" s="163" t="s">
        <v>481</v>
      </c>
      <c r="D2815" s="164">
        <v>1</v>
      </c>
      <c r="E2815" s="7">
        <v>255</v>
      </c>
      <c r="F2815" s="7">
        <v>0</v>
      </c>
      <c r="G2815" s="7">
        <v>0</v>
      </c>
      <c r="H2815" s="7">
        <v>0</v>
      </c>
      <c r="I2815" s="7">
        <v>255</v>
      </c>
      <c r="J2815" s="7">
        <v>0</v>
      </c>
      <c r="K2815" s="7">
        <v>255</v>
      </c>
      <c r="L2815" s="164">
        <v>1</v>
      </c>
      <c r="M2815" s="16">
        <v>0</v>
      </c>
      <c r="N2815" s="13">
        <v>46088</v>
      </c>
    </row>
    <row r="2816" spans="1:14" x14ac:dyDescent="0.15">
      <c r="A2816" s="163" t="s">
        <v>550</v>
      </c>
      <c r="B2816" s="164">
        <v>10072</v>
      </c>
      <c r="C2816" s="163" t="s">
        <v>481</v>
      </c>
      <c r="D2816" s="164">
        <v>1</v>
      </c>
      <c r="E2816" s="7">
        <v>315</v>
      </c>
      <c r="F2816" s="7">
        <v>0</v>
      </c>
      <c r="G2816" s="7">
        <v>0</v>
      </c>
      <c r="H2816" s="7">
        <v>0</v>
      </c>
      <c r="I2816" s="7">
        <v>315</v>
      </c>
      <c r="J2816" s="7">
        <v>0</v>
      </c>
      <c r="K2816" s="7">
        <v>315</v>
      </c>
      <c r="L2816" s="164">
        <v>1</v>
      </c>
      <c r="M2816" s="16">
        <v>0</v>
      </c>
      <c r="N2816" s="13">
        <v>46088</v>
      </c>
    </row>
    <row r="2817" spans="1:14" x14ac:dyDescent="0.15">
      <c r="A2817" s="163" t="s">
        <v>504</v>
      </c>
      <c r="B2817" s="164">
        <v>10125</v>
      </c>
      <c r="C2817" s="163" t="s">
        <v>483</v>
      </c>
      <c r="D2817" s="164">
        <v>1</v>
      </c>
      <c r="E2817" s="7">
        <v>275</v>
      </c>
      <c r="F2817" s="7">
        <v>0</v>
      </c>
      <c r="G2817" s="7">
        <v>0</v>
      </c>
      <c r="H2817" s="7">
        <v>31.13</v>
      </c>
      <c r="I2817" s="7">
        <v>243.87</v>
      </c>
      <c r="J2817" s="7">
        <v>0</v>
      </c>
      <c r="K2817" s="7">
        <v>243.87</v>
      </c>
      <c r="L2817" s="164">
        <v>1</v>
      </c>
      <c r="M2817" s="16">
        <v>0</v>
      </c>
      <c r="N2817" s="13">
        <v>46088</v>
      </c>
    </row>
    <row r="2818" spans="1:14" x14ac:dyDescent="0.15">
      <c r="A2818" s="163" t="s">
        <v>576</v>
      </c>
      <c r="B2818" s="164">
        <v>10111</v>
      </c>
      <c r="C2818" s="163" t="s">
        <v>483</v>
      </c>
      <c r="D2818" s="164">
        <v>1</v>
      </c>
      <c r="E2818" s="7">
        <v>355</v>
      </c>
      <c r="F2818" s="7">
        <v>0</v>
      </c>
      <c r="G2818" s="7">
        <v>0</v>
      </c>
      <c r="H2818" s="7">
        <v>0</v>
      </c>
      <c r="I2818" s="7">
        <v>355</v>
      </c>
      <c r="J2818" s="7">
        <v>0</v>
      </c>
      <c r="K2818" s="7">
        <v>355</v>
      </c>
      <c r="L2818" s="164">
        <v>1</v>
      </c>
      <c r="M2818" s="16">
        <v>0</v>
      </c>
      <c r="N2818" s="13">
        <v>46088</v>
      </c>
    </row>
    <row r="2819" spans="1:14" x14ac:dyDescent="0.15">
      <c r="A2819" s="163" t="s">
        <v>738</v>
      </c>
      <c r="B2819" s="164">
        <v>10073</v>
      </c>
      <c r="C2819" s="163" t="s">
        <v>541</v>
      </c>
      <c r="D2819" s="164">
        <v>1</v>
      </c>
      <c r="E2819" s="7">
        <v>335</v>
      </c>
      <c r="F2819" s="7">
        <v>0</v>
      </c>
      <c r="G2819" s="7">
        <v>0</v>
      </c>
      <c r="H2819" s="7">
        <v>37.92</v>
      </c>
      <c r="I2819" s="7">
        <v>297.08</v>
      </c>
      <c r="J2819" s="7">
        <v>0</v>
      </c>
      <c r="K2819" s="7">
        <v>297.08</v>
      </c>
      <c r="L2819" s="164">
        <v>1</v>
      </c>
      <c r="M2819" s="16">
        <v>0</v>
      </c>
      <c r="N2819" s="13">
        <v>46088</v>
      </c>
    </row>
    <row r="2820" spans="1:14" x14ac:dyDescent="0.15">
      <c r="A2820" s="163" t="s">
        <v>733</v>
      </c>
      <c r="B2820" s="164">
        <v>10113</v>
      </c>
      <c r="C2820" s="163" t="s">
        <v>541</v>
      </c>
      <c r="D2820" s="164">
        <v>1</v>
      </c>
      <c r="E2820" s="7">
        <v>375</v>
      </c>
      <c r="F2820" s="7">
        <v>0</v>
      </c>
      <c r="G2820" s="7">
        <v>0</v>
      </c>
      <c r="H2820" s="7">
        <v>75</v>
      </c>
      <c r="I2820" s="7">
        <v>300</v>
      </c>
      <c r="J2820" s="7">
        <v>0</v>
      </c>
      <c r="K2820" s="7">
        <v>300</v>
      </c>
      <c r="L2820" s="164">
        <v>1</v>
      </c>
      <c r="M2820" s="16">
        <v>0</v>
      </c>
      <c r="N2820" s="13">
        <v>46088</v>
      </c>
    </row>
    <row r="2821" spans="1:14" x14ac:dyDescent="0.15">
      <c r="A2821" s="163" t="s">
        <v>612</v>
      </c>
      <c r="B2821" s="164">
        <v>10051</v>
      </c>
      <c r="C2821" s="163" t="s">
        <v>481</v>
      </c>
      <c r="D2821" s="164">
        <v>2</v>
      </c>
      <c r="E2821" s="7">
        <v>630</v>
      </c>
      <c r="F2821" s="7">
        <v>0</v>
      </c>
      <c r="G2821" s="7">
        <v>0</v>
      </c>
      <c r="H2821" s="7">
        <v>0</v>
      </c>
      <c r="I2821" s="7">
        <v>630</v>
      </c>
      <c r="J2821" s="7">
        <v>0</v>
      </c>
      <c r="K2821" s="7">
        <v>630</v>
      </c>
      <c r="L2821" s="164">
        <v>1</v>
      </c>
      <c r="M2821" s="16">
        <v>0</v>
      </c>
      <c r="N2821" s="13">
        <v>46088</v>
      </c>
    </row>
    <row r="2822" spans="1:14" x14ac:dyDescent="0.15">
      <c r="A2822" s="163" t="s">
        <v>521</v>
      </c>
      <c r="B2822" s="164">
        <v>10095</v>
      </c>
      <c r="C2822" s="163" t="s">
        <v>483</v>
      </c>
      <c r="D2822" s="164">
        <v>1</v>
      </c>
      <c r="E2822" s="7">
        <v>260</v>
      </c>
      <c r="F2822" s="7">
        <v>0</v>
      </c>
      <c r="G2822" s="7">
        <v>0</v>
      </c>
      <c r="H2822" s="7">
        <v>0</v>
      </c>
      <c r="I2822" s="7">
        <v>260</v>
      </c>
      <c r="J2822" s="7">
        <v>0</v>
      </c>
      <c r="K2822" s="7">
        <v>260</v>
      </c>
      <c r="L2822" s="164">
        <v>1</v>
      </c>
      <c r="M2822" s="16">
        <v>0</v>
      </c>
      <c r="N2822" s="13">
        <v>46088</v>
      </c>
    </row>
    <row r="2823" spans="1:14" x14ac:dyDescent="0.15">
      <c r="A2823" s="163" t="s">
        <v>577</v>
      </c>
      <c r="B2823" s="164">
        <v>10097</v>
      </c>
      <c r="C2823" s="163" t="s">
        <v>483</v>
      </c>
      <c r="D2823" s="164">
        <v>1</v>
      </c>
      <c r="E2823" s="7">
        <v>355</v>
      </c>
      <c r="F2823" s="7">
        <v>0</v>
      </c>
      <c r="G2823" s="7">
        <v>0</v>
      </c>
      <c r="H2823" s="7">
        <v>0</v>
      </c>
      <c r="I2823" s="7">
        <v>355</v>
      </c>
      <c r="J2823" s="7">
        <v>0</v>
      </c>
      <c r="K2823" s="7">
        <v>355</v>
      </c>
      <c r="L2823" s="164">
        <v>1</v>
      </c>
      <c r="M2823" s="16">
        <v>0</v>
      </c>
      <c r="N2823" s="13">
        <v>46088</v>
      </c>
    </row>
    <row r="2824" spans="1:14" x14ac:dyDescent="0.15">
      <c r="A2824" s="163" t="s">
        <v>602</v>
      </c>
      <c r="B2824" s="164">
        <v>10089</v>
      </c>
      <c r="C2824" s="163" t="s">
        <v>481</v>
      </c>
      <c r="D2824" s="164">
        <v>1</v>
      </c>
      <c r="E2824" s="7">
        <v>355</v>
      </c>
      <c r="F2824" s="7">
        <v>0</v>
      </c>
      <c r="G2824" s="7">
        <v>0</v>
      </c>
      <c r="H2824" s="7">
        <v>0</v>
      </c>
      <c r="I2824" s="7">
        <v>355</v>
      </c>
      <c r="J2824" s="7">
        <v>0</v>
      </c>
      <c r="K2824" s="7">
        <v>355</v>
      </c>
      <c r="L2824" s="164">
        <v>1</v>
      </c>
      <c r="M2824" s="16">
        <v>0</v>
      </c>
      <c r="N2824" s="13">
        <v>46088</v>
      </c>
    </row>
    <row r="2825" spans="1:14" x14ac:dyDescent="0.15">
      <c r="A2825" s="163" t="s">
        <v>486</v>
      </c>
      <c r="B2825" s="164">
        <v>10075</v>
      </c>
      <c r="C2825" s="163" t="s">
        <v>481</v>
      </c>
      <c r="D2825" s="164">
        <v>1</v>
      </c>
      <c r="E2825" s="7">
        <v>275</v>
      </c>
      <c r="F2825" s="7">
        <v>0</v>
      </c>
      <c r="G2825" s="7">
        <v>0</v>
      </c>
      <c r="H2825" s="7">
        <v>31.13</v>
      </c>
      <c r="I2825" s="7">
        <v>243.87</v>
      </c>
      <c r="J2825" s="7">
        <v>0</v>
      </c>
      <c r="K2825" s="7">
        <v>243.87</v>
      </c>
      <c r="L2825" s="164">
        <v>1</v>
      </c>
      <c r="M2825" s="16">
        <v>0</v>
      </c>
      <c r="N2825" s="13">
        <v>46088</v>
      </c>
    </row>
    <row r="2826" spans="1:14" x14ac:dyDescent="0.15">
      <c r="A2826" s="163" t="s">
        <v>572</v>
      </c>
      <c r="B2826" s="164">
        <v>10077</v>
      </c>
      <c r="C2826" s="163" t="s">
        <v>481</v>
      </c>
      <c r="D2826" s="164">
        <v>1</v>
      </c>
      <c r="E2826" s="7">
        <v>355</v>
      </c>
      <c r="F2826" s="7">
        <v>0</v>
      </c>
      <c r="G2826" s="7">
        <v>0</v>
      </c>
      <c r="H2826" s="7">
        <v>0</v>
      </c>
      <c r="I2826" s="7">
        <v>355</v>
      </c>
      <c r="J2826" s="7">
        <v>0</v>
      </c>
      <c r="K2826" s="7">
        <v>355</v>
      </c>
      <c r="L2826" s="164">
        <v>1</v>
      </c>
      <c r="M2826" s="16">
        <v>0</v>
      </c>
      <c r="N2826" s="13">
        <v>46088</v>
      </c>
    </row>
    <row r="2827" spans="1:14" x14ac:dyDescent="0.15">
      <c r="A2827" s="163" t="s">
        <v>487</v>
      </c>
      <c r="B2827" s="164">
        <v>10442</v>
      </c>
      <c r="C2827" s="163" t="s">
        <v>99</v>
      </c>
      <c r="D2827" s="164">
        <v>1</v>
      </c>
      <c r="E2827" s="7">
        <v>83</v>
      </c>
      <c r="F2827" s="7">
        <v>0</v>
      </c>
      <c r="G2827" s="7">
        <v>0</v>
      </c>
      <c r="H2827" s="7">
        <v>9.39</v>
      </c>
      <c r="I2827" s="7">
        <v>73.61</v>
      </c>
      <c r="J2827" s="7">
        <v>0</v>
      </c>
      <c r="K2827" s="7">
        <v>73.61</v>
      </c>
      <c r="L2827" s="164">
        <v>1</v>
      </c>
      <c r="M2827" s="16">
        <v>0</v>
      </c>
      <c r="N2827" s="13">
        <v>46088</v>
      </c>
    </row>
    <row r="2828" spans="1:14" x14ac:dyDescent="0.15">
      <c r="A2828" s="163" t="s">
        <v>488</v>
      </c>
      <c r="B2828" s="164">
        <v>10440</v>
      </c>
      <c r="C2828" s="163" t="s">
        <v>99</v>
      </c>
      <c r="D2828" s="164">
        <v>1</v>
      </c>
      <c r="E2828" s="7">
        <v>88</v>
      </c>
      <c r="F2828" s="7">
        <v>0</v>
      </c>
      <c r="G2828" s="7">
        <v>0</v>
      </c>
      <c r="H2828" s="7">
        <v>0</v>
      </c>
      <c r="I2828" s="7">
        <v>88</v>
      </c>
      <c r="J2828" s="7">
        <v>0</v>
      </c>
      <c r="K2828" s="7">
        <v>88</v>
      </c>
      <c r="L2828" s="164">
        <v>1</v>
      </c>
      <c r="M2828" s="16">
        <v>0</v>
      </c>
      <c r="N2828" s="13">
        <v>46088</v>
      </c>
    </row>
    <row r="2829" spans="1:14" x14ac:dyDescent="0.15">
      <c r="A2829" s="163" t="s">
        <v>751</v>
      </c>
      <c r="B2829" s="164">
        <v>10439</v>
      </c>
      <c r="C2829" s="163" t="s">
        <v>99</v>
      </c>
      <c r="D2829" s="164">
        <v>2</v>
      </c>
      <c r="E2829" s="7">
        <v>238</v>
      </c>
      <c r="F2829" s="7">
        <v>0</v>
      </c>
      <c r="G2829" s="7">
        <v>0</v>
      </c>
      <c r="H2829" s="7">
        <v>26.94</v>
      </c>
      <c r="I2829" s="7">
        <v>211.06</v>
      </c>
      <c r="J2829" s="7">
        <v>0</v>
      </c>
      <c r="K2829" s="7">
        <v>211.06</v>
      </c>
      <c r="L2829" s="164">
        <v>1</v>
      </c>
      <c r="M2829" s="16">
        <v>0</v>
      </c>
      <c r="N2829" s="13">
        <v>46088</v>
      </c>
    </row>
    <row r="2830" spans="1:14" x14ac:dyDescent="0.15">
      <c r="A2830" s="163" t="s">
        <v>542</v>
      </c>
      <c r="B2830" s="164">
        <v>10436</v>
      </c>
      <c r="C2830" s="163" t="s">
        <v>99</v>
      </c>
      <c r="D2830" s="164">
        <v>1</v>
      </c>
      <c r="E2830" s="7">
        <v>45</v>
      </c>
      <c r="F2830" s="7">
        <v>0</v>
      </c>
      <c r="G2830" s="7">
        <v>0</v>
      </c>
      <c r="H2830" s="7">
        <v>0</v>
      </c>
      <c r="I2830" s="7">
        <v>45</v>
      </c>
      <c r="J2830" s="7">
        <v>0</v>
      </c>
      <c r="K2830" s="7">
        <v>45</v>
      </c>
      <c r="L2830" s="164">
        <v>1</v>
      </c>
      <c r="M2830" s="16">
        <v>0</v>
      </c>
      <c r="N2830" s="13">
        <v>46088</v>
      </c>
    </row>
    <row r="2831" spans="1:14" x14ac:dyDescent="0.15">
      <c r="A2831" s="163" t="s">
        <v>551</v>
      </c>
      <c r="B2831" s="164">
        <v>10437</v>
      </c>
      <c r="C2831" s="163" t="s">
        <v>99</v>
      </c>
      <c r="D2831" s="164">
        <v>1</v>
      </c>
      <c r="E2831" s="7">
        <v>105</v>
      </c>
      <c r="F2831" s="7">
        <v>0</v>
      </c>
      <c r="G2831" s="7">
        <v>0</v>
      </c>
      <c r="H2831" s="7">
        <v>0</v>
      </c>
      <c r="I2831" s="7">
        <v>105</v>
      </c>
      <c r="J2831" s="7">
        <v>0</v>
      </c>
      <c r="K2831" s="7">
        <v>105</v>
      </c>
      <c r="L2831" s="164">
        <v>1</v>
      </c>
      <c r="M2831" s="16">
        <v>0</v>
      </c>
      <c r="N2831" s="13">
        <v>46088</v>
      </c>
    </row>
    <row r="2832" spans="1:14" x14ac:dyDescent="0.15">
      <c r="A2832" s="163" t="s">
        <v>490</v>
      </c>
      <c r="B2832" s="164">
        <v>10223</v>
      </c>
      <c r="C2832" s="163" t="s">
        <v>491</v>
      </c>
      <c r="D2832" s="164">
        <v>1</v>
      </c>
      <c r="E2832" s="7">
        <v>275</v>
      </c>
      <c r="F2832" s="7">
        <v>0</v>
      </c>
      <c r="G2832" s="7">
        <v>0</v>
      </c>
      <c r="H2832" s="7">
        <v>0</v>
      </c>
      <c r="I2832" s="7">
        <v>275</v>
      </c>
      <c r="J2832" s="7">
        <v>0</v>
      </c>
      <c r="K2832" s="7">
        <v>275</v>
      </c>
      <c r="L2832" s="164">
        <v>1</v>
      </c>
      <c r="M2832" s="16">
        <v>0</v>
      </c>
      <c r="N2832" s="13">
        <v>46088</v>
      </c>
    </row>
    <row r="2833" spans="1:14" x14ac:dyDescent="0.15">
      <c r="A2833" s="163" t="s">
        <v>870</v>
      </c>
      <c r="B2833" s="164">
        <v>10745</v>
      </c>
      <c r="C2833" s="163" t="s">
        <v>462</v>
      </c>
      <c r="D2833" s="164">
        <v>1</v>
      </c>
      <c r="E2833" s="7">
        <v>260</v>
      </c>
      <c r="F2833" s="7">
        <v>0</v>
      </c>
      <c r="G2833" s="7">
        <v>0</v>
      </c>
      <c r="H2833" s="7">
        <v>0</v>
      </c>
      <c r="I2833" s="7">
        <v>260</v>
      </c>
      <c r="J2833" s="7">
        <v>0</v>
      </c>
      <c r="K2833" s="7">
        <v>260</v>
      </c>
      <c r="L2833" s="164">
        <v>1</v>
      </c>
      <c r="M2833" s="16">
        <v>0</v>
      </c>
      <c r="N2833" s="13">
        <v>46088</v>
      </c>
    </row>
    <row r="2834" spans="1:14" x14ac:dyDescent="0.15">
      <c r="A2834" s="163" t="s">
        <v>493</v>
      </c>
      <c r="B2834" s="164">
        <v>10264</v>
      </c>
      <c r="C2834" s="163" t="s">
        <v>9</v>
      </c>
      <c r="D2834" s="164">
        <v>8</v>
      </c>
      <c r="E2834" s="7">
        <v>1520</v>
      </c>
      <c r="F2834" s="7">
        <v>0</v>
      </c>
      <c r="G2834" s="7">
        <v>0</v>
      </c>
      <c r="H2834" s="7">
        <v>57</v>
      </c>
      <c r="I2834" s="7">
        <v>1463</v>
      </c>
      <c r="J2834" s="7">
        <v>0</v>
      </c>
      <c r="K2834" s="7">
        <v>1463</v>
      </c>
      <c r="L2834" s="164">
        <v>1</v>
      </c>
      <c r="M2834" s="16">
        <v>0</v>
      </c>
      <c r="N2834" s="13">
        <v>46088</v>
      </c>
    </row>
    <row r="2835" spans="1:14" x14ac:dyDescent="0.15">
      <c r="A2835" s="163" t="s">
        <v>494</v>
      </c>
      <c r="B2835" s="164">
        <v>10377</v>
      </c>
      <c r="C2835" s="163" t="s">
        <v>9</v>
      </c>
      <c r="D2835" s="164">
        <v>2</v>
      </c>
      <c r="E2835" s="7">
        <v>690</v>
      </c>
      <c r="F2835" s="7">
        <v>0</v>
      </c>
      <c r="G2835" s="7">
        <v>0</v>
      </c>
      <c r="H2835" s="7">
        <v>0</v>
      </c>
      <c r="I2835" s="7">
        <v>690</v>
      </c>
      <c r="J2835" s="7">
        <v>0</v>
      </c>
      <c r="K2835" s="7">
        <v>690</v>
      </c>
      <c r="L2835" s="164">
        <v>1</v>
      </c>
      <c r="M2835" s="16">
        <v>0</v>
      </c>
      <c r="N2835" s="13">
        <v>46088</v>
      </c>
    </row>
    <row r="2836" spans="1:14" x14ac:dyDescent="0.15">
      <c r="A2836" s="163" t="s">
        <v>507</v>
      </c>
      <c r="B2836" s="164">
        <v>10373</v>
      </c>
      <c r="C2836" s="163" t="s">
        <v>9</v>
      </c>
      <c r="D2836" s="164">
        <v>1</v>
      </c>
      <c r="E2836" s="7">
        <v>275</v>
      </c>
      <c r="F2836" s="7">
        <v>0</v>
      </c>
      <c r="G2836" s="7">
        <v>0</v>
      </c>
      <c r="H2836" s="7">
        <v>0</v>
      </c>
      <c r="I2836" s="7">
        <v>275</v>
      </c>
      <c r="J2836" s="7">
        <v>0</v>
      </c>
      <c r="K2836" s="7">
        <v>275</v>
      </c>
      <c r="L2836" s="164">
        <v>1</v>
      </c>
      <c r="M2836" s="16">
        <v>0</v>
      </c>
      <c r="N2836" s="13">
        <v>46088</v>
      </c>
    </row>
    <row r="2837" spans="1:14" x14ac:dyDescent="0.15">
      <c r="A2837" s="163" t="s">
        <v>802</v>
      </c>
      <c r="B2837" s="164">
        <v>10365</v>
      </c>
      <c r="C2837" s="163" t="s">
        <v>9</v>
      </c>
      <c r="D2837" s="164">
        <v>1</v>
      </c>
      <c r="E2837" s="7">
        <v>320</v>
      </c>
      <c r="F2837" s="7">
        <v>0</v>
      </c>
      <c r="G2837" s="7">
        <v>0</v>
      </c>
      <c r="H2837" s="7">
        <v>0</v>
      </c>
      <c r="I2837" s="7">
        <v>320</v>
      </c>
      <c r="J2837" s="7">
        <v>0</v>
      </c>
      <c r="K2837" s="7">
        <v>320</v>
      </c>
      <c r="L2837" s="164">
        <v>1</v>
      </c>
      <c r="M2837" s="16">
        <v>0</v>
      </c>
      <c r="N2837" s="13">
        <v>46088</v>
      </c>
    </row>
    <row r="2838" spans="1:14" x14ac:dyDescent="0.15">
      <c r="A2838" s="163" t="s">
        <v>604</v>
      </c>
      <c r="B2838" s="164">
        <v>10655</v>
      </c>
      <c r="C2838" s="163" t="s">
        <v>462</v>
      </c>
      <c r="D2838" s="164">
        <v>1</v>
      </c>
      <c r="E2838" s="7">
        <v>260</v>
      </c>
      <c r="F2838" s="7">
        <v>0</v>
      </c>
      <c r="G2838" s="7">
        <v>0</v>
      </c>
      <c r="H2838" s="7">
        <v>0</v>
      </c>
      <c r="I2838" s="7">
        <v>260</v>
      </c>
      <c r="J2838" s="7">
        <v>0</v>
      </c>
      <c r="K2838" s="7">
        <v>260</v>
      </c>
      <c r="L2838" s="164">
        <v>1</v>
      </c>
      <c r="M2838" s="16">
        <v>0</v>
      </c>
      <c r="N2838" s="13">
        <v>46088</v>
      </c>
    </row>
    <row r="2839" spans="1:14" x14ac:dyDescent="0.15">
      <c r="A2839" s="163" t="s">
        <v>604</v>
      </c>
      <c r="B2839" s="164">
        <v>10685</v>
      </c>
      <c r="C2839" s="163" t="s">
        <v>9</v>
      </c>
      <c r="D2839" s="164">
        <v>1</v>
      </c>
      <c r="E2839" s="7">
        <v>225</v>
      </c>
      <c r="F2839" s="7">
        <v>0</v>
      </c>
      <c r="G2839" s="7">
        <v>0</v>
      </c>
      <c r="H2839" s="7">
        <v>0</v>
      </c>
      <c r="I2839" s="7">
        <v>225</v>
      </c>
      <c r="J2839" s="7">
        <v>0</v>
      </c>
      <c r="K2839" s="7">
        <v>225</v>
      </c>
      <c r="L2839" s="164">
        <v>1</v>
      </c>
      <c r="M2839" s="16">
        <v>0</v>
      </c>
      <c r="N2839" s="13">
        <v>46088</v>
      </c>
    </row>
    <row r="2840" spans="1:14" x14ac:dyDescent="0.15">
      <c r="A2840" s="163" t="s">
        <v>529</v>
      </c>
      <c r="B2840" s="164">
        <v>10353</v>
      </c>
      <c r="C2840" s="163" t="s">
        <v>19</v>
      </c>
      <c r="D2840" s="164">
        <v>1</v>
      </c>
      <c r="E2840" s="7">
        <v>350</v>
      </c>
      <c r="F2840" s="7">
        <v>0</v>
      </c>
      <c r="G2840" s="7">
        <v>0</v>
      </c>
      <c r="H2840" s="7">
        <v>0</v>
      </c>
      <c r="I2840" s="7">
        <v>350</v>
      </c>
      <c r="J2840" s="7">
        <v>0</v>
      </c>
      <c r="K2840" s="7">
        <v>350</v>
      </c>
      <c r="L2840" s="164">
        <v>1</v>
      </c>
      <c r="M2840" s="16">
        <v>0</v>
      </c>
      <c r="N2840" s="13">
        <v>46088</v>
      </c>
    </row>
    <row r="2841" spans="1:14" x14ac:dyDescent="0.15">
      <c r="A2841" s="163" t="s">
        <v>496</v>
      </c>
      <c r="B2841" s="164">
        <v>10360</v>
      </c>
      <c r="C2841" s="163" t="s">
        <v>19</v>
      </c>
      <c r="D2841" s="164">
        <v>1</v>
      </c>
      <c r="E2841" s="7">
        <v>385</v>
      </c>
      <c r="F2841" s="7">
        <v>0</v>
      </c>
      <c r="G2841" s="7">
        <v>0</v>
      </c>
      <c r="H2841" s="7">
        <v>0</v>
      </c>
      <c r="I2841" s="7">
        <v>385</v>
      </c>
      <c r="J2841" s="7">
        <v>0</v>
      </c>
      <c r="K2841" s="7">
        <v>385</v>
      </c>
      <c r="L2841" s="164">
        <v>1</v>
      </c>
      <c r="M2841" s="16">
        <v>0</v>
      </c>
      <c r="N2841" s="13">
        <v>46088</v>
      </c>
    </row>
    <row r="2842" spans="1:14" x14ac:dyDescent="0.15">
      <c r="A2842" s="163" t="s">
        <v>511</v>
      </c>
      <c r="B2842" s="164">
        <v>10227</v>
      </c>
      <c r="C2842" s="163" t="s">
        <v>19</v>
      </c>
      <c r="D2842" s="164">
        <v>4</v>
      </c>
      <c r="E2842" s="7">
        <v>1540</v>
      </c>
      <c r="F2842" s="7">
        <v>0</v>
      </c>
      <c r="G2842" s="7">
        <v>0</v>
      </c>
      <c r="H2842" s="7">
        <v>0</v>
      </c>
      <c r="I2842" s="7">
        <v>1540</v>
      </c>
      <c r="J2842" s="7">
        <v>0</v>
      </c>
      <c r="K2842" s="7">
        <v>1540</v>
      </c>
      <c r="L2842" s="164">
        <v>1</v>
      </c>
      <c r="M2842" s="16">
        <v>0</v>
      </c>
      <c r="N2842" s="13">
        <v>46088</v>
      </c>
    </row>
    <row r="2843" spans="1:14" x14ac:dyDescent="0.15">
      <c r="A2843" s="163" t="s">
        <v>498</v>
      </c>
      <c r="B2843" s="164">
        <v>10356</v>
      </c>
      <c r="C2843" s="163" t="s">
        <v>19</v>
      </c>
      <c r="D2843" s="164">
        <v>1</v>
      </c>
      <c r="E2843" s="7">
        <v>360</v>
      </c>
      <c r="F2843" s="7">
        <v>0</v>
      </c>
      <c r="G2843" s="7">
        <v>0</v>
      </c>
      <c r="H2843" s="7">
        <v>0</v>
      </c>
      <c r="I2843" s="7">
        <v>360</v>
      </c>
      <c r="J2843" s="7">
        <v>0</v>
      </c>
      <c r="K2843" s="7">
        <v>360</v>
      </c>
      <c r="L2843" s="164">
        <v>1</v>
      </c>
      <c r="M2843" s="16">
        <v>0</v>
      </c>
      <c r="N2843" s="13">
        <v>46088</v>
      </c>
    </row>
    <row r="2844" spans="1:14" x14ac:dyDescent="0.15">
      <c r="A2844" s="163" t="s">
        <v>532</v>
      </c>
      <c r="B2844" s="164">
        <v>10421</v>
      </c>
      <c r="C2844" s="163" t="s">
        <v>79</v>
      </c>
      <c r="D2844" s="164">
        <v>1</v>
      </c>
      <c r="E2844" s="7">
        <v>238</v>
      </c>
      <c r="F2844" s="7">
        <v>0</v>
      </c>
      <c r="G2844" s="7">
        <v>0</v>
      </c>
      <c r="H2844" s="7">
        <v>0</v>
      </c>
      <c r="I2844" s="7">
        <v>238</v>
      </c>
      <c r="J2844" s="7">
        <v>0</v>
      </c>
      <c r="K2844" s="7">
        <v>238</v>
      </c>
      <c r="L2844" s="164">
        <v>1</v>
      </c>
      <c r="M2844" s="16">
        <v>0</v>
      </c>
      <c r="N2844" s="13">
        <v>46088</v>
      </c>
    </row>
    <row r="2845" spans="1:14" x14ac:dyDescent="0.15">
      <c r="A2845" s="163" t="s">
        <v>694</v>
      </c>
      <c r="B2845" s="164">
        <v>10422</v>
      </c>
      <c r="C2845" s="163" t="s">
        <v>79</v>
      </c>
      <c r="D2845" s="164">
        <v>1</v>
      </c>
      <c r="E2845" s="7">
        <v>448</v>
      </c>
      <c r="F2845" s="7">
        <v>0</v>
      </c>
      <c r="G2845" s="7">
        <v>0</v>
      </c>
      <c r="H2845" s="7">
        <v>0</v>
      </c>
      <c r="I2845" s="7">
        <v>448</v>
      </c>
      <c r="J2845" s="7">
        <v>0</v>
      </c>
      <c r="K2845" s="7">
        <v>448</v>
      </c>
      <c r="L2845" s="164">
        <v>1</v>
      </c>
      <c r="M2845" s="16">
        <v>0</v>
      </c>
      <c r="N2845" s="13">
        <v>46088</v>
      </c>
    </row>
    <row r="2846" spans="1:14" x14ac:dyDescent="0.15">
      <c r="A2846" s="163" t="s">
        <v>822</v>
      </c>
      <c r="B2846" s="164">
        <v>10414</v>
      </c>
      <c r="C2846" s="163" t="s">
        <v>399</v>
      </c>
      <c r="D2846" s="164">
        <v>1</v>
      </c>
      <c r="E2846" s="7">
        <v>0</v>
      </c>
      <c r="F2846" s="7">
        <v>0</v>
      </c>
      <c r="G2846" s="7">
        <v>0</v>
      </c>
      <c r="H2846" s="7">
        <v>0</v>
      </c>
      <c r="I2846" s="7">
        <v>0</v>
      </c>
      <c r="J2846" s="7">
        <v>0</v>
      </c>
      <c r="K2846" s="7">
        <v>0</v>
      </c>
      <c r="L2846" s="164">
        <v>0</v>
      </c>
      <c r="M2846" s="16">
        <v>0</v>
      </c>
      <c r="N2846" s="13">
        <v>46088</v>
      </c>
    </row>
    <row r="2847" spans="1:14" x14ac:dyDescent="0.15">
      <c r="A2847" s="163" t="s">
        <v>500</v>
      </c>
      <c r="B2847" s="164">
        <v>10494</v>
      </c>
      <c r="C2847" s="163" t="s">
        <v>98</v>
      </c>
      <c r="D2847" s="164">
        <v>1</v>
      </c>
      <c r="E2847" s="7">
        <v>38</v>
      </c>
      <c r="F2847" s="7">
        <v>0</v>
      </c>
      <c r="G2847" s="7">
        <v>0</v>
      </c>
      <c r="H2847" s="7">
        <v>0</v>
      </c>
      <c r="I2847" s="7">
        <v>38</v>
      </c>
      <c r="J2847" s="7">
        <v>0</v>
      </c>
      <c r="K2847" s="7">
        <v>38</v>
      </c>
      <c r="L2847" s="164">
        <v>1</v>
      </c>
      <c r="M2847" s="16">
        <v>0</v>
      </c>
      <c r="N2847" s="13">
        <v>46088</v>
      </c>
    </row>
    <row r="2848" spans="1:14" x14ac:dyDescent="0.15">
      <c r="A2848" s="163" t="s">
        <v>429</v>
      </c>
      <c r="B2848" s="164">
        <v>10495</v>
      </c>
      <c r="C2848" s="163" t="s">
        <v>399</v>
      </c>
      <c r="D2848" s="164">
        <v>1</v>
      </c>
      <c r="E2848" s="7">
        <v>0</v>
      </c>
      <c r="F2848" s="7">
        <v>0</v>
      </c>
      <c r="G2848" s="7">
        <v>0</v>
      </c>
      <c r="H2848" s="7">
        <v>0</v>
      </c>
      <c r="I2848" s="7">
        <v>0</v>
      </c>
      <c r="J2848" s="7">
        <v>0</v>
      </c>
      <c r="K2848" s="7">
        <v>0</v>
      </c>
      <c r="L2848" s="164">
        <v>0</v>
      </c>
      <c r="M2848" s="16">
        <v>0</v>
      </c>
      <c r="N2848" s="13">
        <v>46088</v>
      </c>
    </row>
    <row r="2849" spans="1:14" x14ac:dyDescent="0.15">
      <c r="A2849" s="163" t="s">
        <v>868</v>
      </c>
      <c r="B2849" s="164">
        <v>10522</v>
      </c>
      <c r="C2849" s="163" t="s">
        <v>399</v>
      </c>
      <c r="D2849" s="164">
        <v>2</v>
      </c>
      <c r="E2849" s="7">
        <v>0</v>
      </c>
      <c r="F2849" s="7">
        <v>0</v>
      </c>
      <c r="G2849" s="7">
        <v>0</v>
      </c>
      <c r="H2849" s="7">
        <v>0</v>
      </c>
      <c r="I2849" s="7">
        <v>0</v>
      </c>
      <c r="J2849" s="7">
        <v>0</v>
      </c>
      <c r="K2849" s="7">
        <v>0</v>
      </c>
      <c r="L2849" s="164">
        <v>0</v>
      </c>
      <c r="M2849" s="16">
        <v>0</v>
      </c>
      <c r="N2849" s="13">
        <v>46088</v>
      </c>
    </row>
    <row r="2850" spans="1:14" x14ac:dyDescent="0.15">
      <c r="A2850" s="163" t="s">
        <v>518</v>
      </c>
      <c r="B2850" s="164">
        <v>10145</v>
      </c>
      <c r="C2850" s="163" t="s">
        <v>519</v>
      </c>
      <c r="D2850" s="164">
        <v>1</v>
      </c>
      <c r="E2850" s="7">
        <v>370</v>
      </c>
      <c r="F2850" s="7">
        <v>0</v>
      </c>
      <c r="G2850" s="7">
        <v>0</v>
      </c>
      <c r="H2850" s="7">
        <v>74</v>
      </c>
      <c r="I2850" s="7">
        <v>296</v>
      </c>
      <c r="J2850" s="7">
        <v>0</v>
      </c>
      <c r="K2850" s="7">
        <v>296</v>
      </c>
      <c r="L2850" s="164">
        <v>1</v>
      </c>
      <c r="M2850" s="16">
        <v>0</v>
      </c>
      <c r="N2850" s="13">
        <v>46089</v>
      </c>
    </row>
    <row r="2851" spans="1:14" x14ac:dyDescent="0.15">
      <c r="A2851" s="163" t="s">
        <v>482</v>
      </c>
      <c r="B2851" s="164">
        <v>10109</v>
      </c>
      <c r="C2851" s="163" t="s">
        <v>483</v>
      </c>
      <c r="D2851" s="164">
        <v>1</v>
      </c>
      <c r="E2851" s="7">
        <v>275</v>
      </c>
      <c r="F2851" s="7">
        <v>0</v>
      </c>
      <c r="G2851" s="7">
        <v>0</v>
      </c>
      <c r="H2851" s="7">
        <v>0</v>
      </c>
      <c r="I2851" s="7">
        <v>275</v>
      </c>
      <c r="J2851" s="7">
        <v>0</v>
      </c>
      <c r="K2851" s="7">
        <v>275</v>
      </c>
      <c r="L2851" s="164">
        <v>1</v>
      </c>
      <c r="M2851" s="16">
        <v>0</v>
      </c>
      <c r="N2851" s="13">
        <v>46089</v>
      </c>
    </row>
    <row r="2852" spans="1:14" x14ac:dyDescent="0.15">
      <c r="A2852" s="163" t="s">
        <v>576</v>
      </c>
      <c r="B2852" s="164">
        <v>10111</v>
      </c>
      <c r="C2852" s="163" t="s">
        <v>483</v>
      </c>
      <c r="D2852" s="164">
        <v>1</v>
      </c>
      <c r="E2852" s="7">
        <v>355</v>
      </c>
      <c r="F2852" s="7">
        <v>0</v>
      </c>
      <c r="G2852" s="7">
        <v>0</v>
      </c>
      <c r="H2852" s="7">
        <v>24.75</v>
      </c>
      <c r="I2852" s="7">
        <v>330.25</v>
      </c>
      <c r="J2852" s="7">
        <v>0</v>
      </c>
      <c r="K2852" s="7">
        <v>330.25</v>
      </c>
      <c r="L2852" s="164">
        <v>1</v>
      </c>
      <c r="M2852" s="16">
        <v>0</v>
      </c>
      <c r="N2852" s="13">
        <v>46089</v>
      </c>
    </row>
    <row r="2853" spans="1:14" x14ac:dyDescent="0.15">
      <c r="A2853" s="163" t="s">
        <v>733</v>
      </c>
      <c r="B2853" s="164">
        <v>10113</v>
      </c>
      <c r="C2853" s="163" t="s">
        <v>541</v>
      </c>
      <c r="D2853" s="164">
        <v>1</v>
      </c>
      <c r="E2853" s="7">
        <v>375</v>
      </c>
      <c r="F2853" s="7">
        <v>0</v>
      </c>
      <c r="G2853" s="7">
        <v>0</v>
      </c>
      <c r="H2853" s="7">
        <v>75</v>
      </c>
      <c r="I2853" s="7">
        <v>300</v>
      </c>
      <c r="J2853" s="7">
        <v>0</v>
      </c>
      <c r="K2853" s="7">
        <v>300</v>
      </c>
      <c r="L2853" s="164">
        <v>1</v>
      </c>
      <c r="M2853" s="16">
        <v>0</v>
      </c>
      <c r="N2853" s="13">
        <v>46089</v>
      </c>
    </row>
    <row r="2854" spans="1:14" x14ac:dyDescent="0.15">
      <c r="A2854" s="163" t="s">
        <v>505</v>
      </c>
      <c r="B2854" s="164">
        <v>10470</v>
      </c>
      <c r="C2854" s="163" t="s">
        <v>5</v>
      </c>
      <c r="D2854" s="164">
        <v>1</v>
      </c>
      <c r="E2854" s="7">
        <v>275</v>
      </c>
      <c r="F2854" s="7">
        <v>0</v>
      </c>
      <c r="G2854" s="7">
        <v>0</v>
      </c>
      <c r="H2854" s="7">
        <v>0</v>
      </c>
      <c r="I2854" s="7">
        <v>275</v>
      </c>
      <c r="J2854" s="7">
        <v>0</v>
      </c>
      <c r="K2854" s="7">
        <v>275</v>
      </c>
      <c r="L2854" s="164">
        <v>1</v>
      </c>
      <c r="M2854" s="16">
        <v>0</v>
      </c>
      <c r="N2854" s="13">
        <v>46089</v>
      </c>
    </row>
    <row r="2855" spans="1:14" x14ac:dyDescent="0.15">
      <c r="A2855" s="163" t="s">
        <v>492</v>
      </c>
      <c r="B2855" s="164">
        <v>10216</v>
      </c>
      <c r="C2855" s="163" t="s">
        <v>491</v>
      </c>
      <c r="D2855" s="164">
        <v>5</v>
      </c>
      <c r="E2855" s="7">
        <v>1225</v>
      </c>
      <c r="F2855" s="7">
        <v>0</v>
      </c>
      <c r="G2855" s="7">
        <v>0</v>
      </c>
      <c r="H2855" s="7">
        <v>0</v>
      </c>
      <c r="I2855" s="7">
        <v>1225</v>
      </c>
      <c r="J2855" s="7">
        <v>0</v>
      </c>
      <c r="K2855" s="7">
        <v>1225</v>
      </c>
      <c r="L2855" s="164">
        <v>1</v>
      </c>
      <c r="M2855" s="16">
        <v>0</v>
      </c>
      <c r="N2855" s="13">
        <v>46089</v>
      </c>
    </row>
    <row r="2856" spans="1:14" x14ac:dyDescent="0.15">
      <c r="A2856" s="163" t="s">
        <v>493</v>
      </c>
      <c r="B2856" s="164">
        <v>10264</v>
      </c>
      <c r="C2856" s="163" t="s">
        <v>9</v>
      </c>
      <c r="D2856" s="164">
        <v>5</v>
      </c>
      <c r="E2856" s="7">
        <v>950</v>
      </c>
      <c r="F2856" s="7">
        <v>0</v>
      </c>
      <c r="G2856" s="7">
        <v>0</v>
      </c>
      <c r="H2856" s="7">
        <v>32.25</v>
      </c>
      <c r="I2856" s="7">
        <v>917.75</v>
      </c>
      <c r="J2856" s="7">
        <v>0</v>
      </c>
      <c r="K2856" s="7">
        <v>917.75</v>
      </c>
      <c r="L2856" s="164">
        <v>1</v>
      </c>
      <c r="M2856" s="16">
        <v>0</v>
      </c>
      <c r="N2856" s="13">
        <v>46089</v>
      </c>
    </row>
    <row r="2857" spans="1:14" x14ac:dyDescent="0.15">
      <c r="A2857" s="163" t="s">
        <v>527</v>
      </c>
      <c r="B2857" s="164">
        <v>10382</v>
      </c>
      <c r="C2857" s="163" t="s">
        <v>9</v>
      </c>
      <c r="D2857" s="164">
        <v>1</v>
      </c>
      <c r="E2857" s="7">
        <v>235</v>
      </c>
      <c r="F2857" s="7">
        <v>0</v>
      </c>
      <c r="G2857" s="7">
        <v>0</v>
      </c>
      <c r="H2857" s="7">
        <v>23.5</v>
      </c>
      <c r="I2857" s="7">
        <v>211.5</v>
      </c>
      <c r="J2857" s="7">
        <v>0</v>
      </c>
      <c r="K2857" s="7">
        <v>211.5</v>
      </c>
      <c r="L2857" s="164">
        <v>1</v>
      </c>
      <c r="M2857" s="16">
        <v>0</v>
      </c>
      <c r="N2857" s="13">
        <v>46089</v>
      </c>
    </row>
    <row r="2858" spans="1:14" x14ac:dyDescent="0.15">
      <c r="A2858" s="163" t="s">
        <v>604</v>
      </c>
      <c r="B2858" s="164">
        <v>10685</v>
      </c>
      <c r="C2858" s="163" t="s">
        <v>9</v>
      </c>
      <c r="D2858" s="164">
        <v>1</v>
      </c>
      <c r="E2858" s="7">
        <v>225</v>
      </c>
      <c r="F2858" s="7">
        <v>0</v>
      </c>
      <c r="G2858" s="7">
        <v>0</v>
      </c>
      <c r="H2858" s="7">
        <v>22.5</v>
      </c>
      <c r="I2858" s="7">
        <v>202.5</v>
      </c>
      <c r="J2858" s="7">
        <v>0</v>
      </c>
      <c r="K2858" s="7">
        <v>202.5</v>
      </c>
      <c r="L2858" s="164">
        <v>1</v>
      </c>
      <c r="M2858" s="16">
        <v>0</v>
      </c>
      <c r="N2858" s="13">
        <v>46089</v>
      </c>
    </row>
    <row r="2859" spans="1:14" x14ac:dyDescent="0.15">
      <c r="A2859" s="163" t="s">
        <v>651</v>
      </c>
      <c r="B2859" s="164">
        <v>10355</v>
      </c>
      <c r="C2859" s="163" t="s">
        <v>19</v>
      </c>
      <c r="D2859" s="164">
        <v>1</v>
      </c>
      <c r="E2859" s="7">
        <v>350</v>
      </c>
      <c r="F2859" s="7">
        <v>0</v>
      </c>
      <c r="G2859" s="7">
        <v>0</v>
      </c>
      <c r="H2859" s="7">
        <v>0</v>
      </c>
      <c r="I2859" s="7">
        <v>350</v>
      </c>
      <c r="J2859" s="7">
        <v>0</v>
      </c>
      <c r="K2859" s="7">
        <v>350</v>
      </c>
      <c r="L2859" s="164">
        <v>1</v>
      </c>
      <c r="M2859" s="16">
        <v>0</v>
      </c>
      <c r="N2859" s="13">
        <v>46089</v>
      </c>
    </row>
    <row r="2860" spans="1:14" x14ac:dyDescent="0.15">
      <c r="A2860" s="163" t="s">
        <v>495</v>
      </c>
      <c r="B2860" s="164">
        <v>10354</v>
      </c>
      <c r="C2860" s="163" t="s">
        <v>19</v>
      </c>
      <c r="D2860" s="164">
        <v>1</v>
      </c>
      <c r="E2860" s="7">
        <v>350</v>
      </c>
      <c r="F2860" s="7">
        <v>0</v>
      </c>
      <c r="G2860" s="7">
        <v>0</v>
      </c>
      <c r="H2860" s="7">
        <v>0</v>
      </c>
      <c r="I2860" s="7">
        <v>350</v>
      </c>
      <c r="J2860" s="7">
        <v>0</v>
      </c>
      <c r="K2860" s="7">
        <v>350</v>
      </c>
      <c r="L2860" s="164">
        <v>1</v>
      </c>
      <c r="M2860" s="16">
        <v>0</v>
      </c>
      <c r="N2860" s="13">
        <v>46089</v>
      </c>
    </row>
    <row r="2861" spans="1:14" x14ac:dyDescent="0.15">
      <c r="A2861" s="163" t="s">
        <v>497</v>
      </c>
      <c r="B2861" s="164">
        <v>10359</v>
      </c>
      <c r="C2861" s="163" t="s">
        <v>19</v>
      </c>
      <c r="D2861" s="164">
        <v>1</v>
      </c>
      <c r="E2861" s="7">
        <v>385</v>
      </c>
      <c r="F2861" s="7">
        <v>0</v>
      </c>
      <c r="G2861" s="7">
        <v>0</v>
      </c>
      <c r="H2861" s="7">
        <v>0</v>
      </c>
      <c r="I2861" s="7">
        <v>385</v>
      </c>
      <c r="J2861" s="7">
        <v>0</v>
      </c>
      <c r="K2861" s="7">
        <v>385</v>
      </c>
      <c r="L2861" s="164">
        <v>1</v>
      </c>
      <c r="M2861" s="16">
        <v>0</v>
      </c>
      <c r="N2861" s="13">
        <v>46089</v>
      </c>
    </row>
    <row r="2862" spans="1:14" x14ac:dyDescent="0.15">
      <c r="A2862" s="163" t="s">
        <v>498</v>
      </c>
      <c r="B2862" s="164">
        <v>10356</v>
      </c>
      <c r="C2862" s="163" t="s">
        <v>19</v>
      </c>
      <c r="D2862" s="164">
        <v>1</v>
      </c>
      <c r="E2862" s="7">
        <v>360</v>
      </c>
      <c r="F2862" s="7">
        <v>0</v>
      </c>
      <c r="G2862" s="7">
        <v>0</v>
      </c>
      <c r="H2862" s="7">
        <v>0</v>
      </c>
      <c r="I2862" s="7">
        <v>360</v>
      </c>
      <c r="J2862" s="7">
        <v>0</v>
      </c>
      <c r="K2862" s="7">
        <v>360</v>
      </c>
      <c r="L2862" s="164">
        <v>1</v>
      </c>
      <c r="M2862" s="16">
        <v>0</v>
      </c>
      <c r="N2862" s="13">
        <v>46089</v>
      </c>
    </row>
    <row r="2863" spans="1:14" x14ac:dyDescent="0.15">
      <c r="A2863" s="163" t="s">
        <v>532</v>
      </c>
      <c r="B2863" s="164">
        <v>10421</v>
      </c>
      <c r="C2863" s="163" t="s">
        <v>79</v>
      </c>
      <c r="D2863" s="164">
        <v>1</v>
      </c>
      <c r="E2863" s="7">
        <v>238</v>
      </c>
      <c r="F2863" s="7">
        <v>0</v>
      </c>
      <c r="G2863" s="7">
        <v>0</v>
      </c>
      <c r="H2863" s="7">
        <v>0</v>
      </c>
      <c r="I2863" s="7">
        <v>238</v>
      </c>
      <c r="J2863" s="7">
        <v>0</v>
      </c>
      <c r="K2863" s="7">
        <v>238</v>
      </c>
      <c r="L2863" s="164">
        <v>1</v>
      </c>
      <c r="M2863" s="16">
        <v>0</v>
      </c>
      <c r="N2863" s="13">
        <v>46089</v>
      </c>
    </row>
    <row r="2864" spans="1:14" x14ac:dyDescent="0.15">
      <c r="A2864" s="163" t="s">
        <v>429</v>
      </c>
      <c r="B2864" s="164">
        <v>10632</v>
      </c>
      <c r="C2864" s="163" t="s">
        <v>727</v>
      </c>
      <c r="D2864" s="164">
        <v>1</v>
      </c>
      <c r="E2864" s="7">
        <v>159</v>
      </c>
      <c r="F2864" s="7">
        <v>0</v>
      </c>
      <c r="G2864" s="7">
        <v>0</v>
      </c>
      <c r="H2864" s="7">
        <v>0</v>
      </c>
      <c r="I2864" s="7">
        <v>159</v>
      </c>
      <c r="J2864" s="7">
        <v>0</v>
      </c>
      <c r="K2864" s="7">
        <v>159</v>
      </c>
      <c r="L2864" s="164">
        <v>1</v>
      </c>
      <c r="M2864" s="16">
        <v>0</v>
      </c>
      <c r="N2864" s="13">
        <v>46089</v>
      </c>
    </row>
    <row r="2865" spans="1:14" x14ac:dyDescent="0.15">
      <c r="A2865" s="163" t="s">
        <v>514</v>
      </c>
      <c r="B2865" s="164">
        <v>10398</v>
      </c>
      <c r="C2865" s="163" t="s">
        <v>32</v>
      </c>
      <c r="D2865" s="164">
        <v>1</v>
      </c>
      <c r="E2865" s="7">
        <v>625</v>
      </c>
      <c r="F2865" s="7">
        <v>0</v>
      </c>
      <c r="G2865" s="7">
        <v>0</v>
      </c>
      <c r="H2865" s="7">
        <v>0</v>
      </c>
      <c r="I2865" s="7">
        <v>625</v>
      </c>
      <c r="J2865" s="7">
        <v>0</v>
      </c>
      <c r="K2865" s="7">
        <v>625</v>
      </c>
      <c r="L2865" s="164">
        <v>1</v>
      </c>
      <c r="M2865" s="16">
        <v>0</v>
      </c>
      <c r="N2865" s="13">
        <v>46090</v>
      </c>
    </row>
    <row r="2866" spans="1:14" x14ac:dyDescent="0.15">
      <c r="A2866" s="163" t="s">
        <v>680</v>
      </c>
      <c r="B2866" s="164">
        <v>10152</v>
      </c>
      <c r="C2866" s="163" t="s">
        <v>519</v>
      </c>
      <c r="D2866" s="164">
        <v>2</v>
      </c>
      <c r="E2866" s="7">
        <v>700</v>
      </c>
      <c r="F2866" s="7">
        <v>0</v>
      </c>
      <c r="G2866" s="7">
        <v>0</v>
      </c>
      <c r="H2866" s="7">
        <v>0</v>
      </c>
      <c r="I2866" s="7">
        <v>700</v>
      </c>
      <c r="J2866" s="7">
        <v>0</v>
      </c>
      <c r="K2866" s="7">
        <v>700</v>
      </c>
      <c r="L2866" s="164">
        <v>1</v>
      </c>
      <c r="M2866" s="16">
        <v>0</v>
      </c>
      <c r="N2866" s="13">
        <v>46090</v>
      </c>
    </row>
    <row r="2867" spans="1:14" x14ac:dyDescent="0.15">
      <c r="A2867" s="163" t="s">
        <v>480</v>
      </c>
      <c r="B2867" s="164">
        <v>10225</v>
      </c>
      <c r="C2867" s="163" t="s">
        <v>481</v>
      </c>
      <c r="D2867" s="164">
        <v>2</v>
      </c>
      <c r="E2867" s="7">
        <v>510</v>
      </c>
      <c r="F2867" s="7">
        <v>0</v>
      </c>
      <c r="G2867" s="7">
        <v>0</v>
      </c>
      <c r="H2867" s="7">
        <v>0</v>
      </c>
      <c r="I2867" s="7">
        <v>510</v>
      </c>
      <c r="J2867" s="7">
        <v>0</v>
      </c>
      <c r="K2867" s="7">
        <v>510</v>
      </c>
      <c r="L2867" s="164">
        <v>1</v>
      </c>
      <c r="M2867" s="16">
        <v>0</v>
      </c>
      <c r="N2867" s="13">
        <v>46090</v>
      </c>
    </row>
    <row r="2868" spans="1:14" x14ac:dyDescent="0.15">
      <c r="A2868" s="163" t="s">
        <v>518</v>
      </c>
      <c r="B2868" s="164">
        <v>10145</v>
      </c>
      <c r="C2868" s="163" t="s">
        <v>519</v>
      </c>
      <c r="D2868" s="164">
        <v>1</v>
      </c>
      <c r="E2868" s="7">
        <v>370</v>
      </c>
      <c r="F2868" s="7">
        <v>0</v>
      </c>
      <c r="G2868" s="7">
        <v>0</v>
      </c>
      <c r="H2868" s="7">
        <v>0</v>
      </c>
      <c r="I2868" s="7">
        <v>370</v>
      </c>
      <c r="J2868" s="7">
        <v>0</v>
      </c>
      <c r="K2868" s="7">
        <v>370</v>
      </c>
      <c r="L2868" s="164">
        <v>1</v>
      </c>
      <c r="M2868" s="16">
        <v>0</v>
      </c>
      <c r="N2868" s="13">
        <v>46090</v>
      </c>
    </row>
    <row r="2869" spans="1:14" x14ac:dyDescent="0.15">
      <c r="A2869" s="163" t="s">
        <v>504</v>
      </c>
      <c r="B2869" s="164">
        <v>10125</v>
      </c>
      <c r="C2869" s="163" t="s">
        <v>483</v>
      </c>
      <c r="D2869" s="164">
        <v>1</v>
      </c>
      <c r="E2869" s="7">
        <v>275</v>
      </c>
      <c r="F2869" s="7">
        <v>0</v>
      </c>
      <c r="G2869" s="7">
        <v>0</v>
      </c>
      <c r="H2869" s="7">
        <v>55</v>
      </c>
      <c r="I2869" s="7">
        <v>220</v>
      </c>
      <c r="J2869" s="7">
        <v>0</v>
      </c>
      <c r="K2869" s="7">
        <v>220</v>
      </c>
      <c r="L2869" s="164">
        <v>1</v>
      </c>
      <c r="M2869" s="16">
        <v>0</v>
      </c>
      <c r="N2869" s="13">
        <v>46090</v>
      </c>
    </row>
    <row r="2870" spans="1:14" x14ac:dyDescent="0.15">
      <c r="A2870" s="163" t="s">
        <v>576</v>
      </c>
      <c r="B2870" s="164">
        <v>10111</v>
      </c>
      <c r="C2870" s="163" t="s">
        <v>483</v>
      </c>
      <c r="D2870" s="164">
        <v>1</v>
      </c>
      <c r="E2870" s="7">
        <v>355</v>
      </c>
      <c r="F2870" s="7">
        <v>0</v>
      </c>
      <c r="G2870" s="7">
        <v>0</v>
      </c>
      <c r="H2870" s="7">
        <v>17.899999999999999</v>
      </c>
      <c r="I2870" s="7">
        <v>337.1</v>
      </c>
      <c r="J2870" s="7">
        <v>0</v>
      </c>
      <c r="K2870" s="7">
        <v>337.1</v>
      </c>
      <c r="L2870" s="164">
        <v>1</v>
      </c>
      <c r="M2870" s="16">
        <v>0</v>
      </c>
      <c r="N2870" s="13">
        <v>46090</v>
      </c>
    </row>
    <row r="2871" spans="1:14" x14ac:dyDescent="0.15">
      <c r="A2871" s="163" t="s">
        <v>487</v>
      </c>
      <c r="B2871" s="164">
        <v>10442</v>
      </c>
      <c r="C2871" s="163" t="s">
        <v>99</v>
      </c>
      <c r="D2871" s="164">
        <v>3</v>
      </c>
      <c r="E2871" s="7">
        <v>249</v>
      </c>
      <c r="F2871" s="7">
        <v>0</v>
      </c>
      <c r="G2871" s="7">
        <v>0</v>
      </c>
      <c r="H2871" s="7">
        <v>4.1900000000000004</v>
      </c>
      <c r="I2871" s="7">
        <v>244.81</v>
      </c>
      <c r="J2871" s="7">
        <v>0</v>
      </c>
      <c r="K2871" s="7">
        <v>244.81</v>
      </c>
      <c r="L2871" s="164">
        <v>1</v>
      </c>
      <c r="M2871" s="16">
        <v>0</v>
      </c>
      <c r="N2871" s="13">
        <v>46090</v>
      </c>
    </row>
    <row r="2872" spans="1:14" x14ac:dyDescent="0.15">
      <c r="A2872" s="163" t="s">
        <v>523</v>
      </c>
      <c r="B2872" s="164">
        <v>10446</v>
      </c>
      <c r="C2872" s="163" t="s">
        <v>99</v>
      </c>
      <c r="D2872" s="164">
        <v>1</v>
      </c>
      <c r="E2872" s="7">
        <v>195</v>
      </c>
      <c r="F2872" s="7">
        <v>0</v>
      </c>
      <c r="G2872" s="7">
        <v>0</v>
      </c>
      <c r="H2872" s="7">
        <v>0</v>
      </c>
      <c r="I2872" s="7">
        <v>195</v>
      </c>
      <c r="J2872" s="7">
        <v>0</v>
      </c>
      <c r="K2872" s="7">
        <v>195</v>
      </c>
      <c r="L2872" s="164">
        <v>1</v>
      </c>
      <c r="M2872" s="16">
        <v>0</v>
      </c>
      <c r="N2872" s="13">
        <v>46090</v>
      </c>
    </row>
    <row r="2873" spans="1:14" x14ac:dyDescent="0.15">
      <c r="A2873" s="163" t="s">
        <v>853</v>
      </c>
      <c r="B2873" s="164">
        <v>10715</v>
      </c>
      <c r="C2873" s="163" t="s">
        <v>99</v>
      </c>
      <c r="D2873" s="164">
        <v>2</v>
      </c>
      <c r="E2873" s="7">
        <v>310</v>
      </c>
      <c r="F2873" s="7">
        <v>0</v>
      </c>
      <c r="G2873" s="7">
        <v>0</v>
      </c>
      <c r="H2873" s="7">
        <v>0</v>
      </c>
      <c r="I2873" s="7">
        <v>310</v>
      </c>
      <c r="J2873" s="7">
        <v>0</v>
      </c>
      <c r="K2873" s="7">
        <v>310</v>
      </c>
      <c r="L2873" s="164">
        <v>1</v>
      </c>
      <c r="M2873" s="16">
        <v>0</v>
      </c>
      <c r="N2873" s="13">
        <v>46090</v>
      </c>
    </row>
    <row r="2874" spans="1:14" x14ac:dyDescent="0.15">
      <c r="A2874" s="163" t="s">
        <v>505</v>
      </c>
      <c r="B2874" s="164">
        <v>10470</v>
      </c>
      <c r="C2874" s="163" t="s">
        <v>5</v>
      </c>
      <c r="D2874" s="164">
        <v>2</v>
      </c>
      <c r="E2874" s="7">
        <v>550</v>
      </c>
      <c r="F2874" s="7">
        <v>0</v>
      </c>
      <c r="G2874" s="7">
        <v>0</v>
      </c>
      <c r="H2874" s="7">
        <v>0</v>
      </c>
      <c r="I2874" s="7">
        <v>550</v>
      </c>
      <c r="J2874" s="7">
        <v>0</v>
      </c>
      <c r="K2874" s="7">
        <v>550</v>
      </c>
      <c r="L2874" s="164">
        <v>1</v>
      </c>
      <c r="M2874" s="16">
        <v>0</v>
      </c>
      <c r="N2874" s="13">
        <v>46090</v>
      </c>
    </row>
    <row r="2875" spans="1:14" x14ac:dyDescent="0.15">
      <c r="A2875" s="163" t="s">
        <v>506</v>
      </c>
      <c r="B2875" s="164">
        <v>10221</v>
      </c>
      <c r="C2875" s="163" t="s">
        <v>491</v>
      </c>
      <c r="D2875" s="164">
        <v>2</v>
      </c>
      <c r="E2875" s="7">
        <v>510</v>
      </c>
      <c r="F2875" s="7">
        <v>0</v>
      </c>
      <c r="G2875" s="7">
        <v>0</v>
      </c>
      <c r="H2875" s="7">
        <v>0</v>
      </c>
      <c r="I2875" s="7">
        <v>510</v>
      </c>
      <c r="J2875" s="7">
        <v>0</v>
      </c>
      <c r="K2875" s="7">
        <v>510</v>
      </c>
      <c r="L2875" s="164">
        <v>1</v>
      </c>
      <c r="M2875" s="16">
        <v>0</v>
      </c>
      <c r="N2875" s="13">
        <v>46090</v>
      </c>
    </row>
    <row r="2876" spans="1:14" x14ac:dyDescent="0.15">
      <c r="A2876" s="163" t="s">
        <v>562</v>
      </c>
      <c r="B2876" s="164">
        <v>10218</v>
      </c>
      <c r="C2876" s="163" t="s">
        <v>491</v>
      </c>
      <c r="D2876" s="164">
        <v>2</v>
      </c>
      <c r="E2876" s="7">
        <v>490</v>
      </c>
      <c r="F2876" s="7">
        <v>0</v>
      </c>
      <c r="G2876" s="7">
        <v>0</v>
      </c>
      <c r="H2876" s="7">
        <v>0</v>
      </c>
      <c r="I2876" s="7">
        <v>490</v>
      </c>
      <c r="J2876" s="7">
        <v>0</v>
      </c>
      <c r="K2876" s="7">
        <v>490</v>
      </c>
      <c r="L2876" s="164">
        <v>1</v>
      </c>
      <c r="M2876" s="16">
        <v>0</v>
      </c>
      <c r="N2876" s="13">
        <v>46090</v>
      </c>
    </row>
    <row r="2877" spans="1:14" x14ac:dyDescent="0.15">
      <c r="A2877" s="163" t="s">
        <v>556</v>
      </c>
      <c r="B2877" s="164">
        <v>10220</v>
      </c>
      <c r="C2877" s="163" t="s">
        <v>491</v>
      </c>
      <c r="D2877" s="164">
        <v>1</v>
      </c>
      <c r="E2877" s="7">
        <v>225</v>
      </c>
      <c r="F2877" s="7">
        <v>0</v>
      </c>
      <c r="G2877" s="7">
        <v>0</v>
      </c>
      <c r="H2877" s="7">
        <v>0</v>
      </c>
      <c r="I2877" s="7">
        <v>225</v>
      </c>
      <c r="J2877" s="7">
        <v>0</v>
      </c>
      <c r="K2877" s="7">
        <v>225</v>
      </c>
      <c r="L2877" s="164">
        <v>1</v>
      </c>
      <c r="M2877" s="16">
        <v>0</v>
      </c>
      <c r="N2877" s="13">
        <v>46090</v>
      </c>
    </row>
    <row r="2878" spans="1:14" x14ac:dyDescent="0.15">
      <c r="A2878" s="163" t="s">
        <v>492</v>
      </c>
      <c r="B2878" s="164">
        <v>10216</v>
      </c>
      <c r="C2878" s="163" t="s">
        <v>491</v>
      </c>
      <c r="D2878" s="164">
        <v>1</v>
      </c>
      <c r="E2878" s="7">
        <v>245</v>
      </c>
      <c r="F2878" s="7">
        <v>0</v>
      </c>
      <c r="G2878" s="7">
        <v>0</v>
      </c>
      <c r="H2878" s="7">
        <v>0</v>
      </c>
      <c r="I2878" s="7">
        <v>245</v>
      </c>
      <c r="J2878" s="7">
        <v>0</v>
      </c>
      <c r="K2878" s="7">
        <v>245</v>
      </c>
      <c r="L2878" s="164">
        <v>1</v>
      </c>
      <c r="M2878" s="16">
        <v>0</v>
      </c>
      <c r="N2878" s="13">
        <v>46090</v>
      </c>
    </row>
    <row r="2879" spans="1:14" x14ac:dyDescent="0.15">
      <c r="A2879" s="163" t="s">
        <v>493</v>
      </c>
      <c r="B2879" s="164">
        <v>10264</v>
      </c>
      <c r="C2879" s="163" t="s">
        <v>9</v>
      </c>
      <c r="D2879" s="164">
        <v>2</v>
      </c>
      <c r="E2879" s="7">
        <v>380</v>
      </c>
      <c r="F2879" s="7">
        <v>0</v>
      </c>
      <c r="G2879" s="7">
        <v>0</v>
      </c>
      <c r="H2879" s="7">
        <v>0</v>
      </c>
      <c r="I2879" s="7">
        <v>380</v>
      </c>
      <c r="J2879" s="7">
        <v>0</v>
      </c>
      <c r="K2879" s="7">
        <v>380</v>
      </c>
      <c r="L2879" s="164">
        <v>1</v>
      </c>
      <c r="M2879" s="16">
        <v>0</v>
      </c>
      <c r="N2879" s="13">
        <v>46090</v>
      </c>
    </row>
    <row r="2880" spans="1:14" x14ac:dyDescent="0.15">
      <c r="A2880" s="163" t="s">
        <v>494</v>
      </c>
      <c r="B2880" s="164">
        <v>10377</v>
      </c>
      <c r="C2880" s="163" t="s">
        <v>9</v>
      </c>
      <c r="D2880" s="164">
        <v>2</v>
      </c>
      <c r="E2880" s="7">
        <v>690</v>
      </c>
      <c r="F2880" s="7">
        <v>0</v>
      </c>
      <c r="G2880" s="7">
        <v>0</v>
      </c>
      <c r="H2880" s="7">
        <v>17.39</v>
      </c>
      <c r="I2880" s="7">
        <v>672.61</v>
      </c>
      <c r="J2880" s="7">
        <v>0</v>
      </c>
      <c r="K2880" s="7">
        <v>672.61</v>
      </c>
      <c r="L2880" s="164">
        <v>1</v>
      </c>
      <c r="M2880" s="16">
        <v>0</v>
      </c>
      <c r="N2880" s="13">
        <v>46090</v>
      </c>
    </row>
    <row r="2881" spans="1:14" x14ac:dyDescent="0.15">
      <c r="A2881" s="163" t="s">
        <v>825</v>
      </c>
      <c r="B2881" s="164">
        <v>10378</v>
      </c>
      <c r="C2881" s="163" t="s">
        <v>9</v>
      </c>
      <c r="D2881" s="164">
        <v>1</v>
      </c>
      <c r="E2881" s="7">
        <v>285</v>
      </c>
      <c r="F2881" s="7">
        <v>0</v>
      </c>
      <c r="G2881" s="7">
        <v>0</v>
      </c>
      <c r="H2881" s="7">
        <v>14.37</v>
      </c>
      <c r="I2881" s="7">
        <v>270.63</v>
      </c>
      <c r="J2881" s="7">
        <v>0</v>
      </c>
      <c r="K2881" s="7">
        <v>270.63</v>
      </c>
      <c r="L2881" s="164">
        <v>1</v>
      </c>
      <c r="M2881" s="16">
        <v>0</v>
      </c>
      <c r="N2881" s="13">
        <v>46090</v>
      </c>
    </row>
    <row r="2882" spans="1:14" x14ac:dyDescent="0.15">
      <c r="A2882" s="163" t="s">
        <v>527</v>
      </c>
      <c r="B2882" s="164">
        <v>10382</v>
      </c>
      <c r="C2882" s="163" t="s">
        <v>9</v>
      </c>
      <c r="D2882" s="164">
        <v>1</v>
      </c>
      <c r="E2882" s="7">
        <v>235</v>
      </c>
      <c r="F2882" s="7">
        <v>0</v>
      </c>
      <c r="G2882" s="7">
        <v>0</v>
      </c>
      <c r="H2882" s="7">
        <v>0</v>
      </c>
      <c r="I2882" s="7">
        <v>235</v>
      </c>
      <c r="J2882" s="7">
        <v>0</v>
      </c>
      <c r="K2882" s="7">
        <v>235</v>
      </c>
      <c r="L2882" s="164">
        <v>1</v>
      </c>
      <c r="M2882" s="16">
        <v>0</v>
      </c>
      <c r="N2882" s="13">
        <v>46090</v>
      </c>
    </row>
    <row r="2883" spans="1:14" x14ac:dyDescent="0.15">
      <c r="A2883" s="163" t="s">
        <v>509</v>
      </c>
      <c r="B2883" s="164">
        <v>10364</v>
      </c>
      <c r="C2883" s="163" t="s">
        <v>9</v>
      </c>
      <c r="D2883" s="164">
        <v>2</v>
      </c>
      <c r="E2883" s="7">
        <v>660</v>
      </c>
      <c r="F2883" s="7">
        <v>0</v>
      </c>
      <c r="G2883" s="7">
        <v>0</v>
      </c>
      <c r="H2883" s="7">
        <v>0</v>
      </c>
      <c r="I2883" s="7">
        <v>660</v>
      </c>
      <c r="J2883" s="7">
        <v>0</v>
      </c>
      <c r="K2883" s="7">
        <v>660</v>
      </c>
      <c r="L2883" s="164">
        <v>1</v>
      </c>
      <c r="M2883" s="16">
        <v>0</v>
      </c>
      <c r="N2883" s="13">
        <v>46090</v>
      </c>
    </row>
    <row r="2884" spans="1:14" x14ac:dyDescent="0.15">
      <c r="A2884" s="163" t="s">
        <v>604</v>
      </c>
      <c r="B2884" s="164">
        <v>10685</v>
      </c>
      <c r="C2884" s="163" t="s">
        <v>9</v>
      </c>
      <c r="D2884" s="164">
        <v>1</v>
      </c>
      <c r="E2884" s="7">
        <v>225</v>
      </c>
      <c r="F2884" s="7">
        <v>0</v>
      </c>
      <c r="G2884" s="7">
        <v>0</v>
      </c>
      <c r="H2884" s="7">
        <v>0</v>
      </c>
      <c r="I2884" s="7">
        <v>225</v>
      </c>
      <c r="J2884" s="7">
        <v>0</v>
      </c>
      <c r="K2884" s="7">
        <v>225</v>
      </c>
      <c r="L2884" s="164">
        <v>1</v>
      </c>
      <c r="M2884" s="16">
        <v>0</v>
      </c>
      <c r="N2884" s="13">
        <v>46090</v>
      </c>
    </row>
    <row r="2885" spans="1:14" x14ac:dyDescent="0.15">
      <c r="A2885" s="163" t="s">
        <v>553</v>
      </c>
      <c r="B2885" s="164">
        <v>10481</v>
      </c>
      <c r="C2885" s="163" t="s">
        <v>77</v>
      </c>
      <c r="D2885" s="164">
        <v>1</v>
      </c>
      <c r="E2885" s="7">
        <v>860</v>
      </c>
      <c r="F2885" s="7">
        <v>0</v>
      </c>
      <c r="G2885" s="7">
        <v>0</v>
      </c>
      <c r="H2885" s="7">
        <v>0</v>
      </c>
      <c r="I2885" s="7">
        <v>860</v>
      </c>
      <c r="J2885" s="7">
        <v>0</v>
      </c>
      <c r="K2885" s="7">
        <v>860</v>
      </c>
      <c r="L2885" s="164">
        <v>1</v>
      </c>
      <c r="M2885" s="16">
        <v>0</v>
      </c>
      <c r="N2885" s="13">
        <v>46090</v>
      </c>
    </row>
    <row r="2886" spans="1:14" x14ac:dyDescent="0.15">
      <c r="A2886" s="163" t="s">
        <v>510</v>
      </c>
      <c r="B2886" s="164">
        <v>10043</v>
      </c>
      <c r="C2886" s="163" t="s">
        <v>19</v>
      </c>
      <c r="D2886" s="164">
        <v>1</v>
      </c>
      <c r="E2886" s="7">
        <v>310</v>
      </c>
      <c r="F2886" s="7">
        <v>0</v>
      </c>
      <c r="G2886" s="7">
        <v>0</v>
      </c>
      <c r="H2886" s="7">
        <v>0</v>
      </c>
      <c r="I2886" s="7">
        <v>310</v>
      </c>
      <c r="J2886" s="7">
        <v>0</v>
      </c>
      <c r="K2886" s="7">
        <v>310</v>
      </c>
      <c r="L2886" s="164">
        <v>1</v>
      </c>
      <c r="M2886" s="16">
        <v>0</v>
      </c>
      <c r="N2886" s="13">
        <v>46090</v>
      </c>
    </row>
    <row r="2887" spans="1:14" x14ac:dyDescent="0.15">
      <c r="A2887" s="163" t="s">
        <v>498</v>
      </c>
      <c r="B2887" s="164">
        <v>10356</v>
      </c>
      <c r="C2887" s="163" t="s">
        <v>19</v>
      </c>
      <c r="D2887" s="164">
        <v>2</v>
      </c>
      <c r="E2887" s="7">
        <v>720</v>
      </c>
      <c r="F2887" s="7">
        <v>0</v>
      </c>
      <c r="G2887" s="7">
        <v>0</v>
      </c>
      <c r="H2887" s="7">
        <v>18.149999999999999</v>
      </c>
      <c r="I2887" s="7">
        <v>701.85</v>
      </c>
      <c r="J2887" s="7">
        <v>0</v>
      </c>
      <c r="K2887" s="7">
        <v>701.85</v>
      </c>
      <c r="L2887" s="164">
        <v>1</v>
      </c>
      <c r="M2887" s="16">
        <v>0</v>
      </c>
      <c r="N2887" s="13">
        <v>46090</v>
      </c>
    </row>
    <row r="2888" spans="1:14" x14ac:dyDescent="0.15">
      <c r="A2888" s="163" t="s">
        <v>512</v>
      </c>
      <c r="B2888" s="164">
        <v>10427</v>
      </c>
      <c r="C2888" s="163" t="s">
        <v>12</v>
      </c>
      <c r="D2888" s="164">
        <v>2</v>
      </c>
      <c r="E2888" s="7">
        <v>718</v>
      </c>
      <c r="F2888" s="7">
        <v>0</v>
      </c>
      <c r="G2888" s="7">
        <v>0</v>
      </c>
      <c r="H2888" s="7">
        <v>0</v>
      </c>
      <c r="I2888" s="7">
        <v>718</v>
      </c>
      <c r="J2888" s="7">
        <v>0</v>
      </c>
      <c r="K2888" s="7">
        <v>718</v>
      </c>
      <c r="L2888" s="164">
        <v>1</v>
      </c>
      <c r="M2888" s="16">
        <v>0</v>
      </c>
      <c r="N2888" s="13">
        <v>46090</v>
      </c>
    </row>
    <row r="2889" spans="1:14" x14ac:dyDescent="0.15">
      <c r="A2889" s="163" t="s">
        <v>564</v>
      </c>
      <c r="B2889" s="164">
        <v>10037</v>
      </c>
      <c r="C2889" s="163" t="s">
        <v>4</v>
      </c>
      <c r="D2889" s="164">
        <v>1</v>
      </c>
      <c r="E2889" s="7">
        <v>385</v>
      </c>
      <c r="F2889" s="7">
        <v>0</v>
      </c>
      <c r="G2889" s="7">
        <v>0</v>
      </c>
      <c r="H2889" s="7">
        <v>0</v>
      </c>
      <c r="I2889" s="7">
        <v>385</v>
      </c>
      <c r="J2889" s="7">
        <v>0</v>
      </c>
      <c r="K2889" s="7">
        <v>385</v>
      </c>
      <c r="L2889" s="164">
        <v>1</v>
      </c>
      <c r="M2889" s="16">
        <v>0</v>
      </c>
      <c r="N2889" s="13">
        <v>46090</v>
      </c>
    </row>
    <row r="2890" spans="1:14" x14ac:dyDescent="0.15">
      <c r="A2890" s="163" t="s">
        <v>532</v>
      </c>
      <c r="B2890" s="164">
        <v>10421</v>
      </c>
      <c r="C2890" s="163" t="s">
        <v>79</v>
      </c>
      <c r="D2890" s="164">
        <v>1</v>
      </c>
      <c r="E2890" s="7">
        <v>238</v>
      </c>
      <c r="F2890" s="7">
        <v>0</v>
      </c>
      <c r="G2890" s="7">
        <v>0</v>
      </c>
      <c r="H2890" s="7">
        <v>0</v>
      </c>
      <c r="I2890" s="7">
        <v>238</v>
      </c>
      <c r="J2890" s="7">
        <v>0</v>
      </c>
      <c r="K2890" s="7">
        <v>238</v>
      </c>
      <c r="L2890" s="164">
        <v>1</v>
      </c>
      <c r="M2890" s="16">
        <v>0</v>
      </c>
      <c r="N2890" s="13">
        <v>46090</v>
      </c>
    </row>
    <row r="2891" spans="1:14" x14ac:dyDescent="0.15">
      <c r="A2891" s="163" t="s">
        <v>565</v>
      </c>
      <c r="B2891" s="164">
        <v>10403</v>
      </c>
      <c r="C2891" s="163" t="s">
        <v>35</v>
      </c>
      <c r="D2891" s="164">
        <v>1</v>
      </c>
      <c r="E2891" s="7">
        <v>335</v>
      </c>
      <c r="F2891" s="7">
        <v>0</v>
      </c>
      <c r="G2891" s="7">
        <v>0</v>
      </c>
      <c r="H2891" s="7">
        <v>0</v>
      </c>
      <c r="I2891" s="7">
        <v>335</v>
      </c>
      <c r="J2891" s="7">
        <v>0</v>
      </c>
      <c r="K2891" s="7">
        <v>335</v>
      </c>
      <c r="L2891" s="164">
        <v>1</v>
      </c>
      <c r="M2891" s="16">
        <v>0</v>
      </c>
      <c r="N2891" s="13">
        <v>46090</v>
      </c>
    </row>
    <row r="2892" spans="1:14" x14ac:dyDescent="0.15">
      <c r="A2892" s="163" t="s">
        <v>427</v>
      </c>
      <c r="B2892" s="164">
        <v>10633</v>
      </c>
      <c r="C2892" s="163" t="s">
        <v>727</v>
      </c>
      <c r="D2892" s="164">
        <v>1</v>
      </c>
      <c r="E2892" s="7">
        <v>159</v>
      </c>
      <c r="F2892" s="7">
        <v>0</v>
      </c>
      <c r="G2892" s="7">
        <v>0</v>
      </c>
      <c r="H2892" s="7">
        <v>0</v>
      </c>
      <c r="I2892" s="7">
        <v>159</v>
      </c>
      <c r="J2892" s="7">
        <v>0</v>
      </c>
      <c r="K2892" s="7">
        <v>159</v>
      </c>
      <c r="L2892" s="164">
        <v>1</v>
      </c>
      <c r="M2892" s="16">
        <v>0</v>
      </c>
      <c r="N2892" s="13">
        <v>46090</v>
      </c>
    </row>
    <row r="2893" spans="1:14" x14ac:dyDescent="0.15">
      <c r="A2893" s="163" t="s">
        <v>872</v>
      </c>
      <c r="B2893" s="164">
        <v>10754</v>
      </c>
      <c r="C2893" s="163" t="s">
        <v>727</v>
      </c>
      <c r="D2893" s="164">
        <v>1</v>
      </c>
      <c r="E2893" s="7">
        <v>218</v>
      </c>
      <c r="F2893" s="7">
        <v>0</v>
      </c>
      <c r="G2893" s="7">
        <v>0</v>
      </c>
      <c r="H2893" s="7">
        <v>0</v>
      </c>
      <c r="I2893" s="7">
        <v>218</v>
      </c>
      <c r="J2893" s="7">
        <v>0</v>
      </c>
      <c r="K2893" s="7">
        <v>218</v>
      </c>
      <c r="L2893" s="164">
        <v>1</v>
      </c>
      <c r="M2893" s="16">
        <v>0</v>
      </c>
      <c r="N2893" s="13">
        <v>46090</v>
      </c>
    </row>
    <row r="2894" spans="1:14" x14ac:dyDescent="0.15">
      <c r="A2894" s="163" t="s">
        <v>7</v>
      </c>
      <c r="B2894" s="164">
        <v>10498</v>
      </c>
      <c r="C2894" s="163" t="s">
        <v>98</v>
      </c>
      <c r="D2894" s="164">
        <v>2</v>
      </c>
      <c r="E2894" s="7">
        <v>176</v>
      </c>
      <c r="F2894" s="7">
        <v>0</v>
      </c>
      <c r="G2894" s="7">
        <v>0</v>
      </c>
      <c r="H2894" s="7">
        <v>0</v>
      </c>
      <c r="I2894" s="7">
        <v>176</v>
      </c>
      <c r="J2894" s="7">
        <v>0</v>
      </c>
      <c r="K2894" s="7">
        <v>176</v>
      </c>
      <c r="L2894" s="164">
        <v>1</v>
      </c>
      <c r="M2894" s="16">
        <v>0</v>
      </c>
      <c r="N2894" s="13">
        <v>46090</v>
      </c>
    </row>
    <row r="2895" spans="1:14" x14ac:dyDescent="0.15">
      <c r="A2895" s="163" t="s">
        <v>429</v>
      </c>
      <c r="B2895" s="164">
        <v>10632</v>
      </c>
      <c r="C2895" s="163" t="s">
        <v>727</v>
      </c>
      <c r="D2895" s="164">
        <v>1</v>
      </c>
      <c r="E2895" s="7">
        <v>159</v>
      </c>
      <c r="F2895" s="7">
        <v>0</v>
      </c>
      <c r="G2895" s="7">
        <v>0</v>
      </c>
      <c r="H2895" s="7">
        <v>0</v>
      </c>
      <c r="I2895" s="7">
        <v>159</v>
      </c>
      <c r="J2895" s="7">
        <v>0</v>
      </c>
      <c r="K2895" s="7">
        <v>159</v>
      </c>
      <c r="L2895" s="164">
        <v>1</v>
      </c>
      <c r="M2895" s="16">
        <v>0</v>
      </c>
      <c r="N2895" s="13">
        <v>46090</v>
      </c>
    </row>
    <row r="2896" spans="1:14" x14ac:dyDescent="0.15">
      <c r="A2896" s="163" t="s">
        <v>583</v>
      </c>
      <c r="B2896" s="164">
        <v>10158</v>
      </c>
      <c r="C2896" s="163" t="s">
        <v>519</v>
      </c>
      <c r="D2896" s="164">
        <v>1</v>
      </c>
      <c r="E2896" s="7">
        <v>385</v>
      </c>
      <c r="F2896" s="7">
        <v>0</v>
      </c>
      <c r="G2896" s="7">
        <v>0</v>
      </c>
      <c r="H2896" s="7">
        <v>0</v>
      </c>
      <c r="I2896" s="7">
        <v>385</v>
      </c>
      <c r="J2896" s="7">
        <v>0</v>
      </c>
      <c r="K2896" s="7">
        <v>385</v>
      </c>
      <c r="L2896" s="164">
        <v>1</v>
      </c>
      <c r="M2896" s="16">
        <v>0</v>
      </c>
      <c r="N2896" s="13">
        <v>46091</v>
      </c>
    </row>
    <row r="2897" spans="1:14" x14ac:dyDescent="0.15">
      <c r="A2897" s="163" t="s">
        <v>503</v>
      </c>
      <c r="B2897" s="164">
        <v>10044</v>
      </c>
      <c r="C2897" s="163" t="s">
        <v>481</v>
      </c>
      <c r="D2897" s="164">
        <v>1</v>
      </c>
      <c r="E2897" s="7">
        <v>260</v>
      </c>
      <c r="F2897" s="7">
        <v>0</v>
      </c>
      <c r="G2897" s="7">
        <v>0</v>
      </c>
      <c r="H2897" s="7">
        <v>0</v>
      </c>
      <c r="I2897" s="7">
        <v>260</v>
      </c>
      <c r="J2897" s="7">
        <v>0</v>
      </c>
      <c r="K2897" s="7">
        <v>260</v>
      </c>
      <c r="L2897" s="164">
        <v>1</v>
      </c>
      <c r="M2897" s="16">
        <v>0</v>
      </c>
      <c r="N2897" s="13">
        <v>46091</v>
      </c>
    </row>
    <row r="2898" spans="1:14" x14ac:dyDescent="0.15">
      <c r="A2898" s="163" t="s">
        <v>575</v>
      </c>
      <c r="B2898" s="164">
        <v>10127</v>
      </c>
      <c r="C2898" s="163" t="s">
        <v>483</v>
      </c>
      <c r="D2898" s="164">
        <v>1</v>
      </c>
      <c r="E2898" s="7">
        <v>355</v>
      </c>
      <c r="F2898" s="7">
        <v>0</v>
      </c>
      <c r="G2898" s="7">
        <v>0</v>
      </c>
      <c r="H2898" s="7">
        <v>41.32</v>
      </c>
      <c r="I2898" s="7">
        <v>313.68</v>
      </c>
      <c r="J2898" s="7">
        <v>0</v>
      </c>
      <c r="K2898" s="7">
        <v>313.68</v>
      </c>
      <c r="L2898" s="164">
        <v>1</v>
      </c>
      <c r="M2898" s="16">
        <v>0</v>
      </c>
      <c r="N2898" s="13">
        <v>46091</v>
      </c>
    </row>
    <row r="2899" spans="1:14" x14ac:dyDescent="0.15">
      <c r="A2899" s="163" t="s">
        <v>521</v>
      </c>
      <c r="B2899" s="164">
        <v>10095</v>
      </c>
      <c r="C2899" s="163" t="s">
        <v>483</v>
      </c>
      <c r="D2899" s="164">
        <v>1</v>
      </c>
      <c r="E2899" s="7">
        <v>260</v>
      </c>
      <c r="F2899" s="7">
        <v>0</v>
      </c>
      <c r="G2899" s="7">
        <v>0</v>
      </c>
      <c r="H2899" s="7">
        <v>15.52</v>
      </c>
      <c r="I2899" s="7">
        <v>244.48</v>
      </c>
      <c r="J2899" s="7">
        <v>0</v>
      </c>
      <c r="K2899" s="7">
        <v>244.48</v>
      </c>
      <c r="L2899" s="164">
        <v>1</v>
      </c>
      <c r="M2899" s="16">
        <v>0</v>
      </c>
      <c r="N2899" s="13">
        <v>46091</v>
      </c>
    </row>
    <row r="2900" spans="1:14" x14ac:dyDescent="0.15">
      <c r="A2900" s="163" t="s">
        <v>522</v>
      </c>
      <c r="B2900" s="164">
        <v>10055</v>
      </c>
      <c r="C2900" s="163" t="s">
        <v>481</v>
      </c>
      <c r="D2900" s="164">
        <v>1</v>
      </c>
      <c r="E2900" s="7">
        <v>260</v>
      </c>
      <c r="F2900" s="7">
        <v>0</v>
      </c>
      <c r="G2900" s="7">
        <v>0</v>
      </c>
      <c r="H2900" s="7">
        <v>0</v>
      </c>
      <c r="I2900" s="7">
        <v>260</v>
      </c>
      <c r="J2900" s="7">
        <v>0</v>
      </c>
      <c r="K2900" s="7">
        <v>260</v>
      </c>
      <c r="L2900" s="164">
        <v>1</v>
      </c>
      <c r="M2900" s="16">
        <v>0</v>
      </c>
      <c r="N2900" s="13">
        <v>46091</v>
      </c>
    </row>
    <row r="2901" spans="1:14" x14ac:dyDescent="0.15">
      <c r="A2901" s="163" t="s">
        <v>487</v>
      </c>
      <c r="B2901" s="164">
        <v>10442</v>
      </c>
      <c r="C2901" s="163" t="s">
        <v>99</v>
      </c>
      <c r="D2901" s="164">
        <v>1</v>
      </c>
      <c r="E2901" s="7">
        <v>83</v>
      </c>
      <c r="F2901" s="7">
        <v>0</v>
      </c>
      <c r="G2901" s="7">
        <v>0</v>
      </c>
      <c r="H2901" s="7">
        <v>0</v>
      </c>
      <c r="I2901" s="7">
        <v>83</v>
      </c>
      <c r="J2901" s="7">
        <v>0</v>
      </c>
      <c r="K2901" s="7">
        <v>83</v>
      </c>
      <c r="L2901" s="164">
        <v>1</v>
      </c>
      <c r="M2901" s="16">
        <v>0</v>
      </c>
      <c r="N2901" s="13">
        <v>46091</v>
      </c>
    </row>
    <row r="2902" spans="1:14" x14ac:dyDescent="0.15">
      <c r="A2902" s="163" t="s">
        <v>523</v>
      </c>
      <c r="B2902" s="164">
        <v>10446</v>
      </c>
      <c r="C2902" s="163" t="s">
        <v>99</v>
      </c>
      <c r="D2902" s="164">
        <v>1</v>
      </c>
      <c r="E2902" s="7">
        <v>195</v>
      </c>
      <c r="F2902" s="7">
        <v>0</v>
      </c>
      <c r="G2902" s="7">
        <v>0</v>
      </c>
      <c r="H2902" s="7">
        <v>11.64</v>
      </c>
      <c r="I2902" s="7">
        <v>183.36</v>
      </c>
      <c r="J2902" s="7">
        <v>0</v>
      </c>
      <c r="K2902" s="7">
        <v>183.36</v>
      </c>
      <c r="L2902" s="164">
        <v>1</v>
      </c>
      <c r="M2902" s="16">
        <v>0</v>
      </c>
      <c r="N2902" s="13">
        <v>46091</v>
      </c>
    </row>
    <row r="2903" spans="1:14" x14ac:dyDescent="0.15">
      <c r="A2903" s="163" t="s">
        <v>488</v>
      </c>
      <c r="B2903" s="164">
        <v>10440</v>
      </c>
      <c r="C2903" s="163" t="s">
        <v>99</v>
      </c>
      <c r="D2903" s="164">
        <v>1</v>
      </c>
      <c r="E2903" s="7">
        <v>88</v>
      </c>
      <c r="F2903" s="7">
        <v>0</v>
      </c>
      <c r="G2903" s="7">
        <v>0</v>
      </c>
      <c r="H2903" s="7">
        <v>5.25</v>
      </c>
      <c r="I2903" s="7">
        <v>82.75</v>
      </c>
      <c r="J2903" s="7">
        <v>0</v>
      </c>
      <c r="K2903" s="7">
        <v>82.75</v>
      </c>
      <c r="L2903" s="164">
        <v>1</v>
      </c>
      <c r="M2903" s="16">
        <v>0</v>
      </c>
      <c r="N2903" s="13">
        <v>46091</v>
      </c>
    </row>
    <row r="2904" spans="1:14" x14ac:dyDescent="0.15">
      <c r="A2904" s="163" t="s">
        <v>489</v>
      </c>
      <c r="B2904" s="164">
        <v>10445</v>
      </c>
      <c r="C2904" s="163" t="s">
        <v>99</v>
      </c>
      <c r="D2904" s="164">
        <v>2</v>
      </c>
      <c r="E2904" s="7">
        <v>390</v>
      </c>
      <c r="F2904" s="7">
        <v>0</v>
      </c>
      <c r="G2904" s="7">
        <v>0</v>
      </c>
      <c r="H2904" s="7">
        <v>23.27</v>
      </c>
      <c r="I2904" s="7">
        <v>366.73</v>
      </c>
      <c r="J2904" s="7">
        <v>0</v>
      </c>
      <c r="K2904" s="7">
        <v>366.73</v>
      </c>
      <c r="L2904" s="164">
        <v>1</v>
      </c>
      <c r="M2904" s="16">
        <v>0</v>
      </c>
      <c r="N2904" s="13">
        <v>46091</v>
      </c>
    </row>
    <row r="2905" spans="1:14" x14ac:dyDescent="0.15">
      <c r="A2905" s="163" t="s">
        <v>505</v>
      </c>
      <c r="B2905" s="164">
        <v>10470</v>
      </c>
      <c r="C2905" s="163" t="s">
        <v>5</v>
      </c>
      <c r="D2905" s="164">
        <v>1</v>
      </c>
      <c r="E2905" s="7">
        <v>275</v>
      </c>
      <c r="F2905" s="7">
        <v>0</v>
      </c>
      <c r="G2905" s="7">
        <v>0</v>
      </c>
      <c r="H2905" s="7">
        <v>16.41</v>
      </c>
      <c r="I2905" s="7">
        <v>258.58999999999997</v>
      </c>
      <c r="J2905" s="7">
        <v>0</v>
      </c>
      <c r="K2905" s="7">
        <v>258.58999999999997</v>
      </c>
      <c r="L2905" s="164">
        <v>1</v>
      </c>
      <c r="M2905" s="16">
        <v>0</v>
      </c>
      <c r="N2905" s="13">
        <v>46091</v>
      </c>
    </row>
    <row r="2906" spans="1:14" x14ac:dyDescent="0.15">
      <c r="A2906" s="163" t="s">
        <v>552</v>
      </c>
      <c r="B2906" s="164">
        <v>10211</v>
      </c>
      <c r="C2906" s="163" t="s">
        <v>491</v>
      </c>
      <c r="D2906" s="164">
        <v>1</v>
      </c>
      <c r="E2906" s="7">
        <v>265</v>
      </c>
      <c r="F2906" s="7">
        <v>0</v>
      </c>
      <c r="G2906" s="7">
        <v>0</v>
      </c>
      <c r="H2906" s="7">
        <v>15.81</v>
      </c>
      <c r="I2906" s="7">
        <v>249.19</v>
      </c>
      <c r="J2906" s="7">
        <v>0</v>
      </c>
      <c r="K2906" s="7">
        <v>249.19</v>
      </c>
      <c r="L2906" s="164">
        <v>1</v>
      </c>
      <c r="M2906" s="16">
        <v>0</v>
      </c>
      <c r="N2906" s="13">
        <v>46091</v>
      </c>
    </row>
    <row r="2907" spans="1:14" x14ac:dyDescent="0.15">
      <c r="A2907" s="163" t="s">
        <v>525</v>
      </c>
      <c r="B2907" s="164">
        <v>10214</v>
      </c>
      <c r="C2907" s="163" t="s">
        <v>491</v>
      </c>
      <c r="D2907" s="164">
        <v>1</v>
      </c>
      <c r="E2907" s="7">
        <v>265</v>
      </c>
      <c r="F2907" s="7">
        <v>0</v>
      </c>
      <c r="G2907" s="7">
        <v>0</v>
      </c>
      <c r="H2907" s="7">
        <v>0</v>
      </c>
      <c r="I2907" s="7">
        <v>265</v>
      </c>
      <c r="J2907" s="7">
        <v>0</v>
      </c>
      <c r="K2907" s="7">
        <v>265</v>
      </c>
      <c r="L2907" s="164">
        <v>1</v>
      </c>
      <c r="M2907" s="16">
        <v>0</v>
      </c>
      <c r="N2907" s="13">
        <v>46091</v>
      </c>
    </row>
    <row r="2908" spans="1:14" x14ac:dyDescent="0.15">
      <c r="A2908" s="163" t="s">
        <v>506</v>
      </c>
      <c r="B2908" s="164">
        <v>10221</v>
      </c>
      <c r="C2908" s="163" t="s">
        <v>491</v>
      </c>
      <c r="D2908" s="164">
        <v>3</v>
      </c>
      <c r="E2908" s="7">
        <v>765</v>
      </c>
      <c r="F2908" s="7">
        <v>0</v>
      </c>
      <c r="G2908" s="7">
        <v>0</v>
      </c>
      <c r="H2908" s="7">
        <v>29.68</v>
      </c>
      <c r="I2908" s="7">
        <v>735.32</v>
      </c>
      <c r="J2908" s="7">
        <v>0</v>
      </c>
      <c r="K2908" s="7">
        <v>735.32</v>
      </c>
      <c r="L2908" s="164">
        <v>1</v>
      </c>
      <c r="M2908" s="16">
        <v>0</v>
      </c>
      <c r="N2908" s="13">
        <v>46091</v>
      </c>
    </row>
    <row r="2909" spans="1:14" x14ac:dyDescent="0.15">
      <c r="A2909" s="163" t="s">
        <v>543</v>
      </c>
      <c r="B2909" s="164">
        <v>10222</v>
      </c>
      <c r="C2909" s="163" t="s">
        <v>491</v>
      </c>
      <c r="D2909" s="164">
        <v>1</v>
      </c>
      <c r="E2909" s="7">
        <v>235</v>
      </c>
      <c r="F2909" s="7">
        <v>0</v>
      </c>
      <c r="G2909" s="7">
        <v>0</v>
      </c>
      <c r="H2909" s="7">
        <v>0</v>
      </c>
      <c r="I2909" s="7">
        <v>235</v>
      </c>
      <c r="J2909" s="7">
        <v>0</v>
      </c>
      <c r="K2909" s="7">
        <v>235</v>
      </c>
      <c r="L2909" s="164">
        <v>1</v>
      </c>
      <c r="M2909" s="16">
        <v>0</v>
      </c>
      <c r="N2909" s="13">
        <v>46091</v>
      </c>
    </row>
    <row r="2910" spans="1:14" x14ac:dyDescent="0.15">
      <c r="A2910" s="163" t="s">
        <v>562</v>
      </c>
      <c r="B2910" s="164">
        <v>10218</v>
      </c>
      <c r="C2910" s="163" t="s">
        <v>491</v>
      </c>
      <c r="D2910" s="164">
        <v>2</v>
      </c>
      <c r="E2910" s="7">
        <v>490</v>
      </c>
      <c r="F2910" s="7">
        <v>0</v>
      </c>
      <c r="G2910" s="7">
        <v>0</v>
      </c>
      <c r="H2910" s="7">
        <v>14.62</v>
      </c>
      <c r="I2910" s="7">
        <v>475.38</v>
      </c>
      <c r="J2910" s="7">
        <v>0</v>
      </c>
      <c r="K2910" s="7">
        <v>475.38</v>
      </c>
      <c r="L2910" s="164">
        <v>1</v>
      </c>
      <c r="M2910" s="16">
        <v>0</v>
      </c>
      <c r="N2910" s="13">
        <v>46091</v>
      </c>
    </row>
    <row r="2911" spans="1:14" x14ac:dyDescent="0.15">
      <c r="A2911" s="163" t="s">
        <v>490</v>
      </c>
      <c r="B2911" s="164">
        <v>10223</v>
      </c>
      <c r="C2911" s="163" t="s">
        <v>491</v>
      </c>
      <c r="D2911" s="164">
        <v>1</v>
      </c>
      <c r="E2911" s="7">
        <v>275</v>
      </c>
      <c r="F2911" s="7">
        <v>0</v>
      </c>
      <c r="G2911" s="7">
        <v>0</v>
      </c>
      <c r="H2911" s="7">
        <v>0</v>
      </c>
      <c r="I2911" s="7">
        <v>275</v>
      </c>
      <c r="J2911" s="7">
        <v>0</v>
      </c>
      <c r="K2911" s="7">
        <v>275</v>
      </c>
      <c r="L2911" s="164">
        <v>1</v>
      </c>
      <c r="M2911" s="16">
        <v>0</v>
      </c>
      <c r="N2911" s="13">
        <v>46091</v>
      </c>
    </row>
    <row r="2912" spans="1:14" x14ac:dyDescent="0.15">
      <c r="A2912" s="163" t="s">
        <v>647</v>
      </c>
      <c r="B2912" s="164">
        <v>10224</v>
      </c>
      <c r="C2912" s="163" t="s">
        <v>491</v>
      </c>
      <c r="D2912" s="164">
        <v>1</v>
      </c>
      <c r="E2912" s="7">
        <v>255</v>
      </c>
      <c r="F2912" s="7">
        <v>0</v>
      </c>
      <c r="G2912" s="7">
        <v>0</v>
      </c>
      <c r="H2912" s="7">
        <v>0</v>
      </c>
      <c r="I2912" s="7">
        <v>255</v>
      </c>
      <c r="J2912" s="7">
        <v>0</v>
      </c>
      <c r="K2912" s="7">
        <v>255</v>
      </c>
      <c r="L2912" s="164">
        <v>1</v>
      </c>
      <c r="M2912" s="16">
        <v>0</v>
      </c>
      <c r="N2912" s="13">
        <v>46091</v>
      </c>
    </row>
    <row r="2913" spans="1:14" x14ac:dyDescent="0.15">
      <c r="A2913" s="163" t="s">
        <v>493</v>
      </c>
      <c r="B2913" s="164">
        <v>10264</v>
      </c>
      <c r="C2913" s="163" t="s">
        <v>9</v>
      </c>
      <c r="D2913" s="164">
        <v>1</v>
      </c>
      <c r="E2913" s="7">
        <v>190</v>
      </c>
      <c r="F2913" s="7">
        <v>0</v>
      </c>
      <c r="G2913" s="7">
        <v>0</v>
      </c>
      <c r="H2913" s="7">
        <v>0</v>
      </c>
      <c r="I2913" s="7">
        <v>190</v>
      </c>
      <c r="J2913" s="7">
        <v>0</v>
      </c>
      <c r="K2913" s="7">
        <v>190</v>
      </c>
      <c r="L2913" s="164">
        <v>1</v>
      </c>
      <c r="M2913" s="16">
        <v>0</v>
      </c>
      <c r="N2913" s="13">
        <v>46091</v>
      </c>
    </row>
    <row r="2914" spans="1:14" x14ac:dyDescent="0.15">
      <c r="A2914" s="163" t="s">
        <v>587</v>
      </c>
      <c r="B2914" s="164">
        <v>10381</v>
      </c>
      <c r="C2914" s="163" t="s">
        <v>9</v>
      </c>
      <c r="D2914" s="164">
        <v>3</v>
      </c>
      <c r="E2914" s="7">
        <v>675</v>
      </c>
      <c r="F2914" s="7">
        <v>0</v>
      </c>
      <c r="G2914" s="7">
        <v>0</v>
      </c>
      <c r="H2914" s="7">
        <v>0</v>
      </c>
      <c r="I2914" s="7">
        <v>675</v>
      </c>
      <c r="J2914" s="7">
        <v>0</v>
      </c>
      <c r="K2914" s="7">
        <v>675</v>
      </c>
      <c r="L2914" s="164">
        <v>1</v>
      </c>
      <c r="M2914" s="16">
        <v>0</v>
      </c>
      <c r="N2914" s="13">
        <v>46091</v>
      </c>
    </row>
    <row r="2915" spans="1:14" x14ac:dyDescent="0.15">
      <c r="A2915" s="163" t="s">
        <v>494</v>
      </c>
      <c r="B2915" s="164">
        <v>10377</v>
      </c>
      <c r="C2915" s="163" t="s">
        <v>9</v>
      </c>
      <c r="D2915" s="164">
        <v>3</v>
      </c>
      <c r="E2915" s="7">
        <v>1035</v>
      </c>
      <c r="F2915" s="7">
        <v>0</v>
      </c>
      <c r="G2915" s="7">
        <v>0</v>
      </c>
      <c r="H2915" s="7">
        <v>0</v>
      </c>
      <c r="I2915" s="7">
        <v>1035</v>
      </c>
      <c r="J2915" s="7">
        <v>0</v>
      </c>
      <c r="K2915" s="7">
        <v>1035</v>
      </c>
      <c r="L2915" s="164">
        <v>1</v>
      </c>
      <c r="M2915" s="16">
        <v>0</v>
      </c>
      <c r="N2915" s="13">
        <v>46091</v>
      </c>
    </row>
    <row r="2916" spans="1:14" x14ac:dyDescent="0.15">
      <c r="A2916" s="163" t="s">
        <v>507</v>
      </c>
      <c r="B2916" s="164">
        <v>10373</v>
      </c>
      <c r="C2916" s="163" t="s">
        <v>9</v>
      </c>
      <c r="D2916" s="164">
        <v>1</v>
      </c>
      <c r="E2916" s="7">
        <v>275</v>
      </c>
      <c r="F2916" s="7">
        <v>0</v>
      </c>
      <c r="G2916" s="7">
        <v>0</v>
      </c>
      <c r="H2916" s="7">
        <v>0</v>
      </c>
      <c r="I2916" s="7">
        <v>275</v>
      </c>
      <c r="J2916" s="7">
        <v>0</v>
      </c>
      <c r="K2916" s="7">
        <v>275</v>
      </c>
      <c r="L2916" s="164">
        <v>1</v>
      </c>
      <c r="M2916" s="16">
        <v>0</v>
      </c>
      <c r="N2916" s="13">
        <v>46091</v>
      </c>
    </row>
    <row r="2917" spans="1:14" x14ac:dyDescent="0.15">
      <c r="A2917" s="163" t="s">
        <v>526</v>
      </c>
      <c r="B2917" s="164">
        <v>10363</v>
      </c>
      <c r="C2917" s="163" t="s">
        <v>9</v>
      </c>
      <c r="D2917" s="164">
        <v>1</v>
      </c>
      <c r="E2917" s="7">
        <v>265</v>
      </c>
      <c r="F2917" s="7">
        <v>0</v>
      </c>
      <c r="G2917" s="7">
        <v>0</v>
      </c>
      <c r="H2917" s="7">
        <v>0</v>
      </c>
      <c r="I2917" s="7">
        <v>265</v>
      </c>
      <c r="J2917" s="7">
        <v>0</v>
      </c>
      <c r="K2917" s="7">
        <v>265</v>
      </c>
      <c r="L2917" s="164">
        <v>1</v>
      </c>
      <c r="M2917" s="16">
        <v>0</v>
      </c>
      <c r="N2917" s="13">
        <v>46091</v>
      </c>
    </row>
    <row r="2918" spans="1:14" x14ac:dyDescent="0.15">
      <c r="A2918" s="163" t="s">
        <v>553</v>
      </c>
      <c r="B2918" s="164">
        <v>10481</v>
      </c>
      <c r="C2918" s="163" t="s">
        <v>77</v>
      </c>
      <c r="D2918" s="164">
        <v>1</v>
      </c>
      <c r="E2918" s="7">
        <v>860</v>
      </c>
      <c r="F2918" s="7">
        <v>0</v>
      </c>
      <c r="G2918" s="7">
        <v>0</v>
      </c>
      <c r="H2918" s="7">
        <v>0</v>
      </c>
      <c r="I2918" s="7">
        <v>860</v>
      </c>
      <c r="J2918" s="7">
        <v>0</v>
      </c>
      <c r="K2918" s="7">
        <v>860</v>
      </c>
      <c r="L2918" s="164">
        <v>1</v>
      </c>
      <c r="M2918" s="16">
        <v>0</v>
      </c>
      <c r="N2918" s="13">
        <v>46091</v>
      </c>
    </row>
    <row r="2919" spans="1:14" x14ac:dyDescent="0.15">
      <c r="A2919" s="163" t="s">
        <v>528</v>
      </c>
      <c r="B2919" s="164">
        <v>10357</v>
      </c>
      <c r="C2919" s="163" t="s">
        <v>19</v>
      </c>
      <c r="D2919" s="164">
        <v>1</v>
      </c>
      <c r="E2919" s="7">
        <v>360</v>
      </c>
      <c r="F2919" s="7">
        <v>0</v>
      </c>
      <c r="G2919" s="7">
        <v>0</v>
      </c>
      <c r="H2919" s="7">
        <v>0</v>
      </c>
      <c r="I2919" s="7">
        <v>360</v>
      </c>
      <c r="J2919" s="7">
        <v>0</v>
      </c>
      <c r="K2919" s="7">
        <v>360</v>
      </c>
      <c r="L2919" s="164">
        <v>1</v>
      </c>
      <c r="M2919" s="16">
        <v>0</v>
      </c>
      <c r="N2919" s="13">
        <v>46091</v>
      </c>
    </row>
    <row r="2920" spans="1:14" x14ac:dyDescent="0.15">
      <c r="A2920" s="163" t="s">
        <v>495</v>
      </c>
      <c r="B2920" s="164">
        <v>10354</v>
      </c>
      <c r="C2920" s="163" t="s">
        <v>19</v>
      </c>
      <c r="D2920" s="164">
        <v>2</v>
      </c>
      <c r="E2920" s="7">
        <v>700</v>
      </c>
      <c r="F2920" s="7">
        <v>0</v>
      </c>
      <c r="G2920" s="7">
        <v>0</v>
      </c>
      <c r="H2920" s="7">
        <v>0</v>
      </c>
      <c r="I2920" s="7">
        <v>700</v>
      </c>
      <c r="J2920" s="7">
        <v>0</v>
      </c>
      <c r="K2920" s="7">
        <v>700</v>
      </c>
      <c r="L2920" s="164">
        <v>1</v>
      </c>
      <c r="M2920" s="16">
        <v>0</v>
      </c>
      <c r="N2920" s="13">
        <v>46091</v>
      </c>
    </row>
    <row r="2921" spans="1:14" x14ac:dyDescent="0.15">
      <c r="A2921" s="163" t="s">
        <v>497</v>
      </c>
      <c r="B2921" s="164">
        <v>10359</v>
      </c>
      <c r="C2921" s="163" t="s">
        <v>19</v>
      </c>
      <c r="D2921" s="164">
        <v>1</v>
      </c>
      <c r="E2921" s="7">
        <v>385</v>
      </c>
      <c r="F2921" s="7">
        <v>0</v>
      </c>
      <c r="G2921" s="7">
        <v>0</v>
      </c>
      <c r="H2921" s="7">
        <v>0</v>
      </c>
      <c r="I2921" s="7">
        <v>385</v>
      </c>
      <c r="J2921" s="7">
        <v>0</v>
      </c>
      <c r="K2921" s="7">
        <v>385</v>
      </c>
      <c r="L2921" s="164">
        <v>1</v>
      </c>
      <c r="M2921" s="16">
        <v>0</v>
      </c>
      <c r="N2921" s="13">
        <v>46091</v>
      </c>
    </row>
    <row r="2922" spans="1:14" x14ac:dyDescent="0.15">
      <c r="A2922" s="163" t="s">
        <v>511</v>
      </c>
      <c r="B2922" s="164">
        <v>10227</v>
      </c>
      <c r="C2922" s="163" t="s">
        <v>19</v>
      </c>
      <c r="D2922" s="164">
        <v>1</v>
      </c>
      <c r="E2922" s="7">
        <v>385</v>
      </c>
      <c r="F2922" s="7">
        <v>0</v>
      </c>
      <c r="G2922" s="7">
        <v>0</v>
      </c>
      <c r="H2922" s="7">
        <v>0</v>
      </c>
      <c r="I2922" s="7">
        <v>385</v>
      </c>
      <c r="J2922" s="7">
        <v>0</v>
      </c>
      <c r="K2922" s="7">
        <v>385</v>
      </c>
      <c r="L2922" s="164">
        <v>1</v>
      </c>
      <c r="M2922" s="16">
        <v>0</v>
      </c>
      <c r="N2922" s="13">
        <v>46091</v>
      </c>
    </row>
    <row r="2923" spans="1:14" x14ac:dyDescent="0.15">
      <c r="A2923" s="163" t="s">
        <v>498</v>
      </c>
      <c r="B2923" s="164">
        <v>10356</v>
      </c>
      <c r="C2923" s="163" t="s">
        <v>19</v>
      </c>
      <c r="D2923" s="164">
        <v>3</v>
      </c>
      <c r="E2923" s="7">
        <v>1080</v>
      </c>
      <c r="F2923" s="7">
        <v>0</v>
      </c>
      <c r="G2923" s="7">
        <v>0</v>
      </c>
      <c r="H2923" s="7">
        <v>21.48</v>
      </c>
      <c r="I2923" s="7">
        <v>1058.52</v>
      </c>
      <c r="J2923" s="7">
        <v>0</v>
      </c>
      <c r="K2923" s="7">
        <v>1058.52</v>
      </c>
      <c r="L2923" s="164">
        <v>1</v>
      </c>
      <c r="M2923" s="16">
        <v>0</v>
      </c>
      <c r="N2923" s="13">
        <v>46091</v>
      </c>
    </row>
    <row r="2924" spans="1:14" x14ac:dyDescent="0.15">
      <c r="A2924" s="163" t="s">
        <v>512</v>
      </c>
      <c r="B2924" s="164">
        <v>10427</v>
      </c>
      <c r="C2924" s="163" t="s">
        <v>12</v>
      </c>
      <c r="D2924" s="164">
        <v>2</v>
      </c>
      <c r="E2924" s="7">
        <v>718</v>
      </c>
      <c r="F2924" s="7">
        <v>0</v>
      </c>
      <c r="G2924" s="7">
        <v>0</v>
      </c>
      <c r="H2924" s="7">
        <v>0</v>
      </c>
      <c r="I2924" s="7">
        <v>718</v>
      </c>
      <c r="J2924" s="7">
        <v>0</v>
      </c>
      <c r="K2924" s="7">
        <v>718</v>
      </c>
      <c r="L2924" s="164">
        <v>1</v>
      </c>
      <c r="M2924" s="16">
        <v>0</v>
      </c>
      <c r="N2924" s="13">
        <v>46091</v>
      </c>
    </row>
    <row r="2925" spans="1:14" x14ac:dyDescent="0.15">
      <c r="A2925" s="163" t="s">
        <v>739</v>
      </c>
      <c r="B2925" s="164">
        <v>10653</v>
      </c>
      <c r="C2925" s="163" t="s">
        <v>4</v>
      </c>
      <c r="D2925" s="164">
        <v>2</v>
      </c>
      <c r="E2925" s="7">
        <v>550</v>
      </c>
      <c r="F2925" s="7">
        <v>0</v>
      </c>
      <c r="G2925" s="7">
        <v>0</v>
      </c>
      <c r="H2925" s="7">
        <v>0</v>
      </c>
      <c r="I2925" s="7">
        <v>550</v>
      </c>
      <c r="J2925" s="7">
        <v>0</v>
      </c>
      <c r="K2925" s="7">
        <v>550</v>
      </c>
      <c r="L2925" s="164">
        <v>1</v>
      </c>
      <c r="M2925" s="16">
        <v>0</v>
      </c>
      <c r="N2925" s="13">
        <v>46091</v>
      </c>
    </row>
    <row r="2926" spans="1:14" x14ac:dyDescent="0.15">
      <c r="A2926" s="163" t="s">
        <v>500</v>
      </c>
      <c r="B2926" s="164">
        <v>10494</v>
      </c>
      <c r="C2926" s="163" t="s">
        <v>98</v>
      </c>
      <c r="D2926" s="164">
        <v>1</v>
      </c>
      <c r="E2926" s="7">
        <v>38</v>
      </c>
      <c r="F2926" s="7">
        <v>0</v>
      </c>
      <c r="G2926" s="7">
        <v>0</v>
      </c>
      <c r="H2926" s="7">
        <v>0</v>
      </c>
      <c r="I2926" s="7">
        <v>38</v>
      </c>
      <c r="J2926" s="7">
        <v>0</v>
      </c>
      <c r="K2926" s="7">
        <v>38</v>
      </c>
      <c r="L2926" s="164">
        <v>1</v>
      </c>
      <c r="M2926" s="16">
        <v>0</v>
      </c>
      <c r="N2926" s="13">
        <v>46091</v>
      </c>
    </row>
    <row r="2927" spans="1:14" x14ac:dyDescent="0.15">
      <c r="A2927" s="163" t="s">
        <v>154</v>
      </c>
      <c r="B2927" s="164">
        <v>10634</v>
      </c>
      <c r="C2927" s="163" t="s">
        <v>727</v>
      </c>
      <c r="D2927" s="164">
        <v>1</v>
      </c>
      <c r="E2927" s="7">
        <v>168</v>
      </c>
      <c r="F2927" s="7">
        <v>0</v>
      </c>
      <c r="G2927" s="7">
        <v>0</v>
      </c>
      <c r="H2927" s="7">
        <v>0</v>
      </c>
      <c r="I2927" s="7">
        <v>168</v>
      </c>
      <c r="J2927" s="7">
        <v>0</v>
      </c>
      <c r="K2927" s="7">
        <v>168</v>
      </c>
      <c r="L2927" s="164">
        <v>1</v>
      </c>
      <c r="M2927" s="16">
        <v>0</v>
      </c>
      <c r="N2927" s="13">
        <v>46091</v>
      </c>
    </row>
    <row r="2928" spans="1:14" x14ac:dyDescent="0.15">
      <c r="A2928" s="163" t="s">
        <v>873</v>
      </c>
      <c r="B2928" s="164">
        <v>1064111111</v>
      </c>
      <c r="C2928" s="163" t="s">
        <v>399</v>
      </c>
      <c r="D2928" s="164">
        <v>1</v>
      </c>
      <c r="E2928" s="7">
        <v>0</v>
      </c>
      <c r="F2928" s="7">
        <v>0</v>
      </c>
      <c r="G2928" s="7">
        <v>0</v>
      </c>
      <c r="H2928" s="7">
        <v>0</v>
      </c>
      <c r="I2928" s="7">
        <v>0</v>
      </c>
      <c r="J2928" s="7">
        <v>0</v>
      </c>
      <c r="K2928" s="7">
        <v>0</v>
      </c>
      <c r="L2928" s="164">
        <v>0</v>
      </c>
      <c r="M2928" s="16">
        <v>0</v>
      </c>
      <c r="N2928" s="13">
        <v>46091</v>
      </c>
    </row>
    <row r="2929" spans="1:14" x14ac:dyDescent="0.15">
      <c r="A2929" s="163" t="s">
        <v>767</v>
      </c>
      <c r="B2929" s="164">
        <v>10258</v>
      </c>
      <c r="C2929" s="163" t="s">
        <v>399</v>
      </c>
      <c r="D2929" s="164">
        <v>1</v>
      </c>
      <c r="E2929" s="7">
        <v>0</v>
      </c>
      <c r="F2929" s="7">
        <v>0</v>
      </c>
      <c r="G2929" s="7">
        <v>0</v>
      </c>
      <c r="H2929" s="7">
        <v>0</v>
      </c>
      <c r="I2929" s="7">
        <v>0</v>
      </c>
      <c r="J2929" s="7">
        <v>0</v>
      </c>
      <c r="K2929" s="7">
        <v>0</v>
      </c>
      <c r="L2929" s="164">
        <v>0</v>
      </c>
      <c r="M2929" s="16">
        <v>0</v>
      </c>
      <c r="N2929" s="13">
        <v>46091</v>
      </c>
    </row>
    <row r="2930" spans="1:14" x14ac:dyDescent="0.15">
      <c r="A2930" s="163" t="s">
        <v>429</v>
      </c>
      <c r="B2930" s="164">
        <v>10632</v>
      </c>
      <c r="C2930" s="163" t="s">
        <v>727</v>
      </c>
      <c r="D2930" s="164">
        <v>2</v>
      </c>
      <c r="E2930" s="7">
        <v>318</v>
      </c>
      <c r="F2930" s="7">
        <v>0</v>
      </c>
      <c r="G2930" s="7">
        <v>0</v>
      </c>
      <c r="H2930" s="7">
        <v>0</v>
      </c>
      <c r="I2930" s="7">
        <v>318</v>
      </c>
      <c r="J2930" s="7">
        <v>0</v>
      </c>
      <c r="K2930" s="7">
        <v>318</v>
      </c>
      <c r="L2930" s="164">
        <v>1</v>
      </c>
      <c r="M2930" s="16">
        <v>0</v>
      </c>
      <c r="N2930" s="13">
        <v>46091</v>
      </c>
    </row>
    <row r="2931" spans="1:14" x14ac:dyDescent="0.15">
      <c r="A2931" s="163" t="s">
        <v>501</v>
      </c>
      <c r="B2931" s="164">
        <v>10450</v>
      </c>
      <c r="C2931" s="163" t="s">
        <v>38</v>
      </c>
      <c r="D2931" s="164">
        <v>1</v>
      </c>
      <c r="E2931" s="7">
        <v>470</v>
      </c>
      <c r="F2931" s="7">
        <v>0</v>
      </c>
      <c r="G2931" s="7">
        <v>0</v>
      </c>
      <c r="H2931" s="7">
        <v>0</v>
      </c>
      <c r="I2931" s="7">
        <v>470</v>
      </c>
      <c r="J2931" s="7">
        <v>0</v>
      </c>
      <c r="K2931" s="7">
        <v>470</v>
      </c>
      <c r="L2931" s="164">
        <v>1</v>
      </c>
      <c r="M2931" s="16">
        <v>0</v>
      </c>
      <c r="N2931" s="13">
        <v>46092</v>
      </c>
    </row>
    <row r="2932" spans="1:14" x14ac:dyDescent="0.15">
      <c r="A2932" s="163" t="s">
        <v>478</v>
      </c>
      <c r="B2932" s="164">
        <v>10461</v>
      </c>
      <c r="C2932" s="163" t="s">
        <v>38</v>
      </c>
      <c r="D2932" s="164">
        <v>1</v>
      </c>
      <c r="E2932" s="7">
        <v>275</v>
      </c>
      <c r="F2932" s="7">
        <v>0</v>
      </c>
      <c r="G2932" s="7">
        <v>0</v>
      </c>
      <c r="H2932" s="7">
        <v>0</v>
      </c>
      <c r="I2932" s="7">
        <v>275</v>
      </c>
      <c r="J2932" s="7">
        <v>0</v>
      </c>
      <c r="K2932" s="7">
        <v>275</v>
      </c>
      <c r="L2932" s="164">
        <v>1</v>
      </c>
      <c r="M2932" s="16">
        <v>0</v>
      </c>
      <c r="N2932" s="13">
        <v>46092</v>
      </c>
    </row>
    <row r="2933" spans="1:14" x14ac:dyDescent="0.15">
      <c r="A2933" s="163" t="s">
        <v>479</v>
      </c>
      <c r="B2933" s="164">
        <v>10396</v>
      </c>
      <c r="C2933" s="163" t="s">
        <v>32</v>
      </c>
      <c r="D2933" s="164">
        <v>1</v>
      </c>
      <c r="E2933" s="7">
        <v>555</v>
      </c>
      <c r="F2933" s="7">
        <v>0</v>
      </c>
      <c r="G2933" s="7">
        <v>0</v>
      </c>
      <c r="H2933" s="7">
        <v>102.68</v>
      </c>
      <c r="I2933" s="7">
        <v>452.32</v>
      </c>
      <c r="J2933" s="7">
        <v>0</v>
      </c>
      <c r="K2933" s="7">
        <v>452.32</v>
      </c>
      <c r="L2933" s="164">
        <v>1</v>
      </c>
      <c r="M2933" s="16">
        <v>0</v>
      </c>
      <c r="N2933" s="13">
        <v>46092</v>
      </c>
    </row>
    <row r="2934" spans="1:14" x14ac:dyDescent="0.15">
      <c r="A2934" s="163" t="s">
        <v>760</v>
      </c>
      <c r="B2934" s="164">
        <v>1070</v>
      </c>
      <c r="C2934" s="163" t="s">
        <v>462</v>
      </c>
      <c r="D2934" s="164">
        <v>1</v>
      </c>
      <c r="E2934" s="7">
        <v>720</v>
      </c>
      <c r="F2934" s="7">
        <v>0</v>
      </c>
      <c r="G2934" s="7">
        <v>0</v>
      </c>
      <c r="H2934" s="7">
        <v>0</v>
      </c>
      <c r="I2934" s="7">
        <v>720</v>
      </c>
      <c r="J2934" s="7">
        <v>0</v>
      </c>
      <c r="K2934" s="7">
        <v>720</v>
      </c>
      <c r="L2934" s="164">
        <v>1</v>
      </c>
      <c r="M2934" s="16">
        <v>0</v>
      </c>
      <c r="N2934" s="13">
        <v>46092</v>
      </c>
    </row>
    <row r="2935" spans="1:14" x14ac:dyDescent="0.15">
      <c r="A2935" s="163" t="s">
        <v>616</v>
      </c>
      <c r="B2935" s="164">
        <v>10154</v>
      </c>
      <c r="C2935" s="163" t="s">
        <v>519</v>
      </c>
      <c r="D2935" s="164">
        <v>1</v>
      </c>
      <c r="E2935" s="7">
        <v>385</v>
      </c>
      <c r="F2935" s="7">
        <v>0</v>
      </c>
      <c r="G2935" s="7">
        <v>0</v>
      </c>
      <c r="H2935" s="7">
        <v>0</v>
      </c>
      <c r="I2935" s="7">
        <v>385</v>
      </c>
      <c r="J2935" s="7">
        <v>0</v>
      </c>
      <c r="K2935" s="7">
        <v>385</v>
      </c>
      <c r="L2935" s="164">
        <v>1</v>
      </c>
      <c r="M2935" s="16">
        <v>0</v>
      </c>
      <c r="N2935" s="13">
        <v>46092</v>
      </c>
    </row>
    <row r="2936" spans="1:14" x14ac:dyDescent="0.15">
      <c r="A2936" s="163" t="s">
        <v>550</v>
      </c>
      <c r="B2936" s="164">
        <v>10072</v>
      </c>
      <c r="C2936" s="163" t="s">
        <v>481</v>
      </c>
      <c r="D2936" s="164">
        <v>1</v>
      </c>
      <c r="E2936" s="7">
        <v>315</v>
      </c>
      <c r="F2936" s="7">
        <v>0</v>
      </c>
      <c r="G2936" s="7">
        <v>0</v>
      </c>
      <c r="H2936" s="7">
        <v>0</v>
      </c>
      <c r="I2936" s="7">
        <v>315</v>
      </c>
      <c r="J2936" s="7">
        <v>0</v>
      </c>
      <c r="K2936" s="7">
        <v>315</v>
      </c>
      <c r="L2936" s="164">
        <v>1</v>
      </c>
      <c r="M2936" s="16">
        <v>0</v>
      </c>
      <c r="N2936" s="13">
        <v>46092</v>
      </c>
    </row>
    <row r="2937" spans="1:14" x14ac:dyDescent="0.15">
      <c r="A2937" s="163" t="s">
        <v>518</v>
      </c>
      <c r="B2937" s="164">
        <v>10145</v>
      </c>
      <c r="C2937" s="163" t="s">
        <v>519</v>
      </c>
      <c r="D2937" s="164">
        <v>2</v>
      </c>
      <c r="E2937" s="7">
        <v>740</v>
      </c>
      <c r="F2937" s="7">
        <v>0</v>
      </c>
      <c r="G2937" s="7">
        <v>0</v>
      </c>
      <c r="H2937" s="7">
        <v>0</v>
      </c>
      <c r="I2937" s="7">
        <v>740</v>
      </c>
      <c r="J2937" s="7">
        <v>0</v>
      </c>
      <c r="K2937" s="7">
        <v>740</v>
      </c>
      <c r="L2937" s="164">
        <v>1</v>
      </c>
      <c r="M2937" s="16">
        <v>0</v>
      </c>
      <c r="N2937" s="13">
        <v>46092</v>
      </c>
    </row>
    <row r="2938" spans="1:14" x14ac:dyDescent="0.15">
      <c r="A2938" s="163" t="s">
        <v>576</v>
      </c>
      <c r="B2938" s="164">
        <v>10111</v>
      </c>
      <c r="C2938" s="163" t="s">
        <v>483</v>
      </c>
      <c r="D2938" s="164">
        <v>1</v>
      </c>
      <c r="E2938" s="7">
        <v>355</v>
      </c>
      <c r="F2938" s="7">
        <v>0</v>
      </c>
      <c r="G2938" s="7">
        <v>0</v>
      </c>
      <c r="H2938" s="7">
        <v>0</v>
      </c>
      <c r="I2938" s="7">
        <v>355</v>
      </c>
      <c r="J2938" s="7">
        <v>0</v>
      </c>
      <c r="K2938" s="7">
        <v>355</v>
      </c>
      <c r="L2938" s="164">
        <v>1</v>
      </c>
      <c r="M2938" s="16">
        <v>0</v>
      </c>
      <c r="N2938" s="13">
        <v>46092</v>
      </c>
    </row>
    <row r="2939" spans="1:14" x14ac:dyDescent="0.15">
      <c r="A2939" s="163" t="s">
        <v>523</v>
      </c>
      <c r="B2939" s="164">
        <v>10446</v>
      </c>
      <c r="C2939" s="163" t="s">
        <v>99</v>
      </c>
      <c r="D2939" s="164">
        <v>2</v>
      </c>
      <c r="E2939" s="7">
        <v>390</v>
      </c>
      <c r="F2939" s="7">
        <v>0</v>
      </c>
      <c r="G2939" s="7">
        <v>0</v>
      </c>
      <c r="H2939" s="7">
        <v>39</v>
      </c>
      <c r="I2939" s="7">
        <v>351</v>
      </c>
      <c r="J2939" s="7">
        <v>0</v>
      </c>
      <c r="K2939" s="7">
        <v>351</v>
      </c>
      <c r="L2939" s="164">
        <v>1</v>
      </c>
      <c r="M2939" s="16">
        <v>0</v>
      </c>
      <c r="N2939" s="13">
        <v>46092</v>
      </c>
    </row>
    <row r="2940" spans="1:14" x14ac:dyDescent="0.15">
      <c r="A2940" s="163" t="s">
        <v>488</v>
      </c>
      <c r="B2940" s="164">
        <v>10440</v>
      </c>
      <c r="C2940" s="163" t="s">
        <v>99</v>
      </c>
      <c r="D2940" s="164">
        <v>1</v>
      </c>
      <c r="E2940" s="7">
        <v>88</v>
      </c>
      <c r="F2940" s="7">
        <v>0</v>
      </c>
      <c r="G2940" s="7">
        <v>0</v>
      </c>
      <c r="H2940" s="7">
        <v>0</v>
      </c>
      <c r="I2940" s="7">
        <v>88</v>
      </c>
      <c r="J2940" s="7">
        <v>0</v>
      </c>
      <c r="K2940" s="7">
        <v>88</v>
      </c>
      <c r="L2940" s="164">
        <v>1</v>
      </c>
      <c r="M2940" s="16">
        <v>0</v>
      </c>
      <c r="N2940" s="13">
        <v>46092</v>
      </c>
    </row>
    <row r="2941" spans="1:14" x14ac:dyDescent="0.15">
      <c r="A2941" s="163" t="s">
        <v>562</v>
      </c>
      <c r="B2941" s="164">
        <v>10218</v>
      </c>
      <c r="C2941" s="163" t="s">
        <v>491</v>
      </c>
      <c r="D2941" s="164">
        <v>1</v>
      </c>
      <c r="E2941" s="7">
        <v>245</v>
      </c>
      <c r="F2941" s="7">
        <v>0</v>
      </c>
      <c r="G2941" s="7">
        <v>0</v>
      </c>
      <c r="H2941" s="7">
        <v>0</v>
      </c>
      <c r="I2941" s="7">
        <v>245</v>
      </c>
      <c r="J2941" s="7">
        <v>0</v>
      </c>
      <c r="K2941" s="7">
        <v>245</v>
      </c>
      <c r="L2941" s="164">
        <v>1</v>
      </c>
      <c r="M2941" s="16">
        <v>0</v>
      </c>
      <c r="N2941" s="13">
        <v>46092</v>
      </c>
    </row>
    <row r="2942" spans="1:14" x14ac:dyDescent="0.15">
      <c r="A2942" s="163" t="s">
        <v>490</v>
      </c>
      <c r="B2942" s="164">
        <v>10223</v>
      </c>
      <c r="C2942" s="163" t="s">
        <v>491</v>
      </c>
      <c r="D2942" s="164">
        <v>1</v>
      </c>
      <c r="E2942" s="7">
        <v>275</v>
      </c>
      <c r="F2942" s="7">
        <v>0</v>
      </c>
      <c r="G2942" s="7">
        <v>0</v>
      </c>
      <c r="H2942" s="7">
        <v>0</v>
      </c>
      <c r="I2942" s="7">
        <v>275</v>
      </c>
      <c r="J2942" s="7">
        <v>0</v>
      </c>
      <c r="K2942" s="7">
        <v>275</v>
      </c>
      <c r="L2942" s="164">
        <v>1</v>
      </c>
      <c r="M2942" s="16">
        <v>0</v>
      </c>
      <c r="N2942" s="13">
        <v>46092</v>
      </c>
    </row>
    <row r="2943" spans="1:14" x14ac:dyDescent="0.15">
      <c r="A2943" s="163" t="s">
        <v>492</v>
      </c>
      <c r="B2943" s="164">
        <v>10216</v>
      </c>
      <c r="C2943" s="163" t="s">
        <v>491</v>
      </c>
      <c r="D2943" s="164">
        <v>2</v>
      </c>
      <c r="E2943" s="7">
        <v>490</v>
      </c>
      <c r="F2943" s="7">
        <v>0</v>
      </c>
      <c r="G2943" s="7">
        <v>0</v>
      </c>
      <c r="H2943" s="7">
        <v>0</v>
      </c>
      <c r="I2943" s="7">
        <v>490</v>
      </c>
      <c r="J2943" s="7">
        <v>0</v>
      </c>
      <c r="K2943" s="7">
        <v>490</v>
      </c>
      <c r="L2943" s="164">
        <v>1</v>
      </c>
      <c r="M2943" s="16">
        <v>0</v>
      </c>
      <c r="N2943" s="13">
        <v>46092</v>
      </c>
    </row>
    <row r="2944" spans="1:14" x14ac:dyDescent="0.15">
      <c r="A2944" s="163" t="s">
        <v>493</v>
      </c>
      <c r="B2944" s="164">
        <v>10264</v>
      </c>
      <c r="C2944" s="163" t="s">
        <v>9</v>
      </c>
      <c r="D2944" s="164">
        <v>2</v>
      </c>
      <c r="E2944" s="7">
        <v>380</v>
      </c>
      <c r="F2944" s="7">
        <v>0</v>
      </c>
      <c r="G2944" s="7">
        <v>0</v>
      </c>
      <c r="H2944" s="7">
        <v>0</v>
      </c>
      <c r="I2944" s="7">
        <v>380</v>
      </c>
      <c r="J2944" s="7">
        <v>0</v>
      </c>
      <c r="K2944" s="7">
        <v>380</v>
      </c>
      <c r="L2944" s="164">
        <v>1</v>
      </c>
      <c r="M2944" s="16">
        <v>0</v>
      </c>
      <c r="N2944" s="13">
        <v>46092</v>
      </c>
    </row>
    <row r="2945" spans="1:14" x14ac:dyDescent="0.15">
      <c r="A2945" s="163" t="s">
        <v>587</v>
      </c>
      <c r="B2945" s="164">
        <v>10381</v>
      </c>
      <c r="C2945" s="163" t="s">
        <v>9</v>
      </c>
      <c r="D2945" s="164">
        <v>1</v>
      </c>
      <c r="E2945" s="7">
        <v>225</v>
      </c>
      <c r="F2945" s="7">
        <v>0</v>
      </c>
      <c r="G2945" s="7">
        <v>0</v>
      </c>
      <c r="H2945" s="7">
        <v>45</v>
      </c>
      <c r="I2945" s="7">
        <v>180</v>
      </c>
      <c r="J2945" s="7">
        <v>0</v>
      </c>
      <c r="K2945" s="7">
        <v>180</v>
      </c>
      <c r="L2945" s="164">
        <v>1</v>
      </c>
      <c r="M2945" s="16">
        <v>0</v>
      </c>
      <c r="N2945" s="13">
        <v>46092</v>
      </c>
    </row>
    <row r="2946" spans="1:14" x14ac:dyDescent="0.15">
      <c r="A2946" s="163" t="s">
        <v>805</v>
      </c>
      <c r="B2946" s="164">
        <v>10376</v>
      </c>
      <c r="C2946" s="163" t="s">
        <v>9</v>
      </c>
      <c r="D2946" s="164">
        <v>1</v>
      </c>
      <c r="E2946" s="7">
        <v>330</v>
      </c>
      <c r="F2946" s="7">
        <v>0</v>
      </c>
      <c r="G2946" s="7">
        <v>0</v>
      </c>
      <c r="H2946" s="7">
        <v>0</v>
      </c>
      <c r="I2946" s="7">
        <v>330</v>
      </c>
      <c r="J2946" s="7">
        <v>0</v>
      </c>
      <c r="K2946" s="7">
        <v>330</v>
      </c>
      <c r="L2946" s="164">
        <v>1</v>
      </c>
      <c r="M2946" s="16">
        <v>0</v>
      </c>
      <c r="N2946" s="13">
        <v>46092</v>
      </c>
    </row>
    <row r="2947" spans="1:14" x14ac:dyDescent="0.15">
      <c r="A2947" s="163" t="s">
        <v>495</v>
      </c>
      <c r="B2947" s="164">
        <v>10354</v>
      </c>
      <c r="C2947" s="163" t="s">
        <v>19</v>
      </c>
      <c r="D2947" s="164">
        <v>1</v>
      </c>
      <c r="E2947" s="7">
        <v>350</v>
      </c>
      <c r="F2947" s="7">
        <v>0</v>
      </c>
      <c r="G2947" s="7">
        <v>0</v>
      </c>
      <c r="H2947" s="7">
        <v>0</v>
      </c>
      <c r="I2947" s="7">
        <v>350</v>
      </c>
      <c r="J2947" s="7">
        <v>0</v>
      </c>
      <c r="K2947" s="7">
        <v>350</v>
      </c>
      <c r="L2947" s="164">
        <v>1</v>
      </c>
      <c r="M2947" s="16">
        <v>0</v>
      </c>
      <c r="N2947" s="13">
        <v>46092</v>
      </c>
    </row>
    <row r="2948" spans="1:14" x14ac:dyDescent="0.15">
      <c r="A2948" s="163" t="s">
        <v>529</v>
      </c>
      <c r="B2948" s="164">
        <v>10353</v>
      </c>
      <c r="C2948" s="163" t="s">
        <v>19</v>
      </c>
      <c r="D2948" s="164">
        <v>1</v>
      </c>
      <c r="E2948" s="7">
        <v>350</v>
      </c>
      <c r="F2948" s="7">
        <v>0</v>
      </c>
      <c r="G2948" s="7">
        <v>0</v>
      </c>
      <c r="H2948" s="7">
        <v>0</v>
      </c>
      <c r="I2948" s="7">
        <v>350</v>
      </c>
      <c r="J2948" s="7">
        <v>0</v>
      </c>
      <c r="K2948" s="7">
        <v>350</v>
      </c>
      <c r="L2948" s="164">
        <v>1</v>
      </c>
      <c r="M2948" s="16">
        <v>0</v>
      </c>
      <c r="N2948" s="13">
        <v>46092</v>
      </c>
    </row>
    <row r="2949" spans="1:14" x14ac:dyDescent="0.15">
      <c r="A2949" s="163" t="s">
        <v>498</v>
      </c>
      <c r="B2949" s="164">
        <v>10356</v>
      </c>
      <c r="C2949" s="163" t="s">
        <v>19</v>
      </c>
      <c r="D2949" s="164">
        <v>2</v>
      </c>
      <c r="E2949" s="7">
        <v>720</v>
      </c>
      <c r="F2949" s="7">
        <v>0</v>
      </c>
      <c r="G2949" s="7">
        <v>0</v>
      </c>
      <c r="H2949" s="7">
        <v>72</v>
      </c>
      <c r="I2949" s="7">
        <v>648</v>
      </c>
      <c r="J2949" s="7">
        <v>0</v>
      </c>
      <c r="K2949" s="7">
        <v>648</v>
      </c>
      <c r="L2949" s="164">
        <v>1</v>
      </c>
      <c r="M2949" s="16">
        <v>0</v>
      </c>
      <c r="N2949" s="13">
        <v>46092</v>
      </c>
    </row>
    <row r="2950" spans="1:14" x14ac:dyDescent="0.15">
      <c r="A2950" s="163" t="s">
        <v>591</v>
      </c>
      <c r="B2950" s="164">
        <v>10509</v>
      </c>
      <c r="C2950" s="163" t="s">
        <v>79</v>
      </c>
      <c r="D2950" s="164">
        <v>1</v>
      </c>
      <c r="E2950" s="7">
        <v>320</v>
      </c>
      <c r="F2950" s="7">
        <v>0</v>
      </c>
      <c r="G2950" s="7">
        <v>0</v>
      </c>
      <c r="H2950" s="7">
        <v>0</v>
      </c>
      <c r="I2950" s="7">
        <v>320</v>
      </c>
      <c r="J2950" s="7">
        <v>0</v>
      </c>
      <c r="K2950" s="7">
        <v>320</v>
      </c>
      <c r="L2950" s="164">
        <v>1</v>
      </c>
      <c r="M2950" s="16">
        <v>0</v>
      </c>
      <c r="N2950" s="13">
        <v>46092</v>
      </c>
    </row>
    <row r="2951" spans="1:14" x14ac:dyDescent="0.15">
      <c r="A2951" s="163" t="s">
        <v>565</v>
      </c>
      <c r="B2951" s="164">
        <v>10403</v>
      </c>
      <c r="C2951" s="163" t="s">
        <v>35</v>
      </c>
      <c r="D2951" s="164">
        <v>1</v>
      </c>
      <c r="E2951" s="7">
        <v>335</v>
      </c>
      <c r="F2951" s="7">
        <v>0</v>
      </c>
      <c r="G2951" s="7">
        <v>0</v>
      </c>
      <c r="H2951" s="7">
        <v>0</v>
      </c>
      <c r="I2951" s="7">
        <v>335</v>
      </c>
      <c r="J2951" s="7">
        <v>0</v>
      </c>
      <c r="K2951" s="7">
        <v>335</v>
      </c>
      <c r="L2951" s="164">
        <v>1</v>
      </c>
      <c r="M2951" s="16">
        <v>0</v>
      </c>
      <c r="N2951" s="13">
        <v>46092</v>
      </c>
    </row>
    <row r="2952" spans="1:14" x14ac:dyDescent="0.15">
      <c r="A2952" s="163" t="s">
        <v>115</v>
      </c>
      <c r="B2952" s="164">
        <v>10489</v>
      </c>
      <c r="C2952" s="163" t="s">
        <v>98</v>
      </c>
      <c r="D2952" s="164">
        <v>1</v>
      </c>
      <c r="E2952" s="7">
        <v>45</v>
      </c>
      <c r="F2952" s="7">
        <v>0</v>
      </c>
      <c r="G2952" s="7">
        <v>0</v>
      </c>
      <c r="H2952" s="7">
        <v>8.32</v>
      </c>
      <c r="I2952" s="7">
        <v>36.68</v>
      </c>
      <c r="J2952" s="7">
        <v>0</v>
      </c>
      <c r="K2952" s="7">
        <v>36.68</v>
      </c>
      <c r="L2952" s="164">
        <v>1</v>
      </c>
      <c r="M2952" s="16">
        <v>0</v>
      </c>
      <c r="N2952" s="13">
        <v>46092</v>
      </c>
    </row>
    <row r="2953" spans="1:14" x14ac:dyDescent="0.15">
      <c r="A2953" s="163" t="s">
        <v>872</v>
      </c>
      <c r="B2953" s="164">
        <v>10754</v>
      </c>
      <c r="C2953" s="163" t="s">
        <v>727</v>
      </c>
      <c r="D2953" s="164">
        <v>1</v>
      </c>
      <c r="E2953" s="7">
        <v>218</v>
      </c>
      <c r="F2953" s="7">
        <v>0</v>
      </c>
      <c r="G2953" s="7">
        <v>0</v>
      </c>
      <c r="H2953" s="7">
        <v>0</v>
      </c>
      <c r="I2953" s="7">
        <v>218</v>
      </c>
      <c r="J2953" s="7">
        <v>0</v>
      </c>
      <c r="K2953" s="7">
        <v>218</v>
      </c>
      <c r="L2953" s="164">
        <v>1</v>
      </c>
      <c r="M2953" s="16">
        <v>0</v>
      </c>
      <c r="N2953" s="13">
        <v>46092</v>
      </c>
    </row>
    <row r="2954" spans="1:14" x14ac:dyDescent="0.15">
      <c r="A2954" s="163" t="s">
        <v>848</v>
      </c>
      <c r="B2954" s="164">
        <v>10474</v>
      </c>
      <c r="C2954" s="163" t="s">
        <v>462</v>
      </c>
      <c r="D2954" s="164">
        <v>1</v>
      </c>
      <c r="E2954" s="7">
        <v>385</v>
      </c>
      <c r="F2954" s="7">
        <v>0</v>
      </c>
      <c r="G2954" s="7">
        <v>0</v>
      </c>
      <c r="H2954" s="7">
        <v>90</v>
      </c>
      <c r="I2954" s="7">
        <v>295</v>
      </c>
      <c r="J2954" s="7">
        <v>0</v>
      </c>
      <c r="K2954" s="7">
        <v>295</v>
      </c>
      <c r="L2954" s="164">
        <v>1</v>
      </c>
      <c r="M2954" s="16">
        <v>0</v>
      </c>
      <c r="N2954" s="13">
        <v>46092</v>
      </c>
    </row>
    <row r="2955" spans="1:14" x14ac:dyDescent="0.15">
      <c r="A2955" s="163" t="s">
        <v>429</v>
      </c>
      <c r="B2955" s="164">
        <v>10632</v>
      </c>
      <c r="C2955" s="163" t="s">
        <v>727</v>
      </c>
      <c r="D2955" s="164">
        <v>2</v>
      </c>
      <c r="E2955" s="7">
        <v>318</v>
      </c>
      <c r="F2955" s="7">
        <v>0</v>
      </c>
      <c r="G2955" s="7">
        <v>0</v>
      </c>
      <c r="H2955" s="7">
        <v>0</v>
      </c>
      <c r="I2955" s="7">
        <v>318</v>
      </c>
      <c r="J2955" s="7">
        <v>0</v>
      </c>
      <c r="K2955" s="7">
        <v>318</v>
      </c>
      <c r="L2955" s="164">
        <v>1</v>
      </c>
      <c r="M2955" s="16">
        <v>0</v>
      </c>
      <c r="N2955" s="13">
        <v>46092</v>
      </c>
    </row>
    <row r="2956" spans="1:14" x14ac:dyDescent="0.15">
      <c r="A2956" s="163" t="s">
        <v>477</v>
      </c>
      <c r="B2956" s="164">
        <v>10449</v>
      </c>
      <c r="C2956" s="163" t="s">
        <v>38</v>
      </c>
      <c r="D2956" s="164">
        <v>1</v>
      </c>
      <c r="E2956" s="7">
        <v>260</v>
      </c>
      <c r="F2956" s="7">
        <v>0</v>
      </c>
      <c r="G2956" s="7">
        <v>0</v>
      </c>
      <c r="H2956" s="7">
        <v>0</v>
      </c>
      <c r="I2956" s="7">
        <v>260</v>
      </c>
      <c r="J2956" s="7">
        <v>0</v>
      </c>
      <c r="K2956" s="7">
        <v>260</v>
      </c>
      <c r="L2956" s="164">
        <v>1</v>
      </c>
      <c r="M2956" s="16">
        <v>0</v>
      </c>
      <c r="N2956" s="13">
        <v>46093</v>
      </c>
    </row>
    <row r="2957" spans="1:14" x14ac:dyDescent="0.15">
      <c r="A2957" s="163" t="s">
        <v>501</v>
      </c>
      <c r="B2957" s="164">
        <v>10450</v>
      </c>
      <c r="C2957" s="163" t="s">
        <v>38</v>
      </c>
      <c r="D2957" s="164">
        <v>1</v>
      </c>
      <c r="E2957" s="7">
        <v>470</v>
      </c>
      <c r="F2957" s="7">
        <v>0</v>
      </c>
      <c r="G2957" s="7">
        <v>0</v>
      </c>
      <c r="H2957" s="7">
        <v>37.9</v>
      </c>
      <c r="I2957" s="7">
        <v>432.1</v>
      </c>
      <c r="J2957" s="7">
        <v>0</v>
      </c>
      <c r="K2957" s="7">
        <v>432.1</v>
      </c>
      <c r="L2957" s="164">
        <v>1</v>
      </c>
      <c r="M2957" s="16">
        <v>0</v>
      </c>
      <c r="N2957" s="13">
        <v>46093</v>
      </c>
    </row>
    <row r="2958" spans="1:14" x14ac:dyDescent="0.15">
      <c r="A2958" s="163" t="s">
        <v>479</v>
      </c>
      <c r="B2958" s="164">
        <v>10396</v>
      </c>
      <c r="C2958" s="163" t="s">
        <v>32</v>
      </c>
      <c r="D2958" s="164">
        <v>1</v>
      </c>
      <c r="E2958" s="7">
        <v>555</v>
      </c>
      <c r="F2958" s="7">
        <v>0</v>
      </c>
      <c r="G2958" s="7">
        <v>0</v>
      </c>
      <c r="H2958" s="7">
        <v>0</v>
      </c>
      <c r="I2958" s="7">
        <v>555</v>
      </c>
      <c r="J2958" s="7">
        <v>0</v>
      </c>
      <c r="K2958" s="7">
        <v>555</v>
      </c>
      <c r="L2958" s="164">
        <v>1</v>
      </c>
      <c r="M2958" s="16">
        <v>0</v>
      </c>
      <c r="N2958" s="13">
        <v>46093</v>
      </c>
    </row>
    <row r="2959" spans="1:14" x14ac:dyDescent="0.15">
      <c r="A2959" s="163" t="s">
        <v>680</v>
      </c>
      <c r="B2959" s="164">
        <v>10152</v>
      </c>
      <c r="C2959" s="163" t="s">
        <v>519</v>
      </c>
      <c r="D2959" s="164">
        <v>1</v>
      </c>
      <c r="E2959" s="7">
        <v>350</v>
      </c>
      <c r="F2959" s="7">
        <v>0</v>
      </c>
      <c r="G2959" s="7">
        <v>0</v>
      </c>
      <c r="H2959" s="7">
        <v>0</v>
      </c>
      <c r="I2959" s="7">
        <v>350</v>
      </c>
      <c r="J2959" s="7">
        <v>0</v>
      </c>
      <c r="K2959" s="7">
        <v>350</v>
      </c>
      <c r="L2959" s="164">
        <v>1</v>
      </c>
      <c r="M2959" s="16">
        <v>0</v>
      </c>
      <c r="N2959" s="13">
        <v>46093</v>
      </c>
    </row>
    <row r="2960" spans="1:14" x14ac:dyDescent="0.15">
      <c r="A2960" s="163" t="s">
        <v>616</v>
      </c>
      <c r="B2960" s="164">
        <v>10154</v>
      </c>
      <c r="C2960" s="163" t="s">
        <v>519</v>
      </c>
      <c r="D2960" s="164">
        <v>1</v>
      </c>
      <c r="E2960" s="7">
        <v>385</v>
      </c>
      <c r="F2960" s="7">
        <v>0</v>
      </c>
      <c r="G2960" s="7">
        <v>0</v>
      </c>
      <c r="H2960" s="7">
        <v>31.04</v>
      </c>
      <c r="I2960" s="7">
        <v>353.96</v>
      </c>
      <c r="J2960" s="7">
        <v>0</v>
      </c>
      <c r="K2960" s="7">
        <v>353.96</v>
      </c>
      <c r="L2960" s="164">
        <v>1</v>
      </c>
      <c r="M2960" s="16">
        <v>0</v>
      </c>
      <c r="N2960" s="13">
        <v>46093</v>
      </c>
    </row>
    <row r="2961" spans="1:14" x14ac:dyDescent="0.15">
      <c r="A2961" s="163" t="s">
        <v>480</v>
      </c>
      <c r="B2961" s="164">
        <v>10225</v>
      </c>
      <c r="C2961" s="163" t="s">
        <v>481</v>
      </c>
      <c r="D2961" s="164">
        <v>1</v>
      </c>
      <c r="E2961" s="7">
        <v>255</v>
      </c>
      <c r="F2961" s="7">
        <v>0</v>
      </c>
      <c r="G2961" s="7">
        <v>0</v>
      </c>
      <c r="H2961" s="7">
        <v>0</v>
      </c>
      <c r="I2961" s="7">
        <v>255</v>
      </c>
      <c r="J2961" s="7">
        <v>0</v>
      </c>
      <c r="K2961" s="7">
        <v>255</v>
      </c>
      <c r="L2961" s="164">
        <v>1</v>
      </c>
      <c r="M2961" s="16">
        <v>0</v>
      </c>
      <c r="N2961" s="13">
        <v>46093</v>
      </c>
    </row>
    <row r="2962" spans="1:14" x14ac:dyDescent="0.15">
      <c r="A2962" s="163" t="s">
        <v>538</v>
      </c>
      <c r="B2962" s="164">
        <v>10645</v>
      </c>
      <c r="C2962" s="163" t="s">
        <v>519</v>
      </c>
      <c r="D2962" s="164">
        <v>1</v>
      </c>
      <c r="E2962" s="7">
        <v>340</v>
      </c>
      <c r="F2962" s="7">
        <v>0</v>
      </c>
      <c r="G2962" s="7">
        <v>0</v>
      </c>
      <c r="H2962" s="7">
        <v>0</v>
      </c>
      <c r="I2962" s="7">
        <v>340</v>
      </c>
      <c r="J2962" s="7">
        <v>0</v>
      </c>
      <c r="K2962" s="7">
        <v>340</v>
      </c>
      <c r="L2962" s="164">
        <v>1</v>
      </c>
      <c r="M2962" s="16">
        <v>0</v>
      </c>
      <c r="N2962" s="13">
        <v>46093</v>
      </c>
    </row>
    <row r="2963" spans="1:14" x14ac:dyDescent="0.15">
      <c r="A2963" s="163" t="s">
        <v>518</v>
      </c>
      <c r="B2963" s="164">
        <v>10145</v>
      </c>
      <c r="C2963" s="163" t="s">
        <v>519</v>
      </c>
      <c r="D2963" s="164">
        <v>1</v>
      </c>
      <c r="E2963" s="7">
        <v>370</v>
      </c>
      <c r="F2963" s="7">
        <v>0</v>
      </c>
      <c r="G2963" s="7">
        <v>0</v>
      </c>
      <c r="H2963" s="7">
        <v>0</v>
      </c>
      <c r="I2963" s="7">
        <v>370</v>
      </c>
      <c r="J2963" s="7">
        <v>0</v>
      </c>
      <c r="K2963" s="7">
        <v>370</v>
      </c>
      <c r="L2963" s="164">
        <v>1</v>
      </c>
      <c r="M2963" s="16">
        <v>0</v>
      </c>
      <c r="N2963" s="13">
        <v>46093</v>
      </c>
    </row>
    <row r="2964" spans="1:14" x14ac:dyDescent="0.15">
      <c r="A2964" s="163" t="s">
        <v>503</v>
      </c>
      <c r="B2964" s="164">
        <v>10044</v>
      </c>
      <c r="C2964" s="163" t="s">
        <v>481</v>
      </c>
      <c r="D2964" s="164">
        <v>2</v>
      </c>
      <c r="E2964" s="7">
        <v>520</v>
      </c>
      <c r="F2964" s="7">
        <v>0</v>
      </c>
      <c r="G2964" s="7">
        <v>0</v>
      </c>
      <c r="H2964" s="7">
        <v>0</v>
      </c>
      <c r="I2964" s="7">
        <v>520</v>
      </c>
      <c r="J2964" s="7">
        <v>0</v>
      </c>
      <c r="K2964" s="7">
        <v>520</v>
      </c>
      <c r="L2964" s="164">
        <v>1</v>
      </c>
      <c r="M2964" s="16">
        <v>0</v>
      </c>
      <c r="N2964" s="13">
        <v>46093</v>
      </c>
    </row>
    <row r="2965" spans="1:14" x14ac:dyDescent="0.15">
      <c r="A2965" s="163" t="s">
        <v>561</v>
      </c>
      <c r="B2965" s="164">
        <v>10088</v>
      </c>
      <c r="C2965" s="163" t="s">
        <v>481</v>
      </c>
      <c r="D2965" s="164">
        <v>1</v>
      </c>
      <c r="E2965" s="7">
        <v>275</v>
      </c>
      <c r="F2965" s="7">
        <v>0</v>
      </c>
      <c r="G2965" s="7">
        <v>0</v>
      </c>
      <c r="H2965" s="7">
        <v>0</v>
      </c>
      <c r="I2965" s="7">
        <v>275</v>
      </c>
      <c r="J2965" s="7">
        <v>0</v>
      </c>
      <c r="K2965" s="7">
        <v>275</v>
      </c>
      <c r="L2965" s="164">
        <v>1</v>
      </c>
      <c r="M2965" s="16">
        <v>0</v>
      </c>
      <c r="N2965" s="13">
        <v>46093</v>
      </c>
    </row>
    <row r="2966" spans="1:14" x14ac:dyDescent="0.15">
      <c r="A2966" s="163" t="s">
        <v>610</v>
      </c>
      <c r="B2966" s="164">
        <v>10092</v>
      </c>
      <c r="C2966" s="163" t="s">
        <v>481</v>
      </c>
      <c r="D2966" s="164">
        <v>1</v>
      </c>
      <c r="E2966" s="7">
        <v>385</v>
      </c>
      <c r="F2966" s="7">
        <v>0</v>
      </c>
      <c r="G2966" s="7">
        <v>0</v>
      </c>
      <c r="H2966" s="7">
        <v>0</v>
      </c>
      <c r="I2966" s="7">
        <v>385</v>
      </c>
      <c r="J2966" s="7">
        <v>0</v>
      </c>
      <c r="K2966" s="7">
        <v>385</v>
      </c>
      <c r="L2966" s="164">
        <v>1</v>
      </c>
      <c r="M2966" s="16">
        <v>0</v>
      </c>
      <c r="N2966" s="13">
        <v>46093</v>
      </c>
    </row>
    <row r="2967" spans="1:14" x14ac:dyDescent="0.15">
      <c r="A2967" s="163" t="s">
        <v>487</v>
      </c>
      <c r="B2967" s="164">
        <v>10442</v>
      </c>
      <c r="C2967" s="163" t="s">
        <v>99</v>
      </c>
      <c r="D2967" s="164">
        <v>1</v>
      </c>
      <c r="E2967" s="7">
        <v>83</v>
      </c>
      <c r="F2967" s="7">
        <v>0</v>
      </c>
      <c r="G2967" s="7">
        <v>0</v>
      </c>
      <c r="H2967" s="7">
        <v>0</v>
      </c>
      <c r="I2967" s="7">
        <v>83</v>
      </c>
      <c r="J2967" s="7">
        <v>0</v>
      </c>
      <c r="K2967" s="7">
        <v>83</v>
      </c>
      <c r="L2967" s="164">
        <v>1</v>
      </c>
      <c r="M2967" s="16">
        <v>0</v>
      </c>
      <c r="N2967" s="13">
        <v>46093</v>
      </c>
    </row>
    <row r="2968" spans="1:14" x14ac:dyDescent="0.15">
      <c r="A2968" s="163" t="s">
        <v>757</v>
      </c>
      <c r="B2968" s="164">
        <v>10488</v>
      </c>
      <c r="C2968" s="163" t="s">
        <v>99</v>
      </c>
      <c r="D2968" s="164">
        <v>1</v>
      </c>
      <c r="E2968" s="7">
        <v>135</v>
      </c>
      <c r="F2968" s="7">
        <v>0</v>
      </c>
      <c r="G2968" s="7">
        <v>0</v>
      </c>
      <c r="H2968" s="7">
        <v>10.89</v>
      </c>
      <c r="I2968" s="7">
        <v>124.11</v>
      </c>
      <c r="J2968" s="7">
        <v>0</v>
      </c>
      <c r="K2968" s="7">
        <v>124.11</v>
      </c>
      <c r="L2968" s="164">
        <v>1</v>
      </c>
      <c r="M2968" s="16">
        <v>0</v>
      </c>
      <c r="N2968" s="13">
        <v>46093</v>
      </c>
    </row>
    <row r="2969" spans="1:14" x14ac:dyDescent="0.15">
      <c r="A2969" s="163" t="s">
        <v>488</v>
      </c>
      <c r="B2969" s="164">
        <v>10440</v>
      </c>
      <c r="C2969" s="163" t="s">
        <v>99</v>
      </c>
      <c r="D2969" s="164">
        <v>3</v>
      </c>
      <c r="E2969" s="7">
        <v>264</v>
      </c>
      <c r="F2969" s="7">
        <v>0</v>
      </c>
      <c r="G2969" s="7">
        <v>0</v>
      </c>
      <c r="H2969" s="7">
        <v>11.36</v>
      </c>
      <c r="I2969" s="7">
        <v>252.64</v>
      </c>
      <c r="J2969" s="7">
        <v>0</v>
      </c>
      <c r="K2969" s="7">
        <v>252.64</v>
      </c>
      <c r="L2969" s="164">
        <v>1</v>
      </c>
      <c r="M2969" s="16">
        <v>0</v>
      </c>
      <c r="N2969" s="13">
        <v>46093</v>
      </c>
    </row>
    <row r="2970" spans="1:14" x14ac:dyDescent="0.15">
      <c r="A2970" s="163" t="s">
        <v>626</v>
      </c>
      <c r="B2970" s="164">
        <v>10471</v>
      </c>
      <c r="C2970" s="163" t="s">
        <v>5</v>
      </c>
      <c r="D2970" s="164">
        <v>1</v>
      </c>
      <c r="E2970" s="7">
        <v>495</v>
      </c>
      <c r="F2970" s="7">
        <v>0</v>
      </c>
      <c r="G2970" s="7">
        <v>0</v>
      </c>
      <c r="H2970" s="7">
        <v>0</v>
      </c>
      <c r="I2970" s="7">
        <v>495</v>
      </c>
      <c r="J2970" s="7">
        <v>0</v>
      </c>
      <c r="K2970" s="7">
        <v>495</v>
      </c>
      <c r="L2970" s="164">
        <v>1</v>
      </c>
      <c r="M2970" s="16">
        <v>0</v>
      </c>
      <c r="N2970" s="13">
        <v>46093</v>
      </c>
    </row>
    <row r="2971" spans="1:14" x14ac:dyDescent="0.15">
      <c r="A2971" s="163" t="s">
        <v>552</v>
      </c>
      <c r="B2971" s="164">
        <v>10211</v>
      </c>
      <c r="C2971" s="163" t="s">
        <v>491</v>
      </c>
      <c r="D2971" s="164">
        <v>1</v>
      </c>
      <c r="E2971" s="7">
        <v>265</v>
      </c>
      <c r="F2971" s="7">
        <v>0</v>
      </c>
      <c r="G2971" s="7">
        <v>0</v>
      </c>
      <c r="H2971" s="7">
        <v>0</v>
      </c>
      <c r="I2971" s="7">
        <v>265</v>
      </c>
      <c r="J2971" s="7">
        <v>0</v>
      </c>
      <c r="K2971" s="7">
        <v>265</v>
      </c>
      <c r="L2971" s="164">
        <v>1</v>
      </c>
      <c r="M2971" s="16">
        <v>0</v>
      </c>
      <c r="N2971" s="13">
        <v>46093</v>
      </c>
    </row>
    <row r="2972" spans="1:14" x14ac:dyDescent="0.15">
      <c r="A2972" s="163" t="s">
        <v>543</v>
      </c>
      <c r="B2972" s="164">
        <v>10222</v>
      </c>
      <c r="C2972" s="163" t="s">
        <v>491</v>
      </c>
      <c r="D2972" s="164">
        <v>1</v>
      </c>
      <c r="E2972" s="7">
        <v>235</v>
      </c>
      <c r="F2972" s="7">
        <v>0</v>
      </c>
      <c r="G2972" s="7">
        <v>0</v>
      </c>
      <c r="H2972" s="7">
        <v>0</v>
      </c>
      <c r="I2972" s="7">
        <v>235</v>
      </c>
      <c r="J2972" s="7">
        <v>0</v>
      </c>
      <c r="K2972" s="7">
        <v>235</v>
      </c>
      <c r="L2972" s="164">
        <v>1</v>
      </c>
      <c r="M2972" s="16">
        <v>0</v>
      </c>
      <c r="N2972" s="13">
        <v>46093</v>
      </c>
    </row>
    <row r="2973" spans="1:14" x14ac:dyDescent="0.15">
      <c r="A2973" s="163" t="s">
        <v>562</v>
      </c>
      <c r="B2973" s="164">
        <v>10218</v>
      </c>
      <c r="C2973" s="163" t="s">
        <v>491</v>
      </c>
      <c r="D2973" s="164">
        <v>1</v>
      </c>
      <c r="E2973" s="7">
        <v>245</v>
      </c>
      <c r="F2973" s="7">
        <v>0</v>
      </c>
      <c r="G2973" s="7">
        <v>0</v>
      </c>
      <c r="H2973" s="7">
        <v>0</v>
      </c>
      <c r="I2973" s="7">
        <v>245</v>
      </c>
      <c r="J2973" s="7">
        <v>0</v>
      </c>
      <c r="K2973" s="7">
        <v>245</v>
      </c>
      <c r="L2973" s="164">
        <v>1</v>
      </c>
      <c r="M2973" s="16">
        <v>0</v>
      </c>
      <c r="N2973" s="13">
        <v>46093</v>
      </c>
    </row>
    <row r="2974" spans="1:14" x14ac:dyDescent="0.15">
      <c r="A2974" s="163" t="s">
        <v>492</v>
      </c>
      <c r="B2974" s="164">
        <v>10216</v>
      </c>
      <c r="C2974" s="163" t="s">
        <v>491</v>
      </c>
      <c r="D2974" s="164">
        <v>2</v>
      </c>
      <c r="E2974" s="7">
        <v>490</v>
      </c>
      <c r="F2974" s="7">
        <v>0</v>
      </c>
      <c r="G2974" s="7">
        <v>0</v>
      </c>
      <c r="H2974" s="7">
        <v>0</v>
      </c>
      <c r="I2974" s="7">
        <v>490</v>
      </c>
      <c r="J2974" s="7">
        <v>0</v>
      </c>
      <c r="K2974" s="7">
        <v>490</v>
      </c>
      <c r="L2974" s="164">
        <v>1</v>
      </c>
      <c r="M2974" s="16">
        <v>0</v>
      </c>
      <c r="N2974" s="13">
        <v>46093</v>
      </c>
    </row>
    <row r="2975" spans="1:14" x14ac:dyDescent="0.15">
      <c r="A2975" s="163" t="s">
        <v>493</v>
      </c>
      <c r="B2975" s="164">
        <v>10264</v>
      </c>
      <c r="C2975" s="163" t="s">
        <v>9</v>
      </c>
      <c r="D2975" s="164">
        <v>7</v>
      </c>
      <c r="E2975" s="7">
        <v>1330</v>
      </c>
      <c r="F2975" s="7">
        <v>0</v>
      </c>
      <c r="G2975" s="7">
        <v>0</v>
      </c>
      <c r="H2975" s="7">
        <v>113.38</v>
      </c>
      <c r="I2975" s="7">
        <v>1216.6199999999999</v>
      </c>
      <c r="J2975" s="7">
        <v>0</v>
      </c>
      <c r="K2975" s="7">
        <v>1216.6199999999999</v>
      </c>
      <c r="L2975" s="164">
        <v>1</v>
      </c>
      <c r="M2975" s="16">
        <v>0</v>
      </c>
      <c r="N2975" s="13">
        <v>46093</v>
      </c>
    </row>
    <row r="2976" spans="1:14" x14ac:dyDescent="0.15">
      <c r="A2976" s="163" t="s">
        <v>587</v>
      </c>
      <c r="B2976" s="164">
        <v>10381</v>
      </c>
      <c r="C2976" s="163" t="s">
        <v>9</v>
      </c>
      <c r="D2976" s="164">
        <v>2</v>
      </c>
      <c r="E2976" s="7">
        <v>450</v>
      </c>
      <c r="F2976" s="7">
        <v>0</v>
      </c>
      <c r="G2976" s="7">
        <v>0</v>
      </c>
      <c r="H2976" s="7">
        <v>22.31</v>
      </c>
      <c r="I2976" s="7">
        <v>427.69</v>
      </c>
      <c r="J2976" s="7">
        <v>0</v>
      </c>
      <c r="K2976" s="7">
        <v>427.69</v>
      </c>
      <c r="L2976" s="164">
        <v>1</v>
      </c>
      <c r="M2976" s="16">
        <v>0</v>
      </c>
      <c r="N2976" s="13">
        <v>46093</v>
      </c>
    </row>
    <row r="2977" spans="1:14" x14ac:dyDescent="0.15">
      <c r="A2977" s="163" t="s">
        <v>494</v>
      </c>
      <c r="B2977" s="164">
        <v>10377</v>
      </c>
      <c r="C2977" s="163" t="s">
        <v>9</v>
      </c>
      <c r="D2977" s="164">
        <v>1</v>
      </c>
      <c r="E2977" s="7">
        <v>345</v>
      </c>
      <c r="F2977" s="7">
        <v>0</v>
      </c>
      <c r="G2977" s="7">
        <v>0</v>
      </c>
      <c r="H2977" s="7">
        <v>0</v>
      </c>
      <c r="I2977" s="7">
        <v>345</v>
      </c>
      <c r="J2977" s="7">
        <v>0</v>
      </c>
      <c r="K2977" s="7">
        <v>345</v>
      </c>
      <c r="L2977" s="164">
        <v>1</v>
      </c>
      <c r="M2977" s="16">
        <v>0</v>
      </c>
      <c r="N2977" s="13">
        <v>46093</v>
      </c>
    </row>
    <row r="2978" spans="1:14" x14ac:dyDescent="0.15">
      <c r="A2978" s="163" t="s">
        <v>527</v>
      </c>
      <c r="B2978" s="164">
        <v>10382</v>
      </c>
      <c r="C2978" s="163" t="s">
        <v>9</v>
      </c>
      <c r="D2978" s="164">
        <v>1</v>
      </c>
      <c r="E2978" s="7">
        <v>235</v>
      </c>
      <c r="F2978" s="7">
        <v>0</v>
      </c>
      <c r="G2978" s="7">
        <v>0</v>
      </c>
      <c r="H2978" s="7">
        <v>23.31</v>
      </c>
      <c r="I2978" s="7">
        <v>211.69</v>
      </c>
      <c r="J2978" s="7">
        <v>0</v>
      </c>
      <c r="K2978" s="7">
        <v>211.69</v>
      </c>
      <c r="L2978" s="164">
        <v>1</v>
      </c>
      <c r="M2978" s="16">
        <v>0</v>
      </c>
      <c r="N2978" s="13">
        <v>46093</v>
      </c>
    </row>
    <row r="2979" spans="1:14" x14ac:dyDescent="0.15">
      <c r="A2979" s="163" t="s">
        <v>553</v>
      </c>
      <c r="B2979" s="164">
        <v>10481</v>
      </c>
      <c r="C2979" s="163" t="s">
        <v>77</v>
      </c>
      <c r="D2979" s="164">
        <v>1</v>
      </c>
      <c r="E2979" s="7">
        <v>860</v>
      </c>
      <c r="F2979" s="7">
        <v>0</v>
      </c>
      <c r="G2979" s="7">
        <v>0</v>
      </c>
      <c r="H2979" s="7">
        <v>0</v>
      </c>
      <c r="I2979" s="7">
        <v>860</v>
      </c>
      <c r="J2979" s="7">
        <v>0</v>
      </c>
      <c r="K2979" s="7">
        <v>860</v>
      </c>
      <c r="L2979" s="164">
        <v>1</v>
      </c>
      <c r="M2979" s="16">
        <v>0</v>
      </c>
      <c r="N2979" s="13">
        <v>46093</v>
      </c>
    </row>
    <row r="2980" spans="1:14" x14ac:dyDescent="0.15">
      <c r="A2980" s="163" t="s">
        <v>496</v>
      </c>
      <c r="B2980" s="164">
        <v>10360</v>
      </c>
      <c r="C2980" s="163" t="s">
        <v>19</v>
      </c>
      <c r="D2980" s="164">
        <v>1</v>
      </c>
      <c r="E2980" s="7">
        <v>385</v>
      </c>
      <c r="F2980" s="7">
        <v>0</v>
      </c>
      <c r="G2980" s="7">
        <v>0</v>
      </c>
      <c r="H2980" s="7">
        <v>0</v>
      </c>
      <c r="I2980" s="7">
        <v>385</v>
      </c>
      <c r="J2980" s="7">
        <v>0</v>
      </c>
      <c r="K2980" s="7">
        <v>385</v>
      </c>
      <c r="L2980" s="164">
        <v>1</v>
      </c>
      <c r="M2980" s="16">
        <v>0</v>
      </c>
      <c r="N2980" s="13">
        <v>46093</v>
      </c>
    </row>
    <row r="2981" spans="1:14" x14ac:dyDescent="0.15">
      <c r="A2981" s="163" t="s">
        <v>497</v>
      </c>
      <c r="B2981" s="164">
        <v>10359</v>
      </c>
      <c r="C2981" s="163" t="s">
        <v>19</v>
      </c>
      <c r="D2981" s="164">
        <v>2</v>
      </c>
      <c r="E2981" s="7">
        <v>770</v>
      </c>
      <c r="F2981" s="7">
        <v>0</v>
      </c>
      <c r="G2981" s="7">
        <v>0</v>
      </c>
      <c r="H2981" s="7">
        <v>0</v>
      </c>
      <c r="I2981" s="7">
        <v>770</v>
      </c>
      <c r="J2981" s="7">
        <v>0</v>
      </c>
      <c r="K2981" s="7">
        <v>770</v>
      </c>
      <c r="L2981" s="164">
        <v>1</v>
      </c>
      <c r="M2981" s="16">
        <v>0</v>
      </c>
      <c r="N2981" s="13">
        <v>46093</v>
      </c>
    </row>
    <row r="2982" spans="1:14" x14ac:dyDescent="0.15">
      <c r="A2982" s="163" t="s">
        <v>511</v>
      </c>
      <c r="B2982" s="164">
        <v>10227</v>
      </c>
      <c r="C2982" s="163" t="s">
        <v>19</v>
      </c>
      <c r="D2982" s="164">
        <v>1</v>
      </c>
      <c r="E2982" s="7">
        <v>385</v>
      </c>
      <c r="F2982" s="7">
        <v>0</v>
      </c>
      <c r="G2982" s="7">
        <v>0</v>
      </c>
      <c r="H2982" s="7">
        <v>0</v>
      </c>
      <c r="I2982" s="7">
        <v>385</v>
      </c>
      <c r="J2982" s="7">
        <v>0</v>
      </c>
      <c r="K2982" s="7">
        <v>385</v>
      </c>
      <c r="L2982" s="164">
        <v>1</v>
      </c>
      <c r="M2982" s="16">
        <v>0</v>
      </c>
      <c r="N2982" s="13">
        <v>46093</v>
      </c>
    </row>
    <row r="2983" spans="1:14" x14ac:dyDescent="0.15">
      <c r="A2983" s="163" t="s">
        <v>498</v>
      </c>
      <c r="B2983" s="164">
        <v>10356</v>
      </c>
      <c r="C2983" s="163" t="s">
        <v>19</v>
      </c>
      <c r="D2983" s="164">
        <v>1</v>
      </c>
      <c r="E2983" s="7">
        <v>360</v>
      </c>
      <c r="F2983" s="7">
        <v>0</v>
      </c>
      <c r="G2983" s="7">
        <v>0</v>
      </c>
      <c r="H2983" s="7">
        <v>0</v>
      </c>
      <c r="I2983" s="7">
        <v>360</v>
      </c>
      <c r="J2983" s="7">
        <v>0</v>
      </c>
      <c r="K2983" s="7">
        <v>360</v>
      </c>
      <c r="L2983" s="164">
        <v>1</v>
      </c>
      <c r="M2983" s="16">
        <v>0</v>
      </c>
      <c r="N2983" s="13">
        <v>46093</v>
      </c>
    </row>
    <row r="2984" spans="1:14" x14ac:dyDescent="0.15">
      <c r="A2984" s="163" t="s">
        <v>689</v>
      </c>
      <c r="B2984" s="164">
        <v>10393</v>
      </c>
      <c r="C2984" s="163" t="s">
        <v>31</v>
      </c>
      <c r="D2984" s="164">
        <v>1</v>
      </c>
      <c r="E2984" s="7">
        <v>315</v>
      </c>
      <c r="F2984" s="7">
        <v>0</v>
      </c>
      <c r="G2984" s="7">
        <v>0</v>
      </c>
      <c r="H2984" s="7">
        <v>31</v>
      </c>
      <c r="I2984" s="7">
        <v>284</v>
      </c>
      <c r="J2984" s="7">
        <v>0</v>
      </c>
      <c r="K2984" s="7">
        <v>284</v>
      </c>
      <c r="L2984" s="164">
        <v>1</v>
      </c>
      <c r="M2984" s="16">
        <v>0</v>
      </c>
      <c r="N2984" s="13">
        <v>46093</v>
      </c>
    </row>
    <row r="2985" spans="1:14" x14ac:dyDescent="0.15">
      <c r="A2985" s="163" t="s">
        <v>512</v>
      </c>
      <c r="B2985" s="164">
        <v>10427</v>
      </c>
      <c r="C2985" s="163" t="s">
        <v>12</v>
      </c>
      <c r="D2985" s="164">
        <v>2</v>
      </c>
      <c r="E2985" s="7">
        <v>718</v>
      </c>
      <c r="F2985" s="7">
        <v>0</v>
      </c>
      <c r="G2985" s="7">
        <v>0</v>
      </c>
      <c r="H2985" s="7">
        <v>0</v>
      </c>
      <c r="I2985" s="7">
        <v>718</v>
      </c>
      <c r="J2985" s="7">
        <v>0</v>
      </c>
      <c r="K2985" s="7">
        <v>718</v>
      </c>
      <c r="L2985" s="164">
        <v>1</v>
      </c>
      <c r="M2985" s="16">
        <v>0</v>
      </c>
      <c r="N2985" s="13">
        <v>46093</v>
      </c>
    </row>
    <row r="2986" spans="1:14" x14ac:dyDescent="0.15">
      <c r="A2986" s="163" t="s">
        <v>617</v>
      </c>
      <c r="B2986" s="164">
        <v>10428</v>
      </c>
      <c r="C2986" s="163" t="s">
        <v>12</v>
      </c>
      <c r="D2986" s="164">
        <v>2</v>
      </c>
      <c r="E2986" s="7">
        <v>698</v>
      </c>
      <c r="F2986" s="7">
        <v>0</v>
      </c>
      <c r="G2986" s="7">
        <v>0</v>
      </c>
      <c r="H2986" s="7">
        <v>0</v>
      </c>
      <c r="I2986" s="7">
        <v>698</v>
      </c>
      <c r="J2986" s="7">
        <v>0</v>
      </c>
      <c r="K2986" s="7">
        <v>698</v>
      </c>
      <c r="L2986" s="164">
        <v>1</v>
      </c>
      <c r="M2986" s="16">
        <v>0</v>
      </c>
      <c r="N2986" s="13">
        <v>46093</v>
      </c>
    </row>
    <row r="2987" spans="1:14" x14ac:dyDescent="0.15">
      <c r="A2987" s="163" t="s">
        <v>532</v>
      </c>
      <c r="B2987" s="164">
        <v>10421</v>
      </c>
      <c r="C2987" s="163" t="s">
        <v>79</v>
      </c>
      <c r="D2987" s="164">
        <v>1</v>
      </c>
      <c r="E2987" s="7">
        <v>238</v>
      </c>
      <c r="F2987" s="7">
        <v>0</v>
      </c>
      <c r="G2987" s="7">
        <v>0</v>
      </c>
      <c r="H2987" s="7">
        <v>30.73</v>
      </c>
      <c r="I2987" s="7">
        <v>207.27</v>
      </c>
      <c r="J2987" s="7">
        <v>0</v>
      </c>
      <c r="K2987" s="7">
        <v>207.27</v>
      </c>
      <c r="L2987" s="164">
        <v>1</v>
      </c>
      <c r="M2987" s="16">
        <v>0</v>
      </c>
      <c r="N2987" s="13">
        <v>46093</v>
      </c>
    </row>
    <row r="2988" spans="1:14" x14ac:dyDescent="0.15">
      <c r="A2988" s="163" t="s">
        <v>806</v>
      </c>
      <c r="B2988" s="164">
        <v>10608</v>
      </c>
      <c r="C2988" s="163" t="s">
        <v>712</v>
      </c>
      <c r="D2988" s="164">
        <v>1</v>
      </c>
      <c r="E2988" s="7">
        <v>275</v>
      </c>
      <c r="F2988" s="7">
        <v>0</v>
      </c>
      <c r="G2988" s="7">
        <v>0</v>
      </c>
      <c r="H2988" s="7">
        <v>22.17</v>
      </c>
      <c r="I2988" s="7">
        <v>252.83</v>
      </c>
      <c r="J2988" s="7">
        <v>0</v>
      </c>
      <c r="K2988" s="7">
        <v>252.83</v>
      </c>
      <c r="L2988" s="164">
        <v>1</v>
      </c>
      <c r="M2988" s="16">
        <v>0</v>
      </c>
      <c r="N2988" s="13">
        <v>46093</v>
      </c>
    </row>
    <row r="2989" spans="1:14" x14ac:dyDescent="0.15">
      <c r="A2989" s="163" t="s">
        <v>410</v>
      </c>
      <c r="B2989" s="164">
        <v>10263</v>
      </c>
      <c r="C2989" s="163" t="s">
        <v>399</v>
      </c>
      <c r="D2989" s="164">
        <v>1</v>
      </c>
      <c r="E2989" s="7">
        <v>0</v>
      </c>
      <c r="F2989" s="7">
        <v>0</v>
      </c>
      <c r="G2989" s="7">
        <v>0</v>
      </c>
      <c r="H2989" s="7">
        <v>0</v>
      </c>
      <c r="I2989" s="7">
        <v>0</v>
      </c>
      <c r="J2989" s="7">
        <v>0</v>
      </c>
      <c r="K2989" s="7">
        <v>0</v>
      </c>
      <c r="L2989" s="164">
        <v>0</v>
      </c>
      <c r="M2989" s="16">
        <v>0</v>
      </c>
      <c r="N2989" s="13">
        <v>46093</v>
      </c>
    </row>
    <row r="2990" spans="1:14" x14ac:dyDescent="0.15">
      <c r="A2990" s="163" t="s">
        <v>500</v>
      </c>
      <c r="B2990" s="164">
        <v>10494</v>
      </c>
      <c r="C2990" s="163" t="s">
        <v>98</v>
      </c>
      <c r="D2990" s="164">
        <v>1</v>
      </c>
      <c r="E2990" s="7">
        <v>38</v>
      </c>
      <c r="F2990" s="7">
        <v>0</v>
      </c>
      <c r="G2990" s="7">
        <v>0</v>
      </c>
      <c r="H2990" s="7">
        <v>4.91</v>
      </c>
      <c r="I2990" s="7">
        <v>33.090000000000003</v>
      </c>
      <c r="J2990" s="7">
        <v>0</v>
      </c>
      <c r="K2990" s="7">
        <v>33.090000000000003</v>
      </c>
      <c r="L2990" s="164">
        <v>1</v>
      </c>
      <c r="M2990" s="16">
        <v>0</v>
      </c>
      <c r="N2990" s="13">
        <v>46093</v>
      </c>
    </row>
    <row r="2991" spans="1:14" x14ac:dyDescent="0.15">
      <c r="A2991" s="163" t="s">
        <v>874</v>
      </c>
      <c r="B2991" s="164">
        <v>10746</v>
      </c>
      <c r="C2991" s="163" t="s">
        <v>727</v>
      </c>
      <c r="D2991" s="164">
        <v>1</v>
      </c>
      <c r="E2991" s="7">
        <v>218</v>
      </c>
      <c r="F2991" s="7">
        <v>0</v>
      </c>
      <c r="G2991" s="7">
        <v>0</v>
      </c>
      <c r="H2991" s="7">
        <v>0</v>
      </c>
      <c r="I2991" s="7">
        <v>218</v>
      </c>
      <c r="J2991" s="7">
        <v>0</v>
      </c>
      <c r="K2991" s="7">
        <v>218</v>
      </c>
      <c r="L2991" s="164">
        <v>1</v>
      </c>
      <c r="M2991" s="16">
        <v>0</v>
      </c>
      <c r="N2991" s="13">
        <v>46093</v>
      </c>
    </row>
    <row r="2992" spans="1:14" x14ac:dyDescent="0.15">
      <c r="A2992" s="163" t="s">
        <v>223</v>
      </c>
      <c r="B2992" s="164">
        <v>10010</v>
      </c>
      <c r="C2992" s="163" t="s">
        <v>98</v>
      </c>
      <c r="D2992" s="164">
        <v>1</v>
      </c>
      <c r="E2992" s="7">
        <v>25</v>
      </c>
      <c r="F2992" s="7">
        <v>0</v>
      </c>
      <c r="G2992" s="7">
        <v>0</v>
      </c>
      <c r="H2992" s="7">
        <v>0</v>
      </c>
      <c r="I2992" s="7">
        <v>25</v>
      </c>
      <c r="J2992" s="7">
        <v>0</v>
      </c>
      <c r="K2992" s="7">
        <v>25</v>
      </c>
      <c r="L2992" s="164">
        <v>1</v>
      </c>
      <c r="M2992" s="16">
        <v>0</v>
      </c>
      <c r="N2992" s="13">
        <v>46093</v>
      </c>
    </row>
    <row r="2993" spans="1:14" x14ac:dyDescent="0.15">
      <c r="A2993" s="163" t="s">
        <v>429</v>
      </c>
      <c r="B2993" s="164">
        <v>10632</v>
      </c>
      <c r="C2993" s="163" t="s">
        <v>727</v>
      </c>
      <c r="D2993" s="164">
        <v>2</v>
      </c>
      <c r="E2993" s="7">
        <v>318</v>
      </c>
      <c r="F2993" s="7">
        <v>0</v>
      </c>
      <c r="G2993" s="7">
        <v>0</v>
      </c>
      <c r="H2993" s="7">
        <v>0</v>
      </c>
      <c r="I2993" s="7">
        <v>318</v>
      </c>
      <c r="J2993" s="7">
        <v>0</v>
      </c>
      <c r="K2993" s="7">
        <v>318</v>
      </c>
      <c r="L2993" s="164">
        <v>1</v>
      </c>
      <c r="M2993" s="16">
        <v>0</v>
      </c>
      <c r="N2993" s="13">
        <v>46093</v>
      </c>
    </row>
    <row r="2994" spans="1:14" x14ac:dyDescent="0.15">
      <c r="A2994" s="163" t="s">
        <v>449</v>
      </c>
      <c r="B2994" s="164">
        <v>10410</v>
      </c>
      <c r="C2994" s="163" t="s">
        <v>98</v>
      </c>
      <c r="D2994" s="164">
        <v>2</v>
      </c>
      <c r="E2994" s="7">
        <v>172</v>
      </c>
      <c r="F2994" s="7">
        <v>0</v>
      </c>
      <c r="G2994" s="7">
        <v>0</v>
      </c>
      <c r="H2994" s="7">
        <v>0</v>
      </c>
      <c r="I2994" s="7">
        <v>172</v>
      </c>
      <c r="J2994" s="7">
        <v>0</v>
      </c>
      <c r="K2994" s="7">
        <v>172</v>
      </c>
      <c r="L2994" s="164">
        <v>1</v>
      </c>
      <c r="M2994" s="16">
        <v>0</v>
      </c>
      <c r="N2994" s="13">
        <v>46094</v>
      </c>
    </row>
    <row r="2995" spans="1:14" x14ac:dyDescent="0.15">
      <c r="A2995" s="163" t="s">
        <v>875</v>
      </c>
      <c r="B2995" s="164">
        <v>10624</v>
      </c>
      <c r="C2995" s="163" t="s">
        <v>399</v>
      </c>
      <c r="D2995" s="164">
        <v>1</v>
      </c>
      <c r="E2995" s="7">
        <v>0</v>
      </c>
      <c r="F2995" s="7">
        <v>0</v>
      </c>
      <c r="G2995" s="7">
        <v>0</v>
      </c>
      <c r="H2995" s="7">
        <v>0</v>
      </c>
      <c r="I2995" s="7">
        <v>0</v>
      </c>
      <c r="J2995" s="7">
        <v>0</v>
      </c>
      <c r="K2995" s="7">
        <v>0</v>
      </c>
      <c r="L2995" s="164">
        <v>0</v>
      </c>
      <c r="M2995" s="16">
        <v>0</v>
      </c>
      <c r="N2995" s="13">
        <v>46094</v>
      </c>
    </row>
    <row r="2996" spans="1:14" x14ac:dyDescent="0.15">
      <c r="A2996" s="163" t="s">
        <v>501</v>
      </c>
      <c r="B2996" s="164">
        <v>10450</v>
      </c>
      <c r="C2996" s="163" t="s">
        <v>38</v>
      </c>
      <c r="D2996" s="164">
        <v>1</v>
      </c>
      <c r="E2996" s="7">
        <v>470</v>
      </c>
      <c r="F2996" s="7">
        <v>0</v>
      </c>
      <c r="G2996" s="7">
        <v>0</v>
      </c>
      <c r="H2996" s="7">
        <v>0</v>
      </c>
      <c r="I2996" s="7">
        <v>470</v>
      </c>
      <c r="J2996" s="7">
        <v>0</v>
      </c>
      <c r="K2996" s="7">
        <v>470</v>
      </c>
      <c r="L2996" s="164">
        <v>1</v>
      </c>
      <c r="M2996" s="16">
        <v>0</v>
      </c>
      <c r="N2996" s="13">
        <v>46094</v>
      </c>
    </row>
    <row r="2997" spans="1:14" x14ac:dyDescent="0.15">
      <c r="A2997" s="163" t="s">
        <v>479</v>
      </c>
      <c r="B2997" s="164">
        <v>10396</v>
      </c>
      <c r="C2997" s="163" t="s">
        <v>32</v>
      </c>
      <c r="D2997" s="164">
        <v>1</v>
      </c>
      <c r="E2997" s="7">
        <v>555</v>
      </c>
      <c r="F2997" s="7">
        <v>0</v>
      </c>
      <c r="G2997" s="7">
        <v>0</v>
      </c>
      <c r="H2997" s="7">
        <v>0</v>
      </c>
      <c r="I2997" s="7">
        <v>555</v>
      </c>
      <c r="J2997" s="7">
        <v>0</v>
      </c>
      <c r="K2997" s="7">
        <v>555</v>
      </c>
      <c r="L2997" s="164">
        <v>1</v>
      </c>
      <c r="M2997" s="16">
        <v>0</v>
      </c>
      <c r="N2997" s="13">
        <v>46094</v>
      </c>
    </row>
    <row r="2998" spans="1:14" x14ac:dyDescent="0.15">
      <c r="A2998" s="163" t="s">
        <v>514</v>
      </c>
      <c r="B2998" s="164">
        <v>10398</v>
      </c>
      <c r="C2998" s="163" t="s">
        <v>32</v>
      </c>
      <c r="D2998" s="164">
        <v>1</v>
      </c>
      <c r="E2998" s="7">
        <v>625</v>
      </c>
      <c r="F2998" s="7">
        <v>0</v>
      </c>
      <c r="G2998" s="7">
        <v>0</v>
      </c>
      <c r="H2998" s="7">
        <v>0</v>
      </c>
      <c r="I2998" s="7">
        <v>625</v>
      </c>
      <c r="J2998" s="7">
        <v>0</v>
      </c>
      <c r="K2998" s="7">
        <v>625</v>
      </c>
      <c r="L2998" s="164">
        <v>1</v>
      </c>
      <c r="M2998" s="16">
        <v>0</v>
      </c>
      <c r="N2998" s="13">
        <v>46094</v>
      </c>
    </row>
    <row r="2999" spans="1:14" x14ac:dyDescent="0.15">
      <c r="A2999" s="163" t="s">
        <v>554</v>
      </c>
      <c r="B2999" s="164">
        <v>10067</v>
      </c>
      <c r="C2999" s="163" t="s">
        <v>481</v>
      </c>
      <c r="D2999" s="164">
        <v>1</v>
      </c>
      <c r="E2999" s="7">
        <v>275</v>
      </c>
      <c r="F2999" s="7">
        <v>0</v>
      </c>
      <c r="G2999" s="7">
        <v>0</v>
      </c>
      <c r="H2999" s="7">
        <v>0</v>
      </c>
      <c r="I2999" s="7">
        <v>275</v>
      </c>
      <c r="J2999" s="7">
        <v>0</v>
      </c>
      <c r="K2999" s="7">
        <v>275</v>
      </c>
      <c r="L2999" s="164">
        <v>1</v>
      </c>
      <c r="M2999" s="16">
        <v>0</v>
      </c>
      <c r="N2999" s="13">
        <v>46094</v>
      </c>
    </row>
    <row r="3000" spans="1:14" x14ac:dyDescent="0.15">
      <c r="A3000" s="163" t="s">
        <v>503</v>
      </c>
      <c r="B3000" s="164">
        <v>10044</v>
      </c>
      <c r="C3000" s="163" t="s">
        <v>481</v>
      </c>
      <c r="D3000" s="164">
        <v>1</v>
      </c>
      <c r="E3000" s="7">
        <v>260</v>
      </c>
      <c r="F3000" s="7">
        <v>0</v>
      </c>
      <c r="G3000" s="7">
        <v>0</v>
      </c>
      <c r="H3000" s="7">
        <v>0</v>
      </c>
      <c r="I3000" s="7">
        <v>260</v>
      </c>
      <c r="J3000" s="7">
        <v>0</v>
      </c>
      <c r="K3000" s="7">
        <v>260</v>
      </c>
      <c r="L3000" s="164">
        <v>1</v>
      </c>
      <c r="M3000" s="16">
        <v>0</v>
      </c>
      <c r="N3000" s="13">
        <v>46094</v>
      </c>
    </row>
    <row r="3001" spans="1:14" x14ac:dyDescent="0.15">
      <c r="A3001" s="163" t="s">
        <v>504</v>
      </c>
      <c r="B3001" s="164">
        <v>10125</v>
      </c>
      <c r="C3001" s="163" t="s">
        <v>483</v>
      </c>
      <c r="D3001" s="164">
        <v>1</v>
      </c>
      <c r="E3001" s="7">
        <v>275</v>
      </c>
      <c r="F3001" s="7">
        <v>0</v>
      </c>
      <c r="G3001" s="7">
        <v>0</v>
      </c>
      <c r="H3001" s="7">
        <v>0</v>
      </c>
      <c r="I3001" s="7">
        <v>275</v>
      </c>
      <c r="J3001" s="7">
        <v>0</v>
      </c>
      <c r="K3001" s="7">
        <v>275</v>
      </c>
      <c r="L3001" s="164">
        <v>1</v>
      </c>
      <c r="M3001" s="16">
        <v>0</v>
      </c>
      <c r="N3001" s="13">
        <v>46094</v>
      </c>
    </row>
    <row r="3002" spans="1:14" x14ac:dyDescent="0.15">
      <c r="A3002" s="163" t="s">
        <v>575</v>
      </c>
      <c r="B3002" s="164">
        <v>10127</v>
      </c>
      <c r="C3002" s="163" t="s">
        <v>483</v>
      </c>
      <c r="D3002" s="164">
        <v>1</v>
      </c>
      <c r="E3002" s="7">
        <v>355</v>
      </c>
      <c r="F3002" s="7">
        <v>0</v>
      </c>
      <c r="G3002" s="7">
        <v>0</v>
      </c>
      <c r="H3002" s="7">
        <v>0</v>
      </c>
      <c r="I3002" s="7">
        <v>355</v>
      </c>
      <c r="J3002" s="7">
        <v>0</v>
      </c>
      <c r="K3002" s="7">
        <v>355</v>
      </c>
      <c r="L3002" s="164">
        <v>1</v>
      </c>
      <c r="M3002" s="16">
        <v>0</v>
      </c>
      <c r="N3002" s="13">
        <v>46094</v>
      </c>
    </row>
    <row r="3003" spans="1:14" x14ac:dyDescent="0.15">
      <c r="A3003" s="163" t="s">
        <v>482</v>
      </c>
      <c r="B3003" s="164">
        <v>10109</v>
      </c>
      <c r="C3003" s="163" t="s">
        <v>483</v>
      </c>
      <c r="D3003" s="164">
        <v>1</v>
      </c>
      <c r="E3003" s="7">
        <v>275</v>
      </c>
      <c r="F3003" s="7">
        <v>0</v>
      </c>
      <c r="G3003" s="7">
        <v>0</v>
      </c>
      <c r="H3003" s="7">
        <v>0</v>
      </c>
      <c r="I3003" s="7">
        <v>275</v>
      </c>
      <c r="J3003" s="7">
        <v>0</v>
      </c>
      <c r="K3003" s="7">
        <v>275</v>
      </c>
      <c r="L3003" s="164">
        <v>1</v>
      </c>
      <c r="M3003" s="16">
        <v>0</v>
      </c>
      <c r="N3003" s="13">
        <v>46094</v>
      </c>
    </row>
    <row r="3004" spans="1:14" x14ac:dyDescent="0.15">
      <c r="A3004" s="163" t="s">
        <v>577</v>
      </c>
      <c r="B3004" s="164">
        <v>10097</v>
      </c>
      <c r="C3004" s="163" t="s">
        <v>483</v>
      </c>
      <c r="D3004" s="164">
        <v>1</v>
      </c>
      <c r="E3004" s="7">
        <v>355</v>
      </c>
      <c r="F3004" s="7">
        <v>0</v>
      </c>
      <c r="G3004" s="7">
        <v>0</v>
      </c>
      <c r="H3004" s="7">
        <v>0</v>
      </c>
      <c r="I3004" s="7">
        <v>355</v>
      </c>
      <c r="J3004" s="7">
        <v>0</v>
      </c>
      <c r="K3004" s="7">
        <v>355</v>
      </c>
      <c r="L3004" s="164">
        <v>1</v>
      </c>
      <c r="M3004" s="16">
        <v>0</v>
      </c>
      <c r="N3004" s="13">
        <v>46094</v>
      </c>
    </row>
    <row r="3005" spans="1:14" x14ac:dyDescent="0.15">
      <c r="A3005" s="163" t="s">
        <v>522</v>
      </c>
      <c r="B3005" s="164">
        <v>10055</v>
      </c>
      <c r="C3005" s="163" t="s">
        <v>481</v>
      </c>
      <c r="D3005" s="164">
        <v>1</v>
      </c>
      <c r="E3005" s="7">
        <v>260</v>
      </c>
      <c r="F3005" s="7">
        <v>0</v>
      </c>
      <c r="G3005" s="7">
        <v>0</v>
      </c>
      <c r="H3005" s="7">
        <v>0</v>
      </c>
      <c r="I3005" s="7">
        <v>260</v>
      </c>
      <c r="J3005" s="7">
        <v>0</v>
      </c>
      <c r="K3005" s="7">
        <v>260</v>
      </c>
      <c r="L3005" s="164">
        <v>1</v>
      </c>
      <c r="M3005" s="16">
        <v>0</v>
      </c>
      <c r="N3005" s="13">
        <v>46094</v>
      </c>
    </row>
    <row r="3006" spans="1:14" x14ac:dyDescent="0.15">
      <c r="A3006" s="163" t="s">
        <v>578</v>
      </c>
      <c r="B3006" s="164">
        <v>10057</v>
      </c>
      <c r="C3006" s="163" t="s">
        <v>481</v>
      </c>
      <c r="D3006" s="164">
        <v>1</v>
      </c>
      <c r="E3006" s="7">
        <v>355</v>
      </c>
      <c r="F3006" s="7">
        <v>0</v>
      </c>
      <c r="G3006" s="7">
        <v>0</v>
      </c>
      <c r="H3006" s="7">
        <v>0</v>
      </c>
      <c r="I3006" s="7">
        <v>355</v>
      </c>
      <c r="J3006" s="7">
        <v>0</v>
      </c>
      <c r="K3006" s="7">
        <v>355</v>
      </c>
      <c r="L3006" s="164">
        <v>1</v>
      </c>
      <c r="M3006" s="16">
        <v>0</v>
      </c>
      <c r="N3006" s="13">
        <v>46094</v>
      </c>
    </row>
    <row r="3007" spans="1:14" x14ac:dyDescent="0.15">
      <c r="A3007" s="163" t="s">
        <v>487</v>
      </c>
      <c r="B3007" s="164">
        <v>10442</v>
      </c>
      <c r="C3007" s="163" t="s">
        <v>99</v>
      </c>
      <c r="D3007" s="164">
        <v>1</v>
      </c>
      <c r="E3007" s="7">
        <v>83</v>
      </c>
      <c r="F3007" s="7">
        <v>0</v>
      </c>
      <c r="G3007" s="7">
        <v>0</v>
      </c>
      <c r="H3007" s="7">
        <v>0</v>
      </c>
      <c r="I3007" s="7">
        <v>83</v>
      </c>
      <c r="J3007" s="7">
        <v>0</v>
      </c>
      <c r="K3007" s="7">
        <v>83</v>
      </c>
      <c r="L3007" s="164">
        <v>1</v>
      </c>
      <c r="M3007" s="16">
        <v>0</v>
      </c>
      <c r="N3007" s="13">
        <v>46094</v>
      </c>
    </row>
    <row r="3008" spans="1:14" x14ac:dyDescent="0.15">
      <c r="A3008" s="163" t="s">
        <v>751</v>
      </c>
      <c r="B3008" s="164">
        <v>10439</v>
      </c>
      <c r="C3008" s="163" t="s">
        <v>99</v>
      </c>
      <c r="D3008" s="164">
        <v>1</v>
      </c>
      <c r="E3008" s="7">
        <v>119</v>
      </c>
      <c r="F3008" s="7">
        <v>0</v>
      </c>
      <c r="G3008" s="7">
        <v>0</v>
      </c>
      <c r="H3008" s="7">
        <v>0</v>
      </c>
      <c r="I3008" s="7">
        <v>119</v>
      </c>
      <c r="J3008" s="7">
        <v>0</v>
      </c>
      <c r="K3008" s="7">
        <v>119</v>
      </c>
      <c r="L3008" s="164">
        <v>1</v>
      </c>
      <c r="M3008" s="16">
        <v>0</v>
      </c>
      <c r="N3008" s="13">
        <v>46094</v>
      </c>
    </row>
    <row r="3009" spans="1:14" x14ac:dyDescent="0.15">
      <c r="A3009" s="163" t="s">
        <v>489</v>
      </c>
      <c r="B3009" s="164">
        <v>10445</v>
      </c>
      <c r="C3009" s="163" t="s">
        <v>99</v>
      </c>
      <c r="D3009" s="164">
        <v>1</v>
      </c>
      <c r="E3009" s="7">
        <v>195</v>
      </c>
      <c r="F3009" s="7">
        <v>0</v>
      </c>
      <c r="G3009" s="7">
        <v>0</v>
      </c>
      <c r="H3009" s="7">
        <v>0</v>
      </c>
      <c r="I3009" s="7">
        <v>195</v>
      </c>
      <c r="J3009" s="7">
        <v>0</v>
      </c>
      <c r="K3009" s="7">
        <v>195</v>
      </c>
      <c r="L3009" s="164">
        <v>1</v>
      </c>
      <c r="M3009" s="16">
        <v>0</v>
      </c>
      <c r="N3009" s="13">
        <v>46094</v>
      </c>
    </row>
    <row r="3010" spans="1:14" x14ac:dyDescent="0.15">
      <c r="A3010" s="163" t="s">
        <v>552</v>
      </c>
      <c r="B3010" s="164">
        <v>10211</v>
      </c>
      <c r="C3010" s="163" t="s">
        <v>491</v>
      </c>
      <c r="D3010" s="164">
        <v>1</v>
      </c>
      <c r="E3010" s="7">
        <v>265</v>
      </c>
      <c r="F3010" s="7">
        <v>0</v>
      </c>
      <c r="G3010" s="7">
        <v>0</v>
      </c>
      <c r="H3010" s="7">
        <v>0</v>
      </c>
      <c r="I3010" s="7">
        <v>265</v>
      </c>
      <c r="J3010" s="7">
        <v>0</v>
      </c>
      <c r="K3010" s="7">
        <v>265</v>
      </c>
      <c r="L3010" s="164">
        <v>1</v>
      </c>
      <c r="M3010" s="16">
        <v>0</v>
      </c>
      <c r="N3010" s="13">
        <v>46094</v>
      </c>
    </row>
    <row r="3011" spans="1:14" x14ac:dyDescent="0.15">
      <c r="A3011" s="163" t="s">
        <v>525</v>
      </c>
      <c r="B3011" s="164">
        <v>10214</v>
      </c>
      <c r="C3011" s="163" t="s">
        <v>491</v>
      </c>
      <c r="D3011" s="164">
        <v>1</v>
      </c>
      <c r="E3011" s="7">
        <v>265</v>
      </c>
      <c r="F3011" s="7">
        <v>0</v>
      </c>
      <c r="G3011" s="7">
        <v>0</v>
      </c>
      <c r="H3011" s="7">
        <v>0</v>
      </c>
      <c r="I3011" s="7">
        <v>265</v>
      </c>
      <c r="J3011" s="7">
        <v>0</v>
      </c>
      <c r="K3011" s="7">
        <v>265</v>
      </c>
      <c r="L3011" s="164">
        <v>1</v>
      </c>
      <c r="M3011" s="16">
        <v>0</v>
      </c>
      <c r="N3011" s="13">
        <v>46094</v>
      </c>
    </row>
    <row r="3012" spans="1:14" x14ac:dyDescent="0.15">
      <c r="A3012" s="163" t="s">
        <v>506</v>
      </c>
      <c r="B3012" s="164">
        <v>10221</v>
      </c>
      <c r="C3012" s="163" t="s">
        <v>491</v>
      </c>
      <c r="D3012" s="164">
        <v>1</v>
      </c>
      <c r="E3012" s="7">
        <v>255</v>
      </c>
      <c r="F3012" s="7">
        <v>0</v>
      </c>
      <c r="G3012" s="7">
        <v>0</v>
      </c>
      <c r="H3012" s="7">
        <v>0</v>
      </c>
      <c r="I3012" s="7">
        <v>255</v>
      </c>
      <c r="J3012" s="7">
        <v>0</v>
      </c>
      <c r="K3012" s="7">
        <v>255</v>
      </c>
      <c r="L3012" s="164">
        <v>1</v>
      </c>
      <c r="M3012" s="16">
        <v>0</v>
      </c>
      <c r="N3012" s="13">
        <v>46094</v>
      </c>
    </row>
    <row r="3013" spans="1:14" x14ac:dyDescent="0.15">
      <c r="A3013" s="163" t="s">
        <v>543</v>
      </c>
      <c r="B3013" s="164">
        <v>10222</v>
      </c>
      <c r="C3013" s="163" t="s">
        <v>491</v>
      </c>
      <c r="D3013" s="164">
        <v>2</v>
      </c>
      <c r="E3013" s="7">
        <v>470</v>
      </c>
      <c r="F3013" s="7">
        <v>0</v>
      </c>
      <c r="G3013" s="7">
        <v>0</v>
      </c>
      <c r="H3013" s="7">
        <v>0</v>
      </c>
      <c r="I3013" s="7">
        <v>470</v>
      </c>
      <c r="J3013" s="7">
        <v>0</v>
      </c>
      <c r="K3013" s="7">
        <v>470</v>
      </c>
      <c r="L3013" s="164">
        <v>1</v>
      </c>
      <c r="M3013" s="16">
        <v>0</v>
      </c>
      <c r="N3013" s="13">
        <v>46094</v>
      </c>
    </row>
    <row r="3014" spans="1:14" x14ac:dyDescent="0.15">
      <c r="A3014" s="163" t="s">
        <v>562</v>
      </c>
      <c r="B3014" s="164">
        <v>10218</v>
      </c>
      <c r="C3014" s="163" t="s">
        <v>491</v>
      </c>
      <c r="D3014" s="164">
        <v>1</v>
      </c>
      <c r="E3014" s="7">
        <v>245</v>
      </c>
      <c r="F3014" s="7">
        <v>0</v>
      </c>
      <c r="G3014" s="7">
        <v>0</v>
      </c>
      <c r="H3014" s="7">
        <v>0</v>
      </c>
      <c r="I3014" s="7">
        <v>245</v>
      </c>
      <c r="J3014" s="7">
        <v>0</v>
      </c>
      <c r="K3014" s="7">
        <v>245</v>
      </c>
      <c r="L3014" s="164">
        <v>1</v>
      </c>
      <c r="M3014" s="16">
        <v>0</v>
      </c>
      <c r="N3014" s="13">
        <v>46094</v>
      </c>
    </row>
    <row r="3015" spans="1:14" x14ac:dyDescent="0.15">
      <c r="A3015" s="163" t="s">
        <v>597</v>
      </c>
      <c r="B3015" s="164">
        <v>10215</v>
      </c>
      <c r="C3015" s="163" t="s">
        <v>491</v>
      </c>
      <c r="D3015" s="164">
        <v>1</v>
      </c>
      <c r="E3015" s="7">
        <v>225</v>
      </c>
      <c r="F3015" s="7">
        <v>0</v>
      </c>
      <c r="G3015" s="7">
        <v>0</v>
      </c>
      <c r="H3015" s="7">
        <v>0</v>
      </c>
      <c r="I3015" s="7">
        <v>225</v>
      </c>
      <c r="J3015" s="7">
        <v>0</v>
      </c>
      <c r="K3015" s="7">
        <v>225</v>
      </c>
      <c r="L3015" s="164">
        <v>1</v>
      </c>
      <c r="M3015" s="16">
        <v>0</v>
      </c>
      <c r="N3015" s="13">
        <v>46094</v>
      </c>
    </row>
    <row r="3016" spans="1:14" x14ac:dyDescent="0.15">
      <c r="A3016" s="163" t="s">
        <v>493</v>
      </c>
      <c r="B3016" s="164">
        <v>10264</v>
      </c>
      <c r="C3016" s="163" t="s">
        <v>9</v>
      </c>
      <c r="D3016" s="164">
        <v>12</v>
      </c>
      <c r="E3016" s="7">
        <v>2280</v>
      </c>
      <c r="F3016" s="7">
        <v>0</v>
      </c>
      <c r="G3016" s="7">
        <v>0</v>
      </c>
      <c r="H3016" s="7">
        <v>25.51</v>
      </c>
      <c r="I3016" s="7">
        <v>2254.4899999999998</v>
      </c>
      <c r="J3016" s="7">
        <v>0</v>
      </c>
      <c r="K3016" s="7">
        <v>2254.4899999999998</v>
      </c>
      <c r="L3016" s="164">
        <v>1</v>
      </c>
      <c r="M3016" s="16">
        <v>0</v>
      </c>
      <c r="N3016" s="13">
        <v>46094</v>
      </c>
    </row>
    <row r="3017" spans="1:14" x14ac:dyDescent="0.15">
      <c r="A3017" s="163" t="s">
        <v>587</v>
      </c>
      <c r="B3017" s="164">
        <v>10381</v>
      </c>
      <c r="C3017" s="163" t="s">
        <v>9</v>
      </c>
      <c r="D3017" s="164">
        <v>1</v>
      </c>
      <c r="E3017" s="7">
        <v>225</v>
      </c>
      <c r="F3017" s="7">
        <v>0</v>
      </c>
      <c r="G3017" s="7">
        <v>0</v>
      </c>
      <c r="H3017" s="7">
        <v>0</v>
      </c>
      <c r="I3017" s="7">
        <v>225</v>
      </c>
      <c r="J3017" s="7">
        <v>0</v>
      </c>
      <c r="K3017" s="7">
        <v>225</v>
      </c>
      <c r="L3017" s="164">
        <v>1</v>
      </c>
      <c r="M3017" s="16">
        <v>0</v>
      </c>
      <c r="N3017" s="13">
        <v>46094</v>
      </c>
    </row>
    <row r="3018" spans="1:14" x14ac:dyDescent="0.15">
      <c r="A3018" s="163" t="s">
        <v>825</v>
      </c>
      <c r="B3018" s="164">
        <v>10378</v>
      </c>
      <c r="C3018" s="163" t="s">
        <v>9</v>
      </c>
      <c r="D3018" s="164">
        <v>1</v>
      </c>
      <c r="E3018" s="7">
        <v>285</v>
      </c>
      <c r="F3018" s="7">
        <v>0</v>
      </c>
      <c r="G3018" s="7">
        <v>0</v>
      </c>
      <c r="H3018" s="7">
        <v>19.14</v>
      </c>
      <c r="I3018" s="7">
        <v>265.86</v>
      </c>
      <c r="J3018" s="7">
        <v>0</v>
      </c>
      <c r="K3018" s="7">
        <v>265.86</v>
      </c>
      <c r="L3018" s="164">
        <v>1</v>
      </c>
      <c r="M3018" s="16">
        <v>0</v>
      </c>
      <c r="N3018" s="13">
        <v>46094</v>
      </c>
    </row>
    <row r="3019" spans="1:14" x14ac:dyDescent="0.15">
      <c r="A3019" s="163" t="s">
        <v>770</v>
      </c>
      <c r="B3019" s="164">
        <v>10483</v>
      </c>
      <c r="C3019" s="163" t="s">
        <v>77</v>
      </c>
      <c r="D3019" s="164">
        <v>1</v>
      </c>
      <c r="E3019" s="7">
        <v>1320</v>
      </c>
      <c r="F3019" s="7">
        <v>0</v>
      </c>
      <c r="G3019" s="7">
        <v>0</v>
      </c>
      <c r="H3019" s="7">
        <v>0</v>
      </c>
      <c r="I3019" s="7">
        <v>1320</v>
      </c>
      <c r="J3019" s="7">
        <v>0</v>
      </c>
      <c r="K3019" s="7">
        <v>1320</v>
      </c>
      <c r="L3019" s="164">
        <v>1</v>
      </c>
      <c r="M3019" s="16">
        <v>0</v>
      </c>
      <c r="N3019" s="13">
        <v>46094</v>
      </c>
    </row>
    <row r="3020" spans="1:14" x14ac:dyDescent="0.15">
      <c r="A3020" s="163" t="s">
        <v>876</v>
      </c>
      <c r="B3020" s="164">
        <v>10209</v>
      </c>
      <c r="C3020" s="163" t="s">
        <v>77</v>
      </c>
      <c r="D3020" s="164">
        <v>1</v>
      </c>
      <c r="E3020" s="7">
        <v>1725</v>
      </c>
      <c r="F3020" s="7">
        <v>0</v>
      </c>
      <c r="G3020" s="7">
        <v>0</v>
      </c>
      <c r="H3020" s="7">
        <v>0</v>
      </c>
      <c r="I3020" s="7">
        <v>1725</v>
      </c>
      <c r="J3020" s="7">
        <v>0</v>
      </c>
      <c r="K3020" s="7">
        <v>1725</v>
      </c>
      <c r="L3020" s="164">
        <v>1</v>
      </c>
      <c r="M3020" s="16">
        <v>0</v>
      </c>
      <c r="N3020" s="13">
        <v>46094</v>
      </c>
    </row>
    <row r="3021" spans="1:14" x14ac:dyDescent="0.15">
      <c r="A3021" s="163" t="s">
        <v>684</v>
      </c>
      <c r="B3021" s="164">
        <v>10361</v>
      </c>
      <c r="C3021" s="163" t="s">
        <v>19</v>
      </c>
      <c r="D3021" s="164">
        <v>1</v>
      </c>
      <c r="E3021" s="7">
        <v>385</v>
      </c>
      <c r="F3021" s="7">
        <v>0</v>
      </c>
      <c r="G3021" s="7">
        <v>0</v>
      </c>
      <c r="H3021" s="7">
        <v>56.57</v>
      </c>
      <c r="I3021" s="7">
        <v>328.43</v>
      </c>
      <c r="J3021" s="7">
        <v>0</v>
      </c>
      <c r="K3021" s="7">
        <v>328.43</v>
      </c>
      <c r="L3021" s="164">
        <v>1</v>
      </c>
      <c r="M3021" s="16">
        <v>0</v>
      </c>
      <c r="N3021" s="13">
        <v>46094</v>
      </c>
    </row>
    <row r="3022" spans="1:14" x14ac:dyDescent="0.15">
      <c r="A3022" s="163" t="s">
        <v>495</v>
      </c>
      <c r="B3022" s="164">
        <v>10354</v>
      </c>
      <c r="C3022" s="163" t="s">
        <v>19</v>
      </c>
      <c r="D3022" s="164">
        <v>3</v>
      </c>
      <c r="E3022" s="7">
        <v>1050</v>
      </c>
      <c r="F3022" s="7">
        <v>0</v>
      </c>
      <c r="G3022" s="7">
        <v>0</v>
      </c>
      <c r="H3022" s="7">
        <v>0</v>
      </c>
      <c r="I3022" s="7">
        <v>1050</v>
      </c>
      <c r="J3022" s="7">
        <v>0</v>
      </c>
      <c r="K3022" s="7">
        <v>1050</v>
      </c>
      <c r="L3022" s="164">
        <v>1</v>
      </c>
      <c r="M3022" s="16">
        <v>0</v>
      </c>
      <c r="N3022" s="13">
        <v>46094</v>
      </c>
    </row>
    <row r="3023" spans="1:14" x14ac:dyDescent="0.15">
      <c r="A3023" s="163" t="s">
        <v>529</v>
      </c>
      <c r="B3023" s="164">
        <v>10353</v>
      </c>
      <c r="C3023" s="163" t="s">
        <v>19</v>
      </c>
      <c r="D3023" s="164">
        <v>2</v>
      </c>
      <c r="E3023" s="7">
        <v>700</v>
      </c>
      <c r="F3023" s="7">
        <v>0</v>
      </c>
      <c r="G3023" s="7">
        <v>0</v>
      </c>
      <c r="H3023" s="7">
        <v>51.43</v>
      </c>
      <c r="I3023" s="7">
        <v>648.57000000000005</v>
      </c>
      <c r="J3023" s="7">
        <v>0</v>
      </c>
      <c r="K3023" s="7">
        <v>648.57000000000005</v>
      </c>
      <c r="L3023" s="164">
        <v>1</v>
      </c>
      <c r="M3023" s="16">
        <v>0</v>
      </c>
      <c r="N3023" s="13">
        <v>46094</v>
      </c>
    </row>
    <row r="3024" spans="1:14" x14ac:dyDescent="0.15">
      <c r="A3024" s="163" t="s">
        <v>497</v>
      </c>
      <c r="B3024" s="164">
        <v>10359</v>
      </c>
      <c r="C3024" s="163" t="s">
        <v>19</v>
      </c>
      <c r="D3024" s="164">
        <v>1</v>
      </c>
      <c r="E3024" s="7">
        <v>385</v>
      </c>
      <c r="F3024" s="7">
        <v>0</v>
      </c>
      <c r="G3024" s="7">
        <v>0</v>
      </c>
      <c r="H3024" s="7">
        <v>0</v>
      </c>
      <c r="I3024" s="7">
        <v>385</v>
      </c>
      <c r="J3024" s="7">
        <v>0</v>
      </c>
      <c r="K3024" s="7">
        <v>385</v>
      </c>
      <c r="L3024" s="164">
        <v>1</v>
      </c>
      <c r="M3024" s="16">
        <v>0</v>
      </c>
      <c r="N3024" s="13">
        <v>46094</v>
      </c>
    </row>
    <row r="3025" spans="1:14" x14ac:dyDescent="0.15">
      <c r="A3025" s="163" t="s">
        <v>511</v>
      </c>
      <c r="B3025" s="164">
        <v>10227</v>
      </c>
      <c r="C3025" s="163" t="s">
        <v>19</v>
      </c>
      <c r="D3025" s="164">
        <v>2</v>
      </c>
      <c r="E3025" s="7">
        <v>770</v>
      </c>
      <c r="F3025" s="7">
        <v>0</v>
      </c>
      <c r="G3025" s="7">
        <v>0</v>
      </c>
      <c r="H3025" s="7">
        <v>0</v>
      </c>
      <c r="I3025" s="7">
        <v>770</v>
      </c>
      <c r="J3025" s="7">
        <v>0</v>
      </c>
      <c r="K3025" s="7">
        <v>770</v>
      </c>
      <c r="L3025" s="164">
        <v>1</v>
      </c>
      <c r="M3025" s="16">
        <v>0</v>
      </c>
      <c r="N3025" s="13">
        <v>46094</v>
      </c>
    </row>
    <row r="3026" spans="1:14" x14ac:dyDescent="0.15">
      <c r="A3026" s="163" t="s">
        <v>498</v>
      </c>
      <c r="B3026" s="164">
        <v>10356</v>
      </c>
      <c r="C3026" s="163" t="s">
        <v>19</v>
      </c>
      <c r="D3026" s="164">
        <v>3</v>
      </c>
      <c r="E3026" s="7">
        <v>1080</v>
      </c>
      <c r="F3026" s="7">
        <v>0</v>
      </c>
      <c r="G3026" s="7">
        <v>0</v>
      </c>
      <c r="H3026" s="7">
        <v>0</v>
      </c>
      <c r="I3026" s="7">
        <v>1080</v>
      </c>
      <c r="J3026" s="7">
        <v>0</v>
      </c>
      <c r="K3026" s="7">
        <v>1080</v>
      </c>
      <c r="L3026" s="164">
        <v>1</v>
      </c>
      <c r="M3026" s="16">
        <v>0</v>
      </c>
      <c r="N3026" s="13">
        <v>46094</v>
      </c>
    </row>
    <row r="3027" spans="1:14" x14ac:dyDescent="0.15">
      <c r="A3027" s="163" t="s">
        <v>590</v>
      </c>
      <c r="B3027" s="164">
        <v>10411</v>
      </c>
      <c r="C3027" s="163" t="s">
        <v>4</v>
      </c>
      <c r="D3027" s="164">
        <v>1</v>
      </c>
      <c r="E3027" s="7">
        <v>395</v>
      </c>
      <c r="F3027" s="7">
        <v>0</v>
      </c>
      <c r="G3027" s="7">
        <v>0</v>
      </c>
      <c r="H3027" s="7">
        <v>0</v>
      </c>
      <c r="I3027" s="7">
        <v>395</v>
      </c>
      <c r="J3027" s="7">
        <v>0</v>
      </c>
      <c r="K3027" s="7">
        <v>395</v>
      </c>
      <c r="L3027" s="164">
        <v>1</v>
      </c>
      <c r="M3027" s="16">
        <v>0</v>
      </c>
      <c r="N3027" s="13">
        <v>46094</v>
      </c>
    </row>
    <row r="3028" spans="1:14" x14ac:dyDescent="0.15">
      <c r="A3028" s="163" t="s">
        <v>531</v>
      </c>
      <c r="B3028" s="164">
        <v>10417</v>
      </c>
      <c r="C3028" s="163" t="s">
        <v>79</v>
      </c>
      <c r="D3028" s="164">
        <v>1</v>
      </c>
      <c r="E3028" s="7">
        <v>195</v>
      </c>
      <c r="F3028" s="7">
        <v>0</v>
      </c>
      <c r="G3028" s="7">
        <v>0</v>
      </c>
      <c r="H3028" s="7">
        <v>0</v>
      </c>
      <c r="I3028" s="7">
        <v>195</v>
      </c>
      <c r="J3028" s="7">
        <v>0</v>
      </c>
      <c r="K3028" s="7">
        <v>195</v>
      </c>
      <c r="L3028" s="164">
        <v>1</v>
      </c>
      <c r="M3028" s="16">
        <v>0</v>
      </c>
      <c r="N3028" s="13">
        <v>46094</v>
      </c>
    </row>
    <row r="3029" spans="1:14" x14ac:dyDescent="0.15">
      <c r="A3029" s="163" t="s">
        <v>565</v>
      </c>
      <c r="B3029" s="164">
        <v>10403</v>
      </c>
      <c r="C3029" s="163" t="s">
        <v>35</v>
      </c>
      <c r="D3029" s="164">
        <v>1</v>
      </c>
      <c r="E3029" s="7">
        <v>335</v>
      </c>
      <c r="F3029" s="7">
        <v>0</v>
      </c>
      <c r="G3029" s="7">
        <v>0</v>
      </c>
      <c r="H3029" s="7">
        <v>0</v>
      </c>
      <c r="I3029" s="7">
        <v>335</v>
      </c>
      <c r="J3029" s="7">
        <v>0</v>
      </c>
      <c r="K3029" s="7">
        <v>335</v>
      </c>
      <c r="L3029" s="164">
        <v>1</v>
      </c>
      <c r="M3029" s="16">
        <v>0</v>
      </c>
      <c r="N3029" s="13">
        <v>46094</v>
      </c>
    </row>
    <row r="3030" spans="1:14" x14ac:dyDescent="0.15">
      <c r="A3030" s="163" t="s">
        <v>877</v>
      </c>
      <c r="B3030" s="164">
        <v>10765</v>
      </c>
      <c r="C3030" s="163" t="s">
        <v>399</v>
      </c>
      <c r="D3030" s="164">
        <v>1</v>
      </c>
      <c r="E3030" s="7">
        <v>0</v>
      </c>
      <c r="F3030" s="7">
        <v>0</v>
      </c>
      <c r="G3030" s="7">
        <v>0</v>
      </c>
      <c r="H3030" s="7">
        <v>0</v>
      </c>
      <c r="I3030" s="7">
        <v>0</v>
      </c>
      <c r="J3030" s="7">
        <v>0</v>
      </c>
      <c r="K3030" s="7">
        <v>0</v>
      </c>
      <c r="L3030" s="164">
        <v>0</v>
      </c>
      <c r="M3030" s="16">
        <v>0</v>
      </c>
      <c r="N3030" s="13">
        <v>46094</v>
      </c>
    </row>
    <row r="3031" spans="1:14" x14ac:dyDescent="0.15">
      <c r="A3031" s="163" t="s">
        <v>878</v>
      </c>
      <c r="B3031" s="164">
        <v>10634</v>
      </c>
      <c r="C3031" s="163" t="s">
        <v>98</v>
      </c>
      <c r="D3031" s="164">
        <v>1</v>
      </c>
      <c r="E3031" s="7">
        <v>50</v>
      </c>
      <c r="F3031" s="7">
        <v>0</v>
      </c>
      <c r="G3031" s="7">
        <v>0</v>
      </c>
      <c r="H3031" s="7">
        <v>0</v>
      </c>
      <c r="I3031" s="7">
        <v>50</v>
      </c>
      <c r="J3031" s="7">
        <v>0</v>
      </c>
      <c r="K3031" s="7">
        <v>50</v>
      </c>
      <c r="L3031" s="164">
        <v>1</v>
      </c>
      <c r="M3031" s="16">
        <v>0</v>
      </c>
      <c r="N3031" s="13">
        <v>46094</v>
      </c>
    </row>
    <row r="3032" spans="1:14" x14ac:dyDescent="0.15">
      <c r="A3032" s="163" t="s">
        <v>427</v>
      </c>
      <c r="B3032" s="164">
        <v>10633</v>
      </c>
      <c r="C3032" s="163" t="s">
        <v>727</v>
      </c>
      <c r="D3032" s="164">
        <v>2</v>
      </c>
      <c r="E3032" s="7">
        <v>318</v>
      </c>
      <c r="F3032" s="7">
        <v>0</v>
      </c>
      <c r="G3032" s="7">
        <v>0</v>
      </c>
      <c r="H3032" s="7">
        <v>21.35</v>
      </c>
      <c r="I3032" s="7">
        <v>296.64999999999998</v>
      </c>
      <c r="J3032" s="7">
        <v>0</v>
      </c>
      <c r="K3032" s="7">
        <v>296.64999999999998</v>
      </c>
      <c r="L3032" s="164">
        <v>1</v>
      </c>
      <c r="M3032" s="16">
        <v>0</v>
      </c>
      <c r="N3032" s="13">
        <v>46094</v>
      </c>
    </row>
    <row r="3033" spans="1:14" x14ac:dyDescent="0.15">
      <c r="A3033" s="163" t="s">
        <v>500</v>
      </c>
      <c r="B3033" s="164">
        <v>10494</v>
      </c>
      <c r="C3033" s="163" t="s">
        <v>98</v>
      </c>
      <c r="D3033" s="164">
        <v>1</v>
      </c>
      <c r="E3033" s="7">
        <v>38</v>
      </c>
      <c r="F3033" s="7">
        <v>0</v>
      </c>
      <c r="G3033" s="7">
        <v>0</v>
      </c>
      <c r="H3033" s="7">
        <v>0</v>
      </c>
      <c r="I3033" s="7">
        <v>38</v>
      </c>
      <c r="J3033" s="7">
        <v>0</v>
      </c>
      <c r="K3033" s="7">
        <v>38</v>
      </c>
      <c r="L3033" s="164">
        <v>1</v>
      </c>
      <c r="M3033" s="16">
        <v>0</v>
      </c>
      <c r="N3033" s="13">
        <v>46094</v>
      </c>
    </row>
    <row r="3034" spans="1:14" x14ac:dyDescent="0.15">
      <c r="A3034" s="163" t="s">
        <v>115</v>
      </c>
      <c r="B3034" s="164">
        <v>10489</v>
      </c>
      <c r="C3034" s="163" t="s">
        <v>98</v>
      </c>
      <c r="D3034" s="164">
        <v>2</v>
      </c>
      <c r="E3034" s="7">
        <v>90</v>
      </c>
      <c r="F3034" s="7">
        <v>0</v>
      </c>
      <c r="G3034" s="7">
        <v>0</v>
      </c>
      <c r="H3034" s="7">
        <v>0</v>
      </c>
      <c r="I3034" s="7">
        <v>90</v>
      </c>
      <c r="J3034" s="7">
        <v>0</v>
      </c>
      <c r="K3034" s="7">
        <v>90</v>
      </c>
      <c r="L3034" s="164">
        <v>1</v>
      </c>
      <c r="M3034" s="16">
        <v>0</v>
      </c>
      <c r="N3034" s="13">
        <v>46094</v>
      </c>
    </row>
    <row r="3035" spans="1:14" x14ac:dyDescent="0.15">
      <c r="A3035" s="163" t="s">
        <v>874</v>
      </c>
      <c r="B3035" s="164">
        <v>10746</v>
      </c>
      <c r="C3035" s="163" t="s">
        <v>727</v>
      </c>
      <c r="D3035" s="164">
        <v>1</v>
      </c>
      <c r="E3035" s="7">
        <v>218</v>
      </c>
      <c r="F3035" s="7">
        <v>0</v>
      </c>
      <c r="G3035" s="7">
        <v>0</v>
      </c>
      <c r="H3035" s="7">
        <v>0</v>
      </c>
      <c r="I3035" s="7">
        <v>218</v>
      </c>
      <c r="J3035" s="7">
        <v>0</v>
      </c>
      <c r="K3035" s="7">
        <v>218</v>
      </c>
      <c r="L3035" s="164">
        <v>1</v>
      </c>
      <c r="M3035" s="16">
        <v>0</v>
      </c>
      <c r="N3035" s="13">
        <v>46094</v>
      </c>
    </row>
    <row r="3036" spans="1:14" x14ac:dyDescent="0.15">
      <c r="A3036" s="163" t="s">
        <v>848</v>
      </c>
      <c r="B3036" s="164">
        <v>10474</v>
      </c>
      <c r="C3036" s="163" t="s">
        <v>462</v>
      </c>
      <c r="D3036" s="164">
        <v>1</v>
      </c>
      <c r="E3036" s="7">
        <v>385</v>
      </c>
      <c r="F3036" s="7">
        <v>0</v>
      </c>
      <c r="G3036" s="7">
        <v>0</v>
      </c>
      <c r="H3036" s="7">
        <v>90</v>
      </c>
      <c r="I3036" s="7">
        <v>295</v>
      </c>
      <c r="J3036" s="7">
        <v>0</v>
      </c>
      <c r="K3036" s="7">
        <v>295</v>
      </c>
      <c r="L3036" s="164">
        <v>1</v>
      </c>
      <c r="M3036" s="16">
        <v>0</v>
      </c>
      <c r="N3036" s="13">
        <v>46094</v>
      </c>
    </row>
    <row r="3037" spans="1:14" x14ac:dyDescent="0.15">
      <c r="A3037" s="163" t="s">
        <v>429</v>
      </c>
      <c r="B3037" s="164">
        <v>10632</v>
      </c>
      <c r="C3037" s="163" t="s">
        <v>727</v>
      </c>
      <c r="D3037" s="164">
        <v>3</v>
      </c>
      <c r="E3037" s="7">
        <v>477</v>
      </c>
      <c r="F3037" s="7">
        <v>0</v>
      </c>
      <c r="G3037" s="7">
        <v>0</v>
      </c>
      <c r="H3037" s="7">
        <v>0</v>
      </c>
      <c r="I3037" s="7">
        <v>477</v>
      </c>
      <c r="J3037" s="7">
        <v>0</v>
      </c>
      <c r="K3037" s="7">
        <v>477</v>
      </c>
      <c r="L3037" s="164">
        <v>1</v>
      </c>
      <c r="M3037" s="16">
        <v>0</v>
      </c>
      <c r="N3037" s="13">
        <v>46094</v>
      </c>
    </row>
    <row r="3038" spans="1:14" x14ac:dyDescent="0.15">
      <c r="A3038" s="163" t="s">
        <v>879</v>
      </c>
      <c r="B3038" s="164">
        <v>10756</v>
      </c>
      <c r="C3038" s="163" t="s">
        <v>9</v>
      </c>
      <c r="D3038" s="164">
        <v>1</v>
      </c>
      <c r="E3038" s="7">
        <v>345</v>
      </c>
      <c r="F3038" s="7">
        <v>0</v>
      </c>
      <c r="G3038" s="7">
        <v>0</v>
      </c>
      <c r="H3038" s="7">
        <v>0</v>
      </c>
      <c r="I3038" s="7">
        <v>345</v>
      </c>
      <c r="J3038" s="7">
        <v>0</v>
      </c>
      <c r="K3038" s="7">
        <v>345</v>
      </c>
      <c r="L3038" s="164">
        <v>1</v>
      </c>
      <c r="M3038" s="16">
        <v>0</v>
      </c>
      <c r="N3038" s="13">
        <v>46094</v>
      </c>
    </row>
    <row r="3039" spans="1:14" x14ac:dyDescent="0.15">
      <c r="A3039" s="163" t="s">
        <v>599</v>
      </c>
      <c r="B3039" s="164">
        <v>10459</v>
      </c>
      <c r="C3039" s="163" t="s">
        <v>38</v>
      </c>
      <c r="D3039" s="164">
        <v>1</v>
      </c>
      <c r="E3039" s="7">
        <v>310</v>
      </c>
      <c r="F3039" s="7">
        <v>0</v>
      </c>
      <c r="G3039" s="7">
        <v>0</v>
      </c>
      <c r="H3039" s="7">
        <v>0</v>
      </c>
      <c r="I3039" s="7">
        <v>310</v>
      </c>
      <c r="J3039" s="7">
        <v>0</v>
      </c>
      <c r="K3039" s="7">
        <v>310</v>
      </c>
      <c r="L3039" s="164">
        <v>1</v>
      </c>
      <c r="M3039" s="16">
        <v>0</v>
      </c>
      <c r="N3039" s="13">
        <v>46095</v>
      </c>
    </row>
    <row r="3040" spans="1:14" x14ac:dyDescent="0.15">
      <c r="A3040" s="163" t="s">
        <v>480</v>
      </c>
      <c r="B3040" s="164">
        <v>10225</v>
      </c>
      <c r="C3040" s="163" t="s">
        <v>481</v>
      </c>
      <c r="D3040" s="164">
        <v>1</v>
      </c>
      <c r="E3040" s="7">
        <v>255</v>
      </c>
      <c r="F3040" s="7">
        <v>0</v>
      </c>
      <c r="G3040" s="7">
        <v>0</v>
      </c>
      <c r="H3040" s="7">
        <v>0</v>
      </c>
      <c r="I3040" s="7">
        <v>255</v>
      </c>
      <c r="J3040" s="7">
        <v>0</v>
      </c>
      <c r="K3040" s="7">
        <v>255</v>
      </c>
      <c r="L3040" s="164">
        <v>1</v>
      </c>
      <c r="M3040" s="16">
        <v>0</v>
      </c>
      <c r="N3040" s="13">
        <v>46095</v>
      </c>
    </row>
    <row r="3041" spans="1:14" x14ac:dyDescent="0.15">
      <c r="A3041" s="163" t="s">
        <v>539</v>
      </c>
      <c r="B3041" s="164">
        <v>10130</v>
      </c>
      <c r="C3041" s="163" t="s">
        <v>483</v>
      </c>
      <c r="D3041" s="164">
        <v>1</v>
      </c>
      <c r="E3041" s="7">
        <v>385</v>
      </c>
      <c r="F3041" s="7">
        <v>0</v>
      </c>
      <c r="G3041" s="7">
        <v>0</v>
      </c>
      <c r="H3041" s="7">
        <v>0</v>
      </c>
      <c r="I3041" s="7">
        <v>385</v>
      </c>
      <c r="J3041" s="7">
        <v>0</v>
      </c>
      <c r="K3041" s="7">
        <v>385</v>
      </c>
      <c r="L3041" s="164">
        <v>1</v>
      </c>
      <c r="M3041" s="16">
        <v>0</v>
      </c>
      <c r="N3041" s="13">
        <v>46095</v>
      </c>
    </row>
    <row r="3042" spans="1:14" x14ac:dyDescent="0.15">
      <c r="A3042" s="163" t="s">
        <v>579</v>
      </c>
      <c r="B3042" s="164">
        <v>10062</v>
      </c>
      <c r="C3042" s="163" t="s">
        <v>481</v>
      </c>
      <c r="D3042" s="164">
        <v>1</v>
      </c>
      <c r="E3042" s="7">
        <v>275</v>
      </c>
      <c r="F3042" s="7">
        <v>0</v>
      </c>
      <c r="G3042" s="7">
        <v>0</v>
      </c>
      <c r="H3042" s="7">
        <v>0</v>
      </c>
      <c r="I3042" s="7">
        <v>275</v>
      </c>
      <c r="J3042" s="7">
        <v>0</v>
      </c>
      <c r="K3042" s="7">
        <v>275</v>
      </c>
      <c r="L3042" s="164">
        <v>1</v>
      </c>
      <c r="M3042" s="16">
        <v>0</v>
      </c>
      <c r="N3042" s="13">
        <v>46095</v>
      </c>
    </row>
    <row r="3043" spans="1:14" x14ac:dyDescent="0.15">
      <c r="A3043" s="163" t="s">
        <v>489</v>
      </c>
      <c r="B3043" s="164">
        <v>10445</v>
      </c>
      <c r="C3043" s="163" t="s">
        <v>99</v>
      </c>
      <c r="D3043" s="164">
        <v>2</v>
      </c>
      <c r="E3043" s="7">
        <v>390</v>
      </c>
      <c r="F3043" s="7">
        <v>0</v>
      </c>
      <c r="G3043" s="7">
        <v>0</v>
      </c>
      <c r="H3043" s="7">
        <v>0</v>
      </c>
      <c r="I3043" s="7">
        <v>390</v>
      </c>
      <c r="J3043" s="7">
        <v>0</v>
      </c>
      <c r="K3043" s="7">
        <v>390</v>
      </c>
      <c r="L3043" s="164">
        <v>1</v>
      </c>
      <c r="M3043" s="16">
        <v>0</v>
      </c>
      <c r="N3043" s="13">
        <v>46095</v>
      </c>
    </row>
    <row r="3044" spans="1:14" x14ac:dyDescent="0.15">
      <c r="A3044" s="163" t="s">
        <v>542</v>
      </c>
      <c r="B3044" s="164">
        <v>10436</v>
      </c>
      <c r="C3044" s="163" t="s">
        <v>99</v>
      </c>
      <c r="D3044" s="164">
        <v>1</v>
      </c>
      <c r="E3044" s="7">
        <v>45</v>
      </c>
      <c r="F3044" s="7">
        <v>0</v>
      </c>
      <c r="G3044" s="7">
        <v>0</v>
      </c>
      <c r="H3044" s="7">
        <v>0</v>
      </c>
      <c r="I3044" s="7">
        <v>45</v>
      </c>
      <c r="J3044" s="7">
        <v>0</v>
      </c>
      <c r="K3044" s="7">
        <v>45</v>
      </c>
      <c r="L3044" s="164">
        <v>1</v>
      </c>
      <c r="M3044" s="16">
        <v>0</v>
      </c>
      <c r="N3044" s="13">
        <v>46095</v>
      </c>
    </row>
    <row r="3045" spans="1:14" x14ac:dyDescent="0.15">
      <c r="A3045" s="163" t="s">
        <v>505</v>
      </c>
      <c r="B3045" s="164">
        <v>10470</v>
      </c>
      <c r="C3045" s="163" t="s">
        <v>5</v>
      </c>
      <c r="D3045" s="164">
        <v>1</v>
      </c>
      <c r="E3045" s="7">
        <v>275</v>
      </c>
      <c r="F3045" s="7">
        <v>0</v>
      </c>
      <c r="G3045" s="7">
        <v>0</v>
      </c>
      <c r="H3045" s="7">
        <v>0</v>
      </c>
      <c r="I3045" s="7">
        <v>275</v>
      </c>
      <c r="J3045" s="7">
        <v>0</v>
      </c>
      <c r="K3045" s="7">
        <v>275</v>
      </c>
      <c r="L3045" s="164">
        <v>1</v>
      </c>
      <c r="M3045" s="16">
        <v>0</v>
      </c>
      <c r="N3045" s="13">
        <v>46095</v>
      </c>
    </row>
    <row r="3046" spans="1:14" x14ac:dyDescent="0.15">
      <c r="A3046" s="163" t="s">
        <v>552</v>
      </c>
      <c r="B3046" s="164">
        <v>10211</v>
      </c>
      <c r="C3046" s="163" t="s">
        <v>491</v>
      </c>
      <c r="D3046" s="164">
        <v>1</v>
      </c>
      <c r="E3046" s="7">
        <v>265</v>
      </c>
      <c r="F3046" s="7">
        <v>0</v>
      </c>
      <c r="G3046" s="7">
        <v>0</v>
      </c>
      <c r="H3046" s="7">
        <v>0</v>
      </c>
      <c r="I3046" s="7">
        <v>265</v>
      </c>
      <c r="J3046" s="7">
        <v>0</v>
      </c>
      <c r="K3046" s="7">
        <v>265</v>
      </c>
      <c r="L3046" s="164">
        <v>1</v>
      </c>
      <c r="M3046" s="16">
        <v>0</v>
      </c>
      <c r="N3046" s="13">
        <v>46095</v>
      </c>
    </row>
    <row r="3047" spans="1:14" x14ac:dyDescent="0.15">
      <c r="A3047" s="163" t="s">
        <v>525</v>
      </c>
      <c r="B3047" s="164">
        <v>10214</v>
      </c>
      <c r="C3047" s="163" t="s">
        <v>491</v>
      </c>
      <c r="D3047" s="164">
        <v>2</v>
      </c>
      <c r="E3047" s="7">
        <v>530</v>
      </c>
      <c r="F3047" s="7">
        <v>0</v>
      </c>
      <c r="G3047" s="7">
        <v>0</v>
      </c>
      <c r="H3047" s="7">
        <v>0</v>
      </c>
      <c r="I3047" s="7">
        <v>530</v>
      </c>
      <c r="J3047" s="7">
        <v>0</v>
      </c>
      <c r="K3047" s="7">
        <v>530</v>
      </c>
      <c r="L3047" s="164">
        <v>1</v>
      </c>
      <c r="M3047" s="16">
        <v>0</v>
      </c>
      <c r="N3047" s="13">
        <v>46095</v>
      </c>
    </row>
    <row r="3048" spans="1:14" x14ac:dyDescent="0.15">
      <c r="A3048" s="163" t="s">
        <v>506</v>
      </c>
      <c r="B3048" s="164">
        <v>10221</v>
      </c>
      <c r="C3048" s="163" t="s">
        <v>491</v>
      </c>
      <c r="D3048" s="164">
        <v>1</v>
      </c>
      <c r="E3048" s="7">
        <v>255</v>
      </c>
      <c r="F3048" s="7">
        <v>0</v>
      </c>
      <c r="G3048" s="7">
        <v>0</v>
      </c>
      <c r="H3048" s="7">
        <v>0</v>
      </c>
      <c r="I3048" s="7">
        <v>255</v>
      </c>
      <c r="J3048" s="7">
        <v>0</v>
      </c>
      <c r="K3048" s="7">
        <v>255</v>
      </c>
      <c r="L3048" s="164">
        <v>1</v>
      </c>
      <c r="M3048" s="16">
        <v>0</v>
      </c>
      <c r="N3048" s="13">
        <v>46095</v>
      </c>
    </row>
    <row r="3049" spans="1:14" x14ac:dyDescent="0.15">
      <c r="A3049" s="163" t="s">
        <v>556</v>
      </c>
      <c r="B3049" s="164">
        <v>10220</v>
      </c>
      <c r="C3049" s="163" t="s">
        <v>491</v>
      </c>
      <c r="D3049" s="164">
        <v>2</v>
      </c>
      <c r="E3049" s="7">
        <v>450</v>
      </c>
      <c r="F3049" s="7">
        <v>0</v>
      </c>
      <c r="G3049" s="7">
        <v>0</v>
      </c>
      <c r="H3049" s="7">
        <v>0</v>
      </c>
      <c r="I3049" s="7">
        <v>450</v>
      </c>
      <c r="J3049" s="7">
        <v>0</v>
      </c>
      <c r="K3049" s="7">
        <v>450</v>
      </c>
      <c r="L3049" s="164">
        <v>1</v>
      </c>
      <c r="M3049" s="16">
        <v>0</v>
      </c>
      <c r="N3049" s="13">
        <v>46095</v>
      </c>
    </row>
    <row r="3050" spans="1:14" x14ac:dyDescent="0.15">
      <c r="A3050" s="163" t="s">
        <v>490</v>
      </c>
      <c r="B3050" s="164">
        <v>10223</v>
      </c>
      <c r="C3050" s="163" t="s">
        <v>491</v>
      </c>
      <c r="D3050" s="164">
        <v>1</v>
      </c>
      <c r="E3050" s="7">
        <v>275</v>
      </c>
      <c r="F3050" s="7">
        <v>0</v>
      </c>
      <c r="G3050" s="7">
        <v>0</v>
      </c>
      <c r="H3050" s="7">
        <v>0</v>
      </c>
      <c r="I3050" s="7">
        <v>275</v>
      </c>
      <c r="J3050" s="7">
        <v>0</v>
      </c>
      <c r="K3050" s="7">
        <v>275</v>
      </c>
      <c r="L3050" s="164">
        <v>1</v>
      </c>
      <c r="M3050" s="16">
        <v>0</v>
      </c>
      <c r="N3050" s="13">
        <v>46095</v>
      </c>
    </row>
    <row r="3051" spans="1:14" x14ac:dyDescent="0.15">
      <c r="A3051" s="163" t="s">
        <v>647</v>
      </c>
      <c r="B3051" s="164">
        <v>10224</v>
      </c>
      <c r="C3051" s="163" t="s">
        <v>491</v>
      </c>
      <c r="D3051" s="164">
        <v>1</v>
      </c>
      <c r="E3051" s="7">
        <v>295</v>
      </c>
      <c r="F3051" s="7">
        <v>0</v>
      </c>
      <c r="G3051" s="7">
        <v>0</v>
      </c>
      <c r="H3051" s="7">
        <v>48.28</v>
      </c>
      <c r="I3051" s="7">
        <v>246.72</v>
      </c>
      <c r="J3051" s="7">
        <v>0</v>
      </c>
      <c r="K3051" s="7">
        <v>246.72</v>
      </c>
      <c r="L3051" s="164">
        <v>1</v>
      </c>
      <c r="M3051" s="16">
        <v>0</v>
      </c>
      <c r="N3051" s="13">
        <v>46095</v>
      </c>
    </row>
    <row r="3052" spans="1:14" x14ac:dyDescent="0.15">
      <c r="A3052" s="163" t="s">
        <v>492</v>
      </c>
      <c r="B3052" s="164">
        <v>10216</v>
      </c>
      <c r="C3052" s="163" t="s">
        <v>491</v>
      </c>
      <c r="D3052" s="164">
        <v>1</v>
      </c>
      <c r="E3052" s="7">
        <v>245</v>
      </c>
      <c r="F3052" s="7">
        <v>0</v>
      </c>
      <c r="G3052" s="7">
        <v>0</v>
      </c>
      <c r="H3052" s="7">
        <v>0</v>
      </c>
      <c r="I3052" s="7">
        <v>245</v>
      </c>
      <c r="J3052" s="7">
        <v>0</v>
      </c>
      <c r="K3052" s="7">
        <v>245</v>
      </c>
      <c r="L3052" s="164">
        <v>1</v>
      </c>
      <c r="M3052" s="16">
        <v>0</v>
      </c>
      <c r="N3052" s="13">
        <v>46095</v>
      </c>
    </row>
    <row r="3053" spans="1:14" x14ac:dyDescent="0.15">
      <c r="A3053" s="163" t="s">
        <v>493</v>
      </c>
      <c r="B3053" s="164">
        <v>10264</v>
      </c>
      <c r="C3053" s="163" t="s">
        <v>9</v>
      </c>
      <c r="D3053" s="164">
        <v>4</v>
      </c>
      <c r="E3053" s="7">
        <v>790</v>
      </c>
      <c r="F3053" s="7">
        <v>0</v>
      </c>
      <c r="G3053" s="7">
        <v>0</v>
      </c>
      <c r="H3053" s="7">
        <v>51.04</v>
      </c>
      <c r="I3053" s="7">
        <v>738.96</v>
      </c>
      <c r="J3053" s="7">
        <v>0</v>
      </c>
      <c r="K3053" s="7">
        <v>738.96</v>
      </c>
      <c r="L3053" s="164">
        <v>1</v>
      </c>
      <c r="M3053" s="16">
        <v>0</v>
      </c>
      <c r="N3053" s="13">
        <v>46095</v>
      </c>
    </row>
    <row r="3054" spans="1:14" x14ac:dyDescent="0.15">
      <c r="A3054" s="163" t="s">
        <v>587</v>
      </c>
      <c r="B3054" s="164">
        <v>10381</v>
      </c>
      <c r="C3054" s="163" t="s">
        <v>9</v>
      </c>
      <c r="D3054" s="164">
        <v>1</v>
      </c>
      <c r="E3054" s="7">
        <v>225</v>
      </c>
      <c r="F3054" s="7">
        <v>0</v>
      </c>
      <c r="G3054" s="7">
        <v>0</v>
      </c>
      <c r="H3054" s="7">
        <v>0</v>
      </c>
      <c r="I3054" s="7">
        <v>225</v>
      </c>
      <c r="J3054" s="7">
        <v>0</v>
      </c>
      <c r="K3054" s="7">
        <v>225</v>
      </c>
      <c r="L3054" s="164">
        <v>1</v>
      </c>
      <c r="M3054" s="16">
        <v>0</v>
      </c>
      <c r="N3054" s="13">
        <v>46095</v>
      </c>
    </row>
    <row r="3055" spans="1:14" x14ac:dyDescent="0.15">
      <c r="A3055" s="163" t="s">
        <v>805</v>
      </c>
      <c r="B3055" s="164">
        <v>10376</v>
      </c>
      <c r="C3055" s="163" t="s">
        <v>9</v>
      </c>
      <c r="D3055" s="164">
        <v>1</v>
      </c>
      <c r="E3055" s="7">
        <v>330</v>
      </c>
      <c r="F3055" s="7">
        <v>0</v>
      </c>
      <c r="G3055" s="7">
        <v>0</v>
      </c>
      <c r="H3055" s="7">
        <v>0</v>
      </c>
      <c r="I3055" s="7">
        <v>330</v>
      </c>
      <c r="J3055" s="7">
        <v>0</v>
      </c>
      <c r="K3055" s="7">
        <v>330</v>
      </c>
      <c r="L3055" s="164">
        <v>1</v>
      </c>
      <c r="M3055" s="16">
        <v>0</v>
      </c>
      <c r="N3055" s="13">
        <v>46095</v>
      </c>
    </row>
    <row r="3056" spans="1:14" x14ac:dyDescent="0.15">
      <c r="A3056" s="163" t="s">
        <v>494</v>
      </c>
      <c r="B3056" s="164">
        <v>10377</v>
      </c>
      <c r="C3056" s="163" t="s">
        <v>9</v>
      </c>
      <c r="D3056" s="164">
        <v>1</v>
      </c>
      <c r="E3056" s="7">
        <v>345</v>
      </c>
      <c r="F3056" s="7">
        <v>0</v>
      </c>
      <c r="G3056" s="7">
        <v>0</v>
      </c>
      <c r="H3056" s="7">
        <v>0</v>
      </c>
      <c r="I3056" s="7">
        <v>345</v>
      </c>
      <c r="J3056" s="7">
        <v>0</v>
      </c>
      <c r="K3056" s="7">
        <v>345</v>
      </c>
      <c r="L3056" s="164">
        <v>1</v>
      </c>
      <c r="M3056" s="16">
        <v>0</v>
      </c>
      <c r="N3056" s="13">
        <v>46095</v>
      </c>
    </row>
    <row r="3057" spans="1:14" x14ac:dyDescent="0.15">
      <c r="A3057" s="163" t="s">
        <v>509</v>
      </c>
      <c r="B3057" s="164">
        <v>10364</v>
      </c>
      <c r="C3057" s="163" t="s">
        <v>9</v>
      </c>
      <c r="D3057" s="164">
        <v>1</v>
      </c>
      <c r="E3057" s="7">
        <v>330</v>
      </c>
      <c r="F3057" s="7">
        <v>0</v>
      </c>
      <c r="G3057" s="7">
        <v>0</v>
      </c>
      <c r="H3057" s="7">
        <v>0</v>
      </c>
      <c r="I3057" s="7">
        <v>330</v>
      </c>
      <c r="J3057" s="7">
        <v>0</v>
      </c>
      <c r="K3057" s="7">
        <v>330</v>
      </c>
      <c r="L3057" s="164">
        <v>1</v>
      </c>
      <c r="M3057" s="16">
        <v>0</v>
      </c>
      <c r="N3057" s="13">
        <v>46095</v>
      </c>
    </row>
    <row r="3058" spans="1:14" x14ac:dyDescent="0.15">
      <c r="A3058" s="163" t="s">
        <v>495</v>
      </c>
      <c r="B3058" s="164">
        <v>10354</v>
      </c>
      <c r="C3058" s="163" t="s">
        <v>19</v>
      </c>
      <c r="D3058" s="164">
        <v>1</v>
      </c>
      <c r="E3058" s="7">
        <v>350</v>
      </c>
      <c r="F3058" s="7">
        <v>0</v>
      </c>
      <c r="G3058" s="7">
        <v>0</v>
      </c>
      <c r="H3058" s="7">
        <v>0</v>
      </c>
      <c r="I3058" s="7">
        <v>350</v>
      </c>
      <c r="J3058" s="7">
        <v>0</v>
      </c>
      <c r="K3058" s="7">
        <v>350</v>
      </c>
      <c r="L3058" s="164">
        <v>1</v>
      </c>
      <c r="M3058" s="16">
        <v>0</v>
      </c>
      <c r="N3058" s="13">
        <v>46095</v>
      </c>
    </row>
    <row r="3059" spans="1:14" x14ac:dyDescent="0.15">
      <c r="A3059" s="163" t="s">
        <v>510</v>
      </c>
      <c r="B3059" s="164">
        <v>10043</v>
      </c>
      <c r="C3059" s="163" t="s">
        <v>19</v>
      </c>
      <c r="D3059" s="164">
        <v>1</v>
      </c>
      <c r="E3059" s="7">
        <v>310</v>
      </c>
      <c r="F3059" s="7">
        <v>0</v>
      </c>
      <c r="G3059" s="7">
        <v>0</v>
      </c>
      <c r="H3059" s="7">
        <v>0</v>
      </c>
      <c r="I3059" s="7">
        <v>310</v>
      </c>
      <c r="J3059" s="7">
        <v>0</v>
      </c>
      <c r="K3059" s="7">
        <v>310</v>
      </c>
      <c r="L3059" s="164">
        <v>1</v>
      </c>
      <c r="M3059" s="16">
        <v>0</v>
      </c>
      <c r="N3059" s="13">
        <v>46095</v>
      </c>
    </row>
    <row r="3060" spans="1:14" x14ac:dyDescent="0.15">
      <c r="A3060" s="163" t="s">
        <v>497</v>
      </c>
      <c r="B3060" s="164">
        <v>10359</v>
      </c>
      <c r="C3060" s="163" t="s">
        <v>19</v>
      </c>
      <c r="D3060" s="164">
        <v>2</v>
      </c>
      <c r="E3060" s="7">
        <v>770</v>
      </c>
      <c r="F3060" s="7">
        <v>0</v>
      </c>
      <c r="G3060" s="7">
        <v>0</v>
      </c>
      <c r="H3060" s="7">
        <v>0</v>
      </c>
      <c r="I3060" s="7">
        <v>770</v>
      </c>
      <c r="J3060" s="7">
        <v>0</v>
      </c>
      <c r="K3060" s="7">
        <v>770</v>
      </c>
      <c r="L3060" s="164">
        <v>1</v>
      </c>
      <c r="M3060" s="16">
        <v>0</v>
      </c>
      <c r="N3060" s="13">
        <v>46095</v>
      </c>
    </row>
    <row r="3061" spans="1:14" x14ac:dyDescent="0.15">
      <c r="A3061" s="163" t="s">
        <v>511</v>
      </c>
      <c r="B3061" s="164">
        <v>10227</v>
      </c>
      <c r="C3061" s="163" t="s">
        <v>19</v>
      </c>
      <c r="D3061" s="164">
        <v>1</v>
      </c>
      <c r="E3061" s="7">
        <v>385</v>
      </c>
      <c r="F3061" s="7">
        <v>0</v>
      </c>
      <c r="G3061" s="7">
        <v>0</v>
      </c>
      <c r="H3061" s="7">
        <v>77</v>
      </c>
      <c r="I3061" s="7">
        <v>308</v>
      </c>
      <c r="J3061" s="7">
        <v>0</v>
      </c>
      <c r="K3061" s="7">
        <v>308</v>
      </c>
      <c r="L3061" s="164">
        <v>1</v>
      </c>
      <c r="M3061" s="16">
        <v>0</v>
      </c>
      <c r="N3061" s="13">
        <v>46095</v>
      </c>
    </row>
    <row r="3062" spans="1:14" x14ac:dyDescent="0.15">
      <c r="A3062" s="163" t="s">
        <v>498</v>
      </c>
      <c r="B3062" s="164">
        <v>10356</v>
      </c>
      <c r="C3062" s="163" t="s">
        <v>19</v>
      </c>
      <c r="D3062" s="164">
        <v>2</v>
      </c>
      <c r="E3062" s="7">
        <v>720</v>
      </c>
      <c r="F3062" s="7">
        <v>0</v>
      </c>
      <c r="G3062" s="7">
        <v>0</v>
      </c>
      <c r="H3062" s="7">
        <v>56.97</v>
      </c>
      <c r="I3062" s="7">
        <v>663.03</v>
      </c>
      <c r="J3062" s="7">
        <v>0</v>
      </c>
      <c r="K3062" s="7">
        <v>663.03</v>
      </c>
      <c r="L3062" s="164">
        <v>1</v>
      </c>
      <c r="M3062" s="16">
        <v>0</v>
      </c>
      <c r="N3062" s="13">
        <v>46095</v>
      </c>
    </row>
    <row r="3063" spans="1:14" x14ac:dyDescent="0.15">
      <c r="A3063" s="163" t="s">
        <v>565</v>
      </c>
      <c r="B3063" s="164">
        <v>10403</v>
      </c>
      <c r="C3063" s="163" t="s">
        <v>35</v>
      </c>
      <c r="D3063" s="164">
        <v>1</v>
      </c>
      <c r="E3063" s="7">
        <v>335</v>
      </c>
      <c r="F3063" s="7">
        <v>0</v>
      </c>
      <c r="G3063" s="7">
        <v>0</v>
      </c>
      <c r="H3063" s="7">
        <v>45.44</v>
      </c>
      <c r="I3063" s="7">
        <v>289.56</v>
      </c>
      <c r="J3063" s="7">
        <v>0</v>
      </c>
      <c r="K3063" s="7">
        <v>289.56</v>
      </c>
      <c r="L3063" s="164">
        <v>1</v>
      </c>
      <c r="M3063" s="16">
        <v>0</v>
      </c>
      <c r="N3063" s="13">
        <v>46095</v>
      </c>
    </row>
    <row r="3064" spans="1:14" x14ac:dyDescent="0.15">
      <c r="A3064" s="163" t="s">
        <v>820</v>
      </c>
      <c r="B3064" s="164">
        <v>10250</v>
      </c>
      <c r="C3064" s="163" t="s">
        <v>399</v>
      </c>
      <c r="D3064" s="164">
        <v>2</v>
      </c>
      <c r="E3064" s="7">
        <v>0</v>
      </c>
      <c r="F3064" s="7">
        <v>0</v>
      </c>
      <c r="G3064" s="7">
        <v>0</v>
      </c>
      <c r="H3064" s="7">
        <v>0</v>
      </c>
      <c r="I3064" s="7">
        <v>0</v>
      </c>
      <c r="J3064" s="7">
        <v>0</v>
      </c>
      <c r="K3064" s="7">
        <v>0</v>
      </c>
      <c r="L3064" s="164">
        <v>0</v>
      </c>
      <c r="M3064" s="16">
        <v>0</v>
      </c>
      <c r="N3064" s="13">
        <v>46095</v>
      </c>
    </row>
    <row r="3065" spans="1:14" x14ac:dyDescent="0.15">
      <c r="A3065" s="163" t="s">
        <v>613</v>
      </c>
      <c r="B3065" s="164">
        <v>10493</v>
      </c>
      <c r="C3065" s="163" t="s">
        <v>98</v>
      </c>
      <c r="D3065" s="164">
        <v>1</v>
      </c>
      <c r="E3065" s="7">
        <v>58</v>
      </c>
      <c r="F3065" s="7">
        <v>0</v>
      </c>
      <c r="G3065" s="7">
        <v>0</v>
      </c>
      <c r="H3065" s="7">
        <v>0</v>
      </c>
      <c r="I3065" s="7">
        <v>58</v>
      </c>
      <c r="J3065" s="7">
        <v>0</v>
      </c>
      <c r="K3065" s="7">
        <v>58</v>
      </c>
      <c r="L3065" s="164">
        <v>1</v>
      </c>
      <c r="M3065" s="16">
        <v>0</v>
      </c>
      <c r="N3065" s="13">
        <v>46095</v>
      </c>
    </row>
    <row r="3066" spans="1:14" x14ac:dyDescent="0.15">
      <c r="A3066" s="163" t="s">
        <v>427</v>
      </c>
      <c r="B3066" s="164">
        <v>10633</v>
      </c>
      <c r="C3066" s="163" t="s">
        <v>727</v>
      </c>
      <c r="D3066" s="164">
        <v>4</v>
      </c>
      <c r="E3066" s="7">
        <v>636</v>
      </c>
      <c r="F3066" s="7">
        <v>0</v>
      </c>
      <c r="G3066" s="7">
        <v>0</v>
      </c>
      <c r="H3066" s="7">
        <v>21.56</v>
      </c>
      <c r="I3066" s="7">
        <v>614.44000000000005</v>
      </c>
      <c r="J3066" s="7">
        <v>0</v>
      </c>
      <c r="K3066" s="7">
        <v>614.44000000000005</v>
      </c>
      <c r="L3066" s="164">
        <v>1</v>
      </c>
      <c r="M3066" s="16">
        <v>0</v>
      </c>
      <c r="N3066" s="13">
        <v>46095</v>
      </c>
    </row>
    <row r="3067" spans="1:14" x14ac:dyDescent="0.15">
      <c r="A3067" s="163" t="s">
        <v>874</v>
      </c>
      <c r="B3067" s="164">
        <v>10746</v>
      </c>
      <c r="C3067" s="163" t="s">
        <v>727</v>
      </c>
      <c r="D3067" s="164">
        <v>1</v>
      </c>
      <c r="E3067" s="7">
        <v>218</v>
      </c>
      <c r="F3067" s="7">
        <v>0</v>
      </c>
      <c r="G3067" s="7">
        <v>0</v>
      </c>
      <c r="H3067" s="7">
        <v>0</v>
      </c>
      <c r="I3067" s="7">
        <v>218</v>
      </c>
      <c r="J3067" s="7">
        <v>0</v>
      </c>
      <c r="K3067" s="7">
        <v>218</v>
      </c>
      <c r="L3067" s="164">
        <v>1</v>
      </c>
      <c r="M3067" s="16">
        <v>0</v>
      </c>
      <c r="N3067" s="13">
        <v>46095</v>
      </c>
    </row>
    <row r="3068" spans="1:14" x14ac:dyDescent="0.15">
      <c r="A3068" s="163" t="s">
        <v>429</v>
      </c>
      <c r="B3068" s="164">
        <v>10632</v>
      </c>
      <c r="C3068" s="163" t="s">
        <v>727</v>
      </c>
      <c r="D3068" s="164">
        <v>2</v>
      </c>
      <c r="E3068" s="7">
        <v>318</v>
      </c>
      <c r="F3068" s="7">
        <v>0</v>
      </c>
      <c r="G3068" s="7">
        <v>0</v>
      </c>
      <c r="H3068" s="7">
        <v>0</v>
      </c>
      <c r="I3068" s="7">
        <v>318</v>
      </c>
      <c r="J3068" s="7">
        <v>0</v>
      </c>
      <c r="K3068" s="7">
        <v>318</v>
      </c>
      <c r="L3068" s="164">
        <v>1</v>
      </c>
      <c r="M3068" s="16">
        <v>0</v>
      </c>
      <c r="N3068" s="13">
        <v>46095</v>
      </c>
    </row>
    <row r="3069" spans="1:14" x14ac:dyDescent="0.15">
      <c r="A3069" s="163" t="s">
        <v>477</v>
      </c>
      <c r="B3069" s="164">
        <v>10449</v>
      </c>
      <c r="C3069" s="163" t="s">
        <v>38</v>
      </c>
      <c r="D3069" s="164">
        <v>1</v>
      </c>
      <c r="E3069" s="7">
        <v>260</v>
      </c>
      <c r="F3069" s="7">
        <v>0</v>
      </c>
      <c r="G3069" s="7">
        <v>0</v>
      </c>
      <c r="H3069" s="7">
        <v>0</v>
      </c>
      <c r="I3069" s="7">
        <v>260</v>
      </c>
      <c r="J3069" s="7">
        <v>0</v>
      </c>
      <c r="K3069" s="7">
        <v>260</v>
      </c>
      <c r="L3069" s="164">
        <v>1</v>
      </c>
      <c r="M3069" s="16">
        <v>0</v>
      </c>
      <c r="N3069" s="13">
        <v>46096</v>
      </c>
    </row>
    <row r="3070" spans="1:14" x14ac:dyDescent="0.15">
      <c r="A3070" s="163" t="s">
        <v>501</v>
      </c>
      <c r="B3070" s="164">
        <v>10450</v>
      </c>
      <c r="C3070" s="163" t="s">
        <v>38</v>
      </c>
      <c r="D3070" s="164">
        <v>1</v>
      </c>
      <c r="E3070" s="7">
        <v>470</v>
      </c>
      <c r="F3070" s="7">
        <v>0</v>
      </c>
      <c r="G3070" s="7">
        <v>0</v>
      </c>
      <c r="H3070" s="7">
        <v>27.6</v>
      </c>
      <c r="I3070" s="7">
        <v>442.4</v>
      </c>
      <c r="J3070" s="7">
        <v>0</v>
      </c>
      <c r="K3070" s="7">
        <v>442.4</v>
      </c>
      <c r="L3070" s="164">
        <v>1</v>
      </c>
      <c r="M3070" s="16">
        <v>0</v>
      </c>
      <c r="N3070" s="13">
        <v>46096</v>
      </c>
    </row>
    <row r="3071" spans="1:14" x14ac:dyDescent="0.15">
      <c r="A3071" s="163" t="s">
        <v>479</v>
      </c>
      <c r="B3071" s="164">
        <v>10396</v>
      </c>
      <c r="C3071" s="163" t="s">
        <v>32</v>
      </c>
      <c r="D3071" s="164">
        <v>2</v>
      </c>
      <c r="E3071" s="7">
        <v>1110</v>
      </c>
      <c r="F3071" s="7">
        <v>0</v>
      </c>
      <c r="G3071" s="7">
        <v>0</v>
      </c>
      <c r="H3071" s="7">
        <v>0</v>
      </c>
      <c r="I3071" s="7">
        <v>1110</v>
      </c>
      <c r="J3071" s="7">
        <v>0</v>
      </c>
      <c r="K3071" s="7">
        <v>1110</v>
      </c>
      <c r="L3071" s="164">
        <v>1</v>
      </c>
      <c r="M3071" s="16">
        <v>0</v>
      </c>
      <c r="N3071" s="13">
        <v>46096</v>
      </c>
    </row>
    <row r="3072" spans="1:14" x14ac:dyDescent="0.15">
      <c r="A3072" s="163" t="s">
        <v>537</v>
      </c>
      <c r="B3072" s="164">
        <v>10397</v>
      </c>
      <c r="C3072" s="163" t="s">
        <v>32</v>
      </c>
      <c r="D3072" s="164">
        <v>1</v>
      </c>
      <c r="E3072" s="7">
        <v>575</v>
      </c>
      <c r="F3072" s="7">
        <v>0</v>
      </c>
      <c r="G3072" s="7">
        <v>0</v>
      </c>
      <c r="H3072" s="7">
        <v>0</v>
      </c>
      <c r="I3072" s="7">
        <v>575</v>
      </c>
      <c r="J3072" s="7">
        <v>0</v>
      </c>
      <c r="K3072" s="7">
        <v>575</v>
      </c>
      <c r="L3072" s="164">
        <v>1</v>
      </c>
      <c r="M3072" s="16">
        <v>0</v>
      </c>
      <c r="N3072" s="13">
        <v>46096</v>
      </c>
    </row>
    <row r="3073" spans="1:14" x14ac:dyDescent="0.15">
      <c r="A3073" s="163" t="s">
        <v>554</v>
      </c>
      <c r="B3073" s="164">
        <v>10067</v>
      </c>
      <c r="C3073" s="163" t="s">
        <v>481</v>
      </c>
      <c r="D3073" s="164">
        <v>1</v>
      </c>
      <c r="E3073" s="7">
        <v>275</v>
      </c>
      <c r="F3073" s="7">
        <v>0</v>
      </c>
      <c r="G3073" s="7">
        <v>0</v>
      </c>
      <c r="H3073" s="7">
        <v>16.149999999999999</v>
      </c>
      <c r="I3073" s="7">
        <v>258.85000000000002</v>
      </c>
      <c r="J3073" s="7">
        <v>0</v>
      </c>
      <c r="K3073" s="7">
        <v>258.85000000000002</v>
      </c>
      <c r="L3073" s="164">
        <v>1</v>
      </c>
      <c r="M3073" s="16">
        <v>0</v>
      </c>
      <c r="N3073" s="13">
        <v>46096</v>
      </c>
    </row>
    <row r="3074" spans="1:14" x14ac:dyDescent="0.15">
      <c r="A3074" s="163" t="s">
        <v>538</v>
      </c>
      <c r="B3074" s="164">
        <v>10645</v>
      </c>
      <c r="C3074" s="163" t="s">
        <v>519</v>
      </c>
      <c r="D3074" s="164">
        <v>2</v>
      </c>
      <c r="E3074" s="7">
        <v>680</v>
      </c>
      <c r="F3074" s="7">
        <v>0</v>
      </c>
      <c r="G3074" s="7">
        <v>0</v>
      </c>
      <c r="H3074" s="7">
        <v>0</v>
      </c>
      <c r="I3074" s="7">
        <v>680</v>
      </c>
      <c r="J3074" s="7">
        <v>0</v>
      </c>
      <c r="K3074" s="7">
        <v>680</v>
      </c>
      <c r="L3074" s="164">
        <v>1</v>
      </c>
      <c r="M3074" s="16">
        <v>0</v>
      </c>
      <c r="N3074" s="13">
        <v>46096</v>
      </c>
    </row>
    <row r="3075" spans="1:14" x14ac:dyDescent="0.15">
      <c r="A3075" s="163" t="s">
        <v>518</v>
      </c>
      <c r="B3075" s="164">
        <v>10145</v>
      </c>
      <c r="C3075" s="163" t="s">
        <v>519</v>
      </c>
      <c r="D3075" s="164">
        <v>1</v>
      </c>
      <c r="E3075" s="7">
        <v>370</v>
      </c>
      <c r="F3075" s="7">
        <v>0</v>
      </c>
      <c r="G3075" s="7">
        <v>0</v>
      </c>
      <c r="H3075" s="7">
        <v>0</v>
      </c>
      <c r="I3075" s="7">
        <v>370</v>
      </c>
      <c r="J3075" s="7">
        <v>0</v>
      </c>
      <c r="K3075" s="7">
        <v>370</v>
      </c>
      <c r="L3075" s="164">
        <v>1</v>
      </c>
      <c r="M3075" s="16">
        <v>0</v>
      </c>
      <c r="N3075" s="13">
        <v>46096</v>
      </c>
    </row>
    <row r="3076" spans="1:14" x14ac:dyDescent="0.15">
      <c r="A3076" s="163" t="s">
        <v>504</v>
      </c>
      <c r="B3076" s="164">
        <v>10125</v>
      </c>
      <c r="C3076" s="163" t="s">
        <v>483</v>
      </c>
      <c r="D3076" s="164">
        <v>2</v>
      </c>
      <c r="E3076" s="7">
        <v>550</v>
      </c>
      <c r="F3076" s="7">
        <v>0</v>
      </c>
      <c r="G3076" s="7">
        <v>0</v>
      </c>
      <c r="H3076" s="7">
        <v>30.99</v>
      </c>
      <c r="I3076" s="7">
        <v>519.01</v>
      </c>
      <c r="J3076" s="7">
        <v>0</v>
      </c>
      <c r="K3076" s="7">
        <v>519.01</v>
      </c>
      <c r="L3076" s="164">
        <v>1</v>
      </c>
      <c r="M3076" s="16">
        <v>0</v>
      </c>
      <c r="N3076" s="13">
        <v>46096</v>
      </c>
    </row>
    <row r="3077" spans="1:14" x14ac:dyDescent="0.15">
      <c r="A3077" s="163" t="s">
        <v>880</v>
      </c>
      <c r="B3077" s="164">
        <v>10118</v>
      </c>
      <c r="C3077" s="163" t="s">
        <v>483</v>
      </c>
      <c r="D3077" s="164">
        <v>1</v>
      </c>
      <c r="E3077" s="7">
        <v>355</v>
      </c>
      <c r="F3077" s="7">
        <v>0</v>
      </c>
      <c r="G3077" s="7">
        <v>0</v>
      </c>
      <c r="H3077" s="7">
        <v>0</v>
      </c>
      <c r="I3077" s="7">
        <v>355</v>
      </c>
      <c r="J3077" s="7">
        <v>0</v>
      </c>
      <c r="K3077" s="7">
        <v>355</v>
      </c>
      <c r="L3077" s="164">
        <v>1</v>
      </c>
      <c r="M3077" s="16">
        <v>0</v>
      </c>
      <c r="N3077" s="13">
        <v>46096</v>
      </c>
    </row>
    <row r="3078" spans="1:14" x14ac:dyDescent="0.15">
      <c r="A3078" s="163" t="s">
        <v>521</v>
      </c>
      <c r="B3078" s="164">
        <v>10095</v>
      </c>
      <c r="C3078" s="163" t="s">
        <v>483</v>
      </c>
      <c r="D3078" s="164">
        <v>1</v>
      </c>
      <c r="E3078" s="7">
        <v>260</v>
      </c>
      <c r="F3078" s="7">
        <v>0</v>
      </c>
      <c r="G3078" s="7">
        <v>0</v>
      </c>
      <c r="H3078" s="7">
        <v>15.28</v>
      </c>
      <c r="I3078" s="7">
        <v>244.72</v>
      </c>
      <c r="J3078" s="7">
        <v>0</v>
      </c>
      <c r="K3078" s="7">
        <v>244.72</v>
      </c>
      <c r="L3078" s="164">
        <v>1</v>
      </c>
      <c r="M3078" s="16">
        <v>0</v>
      </c>
      <c r="N3078" s="13">
        <v>46096</v>
      </c>
    </row>
    <row r="3079" spans="1:14" x14ac:dyDescent="0.15">
      <c r="A3079" s="163" t="s">
        <v>485</v>
      </c>
      <c r="B3079" s="164">
        <v>10090</v>
      </c>
      <c r="C3079" s="163" t="s">
        <v>481</v>
      </c>
      <c r="D3079" s="164">
        <v>1</v>
      </c>
      <c r="E3079" s="7">
        <v>315</v>
      </c>
      <c r="F3079" s="7">
        <v>0</v>
      </c>
      <c r="G3079" s="7">
        <v>0</v>
      </c>
      <c r="H3079" s="7">
        <v>0</v>
      </c>
      <c r="I3079" s="7">
        <v>315</v>
      </c>
      <c r="J3079" s="7">
        <v>0</v>
      </c>
      <c r="K3079" s="7">
        <v>315</v>
      </c>
      <c r="L3079" s="164">
        <v>1</v>
      </c>
      <c r="M3079" s="16">
        <v>0</v>
      </c>
      <c r="N3079" s="13">
        <v>46096</v>
      </c>
    </row>
    <row r="3080" spans="1:14" x14ac:dyDescent="0.15">
      <c r="A3080" s="163" t="s">
        <v>523</v>
      </c>
      <c r="B3080" s="164">
        <v>10446</v>
      </c>
      <c r="C3080" s="163" t="s">
        <v>99</v>
      </c>
      <c r="D3080" s="164">
        <v>1</v>
      </c>
      <c r="E3080" s="7">
        <v>195</v>
      </c>
      <c r="F3080" s="7">
        <v>0</v>
      </c>
      <c r="G3080" s="7">
        <v>0</v>
      </c>
      <c r="H3080" s="7">
        <v>0</v>
      </c>
      <c r="I3080" s="7">
        <v>195</v>
      </c>
      <c r="J3080" s="7">
        <v>0</v>
      </c>
      <c r="K3080" s="7">
        <v>195</v>
      </c>
      <c r="L3080" s="164">
        <v>1</v>
      </c>
      <c r="M3080" s="16">
        <v>0</v>
      </c>
      <c r="N3080" s="13">
        <v>46096</v>
      </c>
    </row>
    <row r="3081" spans="1:14" x14ac:dyDescent="0.15">
      <c r="A3081" s="163" t="s">
        <v>524</v>
      </c>
      <c r="B3081" s="164">
        <v>10443</v>
      </c>
      <c r="C3081" s="163" t="s">
        <v>99</v>
      </c>
      <c r="D3081" s="164">
        <v>1</v>
      </c>
      <c r="E3081" s="7">
        <v>75</v>
      </c>
      <c r="F3081" s="7">
        <v>0</v>
      </c>
      <c r="G3081" s="7">
        <v>0</v>
      </c>
      <c r="H3081" s="7">
        <v>0</v>
      </c>
      <c r="I3081" s="7">
        <v>75</v>
      </c>
      <c r="J3081" s="7">
        <v>0</v>
      </c>
      <c r="K3081" s="7">
        <v>75</v>
      </c>
      <c r="L3081" s="164">
        <v>1</v>
      </c>
      <c r="M3081" s="16">
        <v>0</v>
      </c>
      <c r="N3081" s="13">
        <v>46096</v>
      </c>
    </row>
    <row r="3082" spans="1:14" x14ac:dyDescent="0.15">
      <c r="A3082" s="163" t="s">
        <v>488</v>
      </c>
      <c r="B3082" s="164">
        <v>10440</v>
      </c>
      <c r="C3082" s="163" t="s">
        <v>99</v>
      </c>
      <c r="D3082" s="164">
        <v>1</v>
      </c>
      <c r="E3082" s="7">
        <v>88</v>
      </c>
      <c r="F3082" s="7">
        <v>0</v>
      </c>
      <c r="G3082" s="7">
        <v>0</v>
      </c>
      <c r="H3082" s="7">
        <v>0</v>
      </c>
      <c r="I3082" s="7">
        <v>88</v>
      </c>
      <c r="J3082" s="7">
        <v>0</v>
      </c>
      <c r="K3082" s="7">
        <v>88</v>
      </c>
      <c r="L3082" s="164">
        <v>1</v>
      </c>
      <c r="M3082" s="16">
        <v>0</v>
      </c>
      <c r="N3082" s="13">
        <v>46096</v>
      </c>
    </row>
    <row r="3083" spans="1:14" x14ac:dyDescent="0.15">
      <c r="A3083" s="163" t="s">
        <v>489</v>
      </c>
      <c r="B3083" s="164">
        <v>10445</v>
      </c>
      <c r="C3083" s="163" t="s">
        <v>99</v>
      </c>
      <c r="D3083" s="164">
        <v>2</v>
      </c>
      <c r="E3083" s="7">
        <v>390</v>
      </c>
      <c r="F3083" s="7">
        <v>0</v>
      </c>
      <c r="G3083" s="7">
        <v>0</v>
      </c>
      <c r="H3083" s="7">
        <v>0</v>
      </c>
      <c r="I3083" s="7">
        <v>390</v>
      </c>
      <c r="J3083" s="7">
        <v>0</v>
      </c>
      <c r="K3083" s="7">
        <v>390</v>
      </c>
      <c r="L3083" s="164">
        <v>1</v>
      </c>
      <c r="M3083" s="16">
        <v>0</v>
      </c>
      <c r="N3083" s="13">
        <v>46096</v>
      </c>
    </row>
    <row r="3084" spans="1:14" x14ac:dyDescent="0.15">
      <c r="A3084" s="163" t="s">
        <v>626</v>
      </c>
      <c r="B3084" s="164">
        <v>10471</v>
      </c>
      <c r="C3084" s="163" t="s">
        <v>5</v>
      </c>
      <c r="D3084" s="164">
        <v>1</v>
      </c>
      <c r="E3084" s="7">
        <v>495</v>
      </c>
      <c r="F3084" s="7">
        <v>0</v>
      </c>
      <c r="G3084" s="7">
        <v>0</v>
      </c>
      <c r="H3084" s="7">
        <v>0</v>
      </c>
      <c r="I3084" s="7">
        <v>495</v>
      </c>
      <c r="J3084" s="7">
        <v>0</v>
      </c>
      <c r="K3084" s="7">
        <v>495</v>
      </c>
      <c r="L3084" s="164">
        <v>1</v>
      </c>
      <c r="M3084" s="16">
        <v>0</v>
      </c>
      <c r="N3084" s="13">
        <v>46096</v>
      </c>
    </row>
    <row r="3085" spans="1:14" x14ac:dyDescent="0.15">
      <c r="A3085" s="163" t="s">
        <v>552</v>
      </c>
      <c r="B3085" s="164">
        <v>10211</v>
      </c>
      <c r="C3085" s="163" t="s">
        <v>491</v>
      </c>
      <c r="D3085" s="164">
        <v>1</v>
      </c>
      <c r="E3085" s="7">
        <v>265</v>
      </c>
      <c r="F3085" s="7">
        <v>0</v>
      </c>
      <c r="G3085" s="7">
        <v>0</v>
      </c>
      <c r="H3085" s="7">
        <v>0</v>
      </c>
      <c r="I3085" s="7">
        <v>265</v>
      </c>
      <c r="J3085" s="7">
        <v>0</v>
      </c>
      <c r="K3085" s="7">
        <v>265</v>
      </c>
      <c r="L3085" s="164">
        <v>1</v>
      </c>
      <c r="M3085" s="16">
        <v>0</v>
      </c>
      <c r="N3085" s="13">
        <v>46096</v>
      </c>
    </row>
    <row r="3086" spans="1:14" x14ac:dyDescent="0.15">
      <c r="A3086" s="163" t="s">
        <v>594</v>
      </c>
      <c r="B3086" s="164">
        <v>10212</v>
      </c>
      <c r="C3086" s="163" t="s">
        <v>491</v>
      </c>
      <c r="D3086" s="164">
        <v>1</v>
      </c>
      <c r="E3086" s="7">
        <v>245</v>
      </c>
      <c r="F3086" s="7">
        <v>0</v>
      </c>
      <c r="G3086" s="7">
        <v>0</v>
      </c>
      <c r="H3086" s="7">
        <v>0</v>
      </c>
      <c r="I3086" s="7">
        <v>245</v>
      </c>
      <c r="J3086" s="7">
        <v>0</v>
      </c>
      <c r="K3086" s="7">
        <v>245</v>
      </c>
      <c r="L3086" s="164">
        <v>1</v>
      </c>
      <c r="M3086" s="16">
        <v>0</v>
      </c>
      <c r="N3086" s="13">
        <v>46096</v>
      </c>
    </row>
    <row r="3087" spans="1:14" x14ac:dyDescent="0.15">
      <c r="A3087" s="163" t="s">
        <v>525</v>
      </c>
      <c r="B3087" s="164">
        <v>10214</v>
      </c>
      <c r="C3087" s="163" t="s">
        <v>491</v>
      </c>
      <c r="D3087" s="164">
        <v>2</v>
      </c>
      <c r="E3087" s="7">
        <v>530</v>
      </c>
      <c r="F3087" s="7">
        <v>0</v>
      </c>
      <c r="G3087" s="7">
        <v>0</v>
      </c>
      <c r="H3087" s="7">
        <v>0</v>
      </c>
      <c r="I3087" s="7">
        <v>530</v>
      </c>
      <c r="J3087" s="7">
        <v>0</v>
      </c>
      <c r="K3087" s="7">
        <v>530</v>
      </c>
      <c r="L3087" s="164">
        <v>1</v>
      </c>
      <c r="M3087" s="16">
        <v>0</v>
      </c>
      <c r="N3087" s="13">
        <v>46096</v>
      </c>
    </row>
    <row r="3088" spans="1:14" x14ac:dyDescent="0.15">
      <c r="A3088" s="163" t="s">
        <v>506</v>
      </c>
      <c r="B3088" s="164">
        <v>10221</v>
      </c>
      <c r="C3088" s="163" t="s">
        <v>491</v>
      </c>
      <c r="D3088" s="164">
        <v>3</v>
      </c>
      <c r="E3088" s="7">
        <v>765</v>
      </c>
      <c r="F3088" s="7">
        <v>0</v>
      </c>
      <c r="G3088" s="7">
        <v>0</v>
      </c>
      <c r="H3088" s="7">
        <v>14.98</v>
      </c>
      <c r="I3088" s="7">
        <v>750.02</v>
      </c>
      <c r="J3088" s="7">
        <v>0</v>
      </c>
      <c r="K3088" s="7">
        <v>750.02</v>
      </c>
      <c r="L3088" s="164">
        <v>1</v>
      </c>
      <c r="M3088" s="16">
        <v>0</v>
      </c>
      <c r="N3088" s="13">
        <v>46096</v>
      </c>
    </row>
    <row r="3089" spans="1:14" x14ac:dyDescent="0.15">
      <c r="A3089" s="163" t="s">
        <v>684</v>
      </c>
      <c r="B3089" s="164">
        <v>10361</v>
      </c>
      <c r="C3089" s="163" t="s">
        <v>19</v>
      </c>
      <c r="D3089" s="164">
        <v>1</v>
      </c>
      <c r="E3089" s="7">
        <v>385</v>
      </c>
      <c r="F3089" s="7">
        <v>0</v>
      </c>
      <c r="G3089" s="7">
        <v>0</v>
      </c>
      <c r="H3089" s="7">
        <v>22.61</v>
      </c>
      <c r="I3089" s="7">
        <v>362.39</v>
      </c>
      <c r="J3089" s="7">
        <v>0</v>
      </c>
      <c r="K3089" s="7">
        <v>362.39</v>
      </c>
      <c r="L3089" s="164">
        <v>1</v>
      </c>
      <c r="M3089" s="16">
        <v>0</v>
      </c>
      <c r="N3089" s="13">
        <v>46096</v>
      </c>
    </row>
    <row r="3090" spans="1:14" x14ac:dyDescent="0.15">
      <c r="A3090" s="163" t="s">
        <v>529</v>
      </c>
      <c r="B3090" s="164">
        <v>10353</v>
      </c>
      <c r="C3090" s="163" t="s">
        <v>19</v>
      </c>
      <c r="D3090" s="164">
        <v>1</v>
      </c>
      <c r="E3090" s="7">
        <v>350</v>
      </c>
      <c r="F3090" s="7">
        <v>0</v>
      </c>
      <c r="G3090" s="7">
        <v>0</v>
      </c>
      <c r="H3090" s="7">
        <v>0</v>
      </c>
      <c r="I3090" s="7">
        <v>350</v>
      </c>
      <c r="J3090" s="7">
        <v>0</v>
      </c>
      <c r="K3090" s="7">
        <v>350</v>
      </c>
      <c r="L3090" s="164">
        <v>1</v>
      </c>
      <c r="M3090" s="16">
        <v>0</v>
      </c>
      <c r="N3090" s="13">
        <v>46096</v>
      </c>
    </row>
    <row r="3091" spans="1:14" x14ac:dyDescent="0.15">
      <c r="A3091" s="163" t="s">
        <v>498</v>
      </c>
      <c r="B3091" s="164">
        <v>10356</v>
      </c>
      <c r="C3091" s="163" t="s">
        <v>19</v>
      </c>
      <c r="D3091" s="164">
        <v>1</v>
      </c>
      <c r="E3091" s="7">
        <v>360</v>
      </c>
      <c r="F3091" s="7">
        <v>0</v>
      </c>
      <c r="G3091" s="7">
        <v>0</v>
      </c>
      <c r="H3091" s="7">
        <v>0</v>
      </c>
      <c r="I3091" s="7">
        <v>360</v>
      </c>
      <c r="J3091" s="7">
        <v>0</v>
      </c>
      <c r="K3091" s="7">
        <v>360</v>
      </c>
      <c r="L3091" s="164">
        <v>1</v>
      </c>
      <c r="M3091" s="16">
        <v>0</v>
      </c>
      <c r="N3091" s="13">
        <v>46096</v>
      </c>
    </row>
    <row r="3092" spans="1:14" x14ac:dyDescent="0.15">
      <c r="A3092" s="163" t="s">
        <v>568</v>
      </c>
      <c r="B3092" s="164">
        <v>10545</v>
      </c>
      <c r="C3092" s="163" t="s">
        <v>19</v>
      </c>
      <c r="D3092" s="164">
        <v>1</v>
      </c>
      <c r="E3092" s="7">
        <v>340</v>
      </c>
      <c r="F3092" s="7">
        <v>0</v>
      </c>
      <c r="G3092" s="7">
        <v>0</v>
      </c>
      <c r="H3092" s="7">
        <v>19.97</v>
      </c>
      <c r="I3092" s="7">
        <v>320.02999999999997</v>
      </c>
      <c r="J3092" s="7">
        <v>0</v>
      </c>
      <c r="K3092" s="7">
        <v>320.02999999999997</v>
      </c>
      <c r="L3092" s="164">
        <v>1</v>
      </c>
      <c r="M3092" s="16">
        <v>0</v>
      </c>
      <c r="N3092" s="13">
        <v>46096</v>
      </c>
    </row>
    <row r="3093" spans="1:14" x14ac:dyDescent="0.15">
      <c r="A3093" s="163" t="s">
        <v>547</v>
      </c>
      <c r="B3093" s="164">
        <v>10395</v>
      </c>
      <c r="C3093" s="163" t="s">
        <v>31</v>
      </c>
      <c r="D3093" s="164">
        <v>1</v>
      </c>
      <c r="E3093" s="7">
        <v>355</v>
      </c>
      <c r="F3093" s="7">
        <v>0</v>
      </c>
      <c r="G3093" s="7">
        <v>0</v>
      </c>
      <c r="H3093" s="7">
        <v>40.01</v>
      </c>
      <c r="I3093" s="7">
        <v>314.99</v>
      </c>
      <c r="J3093" s="7">
        <v>0</v>
      </c>
      <c r="K3093" s="7">
        <v>314.99</v>
      </c>
      <c r="L3093" s="164">
        <v>1</v>
      </c>
      <c r="M3093" s="16">
        <v>0</v>
      </c>
      <c r="N3093" s="13">
        <v>46096</v>
      </c>
    </row>
    <row r="3094" spans="1:14" x14ac:dyDescent="0.15">
      <c r="A3094" s="163" t="s">
        <v>512</v>
      </c>
      <c r="B3094" s="164">
        <v>10427</v>
      </c>
      <c r="C3094" s="163" t="s">
        <v>12</v>
      </c>
      <c r="D3094" s="164">
        <v>1</v>
      </c>
      <c r="E3094" s="7">
        <v>359</v>
      </c>
      <c r="F3094" s="7">
        <v>0</v>
      </c>
      <c r="G3094" s="7">
        <v>0</v>
      </c>
      <c r="H3094" s="7">
        <v>0</v>
      </c>
      <c r="I3094" s="7">
        <v>359</v>
      </c>
      <c r="J3094" s="7">
        <v>0</v>
      </c>
      <c r="K3094" s="7">
        <v>359</v>
      </c>
      <c r="L3094" s="164">
        <v>1</v>
      </c>
      <c r="M3094" s="16">
        <v>0</v>
      </c>
      <c r="N3094" s="13">
        <v>46096</v>
      </c>
    </row>
    <row r="3095" spans="1:14" x14ac:dyDescent="0.15">
      <c r="A3095" s="163" t="s">
        <v>531</v>
      </c>
      <c r="B3095" s="164">
        <v>10417</v>
      </c>
      <c r="C3095" s="163" t="s">
        <v>79</v>
      </c>
      <c r="D3095" s="164">
        <v>1</v>
      </c>
      <c r="E3095" s="7">
        <v>195</v>
      </c>
      <c r="F3095" s="7">
        <v>0</v>
      </c>
      <c r="G3095" s="7">
        <v>0</v>
      </c>
      <c r="H3095" s="7">
        <v>0</v>
      </c>
      <c r="I3095" s="7">
        <v>195</v>
      </c>
      <c r="J3095" s="7">
        <v>0</v>
      </c>
      <c r="K3095" s="7">
        <v>195</v>
      </c>
      <c r="L3095" s="164">
        <v>1</v>
      </c>
      <c r="M3095" s="16">
        <v>0</v>
      </c>
      <c r="N3095" s="13">
        <v>46096</v>
      </c>
    </row>
    <row r="3096" spans="1:14" x14ac:dyDescent="0.15">
      <c r="A3096" s="163" t="s">
        <v>613</v>
      </c>
      <c r="B3096" s="164">
        <v>10493</v>
      </c>
      <c r="C3096" s="163" t="s">
        <v>98</v>
      </c>
      <c r="D3096" s="164">
        <v>1</v>
      </c>
      <c r="E3096" s="7">
        <v>58</v>
      </c>
      <c r="F3096" s="7">
        <v>0</v>
      </c>
      <c r="G3096" s="7">
        <v>0</v>
      </c>
      <c r="H3096" s="7">
        <v>3.41</v>
      </c>
      <c r="I3096" s="7">
        <v>54.59</v>
      </c>
      <c r="J3096" s="7">
        <v>0</v>
      </c>
      <c r="K3096" s="7">
        <v>54.59</v>
      </c>
      <c r="L3096" s="164">
        <v>1</v>
      </c>
      <c r="M3096" s="16">
        <v>0</v>
      </c>
      <c r="N3096" s="13">
        <v>46096</v>
      </c>
    </row>
    <row r="3097" spans="1:14" x14ac:dyDescent="0.15">
      <c r="A3097" s="163" t="s">
        <v>500</v>
      </c>
      <c r="B3097" s="164">
        <v>10494</v>
      </c>
      <c r="C3097" s="163" t="s">
        <v>98</v>
      </c>
      <c r="D3097" s="164">
        <v>1</v>
      </c>
      <c r="E3097" s="7">
        <v>38</v>
      </c>
      <c r="F3097" s="7">
        <v>0</v>
      </c>
      <c r="G3097" s="7">
        <v>0</v>
      </c>
      <c r="H3097" s="7">
        <v>0</v>
      </c>
      <c r="I3097" s="7">
        <v>38</v>
      </c>
      <c r="J3097" s="7">
        <v>0</v>
      </c>
      <c r="K3097" s="7">
        <v>38</v>
      </c>
      <c r="L3097" s="164">
        <v>1</v>
      </c>
      <c r="M3097" s="16">
        <v>0</v>
      </c>
      <c r="N3097" s="13">
        <v>46096</v>
      </c>
    </row>
    <row r="3098" spans="1:14" x14ac:dyDescent="0.15">
      <c r="A3098" s="163" t="s">
        <v>848</v>
      </c>
      <c r="B3098" s="164">
        <v>10474</v>
      </c>
      <c r="C3098" s="163" t="s">
        <v>462</v>
      </c>
      <c r="D3098" s="164">
        <v>1</v>
      </c>
      <c r="E3098" s="7">
        <v>385</v>
      </c>
      <c r="F3098" s="7">
        <v>0</v>
      </c>
      <c r="G3098" s="7">
        <v>0</v>
      </c>
      <c r="H3098" s="7">
        <v>90</v>
      </c>
      <c r="I3098" s="7">
        <v>295</v>
      </c>
      <c r="J3098" s="7">
        <v>0</v>
      </c>
      <c r="K3098" s="7">
        <v>295</v>
      </c>
      <c r="L3098" s="164">
        <v>1</v>
      </c>
      <c r="M3098" s="16">
        <v>0</v>
      </c>
      <c r="N3098" s="13">
        <v>46096</v>
      </c>
    </row>
    <row r="3099" spans="1:14" x14ac:dyDescent="0.15">
      <c r="A3099" s="163" t="s">
        <v>429</v>
      </c>
      <c r="B3099" s="164">
        <v>10632</v>
      </c>
      <c r="C3099" s="163" t="s">
        <v>727</v>
      </c>
      <c r="D3099" s="164">
        <v>2</v>
      </c>
      <c r="E3099" s="7">
        <v>318</v>
      </c>
      <c r="F3099" s="7">
        <v>0</v>
      </c>
      <c r="G3099" s="7">
        <v>0</v>
      </c>
      <c r="H3099" s="7">
        <v>0</v>
      </c>
      <c r="I3099" s="7">
        <v>318</v>
      </c>
      <c r="J3099" s="7">
        <v>0</v>
      </c>
      <c r="K3099" s="7">
        <v>318</v>
      </c>
      <c r="L3099" s="164">
        <v>1</v>
      </c>
      <c r="M3099" s="16">
        <v>0</v>
      </c>
      <c r="N3099" s="13">
        <v>46096</v>
      </c>
    </row>
    <row r="3100" spans="1:14" x14ac:dyDescent="0.15">
      <c r="A3100" s="163" t="s">
        <v>599</v>
      </c>
      <c r="B3100" s="164">
        <v>10459</v>
      </c>
      <c r="C3100" s="163" t="s">
        <v>38</v>
      </c>
      <c r="D3100" s="164">
        <v>2</v>
      </c>
      <c r="E3100" s="7">
        <v>620</v>
      </c>
      <c r="F3100" s="7">
        <v>0</v>
      </c>
      <c r="G3100" s="7">
        <v>0</v>
      </c>
      <c r="H3100" s="7">
        <v>52.23</v>
      </c>
      <c r="I3100" s="7">
        <v>567.77</v>
      </c>
      <c r="J3100" s="7">
        <v>0</v>
      </c>
      <c r="K3100" s="7">
        <v>567.77</v>
      </c>
      <c r="L3100" s="164">
        <v>1</v>
      </c>
      <c r="M3100" s="16">
        <v>0</v>
      </c>
      <c r="N3100" s="13">
        <v>46097</v>
      </c>
    </row>
    <row r="3101" spans="1:14" x14ac:dyDescent="0.15">
      <c r="A3101" s="163" t="s">
        <v>478</v>
      </c>
      <c r="B3101" s="164">
        <v>10461</v>
      </c>
      <c r="C3101" s="163" t="s">
        <v>38</v>
      </c>
      <c r="D3101" s="164">
        <v>1</v>
      </c>
      <c r="E3101" s="7">
        <v>275</v>
      </c>
      <c r="F3101" s="7">
        <v>0</v>
      </c>
      <c r="G3101" s="7">
        <v>0</v>
      </c>
      <c r="H3101" s="7">
        <v>0</v>
      </c>
      <c r="I3101" s="7">
        <v>275</v>
      </c>
      <c r="J3101" s="7">
        <v>0</v>
      </c>
      <c r="K3101" s="7">
        <v>275</v>
      </c>
      <c r="L3101" s="164">
        <v>1</v>
      </c>
      <c r="M3101" s="16">
        <v>0</v>
      </c>
      <c r="N3101" s="13">
        <v>46097</v>
      </c>
    </row>
    <row r="3102" spans="1:14" x14ac:dyDescent="0.15">
      <c r="A3102" s="163" t="s">
        <v>680</v>
      </c>
      <c r="B3102" s="164">
        <v>10152</v>
      </c>
      <c r="C3102" s="163" t="s">
        <v>519</v>
      </c>
      <c r="D3102" s="164">
        <v>2</v>
      </c>
      <c r="E3102" s="7">
        <v>700</v>
      </c>
      <c r="F3102" s="7">
        <v>0</v>
      </c>
      <c r="G3102" s="7">
        <v>0</v>
      </c>
      <c r="H3102" s="7">
        <v>48.12</v>
      </c>
      <c r="I3102" s="7">
        <v>651.88</v>
      </c>
      <c r="J3102" s="7">
        <v>0</v>
      </c>
      <c r="K3102" s="7">
        <v>651.88</v>
      </c>
      <c r="L3102" s="164">
        <v>1</v>
      </c>
      <c r="M3102" s="16">
        <v>0</v>
      </c>
      <c r="N3102" s="13">
        <v>46097</v>
      </c>
    </row>
    <row r="3103" spans="1:14" x14ac:dyDescent="0.15">
      <c r="A3103" s="163" t="s">
        <v>480</v>
      </c>
      <c r="B3103" s="164">
        <v>10225</v>
      </c>
      <c r="C3103" s="163" t="s">
        <v>481</v>
      </c>
      <c r="D3103" s="164">
        <v>2</v>
      </c>
      <c r="E3103" s="7">
        <v>510</v>
      </c>
      <c r="F3103" s="7">
        <v>0</v>
      </c>
      <c r="G3103" s="7">
        <v>0</v>
      </c>
      <c r="H3103" s="7">
        <v>35.06</v>
      </c>
      <c r="I3103" s="7">
        <v>474.94</v>
      </c>
      <c r="J3103" s="7">
        <v>0</v>
      </c>
      <c r="K3103" s="7">
        <v>474.94</v>
      </c>
      <c r="L3103" s="164">
        <v>1</v>
      </c>
      <c r="M3103" s="16">
        <v>0</v>
      </c>
      <c r="N3103" s="13">
        <v>46097</v>
      </c>
    </row>
    <row r="3104" spans="1:14" x14ac:dyDescent="0.15">
      <c r="A3104" s="163" t="s">
        <v>518</v>
      </c>
      <c r="B3104" s="164">
        <v>10145</v>
      </c>
      <c r="C3104" s="163" t="s">
        <v>519</v>
      </c>
      <c r="D3104" s="164">
        <v>1</v>
      </c>
      <c r="E3104" s="7">
        <v>370</v>
      </c>
      <c r="F3104" s="7">
        <v>0</v>
      </c>
      <c r="G3104" s="7">
        <v>0</v>
      </c>
      <c r="H3104" s="7">
        <v>0</v>
      </c>
      <c r="I3104" s="7">
        <v>370</v>
      </c>
      <c r="J3104" s="7">
        <v>0</v>
      </c>
      <c r="K3104" s="7">
        <v>370</v>
      </c>
      <c r="L3104" s="164">
        <v>1</v>
      </c>
      <c r="M3104" s="16">
        <v>0</v>
      </c>
      <c r="N3104" s="13">
        <v>46097</v>
      </c>
    </row>
    <row r="3105" spans="1:14" x14ac:dyDescent="0.15">
      <c r="A3105" s="163" t="s">
        <v>482</v>
      </c>
      <c r="B3105" s="164">
        <v>10109</v>
      </c>
      <c r="C3105" s="163" t="s">
        <v>483</v>
      </c>
      <c r="D3105" s="164">
        <v>2</v>
      </c>
      <c r="E3105" s="7">
        <v>550</v>
      </c>
      <c r="F3105" s="7">
        <v>0</v>
      </c>
      <c r="G3105" s="7">
        <v>0</v>
      </c>
      <c r="H3105" s="7">
        <v>37.82</v>
      </c>
      <c r="I3105" s="7">
        <v>512.17999999999995</v>
      </c>
      <c r="J3105" s="7">
        <v>0</v>
      </c>
      <c r="K3105" s="7">
        <v>512.17999999999995</v>
      </c>
      <c r="L3105" s="164">
        <v>1</v>
      </c>
      <c r="M3105" s="16">
        <v>0</v>
      </c>
      <c r="N3105" s="13">
        <v>46097</v>
      </c>
    </row>
    <row r="3106" spans="1:14" x14ac:dyDescent="0.15">
      <c r="A3106" s="163" t="s">
        <v>487</v>
      </c>
      <c r="B3106" s="164">
        <v>10442</v>
      </c>
      <c r="C3106" s="163" t="s">
        <v>99</v>
      </c>
      <c r="D3106" s="164">
        <v>5</v>
      </c>
      <c r="E3106" s="7">
        <v>415</v>
      </c>
      <c r="F3106" s="7">
        <v>0</v>
      </c>
      <c r="G3106" s="7">
        <v>0</v>
      </c>
      <c r="H3106" s="7">
        <v>27.97</v>
      </c>
      <c r="I3106" s="7">
        <v>387.03</v>
      </c>
      <c r="J3106" s="7">
        <v>0</v>
      </c>
      <c r="K3106" s="7">
        <v>387.03</v>
      </c>
      <c r="L3106" s="164">
        <v>1</v>
      </c>
      <c r="M3106" s="16">
        <v>0</v>
      </c>
      <c r="N3106" s="13">
        <v>46097</v>
      </c>
    </row>
    <row r="3107" spans="1:14" x14ac:dyDescent="0.15">
      <c r="A3107" s="163" t="s">
        <v>523</v>
      </c>
      <c r="B3107" s="164">
        <v>10446</v>
      </c>
      <c r="C3107" s="163" t="s">
        <v>99</v>
      </c>
      <c r="D3107" s="164">
        <v>1</v>
      </c>
      <c r="E3107" s="7">
        <v>195</v>
      </c>
      <c r="F3107" s="7">
        <v>0</v>
      </c>
      <c r="G3107" s="7">
        <v>0</v>
      </c>
      <c r="H3107" s="7">
        <v>0</v>
      </c>
      <c r="I3107" s="7">
        <v>195</v>
      </c>
      <c r="J3107" s="7">
        <v>0</v>
      </c>
      <c r="K3107" s="7">
        <v>195</v>
      </c>
      <c r="L3107" s="164">
        <v>1</v>
      </c>
      <c r="M3107" s="16">
        <v>0</v>
      </c>
      <c r="N3107" s="13">
        <v>46097</v>
      </c>
    </row>
    <row r="3108" spans="1:14" x14ac:dyDescent="0.15">
      <c r="A3108" s="163" t="s">
        <v>853</v>
      </c>
      <c r="B3108" s="164">
        <v>10715</v>
      </c>
      <c r="C3108" s="163" t="s">
        <v>99</v>
      </c>
      <c r="D3108" s="164">
        <v>1</v>
      </c>
      <c r="E3108" s="7">
        <v>155</v>
      </c>
      <c r="F3108" s="7">
        <v>0</v>
      </c>
      <c r="G3108" s="7">
        <v>0</v>
      </c>
      <c r="H3108" s="7">
        <v>0</v>
      </c>
      <c r="I3108" s="7">
        <v>155</v>
      </c>
      <c r="J3108" s="7">
        <v>0</v>
      </c>
      <c r="K3108" s="7">
        <v>155</v>
      </c>
      <c r="L3108" s="164">
        <v>1</v>
      </c>
      <c r="M3108" s="16">
        <v>0</v>
      </c>
      <c r="N3108" s="13">
        <v>46097</v>
      </c>
    </row>
    <row r="3109" spans="1:14" x14ac:dyDescent="0.15">
      <c r="A3109" s="163" t="s">
        <v>542</v>
      </c>
      <c r="B3109" s="164">
        <v>10436</v>
      </c>
      <c r="C3109" s="163" t="s">
        <v>99</v>
      </c>
      <c r="D3109" s="164">
        <v>1</v>
      </c>
      <c r="E3109" s="7">
        <v>45</v>
      </c>
      <c r="F3109" s="7">
        <v>0</v>
      </c>
      <c r="G3109" s="7">
        <v>0</v>
      </c>
      <c r="H3109" s="7">
        <v>0</v>
      </c>
      <c r="I3109" s="7">
        <v>45</v>
      </c>
      <c r="J3109" s="7">
        <v>0</v>
      </c>
      <c r="K3109" s="7">
        <v>45</v>
      </c>
      <c r="L3109" s="164">
        <v>1</v>
      </c>
      <c r="M3109" s="16">
        <v>0</v>
      </c>
      <c r="N3109" s="13">
        <v>46097</v>
      </c>
    </row>
    <row r="3110" spans="1:14" x14ac:dyDescent="0.15">
      <c r="A3110" s="163" t="s">
        <v>551</v>
      </c>
      <c r="B3110" s="164">
        <v>10437</v>
      </c>
      <c r="C3110" s="163" t="s">
        <v>99</v>
      </c>
      <c r="D3110" s="164">
        <v>1</v>
      </c>
      <c r="E3110" s="7">
        <v>105</v>
      </c>
      <c r="F3110" s="7">
        <v>0</v>
      </c>
      <c r="G3110" s="7">
        <v>0</v>
      </c>
      <c r="H3110" s="7">
        <v>0</v>
      </c>
      <c r="I3110" s="7">
        <v>105</v>
      </c>
      <c r="J3110" s="7">
        <v>0</v>
      </c>
      <c r="K3110" s="7">
        <v>105</v>
      </c>
      <c r="L3110" s="164">
        <v>1</v>
      </c>
      <c r="M3110" s="16">
        <v>0</v>
      </c>
      <c r="N3110" s="13">
        <v>46097</v>
      </c>
    </row>
    <row r="3111" spans="1:14" x14ac:dyDescent="0.15">
      <c r="A3111" s="163" t="s">
        <v>525</v>
      </c>
      <c r="B3111" s="164">
        <v>10214</v>
      </c>
      <c r="C3111" s="163" t="s">
        <v>491</v>
      </c>
      <c r="D3111" s="164">
        <v>2</v>
      </c>
      <c r="E3111" s="7">
        <v>530</v>
      </c>
      <c r="F3111" s="7">
        <v>0</v>
      </c>
      <c r="G3111" s="7">
        <v>0</v>
      </c>
      <c r="H3111" s="7">
        <v>0</v>
      </c>
      <c r="I3111" s="7">
        <v>530</v>
      </c>
      <c r="J3111" s="7">
        <v>0</v>
      </c>
      <c r="K3111" s="7">
        <v>530</v>
      </c>
      <c r="L3111" s="164">
        <v>1</v>
      </c>
      <c r="M3111" s="16">
        <v>0</v>
      </c>
      <c r="N3111" s="13">
        <v>46097</v>
      </c>
    </row>
    <row r="3112" spans="1:14" x14ac:dyDescent="0.15">
      <c r="A3112" s="163" t="s">
        <v>506</v>
      </c>
      <c r="B3112" s="164">
        <v>10221</v>
      </c>
      <c r="C3112" s="163" t="s">
        <v>491</v>
      </c>
      <c r="D3112" s="164">
        <v>2</v>
      </c>
      <c r="E3112" s="7">
        <v>510</v>
      </c>
      <c r="F3112" s="7">
        <v>0</v>
      </c>
      <c r="G3112" s="7">
        <v>0</v>
      </c>
      <c r="H3112" s="7">
        <v>0</v>
      </c>
      <c r="I3112" s="7">
        <v>510</v>
      </c>
      <c r="J3112" s="7">
        <v>0</v>
      </c>
      <c r="K3112" s="7">
        <v>510</v>
      </c>
      <c r="L3112" s="164">
        <v>1</v>
      </c>
      <c r="M3112" s="16">
        <v>0</v>
      </c>
      <c r="N3112" s="13">
        <v>46097</v>
      </c>
    </row>
    <row r="3113" spans="1:14" x14ac:dyDescent="0.15">
      <c r="A3113" s="163" t="s">
        <v>490</v>
      </c>
      <c r="B3113" s="164">
        <v>10223</v>
      </c>
      <c r="C3113" s="163" t="s">
        <v>491</v>
      </c>
      <c r="D3113" s="164">
        <v>1</v>
      </c>
      <c r="E3113" s="7">
        <v>275</v>
      </c>
      <c r="F3113" s="7">
        <v>0</v>
      </c>
      <c r="G3113" s="7">
        <v>0</v>
      </c>
      <c r="H3113" s="7">
        <v>23.16</v>
      </c>
      <c r="I3113" s="7">
        <v>251.84</v>
      </c>
      <c r="J3113" s="7">
        <v>0</v>
      </c>
      <c r="K3113" s="7">
        <v>251.84</v>
      </c>
      <c r="L3113" s="164">
        <v>1</v>
      </c>
      <c r="M3113" s="16">
        <v>0</v>
      </c>
      <c r="N3113" s="13">
        <v>46097</v>
      </c>
    </row>
    <row r="3114" spans="1:14" x14ac:dyDescent="0.15">
      <c r="A3114" s="163" t="s">
        <v>492</v>
      </c>
      <c r="B3114" s="164">
        <v>10216</v>
      </c>
      <c r="C3114" s="163" t="s">
        <v>491</v>
      </c>
      <c r="D3114" s="164">
        <v>2</v>
      </c>
      <c r="E3114" s="7">
        <v>490</v>
      </c>
      <c r="F3114" s="7">
        <v>0</v>
      </c>
      <c r="G3114" s="7">
        <v>0</v>
      </c>
      <c r="H3114" s="7">
        <v>20.64</v>
      </c>
      <c r="I3114" s="7">
        <v>469.36</v>
      </c>
      <c r="J3114" s="7">
        <v>0</v>
      </c>
      <c r="K3114" s="7">
        <v>469.36</v>
      </c>
      <c r="L3114" s="164">
        <v>1</v>
      </c>
      <c r="M3114" s="16">
        <v>0</v>
      </c>
      <c r="N3114" s="13">
        <v>46097</v>
      </c>
    </row>
    <row r="3115" spans="1:14" x14ac:dyDescent="0.15">
      <c r="A3115" s="163" t="s">
        <v>493</v>
      </c>
      <c r="B3115" s="164">
        <v>10264</v>
      </c>
      <c r="C3115" s="163" t="s">
        <v>9</v>
      </c>
      <c r="D3115" s="164">
        <v>4</v>
      </c>
      <c r="E3115" s="7">
        <v>760</v>
      </c>
      <c r="F3115" s="7">
        <v>0</v>
      </c>
      <c r="G3115" s="7">
        <v>0</v>
      </c>
      <c r="H3115" s="7">
        <v>0</v>
      </c>
      <c r="I3115" s="7">
        <v>760</v>
      </c>
      <c r="J3115" s="7">
        <v>0</v>
      </c>
      <c r="K3115" s="7">
        <v>760</v>
      </c>
      <c r="L3115" s="164">
        <v>1</v>
      </c>
      <c r="M3115" s="16">
        <v>0</v>
      </c>
      <c r="N3115" s="13">
        <v>46097</v>
      </c>
    </row>
    <row r="3116" spans="1:14" x14ac:dyDescent="0.15">
      <c r="A3116" s="163" t="s">
        <v>494</v>
      </c>
      <c r="B3116" s="164">
        <v>10377</v>
      </c>
      <c r="C3116" s="163" t="s">
        <v>9</v>
      </c>
      <c r="D3116" s="164">
        <v>1</v>
      </c>
      <c r="E3116" s="7">
        <v>345</v>
      </c>
      <c r="F3116" s="7">
        <v>0</v>
      </c>
      <c r="G3116" s="7">
        <v>0</v>
      </c>
      <c r="H3116" s="7">
        <v>0</v>
      </c>
      <c r="I3116" s="7">
        <v>345</v>
      </c>
      <c r="J3116" s="7">
        <v>0</v>
      </c>
      <c r="K3116" s="7">
        <v>345</v>
      </c>
      <c r="L3116" s="164">
        <v>1</v>
      </c>
      <c r="M3116" s="16">
        <v>0</v>
      </c>
      <c r="N3116" s="13">
        <v>46097</v>
      </c>
    </row>
    <row r="3117" spans="1:14" x14ac:dyDescent="0.15">
      <c r="A3117" s="163" t="s">
        <v>526</v>
      </c>
      <c r="B3117" s="164">
        <v>10363</v>
      </c>
      <c r="C3117" s="163" t="s">
        <v>9</v>
      </c>
      <c r="D3117" s="164">
        <v>1</v>
      </c>
      <c r="E3117" s="7">
        <v>265</v>
      </c>
      <c r="F3117" s="7">
        <v>0</v>
      </c>
      <c r="G3117" s="7">
        <v>0</v>
      </c>
      <c r="H3117" s="7">
        <v>0</v>
      </c>
      <c r="I3117" s="7">
        <v>265</v>
      </c>
      <c r="J3117" s="7">
        <v>0</v>
      </c>
      <c r="K3117" s="7">
        <v>265</v>
      </c>
      <c r="L3117" s="164">
        <v>1</v>
      </c>
      <c r="M3117" s="16">
        <v>0</v>
      </c>
      <c r="N3117" s="13">
        <v>46097</v>
      </c>
    </row>
    <row r="3118" spans="1:14" x14ac:dyDescent="0.15">
      <c r="A3118" s="163" t="s">
        <v>630</v>
      </c>
      <c r="B3118" s="164">
        <v>10374</v>
      </c>
      <c r="C3118" s="163" t="s">
        <v>9</v>
      </c>
      <c r="D3118" s="164">
        <v>1</v>
      </c>
      <c r="E3118" s="7">
        <v>275</v>
      </c>
      <c r="F3118" s="7">
        <v>0</v>
      </c>
      <c r="G3118" s="7">
        <v>0</v>
      </c>
      <c r="H3118" s="7">
        <v>0</v>
      </c>
      <c r="I3118" s="7">
        <v>275</v>
      </c>
      <c r="J3118" s="7">
        <v>0</v>
      </c>
      <c r="K3118" s="7">
        <v>275</v>
      </c>
      <c r="L3118" s="164">
        <v>1</v>
      </c>
      <c r="M3118" s="16">
        <v>0</v>
      </c>
      <c r="N3118" s="13">
        <v>46097</v>
      </c>
    </row>
    <row r="3119" spans="1:14" x14ac:dyDescent="0.15">
      <c r="A3119" s="163" t="s">
        <v>648</v>
      </c>
      <c r="B3119" s="164">
        <v>10477</v>
      </c>
      <c r="C3119" s="163" t="s">
        <v>77</v>
      </c>
      <c r="D3119" s="164">
        <v>1</v>
      </c>
      <c r="E3119" s="7">
        <v>1170</v>
      </c>
      <c r="F3119" s="7">
        <v>0</v>
      </c>
      <c r="G3119" s="7">
        <v>0</v>
      </c>
      <c r="H3119" s="7">
        <v>0</v>
      </c>
      <c r="I3119" s="7">
        <v>1170</v>
      </c>
      <c r="J3119" s="7">
        <v>0</v>
      </c>
      <c r="K3119" s="7">
        <v>1170</v>
      </c>
      <c r="L3119" s="164">
        <v>1</v>
      </c>
      <c r="M3119" s="16">
        <v>0</v>
      </c>
      <c r="N3119" s="13">
        <v>46097</v>
      </c>
    </row>
    <row r="3120" spans="1:14" x14ac:dyDescent="0.15">
      <c r="A3120" s="163" t="s">
        <v>651</v>
      </c>
      <c r="B3120" s="164">
        <v>10355</v>
      </c>
      <c r="C3120" s="163" t="s">
        <v>19</v>
      </c>
      <c r="D3120" s="164">
        <v>1</v>
      </c>
      <c r="E3120" s="7">
        <v>350</v>
      </c>
      <c r="F3120" s="7">
        <v>0</v>
      </c>
      <c r="G3120" s="7">
        <v>0</v>
      </c>
      <c r="H3120" s="7">
        <v>0</v>
      </c>
      <c r="I3120" s="7">
        <v>350</v>
      </c>
      <c r="J3120" s="7">
        <v>0</v>
      </c>
      <c r="K3120" s="7">
        <v>350</v>
      </c>
      <c r="L3120" s="164">
        <v>1</v>
      </c>
      <c r="M3120" s="16">
        <v>0</v>
      </c>
      <c r="N3120" s="13">
        <v>46097</v>
      </c>
    </row>
    <row r="3121" spans="1:14" x14ac:dyDescent="0.15">
      <c r="A3121" s="163" t="s">
        <v>496</v>
      </c>
      <c r="B3121" s="164">
        <v>10360</v>
      </c>
      <c r="C3121" s="163" t="s">
        <v>19</v>
      </c>
      <c r="D3121" s="164">
        <v>1</v>
      </c>
      <c r="E3121" s="7">
        <v>385</v>
      </c>
      <c r="F3121" s="7">
        <v>0</v>
      </c>
      <c r="G3121" s="7">
        <v>0</v>
      </c>
      <c r="H3121" s="7">
        <v>0</v>
      </c>
      <c r="I3121" s="7">
        <v>385</v>
      </c>
      <c r="J3121" s="7">
        <v>0</v>
      </c>
      <c r="K3121" s="7">
        <v>385</v>
      </c>
      <c r="L3121" s="164">
        <v>1</v>
      </c>
      <c r="M3121" s="16">
        <v>0</v>
      </c>
      <c r="N3121" s="13">
        <v>46097</v>
      </c>
    </row>
    <row r="3122" spans="1:14" x14ac:dyDescent="0.15">
      <c r="A3122" s="163" t="s">
        <v>497</v>
      </c>
      <c r="B3122" s="164">
        <v>10359</v>
      </c>
      <c r="C3122" s="163" t="s">
        <v>19</v>
      </c>
      <c r="D3122" s="164">
        <v>1</v>
      </c>
      <c r="E3122" s="7">
        <v>385</v>
      </c>
      <c r="F3122" s="7">
        <v>0</v>
      </c>
      <c r="G3122" s="7">
        <v>0</v>
      </c>
      <c r="H3122" s="7">
        <v>0</v>
      </c>
      <c r="I3122" s="7">
        <v>385</v>
      </c>
      <c r="J3122" s="7">
        <v>0</v>
      </c>
      <c r="K3122" s="7">
        <v>385</v>
      </c>
      <c r="L3122" s="164">
        <v>1</v>
      </c>
      <c r="M3122" s="16">
        <v>0</v>
      </c>
      <c r="N3122" s="13">
        <v>46097</v>
      </c>
    </row>
    <row r="3123" spans="1:14" x14ac:dyDescent="0.15">
      <c r="A3123" s="163" t="s">
        <v>498</v>
      </c>
      <c r="B3123" s="164">
        <v>10356</v>
      </c>
      <c r="C3123" s="163" t="s">
        <v>19</v>
      </c>
      <c r="D3123" s="164">
        <v>2</v>
      </c>
      <c r="E3123" s="7">
        <v>720</v>
      </c>
      <c r="F3123" s="7">
        <v>0</v>
      </c>
      <c r="G3123" s="7">
        <v>0</v>
      </c>
      <c r="H3123" s="7">
        <v>0</v>
      </c>
      <c r="I3123" s="7">
        <v>720</v>
      </c>
      <c r="J3123" s="7">
        <v>0</v>
      </c>
      <c r="K3123" s="7">
        <v>720</v>
      </c>
      <c r="L3123" s="164">
        <v>1</v>
      </c>
      <c r="M3123" s="16">
        <v>0</v>
      </c>
      <c r="N3123" s="13">
        <v>46097</v>
      </c>
    </row>
    <row r="3124" spans="1:14" x14ac:dyDescent="0.15">
      <c r="A3124" s="163" t="s">
        <v>512</v>
      </c>
      <c r="B3124" s="164">
        <v>10427</v>
      </c>
      <c r="C3124" s="163" t="s">
        <v>12</v>
      </c>
      <c r="D3124" s="164">
        <v>1</v>
      </c>
      <c r="E3124" s="7">
        <v>359</v>
      </c>
      <c r="F3124" s="7">
        <v>0</v>
      </c>
      <c r="G3124" s="7">
        <v>0</v>
      </c>
      <c r="H3124" s="7">
        <v>0</v>
      </c>
      <c r="I3124" s="7">
        <v>359</v>
      </c>
      <c r="J3124" s="7">
        <v>0</v>
      </c>
      <c r="K3124" s="7">
        <v>359</v>
      </c>
      <c r="L3124" s="164">
        <v>1</v>
      </c>
      <c r="M3124" s="16">
        <v>0</v>
      </c>
      <c r="N3124" s="13">
        <v>46097</v>
      </c>
    </row>
    <row r="3125" spans="1:14" x14ac:dyDescent="0.15">
      <c r="A3125" s="163" t="s">
        <v>563</v>
      </c>
      <c r="B3125" s="164">
        <v>10432</v>
      </c>
      <c r="C3125" s="163" t="s">
        <v>13</v>
      </c>
      <c r="D3125" s="164">
        <v>1</v>
      </c>
      <c r="E3125" s="7">
        <v>315</v>
      </c>
      <c r="F3125" s="7">
        <v>0</v>
      </c>
      <c r="G3125" s="7">
        <v>0</v>
      </c>
      <c r="H3125" s="7">
        <v>0</v>
      </c>
      <c r="I3125" s="7">
        <v>315</v>
      </c>
      <c r="J3125" s="7">
        <v>0</v>
      </c>
      <c r="K3125" s="7">
        <v>315</v>
      </c>
      <c r="L3125" s="164">
        <v>1</v>
      </c>
      <c r="M3125" s="16">
        <v>0</v>
      </c>
      <c r="N3125" s="13">
        <v>46097</v>
      </c>
    </row>
    <row r="3126" spans="1:14" x14ac:dyDescent="0.15">
      <c r="A3126" s="163" t="s">
        <v>427</v>
      </c>
      <c r="B3126" s="164">
        <v>10633</v>
      </c>
      <c r="C3126" s="163" t="s">
        <v>727</v>
      </c>
      <c r="D3126" s="164">
        <v>3</v>
      </c>
      <c r="E3126" s="7">
        <v>477</v>
      </c>
      <c r="F3126" s="7">
        <v>0</v>
      </c>
      <c r="G3126" s="7">
        <v>0</v>
      </c>
      <c r="H3126" s="7">
        <v>0</v>
      </c>
      <c r="I3126" s="7">
        <v>477</v>
      </c>
      <c r="J3126" s="7">
        <v>0</v>
      </c>
      <c r="K3126" s="7">
        <v>477</v>
      </c>
      <c r="L3126" s="164">
        <v>1</v>
      </c>
      <c r="M3126" s="16">
        <v>0</v>
      </c>
      <c r="N3126" s="13">
        <v>46097</v>
      </c>
    </row>
    <row r="3127" spans="1:14" x14ac:dyDescent="0.15">
      <c r="A3127" s="163" t="s">
        <v>429</v>
      </c>
      <c r="B3127" s="164">
        <v>10632</v>
      </c>
      <c r="C3127" s="163" t="s">
        <v>727</v>
      </c>
      <c r="D3127" s="164">
        <v>3</v>
      </c>
      <c r="E3127" s="7">
        <v>477</v>
      </c>
      <c r="F3127" s="7">
        <v>0</v>
      </c>
      <c r="G3127" s="7">
        <v>0</v>
      </c>
      <c r="H3127" s="7">
        <v>0</v>
      </c>
      <c r="I3127" s="7">
        <v>477</v>
      </c>
      <c r="J3127" s="7">
        <v>0</v>
      </c>
      <c r="K3127" s="7">
        <v>477</v>
      </c>
      <c r="L3127" s="164">
        <v>1</v>
      </c>
      <c r="M3127" s="16">
        <v>0</v>
      </c>
      <c r="N3127" s="13">
        <v>46097</v>
      </c>
    </row>
    <row r="3128" spans="1:14" x14ac:dyDescent="0.15">
      <c r="A3128" s="163" t="s">
        <v>680</v>
      </c>
      <c r="B3128" s="164">
        <v>10152</v>
      </c>
      <c r="C3128" s="163" t="s">
        <v>519</v>
      </c>
      <c r="D3128" s="164">
        <v>1</v>
      </c>
      <c r="E3128" s="7">
        <v>350</v>
      </c>
      <c r="F3128" s="7">
        <v>0</v>
      </c>
      <c r="G3128" s="7">
        <v>0</v>
      </c>
      <c r="H3128" s="7">
        <v>29.87</v>
      </c>
      <c r="I3128" s="7">
        <v>320.13</v>
      </c>
      <c r="J3128" s="7">
        <v>0</v>
      </c>
      <c r="K3128" s="7">
        <v>320.13</v>
      </c>
      <c r="L3128" s="164">
        <v>1</v>
      </c>
      <c r="M3128" s="16">
        <v>0</v>
      </c>
      <c r="N3128" s="13">
        <v>46098</v>
      </c>
    </row>
    <row r="3129" spans="1:14" x14ac:dyDescent="0.15">
      <c r="A3129" s="163" t="s">
        <v>480</v>
      </c>
      <c r="B3129" s="164">
        <v>10225</v>
      </c>
      <c r="C3129" s="163" t="s">
        <v>481</v>
      </c>
      <c r="D3129" s="164">
        <v>1</v>
      </c>
      <c r="E3129" s="7">
        <v>255</v>
      </c>
      <c r="F3129" s="7">
        <v>0</v>
      </c>
      <c r="G3129" s="7">
        <v>0</v>
      </c>
      <c r="H3129" s="7">
        <v>0</v>
      </c>
      <c r="I3129" s="7">
        <v>255</v>
      </c>
      <c r="J3129" s="7">
        <v>0</v>
      </c>
      <c r="K3129" s="7">
        <v>255</v>
      </c>
      <c r="L3129" s="164">
        <v>1</v>
      </c>
      <c r="M3129" s="16">
        <v>0</v>
      </c>
      <c r="N3129" s="13">
        <v>46098</v>
      </c>
    </row>
    <row r="3130" spans="1:14" x14ac:dyDescent="0.15">
      <c r="A3130" s="163" t="s">
        <v>538</v>
      </c>
      <c r="B3130" s="164">
        <v>10645</v>
      </c>
      <c r="C3130" s="163" t="s">
        <v>519</v>
      </c>
      <c r="D3130" s="164">
        <v>1</v>
      </c>
      <c r="E3130" s="7">
        <v>340</v>
      </c>
      <c r="F3130" s="7">
        <v>0</v>
      </c>
      <c r="G3130" s="7">
        <v>0</v>
      </c>
      <c r="H3130" s="7">
        <v>0</v>
      </c>
      <c r="I3130" s="7">
        <v>340</v>
      </c>
      <c r="J3130" s="7">
        <v>0</v>
      </c>
      <c r="K3130" s="7">
        <v>340</v>
      </c>
      <c r="L3130" s="164">
        <v>1</v>
      </c>
      <c r="M3130" s="16">
        <v>0</v>
      </c>
      <c r="N3130" s="13">
        <v>46098</v>
      </c>
    </row>
    <row r="3131" spans="1:14" x14ac:dyDescent="0.15">
      <c r="A3131" s="163" t="s">
        <v>482</v>
      </c>
      <c r="B3131" s="164">
        <v>10109</v>
      </c>
      <c r="C3131" s="163" t="s">
        <v>483</v>
      </c>
      <c r="D3131" s="164">
        <v>2</v>
      </c>
      <c r="E3131" s="7">
        <v>550</v>
      </c>
      <c r="F3131" s="7">
        <v>0</v>
      </c>
      <c r="G3131" s="7">
        <v>0</v>
      </c>
      <c r="H3131" s="7">
        <v>23.48</v>
      </c>
      <c r="I3131" s="7">
        <v>526.52</v>
      </c>
      <c r="J3131" s="7">
        <v>0</v>
      </c>
      <c r="K3131" s="7">
        <v>526.52</v>
      </c>
      <c r="L3131" s="164">
        <v>1</v>
      </c>
      <c r="M3131" s="16">
        <v>0</v>
      </c>
      <c r="N3131" s="13">
        <v>46098</v>
      </c>
    </row>
    <row r="3132" spans="1:14" x14ac:dyDescent="0.15">
      <c r="A3132" s="163" t="s">
        <v>523</v>
      </c>
      <c r="B3132" s="164">
        <v>10446</v>
      </c>
      <c r="C3132" s="163" t="s">
        <v>99</v>
      </c>
      <c r="D3132" s="164">
        <v>1</v>
      </c>
      <c r="E3132" s="7">
        <v>195</v>
      </c>
      <c r="F3132" s="7">
        <v>0</v>
      </c>
      <c r="G3132" s="7">
        <v>0</v>
      </c>
      <c r="H3132" s="7">
        <v>0</v>
      </c>
      <c r="I3132" s="7">
        <v>195</v>
      </c>
      <c r="J3132" s="7">
        <v>0</v>
      </c>
      <c r="K3132" s="7">
        <v>195</v>
      </c>
      <c r="L3132" s="164">
        <v>1</v>
      </c>
      <c r="M3132" s="16">
        <v>0</v>
      </c>
      <c r="N3132" s="13">
        <v>46098</v>
      </c>
    </row>
    <row r="3133" spans="1:14" x14ac:dyDescent="0.15">
      <c r="A3133" s="163" t="s">
        <v>552</v>
      </c>
      <c r="B3133" s="164">
        <v>10211</v>
      </c>
      <c r="C3133" s="163" t="s">
        <v>491</v>
      </c>
      <c r="D3133" s="164">
        <v>2</v>
      </c>
      <c r="E3133" s="7">
        <v>530</v>
      </c>
      <c r="F3133" s="7">
        <v>0</v>
      </c>
      <c r="G3133" s="7">
        <v>0</v>
      </c>
      <c r="H3133" s="7">
        <v>0</v>
      </c>
      <c r="I3133" s="7">
        <v>530</v>
      </c>
      <c r="J3133" s="7">
        <v>0</v>
      </c>
      <c r="K3133" s="7">
        <v>530</v>
      </c>
      <c r="L3133" s="164">
        <v>1</v>
      </c>
      <c r="M3133" s="16">
        <v>0</v>
      </c>
      <c r="N3133" s="13">
        <v>46098</v>
      </c>
    </row>
    <row r="3134" spans="1:14" x14ac:dyDescent="0.15">
      <c r="A3134" s="163" t="s">
        <v>492</v>
      </c>
      <c r="B3134" s="164">
        <v>10216</v>
      </c>
      <c r="C3134" s="163" t="s">
        <v>491</v>
      </c>
      <c r="D3134" s="164">
        <v>2</v>
      </c>
      <c r="E3134" s="7">
        <v>490</v>
      </c>
      <c r="F3134" s="7">
        <v>0</v>
      </c>
      <c r="G3134" s="7">
        <v>0</v>
      </c>
      <c r="H3134" s="7">
        <v>0</v>
      </c>
      <c r="I3134" s="7">
        <v>490</v>
      </c>
      <c r="J3134" s="7">
        <v>0</v>
      </c>
      <c r="K3134" s="7">
        <v>490</v>
      </c>
      <c r="L3134" s="164">
        <v>1</v>
      </c>
      <c r="M3134" s="16">
        <v>0</v>
      </c>
      <c r="N3134" s="13">
        <v>46098</v>
      </c>
    </row>
    <row r="3135" spans="1:14" x14ac:dyDescent="0.15">
      <c r="A3135" s="163" t="s">
        <v>493</v>
      </c>
      <c r="B3135" s="164">
        <v>10264</v>
      </c>
      <c r="C3135" s="163" t="s">
        <v>9</v>
      </c>
      <c r="D3135" s="164">
        <v>1</v>
      </c>
      <c r="E3135" s="7">
        <v>190</v>
      </c>
      <c r="F3135" s="7">
        <v>0</v>
      </c>
      <c r="G3135" s="7">
        <v>0</v>
      </c>
      <c r="H3135" s="7">
        <v>0</v>
      </c>
      <c r="I3135" s="7">
        <v>190</v>
      </c>
      <c r="J3135" s="7">
        <v>0</v>
      </c>
      <c r="K3135" s="7">
        <v>190</v>
      </c>
      <c r="L3135" s="164">
        <v>1</v>
      </c>
      <c r="M3135" s="16">
        <v>0</v>
      </c>
      <c r="N3135" s="13">
        <v>46098</v>
      </c>
    </row>
    <row r="3136" spans="1:14" x14ac:dyDescent="0.15">
      <c r="A3136" s="163" t="s">
        <v>494</v>
      </c>
      <c r="B3136" s="164">
        <v>10377</v>
      </c>
      <c r="C3136" s="163" t="s">
        <v>9</v>
      </c>
      <c r="D3136" s="164">
        <v>1</v>
      </c>
      <c r="E3136" s="7">
        <v>345</v>
      </c>
      <c r="F3136" s="7">
        <v>0</v>
      </c>
      <c r="G3136" s="7">
        <v>0</v>
      </c>
      <c r="H3136" s="7">
        <v>0</v>
      </c>
      <c r="I3136" s="7">
        <v>345</v>
      </c>
      <c r="J3136" s="7">
        <v>0</v>
      </c>
      <c r="K3136" s="7">
        <v>345</v>
      </c>
      <c r="L3136" s="164">
        <v>1</v>
      </c>
      <c r="M3136" s="16">
        <v>0</v>
      </c>
      <c r="N3136" s="13">
        <v>46098</v>
      </c>
    </row>
    <row r="3137" spans="1:14" x14ac:dyDescent="0.15">
      <c r="A3137" s="163" t="s">
        <v>681</v>
      </c>
      <c r="B3137" s="164">
        <v>10234</v>
      </c>
      <c r="C3137" s="163" t="s">
        <v>9</v>
      </c>
      <c r="D3137" s="164">
        <v>1</v>
      </c>
      <c r="E3137" s="7">
        <v>255</v>
      </c>
      <c r="F3137" s="7">
        <v>0</v>
      </c>
      <c r="G3137" s="7">
        <v>0</v>
      </c>
      <c r="H3137" s="7">
        <v>0</v>
      </c>
      <c r="I3137" s="7">
        <v>255</v>
      </c>
      <c r="J3137" s="7">
        <v>0</v>
      </c>
      <c r="K3137" s="7">
        <v>255</v>
      </c>
      <c r="L3137" s="164">
        <v>1</v>
      </c>
      <c r="M3137" s="16">
        <v>0</v>
      </c>
      <c r="N3137" s="13">
        <v>46098</v>
      </c>
    </row>
    <row r="3138" spans="1:14" x14ac:dyDescent="0.15">
      <c r="A3138" s="163" t="s">
        <v>652</v>
      </c>
      <c r="B3138" s="164">
        <v>10007</v>
      </c>
      <c r="C3138" s="163" t="s">
        <v>9</v>
      </c>
      <c r="D3138" s="164">
        <v>1</v>
      </c>
      <c r="E3138" s="7">
        <v>275</v>
      </c>
      <c r="F3138" s="7">
        <v>0</v>
      </c>
      <c r="G3138" s="7">
        <v>0</v>
      </c>
      <c r="H3138" s="7">
        <v>0</v>
      </c>
      <c r="I3138" s="7">
        <v>275</v>
      </c>
      <c r="J3138" s="7">
        <v>0</v>
      </c>
      <c r="K3138" s="7">
        <v>275</v>
      </c>
      <c r="L3138" s="164">
        <v>1</v>
      </c>
      <c r="M3138" s="16">
        <v>0</v>
      </c>
      <c r="N3138" s="13">
        <v>46098</v>
      </c>
    </row>
    <row r="3139" spans="1:14" x14ac:dyDescent="0.15">
      <c r="A3139" s="163" t="s">
        <v>498</v>
      </c>
      <c r="B3139" s="164">
        <v>10356</v>
      </c>
      <c r="C3139" s="163" t="s">
        <v>19</v>
      </c>
      <c r="D3139" s="164">
        <v>1</v>
      </c>
      <c r="E3139" s="7">
        <v>360</v>
      </c>
      <c r="F3139" s="7">
        <v>0</v>
      </c>
      <c r="G3139" s="7">
        <v>0</v>
      </c>
      <c r="H3139" s="7">
        <v>0</v>
      </c>
      <c r="I3139" s="7">
        <v>360</v>
      </c>
      <c r="J3139" s="7">
        <v>0</v>
      </c>
      <c r="K3139" s="7">
        <v>360</v>
      </c>
      <c r="L3139" s="164">
        <v>1</v>
      </c>
      <c r="M3139" s="16">
        <v>0</v>
      </c>
      <c r="N3139" s="13">
        <v>46098</v>
      </c>
    </row>
    <row r="3140" spans="1:14" x14ac:dyDescent="0.15">
      <c r="A3140" s="163" t="s">
        <v>531</v>
      </c>
      <c r="B3140" s="164">
        <v>10417</v>
      </c>
      <c r="C3140" s="163" t="s">
        <v>79</v>
      </c>
      <c r="D3140" s="164">
        <v>1</v>
      </c>
      <c r="E3140" s="7">
        <v>195</v>
      </c>
      <c r="F3140" s="7">
        <v>0</v>
      </c>
      <c r="G3140" s="7">
        <v>0</v>
      </c>
      <c r="H3140" s="7">
        <v>16.649999999999999</v>
      </c>
      <c r="I3140" s="7">
        <v>178.35</v>
      </c>
      <c r="J3140" s="7">
        <v>0</v>
      </c>
      <c r="K3140" s="7">
        <v>178.35</v>
      </c>
      <c r="L3140" s="164">
        <v>1</v>
      </c>
      <c r="M3140" s="16">
        <v>0</v>
      </c>
      <c r="N3140" s="13">
        <v>46098</v>
      </c>
    </row>
    <row r="3141" spans="1:14" x14ac:dyDescent="0.15">
      <c r="A3141" s="163" t="s">
        <v>867</v>
      </c>
      <c r="B3141" s="164">
        <v>10743</v>
      </c>
      <c r="C3141" s="163" t="s">
        <v>462</v>
      </c>
      <c r="D3141" s="164">
        <v>1</v>
      </c>
      <c r="E3141" s="7">
        <v>25</v>
      </c>
      <c r="F3141" s="7">
        <v>0</v>
      </c>
      <c r="G3141" s="7">
        <v>0</v>
      </c>
      <c r="H3141" s="7">
        <v>0</v>
      </c>
      <c r="I3141" s="7">
        <v>25</v>
      </c>
      <c r="J3141" s="7">
        <v>0</v>
      </c>
      <c r="K3141" s="7">
        <v>25</v>
      </c>
      <c r="L3141" s="164">
        <v>1</v>
      </c>
      <c r="M3141" s="16">
        <v>0</v>
      </c>
      <c r="N3141" s="13">
        <v>46098</v>
      </c>
    </row>
    <row r="3142" spans="1:14" x14ac:dyDescent="0.15">
      <c r="A3142" s="163" t="s">
        <v>881</v>
      </c>
      <c r="B3142" s="164">
        <v>10767</v>
      </c>
      <c r="C3142" s="163" t="s">
        <v>462</v>
      </c>
      <c r="D3142" s="164">
        <v>1</v>
      </c>
      <c r="E3142" s="7">
        <v>280</v>
      </c>
      <c r="F3142" s="7">
        <v>0</v>
      </c>
      <c r="G3142" s="7">
        <v>0</v>
      </c>
      <c r="H3142" s="7">
        <v>0</v>
      </c>
      <c r="I3142" s="7">
        <v>280</v>
      </c>
      <c r="J3142" s="7">
        <v>0</v>
      </c>
      <c r="K3142" s="7">
        <v>280</v>
      </c>
      <c r="L3142" s="164">
        <v>1</v>
      </c>
      <c r="M3142" s="16">
        <v>0</v>
      </c>
      <c r="N3142" s="13">
        <v>46098</v>
      </c>
    </row>
    <row r="3143" spans="1:14" x14ac:dyDescent="0.15">
      <c r="A3143" s="163" t="s">
        <v>429</v>
      </c>
      <c r="B3143" s="164">
        <v>10632</v>
      </c>
      <c r="C3143" s="163" t="s">
        <v>727</v>
      </c>
      <c r="D3143" s="164">
        <v>4</v>
      </c>
      <c r="E3143" s="7">
        <v>636</v>
      </c>
      <c r="F3143" s="7">
        <v>0</v>
      </c>
      <c r="G3143" s="7">
        <v>0</v>
      </c>
      <c r="H3143" s="7">
        <v>0</v>
      </c>
      <c r="I3143" s="7">
        <v>636</v>
      </c>
      <c r="J3143" s="7">
        <v>0</v>
      </c>
      <c r="K3143" s="7">
        <v>636</v>
      </c>
      <c r="L3143" s="164">
        <v>1</v>
      </c>
      <c r="M3143" s="16">
        <v>0</v>
      </c>
      <c r="N3143" s="13">
        <v>46098</v>
      </c>
    </row>
    <row r="3144" spans="1:14" x14ac:dyDescent="0.15">
      <c r="A3144" s="163" t="s">
        <v>798</v>
      </c>
      <c r="B3144" s="164">
        <v>10660</v>
      </c>
      <c r="C3144" s="163" t="s">
        <v>9</v>
      </c>
      <c r="D3144" s="164">
        <v>1</v>
      </c>
      <c r="E3144" s="7">
        <v>265</v>
      </c>
      <c r="F3144" s="7">
        <v>0</v>
      </c>
      <c r="G3144" s="7">
        <v>0</v>
      </c>
      <c r="H3144" s="7">
        <v>0</v>
      </c>
      <c r="I3144" s="7">
        <v>265</v>
      </c>
      <c r="J3144" s="7">
        <v>0</v>
      </c>
      <c r="K3144" s="7">
        <v>265</v>
      </c>
      <c r="L3144" s="164">
        <v>1</v>
      </c>
      <c r="M3144" s="16">
        <v>0</v>
      </c>
      <c r="N3144" s="13">
        <v>46099</v>
      </c>
    </row>
    <row r="3145" spans="1:14" x14ac:dyDescent="0.15">
      <c r="A3145" s="163" t="s">
        <v>478</v>
      </c>
      <c r="B3145" s="164">
        <v>10461</v>
      </c>
      <c r="C3145" s="163" t="s">
        <v>38</v>
      </c>
      <c r="D3145" s="164">
        <v>1</v>
      </c>
      <c r="E3145" s="7">
        <v>275</v>
      </c>
      <c r="F3145" s="7">
        <v>0</v>
      </c>
      <c r="G3145" s="7">
        <v>0</v>
      </c>
      <c r="H3145" s="7">
        <v>55</v>
      </c>
      <c r="I3145" s="7">
        <v>220</v>
      </c>
      <c r="J3145" s="7">
        <v>0</v>
      </c>
      <c r="K3145" s="7">
        <v>220</v>
      </c>
      <c r="L3145" s="164">
        <v>1</v>
      </c>
      <c r="M3145" s="16">
        <v>0</v>
      </c>
      <c r="N3145" s="13">
        <v>46099</v>
      </c>
    </row>
    <row r="3146" spans="1:14" x14ac:dyDescent="0.15">
      <c r="A3146" s="163" t="s">
        <v>616</v>
      </c>
      <c r="B3146" s="164">
        <v>10154</v>
      </c>
      <c r="C3146" s="163" t="s">
        <v>519</v>
      </c>
      <c r="D3146" s="164">
        <v>1</v>
      </c>
      <c r="E3146" s="7">
        <v>385</v>
      </c>
      <c r="F3146" s="7">
        <v>0</v>
      </c>
      <c r="G3146" s="7">
        <v>0</v>
      </c>
      <c r="H3146" s="7">
        <v>77</v>
      </c>
      <c r="I3146" s="7">
        <v>308</v>
      </c>
      <c r="J3146" s="7">
        <v>0</v>
      </c>
      <c r="K3146" s="7">
        <v>308</v>
      </c>
      <c r="L3146" s="164">
        <v>1</v>
      </c>
      <c r="M3146" s="16">
        <v>0</v>
      </c>
      <c r="N3146" s="13">
        <v>46099</v>
      </c>
    </row>
    <row r="3147" spans="1:14" x14ac:dyDescent="0.15">
      <c r="A3147" s="163" t="s">
        <v>550</v>
      </c>
      <c r="B3147" s="164">
        <v>10072</v>
      </c>
      <c r="C3147" s="163" t="s">
        <v>481</v>
      </c>
      <c r="D3147" s="164">
        <v>1</v>
      </c>
      <c r="E3147" s="7">
        <v>315</v>
      </c>
      <c r="F3147" s="7">
        <v>0</v>
      </c>
      <c r="G3147" s="7">
        <v>0</v>
      </c>
      <c r="H3147" s="7">
        <v>0</v>
      </c>
      <c r="I3147" s="7">
        <v>315</v>
      </c>
      <c r="J3147" s="7">
        <v>0</v>
      </c>
      <c r="K3147" s="7">
        <v>315</v>
      </c>
      <c r="L3147" s="164">
        <v>1</v>
      </c>
      <c r="M3147" s="16">
        <v>0</v>
      </c>
      <c r="N3147" s="13">
        <v>46099</v>
      </c>
    </row>
    <row r="3148" spans="1:14" x14ac:dyDescent="0.15">
      <c r="A3148" s="163" t="s">
        <v>482</v>
      </c>
      <c r="B3148" s="164">
        <v>10109</v>
      </c>
      <c r="C3148" s="163" t="s">
        <v>483</v>
      </c>
      <c r="D3148" s="164">
        <v>1</v>
      </c>
      <c r="E3148" s="7">
        <v>275</v>
      </c>
      <c r="F3148" s="7">
        <v>0</v>
      </c>
      <c r="G3148" s="7">
        <v>0</v>
      </c>
      <c r="H3148" s="7">
        <v>0</v>
      </c>
      <c r="I3148" s="7">
        <v>275</v>
      </c>
      <c r="J3148" s="7">
        <v>0</v>
      </c>
      <c r="K3148" s="7">
        <v>275</v>
      </c>
      <c r="L3148" s="164">
        <v>1</v>
      </c>
      <c r="M3148" s="16">
        <v>0</v>
      </c>
      <c r="N3148" s="13">
        <v>46099</v>
      </c>
    </row>
    <row r="3149" spans="1:14" x14ac:dyDescent="0.15">
      <c r="A3149" s="163" t="s">
        <v>576</v>
      </c>
      <c r="B3149" s="164">
        <v>10111</v>
      </c>
      <c r="C3149" s="163" t="s">
        <v>483</v>
      </c>
      <c r="D3149" s="164">
        <v>1</v>
      </c>
      <c r="E3149" s="7">
        <v>355</v>
      </c>
      <c r="F3149" s="7">
        <v>0</v>
      </c>
      <c r="G3149" s="7">
        <v>0</v>
      </c>
      <c r="H3149" s="7">
        <v>0</v>
      </c>
      <c r="I3149" s="7">
        <v>355</v>
      </c>
      <c r="J3149" s="7">
        <v>0</v>
      </c>
      <c r="K3149" s="7">
        <v>355</v>
      </c>
      <c r="L3149" s="164">
        <v>1</v>
      </c>
      <c r="M3149" s="16">
        <v>0</v>
      </c>
      <c r="N3149" s="13">
        <v>46099</v>
      </c>
    </row>
    <row r="3150" spans="1:14" x14ac:dyDescent="0.15">
      <c r="A3150" s="163" t="s">
        <v>520</v>
      </c>
      <c r="B3150" s="164">
        <v>10046</v>
      </c>
      <c r="C3150" s="163" t="s">
        <v>481</v>
      </c>
      <c r="D3150" s="164">
        <v>1</v>
      </c>
      <c r="E3150" s="7">
        <v>260</v>
      </c>
      <c r="F3150" s="7">
        <v>0</v>
      </c>
      <c r="G3150" s="7">
        <v>0</v>
      </c>
      <c r="H3150" s="7">
        <v>0</v>
      </c>
      <c r="I3150" s="7">
        <v>260</v>
      </c>
      <c r="J3150" s="7">
        <v>0</v>
      </c>
      <c r="K3150" s="7">
        <v>260</v>
      </c>
      <c r="L3150" s="164">
        <v>1</v>
      </c>
      <c r="M3150" s="16">
        <v>0</v>
      </c>
      <c r="N3150" s="13">
        <v>46099</v>
      </c>
    </row>
    <row r="3151" spans="1:14" x14ac:dyDescent="0.15">
      <c r="A3151" s="163" t="s">
        <v>692</v>
      </c>
      <c r="B3151" s="164">
        <v>10135</v>
      </c>
      <c r="C3151" s="163" t="s">
        <v>519</v>
      </c>
      <c r="D3151" s="164">
        <v>1</v>
      </c>
      <c r="E3151" s="7">
        <v>310</v>
      </c>
      <c r="F3151" s="7">
        <v>0</v>
      </c>
      <c r="G3151" s="7">
        <v>0</v>
      </c>
      <c r="H3151" s="7">
        <v>0</v>
      </c>
      <c r="I3151" s="7">
        <v>310</v>
      </c>
      <c r="J3151" s="7">
        <v>0</v>
      </c>
      <c r="K3151" s="7">
        <v>310</v>
      </c>
      <c r="L3151" s="164">
        <v>1</v>
      </c>
      <c r="M3151" s="16">
        <v>0</v>
      </c>
      <c r="N3151" s="13">
        <v>46099</v>
      </c>
    </row>
    <row r="3152" spans="1:14" x14ac:dyDescent="0.15">
      <c r="A3152" s="163" t="s">
        <v>521</v>
      </c>
      <c r="B3152" s="164">
        <v>10095</v>
      </c>
      <c r="C3152" s="163" t="s">
        <v>483</v>
      </c>
      <c r="D3152" s="164">
        <v>2</v>
      </c>
      <c r="E3152" s="7">
        <v>520</v>
      </c>
      <c r="F3152" s="7">
        <v>0</v>
      </c>
      <c r="G3152" s="7">
        <v>0</v>
      </c>
      <c r="H3152" s="7">
        <v>0</v>
      </c>
      <c r="I3152" s="7">
        <v>520</v>
      </c>
      <c r="J3152" s="7">
        <v>0</v>
      </c>
      <c r="K3152" s="7">
        <v>520</v>
      </c>
      <c r="L3152" s="164">
        <v>1</v>
      </c>
      <c r="M3152" s="16">
        <v>0</v>
      </c>
      <c r="N3152" s="13">
        <v>46099</v>
      </c>
    </row>
    <row r="3153" spans="1:14" x14ac:dyDescent="0.15">
      <c r="A3153" s="163" t="s">
        <v>579</v>
      </c>
      <c r="B3153" s="164">
        <v>10062</v>
      </c>
      <c r="C3153" s="163" t="s">
        <v>481</v>
      </c>
      <c r="D3153" s="164">
        <v>1</v>
      </c>
      <c r="E3153" s="7">
        <v>275</v>
      </c>
      <c r="F3153" s="7">
        <v>0</v>
      </c>
      <c r="G3153" s="7">
        <v>0</v>
      </c>
      <c r="H3153" s="7">
        <v>0</v>
      </c>
      <c r="I3153" s="7">
        <v>275</v>
      </c>
      <c r="J3153" s="7">
        <v>0</v>
      </c>
      <c r="K3153" s="7">
        <v>275</v>
      </c>
      <c r="L3153" s="164">
        <v>1</v>
      </c>
      <c r="M3153" s="16">
        <v>0</v>
      </c>
      <c r="N3153" s="13">
        <v>46099</v>
      </c>
    </row>
    <row r="3154" spans="1:14" x14ac:dyDescent="0.15">
      <c r="A3154" s="163" t="s">
        <v>486</v>
      </c>
      <c r="B3154" s="164">
        <v>10075</v>
      </c>
      <c r="C3154" s="163" t="s">
        <v>481</v>
      </c>
      <c r="D3154" s="164">
        <v>1</v>
      </c>
      <c r="E3154" s="7">
        <v>275</v>
      </c>
      <c r="F3154" s="7">
        <v>0</v>
      </c>
      <c r="G3154" s="7">
        <v>0</v>
      </c>
      <c r="H3154" s="7">
        <v>0</v>
      </c>
      <c r="I3154" s="7">
        <v>275</v>
      </c>
      <c r="J3154" s="7">
        <v>0</v>
      </c>
      <c r="K3154" s="7">
        <v>275</v>
      </c>
      <c r="L3154" s="164">
        <v>1</v>
      </c>
      <c r="M3154" s="16">
        <v>0</v>
      </c>
      <c r="N3154" s="13">
        <v>46099</v>
      </c>
    </row>
    <row r="3155" spans="1:14" x14ac:dyDescent="0.15">
      <c r="A3155" s="163" t="s">
        <v>585</v>
      </c>
      <c r="B3155" s="164">
        <v>10441</v>
      </c>
      <c r="C3155" s="163" t="s">
        <v>99</v>
      </c>
      <c r="D3155" s="164">
        <v>1</v>
      </c>
      <c r="E3155" s="7">
        <v>250</v>
      </c>
      <c r="F3155" s="7">
        <v>0</v>
      </c>
      <c r="G3155" s="7">
        <v>0</v>
      </c>
      <c r="H3155" s="7">
        <v>0</v>
      </c>
      <c r="I3155" s="7">
        <v>250</v>
      </c>
      <c r="J3155" s="7">
        <v>0</v>
      </c>
      <c r="K3155" s="7">
        <v>250</v>
      </c>
      <c r="L3155" s="164">
        <v>1</v>
      </c>
      <c r="M3155" s="16">
        <v>0</v>
      </c>
      <c r="N3155" s="13">
        <v>46099</v>
      </c>
    </row>
    <row r="3156" spans="1:14" x14ac:dyDescent="0.15">
      <c r="A3156" s="163" t="s">
        <v>751</v>
      </c>
      <c r="B3156" s="164">
        <v>10439</v>
      </c>
      <c r="C3156" s="163" t="s">
        <v>99</v>
      </c>
      <c r="D3156" s="164">
        <v>1</v>
      </c>
      <c r="E3156" s="7">
        <v>119</v>
      </c>
      <c r="F3156" s="7">
        <v>0</v>
      </c>
      <c r="G3156" s="7">
        <v>0</v>
      </c>
      <c r="H3156" s="7">
        <v>0</v>
      </c>
      <c r="I3156" s="7">
        <v>119</v>
      </c>
      <c r="J3156" s="7">
        <v>0</v>
      </c>
      <c r="K3156" s="7">
        <v>119</v>
      </c>
      <c r="L3156" s="164">
        <v>1</v>
      </c>
      <c r="M3156" s="16">
        <v>0</v>
      </c>
      <c r="N3156" s="13">
        <v>46099</v>
      </c>
    </row>
    <row r="3157" spans="1:14" x14ac:dyDescent="0.15">
      <c r="A3157" s="163" t="s">
        <v>489</v>
      </c>
      <c r="B3157" s="164">
        <v>10445</v>
      </c>
      <c r="C3157" s="163" t="s">
        <v>99</v>
      </c>
      <c r="D3157" s="164">
        <v>1</v>
      </c>
      <c r="E3157" s="7">
        <v>195</v>
      </c>
      <c r="F3157" s="7">
        <v>0</v>
      </c>
      <c r="G3157" s="7">
        <v>0</v>
      </c>
      <c r="H3157" s="7">
        <v>0</v>
      </c>
      <c r="I3157" s="7">
        <v>195</v>
      </c>
      <c r="J3157" s="7">
        <v>0</v>
      </c>
      <c r="K3157" s="7">
        <v>195</v>
      </c>
      <c r="L3157" s="164">
        <v>1</v>
      </c>
      <c r="M3157" s="16">
        <v>0</v>
      </c>
      <c r="N3157" s="13">
        <v>46099</v>
      </c>
    </row>
    <row r="3158" spans="1:14" x14ac:dyDescent="0.15">
      <c r="A3158" s="163" t="s">
        <v>853</v>
      </c>
      <c r="B3158" s="164">
        <v>10715</v>
      </c>
      <c r="C3158" s="163" t="s">
        <v>99</v>
      </c>
      <c r="D3158" s="164">
        <v>1</v>
      </c>
      <c r="E3158" s="7">
        <v>155</v>
      </c>
      <c r="F3158" s="7">
        <v>0</v>
      </c>
      <c r="G3158" s="7">
        <v>0</v>
      </c>
      <c r="H3158" s="7">
        <v>0</v>
      </c>
      <c r="I3158" s="7">
        <v>155</v>
      </c>
      <c r="J3158" s="7">
        <v>0</v>
      </c>
      <c r="K3158" s="7">
        <v>155</v>
      </c>
      <c r="L3158" s="164">
        <v>1</v>
      </c>
      <c r="M3158" s="16">
        <v>0</v>
      </c>
      <c r="N3158" s="13">
        <v>46099</v>
      </c>
    </row>
    <row r="3159" spans="1:14" x14ac:dyDescent="0.15">
      <c r="A3159" s="163" t="s">
        <v>830</v>
      </c>
      <c r="B3159" s="164">
        <v>10042</v>
      </c>
      <c r="C3159" s="163" t="s">
        <v>99</v>
      </c>
      <c r="D3159" s="164">
        <v>1</v>
      </c>
      <c r="E3159" s="7">
        <v>145</v>
      </c>
      <c r="F3159" s="7">
        <v>0</v>
      </c>
      <c r="G3159" s="7">
        <v>0</v>
      </c>
      <c r="H3159" s="7">
        <v>0</v>
      </c>
      <c r="I3159" s="7">
        <v>145</v>
      </c>
      <c r="J3159" s="7">
        <v>0</v>
      </c>
      <c r="K3159" s="7">
        <v>145</v>
      </c>
      <c r="L3159" s="164">
        <v>1</v>
      </c>
      <c r="M3159" s="16">
        <v>0</v>
      </c>
      <c r="N3159" s="13">
        <v>46099</v>
      </c>
    </row>
    <row r="3160" spans="1:14" x14ac:dyDescent="0.15">
      <c r="A3160" s="163" t="s">
        <v>824</v>
      </c>
      <c r="B3160" s="164">
        <v>10447</v>
      </c>
      <c r="C3160" s="163" t="s">
        <v>99</v>
      </c>
      <c r="D3160" s="164">
        <v>1</v>
      </c>
      <c r="E3160" s="7">
        <v>210</v>
      </c>
      <c r="F3160" s="7">
        <v>0</v>
      </c>
      <c r="G3160" s="7">
        <v>0</v>
      </c>
      <c r="H3160" s="7">
        <v>0</v>
      </c>
      <c r="I3160" s="7">
        <v>210</v>
      </c>
      <c r="J3160" s="7">
        <v>0</v>
      </c>
      <c r="K3160" s="7">
        <v>210</v>
      </c>
      <c r="L3160" s="164">
        <v>1</v>
      </c>
      <c r="M3160" s="16">
        <v>0</v>
      </c>
      <c r="N3160" s="13">
        <v>46099</v>
      </c>
    </row>
    <row r="3161" spans="1:14" x14ac:dyDescent="0.15">
      <c r="A3161" s="163" t="s">
        <v>505</v>
      </c>
      <c r="B3161" s="164">
        <v>10470</v>
      </c>
      <c r="C3161" s="163" t="s">
        <v>5</v>
      </c>
      <c r="D3161" s="164">
        <v>1</v>
      </c>
      <c r="E3161" s="7">
        <v>275</v>
      </c>
      <c r="F3161" s="7">
        <v>0</v>
      </c>
      <c r="G3161" s="7">
        <v>0</v>
      </c>
      <c r="H3161" s="7">
        <v>0</v>
      </c>
      <c r="I3161" s="7">
        <v>275</v>
      </c>
      <c r="J3161" s="7">
        <v>0</v>
      </c>
      <c r="K3161" s="7">
        <v>275</v>
      </c>
      <c r="L3161" s="164">
        <v>1</v>
      </c>
      <c r="M3161" s="16">
        <v>0</v>
      </c>
      <c r="N3161" s="13">
        <v>46099</v>
      </c>
    </row>
    <row r="3162" spans="1:14" x14ac:dyDescent="0.15">
      <c r="A3162" s="163" t="s">
        <v>525</v>
      </c>
      <c r="B3162" s="164">
        <v>10214</v>
      </c>
      <c r="C3162" s="163" t="s">
        <v>491</v>
      </c>
      <c r="D3162" s="164">
        <v>1</v>
      </c>
      <c r="E3162" s="7">
        <v>265</v>
      </c>
      <c r="F3162" s="7">
        <v>0</v>
      </c>
      <c r="G3162" s="7">
        <v>0</v>
      </c>
      <c r="H3162" s="7">
        <v>0</v>
      </c>
      <c r="I3162" s="7">
        <v>265</v>
      </c>
      <c r="J3162" s="7">
        <v>0</v>
      </c>
      <c r="K3162" s="7">
        <v>265</v>
      </c>
      <c r="L3162" s="164">
        <v>1</v>
      </c>
      <c r="M3162" s="16">
        <v>0</v>
      </c>
      <c r="N3162" s="13">
        <v>46099</v>
      </c>
    </row>
    <row r="3163" spans="1:14" x14ac:dyDescent="0.15">
      <c r="A3163" s="163" t="s">
        <v>506</v>
      </c>
      <c r="B3163" s="164">
        <v>10221</v>
      </c>
      <c r="C3163" s="163" t="s">
        <v>491</v>
      </c>
      <c r="D3163" s="164">
        <v>1</v>
      </c>
      <c r="E3163" s="7">
        <v>255</v>
      </c>
      <c r="F3163" s="7">
        <v>0</v>
      </c>
      <c r="G3163" s="7">
        <v>0</v>
      </c>
      <c r="H3163" s="7">
        <v>0</v>
      </c>
      <c r="I3163" s="7">
        <v>255</v>
      </c>
      <c r="J3163" s="7">
        <v>0</v>
      </c>
      <c r="K3163" s="7">
        <v>255</v>
      </c>
      <c r="L3163" s="164">
        <v>1</v>
      </c>
      <c r="M3163" s="16">
        <v>0</v>
      </c>
      <c r="N3163" s="13">
        <v>46099</v>
      </c>
    </row>
    <row r="3164" spans="1:14" x14ac:dyDescent="0.15">
      <c r="A3164" s="163" t="s">
        <v>556</v>
      </c>
      <c r="B3164" s="164">
        <v>10220</v>
      </c>
      <c r="C3164" s="163" t="s">
        <v>491</v>
      </c>
      <c r="D3164" s="164">
        <v>2</v>
      </c>
      <c r="E3164" s="7">
        <v>450</v>
      </c>
      <c r="F3164" s="7">
        <v>0</v>
      </c>
      <c r="G3164" s="7">
        <v>0</v>
      </c>
      <c r="H3164" s="7">
        <v>0</v>
      </c>
      <c r="I3164" s="7">
        <v>450</v>
      </c>
      <c r="J3164" s="7">
        <v>0</v>
      </c>
      <c r="K3164" s="7">
        <v>450</v>
      </c>
      <c r="L3164" s="164">
        <v>1</v>
      </c>
      <c r="M3164" s="16">
        <v>0</v>
      </c>
      <c r="N3164" s="13">
        <v>46099</v>
      </c>
    </row>
    <row r="3165" spans="1:14" x14ac:dyDescent="0.15">
      <c r="A3165" s="163" t="s">
        <v>492</v>
      </c>
      <c r="B3165" s="164">
        <v>10216</v>
      </c>
      <c r="C3165" s="163" t="s">
        <v>491</v>
      </c>
      <c r="D3165" s="164">
        <v>1</v>
      </c>
      <c r="E3165" s="7">
        <v>245</v>
      </c>
      <c r="F3165" s="7">
        <v>0</v>
      </c>
      <c r="G3165" s="7">
        <v>0</v>
      </c>
      <c r="H3165" s="7">
        <v>0</v>
      </c>
      <c r="I3165" s="7">
        <v>245</v>
      </c>
      <c r="J3165" s="7">
        <v>0</v>
      </c>
      <c r="K3165" s="7">
        <v>245</v>
      </c>
      <c r="L3165" s="164">
        <v>1</v>
      </c>
      <c r="M3165" s="16">
        <v>0</v>
      </c>
      <c r="N3165" s="13">
        <v>46099</v>
      </c>
    </row>
    <row r="3166" spans="1:14" x14ac:dyDescent="0.15">
      <c r="A3166" s="163" t="s">
        <v>493</v>
      </c>
      <c r="B3166" s="164">
        <v>10264</v>
      </c>
      <c r="C3166" s="163" t="s">
        <v>9</v>
      </c>
      <c r="D3166" s="164">
        <v>6</v>
      </c>
      <c r="E3166" s="7">
        <v>1140</v>
      </c>
      <c r="F3166" s="7">
        <v>0</v>
      </c>
      <c r="G3166" s="7">
        <v>0</v>
      </c>
      <c r="H3166" s="7">
        <v>0</v>
      </c>
      <c r="I3166" s="7">
        <v>1140</v>
      </c>
      <c r="J3166" s="7">
        <v>0</v>
      </c>
      <c r="K3166" s="7">
        <v>1140</v>
      </c>
      <c r="L3166" s="164">
        <v>1</v>
      </c>
      <c r="M3166" s="16">
        <v>0</v>
      </c>
      <c r="N3166" s="13">
        <v>46099</v>
      </c>
    </row>
    <row r="3167" spans="1:14" x14ac:dyDescent="0.15">
      <c r="A3167" s="163" t="s">
        <v>587</v>
      </c>
      <c r="B3167" s="164">
        <v>10381</v>
      </c>
      <c r="C3167" s="163" t="s">
        <v>9</v>
      </c>
      <c r="D3167" s="164">
        <v>1</v>
      </c>
      <c r="E3167" s="7">
        <v>225</v>
      </c>
      <c r="F3167" s="7">
        <v>0</v>
      </c>
      <c r="G3167" s="7">
        <v>0</v>
      </c>
      <c r="H3167" s="7">
        <v>0</v>
      </c>
      <c r="I3167" s="7">
        <v>225</v>
      </c>
      <c r="J3167" s="7">
        <v>0</v>
      </c>
      <c r="K3167" s="7">
        <v>225</v>
      </c>
      <c r="L3167" s="164">
        <v>1</v>
      </c>
      <c r="M3167" s="16">
        <v>0</v>
      </c>
      <c r="N3167" s="13">
        <v>46099</v>
      </c>
    </row>
    <row r="3168" spans="1:14" x14ac:dyDescent="0.15">
      <c r="A3168" s="163" t="s">
        <v>494</v>
      </c>
      <c r="B3168" s="164">
        <v>10377</v>
      </c>
      <c r="C3168" s="163" t="s">
        <v>9</v>
      </c>
      <c r="D3168" s="164">
        <v>1</v>
      </c>
      <c r="E3168" s="7">
        <v>345</v>
      </c>
      <c r="F3168" s="7">
        <v>0</v>
      </c>
      <c r="G3168" s="7">
        <v>0</v>
      </c>
      <c r="H3168" s="7">
        <v>0</v>
      </c>
      <c r="I3168" s="7">
        <v>345</v>
      </c>
      <c r="J3168" s="7">
        <v>0</v>
      </c>
      <c r="K3168" s="7">
        <v>345</v>
      </c>
      <c r="L3168" s="164">
        <v>1</v>
      </c>
      <c r="M3168" s="16">
        <v>0</v>
      </c>
      <c r="N3168" s="13">
        <v>46099</v>
      </c>
    </row>
    <row r="3169" spans="1:14" x14ac:dyDescent="0.15">
      <c r="A3169" s="163" t="s">
        <v>507</v>
      </c>
      <c r="B3169" s="164">
        <v>10373</v>
      </c>
      <c r="C3169" s="163" t="s">
        <v>9</v>
      </c>
      <c r="D3169" s="164">
        <v>1</v>
      </c>
      <c r="E3169" s="7">
        <v>275</v>
      </c>
      <c r="F3169" s="7">
        <v>0</v>
      </c>
      <c r="G3169" s="7">
        <v>0</v>
      </c>
      <c r="H3169" s="7">
        <v>0</v>
      </c>
      <c r="I3169" s="7">
        <v>275</v>
      </c>
      <c r="J3169" s="7">
        <v>0</v>
      </c>
      <c r="K3169" s="7">
        <v>275</v>
      </c>
      <c r="L3169" s="164">
        <v>1</v>
      </c>
      <c r="M3169" s="16">
        <v>0</v>
      </c>
      <c r="N3169" s="13">
        <v>46099</v>
      </c>
    </row>
    <row r="3170" spans="1:14" x14ac:dyDescent="0.15">
      <c r="A3170" s="163" t="s">
        <v>495</v>
      </c>
      <c r="B3170" s="164">
        <v>10354</v>
      </c>
      <c r="C3170" s="163" t="s">
        <v>19</v>
      </c>
      <c r="D3170" s="164">
        <v>3</v>
      </c>
      <c r="E3170" s="7">
        <v>1050</v>
      </c>
      <c r="F3170" s="7">
        <v>0</v>
      </c>
      <c r="G3170" s="7">
        <v>0</v>
      </c>
      <c r="H3170" s="7">
        <v>0</v>
      </c>
      <c r="I3170" s="7">
        <v>1050</v>
      </c>
      <c r="J3170" s="7">
        <v>0</v>
      </c>
      <c r="K3170" s="7">
        <v>1050</v>
      </c>
      <c r="L3170" s="164">
        <v>1</v>
      </c>
      <c r="M3170" s="16">
        <v>0</v>
      </c>
      <c r="N3170" s="13">
        <v>46099</v>
      </c>
    </row>
    <row r="3171" spans="1:14" x14ac:dyDescent="0.15">
      <c r="A3171" s="163" t="s">
        <v>529</v>
      </c>
      <c r="B3171" s="164">
        <v>10353</v>
      </c>
      <c r="C3171" s="163" t="s">
        <v>19</v>
      </c>
      <c r="D3171" s="164">
        <v>1</v>
      </c>
      <c r="E3171" s="7">
        <v>350</v>
      </c>
      <c r="F3171" s="7">
        <v>0</v>
      </c>
      <c r="G3171" s="7">
        <v>0</v>
      </c>
      <c r="H3171" s="7">
        <v>0</v>
      </c>
      <c r="I3171" s="7">
        <v>350</v>
      </c>
      <c r="J3171" s="7">
        <v>0</v>
      </c>
      <c r="K3171" s="7">
        <v>350</v>
      </c>
      <c r="L3171" s="164">
        <v>1</v>
      </c>
      <c r="M3171" s="16">
        <v>0</v>
      </c>
      <c r="N3171" s="13">
        <v>46099</v>
      </c>
    </row>
    <row r="3172" spans="1:14" x14ac:dyDescent="0.15">
      <c r="A3172" s="163" t="s">
        <v>497</v>
      </c>
      <c r="B3172" s="164">
        <v>10359</v>
      </c>
      <c r="C3172" s="163" t="s">
        <v>19</v>
      </c>
      <c r="D3172" s="164">
        <v>1</v>
      </c>
      <c r="E3172" s="7">
        <v>385</v>
      </c>
      <c r="F3172" s="7">
        <v>0</v>
      </c>
      <c r="G3172" s="7">
        <v>0</v>
      </c>
      <c r="H3172" s="7">
        <v>0</v>
      </c>
      <c r="I3172" s="7">
        <v>385</v>
      </c>
      <c r="J3172" s="7">
        <v>0</v>
      </c>
      <c r="K3172" s="7">
        <v>385</v>
      </c>
      <c r="L3172" s="164">
        <v>1</v>
      </c>
      <c r="M3172" s="16">
        <v>0</v>
      </c>
      <c r="N3172" s="13">
        <v>46099</v>
      </c>
    </row>
    <row r="3173" spans="1:14" x14ac:dyDescent="0.15">
      <c r="A3173" s="163" t="s">
        <v>511</v>
      </c>
      <c r="B3173" s="164">
        <v>10227</v>
      </c>
      <c r="C3173" s="163" t="s">
        <v>19</v>
      </c>
      <c r="D3173" s="164">
        <v>1</v>
      </c>
      <c r="E3173" s="7">
        <v>385</v>
      </c>
      <c r="F3173" s="7">
        <v>0</v>
      </c>
      <c r="G3173" s="7">
        <v>0</v>
      </c>
      <c r="H3173" s="7">
        <v>0</v>
      </c>
      <c r="I3173" s="7">
        <v>385</v>
      </c>
      <c r="J3173" s="7">
        <v>0</v>
      </c>
      <c r="K3173" s="7">
        <v>385</v>
      </c>
      <c r="L3173" s="164">
        <v>1</v>
      </c>
      <c r="M3173" s="16">
        <v>0</v>
      </c>
      <c r="N3173" s="13">
        <v>46099</v>
      </c>
    </row>
    <row r="3174" spans="1:14" x14ac:dyDescent="0.15">
      <c r="A3174" s="163" t="s">
        <v>498</v>
      </c>
      <c r="B3174" s="164">
        <v>10356</v>
      </c>
      <c r="C3174" s="163" t="s">
        <v>19</v>
      </c>
      <c r="D3174" s="164">
        <v>2</v>
      </c>
      <c r="E3174" s="7">
        <v>720</v>
      </c>
      <c r="F3174" s="7">
        <v>0</v>
      </c>
      <c r="G3174" s="7">
        <v>0</v>
      </c>
      <c r="H3174" s="7">
        <v>0</v>
      </c>
      <c r="I3174" s="7">
        <v>720</v>
      </c>
      <c r="J3174" s="7">
        <v>0</v>
      </c>
      <c r="K3174" s="7">
        <v>720</v>
      </c>
      <c r="L3174" s="164">
        <v>1</v>
      </c>
      <c r="M3174" s="16">
        <v>0</v>
      </c>
      <c r="N3174" s="13">
        <v>46099</v>
      </c>
    </row>
    <row r="3175" spans="1:14" x14ac:dyDescent="0.15">
      <c r="A3175" s="163" t="s">
        <v>694</v>
      </c>
      <c r="B3175" s="164">
        <v>10422</v>
      </c>
      <c r="C3175" s="163" t="s">
        <v>79</v>
      </c>
      <c r="D3175" s="164">
        <v>1</v>
      </c>
      <c r="E3175" s="7">
        <v>448</v>
      </c>
      <c r="F3175" s="7">
        <v>0</v>
      </c>
      <c r="G3175" s="7">
        <v>0</v>
      </c>
      <c r="H3175" s="7">
        <v>0</v>
      </c>
      <c r="I3175" s="7">
        <v>448</v>
      </c>
      <c r="J3175" s="7">
        <v>0</v>
      </c>
      <c r="K3175" s="7">
        <v>448</v>
      </c>
      <c r="L3175" s="164">
        <v>1</v>
      </c>
      <c r="M3175" s="16">
        <v>0</v>
      </c>
      <c r="N3175" s="13">
        <v>46099</v>
      </c>
    </row>
    <row r="3176" spans="1:14" x14ac:dyDescent="0.15">
      <c r="A3176" s="163" t="s">
        <v>548</v>
      </c>
      <c r="B3176" s="164">
        <v>10031</v>
      </c>
      <c r="C3176" s="163" t="s">
        <v>0</v>
      </c>
      <c r="D3176" s="164">
        <v>1</v>
      </c>
      <c r="E3176" s="7">
        <v>715</v>
      </c>
      <c r="F3176" s="7">
        <v>0</v>
      </c>
      <c r="G3176" s="7">
        <v>0</v>
      </c>
      <c r="H3176" s="7">
        <v>0</v>
      </c>
      <c r="I3176" s="7">
        <v>715</v>
      </c>
      <c r="J3176" s="7">
        <v>0</v>
      </c>
      <c r="K3176" s="7">
        <v>715</v>
      </c>
      <c r="L3176" s="164">
        <v>1</v>
      </c>
      <c r="M3176" s="16">
        <v>0</v>
      </c>
      <c r="N3176" s="13">
        <v>46099</v>
      </c>
    </row>
    <row r="3177" spans="1:14" x14ac:dyDescent="0.15">
      <c r="A3177" s="163" t="s">
        <v>500</v>
      </c>
      <c r="B3177" s="164">
        <v>10494</v>
      </c>
      <c r="C3177" s="163" t="s">
        <v>98</v>
      </c>
      <c r="D3177" s="164">
        <v>1</v>
      </c>
      <c r="E3177" s="7">
        <v>38</v>
      </c>
      <c r="F3177" s="7">
        <v>0</v>
      </c>
      <c r="G3177" s="7">
        <v>0</v>
      </c>
      <c r="H3177" s="7">
        <v>0</v>
      </c>
      <c r="I3177" s="7">
        <v>38</v>
      </c>
      <c r="J3177" s="7">
        <v>0</v>
      </c>
      <c r="K3177" s="7">
        <v>38</v>
      </c>
      <c r="L3177" s="164">
        <v>1</v>
      </c>
      <c r="M3177" s="16">
        <v>0</v>
      </c>
      <c r="N3177" s="13">
        <v>46099</v>
      </c>
    </row>
    <row r="3178" spans="1:14" x14ac:dyDescent="0.15">
      <c r="A3178" s="163" t="s">
        <v>583</v>
      </c>
      <c r="B3178" s="164">
        <v>10158</v>
      </c>
      <c r="C3178" s="163" t="s">
        <v>519</v>
      </c>
      <c r="D3178" s="164">
        <v>1</v>
      </c>
      <c r="E3178" s="7">
        <v>385</v>
      </c>
      <c r="F3178" s="7">
        <v>0</v>
      </c>
      <c r="G3178" s="7">
        <v>0</v>
      </c>
      <c r="H3178" s="7">
        <v>0</v>
      </c>
      <c r="I3178" s="7">
        <v>385</v>
      </c>
      <c r="J3178" s="7">
        <v>0</v>
      </c>
      <c r="K3178" s="7">
        <v>385</v>
      </c>
      <c r="L3178" s="164">
        <v>1</v>
      </c>
      <c r="M3178" s="16">
        <v>0</v>
      </c>
      <c r="N3178" s="13">
        <v>46100</v>
      </c>
    </row>
    <row r="3179" spans="1:14" x14ac:dyDescent="0.15">
      <c r="A3179" s="163" t="s">
        <v>554</v>
      </c>
      <c r="B3179" s="164">
        <v>10067</v>
      </c>
      <c r="C3179" s="163" t="s">
        <v>481</v>
      </c>
      <c r="D3179" s="164">
        <v>1</v>
      </c>
      <c r="E3179" s="7">
        <v>275</v>
      </c>
      <c r="F3179" s="7">
        <v>0</v>
      </c>
      <c r="G3179" s="7">
        <v>0</v>
      </c>
      <c r="H3179" s="7">
        <v>0</v>
      </c>
      <c r="I3179" s="7">
        <v>275</v>
      </c>
      <c r="J3179" s="7">
        <v>0</v>
      </c>
      <c r="K3179" s="7">
        <v>275</v>
      </c>
      <c r="L3179" s="164">
        <v>1</v>
      </c>
      <c r="M3179" s="16">
        <v>0</v>
      </c>
      <c r="N3179" s="13">
        <v>46100</v>
      </c>
    </row>
    <row r="3180" spans="1:14" x14ac:dyDescent="0.15">
      <c r="A3180" s="163" t="s">
        <v>538</v>
      </c>
      <c r="B3180" s="164">
        <v>10645</v>
      </c>
      <c r="C3180" s="163" t="s">
        <v>519</v>
      </c>
      <c r="D3180" s="164">
        <v>1</v>
      </c>
      <c r="E3180" s="7">
        <v>340</v>
      </c>
      <c r="F3180" s="7">
        <v>0</v>
      </c>
      <c r="G3180" s="7">
        <v>0</v>
      </c>
      <c r="H3180" s="7">
        <v>0</v>
      </c>
      <c r="I3180" s="7">
        <v>340</v>
      </c>
      <c r="J3180" s="7">
        <v>0</v>
      </c>
      <c r="K3180" s="7">
        <v>340</v>
      </c>
      <c r="L3180" s="164">
        <v>1</v>
      </c>
      <c r="M3180" s="16">
        <v>0</v>
      </c>
      <c r="N3180" s="13">
        <v>46100</v>
      </c>
    </row>
    <row r="3181" spans="1:14" x14ac:dyDescent="0.15">
      <c r="A3181" s="163" t="s">
        <v>503</v>
      </c>
      <c r="B3181" s="164">
        <v>10044</v>
      </c>
      <c r="C3181" s="163" t="s">
        <v>481</v>
      </c>
      <c r="D3181" s="164">
        <v>1</v>
      </c>
      <c r="E3181" s="7">
        <v>260</v>
      </c>
      <c r="F3181" s="7">
        <v>0</v>
      </c>
      <c r="G3181" s="7">
        <v>0</v>
      </c>
      <c r="H3181" s="7">
        <v>0</v>
      </c>
      <c r="I3181" s="7">
        <v>260</v>
      </c>
      <c r="J3181" s="7">
        <v>0</v>
      </c>
      <c r="K3181" s="7">
        <v>260</v>
      </c>
      <c r="L3181" s="164">
        <v>1</v>
      </c>
      <c r="M3181" s="16">
        <v>0</v>
      </c>
      <c r="N3181" s="13">
        <v>46100</v>
      </c>
    </row>
    <row r="3182" spans="1:14" x14ac:dyDescent="0.15">
      <c r="A3182" s="163" t="s">
        <v>735</v>
      </c>
      <c r="B3182" s="164">
        <v>10652</v>
      </c>
      <c r="C3182" s="163" t="s">
        <v>483</v>
      </c>
      <c r="D3182" s="164">
        <v>1</v>
      </c>
      <c r="E3182" s="7">
        <v>315</v>
      </c>
      <c r="F3182" s="7">
        <v>0</v>
      </c>
      <c r="G3182" s="7">
        <v>0</v>
      </c>
      <c r="H3182" s="7">
        <v>0</v>
      </c>
      <c r="I3182" s="7">
        <v>315</v>
      </c>
      <c r="J3182" s="7">
        <v>0</v>
      </c>
      <c r="K3182" s="7">
        <v>315</v>
      </c>
      <c r="L3182" s="164">
        <v>1</v>
      </c>
      <c r="M3182" s="16">
        <v>0</v>
      </c>
      <c r="N3182" s="13">
        <v>46100</v>
      </c>
    </row>
    <row r="3183" spans="1:14" x14ac:dyDescent="0.15">
      <c r="A3183" s="163" t="s">
        <v>482</v>
      </c>
      <c r="B3183" s="164">
        <v>10109</v>
      </c>
      <c r="C3183" s="163" t="s">
        <v>483</v>
      </c>
      <c r="D3183" s="164">
        <v>2</v>
      </c>
      <c r="E3183" s="7">
        <v>550</v>
      </c>
      <c r="F3183" s="7">
        <v>0</v>
      </c>
      <c r="G3183" s="7">
        <v>0</v>
      </c>
      <c r="H3183" s="7">
        <v>0</v>
      </c>
      <c r="I3183" s="7">
        <v>550</v>
      </c>
      <c r="J3183" s="7">
        <v>0</v>
      </c>
      <c r="K3183" s="7">
        <v>550</v>
      </c>
      <c r="L3183" s="164">
        <v>1</v>
      </c>
      <c r="M3183" s="16">
        <v>0</v>
      </c>
      <c r="N3183" s="13">
        <v>46100</v>
      </c>
    </row>
    <row r="3184" spans="1:14" x14ac:dyDescent="0.15">
      <c r="A3184" s="163" t="s">
        <v>668</v>
      </c>
      <c r="B3184" s="164">
        <v>10137</v>
      </c>
      <c r="C3184" s="163" t="s">
        <v>519</v>
      </c>
      <c r="D3184" s="164">
        <v>1</v>
      </c>
      <c r="E3184" s="7">
        <v>350</v>
      </c>
      <c r="F3184" s="7">
        <v>0</v>
      </c>
      <c r="G3184" s="7">
        <v>0</v>
      </c>
      <c r="H3184" s="7">
        <v>0</v>
      </c>
      <c r="I3184" s="7">
        <v>350</v>
      </c>
      <c r="J3184" s="7">
        <v>0</v>
      </c>
      <c r="K3184" s="7">
        <v>350</v>
      </c>
      <c r="L3184" s="164">
        <v>1</v>
      </c>
      <c r="M3184" s="16">
        <v>0</v>
      </c>
      <c r="N3184" s="13">
        <v>46100</v>
      </c>
    </row>
    <row r="3185" spans="1:14" x14ac:dyDescent="0.15">
      <c r="A3185" s="163" t="s">
        <v>487</v>
      </c>
      <c r="B3185" s="164">
        <v>10442</v>
      </c>
      <c r="C3185" s="163" t="s">
        <v>99</v>
      </c>
      <c r="D3185" s="164">
        <v>3</v>
      </c>
      <c r="E3185" s="7">
        <v>249</v>
      </c>
      <c r="F3185" s="7">
        <v>0</v>
      </c>
      <c r="G3185" s="7">
        <v>0</v>
      </c>
      <c r="H3185" s="7">
        <v>0</v>
      </c>
      <c r="I3185" s="7">
        <v>249</v>
      </c>
      <c r="J3185" s="7">
        <v>0</v>
      </c>
      <c r="K3185" s="7">
        <v>249</v>
      </c>
      <c r="L3185" s="164">
        <v>1</v>
      </c>
      <c r="M3185" s="16">
        <v>0</v>
      </c>
      <c r="N3185" s="13">
        <v>46100</v>
      </c>
    </row>
    <row r="3186" spans="1:14" x14ac:dyDescent="0.15">
      <c r="A3186" s="163" t="s">
        <v>830</v>
      </c>
      <c r="B3186" s="164">
        <v>10042</v>
      </c>
      <c r="C3186" s="163" t="s">
        <v>99</v>
      </c>
      <c r="D3186" s="164">
        <v>1</v>
      </c>
      <c r="E3186" s="7">
        <v>145</v>
      </c>
      <c r="F3186" s="7">
        <v>0</v>
      </c>
      <c r="G3186" s="7">
        <v>0</v>
      </c>
      <c r="H3186" s="7">
        <v>0</v>
      </c>
      <c r="I3186" s="7">
        <v>145</v>
      </c>
      <c r="J3186" s="7">
        <v>0</v>
      </c>
      <c r="K3186" s="7">
        <v>145</v>
      </c>
      <c r="L3186" s="164">
        <v>1</v>
      </c>
      <c r="M3186" s="16">
        <v>0</v>
      </c>
      <c r="N3186" s="13">
        <v>46100</v>
      </c>
    </row>
    <row r="3187" spans="1:14" x14ac:dyDescent="0.15">
      <c r="A3187" s="163" t="s">
        <v>849</v>
      </c>
      <c r="B3187" s="164">
        <v>10491</v>
      </c>
      <c r="C3187" s="163" t="s">
        <v>98</v>
      </c>
      <c r="D3187" s="164">
        <v>1</v>
      </c>
      <c r="E3187" s="7">
        <v>25</v>
      </c>
      <c r="F3187" s="7">
        <v>0</v>
      </c>
      <c r="G3187" s="7">
        <v>0</v>
      </c>
      <c r="H3187" s="7">
        <v>0</v>
      </c>
      <c r="I3187" s="7">
        <v>25</v>
      </c>
      <c r="J3187" s="7">
        <v>0</v>
      </c>
      <c r="K3187" s="7">
        <v>25</v>
      </c>
      <c r="L3187" s="164">
        <v>1</v>
      </c>
      <c r="M3187" s="16">
        <v>0</v>
      </c>
      <c r="N3187" s="13">
        <v>46100</v>
      </c>
    </row>
    <row r="3188" spans="1:14" x14ac:dyDescent="0.15">
      <c r="A3188" s="163" t="s">
        <v>594</v>
      </c>
      <c r="B3188" s="164">
        <v>10212</v>
      </c>
      <c r="C3188" s="163" t="s">
        <v>491</v>
      </c>
      <c r="D3188" s="164">
        <v>1</v>
      </c>
      <c r="E3188" s="7">
        <v>245</v>
      </c>
      <c r="F3188" s="7">
        <v>0</v>
      </c>
      <c r="G3188" s="7">
        <v>0</v>
      </c>
      <c r="H3188" s="7">
        <v>0</v>
      </c>
      <c r="I3188" s="7">
        <v>245</v>
      </c>
      <c r="J3188" s="7">
        <v>0</v>
      </c>
      <c r="K3188" s="7">
        <v>245</v>
      </c>
      <c r="L3188" s="164">
        <v>1</v>
      </c>
      <c r="M3188" s="16">
        <v>0</v>
      </c>
      <c r="N3188" s="13">
        <v>46100</v>
      </c>
    </row>
    <row r="3189" spans="1:14" x14ac:dyDescent="0.15">
      <c r="A3189" s="163" t="s">
        <v>525</v>
      </c>
      <c r="B3189" s="164">
        <v>10214</v>
      </c>
      <c r="C3189" s="163" t="s">
        <v>491</v>
      </c>
      <c r="D3189" s="164">
        <v>1</v>
      </c>
      <c r="E3189" s="7">
        <v>265</v>
      </c>
      <c r="F3189" s="7">
        <v>0</v>
      </c>
      <c r="G3189" s="7">
        <v>0</v>
      </c>
      <c r="H3189" s="7">
        <v>0</v>
      </c>
      <c r="I3189" s="7">
        <v>265</v>
      </c>
      <c r="J3189" s="7">
        <v>0</v>
      </c>
      <c r="K3189" s="7">
        <v>265</v>
      </c>
      <c r="L3189" s="164">
        <v>1</v>
      </c>
      <c r="M3189" s="16">
        <v>0</v>
      </c>
      <c r="N3189" s="13">
        <v>46100</v>
      </c>
    </row>
    <row r="3190" spans="1:14" x14ac:dyDescent="0.15">
      <c r="A3190" s="163" t="s">
        <v>506</v>
      </c>
      <c r="B3190" s="164">
        <v>10221</v>
      </c>
      <c r="C3190" s="163" t="s">
        <v>491</v>
      </c>
      <c r="D3190" s="164">
        <v>1</v>
      </c>
      <c r="E3190" s="7">
        <v>255</v>
      </c>
      <c r="F3190" s="7">
        <v>0</v>
      </c>
      <c r="G3190" s="7">
        <v>0</v>
      </c>
      <c r="H3190" s="7">
        <v>0</v>
      </c>
      <c r="I3190" s="7">
        <v>255</v>
      </c>
      <c r="J3190" s="7">
        <v>0</v>
      </c>
      <c r="K3190" s="7">
        <v>255</v>
      </c>
      <c r="L3190" s="164">
        <v>1</v>
      </c>
      <c r="M3190" s="16">
        <v>0</v>
      </c>
      <c r="N3190" s="13">
        <v>46100</v>
      </c>
    </row>
    <row r="3191" spans="1:14" x14ac:dyDescent="0.15">
      <c r="A3191" s="163" t="s">
        <v>492</v>
      </c>
      <c r="B3191" s="164">
        <v>10216</v>
      </c>
      <c r="C3191" s="163" t="s">
        <v>491</v>
      </c>
      <c r="D3191" s="164">
        <v>2</v>
      </c>
      <c r="E3191" s="7">
        <v>490</v>
      </c>
      <c r="F3191" s="7">
        <v>0</v>
      </c>
      <c r="G3191" s="7">
        <v>0</v>
      </c>
      <c r="H3191" s="7">
        <v>0</v>
      </c>
      <c r="I3191" s="7">
        <v>490</v>
      </c>
      <c r="J3191" s="7">
        <v>0</v>
      </c>
      <c r="K3191" s="7">
        <v>490</v>
      </c>
      <c r="L3191" s="164">
        <v>1</v>
      </c>
      <c r="M3191" s="16">
        <v>0</v>
      </c>
      <c r="N3191" s="13">
        <v>46100</v>
      </c>
    </row>
    <row r="3192" spans="1:14" x14ac:dyDescent="0.15">
      <c r="A3192" s="163" t="s">
        <v>493</v>
      </c>
      <c r="B3192" s="164">
        <v>10264</v>
      </c>
      <c r="C3192" s="163" t="s">
        <v>9</v>
      </c>
      <c r="D3192" s="164">
        <v>4</v>
      </c>
      <c r="E3192" s="7">
        <v>760</v>
      </c>
      <c r="F3192" s="7">
        <v>0</v>
      </c>
      <c r="G3192" s="7">
        <v>0</v>
      </c>
      <c r="H3192" s="7">
        <v>0</v>
      </c>
      <c r="I3192" s="7">
        <v>760</v>
      </c>
      <c r="J3192" s="7">
        <v>0</v>
      </c>
      <c r="K3192" s="7">
        <v>760</v>
      </c>
      <c r="L3192" s="164">
        <v>1</v>
      </c>
      <c r="M3192" s="16">
        <v>0</v>
      </c>
      <c r="N3192" s="13">
        <v>46100</v>
      </c>
    </row>
    <row r="3193" spans="1:14" x14ac:dyDescent="0.15">
      <c r="A3193" s="163" t="s">
        <v>686</v>
      </c>
      <c r="B3193" s="164">
        <v>10366</v>
      </c>
      <c r="C3193" s="163" t="s">
        <v>9</v>
      </c>
      <c r="D3193" s="164">
        <v>1</v>
      </c>
      <c r="E3193" s="7">
        <v>270</v>
      </c>
      <c r="F3193" s="7">
        <v>0</v>
      </c>
      <c r="G3193" s="7">
        <v>0</v>
      </c>
      <c r="H3193" s="7">
        <v>0</v>
      </c>
      <c r="I3193" s="7">
        <v>270</v>
      </c>
      <c r="J3193" s="7">
        <v>0</v>
      </c>
      <c r="K3193" s="7">
        <v>270</v>
      </c>
      <c r="L3193" s="164">
        <v>1</v>
      </c>
      <c r="M3193" s="16">
        <v>0</v>
      </c>
      <c r="N3193" s="13">
        <v>46100</v>
      </c>
    </row>
    <row r="3194" spans="1:14" x14ac:dyDescent="0.15">
      <c r="A3194" s="163" t="s">
        <v>494</v>
      </c>
      <c r="B3194" s="164">
        <v>10377</v>
      </c>
      <c r="C3194" s="163" t="s">
        <v>9</v>
      </c>
      <c r="D3194" s="164">
        <v>1</v>
      </c>
      <c r="E3194" s="7">
        <v>345</v>
      </c>
      <c r="F3194" s="7">
        <v>0</v>
      </c>
      <c r="G3194" s="7">
        <v>0</v>
      </c>
      <c r="H3194" s="7">
        <v>0</v>
      </c>
      <c r="I3194" s="7">
        <v>345</v>
      </c>
      <c r="J3194" s="7">
        <v>0</v>
      </c>
      <c r="K3194" s="7">
        <v>345</v>
      </c>
      <c r="L3194" s="164">
        <v>1</v>
      </c>
      <c r="M3194" s="16">
        <v>0</v>
      </c>
      <c r="N3194" s="13">
        <v>46100</v>
      </c>
    </row>
    <row r="3195" spans="1:14" x14ac:dyDescent="0.15">
      <c r="A3195" s="163" t="s">
        <v>553</v>
      </c>
      <c r="B3195" s="164">
        <v>10481</v>
      </c>
      <c r="C3195" s="163" t="s">
        <v>77</v>
      </c>
      <c r="D3195" s="164">
        <v>1</v>
      </c>
      <c r="E3195" s="7">
        <v>860</v>
      </c>
      <c r="F3195" s="7">
        <v>0</v>
      </c>
      <c r="G3195" s="7">
        <v>0</v>
      </c>
      <c r="H3195" s="7">
        <v>0</v>
      </c>
      <c r="I3195" s="7">
        <v>860</v>
      </c>
      <c r="J3195" s="7">
        <v>0</v>
      </c>
      <c r="K3195" s="7">
        <v>860</v>
      </c>
      <c r="L3195" s="164">
        <v>1</v>
      </c>
      <c r="M3195" s="16">
        <v>0</v>
      </c>
      <c r="N3195" s="13">
        <v>46100</v>
      </c>
    </row>
    <row r="3196" spans="1:14" x14ac:dyDescent="0.15">
      <c r="A3196" s="163" t="s">
        <v>546</v>
      </c>
      <c r="B3196" s="164">
        <v>10391</v>
      </c>
      <c r="C3196" s="163" t="s">
        <v>31</v>
      </c>
      <c r="D3196" s="164">
        <v>1</v>
      </c>
      <c r="E3196" s="7">
        <v>325</v>
      </c>
      <c r="F3196" s="7">
        <v>0</v>
      </c>
      <c r="G3196" s="7">
        <v>0</v>
      </c>
      <c r="H3196" s="7">
        <v>0</v>
      </c>
      <c r="I3196" s="7">
        <v>325</v>
      </c>
      <c r="J3196" s="7">
        <v>0</v>
      </c>
      <c r="K3196" s="7">
        <v>325</v>
      </c>
      <c r="L3196" s="164">
        <v>1</v>
      </c>
      <c r="M3196" s="16">
        <v>0</v>
      </c>
      <c r="N3196" s="13">
        <v>46100</v>
      </c>
    </row>
    <row r="3197" spans="1:14" x14ac:dyDescent="0.15">
      <c r="A3197" s="163" t="s">
        <v>512</v>
      </c>
      <c r="B3197" s="164">
        <v>10427</v>
      </c>
      <c r="C3197" s="163" t="s">
        <v>12</v>
      </c>
      <c r="D3197" s="164">
        <v>2</v>
      </c>
      <c r="E3197" s="7">
        <v>718</v>
      </c>
      <c r="F3197" s="7">
        <v>0</v>
      </c>
      <c r="G3197" s="7">
        <v>0</v>
      </c>
      <c r="H3197" s="7">
        <v>0</v>
      </c>
      <c r="I3197" s="7">
        <v>718</v>
      </c>
      <c r="J3197" s="7">
        <v>0</v>
      </c>
      <c r="K3197" s="7">
        <v>718</v>
      </c>
      <c r="L3197" s="164">
        <v>1</v>
      </c>
      <c r="M3197" s="16">
        <v>0</v>
      </c>
      <c r="N3197" s="13">
        <v>46100</v>
      </c>
    </row>
    <row r="3198" spans="1:14" x14ac:dyDescent="0.15">
      <c r="A3198" s="163" t="s">
        <v>627</v>
      </c>
      <c r="B3198" s="164">
        <v>10546</v>
      </c>
      <c r="C3198" s="163" t="s">
        <v>399</v>
      </c>
      <c r="D3198" s="164">
        <v>1</v>
      </c>
      <c r="E3198" s="7">
        <v>0</v>
      </c>
      <c r="F3198" s="7">
        <v>0</v>
      </c>
      <c r="G3198" s="7">
        <v>0</v>
      </c>
      <c r="H3198" s="7">
        <v>0</v>
      </c>
      <c r="I3198" s="7">
        <v>0</v>
      </c>
      <c r="J3198" s="7">
        <v>0</v>
      </c>
      <c r="K3198" s="7">
        <v>0</v>
      </c>
      <c r="L3198" s="164">
        <v>0</v>
      </c>
      <c r="M3198" s="16">
        <v>0</v>
      </c>
      <c r="N3198" s="13">
        <v>46100</v>
      </c>
    </row>
    <row r="3199" spans="1:14" x14ac:dyDescent="0.15">
      <c r="A3199" s="163" t="s">
        <v>820</v>
      </c>
      <c r="B3199" s="164">
        <v>10250</v>
      </c>
      <c r="C3199" s="163" t="s">
        <v>399</v>
      </c>
      <c r="D3199" s="164">
        <v>1</v>
      </c>
      <c r="E3199" s="7">
        <v>0</v>
      </c>
      <c r="F3199" s="7">
        <v>0</v>
      </c>
      <c r="G3199" s="7">
        <v>0</v>
      </c>
      <c r="H3199" s="7">
        <v>0</v>
      </c>
      <c r="I3199" s="7">
        <v>0</v>
      </c>
      <c r="J3199" s="7">
        <v>0</v>
      </c>
      <c r="K3199" s="7">
        <v>0</v>
      </c>
      <c r="L3199" s="164">
        <v>0</v>
      </c>
      <c r="M3199" s="16">
        <v>0</v>
      </c>
      <c r="N3199" s="13">
        <v>46100</v>
      </c>
    </row>
    <row r="3200" spans="1:14" x14ac:dyDescent="0.15">
      <c r="A3200" s="163" t="s">
        <v>427</v>
      </c>
      <c r="B3200" s="164">
        <v>10633</v>
      </c>
      <c r="C3200" s="163" t="s">
        <v>727</v>
      </c>
      <c r="D3200" s="164">
        <v>1</v>
      </c>
      <c r="E3200" s="7">
        <v>159</v>
      </c>
      <c r="F3200" s="7">
        <v>0</v>
      </c>
      <c r="G3200" s="7">
        <v>0</v>
      </c>
      <c r="H3200" s="7">
        <v>0</v>
      </c>
      <c r="I3200" s="7">
        <v>159</v>
      </c>
      <c r="J3200" s="7">
        <v>0</v>
      </c>
      <c r="K3200" s="7">
        <v>159</v>
      </c>
      <c r="L3200" s="164">
        <v>1</v>
      </c>
      <c r="M3200" s="16">
        <v>0</v>
      </c>
      <c r="N3200" s="13">
        <v>46100</v>
      </c>
    </row>
    <row r="3201" spans="1:14" x14ac:dyDescent="0.15">
      <c r="A3201" s="163" t="s">
        <v>874</v>
      </c>
      <c r="B3201" s="164">
        <v>10746</v>
      </c>
      <c r="C3201" s="163" t="s">
        <v>727</v>
      </c>
      <c r="D3201" s="164">
        <v>1</v>
      </c>
      <c r="E3201" s="7">
        <v>218</v>
      </c>
      <c r="F3201" s="7">
        <v>0</v>
      </c>
      <c r="G3201" s="7">
        <v>0</v>
      </c>
      <c r="H3201" s="7">
        <v>0</v>
      </c>
      <c r="I3201" s="7">
        <v>218</v>
      </c>
      <c r="J3201" s="7">
        <v>0</v>
      </c>
      <c r="K3201" s="7">
        <v>218</v>
      </c>
      <c r="L3201" s="164">
        <v>1</v>
      </c>
      <c r="M3201" s="16">
        <v>0</v>
      </c>
      <c r="N3201" s="13">
        <v>46100</v>
      </c>
    </row>
    <row r="3202" spans="1:14" x14ac:dyDescent="0.15">
      <c r="A3202" s="163" t="s">
        <v>501</v>
      </c>
      <c r="B3202" s="164">
        <v>10450</v>
      </c>
      <c r="C3202" s="163" t="s">
        <v>38</v>
      </c>
      <c r="D3202" s="164">
        <v>1</v>
      </c>
      <c r="E3202" s="7">
        <v>470</v>
      </c>
      <c r="F3202" s="7">
        <v>0</v>
      </c>
      <c r="G3202" s="7">
        <v>0</v>
      </c>
      <c r="H3202" s="7">
        <v>14.69</v>
      </c>
      <c r="I3202" s="7">
        <v>455.31</v>
      </c>
      <c r="J3202" s="7">
        <v>0</v>
      </c>
      <c r="K3202" s="7">
        <v>455.31</v>
      </c>
      <c r="L3202" s="164">
        <v>1</v>
      </c>
      <c r="M3202" s="16">
        <v>0</v>
      </c>
      <c r="N3202" s="13">
        <v>46101</v>
      </c>
    </row>
    <row r="3203" spans="1:14" x14ac:dyDescent="0.15">
      <c r="A3203" s="163" t="s">
        <v>480</v>
      </c>
      <c r="B3203" s="164">
        <v>10225</v>
      </c>
      <c r="C3203" s="163" t="s">
        <v>481</v>
      </c>
      <c r="D3203" s="164">
        <v>1</v>
      </c>
      <c r="E3203" s="7">
        <v>255</v>
      </c>
      <c r="F3203" s="7">
        <v>0</v>
      </c>
      <c r="G3203" s="7">
        <v>0</v>
      </c>
      <c r="H3203" s="7">
        <v>0</v>
      </c>
      <c r="I3203" s="7">
        <v>255</v>
      </c>
      <c r="J3203" s="7">
        <v>0</v>
      </c>
      <c r="K3203" s="7">
        <v>255</v>
      </c>
      <c r="L3203" s="164">
        <v>1</v>
      </c>
      <c r="M3203" s="16">
        <v>0</v>
      </c>
      <c r="N3203" s="13">
        <v>46101</v>
      </c>
    </row>
    <row r="3204" spans="1:14" x14ac:dyDescent="0.15">
      <c r="A3204" s="163" t="s">
        <v>577</v>
      </c>
      <c r="B3204" s="164">
        <v>10097</v>
      </c>
      <c r="C3204" s="163" t="s">
        <v>483</v>
      </c>
      <c r="D3204" s="164">
        <v>1</v>
      </c>
      <c r="E3204" s="7">
        <v>355</v>
      </c>
      <c r="F3204" s="7">
        <v>0</v>
      </c>
      <c r="G3204" s="7">
        <v>0</v>
      </c>
      <c r="H3204" s="7">
        <v>0</v>
      </c>
      <c r="I3204" s="7">
        <v>355</v>
      </c>
      <c r="J3204" s="7">
        <v>0</v>
      </c>
      <c r="K3204" s="7">
        <v>355</v>
      </c>
      <c r="L3204" s="164">
        <v>1</v>
      </c>
      <c r="M3204" s="16">
        <v>0</v>
      </c>
      <c r="N3204" s="13">
        <v>46101</v>
      </c>
    </row>
    <row r="3205" spans="1:14" x14ac:dyDescent="0.15">
      <c r="A3205" s="163" t="s">
        <v>561</v>
      </c>
      <c r="B3205" s="164">
        <v>10088</v>
      </c>
      <c r="C3205" s="163" t="s">
        <v>481</v>
      </c>
      <c r="D3205" s="164">
        <v>1</v>
      </c>
      <c r="E3205" s="7">
        <v>275</v>
      </c>
      <c r="F3205" s="7">
        <v>0</v>
      </c>
      <c r="G3205" s="7">
        <v>0</v>
      </c>
      <c r="H3205" s="7">
        <v>0</v>
      </c>
      <c r="I3205" s="7">
        <v>275</v>
      </c>
      <c r="J3205" s="7">
        <v>0</v>
      </c>
      <c r="K3205" s="7">
        <v>275</v>
      </c>
      <c r="L3205" s="164">
        <v>1</v>
      </c>
      <c r="M3205" s="16">
        <v>0</v>
      </c>
      <c r="N3205" s="13">
        <v>46101</v>
      </c>
    </row>
    <row r="3206" spans="1:14" x14ac:dyDescent="0.15">
      <c r="A3206" s="163" t="s">
        <v>585</v>
      </c>
      <c r="B3206" s="164">
        <v>10441</v>
      </c>
      <c r="C3206" s="163" t="s">
        <v>99</v>
      </c>
      <c r="D3206" s="164">
        <v>1</v>
      </c>
      <c r="E3206" s="7">
        <v>250</v>
      </c>
      <c r="F3206" s="7">
        <v>0</v>
      </c>
      <c r="G3206" s="7">
        <v>0</v>
      </c>
      <c r="H3206" s="7">
        <v>0</v>
      </c>
      <c r="I3206" s="7">
        <v>250</v>
      </c>
      <c r="J3206" s="7">
        <v>0</v>
      </c>
      <c r="K3206" s="7">
        <v>250</v>
      </c>
      <c r="L3206" s="164">
        <v>1</v>
      </c>
      <c r="M3206" s="16">
        <v>0</v>
      </c>
      <c r="N3206" s="13">
        <v>46101</v>
      </c>
    </row>
    <row r="3207" spans="1:14" x14ac:dyDescent="0.15">
      <c r="A3207" s="163" t="s">
        <v>542</v>
      </c>
      <c r="B3207" s="164">
        <v>10436</v>
      </c>
      <c r="C3207" s="163" t="s">
        <v>99</v>
      </c>
      <c r="D3207" s="164">
        <v>1</v>
      </c>
      <c r="E3207" s="7">
        <v>45</v>
      </c>
      <c r="F3207" s="7">
        <v>0</v>
      </c>
      <c r="G3207" s="7">
        <v>0</v>
      </c>
      <c r="H3207" s="7">
        <v>0</v>
      </c>
      <c r="I3207" s="7">
        <v>45</v>
      </c>
      <c r="J3207" s="7">
        <v>0</v>
      </c>
      <c r="K3207" s="7">
        <v>45</v>
      </c>
      <c r="L3207" s="164">
        <v>1</v>
      </c>
      <c r="M3207" s="16">
        <v>0</v>
      </c>
      <c r="N3207" s="13">
        <v>46101</v>
      </c>
    </row>
    <row r="3208" spans="1:14" x14ac:dyDescent="0.15">
      <c r="A3208" s="163" t="s">
        <v>505</v>
      </c>
      <c r="B3208" s="164">
        <v>10470</v>
      </c>
      <c r="C3208" s="163" t="s">
        <v>5</v>
      </c>
      <c r="D3208" s="164">
        <v>1</v>
      </c>
      <c r="E3208" s="7">
        <v>275</v>
      </c>
      <c r="F3208" s="7">
        <v>0</v>
      </c>
      <c r="G3208" s="7">
        <v>0</v>
      </c>
      <c r="H3208" s="7">
        <v>0</v>
      </c>
      <c r="I3208" s="7">
        <v>275</v>
      </c>
      <c r="J3208" s="7">
        <v>0</v>
      </c>
      <c r="K3208" s="7">
        <v>275</v>
      </c>
      <c r="L3208" s="164">
        <v>1</v>
      </c>
      <c r="M3208" s="16">
        <v>0</v>
      </c>
      <c r="N3208" s="13">
        <v>46101</v>
      </c>
    </row>
    <row r="3209" spans="1:14" x14ac:dyDescent="0.15">
      <c r="A3209" s="163" t="s">
        <v>552</v>
      </c>
      <c r="B3209" s="164">
        <v>10211</v>
      </c>
      <c r="C3209" s="163" t="s">
        <v>491</v>
      </c>
      <c r="D3209" s="164">
        <v>1</v>
      </c>
      <c r="E3209" s="7">
        <v>265</v>
      </c>
      <c r="F3209" s="7">
        <v>0</v>
      </c>
      <c r="G3209" s="7">
        <v>0</v>
      </c>
      <c r="H3209" s="7">
        <v>0</v>
      </c>
      <c r="I3209" s="7">
        <v>265</v>
      </c>
      <c r="J3209" s="7">
        <v>0</v>
      </c>
      <c r="K3209" s="7">
        <v>265</v>
      </c>
      <c r="L3209" s="164">
        <v>1</v>
      </c>
      <c r="M3209" s="16">
        <v>0</v>
      </c>
      <c r="N3209" s="13">
        <v>46101</v>
      </c>
    </row>
    <row r="3210" spans="1:14" x14ac:dyDescent="0.15">
      <c r="A3210" s="163" t="s">
        <v>562</v>
      </c>
      <c r="B3210" s="164">
        <v>10218</v>
      </c>
      <c r="C3210" s="163" t="s">
        <v>491</v>
      </c>
      <c r="D3210" s="164">
        <v>1</v>
      </c>
      <c r="E3210" s="7">
        <v>245</v>
      </c>
      <c r="F3210" s="7">
        <v>0</v>
      </c>
      <c r="G3210" s="7">
        <v>0</v>
      </c>
      <c r="H3210" s="7">
        <v>0</v>
      </c>
      <c r="I3210" s="7">
        <v>245</v>
      </c>
      <c r="J3210" s="7">
        <v>0</v>
      </c>
      <c r="K3210" s="7">
        <v>245</v>
      </c>
      <c r="L3210" s="164">
        <v>1</v>
      </c>
      <c r="M3210" s="16">
        <v>0</v>
      </c>
      <c r="N3210" s="13">
        <v>46101</v>
      </c>
    </row>
    <row r="3211" spans="1:14" x14ac:dyDescent="0.15">
      <c r="A3211" s="163" t="s">
        <v>490</v>
      </c>
      <c r="B3211" s="164">
        <v>10223</v>
      </c>
      <c r="C3211" s="163" t="s">
        <v>491</v>
      </c>
      <c r="D3211" s="164">
        <v>1</v>
      </c>
      <c r="E3211" s="7">
        <v>275</v>
      </c>
      <c r="F3211" s="7">
        <v>0</v>
      </c>
      <c r="G3211" s="7">
        <v>0</v>
      </c>
      <c r="H3211" s="7">
        <v>0</v>
      </c>
      <c r="I3211" s="7">
        <v>275</v>
      </c>
      <c r="J3211" s="7">
        <v>0</v>
      </c>
      <c r="K3211" s="7">
        <v>275</v>
      </c>
      <c r="L3211" s="164">
        <v>1</v>
      </c>
      <c r="M3211" s="16">
        <v>0</v>
      </c>
      <c r="N3211" s="13">
        <v>46101</v>
      </c>
    </row>
    <row r="3212" spans="1:14" x14ac:dyDescent="0.15">
      <c r="A3212" s="163" t="s">
        <v>493</v>
      </c>
      <c r="B3212" s="164">
        <v>10264</v>
      </c>
      <c r="C3212" s="163" t="s">
        <v>9</v>
      </c>
      <c r="D3212" s="164">
        <v>5</v>
      </c>
      <c r="E3212" s="7">
        <v>950</v>
      </c>
      <c r="F3212" s="7">
        <v>0</v>
      </c>
      <c r="G3212" s="7">
        <v>0</v>
      </c>
      <c r="H3212" s="7">
        <v>43.63</v>
      </c>
      <c r="I3212" s="7">
        <v>906.37</v>
      </c>
      <c r="J3212" s="7">
        <v>0</v>
      </c>
      <c r="K3212" s="7">
        <v>906.37</v>
      </c>
      <c r="L3212" s="164">
        <v>1</v>
      </c>
      <c r="M3212" s="16">
        <v>0</v>
      </c>
      <c r="N3212" s="13">
        <v>46101</v>
      </c>
    </row>
    <row r="3213" spans="1:14" x14ac:dyDescent="0.15">
      <c r="A3213" s="163" t="s">
        <v>494</v>
      </c>
      <c r="B3213" s="164">
        <v>10377</v>
      </c>
      <c r="C3213" s="163" t="s">
        <v>9</v>
      </c>
      <c r="D3213" s="164">
        <v>1</v>
      </c>
      <c r="E3213" s="7">
        <v>345</v>
      </c>
      <c r="F3213" s="7">
        <v>0</v>
      </c>
      <c r="G3213" s="7">
        <v>0</v>
      </c>
      <c r="H3213" s="7">
        <v>10.79</v>
      </c>
      <c r="I3213" s="7">
        <v>334.21</v>
      </c>
      <c r="J3213" s="7">
        <v>0</v>
      </c>
      <c r="K3213" s="7">
        <v>334.21</v>
      </c>
      <c r="L3213" s="164">
        <v>1</v>
      </c>
      <c r="M3213" s="16">
        <v>0</v>
      </c>
      <c r="N3213" s="13">
        <v>46101</v>
      </c>
    </row>
    <row r="3214" spans="1:14" x14ac:dyDescent="0.15">
      <c r="A3214" s="163" t="s">
        <v>509</v>
      </c>
      <c r="B3214" s="164">
        <v>10364</v>
      </c>
      <c r="C3214" s="163" t="s">
        <v>9</v>
      </c>
      <c r="D3214" s="164">
        <v>1</v>
      </c>
      <c r="E3214" s="7">
        <v>330</v>
      </c>
      <c r="F3214" s="7">
        <v>0</v>
      </c>
      <c r="G3214" s="7">
        <v>0</v>
      </c>
      <c r="H3214" s="7">
        <v>10.31</v>
      </c>
      <c r="I3214" s="7">
        <v>319.69</v>
      </c>
      <c r="J3214" s="7">
        <v>0</v>
      </c>
      <c r="K3214" s="7">
        <v>319.69</v>
      </c>
      <c r="L3214" s="164">
        <v>1</v>
      </c>
      <c r="M3214" s="16">
        <v>0</v>
      </c>
      <c r="N3214" s="13">
        <v>46101</v>
      </c>
    </row>
    <row r="3215" spans="1:14" x14ac:dyDescent="0.15">
      <c r="A3215" s="163" t="s">
        <v>604</v>
      </c>
      <c r="B3215" s="164">
        <v>10685</v>
      </c>
      <c r="C3215" s="163" t="s">
        <v>9</v>
      </c>
      <c r="D3215" s="164">
        <v>1</v>
      </c>
      <c r="E3215" s="7">
        <v>225</v>
      </c>
      <c r="F3215" s="7">
        <v>0</v>
      </c>
      <c r="G3215" s="7">
        <v>0</v>
      </c>
      <c r="H3215" s="7">
        <v>22.31</v>
      </c>
      <c r="I3215" s="7">
        <v>202.69</v>
      </c>
      <c r="J3215" s="7">
        <v>0</v>
      </c>
      <c r="K3215" s="7">
        <v>202.69</v>
      </c>
      <c r="L3215" s="164">
        <v>1</v>
      </c>
      <c r="M3215" s="16">
        <v>0</v>
      </c>
      <c r="N3215" s="13">
        <v>46101</v>
      </c>
    </row>
    <row r="3216" spans="1:14" x14ac:dyDescent="0.15">
      <c r="A3216" s="163" t="s">
        <v>770</v>
      </c>
      <c r="B3216" s="164">
        <v>10483</v>
      </c>
      <c r="C3216" s="163" t="s">
        <v>77</v>
      </c>
      <c r="D3216" s="164">
        <v>1</v>
      </c>
      <c r="E3216" s="7">
        <v>1320</v>
      </c>
      <c r="F3216" s="7">
        <v>0</v>
      </c>
      <c r="G3216" s="7">
        <v>0</v>
      </c>
      <c r="H3216" s="7">
        <v>0</v>
      </c>
      <c r="I3216" s="7">
        <v>1320</v>
      </c>
      <c r="J3216" s="7">
        <v>0</v>
      </c>
      <c r="K3216" s="7">
        <v>1320</v>
      </c>
      <c r="L3216" s="164">
        <v>1</v>
      </c>
      <c r="M3216" s="16">
        <v>0</v>
      </c>
      <c r="N3216" s="13">
        <v>46101</v>
      </c>
    </row>
    <row r="3217" spans="1:14" x14ac:dyDescent="0.15">
      <c r="A3217" s="163" t="s">
        <v>496</v>
      </c>
      <c r="B3217" s="164">
        <v>10360</v>
      </c>
      <c r="C3217" s="163" t="s">
        <v>19</v>
      </c>
      <c r="D3217" s="164">
        <v>1</v>
      </c>
      <c r="E3217" s="7">
        <v>385</v>
      </c>
      <c r="F3217" s="7">
        <v>0</v>
      </c>
      <c r="G3217" s="7">
        <v>0</v>
      </c>
      <c r="H3217" s="7">
        <v>0</v>
      </c>
      <c r="I3217" s="7">
        <v>385</v>
      </c>
      <c r="J3217" s="7">
        <v>0</v>
      </c>
      <c r="K3217" s="7">
        <v>385</v>
      </c>
      <c r="L3217" s="164">
        <v>1</v>
      </c>
      <c r="M3217" s="16">
        <v>0</v>
      </c>
      <c r="N3217" s="13">
        <v>46101</v>
      </c>
    </row>
    <row r="3218" spans="1:14" x14ac:dyDescent="0.15">
      <c r="A3218" s="163" t="s">
        <v>498</v>
      </c>
      <c r="B3218" s="164">
        <v>10356</v>
      </c>
      <c r="C3218" s="163" t="s">
        <v>19</v>
      </c>
      <c r="D3218" s="164">
        <v>2</v>
      </c>
      <c r="E3218" s="7">
        <v>720</v>
      </c>
      <c r="F3218" s="7">
        <v>0</v>
      </c>
      <c r="G3218" s="7">
        <v>0</v>
      </c>
      <c r="H3218" s="7">
        <v>0</v>
      </c>
      <c r="I3218" s="7">
        <v>720</v>
      </c>
      <c r="J3218" s="7">
        <v>0</v>
      </c>
      <c r="K3218" s="7">
        <v>720</v>
      </c>
      <c r="L3218" s="164">
        <v>1</v>
      </c>
      <c r="M3218" s="16">
        <v>0</v>
      </c>
      <c r="N3218" s="13">
        <v>46101</v>
      </c>
    </row>
    <row r="3219" spans="1:14" x14ac:dyDescent="0.15">
      <c r="A3219" s="163" t="s">
        <v>512</v>
      </c>
      <c r="B3219" s="164">
        <v>10427</v>
      </c>
      <c r="C3219" s="163" t="s">
        <v>12</v>
      </c>
      <c r="D3219" s="164">
        <v>2</v>
      </c>
      <c r="E3219" s="7">
        <v>718</v>
      </c>
      <c r="F3219" s="7">
        <v>0</v>
      </c>
      <c r="G3219" s="7">
        <v>0</v>
      </c>
      <c r="H3219" s="7">
        <v>22.45</v>
      </c>
      <c r="I3219" s="7">
        <v>695.55</v>
      </c>
      <c r="J3219" s="7">
        <v>0</v>
      </c>
      <c r="K3219" s="7">
        <v>695.55</v>
      </c>
      <c r="L3219" s="164">
        <v>1</v>
      </c>
      <c r="M3219" s="16">
        <v>0</v>
      </c>
      <c r="N3219" s="13">
        <v>46101</v>
      </c>
    </row>
    <row r="3220" spans="1:14" x14ac:dyDescent="0.15">
      <c r="A3220" s="163" t="s">
        <v>617</v>
      </c>
      <c r="B3220" s="164">
        <v>10428</v>
      </c>
      <c r="C3220" s="163" t="s">
        <v>12</v>
      </c>
      <c r="D3220" s="164">
        <v>2</v>
      </c>
      <c r="E3220" s="7">
        <v>698</v>
      </c>
      <c r="F3220" s="7">
        <v>0</v>
      </c>
      <c r="G3220" s="7">
        <v>0</v>
      </c>
      <c r="H3220" s="7">
        <v>21.82</v>
      </c>
      <c r="I3220" s="7">
        <v>676.18</v>
      </c>
      <c r="J3220" s="7">
        <v>0</v>
      </c>
      <c r="K3220" s="7">
        <v>676.18</v>
      </c>
      <c r="L3220" s="164">
        <v>1</v>
      </c>
      <c r="M3220" s="16">
        <v>0</v>
      </c>
      <c r="N3220" s="13">
        <v>46101</v>
      </c>
    </row>
    <row r="3221" spans="1:14" x14ac:dyDescent="0.15">
      <c r="A3221" s="163" t="s">
        <v>882</v>
      </c>
      <c r="B3221" s="164">
        <v>10768</v>
      </c>
      <c r="C3221" s="163" t="s">
        <v>98</v>
      </c>
      <c r="D3221" s="164">
        <v>1</v>
      </c>
      <c r="E3221" s="7">
        <v>180</v>
      </c>
      <c r="F3221" s="7">
        <v>0</v>
      </c>
      <c r="G3221" s="7">
        <v>0</v>
      </c>
      <c r="H3221" s="7">
        <v>0</v>
      </c>
      <c r="I3221" s="7">
        <v>180</v>
      </c>
      <c r="J3221" s="7">
        <v>0</v>
      </c>
      <c r="K3221" s="7">
        <v>180</v>
      </c>
      <c r="L3221" s="164">
        <v>1</v>
      </c>
      <c r="M3221" s="16">
        <v>0</v>
      </c>
      <c r="N3221" s="13">
        <v>46101</v>
      </c>
    </row>
    <row r="3222" spans="1:14" x14ac:dyDescent="0.15">
      <c r="A3222" s="163" t="s">
        <v>427</v>
      </c>
      <c r="B3222" s="164">
        <v>10633</v>
      </c>
      <c r="C3222" s="163" t="s">
        <v>727</v>
      </c>
      <c r="D3222" s="164">
        <v>3</v>
      </c>
      <c r="E3222" s="7">
        <v>477</v>
      </c>
      <c r="F3222" s="7">
        <v>0</v>
      </c>
      <c r="G3222" s="7">
        <v>0</v>
      </c>
      <c r="H3222" s="7">
        <v>0</v>
      </c>
      <c r="I3222" s="7">
        <v>477</v>
      </c>
      <c r="J3222" s="7">
        <v>0</v>
      </c>
      <c r="K3222" s="7">
        <v>477</v>
      </c>
      <c r="L3222" s="164">
        <v>1</v>
      </c>
      <c r="M3222" s="16">
        <v>0</v>
      </c>
      <c r="N3222" s="13">
        <v>46101</v>
      </c>
    </row>
    <row r="3223" spans="1:14" x14ac:dyDescent="0.15">
      <c r="A3223" s="163" t="s">
        <v>7</v>
      </c>
      <c r="B3223" s="164">
        <v>10498</v>
      </c>
      <c r="C3223" s="163" t="s">
        <v>98</v>
      </c>
      <c r="D3223" s="164">
        <v>1</v>
      </c>
      <c r="E3223" s="7">
        <v>88</v>
      </c>
      <c r="F3223" s="7">
        <v>0</v>
      </c>
      <c r="G3223" s="7">
        <v>0</v>
      </c>
      <c r="H3223" s="7">
        <v>0</v>
      </c>
      <c r="I3223" s="7">
        <v>88</v>
      </c>
      <c r="J3223" s="7">
        <v>0</v>
      </c>
      <c r="K3223" s="7">
        <v>88</v>
      </c>
      <c r="L3223" s="164">
        <v>1</v>
      </c>
      <c r="M3223" s="16">
        <v>0</v>
      </c>
      <c r="N3223" s="13">
        <v>46101</v>
      </c>
    </row>
    <row r="3224" spans="1:14" x14ac:dyDescent="0.15">
      <c r="A3224" s="163" t="s">
        <v>429</v>
      </c>
      <c r="B3224" s="164">
        <v>10632</v>
      </c>
      <c r="C3224" s="163" t="s">
        <v>727</v>
      </c>
      <c r="D3224" s="164">
        <v>1</v>
      </c>
      <c r="E3224" s="7">
        <v>159</v>
      </c>
      <c r="F3224" s="7">
        <v>0</v>
      </c>
      <c r="G3224" s="7">
        <v>0</v>
      </c>
      <c r="H3224" s="7">
        <v>0</v>
      </c>
      <c r="I3224" s="7">
        <v>159</v>
      </c>
      <c r="J3224" s="7">
        <v>0</v>
      </c>
      <c r="K3224" s="7">
        <v>159</v>
      </c>
      <c r="L3224" s="164">
        <v>1</v>
      </c>
      <c r="M3224" s="16">
        <v>0</v>
      </c>
      <c r="N3224" s="13">
        <v>46101</v>
      </c>
    </row>
    <row r="3225" spans="1:14" x14ac:dyDescent="0.15">
      <c r="A3225" s="163" t="s">
        <v>883</v>
      </c>
      <c r="B3225" s="164">
        <v>10789</v>
      </c>
      <c r="C3225" s="163" t="s">
        <v>462</v>
      </c>
      <c r="D3225" s="164">
        <v>1</v>
      </c>
      <c r="E3225" s="7">
        <v>249</v>
      </c>
      <c r="F3225" s="7">
        <v>0</v>
      </c>
      <c r="G3225" s="7">
        <v>0</v>
      </c>
      <c r="H3225" s="7">
        <v>35.35</v>
      </c>
      <c r="I3225" s="7">
        <v>213.65</v>
      </c>
      <c r="J3225" s="7">
        <v>0</v>
      </c>
      <c r="K3225" s="7">
        <v>213.65</v>
      </c>
      <c r="L3225" s="164">
        <v>1</v>
      </c>
      <c r="M3225" s="16">
        <v>0</v>
      </c>
      <c r="N3225" s="13">
        <v>46102</v>
      </c>
    </row>
    <row r="3226" spans="1:14" x14ac:dyDescent="0.15">
      <c r="A3226" s="163" t="s">
        <v>477</v>
      </c>
      <c r="B3226" s="164">
        <v>10449</v>
      </c>
      <c r="C3226" s="163" t="s">
        <v>38</v>
      </c>
      <c r="D3226" s="164">
        <v>1</v>
      </c>
      <c r="E3226" s="7">
        <v>260</v>
      </c>
      <c r="F3226" s="7">
        <v>0</v>
      </c>
      <c r="G3226" s="7">
        <v>0</v>
      </c>
      <c r="H3226" s="7">
        <v>0</v>
      </c>
      <c r="I3226" s="7">
        <v>260</v>
      </c>
      <c r="J3226" s="7">
        <v>0</v>
      </c>
      <c r="K3226" s="7">
        <v>260</v>
      </c>
      <c r="L3226" s="164">
        <v>1</v>
      </c>
      <c r="M3226" s="16">
        <v>0</v>
      </c>
      <c r="N3226" s="13">
        <v>46102</v>
      </c>
    </row>
    <row r="3227" spans="1:14" x14ac:dyDescent="0.15">
      <c r="A3227" s="163" t="s">
        <v>615</v>
      </c>
      <c r="B3227" s="164">
        <v>10462</v>
      </c>
      <c r="C3227" s="163" t="s">
        <v>38</v>
      </c>
      <c r="D3227" s="164">
        <v>1</v>
      </c>
      <c r="E3227" s="7">
        <v>410</v>
      </c>
      <c r="F3227" s="7">
        <v>0</v>
      </c>
      <c r="G3227" s="7">
        <v>0</v>
      </c>
      <c r="H3227" s="7">
        <v>0</v>
      </c>
      <c r="I3227" s="7">
        <v>410</v>
      </c>
      <c r="J3227" s="7">
        <v>0</v>
      </c>
      <c r="K3227" s="7">
        <v>410</v>
      </c>
      <c r="L3227" s="164">
        <v>1</v>
      </c>
      <c r="M3227" s="16">
        <v>0</v>
      </c>
      <c r="N3227" s="13">
        <v>46102</v>
      </c>
    </row>
    <row r="3228" spans="1:14" x14ac:dyDescent="0.15">
      <c r="A3228" s="163" t="s">
        <v>550</v>
      </c>
      <c r="B3228" s="164">
        <v>10072</v>
      </c>
      <c r="C3228" s="163" t="s">
        <v>481</v>
      </c>
      <c r="D3228" s="164">
        <v>1</v>
      </c>
      <c r="E3228" s="7">
        <v>315</v>
      </c>
      <c r="F3228" s="7">
        <v>0</v>
      </c>
      <c r="G3228" s="7">
        <v>0</v>
      </c>
      <c r="H3228" s="7">
        <v>0</v>
      </c>
      <c r="I3228" s="7">
        <v>315</v>
      </c>
      <c r="J3228" s="7">
        <v>0</v>
      </c>
      <c r="K3228" s="7">
        <v>315</v>
      </c>
      <c r="L3228" s="164">
        <v>1</v>
      </c>
      <c r="M3228" s="16">
        <v>0</v>
      </c>
      <c r="N3228" s="13">
        <v>46102</v>
      </c>
    </row>
    <row r="3229" spans="1:14" x14ac:dyDescent="0.15">
      <c r="A3229" s="163" t="s">
        <v>518</v>
      </c>
      <c r="B3229" s="164">
        <v>10145</v>
      </c>
      <c r="C3229" s="163" t="s">
        <v>519</v>
      </c>
      <c r="D3229" s="164">
        <v>1</v>
      </c>
      <c r="E3229" s="7">
        <v>370</v>
      </c>
      <c r="F3229" s="7">
        <v>0</v>
      </c>
      <c r="G3229" s="7">
        <v>0</v>
      </c>
      <c r="H3229" s="7">
        <v>0</v>
      </c>
      <c r="I3229" s="7">
        <v>370</v>
      </c>
      <c r="J3229" s="7">
        <v>0</v>
      </c>
      <c r="K3229" s="7">
        <v>370</v>
      </c>
      <c r="L3229" s="164">
        <v>1</v>
      </c>
      <c r="M3229" s="16">
        <v>0</v>
      </c>
      <c r="N3229" s="13">
        <v>46102</v>
      </c>
    </row>
    <row r="3230" spans="1:14" x14ac:dyDescent="0.15">
      <c r="A3230" s="163" t="s">
        <v>574</v>
      </c>
      <c r="B3230" s="164">
        <v>10052</v>
      </c>
      <c r="C3230" s="163" t="s">
        <v>481</v>
      </c>
      <c r="D3230" s="164">
        <v>1</v>
      </c>
      <c r="E3230" s="7">
        <v>340</v>
      </c>
      <c r="F3230" s="7">
        <v>0</v>
      </c>
      <c r="G3230" s="7">
        <v>0</v>
      </c>
      <c r="H3230" s="7">
        <v>0</v>
      </c>
      <c r="I3230" s="7">
        <v>340</v>
      </c>
      <c r="J3230" s="7">
        <v>0</v>
      </c>
      <c r="K3230" s="7">
        <v>340</v>
      </c>
      <c r="L3230" s="164">
        <v>1</v>
      </c>
      <c r="M3230" s="16">
        <v>0</v>
      </c>
      <c r="N3230" s="13">
        <v>46102</v>
      </c>
    </row>
    <row r="3231" spans="1:14" x14ac:dyDescent="0.15">
      <c r="A3231" s="163" t="s">
        <v>735</v>
      </c>
      <c r="B3231" s="164">
        <v>10652</v>
      </c>
      <c r="C3231" s="163" t="s">
        <v>483</v>
      </c>
      <c r="D3231" s="164">
        <v>1</v>
      </c>
      <c r="E3231" s="7">
        <v>315</v>
      </c>
      <c r="F3231" s="7">
        <v>0</v>
      </c>
      <c r="G3231" s="7">
        <v>0</v>
      </c>
      <c r="H3231" s="7">
        <v>0</v>
      </c>
      <c r="I3231" s="7">
        <v>315</v>
      </c>
      <c r="J3231" s="7">
        <v>0</v>
      </c>
      <c r="K3231" s="7">
        <v>315</v>
      </c>
      <c r="L3231" s="164">
        <v>1</v>
      </c>
      <c r="M3231" s="16">
        <v>0</v>
      </c>
      <c r="N3231" s="13">
        <v>46102</v>
      </c>
    </row>
    <row r="3232" spans="1:14" x14ac:dyDescent="0.15">
      <c r="A3232" s="163" t="s">
        <v>539</v>
      </c>
      <c r="B3232" s="164">
        <v>10130</v>
      </c>
      <c r="C3232" s="163" t="s">
        <v>483</v>
      </c>
      <c r="D3232" s="164">
        <v>1</v>
      </c>
      <c r="E3232" s="7">
        <v>385</v>
      </c>
      <c r="F3232" s="7">
        <v>0</v>
      </c>
      <c r="G3232" s="7">
        <v>0</v>
      </c>
      <c r="H3232" s="7">
        <v>35.909999999999997</v>
      </c>
      <c r="I3232" s="7">
        <v>349.09</v>
      </c>
      <c r="J3232" s="7">
        <v>0</v>
      </c>
      <c r="K3232" s="7">
        <v>349.09</v>
      </c>
      <c r="L3232" s="164">
        <v>1</v>
      </c>
      <c r="M3232" s="16">
        <v>0</v>
      </c>
      <c r="N3232" s="13">
        <v>46102</v>
      </c>
    </row>
    <row r="3233" spans="1:14" x14ac:dyDescent="0.15">
      <c r="A3233" s="163" t="s">
        <v>482</v>
      </c>
      <c r="B3233" s="164">
        <v>10109</v>
      </c>
      <c r="C3233" s="163" t="s">
        <v>483</v>
      </c>
      <c r="D3233" s="164">
        <v>2</v>
      </c>
      <c r="E3233" s="7">
        <v>550</v>
      </c>
      <c r="F3233" s="7">
        <v>0</v>
      </c>
      <c r="G3233" s="7">
        <v>0</v>
      </c>
      <c r="H3233" s="7">
        <v>0</v>
      </c>
      <c r="I3233" s="7">
        <v>550</v>
      </c>
      <c r="J3233" s="7">
        <v>0</v>
      </c>
      <c r="K3233" s="7">
        <v>550</v>
      </c>
      <c r="L3233" s="164">
        <v>1</v>
      </c>
      <c r="M3233" s="16">
        <v>0</v>
      </c>
      <c r="N3233" s="13">
        <v>46102</v>
      </c>
    </row>
    <row r="3234" spans="1:14" x14ac:dyDescent="0.15">
      <c r="A3234" s="163" t="s">
        <v>522</v>
      </c>
      <c r="B3234" s="164">
        <v>10055</v>
      </c>
      <c r="C3234" s="163" t="s">
        <v>481</v>
      </c>
      <c r="D3234" s="164">
        <v>1</v>
      </c>
      <c r="E3234" s="7">
        <v>260</v>
      </c>
      <c r="F3234" s="7">
        <v>0</v>
      </c>
      <c r="G3234" s="7">
        <v>0</v>
      </c>
      <c r="H3234" s="7">
        <v>0</v>
      </c>
      <c r="I3234" s="7">
        <v>260</v>
      </c>
      <c r="J3234" s="7">
        <v>0</v>
      </c>
      <c r="K3234" s="7">
        <v>260</v>
      </c>
      <c r="L3234" s="164">
        <v>1</v>
      </c>
      <c r="M3234" s="16">
        <v>0</v>
      </c>
      <c r="N3234" s="13">
        <v>46102</v>
      </c>
    </row>
    <row r="3235" spans="1:14" x14ac:dyDescent="0.15">
      <c r="A3235" s="163" t="s">
        <v>487</v>
      </c>
      <c r="B3235" s="164">
        <v>10442</v>
      </c>
      <c r="C3235" s="163" t="s">
        <v>99</v>
      </c>
      <c r="D3235" s="164">
        <v>3</v>
      </c>
      <c r="E3235" s="7">
        <v>249</v>
      </c>
      <c r="F3235" s="7">
        <v>0</v>
      </c>
      <c r="G3235" s="7">
        <v>0</v>
      </c>
      <c r="H3235" s="7">
        <v>0</v>
      </c>
      <c r="I3235" s="7">
        <v>249</v>
      </c>
      <c r="J3235" s="7">
        <v>0</v>
      </c>
      <c r="K3235" s="7">
        <v>249</v>
      </c>
      <c r="L3235" s="164">
        <v>1</v>
      </c>
      <c r="M3235" s="16">
        <v>0</v>
      </c>
      <c r="N3235" s="13">
        <v>46102</v>
      </c>
    </row>
    <row r="3236" spans="1:14" x14ac:dyDescent="0.15">
      <c r="A3236" s="163" t="s">
        <v>523</v>
      </c>
      <c r="B3236" s="164">
        <v>10446</v>
      </c>
      <c r="C3236" s="163" t="s">
        <v>99</v>
      </c>
      <c r="D3236" s="164">
        <v>2</v>
      </c>
      <c r="E3236" s="7">
        <v>390</v>
      </c>
      <c r="F3236" s="7">
        <v>0</v>
      </c>
      <c r="G3236" s="7">
        <v>0</v>
      </c>
      <c r="H3236" s="7">
        <v>0</v>
      </c>
      <c r="I3236" s="7">
        <v>390</v>
      </c>
      <c r="J3236" s="7">
        <v>0</v>
      </c>
      <c r="K3236" s="7">
        <v>390</v>
      </c>
      <c r="L3236" s="164">
        <v>1</v>
      </c>
      <c r="M3236" s="16">
        <v>0</v>
      </c>
      <c r="N3236" s="13">
        <v>46102</v>
      </c>
    </row>
    <row r="3237" spans="1:14" x14ac:dyDescent="0.15">
      <c r="A3237" s="163" t="s">
        <v>757</v>
      </c>
      <c r="B3237" s="164">
        <v>10488</v>
      </c>
      <c r="C3237" s="163" t="s">
        <v>99</v>
      </c>
      <c r="D3237" s="164">
        <v>1</v>
      </c>
      <c r="E3237" s="7">
        <v>135</v>
      </c>
      <c r="F3237" s="7">
        <v>0</v>
      </c>
      <c r="G3237" s="7">
        <v>0</v>
      </c>
      <c r="H3237" s="7">
        <v>0</v>
      </c>
      <c r="I3237" s="7">
        <v>135</v>
      </c>
      <c r="J3237" s="7">
        <v>0</v>
      </c>
      <c r="K3237" s="7">
        <v>135</v>
      </c>
      <c r="L3237" s="164">
        <v>1</v>
      </c>
      <c r="M3237" s="16">
        <v>0</v>
      </c>
      <c r="N3237" s="13">
        <v>46102</v>
      </c>
    </row>
    <row r="3238" spans="1:14" x14ac:dyDescent="0.15">
      <c r="A3238" s="163" t="s">
        <v>488</v>
      </c>
      <c r="B3238" s="164">
        <v>10440</v>
      </c>
      <c r="C3238" s="163" t="s">
        <v>99</v>
      </c>
      <c r="D3238" s="164">
        <v>3</v>
      </c>
      <c r="E3238" s="7">
        <v>264</v>
      </c>
      <c r="F3238" s="7">
        <v>0</v>
      </c>
      <c r="G3238" s="7">
        <v>0</v>
      </c>
      <c r="H3238" s="7">
        <v>8.2100000000000009</v>
      </c>
      <c r="I3238" s="7">
        <v>255.79</v>
      </c>
      <c r="J3238" s="7">
        <v>0</v>
      </c>
      <c r="K3238" s="7">
        <v>255.79</v>
      </c>
      <c r="L3238" s="164">
        <v>1</v>
      </c>
      <c r="M3238" s="16">
        <v>0</v>
      </c>
      <c r="N3238" s="13">
        <v>46102</v>
      </c>
    </row>
    <row r="3239" spans="1:14" x14ac:dyDescent="0.15">
      <c r="A3239" s="163" t="s">
        <v>489</v>
      </c>
      <c r="B3239" s="164">
        <v>10445</v>
      </c>
      <c r="C3239" s="163" t="s">
        <v>99</v>
      </c>
      <c r="D3239" s="164">
        <v>1</v>
      </c>
      <c r="E3239" s="7">
        <v>195</v>
      </c>
      <c r="F3239" s="7">
        <v>0</v>
      </c>
      <c r="G3239" s="7">
        <v>0</v>
      </c>
      <c r="H3239" s="7">
        <v>0</v>
      </c>
      <c r="I3239" s="7">
        <v>195</v>
      </c>
      <c r="J3239" s="7">
        <v>0</v>
      </c>
      <c r="K3239" s="7">
        <v>195</v>
      </c>
      <c r="L3239" s="164">
        <v>1</v>
      </c>
      <c r="M3239" s="16">
        <v>0</v>
      </c>
      <c r="N3239" s="13">
        <v>46102</v>
      </c>
    </row>
    <row r="3240" spans="1:14" x14ac:dyDescent="0.15">
      <c r="A3240" s="163" t="s">
        <v>505</v>
      </c>
      <c r="B3240" s="164">
        <v>10470</v>
      </c>
      <c r="C3240" s="163" t="s">
        <v>5</v>
      </c>
      <c r="D3240" s="164">
        <v>2</v>
      </c>
      <c r="E3240" s="7">
        <v>550</v>
      </c>
      <c r="F3240" s="7">
        <v>0</v>
      </c>
      <c r="G3240" s="7">
        <v>0</v>
      </c>
      <c r="H3240" s="7">
        <v>51.3</v>
      </c>
      <c r="I3240" s="7">
        <v>498.7</v>
      </c>
      <c r="J3240" s="7">
        <v>0</v>
      </c>
      <c r="K3240" s="7">
        <v>498.7</v>
      </c>
      <c r="L3240" s="164">
        <v>1</v>
      </c>
      <c r="M3240" s="16">
        <v>0</v>
      </c>
      <c r="N3240" s="13">
        <v>46102</v>
      </c>
    </row>
    <row r="3241" spans="1:14" x14ac:dyDescent="0.15">
      <c r="A3241" s="163" t="s">
        <v>552</v>
      </c>
      <c r="B3241" s="164">
        <v>10211</v>
      </c>
      <c r="C3241" s="163" t="s">
        <v>491</v>
      </c>
      <c r="D3241" s="164">
        <v>1</v>
      </c>
      <c r="E3241" s="7">
        <v>265</v>
      </c>
      <c r="F3241" s="7">
        <v>0</v>
      </c>
      <c r="G3241" s="7">
        <v>0</v>
      </c>
      <c r="H3241" s="7">
        <v>0</v>
      </c>
      <c r="I3241" s="7">
        <v>265</v>
      </c>
      <c r="J3241" s="7">
        <v>0</v>
      </c>
      <c r="K3241" s="7">
        <v>265</v>
      </c>
      <c r="L3241" s="164">
        <v>1</v>
      </c>
      <c r="M3241" s="16">
        <v>0</v>
      </c>
      <c r="N3241" s="13">
        <v>46102</v>
      </c>
    </row>
    <row r="3242" spans="1:14" x14ac:dyDescent="0.15">
      <c r="A3242" s="163" t="s">
        <v>506</v>
      </c>
      <c r="B3242" s="164">
        <v>10221</v>
      </c>
      <c r="C3242" s="163" t="s">
        <v>491</v>
      </c>
      <c r="D3242" s="164">
        <v>3</v>
      </c>
      <c r="E3242" s="7">
        <v>765</v>
      </c>
      <c r="F3242" s="7">
        <v>0</v>
      </c>
      <c r="G3242" s="7">
        <v>0</v>
      </c>
      <c r="H3242" s="7">
        <v>0</v>
      </c>
      <c r="I3242" s="7">
        <v>765</v>
      </c>
      <c r="J3242" s="7">
        <v>0</v>
      </c>
      <c r="K3242" s="7">
        <v>765</v>
      </c>
      <c r="L3242" s="164">
        <v>1</v>
      </c>
      <c r="M3242" s="16">
        <v>0</v>
      </c>
      <c r="N3242" s="13">
        <v>46102</v>
      </c>
    </row>
    <row r="3243" spans="1:14" x14ac:dyDescent="0.15">
      <c r="A3243" s="163" t="s">
        <v>490</v>
      </c>
      <c r="B3243" s="164">
        <v>10223</v>
      </c>
      <c r="C3243" s="163" t="s">
        <v>491</v>
      </c>
      <c r="D3243" s="164">
        <v>1</v>
      </c>
      <c r="E3243" s="7">
        <v>275</v>
      </c>
      <c r="F3243" s="7">
        <v>0</v>
      </c>
      <c r="G3243" s="7">
        <v>0</v>
      </c>
      <c r="H3243" s="7">
        <v>0</v>
      </c>
      <c r="I3243" s="7">
        <v>275</v>
      </c>
      <c r="J3243" s="7">
        <v>0</v>
      </c>
      <c r="K3243" s="7">
        <v>275</v>
      </c>
      <c r="L3243" s="164">
        <v>1</v>
      </c>
      <c r="M3243" s="16">
        <v>0</v>
      </c>
      <c r="N3243" s="13">
        <v>46102</v>
      </c>
    </row>
    <row r="3244" spans="1:14" x14ac:dyDescent="0.15">
      <c r="A3244" s="163" t="s">
        <v>492</v>
      </c>
      <c r="B3244" s="164">
        <v>10216</v>
      </c>
      <c r="C3244" s="163" t="s">
        <v>491</v>
      </c>
      <c r="D3244" s="164">
        <v>1</v>
      </c>
      <c r="E3244" s="7">
        <v>245</v>
      </c>
      <c r="F3244" s="7">
        <v>0</v>
      </c>
      <c r="G3244" s="7">
        <v>0</v>
      </c>
      <c r="H3244" s="7">
        <v>0</v>
      </c>
      <c r="I3244" s="7">
        <v>245</v>
      </c>
      <c r="J3244" s="7">
        <v>0</v>
      </c>
      <c r="K3244" s="7">
        <v>245</v>
      </c>
      <c r="L3244" s="164">
        <v>1</v>
      </c>
      <c r="M3244" s="16">
        <v>0</v>
      </c>
      <c r="N3244" s="13">
        <v>46102</v>
      </c>
    </row>
    <row r="3245" spans="1:14" x14ac:dyDescent="0.15">
      <c r="A3245" s="163" t="s">
        <v>493</v>
      </c>
      <c r="B3245" s="164">
        <v>10264</v>
      </c>
      <c r="C3245" s="163" t="s">
        <v>9</v>
      </c>
      <c r="D3245" s="164">
        <v>1</v>
      </c>
      <c r="E3245" s="7">
        <v>190</v>
      </c>
      <c r="F3245" s="7">
        <v>0</v>
      </c>
      <c r="G3245" s="7">
        <v>0</v>
      </c>
      <c r="H3245" s="7">
        <v>0</v>
      </c>
      <c r="I3245" s="7">
        <v>190</v>
      </c>
      <c r="J3245" s="7">
        <v>0</v>
      </c>
      <c r="K3245" s="7">
        <v>190</v>
      </c>
      <c r="L3245" s="164">
        <v>1</v>
      </c>
      <c r="M3245" s="16">
        <v>0</v>
      </c>
      <c r="N3245" s="13">
        <v>46102</v>
      </c>
    </row>
    <row r="3246" spans="1:14" x14ac:dyDescent="0.15">
      <c r="A3246" s="163" t="s">
        <v>527</v>
      </c>
      <c r="B3246" s="164">
        <v>10382</v>
      </c>
      <c r="C3246" s="163" t="s">
        <v>9</v>
      </c>
      <c r="D3246" s="164">
        <v>1</v>
      </c>
      <c r="E3246" s="7">
        <v>235</v>
      </c>
      <c r="F3246" s="7">
        <v>0</v>
      </c>
      <c r="G3246" s="7">
        <v>0</v>
      </c>
      <c r="H3246" s="7">
        <v>0</v>
      </c>
      <c r="I3246" s="7">
        <v>235</v>
      </c>
      <c r="J3246" s="7">
        <v>0</v>
      </c>
      <c r="K3246" s="7">
        <v>235</v>
      </c>
      <c r="L3246" s="164">
        <v>1</v>
      </c>
      <c r="M3246" s="16">
        <v>0</v>
      </c>
      <c r="N3246" s="13">
        <v>46102</v>
      </c>
    </row>
    <row r="3247" spans="1:14" x14ac:dyDescent="0.15">
      <c r="A3247" s="163" t="s">
        <v>652</v>
      </c>
      <c r="B3247" s="164">
        <v>10007</v>
      </c>
      <c r="C3247" s="163" t="s">
        <v>9</v>
      </c>
      <c r="D3247" s="164">
        <v>1</v>
      </c>
      <c r="E3247" s="7">
        <v>275</v>
      </c>
      <c r="F3247" s="7">
        <v>0</v>
      </c>
      <c r="G3247" s="7">
        <v>0</v>
      </c>
      <c r="H3247" s="7">
        <v>0</v>
      </c>
      <c r="I3247" s="7">
        <v>275</v>
      </c>
      <c r="J3247" s="7">
        <v>0</v>
      </c>
      <c r="K3247" s="7">
        <v>275</v>
      </c>
      <c r="L3247" s="164">
        <v>1</v>
      </c>
      <c r="M3247" s="16">
        <v>0</v>
      </c>
      <c r="N3247" s="13">
        <v>46102</v>
      </c>
    </row>
    <row r="3248" spans="1:14" x14ac:dyDescent="0.15">
      <c r="A3248" s="163" t="s">
        <v>545</v>
      </c>
      <c r="B3248" s="164">
        <v>10033</v>
      </c>
      <c r="C3248" s="163" t="s">
        <v>77</v>
      </c>
      <c r="D3248" s="164">
        <v>1</v>
      </c>
      <c r="E3248" s="7">
        <v>1290</v>
      </c>
      <c r="F3248" s="7">
        <v>0</v>
      </c>
      <c r="G3248" s="7">
        <v>0</v>
      </c>
      <c r="H3248" s="7">
        <v>0</v>
      </c>
      <c r="I3248" s="7">
        <v>1290</v>
      </c>
      <c r="J3248" s="7">
        <v>0</v>
      </c>
      <c r="K3248" s="7">
        <v>1290</v>
      </c>
      <c r="L3248" s="164">
        <v>1</v>
      </c>
      <c r="M3248" s="16">
        <v>0</v>
      </c>
      <c r="N3248" s="13">
        <v>46102</v>
      </c>
    </row>
    <row r="3249" spans="1:14" x14ac:dyDescent="0.15">
      <c r="A3249" s="163" t="s">
        <v>651</v>
      </c>
      <c r="B3249" s="164">
        <v>10355</v>
      </c>
      <c r="C3249" s="163" t="s">
        <v>19</v>
      </c>
      <c r="D3249" s="164">
        <v>1</v>
      </c>
      <c r="E3249" s="7">
        <v>350</v>
      </c>
      <c r="F3249" s="7">
        <v>0</v>
      </c>
      <c r="G3249" s="7">
        <v>0</v>
      </c>
      <c r="H3249" s="7">
        <v>0</v>
      </c>
      <c r="I3249" s="7">
        <v>350</v>
      </c>
      <c r="J3249" s="7">
        <v>0</v>
      </c>
      <c r="K3249" s="7">
        <v>350</v>
      </c>
      <c r="L3249" s="164">
        <v>1</v>
      </c>
      <c r="M3249" s="16">
        <v>0</v>
      </c>
      <c r="N3249" s="13">
        <v>46102</v>
      </c>
    </row>
    <row r="3250" spans="1:14" x14ac:dyDescent="0.15">
      <c r="A3250" s="163" t="s">
        <v>495</v>
      </c>
      <c r="B3250" s="164">
        <v>10354</v>
      </c>
      <c r="C3250" s="163" t="s">
        <v>19</v>
      </c>
      <c r="D3250" s="164">
        <v>1</v>
      </c>
      <c r="E3250" s="7">
        <v>350</v>
      </c>
      <c r="F3250" s="7">
        <v>0</v>
      </c>
      <c r="G3250" s="7">
        <v>0</v>
      </c>
      <c r="H3250" s="7">
        <v>0</v>
      </c>
      <c r="I3250" s="7">
        <v>350</v>
      </c>
      <c r="J3250" s="7">
        <v>0</v>
      </c>
      <c r="K3250" s="7">
        <v>350</v>
      </c>
      <c r="L3250" s="164">
        <v>1</v>
      </c>
      <c r="M3250" s="16">
        <v>0</v>
      </c>
      <c r="N3250" s="13">
        <v>46102</v>
      </c>
    </row>
    <row r="3251" spans="1:14" x14ac:dyDescent="0.15">
      <c r="A3251" s="163" t="s">
        <v>529</v>
      </c>
      <c r="B3251" s="164">
        <v>10353</v>
      </c>
      <c r="C3251" s="163" t="s">
        <v>19</v>
      </c>
      <c r="D3251" s="164">
        <v>1</v>
      </c>
      <c r="E3251" s="7">
        <v>350</v>
      </c>
      <c r="F3251" s="7">
        <v>0</v>
      </c>
      <c r="G3251" s="7">
        <v>0</v>
      </c>
      <c r="H3251" s="7">
        <v>0</v>
      </c>
      <c r="I3251" s="7">
        <v>350</v>
      </c>
      <c r="J3251" s="7">
        <v>0</v>
      </c>
      <c r="K3251" s="7">
        <v>350</v>
      </c>
      <c r="L3251" s="164">
        <v>1</v>
      </c>
      <c r="M3251" s="16">
        <v>0</v>
      </c>
      <c r="N3251" s="13">
        <v>46102</v>
      </c>
    </row>
    <row r="3252" spans="1:14" x14ac:dyDescent="0.15">
      <c r="A3252" s="163" t="s">
        <v>511</v>
      </c>
      <c r="B3252" s="164">
        <v>10227</v>
      </c>
      <c r="C3252" s="163" t="s">
        <v>19</v>
      </c>
      <c r="D3252" s="164">
        <v>3</v>
      </c>
      <c r="E3252" s="7">
        <v>1155</v>
      </c>
      <c r="F3252" s="7">
        <v>0</v>
      </c>
      <c r="G3252" s="7">
        <v>0</v>
      </c>
      <c r="H3252" s="7">
        <v>0</v>
      </c>
      <c r="I3252" s="7">
        <v>1155</v>
      </c>
      <c r="J3252" s="7">
        <v>0</v>
      </c>
      <c r="K3252" s="7">
        <v>1155</v>
      </c>
      <c r="L3252" s="164">
        <v>1</v>
      </c>
      <c r="M3252" s="16">
        <v>0</v>
      </c>
      <c r="N3252" s="13">
        <v>46102</v>
      </c>
    </row>
    <row r="3253" spans="1:14" x14ac:dyDescent="0.15">
      <c r="A3253" s="163" t="s">
        <v>498</v>
      </c>
      <c r="B3253" s="164">
        <v>10356</v>
      </c>
      <c r="C3253" s="163" t="s">
        <v>19</v>
      </c>
      <c r="D3253" s="164">
        <v>1</v>
      </c>
      <c r="E3253" s="7">
        <v>360</v>
      </c>
      <c r="F3253" s="7">
        <v>0</v>
      </c>
      <c r="G3253" s="7">
        <v>0</v>
      </c>
      <c r="H3253" s="7">
        <v>33.58</v>
      </c>
      <c r="I3253" s="7">
        <v>326.42</v>
      </c>
      <c r="J3253" s="7">
        <v>0</v>
      </c>
      <c r="K3253" s="7">
        <v>326.42</v>
      </c>
      <c r="L3253" s="164">
        <v>1</v>
      </c>
      <c r="M3253" s="16">
        <v>0</v>
      </c>
      <c r="N3253" s="13">
        <v>46102</v>
      </c>
    </row>
    <row r="3254" spans="1:14" x14ac:dyDescent="0.15">
      <c r="A3254" s="163" t="s">
        <v>568</v>
      </c>
      <c r="B3254" s="164">
        <v>10545</v>
      </c>
      <c r="C3254" s="163" t="s">
        <v>19</v>
      </c>
      <c r="D3254" s="164">
        <v>1</v>
      </c>
      <c r="E3254" s="7">
        <v>340</v>
      </c>
      <c r="F3254" s="7">
        <v>0</v>
      </c>
      <c r="G3254" s="7">
        <v>0</v>
      </c>
      <c r="H3254" s="7">
        <v>0</v>
      </c>
      <c r="I3254" s="7">
        <v>340</v>
      </c>
      <c r="J3254" s="7">
        <v>0</v>
      </c>
      <c r="K3254" s="7">
        <v>340</v>
      </c>
      <c r="L3254" s="164">
        <v>1</v>
      </c>
      <c r="M3254" s="16">
        <v>0</v>
      </c>
      <c r="N3254" s="13">
        <v>46102</v>
      </c>
    </row>
    <row r="3255" spans="1:14" x14ac:dyDescent="0.15">
      <c r="A3255" s="163" t="s">
        <v>689</v>
      </c>
      <c r="B3255" s="164">
        <v>10393</v>
      </c>
      <c r="C3255" s="163" t="s">
        <v>31</v>
      </c>
      <c r="D3255" s="164">
        <v>1</v>
      </c>
      <c r="E3255" s="7">
        <v>315</v>
      </c>
      <c r="F3255" s="7">
        <v>0</v>
      </c>
      <c r="G3255" s="7">
        <v>0</v>
      </c>
      <c r="H3255" s="7">
        <v>63</v>
      </c>
      <c r="I3255" s="7">
        <v>252</v>
      </c>
      <c r="J3255" s="7">
        <v>0</v>
      </c>
      <c r="K3255" s="7">
        <v>252</v>
      </c>
      <c r="L3255" s="164">
        <v>1</v>
      </c>
      <c r="M3255" s="16">
        <v>0</v>
      </c>
      <c r="N3255" s="13">
        <v>46102</v>
      </c>
    </row>
    <row r="3256" spans="1:14" x14ac:dyDescent="0.15">
      <c r="A3256" s="163" t="s">
        <v>512</v>
      </c>
      <c r="B3256" s="164">
        <v>10427</v>
      </c>
      <c r="C3256" s="163" t="s">
        <v>12</v>
      </c>
      <c r="D3256" s="164">
        <v>1</v>
      </c>
      <c r="E3256" s="7">
        <v>359</v>
      </c>
      <c r="F3256" s="7">
        <v>0</v>
      </c>
      <c r="G3256" s="7">
        <v>0</v>
      </c>
      <c r="H3256" s="7">
        <v>0</v>
      </c>
      <c r="I3256" s="7">
        <v>359</v>
      </c>
      <c r="J3256" s="7">
        <v>0</v>
      </c>
      <c r="K3256" s="7">
        <v>359</v>
      </c>
      <c r="L3256" s="164">
        <v>1</v>
      </c>
      <c r="M3256" s="16">
        <v>0</v>
      </c>
      <c r="N3256" s="13">
        <v>46102</v>
      </c>
    </row>
    <row r="3257" spans="1:14" x14ac:dyDescent="0.15">
      <c r="A3257" s="163" t="s">
        <v>617</v>
      </c>
      <c r="B3257" s="164">
        <v>10428</v>
      </c>
      <c r="C3257" s="163" t="s">
        <v>12</v>
      </c>
      <c r="D3257" s="164">
        <v>1</v>
      </c>
      <c r="E3257" s="7">
        <v>349</v>
      </c>
      <c r="F3257" s="7">
        <v>0</v>
      </c>
      <c r="G3257" s="7">
        <v>0</v>
      </c>
      <c r="H3257" s="7">
        <v>0</v>
      </c>
      <c r="I3257" s="7">
        <v>349</v>
      </c>
      <c r="J3257" s="7">
        <v>0</v>
      </c>
      <c r="K3257" s="7">
        <v>349</v>
      </c>
      <c r="L3257" s="164">
        <v>1</v>
      </c>
      <c r="M3257" s="16">
        <v>0</v>
      </c>
      <c r="N3257" s="13">
        <v>46102</v>
      </c>
    </row>
    <row r="3258" spans="1:14" x14ac:dyDescent="0.15">
      <c r="A3258" s="163" t="s">
        <v>563</v>
      </c>
      <c r="B3258" s="164">
        <v>10432</v>
      </c>
      <c r="C3258" s="163" t="s">
        <v>13</v>
      </c>
      <c r="D3258" s="164">
        <v>1</v>
      </c>
      <c r="E3258" s="7">
        <v>315</v>
      </c>
      <c r="F3258" s="7">
        <v>0</v>
      </c>
      <c r="G3258" s="7">
        <v>0</v>
      </c>
      <c r="H3258" s="7">
        <v>0</v>
      </c>
      <c r="I3258" s="7">
        <v>315</v>
      </c>
      <c r="J3258" s="7">
        <v>0</v>
      </c>
      <c r="K3258" s="7">
        <v>315</v>
      </c>
      <c r="L3258" s="164">
        <v>1</v>
      </c>
      <c r="M3258" s="16">
        <v>0</v>
      </c>
      <c r="N3258" s="13">
        <v>46102</v>
      </c>
    </row>
    <row r="3259" spans="1:14" x14ac:dyDescent="0.15">
      <c r="A3259" s="163" t="s">
        <v>820</v>
      </c>
      <c r="B3259" s="164">
        <v>10250</v>
      </c>
      <c r="C3259" s="163" t="s">
        <v>399</v>
      </c>
      <c r="D3259" s="164">
        <v>1</v>
      </c>
      <c r="E3259" s="7">
        <v>0</v>
      </c>
      <c r="F3259" s="7">
        <v>0</v>
      </c>
      <c r="G3259" s="7">
        <v>0</v>
      </c>
      <c r="H3259" s="7">
        <v>0</v>
      </c>
      <c r="I3259" s="7">
        <v>0</v>
      </c>
      <c r="J3259" s="7">
        <v>0</v>
      </c>
      <c r="K3259" s="7">
        <v>0</v>
      </c>
      <c r="L3259" s="164">
        <v>0</v>
      </c>
      <c r="M3259" s="16">
        <v>0</v>
      </c>
      <c r="N3259" s="13">
        <v>46102</v>
      </c>
    </row>
    <row r="3260" spans="1:14" x14ac:dyDescent="0.15">
      <c r="A3260" s="163" t="s">
        <v>613</v>
      </c>
      <c r="B3260" s="164">
        <v>10493</v>
      </c>
      <c r="C3260" s="163" t="s">
        <v>98</v>
      </c>
      <c r="D3260" s="164">
        <v>2</v>
      </c>
      <c r="E3260" s="7">
        <v>116</v>
      </c>
      <c r="F3260" s="7">
        <v>0</v>
      </c>
      <c r="G3260" s="7">
        <v>0</v>
      </c>
      <c r="H3260" s="7">
        <v>0</v>
      </c>
      <c r="I3260" s="7">
        <v>116</v>
      </c>
      <c r="J3260" s="7">
        <v>0</v>
      </c>
      <c r="K3260" s="7">
        <v>116</v>
      </c>
      <c r="L3260" s="164">
        <v>1</v>
      </c>
      <c r="M3260" s="16">
        <v>0</v>
      </c>
      <c r="N3260" s="13">
        <v>46102</v>
      </c>
    </row>
    <row r="3261" spans="1:14" x14ac:dyDescent="0.15">
      <c r="A3261" s="163" t="s">
        <v>433</v>
      </c>
      <c r="B3261" s="164">
        <v>10405</v>
      </c>
      <c r="C3261" s="163" t="s">
        <v>399</v>
      </c>
      <c r="D3261" s="164">
        <v>1</v>
      </c>
      <c r="E3261" s="7">
        <v>0</v>
      </c>
      <c r="F3261" s="7">
        <v>0</v>
      </c>
      <c r="G3261" s="7">
        <v>0</v>
      </c>
      <c r="H3261" s="7">
        <v>0</v>
      </c>
      <c r="I3261" s="7">
        <v>0</v>
      </c>
      <c r="J3261" s="7">
        <v>0</v>
      </c>
      <c r="K3261" s="7">
        <v>0</v>
      </c>
      <c r="L3261" s="164">
        <v>0</v>
      </c>
      <c r="M3261" s="16">
        <v>0</v>
      </c>
      <c r="N3261" s="13">
        <v>46102</v>
      </c>
    </row>
    <row r="3262" spans="1:14" x14ac:dyDescent="0.15">
      <c r="A3262" s="163" t="s">
        <v>500</v>
      </c>
      <c r="B3262" s="164">
        <v>10494</v>
      </c>
      <c r="C3262" s="163" t="s">
        <v>98</v>
      </c>
      <c r="D3262" s="164">
        <v>2</v>
      </c>
      <c r="E3262" s="7">
        <v>76</v>
      </c>
      <c r="F3262" s="7">
        <v>0</v>
      </c>
      <c r="G3262" s="7">
        <v>0</v>
      </c>
      <c r="H3262" s="7">
        <v>0</v>
      </c>
      <c r="I3262" s="7">
        <v>76</v>
      </c>
      <c r="J3262" s="7">
        <v>0</v>
      </c>
      <c r="K3262" s="7">
        <v>76</v>
      </c>
      <c r="L3262" s="164">
        <v>1</v>
      </c>
      <c r="M3262" s="16">
        <v>0</v>
      </c>
      <c r="N3262" s="13">
        <v>46102</v>
      </c>
    </row>
    <row r="3263" spans="1:14" x14ac:dyDescent="0.15">
      <c r="A3263" s="163" t="s">
        <v>872</v>
      </c>
      <c r="B3263" s="164">
        <v>10754</v>
      </c>
      <c r="C3263" s="163" t="s">
        <v>727</v>
      </c>
      <c r="D3263" s="164">
        <v>1</v>
      </c>
      <c r="E3263" s="7">
        <v>218</v>
      </c>
      <c r="F3263" s="7">
        <v>0</v>
      </c>
      <c r="G3263" s="7">
        <v>0</v>
      </c>
      <c r="H3263" s="7">
        <v>0</v>
      </c>
      <c r="I3263" s="7">
        <v>218</v>
      </c>
      <c r="J3263" s="7">
        <v>0</v>
      </c>
      <c r="K3263" s="7">
        <v>218</v>
      </c>
      <c r="L3263" s="164">
        <v>1</v>
      </c>
      <c r="M3263" s="16">
        <v>0</v>
      </c>
      <c r="N3263" s="13">
        <v>46102</v>
      </c>
    </row>
    <row r="3264" spans="1:14" x14ac:dyDescent="0.15">
      <c r="A3264" s="163" t="s">
        <v>848</v>
      </c>
      <c r="B3264" s="164">
        <v>10474</v>
      </c>
      <c r="C3264" s="163" t="s">
        <v>462</v>
      </c>
      <c r="D3264" s="164">
        <v>1</v>
      </c>
      <c r="E3264" s="7">
        <v>385</v>
      </c>
      <c r="F3264" s="7">
        <v>0</v>
      </c>
      <c r="G3264" s="7">
        <v>0</v>
      </c>
      <c r="H3264" s="7">
        <v>54.65</v>
      </c>
      <c r="I3264" s="7">
        <v>330.35</v>
      </c>
      <c r="J3264" s="7">
        <v>0</v>
      </c>
      <c r="K3264" s="7">
        <v>330.35</v>
      </c>
      <c r="L3264" s="164">
        <v>1</v>
      </c>
      <c r="M3264" s="16">
        <v>0</v>
      </c>
      <c r="N3264" s="13">
        <v>46102</v>
      </c>
    </row>
    <row r="3265" spans="1:14" x14ac:dyDescent="0.15">
      <c r="A3265" s="163" t="s">
        <v>429</v>
      </c>
      <c r="B3265" s="164">
        <v>10632</v>
      </c>
      <c r="C3265" s="163" t="s">
        <v>727</v>
      </c>
      <c r="D3265" s="164">
        <v>2</v>
      </c>
      <c r="E3265" s="7">
        <v>318</v>
      </c>
      <c r="F3265" s="7">
        <v>0</v>
      </c>
      <c r="G3265" s="7">
        <v>0</v>
      </c>
      <c r="H3265" s="7">
        <v>0</v>
      </c>
      <c r="I3265" s="7">
        <v>318</v>
      </c>
      <c r="J3265" s="7">
        <v>0</v>
      </c>
      <c r="K3265" s="7">
        <v>318</v>
      </c>
      <c r="L3265" s="164">
        <v>1</v>
      </c>
      <c r="M3265" s="16">
        <v>0</v>
      </c>
      <c r="N3265" s="13">
        <v>46102</v>
      </c>
    </row>
    <row r="3266" spans="1:14" x14ac:dyDescent="0.15">
      <c r="A3266" s="163" t="s">
        <v>482</v>
      </c>
      <c r="B3266" s="164">
        <v>10109</v>
      </c>
      <c r="C3266" s="163" t="s">
        <v>483</v>
      </c>
      <c r="D3266" s="164">
        <v>1</v>
      </c>
      <c r="E3266" s="7">
        <v>275</v>
      </c>
      <c r="F3266" s="7">
        <v>0</v>
      </c>
      <c r="G3266" s="7">
        <v>0</v>
      </c>
      <c r="H3266" s="7">
        <v>0</v>
      </c>
      <c r="I3266" s="7">
        <v>275</v>
      </c>
      <c r="J3266" s="7">
        <v>0</v>
      </c>
      <c r="K3266" s="7">
        <v>275</v>
      </c>
      <c r="L3266" s="164">
        <v>1</v>
      </c>
      <c r="M3266" s="16">
        <v>0</v>
      </c>
      <c r="N3266" s="13">
        <v>46103</v>
      </c>
    </row>
    <row r="3267" spans="1:14" x14ac:dyDescent="0.15">
      <c r="A3267" s="163" t="s">
        <v>612</v>
      </c>
      <c r="B3267" s="164">
        <v>10051</v>
      </c>
      <c r="C3267" s="163" t="s">
        <v>481</v>
      </c>
      <c r="D3267" s="164">
        <v>1</v>
      </c>
      <c r="E3267" s="7">
        <v>315</v>
      </c>
      <c r="F3267" s="7">
        <v>0</v>
      </c>
      <c r="G3267" s="7">
        <v>0</v>
      </c>
      <c r="H3267" s="7">
        <v>0</v>
      </c>
      <c r="I3267" s="7">
        <v>315</v>
      </c>
      <c r="J3267" s="7">
        <v>0</v>
      </c>
      <c r="K3267" s="7">
        <v>315</v>
      </c>
      <c r="L3267" s="164">
        <v>1</v>
      </c>
      <c r="M3267" s="16">
        <v>0</v>
      </c>
      <c r="N3267" s="13">
        <v>46103</v>
      </c>
    </row>
    <row r="3268" spans="1:14" x14ac:dyDescent="0.15">
      <c r="A3268" s="163" t="s">
        <v>572</v>
      </c>
      <c r="B3268" s="164">
        <v>10077</v>
      </c>
      <c r="C3268" s="163" t="s">
        <v>481</v>
      </c>
      <c r="D3268" s="164">
        <v>1</v>
      </c>
      <c r="E3268" s="7">
        <v>355</v>
      </c>
      <c r="F3268" s="7">
        <v>0</v>
      </c>
      <c r="G3268" s="7">
        <v>0</v>
      </c>
      <c r="H3268" s="7">
        <v>15.38</v>
      </c>
      <c r="I3268" s="7">
        <v>339.62</v>
      </c>
      <c r="J3268" s="7">
        <v>0</v>
      </c>
      <c r="K3268" s="7">
        <v>339.62</v>
      </c>
      <c r="L3268" s="164">
        <v>1</v>
      </c>
      <c r="M3268" s="16">
        <v>0</v>
      </c>
      <c r="N3268" s="13">
        <v>46103</v>
      </c>
    </row>
    <row r="3269" spans="1:14" x14ac:dyDescent="0.15">
      <c r="A3269" s="163" t="s">
        <v>523</v>
      </c>
      <c r="B3269" s="164">
        <v>10446</v>
      </c>
      <c r="C3269" s="163" t="s">
        <v>99</v>
      </c>
      <c r="D3269" s="164">
        <v>1</v>
      </c>
      <c r="E3269" s="7">
        <v>195</v>
      </c>
      <c r="F3269" s="7">
        <v>0</v>
      </c>
      <c r="G3269" s="7">
        <v>0</v>
      </c>
      <c r="H3269" s="7">
        <v>0</v>
      </c>
      <c r="I3269" s="7">
        <v>195</v>
      </c>
      <c r="J3269" s="7">
        <v>0</v>
      </c>
      <c r="K3269" s="7">
        <v>195</v>
      </c>
      <c r="L3269" s="164">
        <v>1</v>
      </c>
      <c r="M3269" s="16">
        <v>0</v>
      </c>
      <c r="N3269" s="13">
        <v>46103</v>
      </c>
    </row>
    <row r="3270" spans="1:14" x14ac:dyDescent="0.15">
      <c r="A3270" s="163" t="s">
        <v>488</v>
      </c>
      <c r="B3270" s="164">
        <v>10440</v>
      </c>
      <c r="C3270" s="163" t="s">
        <v>99</v>
      </c>
      <c r="D3270" s="164">
        <v>2</v>
      </c>
      <c r="E3270" s="7">
        <v>176</v>
      </c>
      <c r="F3270" s="7">
        <v>0</v>
      </c>
      <c r="G3270" s="7">
        <v>0</v>
      </c>
      <c r="H3270" s="7">
        <v>0</v>
      </c>
      <c r="I3270" s="7">
        <v>176</v>
      </c>
      <c r="J3270" s="7">
        <v>0</v>
      </c>
      <c r="K3270" s="7">
        <v>176</v>
      </c>
      <c r="L3270" s="164">
        <v>1</v>
      </c>
      <c r="M3270" s="16">
        <v>0</v>
      </c>
      <c r="N3270" s="13">
        <v>46103</v>
      </c>
    </row>
    <row r="3271" spans="1:14" x14ac:dyDescent="0.15">
      <c r="A3271" s="163" t="s">
        <v>542</v>
      </c>
      <c r="B3271" s="164">
        <v>10436</v>
      </c>
      <c r="C3271" s="163" t="s">
        <v>99</v>
      </c>
      <c r="D3271" s="164">
        <v>2</v>
      </c>
      <c r="E3271" s="7">
        <v>90</v>
      </c>
      <c r="F3271" s="7">
        <v>0</v>
      </c>
      <c r="G3271" s="7">
        <v>0</v>
      </c>
      <c r="H3271" s="7">
        <v>3.89</v>
      </c>
      <c r="I3271" s="7">
        <v>86.11</v>
      </c>
      <c r="J3271" s="7">
        <v>0</v>
      </c>
      <c r="K3271" s="7">
        <v>86.11</v>
      </c>
      <c r="L3271" s="164">
        <v>1</v>
      </c>
      <c r="M3271" s="16">
        <v>0</v>
      </c>
      <c r="N3271" s="13">
        <v>46103</v>
      </c>
    </row>
    <row r="3272" spans="1:14" x14ac:dyDescent="0.15">
      <c r="A3272" s="163" t="s">
        <v>543</v>
      </c>
      <c r="B3272" s="164">
        <v>10222</v>
      </c>
      <c r="C3272" s="163" t="s">
        <v>491</v>
      </c>
      <c r="D3272" s="164">
        <v>1</v>
      </c>
      <c r="E3272" s="7">
        <v>235</v>
      </c>
      <c r="F3272" s="7">
        <v>0</v>
      </c>
      <c r="G3272" s="7">
        <v>0</v>
      </c>
      <c r="H3272" s="7">
        <v>0</v>
      </c>
      <c r="I3272" s="7">
        <v>235</v>
      </c>
      <c r="J3272" s="7">
        <v>0</v>
      </c>
      <c r="K3272" s="7">
        <v>235</v>
      </c>
      <c r="L3272" s="164">
        <v>1</v>
      </c>
      <c r="M3272" s="16">
        <v>0</v>
      </c>
      <c r="N3272" s="13">
        <v>46103</v>
      </c>
    </row>
    <row r="3273" spans="1:14" x14ac:dyDescent="0.15">
      <c r="A3273" s="163" t="s">
        <v>562</v>
      </c>
      <c r="B3273" s="164">
        <v>10218</v>
      </c>
      <c r="C3273" s="163" t="s">
        <v>491</v>
      </c>
      <c r="D3273" s="164">
        <v>1</v>
      </c>
      <c r="E3273" s="7">
        <v>245</v>
      </c>
      <c r="F3273" s="7">
        <v>0</v>
      </c>
      <c r="G3273" s="7">
        <v>0</v>
      </c>
      <c r="H3273" s="7">
        <v>0</v>
      </c>
      <c r="I3273" s="7">
        <v>245</v>
      </c>
      <c r="J3273" s="7">
        <v>0</v>
      </c>
      <c r="K3273" s="7">
        <v>245</v>
      </c>
      <c r="L3273" s="164">
        <v>1</v>
      </c>
      <c r="M3273" s="16">
        <v>0</v>
      </c>
      <c r="N3273" s="13">
        <v>46103</v>
      </c>
    </row>
    <row r="3274" spans="1:14" x14ac:dyDescent="0.15">
      <c r="A3274" s="163" t="s">
        <v>493</v>
      </c>
      <c r="B3274" s="164">
        <v>10264</v>
      </c>
      <c r="C3274" s="163" t="s">
        <v>9</v>
      </c>
      <c r="D3274" s="164">
        <v>2</v>
      </c>
      <c r="E3274" s="7">
        <v>380</v>
      </c>
      <c r="F3274" s="7">
        <v>0</v>
      </c>
      <c r="G3274" s="7">
        <v>0</v>
      </c>
      <c r="H3274" s="7">
        <v>8.23</v>
      </c>
      <c r="I3274" s="7">
        <v>371.77</v>
      </c>
      <c r="J3274" s="7">
        <v>0</v>
      </c>
      <c r="K3274" s="7">
        <v>371.77</v>
      </c>
      <c r="L3274" s="164">
        <v>1</v>
      </c>
      <c r="M3274" s="16">
        <v>0</v>
      </c>
      <c r="N3274" s="13">
        <v>46103</v>
      </c>
    </row>
    <row r="3275" spans="1:14" x14ac:dyDescent="0.15">
      <c r="A3275" s="163" t="s">
        <v>557</v>
      </c>
      <c r="B3275" s="164">
        <v>10368</v>
      </c>
      <c r="C3275" s="163" t="s">
        <v>9</v>
      </c>
      <c r="D3275" s="164">
        <v>1</v>
      </c>
      <c r="E3275" s="7">
        <v>265</v>
      </c>
      <c r="F3275" s="7">
        <v>0</v>
      </c>
      <c r="G3275" s="7">
        <v>0</v>
      </c>
      <c r="H3275" s="7">
        <v>0</v>
      </c>
      <c r="I3275" s="7">
        <v>265</v>
      </c>
      <c r="J3275" s="7">
        <v>0</v>
      </c>
      <c r="K3275" s="7">
        <v>265</v>
      </c>
      <c r="L3275" s="164">
        <v>1</v>
      </c>
      <c r="M3275" s="16">
        <v>0</v>
      </c>
      <c r="N3275" s="13">
        <v>46103</v>
      </c>
    </row>
    <row r="3276" spans="1:14" x14ac:dyDescent="0.15">
      <c r="A3276" s="163" t="s">
        <v>494</v>
      </c>
      <c r="B3276" s="164">
        <v>10377</v>
      </c>
      <c r="C3276" s="163" t="s">
        <v>9</v>
      </c>
      <c r="D3276" s="164">
        <v>1</v>
      </c>
      <c r="E3276" s="7">
        <v>345</v>
      </c>
      <c r="F3276" s="7">
        <v>0</v>
      </c>
      <c r="G3276" s="7">
        <v>0</v>
      </c>
      <c r="H3276" s="7">
        <v>0</v>
      </c>
      <c r="I3276" s="7">
        <v>345</v>
      </c>
      <c r="J3276" s="7">
        <v>0</v>
      </c>
      <c r="K3276" s="7">
        <v>345</v>
      </c>
      <c r="L3276" s="164">
        <v>1</v>
      </c>
      <c r="M3276" s="16">
        <v>0</v>
      </c>
      <c r="N3276" s="13">
        <v>46103</v>
      </c>
    </row>
    <row r="3277" spans="1:14" x14ac:dyDescent="0.15">
      <c r="A3277" s="163" t="s">
        <v>526</v>
      </c>
      <c r="B3277" s="164">
        <v>10363</v>
      </c>
      <c r="C3277" s="163" t="s">
        <v>9</v>
      </c>
      <c r="D3277" s="164">
        <v>2</v>
      </c>
      <c r="E3277" s="7">
        <v>530</v>
      </c>
      <c r="F3277" s="7">
        <v>0</v>
      </c>
      <c r="G3277" s="7">
        <v>0</v>
      </c>
      <c r="H3277" s="7">
        <v>0</v>
      </c>
      <c r="I3277" s="7">
        <v>530</v>
      </c>
      <c r="J3277" s="7">
        <v>0</v>
      </c>
      <c r="K3277" s="7">
        <v>530</v>
      </c>
      <c r="L3277" s="164">
        <v>1</v>
      </c>
      <c r="M3277" s="16">
        <v>0</v>
      </c>
      <c r="N3277" s="13">
        <v>46103</v>
      </c>
    </row>
    <row r="3278" spans="1:14" x14ac:dyDescent="0.15">
      <c r="A3278" s="163" t="s">
        <v>527</v>
      </c>
      <c r="B3278" s="164">
        <v>10382</v>
      </c>
      <c r="C3278" s="163" t="s">
        <v>9</v>
      </c>
      <c r="D3278" s="164">
        <v>2</v>
      </c>
      <c r="E3278" s="7">
        <v>470</v>
      </c>
      <c r="F3278" s="7">
        <v>0</v>
      </c>
      <c r="G3278" s="7">
        <v>0</v>
      </c>
      <c r="H3278" s="7">
        <v>20.36</v>
      </c>
      <c r="I3278" s="7">
        <v>449.64</v>
      </c>
      <c r="J3278" s="7">
        <v>0</v>
      </c>
      <c r="K3278" s="7">
        <v>449.64</v>
      </c>
      <c r="L3278" s="164">
        <v>1</v>
      </c>
      <c r="M3278" s="16">
        <v>0</v>
      </c>
      <c r="N3278" s="13">
        <v>46103</v>
      </c>
    </row>
    <row r="3279" spans="1:14" x14ac:dyDescent="0.15">
      <c r="A3279" s="163" t="s">
        <v>604</v>
      </c>
      <c r="B3279" s="164">
        <v>10685</v>
      </c>
      <c r="C3279" s="163" t="s">
        <v>9</v>
      </c>
      <c r="D3279" s="164">
        <v>2</v>
      </c>
      <c r="E3279" s="7">
        <v>450</v>
      </c>
      <c r="F3279" s="7">
        <v>0</v>
      </c>
      <c r="G3279" s="7">
        <v>0</v>
      </c>
      <c r="H3279" s="7">
        <v>19.489999999999998</v>
      </c>
      <c r="I3279" s="7">
        <v>430.51</v>
      </c>
      <c r="J3279" s="7">
        <v>0</v>
      </c>
      <c r="K3279" s="7">
        <v>430.51</v>
      </c>
      <c r="L3279" s="164">
        <v>1</v>
      </c>
      <c r="M3279" s="16">
        <v>0</v>
      </c>
      <c r="N3279" s="13">
        <v>46103</v>
      </c>
    </row>
    <row r="3280" spans="1:14" x14ac:dyDescent="0.15">
      <c r="A3280" s="163" t="s">
        <v>498</v>
      </c>
      <c r="B3280" s="164">
        <v>10356</v>
      </c>
      <c r="C3280" s="163" t="s">
        <v>19</v>
      </c>
      <c r="D3280" s="164">
        <v>1</v>
      </c>
      <c r="E3280" s="7">
        <v>360</v>
      </c>
      <c r="F3280" s="7">
        <v>0</v>
      </c>
      <c r="G3280" s="7">
        <v>0</v>
      </c>
      <c r="H3280" s="7">
        <v>0</v>
      </c>
      <c r="I3280" s="7">
        <v>360</v>
      </c>
      <c r="J3280" s="7">
        <v>0</v>
      </c>
      <c r="K3280" s="7">
        <v>360</v>
      </c>
      <c r="L3280" s="164">
        <v>1</v>
      </c>
      <c r="M3280" s="16">
        <v>0</v>
      </c>
      <c r="N3280" s="13">
        <v>46103</v>
      </c>
    </row>
    <row r="3281" spans="1:14" x14ac:dyDescent="0.15">
      <c r="A3281" s="163" t="s">
        <v>512</v>
      </c>
      <c r="B3281" s="164">
        <v>10427</v>
      </c>
      <c r="C3281" s="163" t="s">
        <v>12</v>
      </c>
      <c r="D3281" s="164">
        <v>1</v>
      </c>
      <c r="E3281" s="7">
        <v>359</v>
      </c>
      <c r="F3281" s="7">
        <v>0</v>
      </c>
      <c r="G3281" s="7">
        <v>0</v>
      </c>
      <c r="H3281" s="7">
        <v>0</v>
      </c>
      <c r="I3281" s="7">
        <v>359</v>
      </c>
      <c r="J3281" s="7">
        <v>0</v>
      </c>
      <c r="K3281" s="7">
        <v>359</v>
      </c>
      <c r="L3281" s="164">
        <v>1</v>
      </c>
      <c r="M3281" s="16">
        <v>0</v>
      </c>
      <c r="N3281" s="13">
        <v>46103</v>
      </c>
    </row>
    <row r="3282" spans="1:14" x14ac:dyDescent="0.15">
      <c r="A3282" s="163" t="s">
        <v>548</v>
      </c>
      <c r="B3282" s="164">
        <v>10031</v>
      </c>
      <c r="C3282" s="163" t="s">
        <v>0</v>
      </c>
      <c r="D3282" s="164">
        <v>1</v>
      </c>
      <c r="E3282" s="7">
        <v>715</v>
      </c>
      <c r="F3282" s="7">
        <v>0</v>
      </c>
      <c r="G3282" s="7">
        <v>0</v>
      </c>
      <c r="H3282" s="7">
        <v>0</v>
      </c>
      <c r="I3282" s="7">
        <v>715</v>
      </c>
      <c r="J3282" s="7">
        <v>0</v>
      </c>
      <c r="K3282" s="7">
        <v>715</v>
      </c>
      <c r="L3282" s="164">
        <v>1</v>
      </c>
      <c r="M3282" s="16">
        <v>0</v>
      </c>
      <c r="N3282" s="13">
        <v>46103</v>
      </c>
    </row>
    <row r="3283" spans="1:14" x14ac:dyDescent="0.15">
      <c r="A3283" s="163" t="s">
        <v>427</v>
      </c>
      <c r="B3283" s="164">
        <v>10633</v>
      </c>
      <c r="C3283" s="163" t="s">
        <v>727</v>
      </c>
      <c r="D3283" s="164">
        <v>1</v>
      </c>
      <c r="E3283" s="7">
        <v>159</v>
      </c>
      <c r="F3283" s="7">
        <v>0</v>
      </c>
      <c r="G3283" s="7">
        <v>0</v>
      </c>
      <c r="H3283" s="7">
        <v>0</v>
      </c>
      <c r="I3283" s="7">
        <v>159</v>
      </c>
      <c r="J3283" s="7">
        <v>0</v>
      </c>
      <c r="K3283" s="7">
        <v>159</v>
      </c>
      <c r="L3283" s="164">
        <v>1</v>
      </c>
      <c r="M3283" s="16">
        <v>0</v>
      </c>
      <c r="N3283" s="13">
        <v>46103</v>
      </c>
    </row>
    <row r="3284" spans="1:14" x14ac:dyDescent="0.15">
      <c r="A3284" s="163" t="s">
        <v>500</v>
      </c>
      <c r="B3284" s="164">
        <v>10494</v>
      </c>
      <c r="C3284" s="163" t="s">
        <v>98</v>
      </c>
      <c r="D3284" s="164">
        <v>1</v>
      </c>
      <c r="E3284" s="7">
        <v>38</v>
      </c>
      <c r="F3284" s="7">
        <v>0</v>
      </c>
      <c r="G3284" s="7">
        <v>0</v>
      </c>
      <c r="H3284" s="7">
        <v>1.65</v>
      </c>
      <c r="I3284" s="7">
        <v>36.35</v>
      </c>
      <c r="J3284" s="7">
        <v>0</v>
      </c>
      <c r="K3284" s="7">
        <v>36.35</v>
      </c>
      <c r="L3284" s="164">
        <v>1</v>
      </c>
      <c r="M3284" s="16">
        <v>0</v>
      </c>
      <c r="N3284" s="13">
        <v>46103</v>
      </c>
    </row>
    <row r="3285" spans="1:14" x14ac:dyDescent="0.15">
      <c r="A3285" s="163" t="s">
        <v>480</v>
      </c>
      <c r="B3285" s="164">
        <v>10225</v>
      </c>
      <c r="C3285" s="163" t="s">
        <v>481</v>
      </c>
      <c r="D3285" s="164">
        <v>1</v>
      </c>
      <c r="E3285" s="7">
        <v>255</v>
      </c>
      <c r="F3285" s="7">
        <v>0</v>
      </c>
      <c r="G3285" s="7">
        <v>0</v>
      </c>
      <c r="H3285" s="7">
        <v>17.760000000000002</v>
      </c>
      <c r="I3285" s="7">
        <v>237.24</v>
      </c>
      <c r="J3285" s="7">
        <v>0</v>
      </c>
      <c r="K3285" s="7">
        <v>237.24</v>
      </c>
      <c r="L3285" s="164">
        <v>1</v>
      </c>
      <c r="M3285" s="16">
        <v>0</v>
      </c>
      <c r="N3285" s="13">
        <v>46104</v>
      </c>
    </row>
    <row r="3286" spans="1:14" x14ac:dyDescent="0.15">
      <c r="A3286" s="163" t="s">
        <v>518</v>
      </c>
      <c r="B3286" s="164">
        <v>10145</v>
      </c>
      <c r="C3286" s="163" t="s">
        <v>519</v>
      </c>
      <c r="D3286" s="164">
        <v>1</v>
      </c>
      <c r="E3286" s="7">
        <v>370</v>
      </c>
      <c r="F3286" s="7">
        <v>0</v>
      </c>
      <c r="G3286" s="7">
        <v>0</v>
      </c>
      <c r="H3286" s="7">
        <v>0</v>
      </c>
      <c r="I3286" s="7">
        <v>370</v>
      </c>
      <c r="J3286" s="7">
        <v>0</v>
      </c>
      <c r="K3286" s="7">
        <v>370</v>
      </c>
      <c r="L3286" s="164">
        <v>1</v>
      </c>
      <c r="M3286" s="16">
        <v>0</v>
      </c>
      <c r="N3286" s="13">
        <v>46104</v>
      </c>
    </row>
    <row r="3287" spans="1:14" x14ac:dyDescent="0.15">
      <c r="A3287" s="163" t="s">
        <v>503</v>
      </c>
      <c r="B3287" s="164">
        <v>10044</v>
      </c>
      <c r="C3287" s="163" t="s">
        <v>481</v>
      </c>
      <c r="D3287" s="164">
        <v>2</v>
      </c>
      <c r="E3287" s="7">
        <v>520</v>
      </c>
      <c r="F3287" s="7">
        <v>0</v>
      </c>
      <c r="G3287" s="7">
        <v>0</v>
      </c>
      <c r="H3287" s="7">
        <v>0</v>
      </c>
      <c r="I3287" s="7">
        <v>520</v>
      </c>
      <c r="J3287" s="7">
        <v>0</v>
      </c>
      <c r="K3287" s="7">
        <v>520</v>
      </c>
      <c r="L3287" s="164">
        <v>1</v>
      </c>
      <c r="M3287" s="16">
        <v>0</v>
      </c>
      <c r="N3287" s="13">
        <v>46104</v>
      </c>
    </row>
    <row r="3288" spans="1:14" x14ac:dyDescent="0.15">
      <c r="A3288" s="163" t="s">
        <v>504</v>
      </c>
      <c r="B3288" s="164">
        <v>10125</v>
      </c>
      <c r="C3288" s="163" t="s">
        <v>483</v>
      </c>
      <c r="D3288" s="164">
        <v>2</v>
      </c>
      <c r="E3288" s="7">
        <v>550</v>
      </c>
      <c r="F3288" s="7">
        <v>0</v>
      </c>
      <c r="G3288" s="7">
        <v>0</v>
      </c>
      <c r="H3288" s="7">
        <v>0</v>
      </c>
      <c r="I3288" s="7">
        <v>550</v>
      </c>
      <c r="J3288" s="7">
        <v>0</v>
      </c>
      <c r="K3288" s="7">
        <v>550</v>
      </c>
      <c r="L3288" s="164">
        <v>1</v>
      </c>
      <c r="M3288" s="16">
        <v>0</v>
      </c>
      <c r="N3288" s="13">
        <v>46104</v>
      </c>
    </row>
    <row r="3289" spans="1:14" x14ac:dyDescent="0.15">
      <c r="A3289" s="163" t="s">
        <v>482</v>
      </c>
      <c r="B3289" s="164">
        <v>10109</v>
      </c>
      <c r="C3289" s="163" t="s">
        <v>483</v>
      </c>
      <c r="D3289" s="164">
        <v>1</v>
      </c>
      <c r="E3289" s="7">
        <v>275</v>
      </c>
      <c r="F3289" s="7">
        <v>0</v>
      </c>
      <c r="G3289" s="7">
        <v>0</v>
      </c>
      <c r="H3289" s="7">
        <v>0</v>
      </c>
      <c r="I3289" s="7">
        <v>275</v>
      </c>
      <c r="J3289" s="7">
        <v>0</v>
      </c>
      <c r="K3289" s="7">
        <v>275</v>
      </c>
      <c r="L3289" s="164">
        <v>1</v>
      </c>
      <c r="M3289" s="16">
        <v>0</v>
      </c>
      <c r="N3289" s="13">
        <v>46104</v>
      </c>
    </row>
    <row r="3290" spans="1:14" x14ac:dyDescent="0.15">
      <c r="A3290" s="163" t="s">
        <v>667</v>
      </c>
      <c r="B3290" s="164">
        <v>10018</v>
      </c>
      <c r="C3290" s="163" t="s">
        <v>481</v>
      </c>
      <c r="D3290" s="164">
        <v>1</v>
      </c>
      <c r="E3290" s="7">
        <v>255</v>
      </c>
      <c r="F3290" s="7">
        <v>0</v>
      </c>
      <c r="G3290" s="7">
        <v>0</v>
      </c>
      <c r="H3290" s="7">
        <v>0</v>
      </c>
      <c r="I3290" s="7">
        <v>255</v>
      </c>
      <c r="J3290" s="7">
        <v>0</v>
      </c>
      <c r="K3290" s="7">
        <v>255</v>
      </c>
      <c r="L3290" s="164">
        <v>1</v>
      </c>
      <c r="M3290" s="16">
        <v>0</v>
      </c>
      <c r="N3290" s="13">
        <v>46104</v>
      </c>
    </row>
    <row r="3291" spans="1:14" x14ac:dyDescent="0.15">
      <c r="A3291" s="163" t="s">
        <v>521</v>
      </c>
      <c r="B3291" s="164">
        <v>10095</v>
      </c>
      <c r="C3291" s="163" t="s">
        <v>483</v>
      </c>
      <c r="D3291" s="164">
        <v>1</v>
      </c>
      <c r="E3291" s="7">
        <v>260</v>
      </c>
      <c r="F3291" s="7">
        <v>0</v>
      </c>
      <c r="G3291" s="7">
        <v>0</v>
      </c>
      <c r="H3291" s="7">
        <v>0</v>
      </c>
      <c r="I3291" s="7">
        <v>260</v>
      </c>
      <c r="J3291" s="7">
        <v>0</v>
      </c>
      <c r="K3291" s="7">
        <v>260</v>
      </c>
      <c r="L3291" s="164">
        <v>1</v>
      </c>
      <c r="M3291" s="16">
        <v>0</v>
      </c>
      <c r="N3291" s="13">
        <v>46104</v>
      </c>
    </row>
    <row r="3292" spans="1:14" x14ac:dyDescent="0.15">
      <c r="A3292" s="163" t="s">
        <v>489</v>
      </c>
      <c r="B3292" s="164">
        <v>10445</v>
      </c>
      <c r="C3292" s="163" t="s">
        <v>99</v>
      </c>
      <c r="D3292" s="164">
        <v>1</v>
      </c>
      <c r="E3292" s="7">
        <v>195</v>
      </c>
      <c r="F3292" s="7">
        <v>0</v>
      </c>
      <c r="G3292" s="7">
        <v>0</v>
      </c>
      <c r="H3292" s="7">
        <v>0</v>
      </c>
      <c r="I3292" s="7">
        <v>195</v>
      </c>
      <c r="J3292" s="7">
        <v>0</v>
      </c>
      <c r="K3292" s="7">
        <v>195</v>
      </c>
      <c r="L3292" s="164">
        <v>1</v>
      </c>
      <c r="M3292" s="16">
        <v>0</v>
      </c>
      <c r="N3292" s="13">
        <v>46104</v>
      </c>
    </row>
    <row r="3293" spans="1:14" x14ac:dyDescent="0.15">
      <c r="A3293" s="163" t="s">
        <v>551</v>
      </c>
      <c r="B3293" s="164">
        <v>10437</v>
      </c>
      <c r="C3293" s="163" t="s">
        <v>99</v>
      </c>
      <c r="D3293" s="164">
        <v>1</v>
      </c>
      <c r="E3293" s="7">
        <v>105</v>
      </c>
      <c r="F3293" s="7">
        <v>0</v>
      </c>
      <c r="G3293" s="7">
        <v>0</v>
      </c>
      <c r="H3293" s="7">
        <v>0</v>
      </c>
      <c r="I3293" s="7">
        <v>105</v>
      </c>
      <c r="J3293" s="7">
        <v>0</v>
      </c>
      <c r="K3293" s="7">
        <v>105</v>
      </c>
      <c r="L3293" s="164">
        <v>1</v>
      </c>
      <c r="M3293" s="16">
        <v>0</v>
      </c>
      <c r="N3293" s="13">
        <v>46104</v>
      </c>
    </row>
    <row r="3294" spans="1:14" x14ac:dyDescent="0.15">
      <c r="A3294" s="163" t="s">
        <v>505</v>
      </c>
      <c r="B3294" s="164">
        <v>10470</v>
      </c>
      <c r="C3294" s="163" t="s">
        <v>5</v>
      </c>
      <c r="D3294" s="164">
        <v>1</v>
      </c>
      <c r="E3294" s="7">
        <v>275</v>
      </c>
      <c r="F3294" s="7">
        <v>0</v>
      </c>
      <c r="G3294" s="7">
        <v>0</v>
      </c>
      <c r="H3294" s="7">
        <v>0</v>
      </c>
      <c r="I3294" s="7">
        <v>275</v>
      </c>
      <c r="J3294" s="7">
        <v>0</v>
      </c>
      <c r="K3294" s="7">
        <v>275</v>
      </c>
      <c r="L3294" s="164">
        <v>1</v>
      </c>
      <c r="M3294" s="16">
        <v>0</v>
      </c>
      <c r="N3294" s="13">
        <v>46104</v>
      </c>
    </row>
    <row r="3295" spans="1:14" x14ac:dyDescent="0.15">
      <c r="A3295" s="163" t="s">
        <v>552</v>
      </c>
      <c r="B3295" s="164">
        <v>10211</v>
      </c>
      <c r="C3295" s="163" t="s">
        <v>491</v>
      </c>
      <c r="D3295" s="164">
        <v>2</v>
      </c>
      <c r="E3295" s="7">
        <v>530</v>
      </c>
      <c r="F3295" s="7">
        <v>0</v>
      </c>
      <c r="G3295" s="7">
        <v>0</v>
      </c>
      <c r="H3295" s="7">
        <v>18.46</v>
      </c>
      <c r="I3295" s="7">
        <v>511.54</v>
      </c>
      <c r="J3295" s="7">
        <v>0</v>
      </c>
      <c r="K3295" s="7">
        <v>511.54</v>
      </c>
      <c r="L3295" s="164">
        <v>1</v>
      </c>
      <c r="M3295" s="16">
        <v>0</v>
      </c>
      <c r="N3295" s="13">
        <v>46104</v>
      </c>
    </row>
    <row r="3296" spans="1:14" x14ac:dyDescent="0.15">
      <c r="A3296" s="163" t="s">
        <v>525</v>
      </c>
      <c r="B3296" s="164">
        <v>10214</v>
      </c>
      <c r="C3296" s="163" t="s">
        <v>491</v>
      </c>
      <c r="D3296" s="164">
        <v>1</v>
      </c>
      <c r="E3296" s="7">
        <v>265</v>
      </c>
      <c r="F3296" s="7">
        <v>0</v>
      </c>
      <c r="G3296" s="7">
        <v>0</v>
      </c>
      <c r="H3296" s="7">
        <v>0</v>
      </c>
      <c r="I3296" s="7">
        <v>265</v>
      </c>
      <c r="J3296" s="7">
        <v>0</v>
      </c>
      <c r="K3296" s="7">
        <v>265</v>
      </c>
      <c r="L3296" s="164">
        <v>1</v>
      </c>
      <c r="M3296" s="16">
        <v>0</v>
      </c>
      <c r="N3296" s="13">
        <v>46104</v>
      </c>
    </row>
    <row r="3297" spans="1:14" x14ac:dyDescent="0.15">
      <c r="A3297" s="163" t="s">
        <v>562</v>
      </c>
      <c r="B3297" s="164">
        <v>10218</v>
      </c>
      <c r="C3297" s="163" t="s">
        <v>491</v>
      </c>
      <c r="D3297" s="164">
        <v>1</v>
      </c>
      <c r="E3297" s="7">
        <v>245</v>
      </c>
      <c r="F3297" s="7">
        <v>0</v>
      </c>
      <c r="G3297" s="7">
        <v>0</v>
      </c>
      <c r="H3297" s="7">
        <v>0</v>
      </c>
      <c r="I3297" s="7">
        <v>245</v>
      </c>
      <c r="J3297" s="7">
        <v>0</v>
      </c>
      <c r="K3297" s="7">
        <v>245</v>
      </c>
      <c r="L3297" s="164">
        <v>1</v>
      </c>
      <c r="M3297" s="16">
        <v>0</v>
      </c>
      <c r="N3297" s="13">
        <v>46104</v>
      </c>
    </row>
    <row r="3298" spans="1:14" x14ac:dyDescent="0.15">
      <c r="A3298" s="163" t="s">
        <v>490</v>
      </c>
      <c r="B3298" s="164">
        <v>10223</v>
      </c>
      <c r="C3298" s="163" t="s">
        <v>491</v>
      </c>
      <c r="D3298" s="164">
        <v>1</v>
      </c>
      <c r="E3298" s="7">
        <v>275</v>
      </c>
      <c r="F3298" s="7">
        <v>0</v>
      </c>
      <c r="G3298" s="7">
        <v>0</v>
      </c>
      <c r="H3298" s="7">
        <v>0</v>
      </c>
      <c r="I3298" s="7">
        <v>275</v>
      </c>
      <c r="J3298" s="7">
        <v>0</v>
      </c>
      <c r="K3298" s="7">
        <v>275</v>
      </c>
      <c r="L3298" s="164">
        <v>1</v>
      </c>
      <c r="M3298" s="16">
        <v>0</v>
      </c>
      <c r="N3298" s="13">
        <v>46104</v>
      </c>
    </row>
    <row r="3299" spans="1:14" x14ac:dyDescent="0.15">
      <c r="A3299" s="163" t="s">
        <v>647</v>
      </c>
      <c r="B3299" s="164">
        <v>10224</v>
      </c>
      <c r="C3299" s="163" t="s">
        <v>491</v>
      </c>
      <c r="D3299" s="164">
        <v>1</v>
      </c>
      <c r="E3299" s="7">
        <v>255</v>
      </c>
      <c r="F3299" s="7">
        <v>0</v>
      </c>
      <c r="G3299" s="7">
        <v>0</v>
      </c>
      <c r="H3299" s="7">
        <v>0</v>
      </c>
      <c r="I3299" s="7">
        <v>255</v>
      </c>
      <c r="J3299" s="7">
        <v>0</v>
      </c>
      <c r="K3299" s="7">
        <v>255</v>
      </c>
      <c r="L3299" s="164">
        <v>1</v>
      </c>
      <c r="M3299" s="16">
        <v>0</v>
      </c>
      <c r="N3299" s="13">
        <v>46104</v>
      </c>
    </row>
    <row r="3300" spans="1:14" x14ac:dyDescent="0.15">
      <c r="A3300" s="163" t="s">
        <v>492</v>
      </c>
      <c r="B3300" s="164">
        <v>10216</v>
      </c>
      <c r="C3300" s="163" t="s">
        <v>491</v>
      </c>
      <c r="D3300" s="164">
        <v>1</v>
      </c>
      <c r="E3300" s="7">
        <v>245</v>
      </c>
      <c r="F3300" s="7">
        <v>0</v>
      </c>
      <c r="G3300" s="7">
        <v>0</v>
      </c>
      <c r="H3300" s="7">
        <v>17.07</v>
      </c>
      <c r="I3300" s="7">
        <v>227.93</v>
      </c>
      <c r="J3300" s="7">
        <v>0</v>
      </c>
      <c r="K3300" s="7">
        <v>227.93</v>
      </c>
      <c r="L3300" s="164">
        <v>1</v>
      </c>
      <c r="M3300" s="16">
        <v>0</v>
      </c>
      <c r="N3300" s="13">
        <v>46104</v>
      </c>
    </row>
    <row r="3301" spans="1:14" x14ac:dyDescent="0.15">
      <c r="A3301" s="163" t="s">
        <v>557</v>
      </c>
      <c r="B3301" s="164">
        <v>10368</v>
      </c>
      <c r="C3301" s="163" t="s">
        <v>9</v>
      </c>
      <c r="D3301" s="164">
        <v>1</v>
      </c>
      <c r="E3301" s="7">
        <v>265</v>
      </c>
      <c r="F3301" s="7">
        <v>0</v>
      </c>
      <c r="G3301" s="7">
        <v>0</v>
      </c>
      <c r="H3301" s="7">
        <v>26.5</v>
      </c>
      <c r="I3301" s="7">
        <v>238.5</v>
      </c>
      <c r="J3301" s="7">
        <v>0</v>
      </c>
      <c r="K3301" s="7">
        <v>238.5</v>
      </c>
      <c r="L3301" s="164">
        <v>1</v>
      </c>
      <c r="M3301" s="16">
        <v>0</v>
      </c>
      <c r="N3301" s="13">
        <v>46104</v>
      </c>
    </row>
    <row r="3302" spans="1:14" x14ac:dyDescent="0.15">
      <c r="A3302" s="163" t="s">
        <v>587</v>
      </c>
      <c r="B3302" s="164">
        <v>10381</v>
      </c>
      <c r="C3302" s="163" t="s">
        <v>9</v>
      </c>
      <c r="D3302" s="164">
        <v>2</v>
      </c>
      <c r="E3302" s="7">
        <v>450</v>
      </c>
      <c r="F3302" s="7">
        <v>0</v>
      </c>
      <c r="G3302" s="7">
        <v>0</v>
      </c>
      <c r="H3302" s="7">
        <v>15.67</v>
      </c>
      <c r="I3302" s="7">
        <v>434.33</v>
      </c>
      <c r="J3302" s="7">
        <v>0</v>
      </c>
      <c r="K3302" s="7">
        <v>434.33</v>
      </c>
      <c r="L3302" s="164">
        <v>1</v>
      </c>
      <c r="M3302" s="16">
        <v>0</v>
      </c>
      <c r="N3302" s="13">
        <v>46104</v>
      </c>
    </row>
    <row r="3303" spans="1:14" x14ac:dyDescent="0.15">
      <c r="A3303" s="163" t="s">
        <v>544</v>
      </c>
      <c r="B3303" s="164">
        <v>10375</v>
      </c>
      <c r="C3303" s="163" t="s">
        <v>9</v>
      </c>
      <c r="D3303" s="164">
        <v>1</v>
      </c>
      <c r="E3303" s="7">
        <v>255</v>
      </c>
      <c r="F3303" s="7">
        <v>0</v>
      </c>
      <c r="G3303" s="7">
        <v>0</v>
      </c>
      <c r="H3303" s="7">
        <v>0</v>
      </c>
      <c r="I3303" s="7">
        <v>255</v>
      </c>
      <c r="J3303" s="7">
        <v>0</v>
      </c>
      <c r="K3303" s="7">
        <v>255</v>
      </c>
      <c r="L3303" s="164">
        <v>1</v>
      </c>
      <c r="M3303" s="16">
        <v>0</v>
      </c>
      <c r="N3303" s="13">
        <v>46104</v>
      </c>
    </row>
    <row r="3304" spans="1:14" x14ac:dyDescent="0.15">
      <c r="A3304" s="163" t="s">
        <v>526</v>
      </c>
      <c r="B3304" s="164">
        <v>10363</v>
      </c>
      <c r="C3304" s="163" t="s">
        <v>9</v>
      </c>
      <c r="D3304" s="164">
        <v>2</v>
      </c>
      <c r="E3304" s="7">
        <v>530</v>
      </c>
      <c r="F3304" s="7">
        <v>0</v>
      </c>
      <c r="G3304" s="7">
        <v>0</v>
      </c>
      <c r="H3304" s="7">
        <v>26.5</v>
      </c>
      <c r="I3304" s="7">
        <v>503.5</v>
      </c>
      <c r="J3304" s="7">
        <v>0</v>
      </c>
      <c r="K3304" s="7">
        <v>503.5</v>
      </c>
      <c r="L3304" s="164">
        <v>1</v>
      </c>
      <c r="M3304" s="16">
        <v>0</v>
      </c>
      <c r="N3304" s="13">
        <v>46104</v>
      </c>
    </row>
    <row r="3305" spans="1:14" x14ac:dyDescent="0.15">
      <c r="A3305" s="163" t="s">
        <v>509</v>
      </c>
      <c r="B3305" s="164">
        <v>10364</v>
      </c>
      <c r="C3305" s="163" t="s">
        <v>9</v>
      </c>
      <c r="D3305" s="164">
        <v>1</v>
      </c>
      <c r="E3305" s="7">
        <v>330</v>
      </c>
      <c r="F3305" s="7">
        <v>0</v>
      </c>
      <c r="G3305" s="7">
        <v>0</v>
      </c>
      <c r="H3305" s="7">
        <v>33</v>
      </c>
      <c r="I3305" s="7">
        <v>297</v>
      </c>
      <c r="J3305" s="7">
        <v>0</v>
      </c>
      <c r="K3305" s="7">
        <v>297</v>
      </c>
      <c r="L3305" s="164">
        <v>1</v>
      </c>
      <c r="M3305" s="16">
        <v>0</v>
      </c>
      <c r="N3305" s="13">
        <v>46104</v>
      </c>
    </row>
    <row r="3306" spans="1:14" x14ac:dyDescent="0.15">
      <c r="A3306" s="163" t="s">
        <v>529</v>
      </c>
      <c r="B3306" s="164">
        <v>10353</v>
      </c>
      <c r="C3306" s="163" t="s">
        <v>19</v>
      </c>
      <c r="D3306" s="164">
        <v>1</v>
      </c>
      <c r="E3306" s="7">
        <v>350</v>
      </c>
      <c r="F3306" s="7">
        <v>0</v>
      </c>
      <c r="G3306" s="7">
        <v>0</v>
      </c>
      <c r="H3306" s="7">
        <v>0</v>
      </c>
      <c r="I3306" s="7">
        <v>350</v>
      </c>
      <c r="J3306" s="7">
        <v>0</v>
      </c>
      <c r="K3306" s="7">
        <v>350</v>
      </c>
      <c r="L3306" s="164">
        <v>1</v>
      </c>
      <c r="M3306" s="16">
        <v>0</v>
      </c>
      <c r="N3306" s="13">
        <v>46104</v>
      </c>
    </row>
    <row r="3307" spans="1:14" x14ac:dyDescent="0.15">
      <c r="A3307" s="163" t="s">
        <v>568</v>
      </c>
      <c r="B3307" s="164">
        <v>10545</v>
      </c>
      <c r="C3307" s="163" t="s">
        <v>19</v>
      </c>
      <c r="D3307" s="164">
        <v>2</v>
      </c>
      <c r="E3307" s="7">
        <v>680</v>
      </c>
      <c r="F3307" s="7">
        <v>0</v>
      </c>
      <c r="G3307" s="7">
        <v>0</v>
      </c>
      <c r="H3307" s="7">
        <v>0</v>
      </c>
      <c r="I3307" s="7">
        <v>680</v>
      </c>
      <c r="J3307" s="7">
        <v>0</v>
      </c>
      <c r="K3307" s="7">
        <v>680</v>
      </c>
      <c r="L3307" s="164">
        <v>1</v>
      </c>
      <c r="M3307" s="16">
        <v>0</v>
      </c>
      <c r="N3307" s="13">
        <v>46104</v>
      </c>
    </row>
    <row r="3308" spans="1:14" x14ac:dyDescent="0.15">
      <c r="A3308" s="163" t="s">
        <v>617</v>
      </c>
      <c r="B3308" s="164">
        <v>10428</v>
      </c>
      <c r="C3308" s="163" t="s">
        <v>12</v>
      </c>
      <c r="D3308" s="164">
        <v>1</v>
      </c>
      <c r="E3308" s="7">
        <v>349</v>
      </c>
      <c r="F3308" s="7">
        <v>0</v>
      </c>
      <c r="G3308" s="7">
        <v>0</v>
      </c>
      <c r="H3308" s="7">
        <v>0</v>
      </c>
      <c r="I3308" s="7">
        <v>349</v>
      </c>
      <c r="J3308" s="7">
        <v>0</v>
      </c>
      <c r="K3308" s="7">
        <v>349</v>
      </c>
      <c r="L3308" s="164">
        <v>1</v>
      </c>
      <c r="M3308" s="16">
        <v>0</v>
      </c>
      <c r="N3308" s="13">
        <v>46104</v>
      </c>
    </row>
    <row r="3309" spans="1:14" x14ac:dyDescent="0.15">
      <c r="A3309" s="163" t="s">
        <v>563</v>
      </c>
      <c r="B3309" s="164">
        <v>10432</v>
      </c>
      <c r="C3309" s="163" t="s">
        <v>13</v>
      </c>
      <c r="D3309" s="164">
        <v>1</v>
      </c>
      <c r="E3309" s="7">
        <v>315</v>
      </c>
      <c r="F3309" s="7">
        <v>0</v>
      </c>
      <c r="G3309" s="7">
        <v>0</v>
      </c>
      <c r="H3309" s="7">
        <v>0</v>
      </c>
      <c r="I3309" s="7">
        <v>315</v>
      </c>
      <c r="J3309" s="7">
        <v>0</v>
      </c>
      <c r="K3309" s="7">
        <v>315</v>
      </c>
      <c r="L3309" s="164">
        <v>1</v>
      </c>
      <c r="M3309" s="16">
        <v>0</v>
      </c>
      <c r="N3309" s="13">
        <v>46104</v>
      </c>
    </row>
    <row r="3310" spans="1:14" x14ac:dyDescent="0.15">
      <c r="A3310" s="163" t="s">
        <v>613</v>
      </c>
      <c r="B3310" s="164">
        <v>10493</v>
      </c>
      <c r="C3310" s="163" t="s">
        <v>98</v>
      </c>
      <c r="D3310" s="164">
        <v>1</v>
      </c>
      <c r="E3310" s="7">
        <v>58</v>
      </c>
      <c r="F3310" s="7">
        <v>0</v>
      </c>
      <c r="G3310" s="7">
        <v>0</v>
      </c>
      <c r="H3310" s="7">
        <v>4.04</v>
      </c>
      <c r="I3310" s="7">
        <v>53.96</v>
      </c>
      <c r="J3310" s="7">
        <v>0</v>
      </c>
      <c r="K3310" s="7">
        <v>53.96</v>
      </c>
      <c r="L3310" s="164">
        <v>1</v>
      </c>
      <c r="M3310" s="16">
        <v>0</v>
      </c>
      <c r="N3310" s="13">
        <v>46104</v>
      </c>
    </row>
    <row r="3311" spans="1:14" x14ac:dyDescent="0.15">
      <c r="A3311" s="163" t="s">
        <v>427</v>
      </c>
      <c r="B3311" s="164">
        <v>10633</v>
      </c>
      <c r="C3311" s="163" t="s">
        <v>727</v>
      </c>
      <c r="D3311" s="164">
        <v>2</v>
      </c>
      <c r="E3311" s="7">
        <v>318</v>
      </c>
      <c r="F3311" s="7">
        <v>0</v>
      </c>
      <c r="G3311" s="7">
        <v>0</v>
      </c>
      <c r="H3311" s="7">
        <v>0</v>
      </c>
      <c r="I3311" s="7">
        <v>318</v>
      </c>
      <c r="J3311" s="7">
        <v>0</v>
      </c>
      <c r="K3311" s="7">
        <v>318</v>
      </c>
      <c r="L3311" s="164">
        <v>1</v>
      </c>
      <c r="M3311" s="16">
        <v>0</v>
      </c>
      <c r="N3311" s="13">
        <v>46104</v>
      </c>
    </row>
    <row r="3312" spans="1:14" x14ac:dyDescent="0.15">
      <c r="A3312" s="163" t="s">
        <v>861</v>
      </c>
      <c r="B3312" s="164">
        <v>10724</v>
      </c>
      <c r="C3312" s="163" t="s">
        <v>462</v>
      </c>
      <c r="D3312" s="164">
        <v>1</v>
      </c>
      <c r="E3312" s="7">
        <v>405</v>
      </c>
      <c r="F3312" s="7">
        <v>0</v>
      </c>
      <c r="G3312" s="7">
        <v>0</v>
      </c>
      <c r="H3312" s="7">
        <v>32.11</v>
      </c>
      <c r="I3312" s="7">
        <v>372.89</v>
      </c>
      <c r="J3312" s="7">
        <v>0</v>
      </c>
      <c r="K3312" s="7">
        <v>372.89</v>
      </c>
      <c r="L3312" s="164">
        <v>1</v>
      </c>
      <c r="M3312" s="16">
        <v>0</v>
      </c>
      <c r="N3312" s="13">
        <v>46105</v>
      </c>
    </row>
    <row r="3313" spans="1:14" x14ac:dyDescent="0.15">
      <c r="A3313" s="163" t="s">
        <v>482</v>
      </c>
      <c r="B3313" s="164">
        <v>10109</v>
      </c>
      <c r="C3313" s="163" t="s">
        <v>483</v>
      </c>
      <c r="D3313" s="164">
        <v>1</v>
      </c>
      <c r="E3313" s="7">
        <v>275</v>
      </c>
      <c r="F3313" s="7">
        <v>0</v>
      </c>
      <c r="G3313" s="7">
        <v>0</v>
      </c>
      <c r="H3313" s="7">
        <v>0</v>
      </c>
      <c r="I3313" s="7">
        <v>275</v>
      </c>
      <c r="J3313" s="7">
        <v>0</v>
      </c>
      <c r="K3313" s="7">
        <v>275</v>
      </c>
      <c r="L3313" s="164">
        <v>1</v>
      </c>
      <c r="M3313" s="16">
        <v>0</v>
      </c>
      <c r="N3313" s="13">
        <v>46105</v>
      </c>
    </row>
    <row r="3314" spans="1:14" x14ac:dyDescent="0.15">
      <c r="A3314" s="163" t="s">
        <v>576</v>
      </c>
      <c r="B3314" s="164">
        <v>10111</v>
      </c>
      <c r="C3314" s="163" t="s">
        <v>483</v>
      </c>
      <c r="D3314" s="164">
        <v>1</v>
      </c>
      <c r="E3314" s="7">
        <v>355</v>
      </c>
      <c r="F3314" s="7">
        <v>0</v>
      </c>
      <c r="G3314" s="7">
        <v>0</v>
      </c>
      <c r="H3314" s="7">
        <v>0</v>
      </c>
      <c r="I3314" s="7">
        <v>355</v>
      </c>
      <c r="J3314" s="7">
        <v>0</v>
      </c>
      <c r="K3314" s="7">
        <v>355</v>
      </c>
      <c r="L3314" s="164">
        <v>1</v>
      </c>
      <c r="M3314" s="16">
        <v>0</v>
      </c>
      <c r="N3314" s="13">
        <v>46105</v>
      </c>
    </row>
    <row r="3315" spans="1:14" x14ac:dyDescent="0.15">
      <c r="A3315" s="163" t="s">
        <v>487</v>
      </c>
      <c r="B3315" s="164">
        <v>10442</v>
      </c>
      <c r="C3315" s="163" t="s">
        <v>99</v>
      </c>
      <c r="D3315" s="164">
        <v>1</v>
      </c>
      <c r="E3315" s="7">
        <v>83</v>
      </c>
      <c r="F3315" s="7">
        <v>0</v>
      </c>
      <c r="G3315" s="7">
        <v>0</v>
      </c>
      <c r="H3315" s="7">
        <v>0</v>
      </c>
      <c r="I3315" s="7">
        <v>83</v>
      </c>
      <c r="J3315" s="7">
        <v>0</v>
      </c>
      <c r="K3315" s="7">
        <v>83</v>
      </c>
      <c r="L3315" s="164">
        <v>1</v>
      </c>
      <c r="M3315" s="16">
        <v>0</v>
      </c>
      <c r="N3315" s="13">
        <v>46105</v>
      </c>
    </row>
    <row r="3316" spans="1:14" x14ac:dyDescent="0.15">
      <c r="A3316" s="163" t="s">
        <v>523</v>
      </c>
      <c r="B3316" s="164">
        <v>10446</v>
      </c>
      <c r="C3316" s="163" t="s">
        <v>99</v>
      </c>
      <c r="D3316" s="164">
        <v>1</v>
      </c>
      <c r="E3316" s="7">
        <v>195</v>
      </c>
      <c r="F3316" s="7">
        <v>0</v>
      </c>
      <c r="G3316" s="7">
        <v>0</v>
      </c>
      <c r="H3316" s="7">
        <v>0</v>
      </c>
      <c r="I3316" s="7">
        <v>195</v>
      </c>
      <c r="J3316" s="7">
        <v>0</v>
      </c>
      <c r="K3316" s="7">
        <v>195</v>
      </c>
      <c r="L3316" s="164">
        <v>1</v>
      </c>
      <c r="M3316" s="16">
        <v>0</v>
      </c>
      <c r="N3316" s="13">
        <v>46105</v>
      </c>
    </row>
    <row r="3317" spans="1:14" x14ac:dyDescent="0.15">
      <c r="A3317" s="163" t="s">
        <v>489</v>
      </c>
      <c r="B3317" s="164">
        <v>10445</v>
      </c>
      <c r="C3317" s="163" t="s">
        <v>99</v>
      </c>
      <c r="D3317" s="164">
        <v>1</v>
      </c>
      <c r="E3317" s="7">
        <v>195</v>
      </c>
      <c r="F3317" s="7">
        <v>0</v>
      </c>
      <c r="G3317" s="7">
        <v>0</v>
      </c>
      <c r="H3317" s="7">
        <v>0</v>
      </c>
      <c r="I3317" s="7">
        <v>195</v>
      </c>
      <c r="J3317" s="7">
        <v>0</v>
      </c>
      <c r="K3317" s="7">
        <v>195</v>
      </c>
      <c r="L3317" s="164">
        <v>1</v>
      </c>
      <c r="M3317" s="16">
        <v>0</v>
      </c>
      <c r="N3317" s="13">
        <v>46105</v>
      </c>
    </row>
    <row r="3318" spans="1:14" x14ac:dyDescent="0.15">
      <c r="A3318" s="163" t="s">
        <v>752</v>
      </c>
      <c r="B3318" s="164">
        <v>10669</v>
      </c>
      <c r="C3318" s="163" t="s">
        <v>462</v>
      </c>
      <c r="D3318" s="164">
        <v>1</v>
      </c>
      <c r="E3318" s="7">
        <v>315</v>
      </c>
      <c r="F3318" s="7">
        <v>0</v>
      </c>
      <c r="G3318" s="7">
        <v>0</v>
      </c>
      <c r="H3318" s="7">
        <v>24.98</v>
      </c>
      <c r="I3318" s="7">
        <v>290.02</v>
      </c>
      <c r="J3318" s="7">
        <v>0</v>
      </c>
      <c r="K3318" s="7">
        <v>290.02</v>
      </c>
      <c r="L3318" s="164">
        <v>1</v>
      </c>
      <c r="M3318" s="16">
        <v>0</v>
      </c>
      <c r="N3318" s="13">
        <v>46105</v>
      </c>
    </row>
    <row r="3319" spans="1:14" x14ac:dyDescent="0.15">
      <c r="A3319" s="163" t="s">
        <v>805</v>
      </c>
      <c r="B3319" s="164">
        <v>10376</v>
      </c>
      <c r="C3319" s="163" t="s">
        <v>9</v>
      </c>
      <c r="D3319" s="164">
        <v>1</v>
      </c>
      <c r="E3319" s="7">
        <v>330</v>
      </c>
      <c r="F3319" s="7">
        <v>0</v>
      </c>
      <c r="G3319" s="7">
        <v>0</v>
      </c>
      <c r="H3319" s="7">
        <v>0</v>
      </c>
      <c r="I3319" s="7">
        <v>330</v>
      </c>
      <c r="J3319" s="7">
        <v>0</v>
      </c>
      <c r="K3319" s="7">
        <v>330</v>
      </c>
      <c r="L3319" s="164">
        <v>1</v>
      </c>
      <c r="M3319" s="16">
        <v>0</v>
      </c>
      <c r="N3319" s="13">
        <v>46105</v>
      </c>
    </row>
    <row r="3320" spans="1:14" x14ac:dyDescent="0.15">
      <c r="A3320" s="163" t="s">
        <v>630</v>
      </c>
      <c r="B3320" s="164">
        <v>10374</v>
      </c>
      <c r="C3320" s="163" t="s">
        <v>9</v>
      </c>
      <c r="D3320" s="164">
        <v>1</v>
      </c>
      <c r="E3320" s="7">
        <v>275</v>
      </c>
      <c r="F3320" s="7">
        <v>0</v>
      </c>
      <c r="G3320" s="7">
        <v>0</v>
      </c>
      <c r="H3320" s="7">
        <v>0</v>
      </c>
      <c r="I3320" s="7">
        <v>275</v>
      </c>
      <c r="J3320" s="7">
        <v>0</v>
      </c>
      <c r="K3320" s="7">
        <v>275</v>
      </c>
      <c r="L3320" s="164">
        <v>1</v>
      </c>
      <c r="M3320" s="16">
        <v>0</v>
      </c>
      <c r="N3320" s="13">
        <v>46105</v>
      </c>
    </row>
    <row r="3321" spans="1:14" x14ac:dyDescent="0.15">
      <c r="A3321" s="163" t="s">
        <v>511</v>
      </c>
      <c r="B3321" s="164">
        <v>10227</v>
      </c>
      <c r="C3321" s="163" t="s">
        <v>19</v>
      </c>
      <c r="D3321" s="164">
        <v>1</v>
      </c>
      <c r="E3321" s="7">
        <v>385</v>
      </c>
      <c r="F3321" s="7">
        <v>0</v>
      </c>
      <c r="G3321" s="7">
        <v>0</v>
      </c>
      <c r="H3321" s="7">
        <v>0</v>
      </c>
      <c r="I3321" s="7">
        <v>385</v>
      </c>
      <c r="J3321" s="7">
        <v>0</v>
      </c>
      <c r="K3321" s="7">
        <v>385</v>
      </c>
      <c r="L3321" s="164">
        <v>1</v>
      </c>
      <c r="M3321" s="16">
        <v>0</v>
      </c>
      <c r="N3321" s="13">
        <v>46105</v>
      </c>
    </row>
    <row r="3322" spans="1:14" x14ac:dyDescent="0.15">
      <c r="A3322" s="163" t="s">
        <v>498</v>
      </c>
      <c r="B3322" s="164">
        <v>10356</v>
      </c>
      <c r="C3322" s="163" t="s">
        <v>19</v>
      </c>
      <c r="D3322" s="164">
        <v>1</v>
      </c>
      <c r="E3322" s="7">
        <v>360</v>
      </c>
      <c r="F3322" s="7">
        <v>0</v>
      </c>
      <c r="G3322" s="7">
        <v>0</v>
      </c>
      <c r="H3322" s="7">
        <v>72</v>
      </c>
      <c r="I3322" s="7">
        <v>288</v>
      </c>
      <c r="J3322" s="7">
        <v>0</v>
      </c>
      <c r="K3322" s="7">
        <v>288</v>
      </c>
      <c r="L3322" s="164">
        <v>1</v>
      </c>
      <c r="M3322" s="16">
        <v>0</v>
      </c>
      <c r="N3322" s="13">
        <v>46105</v>
      </c>
    </row>
    <row r="3323" spans="1:14" x14ac:dyDescent="0.15">
      <c r="A3323" s="163" t="s">
        <v>862</v>
      </c>
      <c r="B3323" s="164">
        <v>10659</v>
      </c>
      <c r="C3323" s="163" t="s">
        <v>462</v>
      </c>
      <c r="D3323" s="164">
        <v>1</v>
      </c>
      <c r="E3323" s="7">
        <v>415</v>
      </c>
      <c r="F3323" s="7">
        <v>0</v>
      </c>
      <c r="G3323" s="7">
        <v>0</v>
      </c>
      <c r="H3323" s="7">
        <v>32.909999999999997</v>
      </c>
      <c r="I3323" s="7">
        <v>382.09</v>
      </c>
      <c r="J3323" s="7">
        <v>0</v>
      </c>
      <c r="K3323" s="7">
        <v>382.09</v>
      </c>
      <c r="L3323" s="164">
        <v>1</v>
      </c>
      <c r="M3323" s="16">
        <v>0</v>
      </c>
      <c r="N3323" s="13">
        <v>46105</v>
      </c>
    </row>
    <row r="3324" spans="1:14" x14ac:dyDescent="0.15">
      <c r="A3324" s="163" t="s">
        <v>655</v>
      </c>
      <c r="B3324" s="164">
        <v>10030</v>
      </c>
      <c r="C3324" s="163" t="s">
        <v>0</v>
      </c>
      <c r="D3324" s="164">
        <v>1</v>
      </c>
      <c r="E3324" s="7">
        <v>695</v>
      </c>
      <c r="F3324" s="7">
        <v>0</v>
      </c>
      <c r="G3324" s="7">
        <v>0</v>
      </c>
      <c r="H3324" s="7">
        <v>0</v>
      </c>
      <c r="I3324" s="7">
        <v>695</v>
      </c>
      <c r="J3324" s="7">
        <v>0</v>
      </c>
      <c r="K3324" s="7">
        <v>695</v>
      </c>
      <c r="L3324" s="164">
        <v>1</v>
      </c>
      <c r="M3324" s="16">
        <v>0</v>
      </c>
      <c r="N3324" s="13">
        <v>46105</v>
      </c>
    </row>
    <row r="3325" spans="1:14" x14ac:dyDescent="0.15">
      <c r="A3325" s="163" t="s">
        <v>429</v>
      </c>
      <c r="B3325" s="164">
        <v>10632</v>
      </c>
      <c r="C3325" s="163" t="s">
        <v>727</v>
      </c>
      <c r="D3325" s="164">
        <v>1</v>
      </c>
      <c r="E3325" s="7">
        <v>159</v>
      </c>
      <c r="F3325" s="7">
        <v>0</v>
      </c>
      <c r="G3325" s="7">
        <v>0</v>
      </c>
      <c r="H3325" s="7">
        <v>0</v>
      </c>
      <c r="I3325" s="7">
        <v>159</v>
      </c>
      <c r="J3325" s="7">
        <v>0</v>
      </c>
      <c r="K3325" s="7">
        <v>159</v>
      </c>
      <c r="L3325" s="164">
        <v>1</v>
      </c>
      <c r="M3325" s="16">
        <v>0</v>
      </c>
      <c r="N3325" s="13">
        <v>46105</v>
      </c>
    </row>
    <row r="3326" spans="1:14" x14ac:dyDescent="0.15">
      <c r="A3326" s="163" t="s">
        <v>798</v>
      </c>
      <c r="B3326" s="164">
        <v>10660</v>
      </c>
      <c r="C3326" s="163" t="s">
        <v>9</v>
      </c>
      <c r="D3326" s="164">
        <v>1</v>
      </c>
      <c r="E3326" s="7">
        <v>265</v>
      </c>
      <c r="F3326" s="7">
        <v>0</v>
      </c>
      <c r="G3326" s="7">
        <v>0</v>
      </c>
      <c r="H3326" s="7">
        <v>11.41</v>
      </c>
      <c r="I3326" s="7">
        <v>253.59</v>
      </c>
      <c r="J3326" s="7">
        <v>0</v>
      </c>
      <c r="K3326" s="7">
        <v>253.59</v>
      </c>
      <c r="L3326" s="164">
        <v>1</v>
      </c>
      <c r="M3326" s="16">
        <v>0</v>
      </c>
      <c r="N3326" s="13">
        <v>46106</v>
      </c>
    </row>
    <row r="3327" spans="1:14" x14ac:dyDescent="0.15">
      <c r="A3327" s="163" t="s">
        <v>685</v>
      </c>
      <c r="B3327" s="164">
        <v>10457</v>
      </c>
      <c r="C3327" s="163" t="s">
        <v>38</v>
      </c>
      <c r="D3327" s="164">
        <v>1</v>
      </c>
      <c r="E3327" s="7">
        <v>285</v>
      </c>
      <c r="F3327" s="7">
        <v>0</v>
      </c>
      <c r="G3327" s="7">
        <v>0</v>
      </c>
      <c r="H3327" s="7">
        <v>12.27</v>
      </c>
      <c r="I3327" s="7">
        <v>272.73</v>
      </c>
      <c r="J3327" s="7">
        <v>0</v>
      </c>
      <c r="K3327" s="7">
        <v>272.73</v>
      </c>
      <c r="L3327" s="164">
        <v>1</v>
      </c>
      <c r="M3327" s="16">
        <v>0</v>
      </c>
      <c r="N3327" s="13">
        <v>46106</v>
      </c>
    </row>
    <row r="3328" spans="1:14" x14ac:dyDescent="0.15">
      <c r="A3328" s="163" t="s">
        <v>638</v>
      </c>
      <c r="B3328" s="164">
        <v>10469</v>
      </c>
      <c r="C3328" s="163" t="s">
        <v>38</v>
      </c>
      <c r="D3328" s="164">
        <v>1</v>
      </c>
      <c r="E3328" s="7">
        <v>555</v>
      </c>
      <c r="F3328" s="7">
        <v>0</v>
      </c>
      <c r="G3328" s="7">
        <v>0</v>
      </c>
      <c r="H3328" s="7">
        <v>52.91</v>
      </c>
      <c r="I3328" s="7">
        <v>502.09</v>
      </c>
      <c r="J3328" s="7">
        <v>0</v>
      </c>
      <c r="K3328" s="7">
        <v>502.09</v>
      </c>
      <c r="L3328" s="164">
        <v>1</v>
      </c>
      <c r="M3328" s="16">
        <v>0</v>
      </c>
      <c r="N3328" s="13">
        <v>46106</v>
      </c>
    </row>
    <row r="3329" spans="1:14" x14ac:dyDescent="0.15">
      <c r="A3329" s="163" t="s">
        <v>478</v>
      </c>
      <c r="B3329" s="164">
        <v>10461</v>
      </c>
      <c r="C3329" s="163" t="s">
        <v>38</v>
      </c>
      <c r="D3329" s="164">
        <v>1</v>
      </c>
      <c r="E3329" s="7">
        <v>275</v>
      </c>
      <c r="F3329" s="7">
        <v>0</v>
      </c>
      <c r="G3329" s="7">
        <v>0</v>
      </c>
      <c r="H3329" s="7">
        <v>11.85</v>
      </c>
      <c r="I3329" s="7">
        <v>263.14999999999998</v>
      </c>
      <c r="J3329" s="7">
        <v>0</v>
      </c>
      <c r="K3329" s="7">
        <v>263.14999999999998</v>
      </c>
      <c r="L3329" s="164">
        <v>1</v>
      </c>
      <c r="M3329" s="16">
        <v>0</v>
      </c>
      <c r="N3329" s="13">
        <v>46106</v>
      </c>
    </row>
    <row r="3330" spans="1:14" x14ac:dyDescent="0.15">
      <c r="A3330" s="163" t="s">
        <v>861</v>
      </c>
      <c r="B3330" s="164">
        <v>10724</v>
      </c>
      <c r="C3330" s="163" t="s">
        <v>462</v>
      </c>
      <c r="D3330" s="164">
        <v>1</v>
      </c>
      <c r="E3330" s="7">
        <v>405</v>
      </c>
      <c r="F3330" s="7">
        <v>0</v>
      </c>
      <c r="G3330" s="7">
        <v>0</v>
      </c>
      <c r="H3330" s="7">
        <v>102.68</v>
      </c>
      <c r="I3330" s="7">
        <v>302.32</v>
      </c>
      <c r="J3330" s="7">
        <v>0</v>
      </c>
      <c r="K3330" s="7">
        <v>302.32</v>
      </c>
      <c r="L3330" s="164">
        <v>1</v>
      </c>
      <c r="M3330" s="16">
        <v>0</v>
      </c>
      <c r="N3330" s="13">
        <v>46106</v>
      </c>
    </row>
    <row r="3331" spans="1:14" x14ac:dyDescent="0.15">
      <c r="A3331" s="163" t="s">
        <v>559</v>
      </c>
      <c r="B3331" s="164">
        <v>10168</v>
      </c>
      <c r="C3331" s="163" t="s">
        <v>519</v>
      </c>
      <c r="D3331" s="164">
        <v>1</v>
      </c>
      <c r="E3331" s="7">
        <v>385</v>
      </c>
      <c r="F3331" s="7">
        <v>0</v>
      </c>
      <c r="G3331" s="7">
        <v>0</v>
      </c>
      <c r="H3331" s="7">
        <v>0</v>
      </c>
      <c r="I3331" s="7">
        <v>385</v>
      </c>
      <c r="J3331" s="7">
        <v>0</v>
      </c>
      <c r="K3331" s="7">
        <v>385</v>
      </c>
      <c r="L3331" s="164">
        <v>1</v>
      </c>
      <c r="M3331" s="16">
        <v>0</v>
      </c>
      <c r="N3331" s="13">
        <v>46106</v>
      </c>
    </row>
    <row r="3332" spans="1:14" x14ac:dyDescent="0.15">
      <c r="A3332" s="163" t="s">
        <v>480</v>
      </c>
      <c r="B3332" s="164">
        <v>10225</v>
      </c>
      <c r="C3332" s="163" t="s">
        <v>481</v>
      </c>
      <c r="D3332" s="164">
        <v>2</v>
      </c>
      <c r="E3332" s="7">
        <v>510</v>
      </c>
      <c r="F3332" s="7">
        <v>0</v>
      </c>
      <c r="G3332" s="7">
        <v>0</v>
      </c>
      <c r="H3332" s="7">
        <v>0</v>
      </c>
      <c r="I3332" s="7">
        <v>510</v>
      </c>
      <c r="J3332" s="7">
        <v>0</v>
      </c>
      <c r="K3332" s="7">
        <v>510</v>
      </c>
      <c r="L3332" s="164">
        <v>1</v>
      </c>
      <c r="M3332" s="16">
        <v>0</v>
      </c>
      <c r="N3332" s="13">
        <v>46106</v>
      </c>
    </row>
    <row r="3333" spans="1:14" x14ac:dyDescent="0.15">
      <c r="A3333" s="163" t="s">
        <v>503</v>
      </c>
      <c r="B3333" s="164">
        <v>10044</v>
      </c>
      <c r="C3333" s="163" t="s">
        <v>481</v>
      </c>
      <c r="D3333" s="164">
        <v>1</v>
      </c>
      <c r="E3333" s="7">
        <v>260</v>
      </c>
      <c r="F3333" s="7">
        <v>0</v>
      </c>
      <c r="G3333" s="7">
        <v>0</v>
      </c>
      <c r="H3333" s="7">
        <v>13.47</v>
      </c>
      <c r="I3333" s="7">
        <v>246.53</v>
      </c>
      <c r="J3333" s="7">
        <v>0</v>
      </c>
      <c r="K3333" s="7">
        <v>246.53</v>
      </c>
      <c r="L3333" s="164">
        <v>1</v>
      </c>
      <c r="M3333" s="16">
        <v>0</v>
      </c>
      <c r="N3333" s="13">
        <v>46106</v>
      </c>
    </row>
    <row r="3334" spans="1:14" x14ac:dyDescent="0.15">
      <c r="A3334" s="163" t="s">
        <v>482</v>
      </c>
      <c r="B3334" s="164">
        <v>10109</v>
      </c>
      <c r="C3334" s="163" t="s">
        <v>483</v>
      </c>
      <c r="D3334" s="164">
        <v>1</v>
      </c>
      <c r="E3334" s="7">
        <v>275</v>
      </c>
      <c r="F3334" s="7">
        <v>0</v>
      </c>
      <c r="G3334" s="7">
        <v>0</v>
      </c>
      <c r="H3334" s="7">
        <v>0</v>
      </c>
      <c r="I3334" s="7">
        <v>275</v>
      </c>
      <c r="J3334" s="7">
        <v>0</v>
      </c>
      <c r="K3334" s="7">
        <v>275</v>
      </c>
      <c r="L3334" s="164">
        <v>1</v>
      </c>
      <c r="M3334" s="16">
        <v>0</v>
      </c>
      <c r="N3334" s="13">
        <v>46106</v>
      </c>
    </row>
    <row r="3335" spans="1:14" x14ac:dyDescent="0.15">
      <c r="A3335" s="163" t="s">
        <v>576</v>
      </c>
      <c r="B3335" s="164">
        <v>10111</v>
      </c>
      <c r="C3335" s="163" t="s">
        <v>483</v>
      </c>
      <c r="D3335" s="164">
        <v>1</v>
      </c>
      <c r="E3335" s="7">
        <v>355</v>
      </c>
      <c r="F3335" s="7">
        <v>0</v>
      </c>
      <c r="G3335" s="7">
        <v>0</v>
      </c>
      <c r="H3335" s="7">
        <v>0</v>
      </c>
      <c r="I3335" s="7">
        <v>355</v>
      </c>
      <c r="J3335" s="7">
        <v>0</v>
      </c>
      <c r="K3335" s="7">
        <v>355</v>
      </c>
      <c r="L3335" s="164">
        <v>1</v>
      </c>
      <c r="M3335" s="16">
        <v>0</v>
      </c>
      <c r="N3335" s="13">
        <v>46106</v>
      </c>
    </row>
    <row r="3336" spans="1:14" x14ac:dyDescent="0.15">
      <c r="A3336" s="163" t="s">
        <v>520</v>
      </c>
      <c r="B3336" s="164">
        <v>10046</v>
      </c>
      <c r="C3336" s="163" t="s">
        <v>481</v>
      </c>
      <c r="D3336" s="164">
        <v>1</v>
      </c>
      <c r="E3336" s="7">
        <v>260</v>
      </c>
      <c r="F3336" s="7">
        <v>0</v>
      </c>
      <c r="G3336" s="7">
        <v>0</v>
      </c>
      <c r="H3336" s="7">
        <v>0</v>
      </c>
      <c r="I3336" s="7">
        <v>260</v>
      </c>
      <c r="J3336" s="7">
        <v>0</v>
      </c>
      <c r="K3336" s="7">
        <v>260</v>
      </c>
      <c r="L3336" s="164">
        <v>1</v>
      </c>
      <c r="M3336" s="16">
        <v>0</v>
      </c>
      <c r="N3336" s="13">
        <v>46106</v>
      </c>
    </row>
    <row r="3337" spans="1:14" x14ac:dyDescent="0.15">
      <c r="A3337" s="163" t="s">
        <v>522</v>
      </c>
      <c r="B3337" s="164">
        <v>10055</v>
      </c>
      <c r="C3337" s="163" t="s">
        <v>481</v>
      </c>
      <c r="D3337" s="164">
        <v>2</v>
      </c>
      <c r="E3337" s="7">
        <v>520</v>
      </c>
      <c r="F3337" s="7">
        <v>0</v>
      </c>
      <c r="G3337" s="7">
        <v>0</v>
      </c>
      <c r="H3337" s="7">
        <v>0</v>
      </c>
      <c r="I3337" s="7">
        <v>520</v>
      </c>
      <c r="J3337" s="7">
        <v>0</v>
      </c>
      <c r="K3337" s="7">
        <v>520</v>
      </c>
      <c r="L3337" s="164">
        <v>1</v>
      </c>
      <c r="M3337" s="16">
        <v>0</v>
      </c>
      <c r="N3337" s="13">
        <v>46106</v>
      </c>
    </row>
    <row r="3338" spans="1:14" x14ac:dyDescent="0.15">
      <c r="A3338" s="163" t="s">
        <v>486</v>
      </c>
      <c r="B3338" s="164">
        <v>10075</v>
      </c>
      <c r="C3338" s="163" t="s">
        <v>481</v>
      </c>
      <c r="D3338" s="164">
        <v>1</v>
      </c>
      <c r="E3338" s="7">
        <v>275</v>
      </c>
      <c r="F3338" s="7">
        <v>0</v>
      </c>
      <c r="G3338" s="7">
        <v>0</v>
      </c>
      <c r="H3338" s="7">
        <v>0</v>
      </c>
      <c r="I3338" s="7">
        <v>275</v>
      </c>
      <c r="J3338" s="7">
        <v>0</v>
      </c>
      <c r="K3338" s="7">
        <v>275</v>
      </c>
      <c r="L3338" s="164">
        <v>1</v>
      </c>
      <c r="M3338" s="16">
        <v>0</v>
      </c>
      <c r="N3338" s="13">
        <v>46106</v>
      </c>
    </row>
    <row r="3339" spans="1:14" x14ac:dyDescent="0.15">
      <c r="A3339" s="163" t="s">
        <v>487</v>
      </c>
      <c r="B3339" s="164">
        <v>10442</v>
      </c>
      <c r="C3339" s="163" t="s">
        <v>99</v>
      </c>
      <c r="D3339" s="164">
        <v>2</v>
      </c>
      <c r="E3339" s="7">
        <v>166</v>
      </c>
      <c r="F3339" s="7">
        <v>0</v>
      </c>
      <c r="G3339" s="7">
        <v>0</v>
      </c>
      <c r="H3339" s="7">
        <v>3.57</v>
      </c>
      <c r="I3339" s="7">
        <v>162.43</v>
      </c>
      <c r="J3339" s="7">
        <v>0</v>
      </c>
      <c r="K3339" s="7">
        <v>162.43</v>
      </c>
      <c r="L3339" s="164">
        <v>1</v>
      </c>
      <c r="M3339" s="16">
        <v>0</v>
      </c>
      <c r="N3339" s="13">
        <v>46106</v>
      </c>
    </row>
    <row r="3340" spans="1:14" x14ac:dyDescent="0.15">
      <c r="A3340" s="163" t="s">
        <v>488</v>
      </c>
      <c r="B3340" s="164">
        <v>10440</v>
      </c>
      <c r="C3340" s="163" t="s">
        <v>99</v>
      </c>
      <c r="D3340" s="164">
        <v>2</v>
      </c>
      <c r="E3340" s="7">
        <v>176</v>
      </c>
      <c r="F3340" s="7">
        <v>0</v>
      </c>
      <c r="G3340" s="7">
        <v>0</v>
      </c>
      <c r="H3340" s="7">
        <v>0</v>
      </c>
      <c r="I3340" s="7">
        <v>176</v>
      </c>
      <c r="J3340" s="7">
        <v>0</v>
      </c>
      <c r="K3340" s="7">
        <v>176</v>
      </c>
      <c r="L3340" s="164">
        <v>1</v>
      </c>
      <c r="M3340" s="16">
        <v>0</v>
      </c>
      <c r="N3340" s="13">
        <v>46106</v>
      </c>
    </row>
    <row r="3341" spans="1:14" x14ac:dyDescent="0.15">
      <c r="A3341" s="163" t="s">
        <v>585</v>
      </c>
      <c r="B3341" s="164">
        <v>10441</v>
      </c>
      <c r="C3341" s="163" t="s">
        <v>99</v>
      </c>
      <c r="D3341" s="164">
        <v>1</v>
      </c>
      <c r="E3341" s="7">
        <v>250</v>
      </c>
      <c r="F3341" s="7">
        <v>0</v>
      </c>
      <c r="G3341" s="7">
        <v>0</v>
      </c>
      <c r="H3341" s="7">
        <v>12.95</v>
      </c>
      <c r="I3341" s="7">
        <v>237.05</v>
      </c>
      <c r="J3341" s="7">
        <v>0</v>
      </c>
      <c r="K3341" s="7">
        <v>237.05</v>
      </c>
      <c r="L3341" s="164">
        <v>1</v>
      </c>
      <c r="M3341" s="16">
        <v>0</v>
      </c>
      <c r="N3341" s="13">
        <v>46106</v>
      </c>
    </row>
    <row r="3342" spans="1:14" x14ac:dyDescent="0.15">
      <c r="A3342" s="163" t="s">
        <v>489</v>
      </c>
      <c r="B3342" s="164">
        <v>10445</v>
      </c>
      <c r="C3342" s="163" t="s">
        <v>99</v>
      </c>
      <c r="D3342" s="164">
        <v>3</v>
      </c>
      <c r="E3342" s="7">
        <v>585</v>
      </c>
      <c r="F3342" s="7">
        <v>0</v>
      </c>
      <c r="G3342" s="7">
        <v>0</v>
      </c>
      <c r="H3342" s="7">
        <v>25.2</v>
      </c>
      <c r="I3342" s="7">
        <v>559.79999999999995</v>
      </c>
      <c r="J3342" s="7">
        <v>0</v>
      </c>
      <c r="K3342" s="7">
        <v>559.79999999999995</v>
      </c>
      <c r="L3342" s="164">
        <v>1</v>
      </c>
      <c r="M3342" s="16">
        <v>0</v>
      </c>
      <c r="N3342" s="13">
        <v>46106</v>
      </c>
    </row>
    <row r="3343" spans="1:14" x14ac:dyDescent="0.15">
      <c r="A3343" s="163" t="s">
        <v>626</v>
      </c>
      <c r="B3343" s="164">
        <v>10471</v>
      </c>
      <c r="C3343" s="163" t="s">
        <v>5</v>
      </c>
      <c r="D3343" s="164">
        <v>1</v>
      </c>
      <c r="E3343" s="7">
        <v>495</v>
      </c>
      <c r="F3343" s="7">
        <v>0</v>
      </c>
      <c r="G3343" s="7">
        <v>0</v>
      </c>
      <c r="H3343" s="7">
        <v>0</v>
      </c>
      <c r="I3343" s="7">
        <v>495</v>
      </c>
      <c r="J3343" s="7">
        <v>0</v>
      </c>
      <c r="K3343" s="7">
        <v>495</v>
      </c>
      <c r="L3343" s="164">
        <v>1</v>
      </c>
      <c r="M3343" s="16">
        <v>0</v>
      </c>
      <c r="N3343" s="13">
        <v>46106</v>
      </c>
    </row>
    <row r="3344" spans="1:14" x14ac:dyDescent="0.15">
      <c r="A3344" s="163" t="s">
        <v>525</v>
      </c>
      <c r="B3344" s="164">
        <v>10214</v>
      </c>
      <c r="C3344" s="163" t="s">
        <v>491</v>
      </c>
      <c r="D3344" s="164">
        <v>2</v>
      </c>
      <c r="E3344" s="7">
        <v>530</v>
      </c>
      <c r="F3344" s="7">
        <v>0</v>
      </c>
      <c r="G3344" s="7">
        <v>0</v>
      </c>
      <c r="H3344" s="7">
        <v>13.72</v>
      </c>
      <c r="I3344" s="7">
        <v>516.28</v>
      </c>
      <c r="J3344" s="7">
        <v>0</v>
      </c>
      <c r="K3344" s="7">
        <v>516.28</v>
      </c>
      <c r="L3344" s="164">
        <v>1</v>
      </c>
      <c r="M3344" s="16">
        <v>0</v>
      </c>
      <c r="N3344" s="13">
        <v>46106</v>
      </c>
    </row>
    <row r="3345" spans="1:14" x14ac:dyDescent="0.15">
      <c r="A3345" s="163" t="s">
        <v>506</v>
      </c>
      <c r="B3345" s="164">
        <v>10221</v>
      </c>
      <c r="C3345" s="163" t="s">
        <v>491</v>
      </c>
      <c r="D3345" s="164">
        <v>2</v>
      </c>
      <c r="E3345" s="7">
        <v>510</v>
      </c>
      <c r="F3345" s="7">
        <v>0</v>
      </c>
      <c r="G3345" s="7">
        <v>0</v>
      </c>
      <c r="H3345" s="7">
        <v>13.21</v>
      </c>
      <c r="I3345" s="7">
        <v>496.79</v>
      </c>
      <c r="J3345" s="7">
        <v>0</v>
      </c>
      <c r="K3345" s="7">
        <v>496.79</v>
      </c>
      <c r="L3345" s="164">
        <v>1</v>
      </c>
      <c r="M3345" s="16">
        <v>0</v>
      </c>
      <c r="N3345" s="13">
        <v>46106</v>
      </c>
    </row>
    <row r="3346" spans="1:14" x14ac:dyDescent="0.15">
      <c r="A3346" s="163" t="s">
        <v>543</v>
      </c>
      <c r="B3346" s="164">
        <v>10222</v>
      </c>
      <c r="C3346" s="163" t="s">
        <v>491</v>
      </c>
      <c r="D3346" s="164">
        <v>1</v>
      </c>
      <c r="E3346" s="7">
        <v>235</v>
      </c>
      <c r="F3346" s="7">
        <v>0</v>
      </c>
      <c r="G3346" s="7">
        <v>0</v>
      </c>
      <c r="H3346" s="7">
        <v>0</v>
      </c>
      <c r="I3346" s="7">
        <v>235</v>
      </c>
      <c r="J3346" s="7">
        <v>0</v>
      </c>
      <c r="K3346" s="7">
        <v>235</v>
      </c>
      <c r="L3346" s="164">
        <v>1</v>
      </c>
      <c r="M3346" s="16">
        <v>0</v>
      </c>
      <c r="N3346" s="13">
        <v>46106</v>
      </c>
    </row>
    <row r="3347" spans="1:14" x14ac:dyDescent="0.15">
      <c r="A3347" s="163" t="s">
        <v>597</v>
      </c>
      <c r="B3347" s="164">
        <v>10215</v>
      </c>
      <c r="C3347" s="163" t="s">
        <v>491</v>
      </c>
      <c r="D3347" s="164">
        <v>1</v>
      </c>
      <c r="E3347" s="7">
        <v>225</v>
      </c>
      <c r="F3347" s="7">
        <v>0</v>
      </c>
      <c r="G3347" s="7">
        <v>0</v>
      </c>
      <c r="H3347" s="7">
        <v>0</v>
      </c>
      <c r="I3347" s="7">
        <v>225</v>
      </c>
      <c r="J3347" s="7">
        <v>0</v>
      </c>
      <c r="K3347" s="7">
        <v>225</v>
      </c>
      <c r="L3347" s="164">
        <v>1</v>
      </c>
      <c r="M3347" s="16">
        <v>0</v>
      </c>
      <c r="N3347" s="13">
        <v>46106</v>
      </c>
    </row>
    <row r="3348" spans="1:14" x14ac:dyDescent="0.15">
      <c r="A3348" s="163" t="s">
        <v>493</v>
      </c>
      <c r="B3348" s="164">
        <v>10264</v>
      </c>
      <c r="C3348" s="163" t="s">
        <v>9</v>
      </c>
      <c r="D3348" s="164">
        <v>1</v>
      </c>
      <c r="E3348" s="7">
        <v>190</v>
      </c>
      <c r="F3348" s="7">
        <v>0</v>
      </c>
      <c r="G3348" s="7">
        <v>0</v>
      </c>
      <c r="H3348" s="7">
        <v>0</v>
      </c>
      <c r="I3348" s="7">
        <v>190</v>
      </c>
      <c r="J3348" s="7">
        <v>0</v>
      </c>
      <c r="K3348" s="7">
        <v>190</v>
      </c>
      <c r="L3348" s="164">
        <v>1</v>
      </c>
      <c r="M3348" s="16">
        <v>0</v>
      </c>
      <c r="N3348" s="13">
        <v>46106</v>
      </c>
    </row>
    <row r="3349" spans="1:14" x14ac:dyDescent="0.15">
      <c r="A3349" s="163" t="s">
        <v>557</v>
      </c>
      <c r="B3349" s="164">
        <v>10368</v>
      </c>
      <c r="C3349" s="163" t="s">
        <v>9</v>
      </c>
      <c r="D3349" s="164">
        <v>1</v>
      </c>
      <c r="E3349" s="7">
        <v>265</v>
      </c>
      <c r="F3349" s="7">
        <v>0</v>
      </c>
      <c r="G3349" s="7">
        <v>0</v>
      </c>
      <c r="H3349" s="7">
        <v>0</v>
      </c>
      <c r="I3349" s="7">
        <v>265</v>
      </c>
      <c r="J3349" s="7">
        <v>0</v>
      </c>
      <c r="K3349" s="7">
        <v>265</v>
      </c>
      <c r="L3349" s="164">
        <v>1</v>
      </c>
      <c r="M3349" s="16">
        <v>0</v>
      </c>
      <c r="N3349" s="13">
        <v>46106</v>
      </c>
    </row>
    <row r="3350" spans="1:14" x14ac:dyDescent="0.15">
      <c r="A3350" s="163" t="s">
        <v>587</v>
      </c>
      <c r="B3350" s="164">
        <v>10381</v>
      </c>
      <c r="C3350" s="163" t="s">
        <v>9</v>
      </c>
      <c r="D3350" s="164">
        <v>1</v>
      </c>
      <c r="E3350" s="7">
        <v>225</v>
      </c>
      <c r="F3350" s="7">
        <v>0</v>
      </c>
      <c r="G3350" s="7">
        <v>0</v>
      </c>
      <c r="H3350" s="7">
        <v>0</v>
      </c>
      <c r="I3350" s="7">
        <v>225</v>
      </c>
      <c r="J3350" s="7">
        <v>0</v>
      </c>
      <c r="K3350" s="7">
        <v>225</v>
      </c>
      <c r="L3350" s="164">
        <v>1</v>
      </c>
      <c r="M3350" s="16">
        <v>0</v>
      </c>
      <c r="N3350" s="13">
        <v>46106</v>
      </c>
    </row>
    <row r="3351" spans="1:14" x14ac:dyDescent="0.15">
      <c r="A3351" s="163" t="s">
        <v>884</v>
      </c>
      <c r="B3351" s="164">
        <v>10766</v>
      </c>
      <c r="C3351" s="163" t="s">
        <v>9</v>
      </c>
      <c r="D3351" s="164">
        <v>1</v>
      </c>
      <c r="E3351" s="7">
        <v>275</v>
      </c>
      <c r="F3351" s="7">
        <v>0</v>
      </c>
      <c r="G3351" s="7">
        <v>0</v>
      </c>
      <c r="H3351" s="7">
        <v>0</v>
      </c>
      <c r="I3351" s="7">
        <v>275</v>
      </c>
      <c r="J3351" s="7">
        <v>0</v>
      </c>
      <c r="K3351" s="7">
        <v>275</v>
      </c>
      <c r="L3351" s="164">
        <v>1</v>
      </c>
      <c r="M3351" s="16">
        <v>0</v>
      </c>
      <c r="N3351" s="13">
        <v>46106</v>
      </c>
    </row>
    <row r="3352" spans="1:14" x14ac:dyDescent="0.15">
      <c r="A3352" s="163" t="s">
        <v>595</v>
      </c>
      <c r="B3352" s="164">
        <v>10367</v>
      </c>
      <c r="C3352" s="163" t="s">
        <v>9</v>
      </c>
      <c r="D3352" s="164">
        <v>1</v>
      </c>
      <c r="E3352" s="7">
        <v>330</v>
      </c>
      <c r="F3352" s="7">
        <v>0</v>
      </c>
      <c r="G3352" s="7">
        <v>0</v>
      </c>
      <c r="H3352" s="7">
        <v>31.46</v>
      </c>
      <c r="I3352" s="7">
        <v>298.54000000000002</v>
      </c>
      <c r="J3352" s="7">
        <v>0</v>
      </c>
      <c r="K3352" s="7">
        <v>298.54000000000002</v>
      </c>
      <c r="L3352" s="164">
        <v>1</v>
      </c>
      <c r="M3352" s="16">
        <v>0</v>
      </c>
      <c r="N3352" s="13">
        <v>46106</v>
      </c>
    </row>
    <row r="3353" spans="1:14" x14ac:dyDescent="0.15">
      <c r="A3353" s="163" t="s">
        <v>630</v>
      </c>
      <c r="B3353" s="164">
        <v>10374</v>
      </c>
      <c r="C3353" s="163" t="s">
        <v>9</v>
      </c>
      <c r="D3353" s="164">
        <v>2</v>
      </c>
      <c r="E3353" s="7">
        <v>550</v>
      </c>
      <c r="F3353" s="7">
        <v>0</v>
      </c>
      <c r="G3353" s="7">
        <v>0</v>
      </c>
      <c r="H3353" s="7">
        <v>11.85</v>
      </c>
      <c r="I3353" s="7">
        <v>538.15</v>
      </c>
      <c r="J3353" s="7">
        <v>0</v>
      </c>
      <c r="K3353" s="7">
        <v>538.15</v>
      </c>
      <c r="L3353" s="164">
        <v>1</v>
      </c>
      <c r="M3353" s="16">
        <v>0</v>
      </c>
      <c r="N3353" s="13">
        <v>46106</v>
      </c>
    </row>
    <row r="3354" spans="1:14" x14ac:dyDescent="0.15">
      <c r="A3354" s="163" t="s">
        <v>510</v>
      </c>
      <c r="B3354" s="164">
        <v>10043</v>
      </c>
      <c r="C3354" s="163" t="s">
        <v>19</v>
      </c>
      <c r="D3354" s="164">
        <v>1</v>
      </c>
      <c r="E3354" s="7">
        <v>310</v>
      </c>
      <c r="F3354" s="7">
        <v>0</v>
      </c>
      <c r="G3354" s="7">
        <v>0</v>
      </c>
      <c r="H3354" s="7">
        <v>0</v>
      </c>
      <c r="I3354" s="7">
        <v>310</v>
      </c>
      <c r="J3354" s="7">
        <v>0</v>
      </c>
      <c r="K3354" s="7">
        <v>310</v>
      </c>
      <c r="L3354" s="164">
        <v>1</v>
      </c>
      <c r="M3354" s="16">
        <v>0</v>
      </c>
      <c r="N3354" s="13">
        <v>46106</v>
      </c>
    </row>
    <row r="3355" spans="1:14" x14ac:dyDescent="0.15">
      <c r="A3355" s="163" t="s">
        <v>529</v>
      </c>
      <c r="B3355" s="164">
        <v>10353</v>
      </c>
      <c r="C3355" s="163" t="s">
        <v>19</v>
      </c>
      <c r="D3355" s="164">
        <v>1</v>
      </c>
      <c r="E3355" s="7">
        <v>350</v>
      </c>
      <c r="F3355" s="7">
        <v>0</v>
      </c>
      <c r="G3355" s="7">
        <v>0</v>
      </c>
      <c r="H3355" s="7">
        <v>0</v>
      </c>
      <c r="I3355" s="7">
        <v>350</v>
      </c>
      <c r="J3355" s="7">
        <v>0</v>
      </c>
      <c r="K3355" s="7">
        <v>350</v>
      </c>
      <c r="L3355" s="164">
        <v>1</v>
      </c>
      <c r="M3355" s="16">
        <v>0</v>
      </c>
      <c r="N3355" s="13">
        <v>46106</v>
      </c>
    </row>
    <row r="3356" spans="1:14" x14ac:dyDescent="0.15">
      <c r="A3356" s="163" t="s">
        <v>497</v>
      </c>
      <c r="B3356" s="164">
        <v>10359</v>
      </c>
      <c r="C3356" s="163" t="s">
        <v>19</v>
      </c>
      <c r="D3356" s="164">
        <v>1</v>
      </c>
      <c r="E3356" s="7">
        <v>385</v>
      </c>
      <c r="F3356" s="7">
        <v>0</v>
      </c>
      <c r="G3356" s="7">
        <v>0</v>
      </c>
      <c r="H3356" s="7">
        <v>0</v>
      </c>
      <c r="I3356" s="7">
        <v>385</v>
      </c>
      <c r="J3356" s="7">
        <v>0</v>
      </c>
      <c r="K3356" s="7">
        <v>385</v>
      </c>
      <c r="L3356" s="164">
        <v>1</v>
      </c>
      <c r="M3356" s="16">
        <v>0</v>
      </c>
      <c r="N3356" s="13">
        <v>46106</v>
      </c>
    </row>
    <row r="3357" spans="1:14" x14ac:dyDescent="0.15">
      <c r="A3357" s="163" t="s">
        <v>511</v>
      </c>
      <c r="B3357" s="164">
        <v>10227</v>
      </c>
      <c r="C3357" s="163" t="s">
        <v>19</v>
      </c>
      <c r="D3357" s="164">
        <v>2</v>
      </c>
      <c r="E3357" s="7">
        <v>770</v>
      </c>
      <c r="F3357" s="7">
        <v>0</v>
      </c>
      <c r="G3357" s="7">
        <v>0</v>
      </c>
      <c r="H3357" s="7">
        <v>0</v>
      </c>
      <c r="I3357" s="7">
        <v>770</v>
      </c>
      <c r="J3357" s="7">
        <v>0</v>
      </c>
      <c r="K3357" s="7">
        <v>770</v>
      </c>
      <c r="L3357" s="164">
        <v>1</v>
      </c>
      <c r="M3357" s="16">
        <v>0</v>
      </c>
      <c r="N3357" s="13">
        <v>46106</v>
      </c>
    </row>
    <row r="3358" spans="1:14" x14ac:dyDescent="0.15">
      <c r="A3358" s="163" t="s">
        <v>498</v>
      </c>
      <c r="B3358" s="164">
        <v>10356</v>
      </c>
      <c r="C3358" s="163" t="s">
        <v>19</v>
      </c>
      <c r="D3358" s="164">
        <v>1</v>
      </c>
      <c r="E3358" s="7">
        <v>360</v>
      </c>
      <c r="F3358" s="7">
        <v>0</v>
      </c>
      <c r="G3358" s="7">
        <v>0</v>
      </c>
      <c r="H3358" s="7">
        <v>18.649999999999999</v>
      </c>
      <c r="I3358" s="7">
        <v>341.35</v>
      </c>
      <c r="J3358" s="7">
        <v>0</v>
      </c>
      <c r="K3358" s="7">
        <v>341.35</v>
      </c>
      <c r="L3358" s="164">
        <v>1</v>
      </c>
      <c r="M3358" s="16">
        <v>0</v>
      </c>
      <c r="N3358" s="13">
        <v>46106</v>
      </c>
    </row>
    <row r="3359" spans="1:14" x14ac:dyDescent="0.15">
      <c r="A3359" s="163" t="s">
        <v>512</v>
      </c>
      <c r="B3359" s="164">
        <v>10427</v>
      </c>
      <c r="C3359" s="163" t="s">
        <v>12</v>
      </c>
      <c r="D3359" s="164">
        <v>1</v>
      </c>
      <c r="E3359" s="7">
        <v>359</v>
      </c>
      <c r="F3359" s="7">
        <v>0</v>
      </c>
      <c r="G3359" s="7">
        <v>0</v>
      </c>
      <c r="H3359" s="7">
        <v>0</v>
      </c>
      <c r="I3359" s="7">
        <v>359</v>
      </c>
      <c r="J3359" s="7">
        <v>0</v>
      </c>
      <c r="K3359" s="7">
        <v>359</v>
      </c>
      <c r="L3359" s="164">
        <v>1</v>
      </c>
      <c r="M3359" s="16">
        <v>0</v>
      </c>
      <c r="N3359" s="13">
        <v>46106</v>
      </c>
    </row>
    <row r="3360" spans="1:14" x14ac:dyDescent="0.15">
      <c r="A3360" s="163" t="s">
        <v>617</v>
      </c>
      <c r="B3360" s="164">
        <v>10428</v>
      </c>
      <c r="C3360" s="163" t="s">
        <v>12</v>
      </c>
      <c r="D3360" s="164">
        <v>1</v>
      </c>
      <c r="E3360" s="7">
        <v>349</v>
      </c>
      <c r="F3360" s="7">
        <v>0</v>
      </c>
      <c r="G3360" s="7">
        <v>0</v>
      </c>
      <c r="H3360" s="7">
        <v>0</v>
      </c>
      <c r="I3360" s="7">
        <v>349</v>
      </c>
      <c r="J3360" s="7">
        <v>0</v>
      </c>
      <c r="K3360" s="7">
        <v>349</v>
      </c>
      <c r="L3360" s="164">
        <v>1</v>
      </c>
      <c r="M3360" s="16">
        <v>0</v>
      </c>
      <c r="N3360" s="13">
        <v>46106</v>
      </c>
    </row>
    <row r="3361" spans="1:14" x14ac:dyDescent="0.15">
      <c r="A3361" s="163" t="s">
        <v>867</v>
      </c>
      <c r="B3361" s="164">
        <v>10743</v>
      </c>
      <c r="C3361" s="163" t="s">
        <v>462</v>
      </c>
      <c r="D3361" s="164">
        <v>1</v>
      </c>
      <c r="E3361" s="7">
        <v>25</v>
      </c>
      <c r="F3361" s="7">
        <v>0</v>
      </c>
      <c r="G3361" s="7">
        <v>0</v>
      </c>
      <c r="H3361" s="7">
        <v>6.34</v>
      </c>
      <c r="I3361" s="7">
        <v>18.66</v>
      </c>
      <c r="J3361" s="7">
        <v>0</v>
      </c>
      <c r="K3361" s="7">
        <v>18.66</v>
      </c>
      <c r="L3361" s="164">
        <v>1</v>
      </c>
      <c r="M3361" s="16">
        <v>0</v>
      </c>
      <c r="N3361" s="13">
        <v>46106</v>
      </c>
    </row>
    <row r="3362" spans="1:14" x14ac:dyDescent="0.15">
      <c r="A3362" s="163" t="s">
        <v>427</v>
      </c>
      <c r="B3362" s="164">
        <v>10633</v>
      </c>
      <c r="C3362" s="163" t="s">
        <v>727</v>
      </c>
      <c r="D3362" s="164">
        <v>4</v>
      </c>
      <c r="E3362" s="7">
        <v>636</v>
      </c>
      <c r="F3362" s="7">
        <v>0</v>
      </c>
      <c r="G3362" s="7">
        <v>0</v>
      </c>
      <c r="H3362" s="7">
        <v>6.85</v>
      </c>
      <c r="I3362" s="7">
        <v>629.15</v>
      </c>
      <c r="J3362" s="7">
        <v>0</v>
      </c>
      <c r="K3362" s="7">
        <v>629.15</v>
      </c>
      <c r="L3362" s="164">
        <v>1</v>
      </c>
      <c r="M3362" s="16">
        <v>0</v>
      </c>
      <c r="N3362" s="13">
        <v>46106</v>
      </c>
    </row>
    <row r="3363" spans="1:14" x14ac:dyDescent="0.15">
      <c r="A3363" s="163" t="s">
        <v>845</v>
      </c>
      <c r="B3363" s="164">
        <v>10641111111111</v>
      </c>
      <c r="C3363" s="163" t="s">
        <v>462</v>
      </c>
      <c r="D3363" s="164">
        <v>1</v>
      </c>
      <c r="E3363" s="7">
        <v>280</v>
      </c>
      <c r="F3363" s="7">
        <v>0</v>
      </c>
      <c r="G3363" s="7">
        <v>0</v>
      </c>
      <c r="H3363" s="7">
        <v>70.98</v>
      </c>
      <c r="I3363" s="7">
        <v>209.02</v>
      </c>
      <c r="J3363" s="7">
        <v>0</v>
      </c>
      <c r="K3363" s="7">
        <v>209.02</v>
      </c>
      <c r="L3363" s="164">
        <v>1</v>
      </c>
      <c r="M3363" s="16">
        <v>0</v>
      </c>
      <c r="N3363" s="13">
        <v>46106</v>
      </c>
    </row>
    <row r="3364" spans="1:14" x14ac:dyDescent="0.15">
      <c r="A3364" s="163" t="s">
        <v>464</v>
      </c>
      <c r="B3364" s="164">
        <v>10281</v>
      </c>
      <c r="C3364" s="163" t="s">
        <v>399</v>
      </c>
      <c r="D3364" s="164">
        <v>1</v>
      </c>
      <c r="E3364" s="7">
        <v>0</v>
      </c>
      <c r="F3364" s="7">
        <v>0</v>
      </c>
      <c r="G3364" s="7">
        <v>0</v>
      </c>
      <c r="H3364" s="7">
        <v>0</v>
      </c>
      <c r="I3364" s="7">
        <v>0</v>
      </c>
      <c r="J3364" s="7">
        <v>0</v>
      </c>
      <c r="K3364" s="7">
        <v>0</v>
      </c>
      <c r="L3364" s="164">
        <v>0</v>
      </c>
      <c r="M3364" s="16">
        <v>0</v>
      </c>
      <c r="N3364" s="13">
        <v>46106</v>
      </c>
    </row>
    <row r="3365" spans="1:14" x14ac:dyDescent="0.15">
      <c r="A3365" s="163" t="s">
        <v>500</v>
      </c>
      <c r="B3365" s="164">
        <v>10494</v>
      </c>
      <c r="C3365" s="163" t="s">
        <v>98</v>
      </c>
      <c r="D3365" s="164">
        <v>2</v>
      </c>
      <c r="E3365" s="7">
        <v>76</v>
      </c>
      <c r="F3365" s="7">
        <v>0</v>
      </c>
      <c r="G3365" s="7">
        <v>0</v>
      </c>
      <c r="H3365" s="7">
        <v>3.63</v>
      </c>
      <c r="I3365" s="7">
        <v>72.37</v>
      </c>
      <c r="J3365" s="7">
        <v>0</v>
      </c>
      <c r="K3365" s="7">
        <v>72.37</v>
      </c>
      <c r="L3365" s="164">
        <v>1</v>
      </c>
      <c r="M3365" s="16">
        <v>0</v>
      </c>
      <c r="N3365" s="13">
        <v>46106</v>
      </c>
    </row>
    <row r="3366" spans="1:14" x14ac:dyDescent="0.15">
      <c r="A3366" s="163" t="s">
        <v>874</v>
      </c>
      <c r="B3366" s="164">
        <v>10746</v>
      </c>
      <c r="C3366" s="163" t="s">
        <v>727</v>
      </c>
      <c r="D3366" s="164">
        <v>1</v>
      </c>
      <c r="E3366" s="7">
        <v>218</v>
      </c>
      <c r="F3366" s="7">
        <v>0</v>
      </c>
      <c r="G3366" s="7">
        <v>0</v>
      </c>
      <c r="H3366" s="7">
        <v>0</v>
      </c>
      <c r="I3366" s="7">
        <v>218</v>
      </c>
      <c r="J3366" s="7">
        <v>0</v>
      </c>
      <c r="K3366" s="7">
        <v>218</v>
      </c>
      <c r="L3366" s="164">
        <v>1</v>
      </c>
      <c r="M3366" s="16">
        <v>0</v>
      </c>
      <c r="N3366" s="13">
        <v>46106</v>
      </c>
    </row>
    <row r="3367" spans="1:14" x14ac:dyDescent="0.15">
      <c r="A3367" s="163" t="s">
        <v>848</v>
      </c>
      <c r="B3367" s="164">
        <v>10474</v>
      </c>
      <c r="C3367" s="163" t="s">
        <v>462</v>
      </c>
      <c r="D3367" s="164">
        <v>1</v>
      </c>
      <c r="E3367" s="7">
        <v>385</v>
      </c>
      <c r="F3367" s="7">
        <v>0</v>
      </c>
      <c r="G3367" s="7">
        <v>0</v>
      </c>
      <c r="H3367" s="7">
        <v>90</v>
      </c>
      <c r="I3367" s="7">
        <v>295</v>
      </c>
      <c r="J3367" s="7">
        <v>0</v>
      </c>
      <c r="K3367" s="7">
        <v>295</v>
      </c>
      <c r="L3367" s="164">
        <v>1</v>
      </c>
      <c r="M3367" s="16">
        <v>0</v>
      </c>
      <c r="N3367" s="13">
        <v>46106</v>
      </c>
    </row>
    <row r="3368" spans="1:14" x14ac:dyDescent="0.15">
      <c r="A3368" s="163" t="s">
        <v>429</v>
      </c>
      <c r="B3368" s="164">
        <v>10632</v>
      </c>
      <c r="C3368" s="163" t="s">
        <v>727</v>
      </c>
      <c r="D3368" s="164">
        <v>3</v>
      </c>
      <c r="E3368" s="7">
        <v>477</v>
      </c>
      <c r="F3368" s="7">
        <v>0</v>
      </c>
      <c r="G3368" s="7">
        <v>0</v>
      </c>
      <c r="H3368" s="7">
        <v>0</v>
      </c>
      <c r="I3368" s="7">
        <v>477</v>
      </c>
      <c r="J3368" s="7">
        <v>0</v>
      </c>
      <c r="K3368" s="7">
        <v>477</v>
      </c>
      <c r="L3368" s="164">
        <v>1</v>
      </c>
      <c r="M3368" s="16">
        <v>0</v>
      </c>
      <c r="N3368" s="13">
        <v>46106</v>
      </c>
    </row>
    <row r="3369" spans="1:14" x14ac:dyDescent="0.15">
      <c r="A3369" s="163" t="s">
        <v>479</v>
      </c>
      <c r="B3369" s="164">
        <v>10396</v>
      </c>
      <c r="C3369" s="163" t="s">
        <v>32</v>
      </c>
      <c r="D3369" s="164">
        <v>1</v>
      </c>
      <c r="E3369" s="7">
        <v>555</v>
      </c>
      <c r="F3369" s="7">
        <v>0</v>
      </c>
      <c r="G3369" s="7">
        <v>0</v>
      </c>
      <c r="H3369" s="7">
        <v>0</v>
      </c>
      <c r="I3369" s="7">
        <v>555</v>
      </c>
      <c r="J3369" s="7">
        <v>0</v>
      </c>
      <c r="K3369" s="7">
        <v>555</v>
      </c>
      <c r="L3369" s="164">
        <v>1</v>
      </c>
      <c r="M3369" s="16">
        <v>0</v>
      </c>
      <c r="N3369" s="13">
        <v>46107</v>
      </c>
    </row>
    <row r="3370" spans="1:14" x14ac:dyDescent="0.15">
      <c r="A3370" s="163" t="s">
        <v>537</v>
      </c>
      <c r="B3370" s="164">
        <v>10397</v>
      </c>
      <c r="C3370" s="163" t="s">
        <v>32</v>
      </c>
      <c r="D3370" s="164">
        <v>1</v>
      </c>
      <c r="E3370" s="7">
        <v>575</v>
      </c>
      <c r="F3370" s="7">
        <v>0</v>
      </c>
      <c r="G3370" s="7">
        <v>0</v>
      </c>
      <c r="H3370" s="7">
        <v>0</v>
      </c>
      <c r="I3370" s="7">
        <v>575</v>
      </c>
      <c r="J3370" s="7">
        <v>0</v>
      </c>
      <c r="K3370" s="7">
        <v>575</v>
      </c>
      <c r="L3370" s="164">
        <v>1</v>
      </c>
      <c r="M3370" s="16">
        <v>0</v>
      </c>
      <c r="N3370" s="13">
        <v>46107</v>
      </c>
    </row>
    <row r="3371" spans="1:14" x14ac:dyDescent="0.15">
      <c r="A3371" s="163" t="s">
        <v>480</v>
      </c>
      <c r="B3371" s="164">
        <v>10225</v>
      </c>
      <c r="C3371" s="163" t="s">
        <v>481</v>
      </c>
      <c r="D3371" s="164">
        <v>1</v>
      </c>
      <c r="E3371" s="7">
        <v>255</v>
      </c>
      <c r="F3371" s="7">
        <v>0</v>
      </c>
      <c r="G3371" s="7">
        <v>0</v>
      </c>
      <c r="H3371" s="7">
        <v>0</v>
      </c>
      <c r="I3371" s="7">
        <v>255</v>
      </c>
      <c r="J3371" s="7">
        <v>0</v>
      </c>
      <c r="K3371" s="7">
        <v>255</v>
      </c>
      <c r="L3371" s="164">
        <v>1</v>
      </c>
      <c r="M3371" s="16">
        <v>0</v>
      </c>
      <c r="N3371" s="13">
        <v>46107</v>
      </c>
    </row>
    <row r="3372" spans="1:14" x14ac:dyDescent="0.15">
      <c r="A3372" s="163" t="s">
        <v>538</v>
      </c>
      <c r="B3372" s="164">
        <v>10645</v>
      </c>
      <c r="C3372" s="163" t="s">
        <v>519</v>
      </c>
      <c r="D3372" s="164">
        <v>2</v>
      </c>
      <c r="E3372" s="7">
        <v>680</v>
      </c>
      <c r="F3372" s="7">
        <v>0</v>
      </c>
      <c r="G3372" s="7">
        <v>0</v>
      </c>
      <c r="H3372" s="7">
        <v>0</v>
      </c>
      <c r="I3372" s="7">
        <v>680</v>
      </c>
      <c r="J3372" s="7">
        <v>0</v>
      </c>
      <c r="K3372" s="7">
        <v>680</v>
      </c>
      <c r="L3372" s="164">
        <v>1</v>
      </c>
      <c r="M3372" s="16">
        <v>0</v>
      </c>
      <c r="N3372" s="13">
        <v>46107</v>
      </c>
    </row>
    <row r="3373" spans="1:14" x14ac:dyDescent="0.15">
      <c r="A3373" s="163" t="s">
        <v>503</v>
      </c>
      <c r="B3373" s="164">
        <v>10044</v>
      </c>
      <c r="C3373" s="163" t="s">
        <v>481</v>
      </c>
      <c r="D3373" s="164">
        <v>1</v>
      </c>
      <c r="E3373" s="7">
        <v>260</v>
      </c>
      <c r="F3373" s="7">
        <v>0</v>
      </c>
      <c r="G3373" s="7">
        <v>0</v>
      </c>
      <c r="H3373" s="7">
        <v>0</v>
      </c>
      <c r="I3373" s="7">
        <v>260</v>
      </c>
      <c r="J3373" s="7">
        <v>0</v>
      </c>
      <c r="K3373" s="7">
        <v>260</v>
      </c>
      <c r="L3373" s="164">
        <v>1</v>
      </c>
      <c r="M3373" s="16">
        <v>0</v>
      </c>
      <c r="N3373" s="13">
        <v>46107</v>
      </c>
    </row>
    <row r="3374" spans="1:14" x14ac:dyDescent="0.15">
      <c r="A3374" s="163" t="s">
        <v>482</v>
      </c>
      <c r="B3374" s="164">
        <v>10109</v>
      </c>
      <c r="C3374" s="163" t="s">
        <v>483</v>
      </c>
      <c r="D3374" s="164">
        <v>3</v>
      </c>
      <c r="E3374" s="7">
        <v>825</v>
      </c>
      <c r="F3374" s="7">
        <v>0</v>
      </c>
      <c r="G3374" s="7">
        <v>0</v>
      </c>
      <c r="H3374" s="7">
        <v>0</v>
      </c>
      <c r="I3374" s="7">
        <v>825</v>
      </c>
      <c r="J3374" s="7">
        <v>0</v>
      </c>
      <c r="K3374" s="7">
        <v>825</v>
      </c>
      <c r="L3374" s="164">
        <v>1</v>
      </c>
      <c r="M3374" s="16">
        <v>0</v>
      </c>
      <c r="N3374" s="13">
        <v>46107</v>
      </c>
    </row>
    <row r="3375" spans="1:14" x14ac:dyDescent="0.15">
      <c r="A3375" s="163" t="s">
        <v>733</v>
      </c>
      <c r="B3375" s="164">
        <v>10113</v>
      </c>
      <c r="C3375" s="163" t="s">
        <v>541</v>
      </c>
      <c r="D3375" s="164">
        <v>1</v>
      </c>
      <c r="E3375" s="7">
        <v>375</v>
      </c>
      <c r="F3375" s="7">
        <v>0</v>
      </c>
      <c r="G3375" s="7">
        <v>0</v>
      </c>
      <c r="H3375" s="7">
        <v>75</v>
      </c>
      <c r="I3375" s="7">
        <v>300</v>
      </c>
      <c r="J3375" s="7">
        <v>0</v>
      </c>
      <c r="K3375" s="7">
        <v>300</v>
      </c>
      <c r="L3375" s="164">
        <v>1</v>
      </c>
      <c r="M3375" s="16">
        <v>0</v>
      </c>
      <c r="N3375" s="13">
        <v>46107</v>
      </c>
    </row>
    <row r="3376" spans="1:14" x14ac:dyDescent="0.15">
      <c r="A3376" s="163" t="s">
        <v>692</v>
      </c>
      <c r="B3376" s="164">
        <v>10135</v>
      </c>
      <c r="C3376" s="163" t="s">
        <v>519</v>
      </c>
      <c r="D3376" s="164">
        <v>1</v>
      </c>
      <c r="E3376" s="7">
        <v>310</v>
      </c>
      <c r="F3376" s="7">
        <v>0</v>
      </c>
      <c r="G3376" s="7">
        <v>0</v>
      </c>
      <c r="H3376" s="7">
        <v>0</v>
      </c>
      <c r="I3376" s="7">
        <v>310</v>
      </c>
      <c r="J3376" s="7">
        <v>0</v>
      </c>
      <c r="K3376" s="7">
        <v>310</v>
      </c>
      <c r="L3376" s="164">
        <v>1</v>
      </c>
      <c r="M3376" s="16">
        <v>0</v>
      </c>
      <c r="N3376" s="13">
        <v>46107</v>
      </c>
    </row>
    <row r="3377" spans="1:14" x14ac:dyDescent="0.15">
      <c r="A3377" s="163" t="s">
        <v>830</v>
      </c>
      <c r="B3377" s="164">
        <v>10042</v>
      </c>
      <c r="C3377" s="163" t="s">
        <v>99</v>
      </c>
      <c r="D3377" s="164">
        <v>3</v>
      </c>
      <c r="E3377" s="7">
        <v>435</v>
      </c>
      <c r="F3377" s="7">
        <v>0</v>
      </c>
      <c r="G3377" s="7">
        <v>0</v>
      </c>
      <c r="H3377" s="7">
        <v>0</v>
      </c>
      <c r="I3377" s="7">
        <v>435</v>
      </c>
      <c r="J3377" s="7">
        <v>0</v>
      </c>
      <c r="K3377" s="7">
        <v>435</v>
      </c>
      <c r="L3377" s="164">
        <v>1</v>
      </c>
      <c r="M3377" s="16">
        <v>0</v>
      </c>
      <c r="N3377" s="13">
        <v>46107</v>
      </c>
    </row>
    <row r="3378" spans="1:14" x14ac:dyDescent="0.15">
      <c r="A3378" s="163" t="s">
        <v>506</v>
      </c>
      <c r="B3378" s="164">
        <v>10221</v>
      </c>
      <c r="C3378" s="163" t="s">
        <v>491</v>
      </c>
      <c r="D3378" s="164">
        <v>1</v>
      </c>
      <c r="E3378" s="7">
        <v>255</v>
      </c>
      <c r="F3378" s="7">
        <v>0</v>
      </c>
      <c r="G3378" s="7">
        <v>0</v>
      </c>
      <c r="H3378" s="7">
        <v>0</v>
      </c>
      <c r="I3378" s="7">
        <v>255</v>
      </c>
      <c r="J3378" s="7">
        <v>0</v>
      </c>
      <c r="K3378" s="7">
        <v>255</v>
      </c>
      <c r="L3378" s="164">
        <v>1</v>
      </c>
      <c r="M3378" s="16">
        <v>0</v>
      </c>
      <c r="N3378" s="13">
        <v>46107</v>
      </c>
    </row>
    <row r="3379" spans="1:14" x14ac:dyDescent="0.15">
      <c r="A3379" s="163" t="s">
        <v>492</v>
      </c>
      <c r="B3379" s="164">
        <v>10216</v>
      </c>
      <c r="C3379" s="163" t="s">
        <v>491</v>
      </c>
      <c r="D3379" s="164">
        <v>2</v>
      </c>
      <c r="E3379" s="7">
        <v>490</v>
      </c>
      <c r="F3379" s="7">
        <v>0</v>
      </c>
      <c r="G3379" s="7">
        <v>0</v>
      </c>
      <c r="H3379" s="7">
        <v>0</v>
      </c>
      <c r="I3379" s="7">
        <v>490</v>
      </c>
      <c r="J3379" s="7">
        <v>0</v>
      </c>
      <c r="K3379" s="7">
        <v>490</v>
      </c>
      <c r="L3379" s="164">
        <v>1</v>
      </c>
      <c r="M3379" s="16">
        <v>0</v>
      </c>
      <c r="N3379" s="13">
        <v>46107</v>
      </c>
    </row>
    <row r="3380" spans="1:14" x14ac:dyDescent="0.15">
      <c r="A3380" s="163" t="s">
        <v>493</v>
      </c>
      <c r="B3380" s="164">
        <v>10264</v>
      </c>
      <c r="C3380" s="163" t="s">
        <v>9</v>
      </c>
      <c r="D3380" s="164">
        <v>5</v>
      </c>
      <c r="E3380" s="7">
        <v>950</v>
      </c>
      <c r="F3380" s="7">
        <v>0</v>
      </c>
      <c r="G3380" s="7">
        <v>0</v>
      </c>
      <c r="H3380" s="7">
        <v>0</v>
      </c>
      <c r="I3380" s="7">
        <v>950</v>
      </c>
      <c r="J3380" s="7">
        <v>0</v>
      </c>
      <c r="K3380" s="7">
        <v>950</v>
      </c>
      <c r="L3380" s="164">
        <v>1</v>
      </c>
      <c r="M3380" s="16">
        <v>0</v>
      </c>
      <c r="N3380" s="13">
        <v>46107</v>
      </c>
    </row>
    <row r="3381" spans="1:14" x14ac:dyDescent="0.15">
      <c r="A3381" s="163" t="s">
        <v>587</v>
      </c>
      <c r="B3381" s="164">
        <v>10381</v>
      </c>
      <c r="C3381" s="163" t="s">
        <v>9</v>
      </c>
      <c r="D3381" s="164">
        <v>2</v>
      </c>
      <c r="E3381" s="7">
        <v>450</v>
      </c>
      <c r="F3381" s="7">
        <v>0</v>
      </c>
      <c r="G3381" s="7">
        <v>0</v>
      </c>
      <c r="H3381" s="7">
        <v>0</v>
      </c>
      <c r="I3381" s="7">
        <v>450</v>
      </c>
      <c r="J3381" s="7">
        <v>0</v>
      </c>
      <c r="K3381" s="7">
        <v>450</v>
      </c>
      <c r="L3381" s="164">
        <v>1</v>
      </c>
      <c r="M3381" s="16">
        <v>0</v>
      </c>
      <c r="N3381" s="13">
        <v>46107</v>
      </c>
    </row>
    <row r="3382" spans="1:14" x14ac:dyDescent="0.15">
      <c r="A3382" s="163" t="s">
        <v>565</v>
      </c>
      <c r="B3382" s="164">
        <v>10403</v>
      </c>
      <c r="C3382" s="163" t="s">
        <v>35</v>
      </c>
      <c r="D3382" s="164">
        <v>1</v>
      </c>
      <c r="E3382" s="7">
        <v>335</v>
      </c>
      <c r="F3382" s="7">
        <v>0</v>
      </c>
      <c r="G3382" s="7">
        <v>0</v>
      </c>
      <c r="H3382" s="7">
        <v>67</v>
      </c>
      <c r="I3382" s="7">
        <v>268</v>
      </c>
      <c r="J3382" s="7">
        <v>0</v>
      </c>
      <c r="K3382" s="7">
        <v>268</v>
      </c>
      <c r="L3382" s="164">
        <v>1</v>
      </c>
      <c r="M3382" s="16">
        <v>0</v>
      </c>
      <c r="N3382" s="13">
        <v>46107</v>
      </c>
    </row>
    <row r="3383" spans="1:14" x14ac:dyDescent="0.15">
      <c r="A3383" s="163" t="s">
        <v>548</v>
      </c>
      <c r="B3383" s="164">
        <v>10031</v>
      </c>
      <c r="C3383" s="163" t="s">
        <v>0</v>
      </c>
      <c r="D3383" s="164">
        <v>1</v>
      </c>
      <c r="E3383" s="7">
        <v>715</v>
      </c>
      <c r="F3383" s="7">
        <v>0</v>
      </c>
      <c r="G3383" s="7">
        <v>0</v>
      </c>
      <c r="H3383" s="7">
        <v>0</v>
      </c>
      <c r="I3383" s="7">
        <v>715</v>
      </c>
      <c r="J3383" s="7">
        <v>0</v>
      </c>
      <c r="K3383" s="7">
        <v>715</v>
      </c>
      <c r="L3383" s="164">
        <v>1</v>
      </c>
      <c r="M3383" s="16">
        <v>0</v>
      </c>
      <c r="N3383" s="13">
        <v>46107</v>
      </c>
    </row>
    <row r="3384" spans="1:14" x14ac:dyDescent="0.15">
      <c r="A3384" s="163" t="s">
        <v>370</v>
      </c>
      <c r="B3384" s="164">
        <v>10175</v>
      </c>
      <c r="C3384" s="163" t="s">
        <v>462</v>
      </c>
      <c r="D3384" s="164">
        <v>1</v>
      </c>
      <c r="E3384" s="7">
        <v>220</v>
      </c>
      <c r="F3384" s="7">
        <v>0</v>
      </c>
      <c r="G3384" s="7">
        <v>0</v>
      </c>
      <c r="H3384" s="7">
        <v>0</v>
      </c>
      <c r="I3384" s="7">
        <v>220</v>
      </c>
      <c r="J3384" s="7">
        <v>0</v>
      </c>
      <c r="K3384" s="7">
        <v>220</v>
      </c>
      <c r="L3384" s="164">
        <v>1</v>
      </c>
      <c r="M3384" s="16">
        <v>0</v>
      </c>
      <c r="N3384" s="13">
        <v>46107</v>
      </c>
    </row>
    <row r="3385" spans="1:14" x14ac:dyDescent="0.15">
      <c r="A3385" s="163" t="s">
        <v>473</v>
      </c>
      <c r="B3385" s="164">
        <v>10528</v>
      </c>
      <c r="C3385" s="163" t="s">
        <v>399</v>
      </c>
      <c r="D3385" s="164">
        <v>1</v>
      </c>
      <c r="E3385" s="7">
        <v>0</v>
      </c>
      <c r="F3385" s="7">
        <v>0</v>
      </c>
      <c r="G3385" s="7">
        <v>0</v>
      </c>
      <c r="H3385" s="7">
        <v>0</v>
      </c>
      <c r="I3385" s="7">
        <v>0</v>
      </c>
      <c r="J3385" s="7">
        <v>0</v>
      </c>
      <c r="K3385" s="7">
        <v>0</v>
      </c>
      <c r="L3385" s="164">
        <v>0</v>
      </c>
      <c r="M3385" s="16">
        <v>0</v>
      </c>
      <c r="N3385" s="13">
        <v>46107</v>
      </c>
    </row>
    <row r="3386" spans="1:14" x14ac:dyDescent="0.15">
      <c r="A3386" s="163" t="s">
        <v>433</v>
      </c>
      <c r="B3386" s="164">
        <v>10405</v>
      </c>
      <c r="C3386" s="163" t="s">
        <v>399</v>
      </c>
      <c r="D3386" s="164">
        <v>1</v>
      </c>
      <c r="E3386" s="7">
        <v>0</v>
      </c>
      <c r="F3386" s="7">
        <v>0</v>
      </c>
      <c r="G3386" s="7">
        <v>0</v>
      </c>
      <c r="H3386" s="7">
        <v>0</v>
      </c>
      <c r="I3386" s="7">
        <v>0</v>
      </c>
      <c r="J3386" s="7">
        <v>0</v>
      </c>
      <c r="K3386" s="7">
        <v>0</v>
      </c>
      <c r="L3386" s="164">
        <v>0</v>
      </c>
      <c r="M3386" s="16">
        <v>0</v>
      </c>
      <c r="N3386" s="13">
        <v>46107</v>
      </c>
    </row>
    <row r="3387" spans="1:14" x14ac:dyDescent="0.15">
      <c r="A3387" s="163" t="s">
        <v>427</v>
      </c>
      <c r="B3387" s="164">
        <v>10633</v>
      </c>
      <c r="C3387" s="163" t="s">
        <v>727</v>
      </c>
      <c r="D3387" s="164">
        <v>1</v>
      </c>
      <c r="E3387" s="7">
        <v>159</v>
      </c>
      <c r="F3387" s="7">
        <v>0</v>
      </c>
      <c r="G3387" s="7">
        <v>0</v>
      </c>
      <c r="H3387" s="7">
        <v>0</v>
      </c>
      <c r="I3387" s="7">
        <v>159</v>
      </c>
      <c r="J3387" s="7">
        <v>0</v>
      </c>
      <c r="K3387" s="7">
        <v>159</v>
      </c>
      <c r="L3387" s="164">
        <v>1</v>
      </c>
      <c r="M3387" s="16">
        <v>0</v>
      </c>
      <c r="N3387" s="13">
        <v>46107</v>
      </c>
    </row>
    <row r="3388" spans="1:14" x14ac:dyDescent="0.15">
      <c r="A3388" s="163" t="s">
        <v>464</v>
      </c>
      <c r="B3388" s="164">
        <v>10281</v>
      </c>
      <c r="C3388" s="163" t="s">
        <v>399</v>
      </c>
      <c r="D3388" s="164">
        <v>1</v>
      </c>
      <c r="E3388" s="7">
        <v>0</v>
      </c>
      <c r="F3388" s="7">
        <v>0</v>
      </c>
      <c r="G3388" s="7">
        <v>0</v>
      </c>
      <c r="H3388" s="7">
        <v>0</v>
      </c>
      <c r="I3388" s="7">
        <v>0</v>
      </c>
      <c r="J3388" s="7">
        <v>0</v>
      </c>
      <c r="K3388" s="7">
        <v>0</v>
      </c>
      <c r="L3388" s="164">
        <v>0</v>
      </c>
      <c r="M3388" s="16">
        <v>0</v>
      </c>
      <c r="N3388" s="13">
        <v>46107</v>
      </c>
    </row>
    <row r="3389" spans="1:14" x14ac:dyDescent="0.15">
      <c r="A3389" s="163" t="s">
        <v>864</v>
      </c>
      <c r="B3389" s="164" t="s">
        <v>865</v>
      </c>
      <c r="C3389" s="163" t="s">
        <v>399</v>
      </c>
      <c r="D3389" s="164">
        <v>1</v>
      </c>
      <c r="E3389" s="7">
        <v>0</v>
      </c>
      <c r="F3389" s="7">
        <v>0</v>
      </c>
      <c r="G3389" s="7">
        <v>0</v>
      </c>
      <c r="H3389" s="7">
        <v>0</v>
      </c>
      <c r="I3389" s="7">
        <v>0</v>
      </c>
      <c r="J3389" s="7">
        <v>0</v>
      </c>
      <c r="K3389" s="7">
        <v>0</v>
      </c>
      <c r="L3389" s="164">
        <v>0</v>
      </c>
      <c r="M3389" s="16">
        <v>0</v>
      </c>
      <c r="N3389" s="13">
        <v>46107</v>
      </c>
    </row>
    <row r="3390" spans="1:14" x14ac:dyDescent="0.15">
      <c r="A3390" s="163" t="s">
        <v>874</v>
      </c>
      <c r="B3390" s="164">
        <v>10746</v>
      </c>
      <c r="C3390" s="163" t="s">
        <v>727</v>
      </c>
      <c r="D3390" s="164">
        <v>1</v>
      </c>
      <c r="E3390" s="7">
        <v>218</v>
      </c>
      <c r="F3390" s="7">
        <v>0</v>
      </c>
      <c r="G3390" s="7">
        <v>0</v>
      </c>
      <c r="H3390" s="7">
        <v>0</v>
      </c>
      <c r="I3390" s="7">
        <v>218</v>
      </c>
      <c r="J3390" s="7">
        <v>0</v>
      </c>
      <c r="K3390" s="7">
        <v>218</v>
      </c>
      <c r="L3390" s="164">
        <v>1</v>
      </c>
      <c r="M3390" s="16">
        <v>0</v>
      </c>
      <c r="N3390" s="13">
        <v>46107</v>
      </c>
    </row>
    <row r="3391" spans="1:14" x14ac:dyDescent="0.15">
      <c r="A3391" s="163" t="s">
        <v>570</v>
      </c>
      <c r="B3391" s="164">
        <v>10171</v>
      </c>
      <c r="C3391" s="163" t="s">
        <v>399</v>
      </c>
      <c r="D3391" s="164">
        <v>1</v>
      </c>
      <c r="E3391" s="7">
        <v>0</v>
      </c>
      <c r="F3391" s="7">
        <v>0</v>
      </c>
      <c r="G3391" s="7">
        <v>0</v>
      </c>
      <c r="H3391" s="7">
        <v>0</v>
      </c>
      <c r="I3391" s="7">
        <v>0</v>
      </c>
      <c r="J3391" s="7">
        <v>0</v>
      </c>
      <c r="K3391" s="7">
        <v>0</v>
      </c>
      <c r="L3391" s="164">
        <v>0</v>
      </c>
      <c r="M3391" s="16">
        <v>0</v>
      </c>
      <c r="N3391" s="13">
        <v>46107</v>
      </c>
    </row>
    <row r="3392" spans="1:14" x14ac:dyDescent="0.15">
      <c r="A3392" s="163" t="s">
        <v>429</v>
      </c>
      <c r="B3392" s="164">
        <v>10632</v>
      </c>
      <c r="C3392" s="163" t="s">
        <v>727</v>
      </c>
      <c r="D3392" s="164">
        <v>3</v>
      </c>
      <c r="E3392" s="7">
        <v>477</v>
      </c>
      <c r="F3392" s="7">
        <v>0</v>
      </c>
      <c r="G3392" s="7">
        <v>0</v>
      </c>
      <c r="H3392" s="7">
        <v>0</v>
      </c>
      <c r="I3392" s="7">
        <v>477</v>
      </c>
      <c r="J3392" s="7">
        <v>0</v>
      </c>
      <c r="K3392" s="7">
        <v>477</v>
      </c>
      <c r="L3392" s="164">
        <v>1</v>
      </c>
      <c r="M3392" s="16">
        <v>0</v>
      </c>
      <c r="N3392" s="13">
        <v>46107</v>
      </c>
    </row>
    <row r="3393" spans="1:14" x14ac:dyDescent="0.15">
      <c r="A3393" s="163" t="s">
        <v>885</v>
      </c>
      <c r="B3393" s="164">
        <v>10598</v>
      </c>
      <c r="C3393" s="163" t="s">
        <v>99</v>
      </c>
      <c r="D3393" s="164">
        <v>1</v>
      </c>
      <c r="E3393" s="7">
        <v>65</v>
      </c>
      <c r="F3393" s="7">
        <v>0</v>
      </c>
      <c r="G3393" s="7">
        <v>0</v>
      </c>
      <c r="H3393" s="7">
        <v>0</v>
      </c>
      <c r="I3393" s="7">
        <v>65</v>
      </c>
      <c r="J3393" s="7">
        <v>0</v>
      </c>
      <c r="K3393" s="7">
        <v>65</v>
      </c>
      <c r="L3393" s="164">
        <v>1</v>
      </c>
      <c r="M3393" s="16">
        <v>0</v>
      </c>
      <c r="N3393" s="13">
        <v>46108</v>
      </c>
    </row>
    <row r="3394" spans="1:14" x14ac:dyDescent="0.15">
      <c r="A3394" s="163" t="s">
        <v>798</v>
      </c>
      <c r="B3394" s="164">
        <v>10660</v>
      </c>
      <c r="C3394" s="163" t="s">
        <v>9</v>
      </c>
      <c r="D3394" s="164">
        <v>1</v>
      </c>
      <c r="E3394" s="7">
        <v>265</v>
      </c>
      <c r="F3394" s="7">
        <v>0</v>
      </c>
      <c r="G3394" s="7">
        <v>0</v>
      </c>
      <c r="H3394" s="7">
        <v>0</v>
      </c>
      <c r="I3394" s="7">
        <v>265</v>
      </c>
      <c r="J3394" s="7">
        <v>0</v>
      </c>
      <c r="K3394" s="7">
        <v>265</v>
      </c>
      <c r="L3394" s="164">
        <v>1</v>
      </c>
      <c r="M3394" s="16">
        <v>0</v>
      </c>
      <c r="N3394" s="13">
        <v>46108</v>
      </c>
    </row>
    <row r="3395" spans="1:14" x14ac:dyDescent="0.15">
      <c r="A3395" s="163" t="s">
        <v>501</v>
      </c>
      <c r="B3395" s="164">
        <v>10450</v>
      </c>
      <c r="C3395" s="163" t="s">
        <v>38</v>
      </c>
      <c r="D3395" s="164">
        <v>1</v>
      </c>
      <c r="E3395" s="7">
        <v>470</v>
      </c>
      <c r="F3395" s="7">
        <v>0</v>
      </c>
      <c r="G3395" s="7">
        <v>0</v>
      </c>
      <c r="H3395" s="7">
        <v>0</v>
      </c>
      <c r="I3395" s="7">
        <v>470</v>
      </c>
      <c r="J3395" s="7">
        <v>0</v>
      </c>
      <c r="K3395" s="7">
        <v>470</v>
      </c>
      <c r="L3395" s="164">
        <v>1</v>
      </c>
      <c r="M3395" s="16">
        <v>0</v>
      </c>
      <c r="N3395" s="13">
        <v>46108</v>
      </c>
    </row>
    <row r="3396" spans="1:14" x14ac:dyDescent="0.15">
      <c r="A3396" s="163" t="s">
        <v>478</v>
      </c>
      <c r="B3396" s="164">
        <v>10461</v>
      </c>
      <c r="C3396" s="163" t="s">
        <v>38</v>
      </c>
      <c r="D3396" s="164">
        <v>1</v>
      </c>
      <c r="E3396" s="7">
        <v>275</v>
      </c>
      <c r="F3396" s="7">
        <v>0</v>
      </c>
      <c r="G3396" s="7">
        <v>0</v>
      </c>
      <c r="H3396" s="7">
        <v>0</v>
      </c>
      <c r="I3396" s="7">
        <v>275</v>
      </c>
      <c r="J3396" s="7">
        <v>0</v>
      </c>
      <c r="K3396" s="7">
        <v>275</v>
      </c>
      <c r="L3396" s="164">
        <v>1</v>
      </c>
      <c r="M3396" s="16">
        <v>0</v>
      </c>
      <c r="N3396" s="13">
        <v>46108</v>
      </c>
    </row>
    <row r="3397" spans="1:14" x14ac:dyDescent="0.15">
      <c r="A3397" s="163" t="s">
        <v>725</v>
      </c>
      <c r="B3397" s="164">
        <v>10098</v>
      </c>
      <c r="C3397" s="163" t="s">
        <v>483</v>
      </c>
      <c r="D3397" s="164">
        <v>1</v>
      </c>
      <c r="E3397" s="7">
        <v>275</v>
      </c>
      <c r="F3397" s="7">
        <v>0</v>
      </c>
      <c r="G3397" s="7">
        <v>0</v>
      </c>
      <c r="H3397" s="7">
        <v>0</v>
      </c>
      <c r="I3397" s="7">
        <v>275</v>
      </c>
      <c r="J3397" s="7">
        <v>0</v>
      </c>
      <c r="K3397" s="7">
        <v>275</v>
      </c>
      <c r="L3397" s="164">
        <v>1</v>
      </c>
      <c r="M3397" s="16">
        <v>0</v>
      </c>
      <c r="N3397" s="13">
        <v>46108</v>
      </c>
    </row>
    <row r="3398" spans="1:14" x14ac:dyDescent="0.15">
      <c r="A3398" s="163" t="s">
        <v>480</v>
      </c>
      <c r="B3398" s="164">
        <v>10225</v>
      </c>
      <c r="C3398" s="163" t="s">
        <v>481</v>
      </c>
      <c r="D3398" s="164">
        <v>1</v>
      </c>
      <c r="E3398" s="7">
        <v>255</v>
      </c>
      <c r="F3398" s="7">
        <v>0</v>
      </c>
      <c r="G3398" s="7">
        <v>0</v>
      </c>
      <c r="H3398" s="7">
        <v>0</v>
      </c>
      <c r="I3398" s="7">
        <v>255</v>
      </c>
      <c r="J3398" s="7">
        <v>0</v>
      </c>
      <c r="K3398" s="7">
        <v>255</v>
      </c>
      <c r="L3398" s="164">
        <v>1</v>
      </c>
      <c r="M3398" s="16">
        <v>0</v>
      </c>
      <c r="N3398" s="13">
        <v>46108</v>
      </c>
    </row>
    <row r="3399" spans="1:14" x14ac:dyDescent="0.15">
      <c r="A3399" s="163" t="s">
        <v>538</v>
      </c>
      <c r="B3399" s="164">
        <v>10645</v>
      </c>
      <c r="C3399" s="163" t="s">
        <v>519</v>
      </c>
      <c r="D3399" s="164">
        <v>1</v>
      </c>
      <c r="E3399" s="7">
        <v>340</v>
      </c>
      <c r="F3399" s="7">
        <v>0</v>
      </c>
      <c r="G3399" s="7">
        <v>0</v>
      </c>
      <c r="H3399" s="7">
        <v>0</v>
      </c>
      <c r="I3399" s="7">
        <v>340</v>
      </c>
      <c r="J3399" s="7">
        <v>0</v>
      </c>
      <c r="K3399" s="7">
        <v>340</v>
      </c>
      <c r="L3399" s="164">
        <v>1</v>
      </c>
      <c r="M3399" s="16">
        <v>0</v>
      </c>
      <c r="N3399" s="13">
        <v>46108</v>
      </c>
    </row>
    <row r="3400" spans="1:14" x14ac:dyDescent="0.15">
      <c r="A3400" s="163" t="s">
        <v>482</v>
      </c>
      <c r="B3400" s="164">
        <v>10109</v>
      </c>
      <c r="C3400" s="163" t="s">
        <v>483</v>
      </c>
      <c r="D3400" s="164">
        <v>2</v>
      </c>
      <c r="E3400" s="7">
        <v>550</v>
      </c>
      <c r="F3400" s="7">
        <v>0</v>
      </c>
      <c r="G3400" s="7">
        <v>0</v>
      </c>
      <c r="H3400" s="7">
        <v>55</v>
      </c>
      <c r="I3400" s="7">
        <v>495</v>
      </c>
      <c r="J3400" s="7">
        <v>0</v>
      </c>
      <c r="K3400" s="7">
        <v>495</v>
      </c>
      <c r="L3400" s="164">
        <v>1</v>
      </c>
      <c r="M3400" s="16">
        <v>0</v>
      </c>
      <c r="N3400" s="13">
        <v>46108</v>
      </c>
    </row>
    <row r="3401" spans="1:14" x14ac:dyDescent="0.15">
      <c r="A3401" s="163" t="s">
        <v>576</v>
      </c>
      <c r="B3401" s="164">
        <v>10111</v>
      </c>
      <c r="C3401" s="163" t="s">
        <v>483</v>
      </c>
      <c r="D3401" s="164">
        <v>2</v>
      </c>
      <c r="E3401" s="7">
        <v>710</v>
      </c>
      <c r="F3401" s="7">
        <v>0</v>
      </c>
      <c r="G3401" s="7">
        <v>0</v>
      </c>
      <c r="H3401" s="7">
        <v>0</v>
      </c>
      <c r="I3401" s="7">
        <v>710</v>
      </c>
      <c r="J3401" s="7">
        <v>0</v>
      </c>
      <c r="K3401" s="7">
        <v>710</v>
      </c>
      <c r="L3401" s="164">
        <v>1</v>
      </c>
      <c r="M3401" s="16">
        <v>0</v>
      </c>
      <c r="N3401" s="13">
        <v>46108</v>
      </c>
    </row>
    <row r="3402" spans="1:14" x14ac:dyDescent="0.15">
      <c r="A3402" s="163" t="s">
        <v>521</v>
      </c>
      <c r="B3402" s="164">
        <v>10095</v>
      </c>
      <c r="C3402" s="163" t="s">
        <v>483</v>
      </c>
      <c r="D3402" s="164">
        <v>1</v>
      </c>
      <c r="E3402" s="7">
        <v>260</v>
      </c>
      <c r="F3402" s="7">
        <v>0</v>
      </c>
      <c r="G3402" s="7">
        <v>0</v>
      </c>
      <c r="H3402" s="7">
        <v>0</v>
      </c>
      <c r="I3402" s="7">
        <v>260</v>
      </c>
      <c r="J3402" s="7">
        <v>0</v>
      </c>
      <c r="K3402" s="7">
        <v>260</v>
      </c>
      <c r="L3402" s="164">
        <v>1</v>
      </c>
      <c r="M3402" s="16">
        <v>0</v>
      </c>
      <c r="N3402" s="13">
        <v>46108</v>
      </c>
    </row>
    <row r="3403" spans="1:14" x14ac:dyDescent="0.15">
      <c r="A3403" s="163" t="s">
        <v>799</v>
      </c>
      <c r="B3403" s="164">
        <v>10444</v>
      </c>
      <c r="C3403" s="163" t="s">
        <v>99</v>
      </c>
      <c r="D3403" s="164">
        <v>3</v>
      </c>
      <c r="E3403" s="7">
        <v>225</v>
      </c>
      <c r="F3403" s="7">
        <v>0</v>
      </c>
      <c r="G3403" s="7">
        <v>0</v>
      </c>
      <c r="H3403" s="7">
        <v>0</v>
      </c>
      <c r="I3403" s="7">
        <v>225</v>
      </c>
      <c r="J3403" s="7">
        <v>0</v>
      </c>
      <c r="K3403" s="7">
        <v>225</v>
      </c>
      <c r="L3403" s="164">
        <v>1</v>
      </c>
      <c r="M3403" s="16">
        <v>0</v>
      </c>
      <c r="N3403" s="13">
        <v>46108</v>
      </c>
    </row>
    <row r="3404" spans="1:14" x14ac:dyDescent="0.15">
      <c r="A3404" s="163" t="s">
        <v>487</v>
      </c>
      <c r="B3404" s="164">
        <v>10442</v>
      </c>
      <c r="C3404" s="163" t="s">
        <v>99</v>
      </c>
      <c r="D3404" s="164">
        <v>1</v>
      </c>
      <c r="E3404" s="7">
        <v>83</v>
      </c>
      <c r="F3404" s="7">
        <v>0</v>
      </c>
      <c r="G3404" s="7">
        <v>0</v>
      </c>
      <c r="H3404" s="7">
        <v>0</v>
      </c>
      <c r="I3404" s="7">
        <v>83</v>
      </c>
      <c r="J3404" s="7">
        <v>0</v>
      </c>
      <c r="K3404" s="7">
        <v>83</v>
      </c>
      <c r="L3404" s="164">
        <v>1</v>
      </c>
      <c r="M3404" s="16">
        <v>0</v>
      </c>
      <c r="N3404" s="13">
        <v>46108</v>
      </c>
    </row>
    <row r="3405" spans="1:14" x14ac:dyDescent="0.15">
      <c r="A3405" s="163" t="s">
        <v>523</v>
      </c>
      <c r="B3405" s="164">
        <v>10446</v>
      </c>
      <c r="C3405" s="163" t="s">
        <v>99</v>
      </c>
      <c r="D3405" s="164">
        <v>1</v>
      </c>
      <c r="E3405" s="7">
        <v>195</v>
      </c>
      <c r="F3405" s="7">
        <v>0</v>
      </c>
      <c r="G3405" s="7">
        <v>0</v>
      </c>
      <c r="H3405" s="7">
        <v>0</v>
      </c>
      <c r="I3405" s="7">
        <v>195</v>
      </c>
      <c r="J3405" s="7">
        <v>0</v>
      </c>
      <c r="K3405" s="7">
        <v>195</v>
      </c>
      <c r="L3405" s="164">
        <v>1</v>
      </c>
      <c r="M3405" s="16">
        <v>0</v>
      </c>
      <c r="N3405" s="13">
        <v>46108</v>
      </c>
    </row>
    <row r="3406" spans="1:14" x14ac:dyDescent="0.15">
      <c r="A3406" s="163" t="s">
        <v>488</v>
      </c>
      <c r="B3406" s="164">
        <v>10440</v>
      </c>
      <c r="C3406" s="163" t="s">
        <v>99</v>
      </c>
      <c r="D3406" s="164">
        <v>3</v>
      </c>
      <c r="E3406" s="7">
        <v>264</v>
      </c>
      <c r="F3406" s="7">
        <v>0</v>
      </c>
      <c r="G3406" s="7">
        <v>0</v>
      </c>
      <c r="H3406" s="7">
        <v>0</v>
      </c>
      <c r="I3406" s="7">
        <v>264</v>
      </c>
      <c r="J3406" s="7">
        <v>0</v>
      </c>
      <c r="K3406" s="7">
        <v>264</v>
      </c>
      <c r="L3406" s="164">
        <v>1</v>
      </c>
      <c r="M3406" s="16">
        <v>0</v>
      </c>
      <c r="N3406" s="13">
        <v>46108</v>
      </c>
    </row>
    <row r="3407" spans="1:14" x14ac:dyDescent="0.15">
      <c r="A3407" s="163" t="s">
        <v>853</v>
      </c>
      <c r="B3407" s="164">
        <v>10715</v>
      </c>
      <c r="C3407" s="163" t="s">
        <v>99</v>
      </c>
      <c r="D3407" s="164">
        <v>4</v>
      </c>
      <c r="E3407" s="7">
        <v>620</v>
      </c>
      <c r="F3407" s="7">
        <v>0</v>
      </c>
      <c r="G3407" s="7">
        <v>0</v>
      </c>
      <c r="H3407" s="7">
        <v>0</v>
      </c>
      <c r="I3407" s="7">
        <v>620</v>
      </c>
      <c r="J3407" s="7">
        <v>0</v>
      </c>
      <c r="K3407" s="7">
        <v>620</v>
      </c>
      <c r="L3407" s="164">
        <v>1</v>
      </c>
      <c r="M3407" s="16">
        <v>0</v>
      </c>
      <c r="N3407" s="13">
        <v>46108</v>
      </c>
    </row>
    <row r="3408" spans="1:14" x14ac:dyDescent="0.15">
      <c r="A3408" s="163" t="s">
        <v>542</v>
      </c>
      <c r="B3408" s="164">
        <v>10436</v>
      </c>
      <c r="C3408" s="163" t="s">
        <v>99</v>
      </c>
      <c r="D3408" s="164">
        <v>1</v>
      </c>
      <c r="E3408" s="7">
        <v>45</v>
      </c>
      <c r="F3408" s="7">
        <v>0</v>
      </c>
      <c r="G3408" s="7">
        <v>0</v>
      </c>
      <c r="H3408" s="7">
        <v>0</v>
      </c>
      <c r="I3408" s="7">
        <v>45</v>
      </c>
      <c r="J3408" s="7">
        <v>0</v>
      </c>
      <c r="K3408" s="7">
        <v>45</v>
      </c>
      <c r="L3408" s="164">
        <v>1</v>
      </c>
      <c r="M3408" s="16">
        <v>0</v>
      </c>
      <c r="N3408" s="13">
        <v>46108</v>
      </c>
    </row>
    <row r="3409" spans="1:14" x14ac:dyDescent="0.15">
      <c r="A3409" s="163" t="s">
        <v>551</v>
      </c>
      <c r="B3409" s="164">
        <v>10437</v>
      </c>
      <c r="C3409" s="163" t="s">
        <v>99</v>
      </c>
      <c r="D3409" s="164">
        <v>1</v>
      </c>
      <c r="E3409" s="7">
        <v>105</v>
      </c>
      <c r="F3409" s="7">
        <v>0</v>
      </c>
      <c r="G3409" s="7">
        <v>0</v>
      </c>
      <c r="H3409" s="7">
        <v>0</v>
      </c>
      <c r="I3409" s="7">
        <v>105</v>
      </c>
      <c r="J3409" s="7">
        <v>0</v>
      </c>
      <c r="K3409" s="7">
        <v>105</v>
      </c>
      <c r="L3409" s="164">
        <v>1</v>
      </c>
      <c r="M3409" s="16">
        <v>0</v>
      </c>
      <c r="N3409" s="13">
        <v>46108</v>
      </c>
    </row>
    <row r="3410" spans="1:14" x14ac:dyDescent="0.15">
      <c r="A3410" s="163" t="s">
        <v>505</v>
      </c>
      <c r="B3410" s="164">
        <v>10470</v>
      </c>
      <c r="C3410" s="163" t="s">
        <v>5</v>
      </c>
      <c r="D3410" s="164">
        <v>1</v>
      </c>
      <c r="E3410" s="7">
        <v>275</v>
      </c>
      <c r="F3410" s="7">
        <v>0</v>
      </c>
      <c r="G3410" s="7">
        <v>0</v>
      </c>
      <c r="H3410" s="7">
        <v>0</v>
      </c>
      <c r="I3410" s="7">
        <v>275</v>
      </c>
      <c r="J3410" s="7">
        <v>0</v>
      </c>
      <c r="K3410" s="7">
        <v>275</v>
      </c>
      <c r="L3410" s="164">
        <v>1</v>
      </c>
      <c r="M3410" s="16">
        <v>0</v>
      </c>
      <c r="N3410" s="13">
        <v>46108</v>
      </c>
    </row>
    <row r="3411" spans="1:14" x14ac:dyDescent="0.15">
      <c r="A3411" s="163" t="s">
        <v>552</v>
      </c>
      <c r="B3411" s="164">
        <v>10211</v>
      </c>
      <c r="C3411" s="163" t="s">
        <v>491</v>
      </c>
      <c r="D3411" s="164">
        <v>1</v>
      </c>
      <c r="E3411" s="7">
        <v>265</v>
      </c>
      <c r="F3411" s="7">
        <v>0</v>
      </c>
      <c r="G3411" s="7">
        <v>0</v>
      </c>
      <c r="H3411" s="7">
        <v>0</v>
      </c>
      <c r="I3411" s="7">
        <v>265</v>
      </c>
      <c r="J3411" s="7">
        <v>0</v>
      </c>
      <c r="K3411" s="7">
        <v>265</v>
      </c>
      <c r="L3411" s="164">
        <v>1</v>
      </c>
      <c r="M3411" s="16">
        <v>0</v>
      </c>
      <c r="N3411" s="13">
        <v>46108</v>
      </c>
    </row>
    <row r="3412" spans="1:14" x14ac:dyDescent="0.15">
      <c r="A3412" s="163" t="s">
        <v>506</v>
      </c>
      <c r="B3412" s="164">
        <v>10221</v>
      </c>
      <c r="C3412" s="163" t="s">
        <v>491</v>
      </c>
      <c r="D3412" s="164">
        <v>4</v>
      </c>
      <c r="E3412" s="7">
        <v>1020</v>
      </c>
      <c r="F3412" s="7">
        <v>0</v>
      </c>
      <c r="G3412" s="7">
        <v>0</v>
      </c>
      <c r="H3412" s="7">
        <v>0</v>
      </c>
      <c r="I3412" s="7">
        <v>1020</v>
      </c>
      <c r="J3412" s="7">
        <v>0</v>
      </c>
      <c r="K3412" s="7">
        <v>1020</v>
      </c>
      <c r="L3412" s="164">
        <v>1</v>
      </c>
      <c r="M3412" s="16">
        <v>0</v>
      </c>
      <c r="N3412" s="13">
        <v>46108</v>
      </c>
    </row>
    <row r="3413" spans="1:14" x14ac:dyDescent="0.15">
      <c r="A3413" s="163" t="s">
        <v>562</v>
      </c>
      <c r="B3413" s="164">
        <v>10218</v>
      </c>
      <c r="C3413" s="163" t="s">
        <v>491</v>
      </c>
      <c r="D3413" s="164">
        <v>1</v>
      </c>
      <c r="E3413" s="7">
        <v>245</v>
      </c>
      <c r="F3413" s="7">
        <v>0</v>
      </c>
      <c r="G3413" s="7">
        <v>0</v>
      </c>
      <c r="H3413" s="7">
        <v>0</v>
      </c>
      <c r="I3413" s="7">
        <v>245</v>
      </c>
      <c r="J3413" s="7">
        <v>0</v>
      </c>
      <c r="K3413" s="7">
        <v>245</v>
      </c>
      <c r="L3413" s="164">
        <v>1</v>
      </c>
      <c r="M3413" s="16">
        <v>0</v>
      </c>
      <c r="N3413" s="13">
        <v>46108</v>
      </c>
    </row>
    <row r="3414" spans="1:14" x14ac:dyDescent="0.15">
      <c r="A3414" s="163" t="s">
        <v>490</v>
      </c>
      <c r="B3414" s="164">
        <v>10223</v>
      </c>
      <c r="C3414" s="163" t="s">
        <v>491</v>
      </c>
      <c r="D3414" s="164">
        <v>4</v>
      </c>
      <c r="E3414" s="7">
        <v>1100</v>
      </c>
      <c r="F3414" s="7">
        <v>0</v>
      </c>
      <c r="G3414" s="7">
        <v>0</v>
      </c>
      <c r="H3414" s="7">
        <v>0</v>
      </c>
      <c r="I3414" s="7">
        <v>1100</v>
      </c>
      <c r="J3414" s="7">
        <v>0</v>
      </c>
      <c r="K3414" s="7">
        <v>1100</v>
      </c>
      <c r="L3414" s="164">
        <v>1</v>
      </c>
      <c r="M3414" s="16">
        <v>0</v>
      </c>
      <c r="N3414" s="13">
        <v>46108</v>
      </c>
    </row>
    <row r="3415" spans="1:14" x14ac:dyDescent="0.15">
      <c r="A3415" s="163" t="s">
        <v>492</v>
      </c>
      <c r="B3415" s="164">
        <v>10216</v>
      </c>
      <c r="C3415" s="163" t="s">
        <v>491</v>
      </c>
      <c r="D3415" s="164">
        <v>2</v>
      </c>
      <c r="E3415" s="7">
        <v>490</v>
      </c>
      <c r="F3415" s="7">
        <v>0</v>
      </c>
      <c r="G3415" s="7">
        <v>0</v>
      </c>
      <c r="H3415" s="7">
        <v>0</v>
      </c>
      <c r="I3415" s="7">
        <v>490</v>
      </c>
      <c r="J3415" s="7">
        <v>0</v>
      </c>
      <c r="K3415" s="7">
        <v>490</v>
      </c>
      <c r="L3415" s="164">
        <v>1</v>
      </c>
      <c r="M3415" s="16">
        <v>0</v>
      </c>
      <c r="N3415" s="13">
        <v>46108</v>
      </c>
    </row>
    <row r="3416" spans="1:14" x14ac:dyDescent="0.15">
      <c r="A3416" s="163" t="s">
        <v>493</v>
      </c>
      <c r="B3416" s="164">
        <v>10264</v>
      </c>
      <c r="C3416" s="163" t="s">
        <v>9</v>
      </c>
      <c r="D3416" s="164">
        <v>6</v>
      </c>
      <c r="E3416" s="7">
        <v>1140</v>
      </c>
      <c r="F3416" s="7">
        <v>0</v>
      </c>
      <c r="G3416" s="7">
        <v>0</v>
      </c>
      <c r="H3416" s="7">
        <v>38</v>
      </c>
      <c r="I3416" s="7">
        <v>1102</v>
      </c>
      <c r="J3416" s="7">
        <v>0</v>
      </c>
      <c r="K3416" s="7">
        <v>1102</v>
      </c>
      <c r="L3416" s="164">
        <v>1</v>
      </c>
      <c r="M3416" s="16">
        <v>0</v>
      </c>
      <c r="N3416" s="13">
        <v>46108</v>
      </c>
    </row>
    <row r="3417" spans="1:14" x14ac:dyDescent="0.15">
      <c r="A3417" s="163" t="s">
        <v>686</v>
      </c>
      <c r="B3417" s="164">
        <v>10366</v>
      </c>
      <c r="C3417" s="163" t="s">
        <v>9</v>
      </c>
      <c r="D3417" s="164">
        <v>2</v>
      </c>
      <c r="E3417" s="7">
        <v>540</v>
      </c>
      <c r="F3417" s="7">
        <v>0</v>
      </c>
      <c r="G3417" s="7">
        <v>0</v>
      </c>
      <c r="H3417" s="7">
        <v>0</v>
      </c>
      <c r="I3417" s="7">
        <v>540</v>
      </c>
      <c r="J3417" s="7">
        <v>0</v>
      </c>
      <c r="K3417" s="7">
        <v>540</v>
      </c>
      <c r="L3417" s="164">
        <v>1</v>
      </c>
      <c r="M3417" s="16">
        <v>0</v>
      </c>
      <c r="N3417" s="13">
        <v>46108</v>
      </c>
    </row>
    <row r="3418" spans="1:14" x14ac:dyDescent="0.15">
      <c r="A3418" s="163" t="s">
        <v>587</v>
      </c>
      <c r="B3418" s="164">
        <v>10381</v>
      </c>
      <c r="C3418" s="163" t="s">
        <v>9</v>
      </c>
      <c r="D3418" s="164">
        <v>2</v>
      </c>
      <c r="E3418" s="7">
        <v>450</v>
      </c>
      <c r="F3418" s="7">
        <v>0</v>
      </c>
      <c r="G3418" s="7">
        <v>0</v>
      </c>
      <c r="H3418" s="7">
        <v>0</v>
      </c>
      <c r="I3418" s="7">
        <v>450</v>
      </c>
      <c r="J3418" s="7">
        <v>0</v>
      </c>
      <c r="K3418" s="7">
        <v>450</v>
      </c>
      <c r="L3418" s="164">
        <v>1</v>
      </c>
      <c r="M3418" s="16">
        <v>0</v>
      </c>
      <c r="N3418" s="13">
        <v>46108</v>
      </c>
    </row>
    <row r="3419" spans="1:14" x14ac:dyDescent="0.15">
      <c r="A3419" s="163" t="s">
        <v>805</v>
      </c>
      <c r="B3419" s="164">
        <v>10376</v>
      </c>
      <c r="C3419" s="163" t="s">
        <v>9</v>
      </c>
      <c r="D3419" s="164">
        <v>1</v>
      </c>
      <c r="E3419" s="7">
        <v>330</v>
      </c>
      <c r="F3419" s="7">
        <v>0</v>
      </c>
      <c r="G3419" s="7">
        <v>0</v>
      </c>
      <c r="H3419" s="7">
        <v>33</v>
      </c>
      <c r="I3419" s="7">
        <v>297</v>
      </c>
      <c r="J3419" s="7">
        <v>0</v>
      </c>
      <c r="K3419" s="7">
        <v>297</v>
      </c>
      <c r="L3419" s="164">
        <v>1</v>
      </c>
      <c r="M3419" s="16">
        <v>0</v>
      </c>
      <c r="N3419" s="13">
        <v>46108</v>
      </c>
    </row>
    <row r="3420" spans="1:14" x14ac:dyDescent="0.15">
      <c r="A3420" s="163" t="s">
        <v>526</v>
      </c>
      <c r="B3420" s="164">
        <v>10363</v>
      </c>
      <c r="C3420" s="163" t="s">
        <v>9</v>
      </c>
      <c r="D3420" s="164">
        <v>1</v>
      </c>
      <c r="E3420" s="7">
        <v>265</v>
      </c>
      <c r="F3420" s="7">
        <v>0</v>
      </c>
      <c r="G3420" s="7">
        <v>0</v>
      </c>
      <c r="H3420" s="7">
        <v>0</v>
      </c>
      <c r="I3420" s="7">
        <v>265</v>
      </c>
      <c r="J3420" s="7">
        <v>0</v>
      </c>
      <c r="K3420" s="7">
        <v>265</v>
      </c>
      <c r="L3420" s="164">
        <v>1</v>
      </c>
      <c r="M3420" s="16">
        <v>0</v>
      </c>
      <c r="N3420" s="13">
        <v>46108</v>
      </c>
    </row>
    <row r="3421" spans="1:14" x14ac:dyDescent="0.15">
      <c r="A3421" s="163" t="s">
        <v>648</v>
      </c>
      <c r="B3421" s="164">
        <v>10477</v>
      </c>
      <c r="C3421" s="163" t="s">
        <v>77</v>
      </c>
      <c r="D3421" s="164">
        <v>1</v>
      </c>
      <c r="E3421" s="7">
        <v>1170</v>
      </c>
      <c r="F3421" s="7">
        <v>0</v>
      </c>
      <c r="G3421" s="7">
        <v>0</v>
      </c>
      <c r="H3421" s="7">
        <v>0</v>
      </c>
      <c r="I3421" s="7">
        <v>1170</v>
      </c>
      <c r="J3421" s="7">
        <v>0</v>
      </c>
      <c r="K3421" s="7">
        <v>1170</v>
      </c>
      <c r="L3421" s="164">
        <v>1</v>
      </c>
      <c r="M3421" s="16">
        <v>0</v>
      </c>
      <c r="N3421" s="13">
        <v>46108</v>
      </c>
    </row>
    <row r="3422" spans="1:14" x14ac:dyDescent="0.15">
      <c r="A3422" s="163" t="s">
        <v>495</v>
      </c>
      <c r="B3422" s="164">
        <v>10354</v>
      </c>
      <c r="C3422" s="163" t="s">
        <v>19</v>
      </c>
      <c r="D3422" s="164">
        <v>2</v>
      </c>
      <c r="E3422" s="7">
        <v>700</v>
      </c>
      <c r="F3422" s="7">
        <v>0</v>
      </c>
      <c r="G3422" s="7">
        <v>0</v>
      </c>
      <c r="H3422" s="7">
        <v>0</v>
      </c>
      <c r="I3422" s="7">
        <v>700</v>
      </c>
      <c r="J3422" s="7">
        <v>0</v>
      </c>
      <c r="K3422" s="7">
        <v>700</v>
      </c>
      <c r="L3422" s="164">
        <v>1</v>
      </c>
      <c r="M3422" s="16">
        <v>0</v>
      </c>
      <c r="N3422" s="13">
        <v>46108</v>
      </c>
    </row>
    <row r="3423" spans="1:14" x14ac:dyDescent="0.15">
      <c r="A3423" s="163" t="s">
        <v>529</v>
      </c>
      <c r="B3423" s="164">
        <v>10353</v>
      </c>
      <c r="C3423" s="163" t="s">
        <v>19</v>
      </c>
      <c r="D3423" s="164">
        <v>2</v>
      </c>
      <c r="E3423" s="7">
        <v>700</v>
      </c>
      <c r="F3423" s="7">
        <v>0</v>
      </c>
      <c r="G3423" s="7">
        <v>0</v>
      </c>
      <c r="H3423" s="7">
        <v>0</v>
      </c>
      <c r="I3423" s="7">
        <v>700</v>
      </c>
      <c r="J3423" s="7">
        <v>0</v>
      </c>
      <c r="K3423" s="7">
        <v>700</v>
      </c>
      <c r="L3423" s="164">
        <v>1</v>
      </c>
      <c r="M3423" s="16">
        <v>0</v>
      </c>
      <c r="N3423" s="13">
        <v>46108</v>
      </c>
    </row>
    <row r="3424" spans="1:14" x14ac:dyDescent="0.15">
      <c r="A3424" s="163" t="s">
        <v>511</v>
      </c>
      <c r="B3424" s="164">
        <v>10227</v>
      </c>
      <c r="C3424" s="163" t="s">
        <v>19</v>
      </c>
      <c r="D3424" s="164">
        <v>1</v>
      </c>
      <c r="E3424" s="7">
        <v>385</v>
      </c>
      <c r="F3424" s="7">
        <v>0</v>
      </c>
      <c r="G3424" s="7">
        <v>0</v>
      </c>
      <c r="H3424" s="7">
        <v>0</v>
      </c>
      <c r="I3424" s="7">
        <v>385</v>
      </c>
      <c r="J3424" s="7">
        <v>0</v>
      </c>
      <c r="K3424" s="7">
        <v>385</v>
      </c>
      <c r="L3424" s="164">
        <v>1</v>
      </c>
      <c r="M3424" s="16">
        <v>0</v>
      </c>
      <c r="N3424" s="13">
        <v>46108</v>
      </c>
    </row>
    <row r="3425" spans="1:14" x14ac:dyDescent="0.15">
      <c r="A3425" s="163" t="s">
        <v>498</v>
      </c>
      <c r="B3425" s="164">
        <v>10356</v>
      </c>
      <c r="C3425" s="163" t="s">
        <v>19</v>
      </c>
      <c r="D3425" s="164">
        <v>3</v>
      </c>
      <c r="E3425" s="7">
        <v>1080</v>
      </c>
      <c r="F3425" s="7">
        <v>0</v>
      </c>
      <c r="G3425" s="7">
        <v>0</v>
      </c>
      <c r="H3425" s="7">
        <v>72</v>
      </c>
      <c r="I3425" s="7">
        <v>1008</v>
      </c>
      <c r="J3425" s="7">
        <v>0</v>
      </c>
      <c r="K3425" s="7">
        <v>1008</v>
      </c>
      <c r="L3425" s="164">
        <v>1</v>
      </c>
      <c r="M3425" s="16">
        <v>0</v>
      </c>
      <c r="N3425" s="13">
        <v>46108</v>
      </c>
    </row>
    <row r="3426" spans="1:14" x14ac:dyDescent="0.15">
      <c r="A3426" s="163" t="s">
        <v>512</v>
      </c>
      <c r="B3426" s="164">
        <v>10427</v>
      </c>
      <c r="C3426" s="163" t="s">
        <v>12</v>
      </c>
      <c r="D3426" s="164">
        <v>1</v>
      </c>
      <c r="E3426" s="7">
        <v>359</v>
      </c>
      <c r="F3426" s="7">
        <v>0</v>
      </c>
      <c r="G3426" s="7">
        <v>0</v>
      </c>
      <c r="H3426" s="7">
        <v>0</v>
      </c>
      <c r="I3426" s="7">
        <v>359</v>
      </c>
      <c r="J3426" s="7">
        <v>0</v>
      </c>
      <c r="K3426" s="7">
        <v>359</v>
      </c>
      <c r="L3426" s="164">
        <v>1</v>
      </c>
      <c r="M3426" s="16">
        <v>0</v>
      </c>
      <c r="N3426" s="13">
        <v>46108</v>
      </c>
    </row>
    <row r="3427" spans="1:14" x14ac:dyDescent="0.15">
      <c r="A3427" s="163" t="s">
        <v>617</v>
      </c>
      <c r="B3427" s="164">
        <v>10428</v>
      </c>
      <c r="C3427" s="163" t="s">
        <v>12</v>
      </c>
      <c r="D3427" s="164">
        <v>1</v>
      </c>
      <c r="E3427" s="7">
        <v>349</v>
      </c>
      <c r="F3427" s="7">
        <v>0</v>
      </c>
      <c r="G3427" s="7">
        <v>0</v>
      </c>
      <c r="H3427" s="7">
        <v>0</v>
      </c>
      <c r="I3427" s="7">
        <v>349</v>
      </c>
      <c r="J3427" s="7">
        <v>0</v>
      </c>
      <c r="K3427" s="7">
        <v>349</v>
      </c>
      <c r="L3427" s="164">
        <v>1</v>
      </c>
      <c r="M3427" s="16">
        <v>0</v>
      </c>
      <c r="N3427" s="13">
        <v>46108</v>
      </c>
    </row>
    <row r="3428" spans="1:14" x14ac:dyDescent="0.15">
      <c r="A3428" s="163" t="s">
        <v>427</v>
      </c>
      <c r="B3428" s="164">
        <v>10633</v>
      </c>
      <c r="C3428" s="163" t="s">
        <v>727</v>
      </c>
      <c r="D3428" s="164">
        <v>5</v>
      </c>
      <c r="E3428" s="7">
        <v>795</v>
      </c>
      <c r="F3428" s="7">
        <v>0</v>
      </c>
      <c r="G3428" s="7">
        <v>0</v>
      </c>
      <c r="H3428" s="7">
        <v>0</v>
      </c>
      <c r="I3428" s="7">
        <v>795</v>
      </c>
      <c r="J3428" s="7">
        <v>0</v>
      </c>
      <c r="K3428" s="7">
        <v>795</v>
      </c>
      <c r="L3428" s="164">
        <v>1</v>
      </c>
      <c r="M3428" s="16">
        <v>0</v>
      </c>
      <c r="N3428" s="13">
        <v>46108</v>
      </c>
    </row>
    <row r="3429" spans="1:14" x14ac:dyDescent="0.15">
      <c r="A3429" s="163" t="s">
        <v>500</v>
      </c>
      <c r="B3429" s="164">
        <v>10494</v>
      </c>
      <c r="C3429" s="163" t="s">
        <v>98</v>
      </c>
      <c r="D3429" s="164">
        <v>1</v>
      </c>
      <c r="E3429" s="7">
        <v>38</v>
      </c>
      <c r="F3429" s="7">
        <v>0</v>
      </c>
      <c r="G3429" s="7">
        <v>0</v>
      </c>
      <c r="H3429" s="7">
        <v>0</v>
      </c>
      <c r="I3429" s="7">
        <v>38</v>
      </c>
      <c r="J3429" s="7">
        <v>0</v>
      </c>
      <c r="K3429" s="7">
        <v>38</v>
      </c>
      <c r="L3429" s="164">
        <v>1</v>
      </c>
      <c r="M3429" s="16">
        <v>0</v>
      </c>
      <c r="N3429" s="13">
        <v>46108</v>
      </c>
    </row>
    <row r="3430" spans="1:14" x14ac:dyDescent="0.15">
      <c r="A3430" s="163" t="s">
        <v>874</v>
      </c>
      <c r="B3430" s="164">
        <v>10746</v>
      </c>
      <c r="C3430" s="163" t="s">
        <v>727</v>
      </c>
      <c r="D3430" s="164">
        <v>1</v>
      </c>
      <c r="E3430" s="7">
        <v>218</v>
      </c>
      <c r="F3430" s="7">
        <v>0</v>
      </c>
      <c r="G3430" s="7">
        <v>0</v>
      </c>
      <c r="H3430" s="7">
        <v>0</v>
      </c>
      <c r="I3430" s="7">
        <v>218</v>
      </c>
      <c r="J3430" s="7">
        <v>0</v>
      </c>
      <c r="K3430" s="7">
        <v>218</v>
      </c>
      <c r="L3430" s="164">
        <v>1</v>
      </c>
      <c r="M3430" s="16">
        <v>0</v>
      </c>
      <c r="N3430" s="13">
        <v>46108</v>
      </c>
    </row>
    <row r="3431" spans="1:14" x14ac:dyDescent="0.15">
      <c r="A3431" s="163" t="s">
        <v>7</v>
      </c>
      <c r="B3431" s="164">
        <v>10498</v>
      </c>
      <c r="C3431" s="163" t="s">
        <v>98</v>
      </c>
      <c r="D3431" s="164">
        <v>1</v>
      </c>
      <c r="E3431" s="7">
        <v>88</v>
      </c>
      <c r="F3431" s="7">
        <v>0</v>
      </c>
      <c r="G3431" s="7">
        <v>0</v>
      </c>
      <c r="H3431" s="7">
        <v>0</v>
      </c>
      <c r="I3431" s="7">
        <v>88</v>
      </c>
      <c r="J3431" s="7">
        <v>0</v>
      </c>
      <c r="K3431" s="7">
        <v>88</v>
      </c>
      <c r="L3431" s="164">
        <v>1</v>
      </c>
      <c r="M3431" s="16">
        <v>0</v>
      </c>
      <c r="N3431" s="13">
        <v>46108</v>
      </c>
    </row>
    <row r="3432" spans="1:14" x14ac:dyDescent="0.15">
      <c r="A3432" s="163" t="s">
        <v>747</v>
      </c>
      <c r="B3432" s="164">
        <v>1066</v>
      </c>
      <c r="C3432" s="163" t="s">
        <v>98</v>
      </c>
      <c r="D3432" s="164">
        <v>1</v>
      </c>
      <c r="E3432" s="7">
        <v>99</v>
      </c>
      <c r="F3432" s="7">
        <v>0</v>
      </c>
      <c r="G3432" s="7">
        <v>0</v>
      </c>
      <c r="H3432" s="7">
        <v>0</v>
      </c>
      <c r="I3432" s="7">
        <v>99</v>
      </c>
      <c r="J3432" s="7">
        <v>0</v>
      </c>
      <c r="K3432" s="7">
        <v>99</v>
      </c>
      <c r="L3432" s="164">
        <v>1</v>
      </c>
      <c r="M3432" s="16">
        <v>0</v>
      </c>
      <c r="N3432" s="13">
        <v>46109</v>
      </c>
    </row>
    <row r="3433" spans="1:14" x14ac:dyDescent="0.15">
      <c r="A3433" s="163" t="s">
        <v>478</v>
      </c>
      <c r="B3433" s="164">
        <v>10461</v>
      </c>
      <c r="C3433" s="163" t="s">
        <v>38</v>
      </c>
      <c r="D3433" s="164">
        <v>1</v>
      </c>
      <c r="E3433" s="7">
        <v>275</v>
      </c>
      <c r="F3433" s="7">
        <v>0</v>
      </c>
      <c r="G3433" s="7">
        <v>0</v>
      </c>
      <c r="H3433" s="7">
        <v>0</v>
      </c>
      <c r="I3433" s="7">
        <v>275</v>
      </c>
      <c r="J3433" s="7">
        <v>0</v>
      </c>
      <c r="K3433" s="7">
        <v>275</v>
      </c>
      <c r="L3433" s="164">
        <v>1</v>
      </c>
      <c r="M3433" s="16">
        <v>0</v>
      </c>
      <c r="N3433" s="13">
        <v>46109</v>
      </c>
    </row>
    <row r="3434" spans="1:14" x14ac:dyDescent="0.15">
      <c r="A3434" s="163" t="s">
        <v>479</v>
      </c>
      <c r="B3434" s="164">
        <v>10396</v>
      </c>
      <c r="C3434" s="163" t="s">
        <v>32</v>
      </c>
      <c r="D3434" s="164">
        <v>2</v>
      </c>
      <c r="E3434" s="7">
        <v>1110</v>
      </c>
      <c r="F3434" s="7">
        <v>0</v>
      </c>
      <c r="G3434" s="7">
        <v>0</v>
      </c>
      <c r="H3434" s="7">
        <v>0</v>
      </c>
      <c r="I3434" s="7">
        <v>1110</v>
      </c>
      <c r="J3434" s="7">
        <v>0</v>
      </c>
      <c r="K3434" s="7">
        <v>1110</v>
      </c>
      <c r="L3434" s="164">
        <v>1</v>
      </c>
      <c r="M3434" s="16">
        <v>0</v>
      </c>
      <c r="N3434" s="13">
        <v>46109</v>
      </c>
    </row>
    <row r="3435" spans="1:14" x14ac:dyDescent="0.15">
      <c r="A3435" s="163" t="s">
        <v>584</v>
      </c>
      <c r="B3435" s="164">
        <v>10069</v>
      </c>
      <c r="C3435" s="163" t="s">
        <v>481</v>
      </c>
      <c r="D3435" s="164">
        <v>1</v>
      </c>
      <c r="E3435" s="7">
        <v>355</v>
      </c>
      <c r="F3435" s="7">
        <v>0</v>
      </c>
      <c r="G3435" s="7">
        <v>0</v>
      </c>
      <c r="H3435" s="7">
        <v>0</v>
      </c>
      <c r="I3435" s="7">
        <v>355</v>
      </c>
      <c r="J3435" s="7">
        <v>0</v>
      </c>
      <c r="K3435" s="7">
        <v>355</v>
      </c>
      <c r="L3435" s="164">
        <v>1</v>
      </c>
      <c r="M3435" s="16">
        <v>0</v>
      </c>
      <c r="N3435" s="13">
        <v>46109</v>
      </c>
    </row>
    <row r="3436" spans="1:14" x14ac:dyDescent="0.15">
      <c r="A3436" s="163" t="s">
        <v>480</v>
      </c>
      <c r="B3436" s="164">
        <v>10225</v>
      </c>
      <c r="C3436" s="163" t="s">
        <v>481</v>
      </c>
      <c r="D3436" s="164">
        <v>1</v>
      </c>
      <c r="E3436" s="7">
        <v>255</v>
      </c>
      <c r="F3436" s="7">
        <v>0</v>
      </c>
      <c r="G3436" s="7">
        <v>0</v>
      </c>
      <c r="H3436" s="7">
        <v>0</v>
      </c>
      <c r="I3436" s="7">
        <v>255</v>
      </c>
      <c r="J3436" s="7">
        <v>0</v>
      </c>
      <c r="K3436" s="7">
        <v>255</v>
      </c>
      <c r="L3436" s="164">
        <v>1</v>
      </c>
      <c r="M3436" s="16">
        <v>0</v>
      </c>
      <c r="N3436" s="13">
        <v>46109</v>
      </c>
    </row>
    <row r="3437" spans="1:14" x14ac:dyDescent="0.15">
      <c r="A3437" s="163" t="s">
        <v>733</v>
      </c>
      <c r="B3437" s="164">
        <v>10113</v>
      </c>
      <c r="C3437" s="163" t="s">
        <v>541</v>
      </c>
      <c r="D3437" s="164">
        <v>2</v>
      </c>
      <c r="E3437" s="7">
        <v>750</v>
      </c>
      <c r="F3437" s="7">
        <v>0</v>
      </c>
      <c r="G3437" s="7">
        <v>0</v>
      </c>
      <c r="H3437" s="7">
        <v>150</v>
      </c>
      <c r="I3437" s="7">
        <v>600</v>
      </c>
      <c r="J3437" s="7">
        <v>0</v>
      </c>
      <c r="K3437" s="7">
        <v>600</v>
      </c>
      <c r="L3437" s="164">
        <v>1</v>
      </c>
      <c r="M3437" s="16">
        <v>0</v>
      </c>
      <c r="N3437" s="13">
        <v>46109</v>
      </c>
    </row>
    <row r="3438" spans="1:14" x14ac:dyDescent="0.15">
      <c r="A3438" s="163" t="s">
        <v>487</v>
      </c>
      <c r="B3438" s="164">
        <v>10442</v>
      </c>
      <c r="C3438" s="163" t="s">
        <v>99</v>
      </c>
      <c r="D3438" s="164">
        <v>1</v>
      </c>
      <c r="E3438" s="7">
        <v>83</v>
      </c>
      <c r="F3438" s="7">
        <v>0</v>
      </c>
      <c r="G3438" s="7">
        <v>0</v>
      </c>
      <c r="H3438" s="7">
        <v>0</v>
      </c>
      <c r="I3438" s="7">
        <v>83</v>
      </c>
      <c r="J3438" s="7">
        <v>0</v>
      </c>
      <c r="K3438" s="7">
        <v>83</v>
      </c>
      <c r="L3438" s="164">
        <v>1</v>
      </c>
      <c r="M3438" s="16">
        <v>0</v>
      </c>
      <c r="N3438" s="13">
        <v>46109</v>
      </c>
    </row>
    <row r="3439" spans="1:14" x14ac:dyDescent="0.15">
      <c r="A3439" s="163" t="s">
        <v>489</v>
      </c>
      <c r="B3439" s="164">
        <v>10445</v>
      </c>
      <c r="C3439" s="163" t="s">
        <v>99</v>
      </c>
      <c r="D3439" s="164">
        <v>1</v>
      </c>
      <c r="E3439" s="7">
        <v>195</v>
      </c>
      <c r="F3439" s="7">
        <v>0</v>
      </c>
      <c r="G3439" s="7">
        <v>0</v>
      </c>
      <c r="H3439" s="7">
        <v>0</v>
      </c>
      <c r="I3439" s="7">
        <v>195</v>
      </c>
      <c r="J3439" s="7">
        <v>0</v>
      </c>
      <c r="K3439" s="7">
        <v>195</v>
      </c>
      <c r="L3439" s="164">
        <v>1</v>
      </c>
      <c r="M3439" s="16">
        <v>0</v>
      </c>
      <c r="N3439" s="13">
        <v>46109</v>
      </c>
    </row>
    <row r="3440" spans="1:14" x14ac:dyDescent="0.15">
      <c r="A3440" s="163" t="s">
        <v>493</v>
      </c>
      <c r="B3440" s="164">
        <v>10264</v>
      </c>
      <c r="C3440" s="163" t="s">
        <v>9</v>
      </c>
      <c r="D3440" s="164">
        <v>1</v>
      </c>
      <c r="E3440" s="7">
        <v>190</v>
      </c>
      <c r="F3440" s="7">
        <v>0</v>
      </c>
      <c r="G3440" s="7">
        <v>0</v>
      </c>
      <c r="H3440" s="7">
        <v>0</v>
      </c>
      <c r="I3440" s="7">
        <v>190</v>
      </c>
      <c r="J3440" s="7">
        <v>0</v>
      </c>
      <c r="K3440" s="7">
        <v>190</v>
      </c>
      <c r="L3440" s="164">
        <v>1</v>
      </c>
      <c r="M3440" s="16">
        <v>0</v>
      </c>
      <c r="N3440" s="13">
        <v>46109</v>
      </c>
    </row>
    <row r="3441" spans="1:14" x14ac:dyDescent="0.15">
      <c r="A3441" s="163" t="s">
        <v>805</v>
      </c>
      <c r="B3441" s="164">
        <v>10376</v>
      </c>
      <c r="C3441" s="163" t="s">
        <v>9</v>
      </c>
      <c r="D3441" s="164">
        <v>1</v>
      </c>
      <c r="E3441" s="7">
        <v>330</v>
      </c>
      <c r="F3441" s="7">
        <v>0</v>
      </c>
      <c r="G3441" s="7">
        <v>0</v>
      </c>
      <c r="H3441" s="7">
        <v>0</v>
      </c>
      <c r="I3441" s="7">
        <v>330</v>
      </c>
      <c r="J3441" s="7">
        <v>0</v>
      </c>
      <c r="K3441" s="7">
        <v>330</v>
      </c>
      <c r="L3441" s="164">
        <v>1</v>
      </c>
      <c r="M3441" s="16">
        <v>0</v>
      </c>
      <c r="N3441" s="13">
        <v>46109</v>
      </c>
    </row>
    <row r="3442" spans="1:14" x14ac:dyDescent="0.15">
      <c r="A3442" s="163" t="s">
        <v>630</v>
      </c>
      <c r="B3442" s="164">
        <v>10374</v>
      </c>
      <c r="C3442" s="163" t="s">
        <v>9</v>
      </c>
      <c r="D3442" s="164">
        <v>2</v>
      </c>
      <c r="E3442" s="7">
        <v>550</v>
      </c>
      <c r="F3442" s="7">
        <v>0</v>
      </c>
      <c r="G3442" s="7">
        <v>0</v>
      </c>
      <c r="H3442" s="7">
        <v>0</v>
      </c>
      <c r="I3442" s="7">
        <v>550</v>
      </c>
      <c r="J3442" s="7">
        <v>0</v>
      </c>
      <c r="K3442" s="7">
        <v>550</v>
      </c>
      <c r="L3442" s="164">
        <v>1</v>
      </c>
      <c r="M3442" s="16">
        <v>0</v>
      </c>
      <c r="N3442" s="13">
        <v>46109</v>
      </c>
    </row>
    <row r="3443" spans="1:14" x14ac:dyDescent="0.15">
      <c r="A3443" s="163" t="s">
        <v>691</v>
      </c>
      <c r="B3443" s="164">
        <v>10485</v>
      </c>
      <c r="C3443" s="163" t="s">
        <v>77</v>
      </c>
      <c r="D3443" s="164">
        <v>1</v>
      </c>
      <c r="E3443" s="7">
        <v>1799</v>
      </c>
      <c r="F3443" s="7">
        <v>0</v>
      </c>
      <c r="G3443" s="7">
        <v>0</v>
      </c>
      <c r="H3443" s="7">
        <v>0</v>
      </c>
      <c r="I3443" s="7">
        <v>1799</v>
      </c>
      <c r="J3443" s="7">
        <v>0</v>
      </c>
      <c r="K3443" s="7">
        <v>1799</v>
      </c>
      <c r="L3443" s="164">
        <v>1</v>
      </c>
      <c r="M3443" s="16">
        <v>0</v>
      </c>
      <c r="N3443" s="13">
        <v>46109</v>
      </c>
    </row>
    <row r="3444" spans="1:14" x14ac:dyDescent="0.15">
      <c r="A3444" s="163" t="s">
        <v>511</v>
      </c>
      <c r="B3444" s="164">
        <v>10227</v>
      </c>
      <c r="C3444" s="163" t="s">
        <v>19</v>
      </c>
      <c r="D3444" s="164">
        <v>2</v>
      </c>
      <c r="E3444" s="7">
        <v>770</v>
      </c>
      <c r="F3444" s="7">
        <v>0</v>
      </c>
      <c r="G3444" s="7">
        <v>0</v>
      </c>
      <c r="H3444" s="7">
        <v>0</v>
      </c>
      <c r="I3444" s="7">
        <v>770</v>
      </c>
      <c r="J3444" s="7">
        <v>0</v>
      </c>
      <c r="K3444" s="7">
        <v>770</v>
      </c>
      <c r="L3444" s="164">
        <v>1</v>
      </c>
      <c r="M3444" s="16">
        <v>0</v>
      </c>
      <c r="N3444" s="13">
        <v>46109</v>
      </c>
    </row>
    <row r="3445" spans="1:14" x14ac:dyDescent="0.15">
      <c r="A3445" s="163" t="s">
        <v>498</v>
      </c>
      <c r="B3445" s="164">
        <v>10356</v>
      </c>
      <c r="C3445" s="163" t="s">
        <v>19</v>
      </c>
      <c r="D3445" s="164">
        <v>3</v>
      </c>
      <c r="E3445" s="7">
        <v>1080</v>
      </c>
      <c r="F3445" s="7">
        <v>0</v>
      </c>
      <c r="G3445" s="7">
        <v>0</v>
      </c>
      <c r="H3445" s="7">
        <v>0</v>
      </c>
      <c r="I3445" s="7">
        <v>1080</v>
      </c>
      <c r="J3445" s="7">
        <v>0</v>
      </c>
      <c r="K3445" s="7">
        <v>1080</v>
      </c>
      <c r="L3445" s="164">
        <v>1</v>
      </c>
      <c r="M3445" s="16">
        <v>0</v>
      </c>
      <c r="N3445" s="13">
        <v>46109</v>
      </c>
    </row>
    <row r="3446" spans="1:14" x14ac:dyDescent="0.15">
      <c r="A3446" s="163" t="s">
        <v>532</v>
      </c>
      <c r="B3446" s="164">
        <v>10421</v>
      </c>
      <c r="C3446" s="163" t="s">
        <v>79</v>
      </c>
      <c r="D3446" s="164">
        <v>1</v>
      </c>
      <c r="E3446" s="7">
        <v>238</v>
      </c>
      <c r="F3446" s="7">
        <v>0</v>
      </c>
      <c r="G3446" s="7">
        <v>0</v>
      </c>
      <c r="H3446" s="7">
        <v>0</v>
      </c>
      <c r="I3446" s="7">
        <v>238</v>
      </c>
      <c r="J3446" s="7">
        <v>0</v>
      </c>
      <c r="K3446" s="7">
        <v>238</v>
      </c>
      <c r="L3446" s="164">
        <v>1</v>
      </c>
      <c r="M3446" s="16">
        <v>0</v>
      </c>
      <c r="N3446" s="13">
        <v>46109</v>
      </c>
    </row>
    <row r="3447" spans="1:14" x14ac:dyDescent="0.15">
      <c r="A3447" s="163" t="s">
        <v>548</v>
      </c>
      <c r="B3447" s="164">
        <v>10031</v>
      </c>
      <c r="C3447" s="163" t="s">
        <v>0</v>
      </c>
      <c r="D3447" s="164">
        <v>1</v>
      </c>
      <c r="E3447" s="7">
        <v>715</v>
      </c>
      <c r="F3447" s="7">
        <v>0</v>
      </c>
      <c r="G3447" s="7">
        <v>0</v>
      </c>
      <c r="H3447" s="7">
        <v>0</v>
      </c>
      <c r="I3447" s="7">
        <v>715</v>
      </c>
      <c r="J3447" s="7">
        <v>0</v>
      </c>
      <c r="K3447" s="7">
        <v>715</v>
      </c>
      <c r="L3447" s="164">
        <v>1</v>
      </c>
      <c r="M3447" s="16">
        <v>0</v>
      </c>
      <c r="N3447" s="13">
        <v>46109</v>
      </c>
    </row>
    <row r="3448" spans="1:14" x14ac:dyDescent="0.15">
      <c r="A3448" s="163" t="s">
        <v>820</v>
      </c>
      <c r="B3448" s="164">
        <v>10250</v>
      </c>
      <c r="C3448" s="163" t="s">
        <v>399</v>
      </c>
      <c r="D3448" s="164">
        <v>1</v>
      </c>
      <c r="E3448" s="7">
        <v>0</v>
      </c>
      <c r="F3448" s="7">
        <v>0</v>
      </c>
      <c r="G3448" s="7">
        <v>0</v>
      </c>
      <c r="H3448" s="7">
        <v>0</v>
      </c>
      <c r="I3448" s="7">
        <v>0</v>
      </c>
      <c r="J3448" s="7">
        <v>0</v>
      </c>
      <c r="K3448" s="7">
        <v>0</v>
      </c>
      <c r="L3448" s="164">
        <v>0</v>
      </c>
      <c r="M3448" s="16">
        <v>0</v>
      </c>
      <c r="N3448" s="13">
        <v>46109</v>
      </c>
    </row>
    <row r="3449" spans="1:14" x14ac:dyDescent="0.15">
      <c r="A3449" s="163" t="s">
        <v>433</v>
      </c>
      <c r="B3449" s="164">
        <v>10405</v>
      </c>
      <c r="C3449" s="163" t="s">
        <v>399</v>
      </c>
      <c r="D3449" s="164">
        <v>4</v>
      </c>
      <c r="E3449" s="7">
        <v>0</v>
      </c>
      <c r="F3449" s="7">
        <v>0</v>
      </c>
      <c r="G3449" s="7">
        <v>0</v>
      </c>
      <c r="H3449" s="7">
        <v>0</v>
      </c>
      <c r="I3449" s="7">
        <v>0</v>
      </c>
      <c r="J3449" s="7">
        <v>0</v>
      </c>
      <c r="K3449" s="7">
        <v>0</v>
      </c>
      <c r="L3449" s="164">
        <v>0</v>
      </c>
      <c r="M3449" s="16">
        <v>0</v>
      </c>
      <c r="N3449" s="13">
        <v>46109</v>
      </c>
    </row>
    <row r="3450" spans="1:14" x14ac:dyDescent="0.15">
      <c r="A3450" s="163" t="s">
        <v>451</v>
      </c>
      <c r="B3450" s="164" t="s">
        <v>812</v>
      </c>
      <c r="C3450" s="163" t="s">
        <v>399</v>
      </c>
      <c r="D3450" s="164">
        <v>1</v>
      </c>
      <c r="E3450" s="7">
        <v>0</v>
      </c>
      <c r="F3450" s="7">
        <v>0</v>
      </c>
      <c r="G3450" s="7">
        <v>0</v>
      </c>
      <c r="H3450" s="7">
        <v>0</v>
      </c>
      <c r="I3450" s="7">
        <v>0</v>
      </c>
      <c r="J3450" s="7">
        <v>0</v>
      </c>
      <c r="K3450" s="7">
        <v>0</v>
      </c>
      <c r="L3450" s="164">
        <v>0</v>
      </c>
      <c r="M3450" s="16">
        <v>0</v>
      </c>
      <c r="N3450" s="13">
        <v>46109</v>
      </c>
    </row>
    <row r="3451" spans="1:14" x14ac:dyDescent="0.15">
      <c r="A3451" s="163" t="s">
        <v>653</v>
      </c>
      <c r="B3451" s="164">
        <v>10557</v>
      </c>
      <c r="C3451" s="163" t="s">
        <v>399</v>
      </c>
      <c r="D3451" s="164">
        <v>1</v>
      </c>
      <c r="E3451" s="7">
        <v>0</v>
      </c>
      <c r="F3451" s="7">
        <v>0</v>
      </c>
      <c r="G3451" s="7">
        <v>0</v>
      </c>
      <c r="H3451" s="7">
        <v>0</v>
      </c>
      <c r="I3451" s="7">
        <v>0</v>
      </c>
      <c r="J3451" s="7">
        <v>0</v>
      </c>
      <c r="K3451" s="7">
        <v>0</v>
      </c>
      <c r="L3451" s="164">
        <v>0</v>
      </c>
      <c r="M3451" s="16">
        <v>0</v>
      </c>
      <c r="N3451" s="13">
        <v>46110</v>
      </c>
    </row>
    <row r="3452" spans="1:14" x14ac:dyDescent="0.15">
      <c r="A3452" s="163" t="s">
        <v>478</v>
      </c>
      <c r="B3452" s="164">
        <v>10461</v>
      </c>
      <c r="C3452" s="163" t="s">
        <v>38</v>
      </c>
      <c r="D3452" s="164">
        <v>1</v>
      </c>
      <c r="E3452" s="7">
        <v>275</v>
      </c>
      <c r="F3452" s="7">
        <v>0</v>
      </c>
      <c r="G3452" s="7">
        <v>0</v>
      </c>
      <c r="H3452" s="7">
        <v>0</v>
      </c>
      <c r="I3452" s="7">
        <v>275</v>
      </c>
      <c r="J3452" s="7">
        <v>0</v>
      </c>
      <c r="K3452" s="7">
        <v>275</v>
      </c>
      <c r="L3452" s="164">
        <v>1</v>
      </c>
      <c r="M3452" s="16">
        <v>0</v>
      </c>
      <c r="N3452" s="13">
        <v>46110</v>
      </c>
    </row>
    <row r="3453" spans="1:14" x14ac:dyDescent="0.15">
      <c r="A3453" s="163" t="s">
        <v>674</v>
      </c>
      <c r="B3453" s="164">
        <v>10574</v>
      </c>
      <c r="C3453" s="163" t="s">
        <v>399</v>
      </c>
      <c r="D3453" s="164">
        <v>1</v>
      </c>
      <c r="E3453" s="7">
        <v>0</v>
      </c>
      <c r="F3453" s="7">
        <v>0</v>
      </c>
      <c r="G3453" s="7">
        <v>0</v>
      </c>
      <c r="H3453" s="7">
        <v>0</v>
      </c>
      <c r="I3453" s="7">
        <v>0</v>
      </c>
      <c r="J3453" s="7">
        <v>0</v>
      </c>
      <c r="K3453" s="7">
        <v>0</v>
      </c>
      <c r="L3453" s="164">
        <v>0</v>
      </c>
      <c r="M3453" s="16">
        <v>0</v>
      </c>
      <c r="N3453" s="13">
        <v>46110</v>
      </c>
    </row>
    <row r="3454" spans="1:14" x14ac:dyDescent="0.15">
      <c r="A3454" s="163" t="s">
        <v>480</v>
      </c>
      <c r="B3454" s="164">
        <v>10225</v>
      </c>
      <c r="C3454" s="163" t="s">
        <v>481</v>
      </c>
      <c r="D3454" s="164">
        <v>1</v>
      </c>
      <c r="E3454" s="7">
        <v>255</v>
      </c>
      <c r="F3454" s="7">
        <v>0</v>
      </c>
      <c r="G3454" s="7">
        <v>0</v>
      </c>
      <c r="H3454" s="7">
        <v>0</v>
      </c>
      <c r="I3454" s="7">
        <v>255</v>
      </c>
      <c r="J3454" s="7">
        <v>0</v>
      </c>
      <c r="K3454" s="7">
        <v>255</v>
      </c>
      <c r="L3454" s="164">
        <v>1</v>
      </c>
      <c r="M3454" s="16">
        <v>0</v>
      </c>
      <c r="N3454" s="13">
        <v>46110</v>
      </c>
    </row>
    <row r="3455" spans="1:14" x14ac:dyDescent="0.15">
      <c r="A3455" s="163" t="s">
        <v>538</v>
      </c>
      <c r="B3455" s="164">
        <v>10645</v>
      </c>
      <c r="C3455" s="163" t="s">
        <v>519</v>
      </c>
      <c r="D3455" s="164">
        <v>1</v>
      </c>
      <c r="E3455" s="7">
        <v>340</v>
      </c>
      <c r="F3455" s="7">
        <v>0</v>
      </c>
      <c r="G3455" s="7">
        <v>0</v>
      </c>
      <c r="H3455" s="7">
        <v>0</v>
      </c>
      <c r="I3455" s="7">
        <v>340</v>
      </c>
      <c r="J3455" s="7">
        <v>0</v>
      </c>
      <c r="K3455" s="7">
        <v>340</v>
      </c>
      <c r="L3455" s="164">
        <v>1</v>
      </c>
      <c r="M3455" s="16">
        <v>0</v>
      </c>
      <c r="N3455" s="13">
        <v>46110</v>
      </c>
    </row>
    <row r="3456" spans="1:14" x14ac:dyDescent="0.15">
      <c r="A3456" s="163" t="s">
        <v>503</v>
      </c>
      <c r="B3456" s="164">
        <v>10044</v>
      </c>
      <c r="C3456" s="163" t="s">
        <v>481</v>
      </c>
      <c r="D3456" s="164">
        <v>1</v>
      </c>
      <c r="E3456" s="7">
        <v>260</v>
      </c>
      <c r="F3456" s="7">
        <v>0</v>
      </c>
      <c r="G3456" s="7">
        <v>0</v>
      </c>
      <c r="H3456" s="7">
        <v>0</v>
      </c>
      <c r="I3456" s="7">
        <v>260</v>
      </c>
      <c r="J3456" s="7">
        <v>0</v>
      </c>
      <c r="K3456" s="7">
        <v>260</v>
      </c>
      <c r="L3456" s="164">
        <v>1</v>
      </c>
      <c r="M3456" s="16">
        <v>0</v>
      </c>
      <c r="N3456" s="13">
        <v>46110</v>
      </c>
    </row>
    <row r="3457" spans="1:14" x14ac:dyDescent="0.15">
      <c r="A3457" s="163" t="s">
        <v>576</v>
      </c>
      <c r="B3457" s="164">
        <v>10111</v>
      </c>
      <c r="C3457" s="163" t="s">
        <v>483</v>
      </c>
      <c r="D3457" s="164">
        <v>1</v>
      </c>
      <c r="E3457" s="7">
        <v>355</v>
      </c>
      <c r="F3457" s="7">
        <v>0</v>
      </c>
      <c r="G3457" s="7">
        <v>0</v>
      </c>
      <c r="H3457" s="7">
        <v>0</v>
      </c>
      <c r="I3457" s="7">
        <v>355</v>
      </c>
      <c r="J3457" s="7">
        <v>0</v>
      </c>
      <c r="K3457" s="7">
        <v>355</v>
      </c>
      <c r="L3457" s="164">
        <v>1</v>
      </c>
      <c r="M3457" s="16">
        <v>0</v>
      </c>
      <c r="N3457" s="13">
        <v>46110</v>
      </c>
    </row>
    <row r="3458" spans="1:14" x14ac:dyDescent="0.15">
      <c r="A3458" s="163" t="s">
        <v>521</v>
      </c>
      <c r="B3458" s="164">
        <v>10095</v>
      </c>
      <c r="C3458" s="163" t="s">
        <v>483</v>
      </c>
      <c r="D3458" s="164">
        <v>1</v>
      </c>
      <c r="E3458" s="7">
        <v>260</v>
      </c>
      <c r="F3458" s="7">
        <v>0</v>
      </c>
      <c r="G3458" s="7">
        <v>0</v>
      </c>
      <c r="H3458" s="7">
        <v>0</v>
      </c>
      <c r="I3458" s="7">
        <v>260</v>
      </c>
      <c r="J3458" s="7">
        <v>0</v>
      </c>
      <c r="K3458" s="7">
        <v>260</v>
      </c>
      <c r="L3458" s="164">
        <v>1</v>
      </c>
      <c r="M3458" s="16">
        <v>0</v>
      </c>
      <c r="N3458" s="13">
        <v>46110</v>
      </c>
    </row>
    <row r="3459" spans="1:14" x14ac:dyDescent="0.15">
      <c r="A3459" s="163" t="s">
        <v>577</v>
      </c>
      <c r="B3459" s="164">
        <v>10097</v>
      </c>
      <c r="C3459" s="163" t="s">
        <v>483</v>
      </c>
      <c r="D3459" s="164">
        <v>1</v>
      </c>
      <c r="E3459" s="7">
        <v>355</v>
      </c>
      <c r="F3459" s="7">
        <v>0</v>
      </c>
      <c r="G3459" s="7">
        <v>0</v>
      </c>
      <c r="H3459" s="7">
        <v>0</v>
      </c>
      <c r="I3459" s="7">
        <v>355</v>
      </c>
      <c r="J3459" s="7">
        <v>0</v>
      </c>
      <c r="K3459" s="7">
        <v>355</v>
      </c>
      <c r="L3459" s="164">
        <v>1</v>
      </c>
      <c r="M3459" s="16">
        <v>0</v>
      </c>
      <c r="N3459" s="13">
        <v>46110</v>
      </c>
    </row>
    <row r="3460" spans="1:14" x14ac:dyDescent="0.15">
      <c r="A3460" s="163" t="s">
        <v>561</v>
      </c>
      <c r="B3460" s="164">
        <v>10088</v>
      </c>
      <c r="C3460" s="163" t="s">
        <v>481</v>
      </c>
      <c r="D3460" s="164">
        <v>1</v>
      </c>
      <c r="E3460" s="7">
        <v>275</v>
      </c>
      <c r="F3460" s="7">
        <v>0</v>
      </c>
      <c r="G3460" s="7">
        <v>0</v>
      </c>
      <c r="H3460" s="7">
        <v>0</v>
      </c>
      <c r="I3460" s="7">
        <v>275</v>
      </c>
      <c r="J3460" s="7">
        <v>0</v>
      </c>
      <c r="K3460" s="7">
        <v>275</v>
      </c>
      <c r="L3460" s="164">
        <v>1</v>
      </c>
      <c r="M3460" s="16">
        <v>0</v>
      </c>
      <c r="N3460" s="13">
        <v>46110</v>
      </c>
    </row>
    <row r="3461" spans="1:14" x14ac:dyDescent="0.15">
      <c r="A3461" s="163" t="s">
        <v>486</v>
      </c>
      <c r="B3461" s="164">
        <v>10075</v>
      </c>
      <c r="C3461" s="163" t="s">
        <v>481</v>
      </c>
      <c r="D3461" s="164">
        <v>1</v>
      </c>
      <c r="E3461" s="7">
        <v>275</v>
      </c>
      <c r="F3461" s="7">
        <v>0</v>
      </c>
      <c r="G3461" s="7">
        <v>0</v>
      </c>
      <c r="H3461" s="7">
        <v>0</v>
      </c>
      <c r="I3461" s="7">
        <v>275</v>
      </c>
      <c r="J3461" s="7">
        <v>0</v>
      </c>
      <c r="K3461" s="7">
        <v>275</v>
      </c>
      <c r="L3461" s="164">
        <v>1</v>
      </c>
      <c r="M3461" s="16">
        <v>0</v>
      </c>
      <c r="N3461" s="13">
        <v>46110</v>
      </c>
    </row>
    <row r="3462" spans="1:14" x14ac:dyDescent="0.15">
      <c r="A3462" s="163" t="s">
        <v>799</v>
      </c>
      <c r="B3462" s="164">
        <v>10444</v>
      </c>
      <c r="C3462" s="163" t="s">
        <v>99</v>
      </c>
      <c r="D3462" s="164">
        <v>1</v>
      </c>
      <c r="E3462" s="7">
        <v>75</v>
      </c>
      <c r="F3462" s="7">
        <v>0</v>
      </c>
      <c r="G3462" s="7">
        <v>0</v>
      </c>
      <c r="H3462" s="7">
        <v>0</v>
      </c>
      <c r="I3462" s="7">
        <v>75</v>
      </c>
      <c r="J3462" s="7">
        <v>0</v>
      </c>
      <c r="K3462" s="7">
        <v>75</v>
      </c>
      <c r="L3462" s="164">
        <v>1</v>
      </c>
      <c r="M3462" s="16">
        <v>0</v>
      </c>
      <c r="N3462" s="13">
        <v>46110</v>
      </c>
    </row>
    <row r="3463" spans="1:14" x14ac:dyDescent="0.15">
      <c r="A3463" s="163" t="s">
        <v>487</v>
      </c>
      <c r="B3463" s="164">
        <v>10442</v>
      </c>
      <c r="C3463" s="163" t="s">
        <v>99</v>
      </c>
      <c r="D3463" s="164">
        <v>1</v>
      </c>
      <c r="E3463" s="7">
        <v>83</v>
      </c>
      <c r="F3463" s="7">
        <v>0</v>
      </c>
      <c r="G3463" s="7">
        <v>0</v>
      </c>
      <c r="H3463" s="7">
        <v>0</v>
      </c>
      <c r="I3463" s="7">
        <v>83</v>
      </c>
      <c r="J3463" s="7">
        <v>0</v>
      </c>
      <c r="K3463" s="7">
        <v>83</v>
      </c>
      <c r="L3463" s="164">
        <v>1</v>
      </c>
      <c r="M3463" s="16">
        <v>0</v>
      </c>
      <c r="N3463" s="13">
        <v>46110</v>
      </c>
    </row>
    <row r="3464" spans="1:14" x14ac:dyDescent="0.15">
      <c r="A3464" s="163" t="s">
        <v>524</v>
      </c>
      <c r="B3464" s="164">
        <v>10443</v>
      </c>
      <c r="C3464" s="163" t="s">
        <v>99</v>
      </c>
      <c r="D3464" s="164">
        <v>1</v>
      </c>
      <c r="E3464" s="7">
        <v>75</v>
      </c>
      <c r="F3464" s="7">
        <v>0</v>
      </c>
      <c r="G3464" s="7">
        <v>0</v>
      </c>
      <c r="H3464" s="7">
        <v>0</v>
      </c>
      <c r="I3464" s="7">
        <v>75</v>
      </c>
      <c r="J3464" s="7">
        <v>0</v>
      </c>
      <c r="K3464" s="7">
        <v>75</v>
      </c>
      <c r="L3464" s="164">
        <v>1</v>
      </c>
      <c r="M3464" s="16">
        <v>0</v>
      </c>
      <c r="N3464" s="13">
        <v>46110</v>
      </c>
    </row>
    <row r="3465" spans="1:14" x14ac:dyDescent="0.15">
      <c r="A3465" s="163" t="s">
        <v>757</v>
      </c>
      <c r="B3465" s="164">
        <v>10488</v>
      </c>
      <c r="C3465" s="163" t="s">
        <v>99</v>
      </c>
      <c r="D3465" s="164">
        <v>1</v>
      </c>
      <c r="E3465" s="7">
        <v>135</v>
      </c>
      <c r="F3465" s="7">
        <v>0</v>
      </c>
      <c r="G3465" s="7">
        <v>0</v>
      </c>
      <c r="H3465" s="7">
        <v>0</v>
      </c>
      <c r="I3465" s="7">
        <v>135</v>
      </c>
      <c r="J3465" s="7">
        <v>0</v>
      </c>
      <c r="K3465" s="7">
        <v>135</v>
      </c>
      <c r="L3465" s="164">
        <v>1</v>
      </c>
      <c r="M3465" s="16">
        <v>0</v>
      </c>
      <c r="N3465" s="13">
        <v>46110</v>
      </c>
    </row>
    <row r="3466" spans="1:14" x14ac:dyDescent="0.15">
      <c r="A3466" s="163" t="s">
        <v>505</v>
      </c>
      <c r="B3466" s="164">
        <v>10470</v>
      </c>
      <c r="C3466" s="163" t="s">
        <v>5</v>
      </c>
      <c r="D3466" s="164">
        <v>1</v>
      </c>
      <c r="E3466" s="7">
        <v>275</v>
      </c>
      <c r="F3466" s="7">
        <v>0</v>
      </c>
      <c r="G3466" s="7">
        <v>0</v>
      </c>
      <c r="H3466" s="7">
        <v>0</v>
      </c>
      <c r="I3466" s="7">
        <v>275</v>
      </c>
      <c r="J3466" s="7">
        <v>0</v>
      </c>
      <c r="K3466" s="7">
        <v>275</v>
      </c>
      <c r="L3466" s="164">
        <v>1</v>
      </c>
      <c r="M3466" s="16">
        <v>0</v>
      </c>
      <c r="N3466" s="13">
        <v>46110</v>
      </c>
    </row>
    <row r="3467" spans="1:14" x14ac:dyDescent="0.15">
      <c r="A3467" s="163" t="s">
        <v>492</v>
      </c>
      <c r="B3467" s="164">
        <v>10216</v>
      </c>
      <c r="C3467" s="163" t="s">
        <v>491</v>
      </c>
      <c r="D3467" s="164">
        <v>2</v>
      </c>
      <c r="E3467" s="7">
        <v>490</v>
      </c>
      <c r="F3467" s="7">
        <v>0</v>
      </c>
      <c r="G3467" s="7">
        <v>0</v>
      </c>
      <c r="H3467" s="7">
        <v>0</v>
      </c>
      <c r="I3467" s="7">
        <v>490</v>
      </c>
      <c r="J3467" s="7">
        <v>0</v>
      </c>
      <c r="K3467" s="7">
        <v>490</v>
      </c>
      <c r="L3467" s="164">
        <v>1</v>
      </c>
      <c r="M3467" s="16">
        <v>0</v>
      </c>
      <c r="N3467" s="13">
        <v>46110</v>
      </c>
    </row>
    <row r="3468" spans="1:14" x14ac:dyDescent="0.15">
      <c r="A3468" s="163" t="s">
        <v>493</v>
      </c>
      <c r="B3468" s="164">
        <v>10264</v>
      </c>
      <c r="C3468" s="163" t="s">
        <v>9</v>
      </c>
      <c r="D3468" s="164">
        <v>2</v>
      </c>
      <c r="E3468" s="7">
        <v>380</v>
      </c>
      <c r="F3468" s="7">
        <v>0</v>
      </c>
      <c r="G3468" s="7">
        <v>0</v>
      </c>
      <c r="H3468" s="7">
        <v>19</v>
      </c>
      <c r="I3468" s="7">
        <v>361</v>
      </c>
      <c r="J3468" s="7">
        <v>0</v>
      </c>
      <c r="K3468" s="7">
        <v>361</v>
      </c>
      <c r="L3468" s="164">
        <v>1</v>
      </c>
      <c r="M3468" s="16">
        <v>0</v>
      </c>
      <c r="N3468" s="13">
        <v>46110</v>
      </c>
    </row>
    <row r="3469" spans="1:14" x14ac:dyDescent="0.15">
      <c r="A3469" s="163" t="s">
        <v>828</v>
      </c>
      <c r="B3469" s="164">
        <v>10380</v>
      </c>
      <c r="C3469" s="163" t="s">
        <v>9</v>
      </c>
      <c r="D3469" s="164">
        <v>1</v>
      </c>
      <c r="E3469" s="7">
        <v>230</v>
      </c>
      <c r="F3469" s="7">
        <v>0</v>
      </c>
      <c r="G3469" s="7">
        <v>0</v>
      </c>
      <c r="H3469" s="7">
        <v>0</v>
      </c>
      <c r="I3469" s="7">
        <v>230</v>
      </c>
      <c r="J3469" s="7">
        <v>0</v>
      </c>
      <c r="K3469" s="7">
        <v>230</v>
      </c>
      <c r="L3469" s="164">
        <v>1</v>
      </c>
      <c r="M3469" s="16">
        <v>0</v>
      </c>
      <c r="N3469" s="13">
        <v>46110</v>
      </c>
    </row>
    <row r="3470" spans="1:14" x14ac:dyDescent="0.15">
      <c r="A3470" s="163" t="s">
        <v>494</v>
      </c>
      <c r="B3470" s="164">
        <v>10377</v>
      </c>
      <c r="C3470" s="163" t="s">
        <v>9</v>
      </c>
      <c r="D3470" s="164">
        <v>1</v>
      </c>
      <c r="E3470" s="7">
        <v>345</v>
      </c>
      <c r="F3470" s="7">
        <v>0</v>
      </c>
      <c r="G3470" s="7">
        <v>0</v>
      </c>
      <c r="H3470" s="7">
        <v>0</v>
      </c>
      <c r="I3470" s="7">
        <v>345</v>
      </c>
      <c r="J3470" s="7">
        <v>0</v>
      </c>
      <c r="K3470" s="7">
        <v>345</v>
      </c>
      <c r="L3470" s="164">
        <v>1</v>
      </c>
      <c r="M3470" s="16">
        <v>0</v>
      </c>
      <c r="N3470" s="13">
        <v>46110</v>
      </c>
    </row>
    <row r="3471" spans="1:14" x14ac:dyDescent="0.15">
      <c r="A3471" s="163" t="s">
        <v>507</v>
      </c>
      <c r="B3471" s="164">
        <v>10373</v>
      </c>
      <c r="C3471" s="163" t="s">
        <v>9</v>
      </c>
      <c r="D3471" s="164">
        <v>1</v>
      </c>
      <c r="E3471" s="7">
        <v>275</v>
      </c>
      <c r="F3471" s="7">
        <v>0</v>
      </c>
      <c r="G3471" s="7">
        <v>0</v>
      </c>
      <c r="H3471" s="7">
        <v>0</v>
      </c>
      <c r="I3471" s="7">
        <v>275</v>
      </c>
      <c r="J3471" s="7">
        <v>0</v>
      </c>
      <c r="K3471" s="7">
        <v>275</v>
      </c>
      <c r="L3471" s="164">
        <v>1</v>
      </c>
      <c r="M3471" s="16">
        <v>0</v>
      </c>
      <c r="N3471" s="13">
        <v>46110</v>
      </c>
    </row>
    <row r="3472" spans="1:14" x14ac:dyDescent="0.15">
      <c r="A3472" s="163" t="s">
        <v>630</v>
      </c>
      <c r="B3472" s="164">
        <v>10374</v>
      </c>
      <c r="C3472" s="163" t="s">
        <v>9</v>
      </c>
      <c r="D3472" s="164">
        <v>1</v>
      </c>
      <c r="E3472" s="7">
        <v>275</v>
      </c>
      <c r="F3472" s="7">
        <v>0</v>
      </c>
      <c r="G3472" s="7">
        <v>0</v>
      </c>
      <c r="H3472" s="7">
        <v>0</v>
      </c>
      <c r="I3472" s="7">
        <v>275</v>
      </c>
      <c r="J3472" s="7">
        <v>0</v>
      </c>
      <c r="K3472" s="7">
        <v>275</v>
      </c>
      <c r="L3472" s="164">
        <v>1</v>
      </c>
      <c r="M3472" s="16">
        <v>0</v>
      </c>
      <c r="N3472" s="13">
        <v>46110</v>
      </c>
    </row>
    <row r="3473" spans="1:14" x14ac:dyDescent="0.15">
      <c r="A3473" s="163" t="s">
        <v>410</v>
      </c>
      <c r="B3473" s="164">
        <v>10263</v>
      </c>
      <c r="C3473" s="163" t="s">
        <v>399</v>
      </c>
      <c r="D3473" s="164">
        <v>2</v>
      </c>
      <c r="E3473" s="7">
        <v>0</v>
      </c>
      <c r="F3473" s="7">
        <v>0</v>
      </c>
      <c r="G3473" s="7">
        <v>0</v>
      </c>
      <c r="H3473" s="7">
        <v>0</v>
      </c>
      <c r="I3473" s="7">
        <v>0</v>
      </c>
      <c r="J3473" s="7">
        <v>0</v>
      </c>
      <c r="K3473" s="7">
        <v>0</v>
      </c>
      <c r="L3473" s="164">
        <v>0</v>
      </c>
      <c r="M3473" s="16">
        <v>0</v>
      </c>
      <c r="N3473" s="13">
        <v>46110</v>
      </c>
    </row>
    <row r="3474" spans="1:14" x14ac:dyDescent="0.15">
      <c r="A3474" s="163" t="s">
        <v>370</v>
      </c>
      <c r="B3474" s="164">
        <v>10175</v>
      </c>
      <c r="C3474" s="163" t="s">
        <v>462</v>
      </c>
      <c r="D3474" s="164">
        <v>1</v>
      </c>
      <c r="E3474" s="7">
        <v>220</v>
      </c>
      <c r="F3474" s="7">
        <v>0</v>
      </c>
      <c r="G3474" s="7">
        <v>0</v>
      </c>
      <c r="H3474" s="7">
        <v>14.56</v>
      </c>
      <c r="I3474" s="7">
        <v>205.44</v>
      </c>
      <c r="J3474" s="7">
        <v>0</v>
      </c>
      <c r="K3474" s="7">
        <v>205.44</v>
      </c>
      <c r="L3474" s="164">
        <v>1</v>
      </c>
      <c r="M3474" s="16">
        <v>0</v>
      </c>
      <c r="N3474" s="13">
        <v>46110</v>
      </c>
    </row>
    <row r="3475" spans="1:14" x14ac:dyDescent="0.15">
      <c r="A3475" s="163" t="s">
        <v>807</v>
      </c>
      <c r="B3475" s="164">
        <v>10681</v>
      </c>
      <c r="C3475" s="163" t="s">
        <v>98</v>
      </c>
      <c r="D3475" s="164">
        <v>1</v>
      </c>
      <c r="E3475" s="7">
        <v>25</v>
      </c>
      <c r="F3475" s="7">
        <v>0</v>
      </c>
      <c r="G3475" s="7">
        <v>0</v>
      </c>
      <c r="H3475" s="7">
        <v>0</v>
      </c>
      <c r="I3475" s="7">
        <v>25</v>
      </c>
      <c r="J3475" s="7">
        <v>0</v>
      </c>
      <c r="K3475" s="7">
        <v>25</v>
      </c>
      <c r="L3475" s="164">
        <v>1</v>
      </c>
      <c r="M3475" s="16">
        <v>0</v>
      </c>
      <c r="N3475" s="13">
        <v>46110</v>
      </c>
    </row>
    <row r="3476" spans="1:14" x14ac:dyDescent="0.15">
      <c r="A3476" s="163" t="s">
        <v>874</v>
      </c>
      <c r="B3476" s="164">
        <v>10746</v>
      </c>
      <c r="C3476" s="163" t="s">
        <v>727</v>
      </c>
      <c r="D3476" s="164">
        <v>1</v>
      </c>
      <c r="E3476" s="7">
        <v>218</v>
      </c>
      <c r="F3476" s="7">
        <v>0</v>
      </c>
      <c r="G3476" s="7">
        <v>0</v>
      </c>
      <c r="H3476" s="7">
        <v>0</v>
      </c>
      <c r="I3476" s="7">
        <v>218</v>
      </c>
      <c r="J3476" s="7">
        <v>0</v>
      </c>
      <c r="K3476" s="7">
        <v>218</v>
      </c>
      <c r="L3476" s="164">
        <v>1</v>
      </c>
      <c r="M3476" s="16">
        <v>0</v>
      </c>
      <c r="N3476" s="13">
        <v>46110</v>
      </c>
    </row>
    <row r="3477" spans="1:14" x14ac:dyDescent="0.15">
      <c r="A3477" s="163" t="s">
        <v>854</v>
      </c>
      <c r="B3477" s="164">
        <v>10539</v>
      </c>
      <c r="C3477" s="163" t="s">
        <v>399</v>
      </c>
      <c r="D3477" s="164">
        <v>1</v>
      </c>
      <c r="E3477" s="7">
        <v>0</v>
      </c>
      <c r="F3477" s="7">
        <v>0</v>
      </c>
      <c r="G3477" s="7">
        <v>0</v>
      </c>
      <c r="H3477" s="7">
        <v>0</v>
      </c>
      <c r="I3477" s="7">
        <v>0</v>
      </c>
      <c r="J3477" s="7">
        <v>0</v>
      </c>
      <c r="K3477" s="7">
        <v>0</v>
      </c>
      <c r="L3477" s="164">
        <v>0</v>
      </c>
      <c r="M3477" s="16">
        <v>0</v>
      </c>
      <c r="N3477" s="13">
        <v>46110</v>
      </c>
    </row>
    <row r="3478" spans="1:14" x14ac:dyDescent="0.15">
      <c r="A3478" s="163" t="s">
        <v>24</v>
      </c>
      <c r="B3478" s="164">
        <v>10583</v>
      </c>
      <c r="C3478" s="163" t="s">
        <v>462</v>
      </c>
      <c r="D3478" s="164">
        <v>3</v>
      </c>
      <c r="E3478" s="7">
        <v>1140</v>
      </c>
      <c r="F3478" s="7">
        <v>0</v>
      </c>
      <c r="G3478" s="7">
        <v>0</v>
      </c>
      <c r="H3478" s="7">
        <v>75.44</v>
      </c>
      <c r="I3478" s="7">
        <v>1064.56</v>
      </c>
      <c r="J3478" s="7">
        <v>0</v>
      </c>
      <c r="K3478" s="7">
        <v>1064.56</v>
      </c>
      <c r="L3478" s="164">
        <v>1</v>
      </c>
      <c r="M3478" s="16">
        <v>0</v>
      </c>
      <c r="N3478" s="13">
        <v>46110</v>
      </c>
    </row>
    <row r="3479" spans="1:14" x14ac:dyDescent="0.15">
      <c r="A3479" s="163" t="s">
        <v>605</v>
      </c>
      <c r="B3479" s="164">
        <v>10425</v>
      </c>
      <c r="C3479" s="163" t="s">
        <v>399</v>
      </c>
      <c r="D3479" s="164">
        <v>1</v>
      </c>
      <c r="E3479" s="7">
        <v>0</v>
      </c>
      <c r="F3479" s="7">
        <v>0</v>
      </c>
      <c r="G3479" s="7">
        <v>0</v>
      </c>
      <c r="H3479" s="7">
        <v>0</v>
      </c>
      <c r="I3479" s="7">
        <v>0</v>
      </c>
      <c r="J3479" s="7">
        <v>0</v>
      </c>
      <c r="K3479" s="7">
        <v>0</v>
      </c>
      <c r="L3479" s="164">
        <v>0</v>
      </c>
      <c r="M3479" s="16">
        <v>0</v>
      </c>
      <c r="N3479" s="13">
        <v>46110</v>
      </c>
    </row>
    <row r="3480" spans="1:14" x14ac:dyDescent="0.15">
      <c r="A3480" s="163" t="s">
        <v>538</v>
      </c>
      <c r="B3480" s="164">
        <v>10645</v>
      </c>
      <c r="C3480" s="163" t="s">
        <v>519</v>
      </c>
      <c r="D3480" s="164">
        <v>1</v>
      </c>
      <c r="E3480" s="7">
        <v>340</v>
      </c>
      <c r="F3480" s="7">
        <v>0</v>
      </c>
      <c r="G3480" s="7">
        <v>0</v>
      </c>
      <c r="H3480" s="7">
        <v>44.04</v>
      </c>
      <c r="I3480" s="7">
        <v>295.95999999999998</v>
      </c>
      <c r="J3480" s="7">
        <v>0</v>
      </c>
      <c r="K3480" s="7">
        <v>295.95999999999998</v>
      </c>
      <c r="L3480" s="164">
        <v>1</v>
      </c>
      <c r="M3480" s="16">
        <v>0</v>
      </c>
      <c r="N3480" s="13">
        <v>46111</v>
      </c>
    </row>
    <row r="3481" spans="1:14" x14ac:dyDescent="0.15">
      <c r="A3481" s="163" t="s">
        <v>575</v>
      </c>
      <c r="B3481" s="164">
        <v>10127</v>
      </c>
      <c r="C3481" s="163" t="s">
        <v>483</v>
      </c>
      <c r="D3481" s="164">
        <v>1</v>
      </c>
      <c r="E3481" s="7">
        <v>355</v>
      </c>
      <c r="F3481" s="7">
        <v>0</v>
      </c>
      <c r="G3481" s="7">
        <v>0</v>
      </c>
      <c r="H3481" s="7">
        <v>0</v>
      </c>
      <c r="I3481" s="7">
        <v>355</v>
      </c>
      <c r="J3481" s="7">
        <v>0</v>
      </c>
      <c r="K3481" s="7">
        <v>355</v>
      </c>
      <c r="L3481" s="164">
        <v>1</v>
      </c>
      <c r="M3481" s="16">
        <v>0</v>
      </c>
      <c r="N3481" s="13">
        <v>46111</v>
      </c>
    </row>
    <row r="3482" spans="1:14" x14ac:dyDescent="0.15">
      <c r="A3482" s="163" t="s">
        <v>482</v>
      </c>
      <c r="B3482" s="164">
        <v>10109</v>
      </c>
      <c r="C3482" s="163" t="s">
        <v>483</v>
      </c>
      <c r="D3482" s="164">
        <v>1</v>
      </c>
      <c r="E3482" s="7">
        <v>275</v>
      </c>
      <c r="F3482" s="7">
        <v>0</v>
      </c>
      <c r="G3482" s="7">
        <v>0</v>
      </c>
      <c r="H3482" s="7">
        <v>0</v>
      </c>
      <c r="I3482" s="7">
        <v>275</v>
      </c>
      <c r="J3482" s="7">
        <v>0</v>
      </c>
      <c r="K3482" s="7">
        <v>275</v>
      </c>
      <c r="L3482" s="164">
        <v>1</v>
      </c>
      <c r="M3482" s="16">
        <v>0</v>
      </c>
      <c r="N3482" s="13">
        <v>46111</v>
      </c>
    </row>
    <row r="3483" spans="1:14" x14ac:dyDescent="0.15">
      <c r="A3483" s="163" t="s">
        <v>485</v>
      </c>
      <c r="B3483" s="164">
        <v>10090</v>
      </c>
      <c r="C3483" s="163" t="s">
        <v>481</v>
      </c>
      <c r="D3483" s="164">
        <v>1</v>
      </c>
      <c r="E3483" s="7">
        <v>315</v>
      </c>
      <c r="F3483" s="7">
        <v>0</v>
      </c>
      <c r="G3483" s="7">
        <v>0</v>
      </c>
      <c r="H3483" s="7">
        <v>0</v>
      </c>
      <c r="I3483" s="7">
        <v>315</v>
      </c>
      <c r="J3483" s="7">
        <v>0</v>
      </c>
      <c r="K3483" s="7">
        <v>315</v>
      </c>
      <c r="L3483" s="164">
        <v>1</v>
      </c>
      <c r="M3483" s="16">
        <v>0</v>
      </c>
      <c r="N3483" s="13">
        <v>46111</v>
      </c>
    </row>
    <row r="3484" spans="1:14" x14ac:dyDescent="0.15">
      <c r="A3484" s="163" t="s">
        <v>799</v>
      </c>
      <c r="B3484" s="164">
        <v>10444</v>
      </c>
      <c r="C3484" s="163" t="s">
        <v>99</v>
      </c>
      <c r="D3484" s="164">
        <v>4</v>
      </c>
      <c r="E3484" s="7">
        <v>300</v>
      </c>
      <c r="F3484" s="7">
        <v>0</v>
      </c>
      <c r="G3484" s="7">
        <v>0</v>
      </c>
      <c r="H3484" s="7">
        <v>0</v>
      </c>
      <c r="I3484" s="7">
        <v>300</v>
      </c>
      <c r="J3484" s="7">
        <v>0</v>
      </c>
      <c r="K3484" s="7">
        <v>300</v>
      </c>
      <c r="L3484" s="164">
        <v>1</v>
      </c>
      <c r="M3484" s="16">
        <v>0</v>
      </c>
      <c r="N3484" s="13">
        <v>46111</v>
      </c>
    </row>
    <row r="3485" spans="1:14" x14ac:dyDescent="0.15">
      <c r="A3485" s="163" t="s">
        <v>830</v>
      </c>
      <c r="B3485" s="164">
        <v>10042</v>
      </c>
      <c r="C3485" s="163" t="s">
        <v>99</v>
      </c>
      <c r="D3485" s="164">
        <v>1</v>
      </c>
      <c r="E3485" s="7">
        <v>145</v>
      </c>
      <c r="F3485" s="7">
        <v>0</v>
      </c>
      <c r="G3485" s="7">
        <v>0</v>
      </c>
      <c r="H3485" s="7">
        <v>0</v>
      </c>
      <c r="I3485" s="7">
        <v>145</v>
      </c>
      <c r="J3485" s="7">
        <v>0</v>
      </c>
      <c r="K3485" s="7">
        <v>145</v>
      </c>
      <c r="L3485" s="164">
        <v>1</v>
      </c>
      <c r="M3485" s="16">
        <v>0</v>
      </c>
      <c r="N3485" s="13">
        <v>46111</v>
      </c>
    </row>
    <row r="3486" spans="1:14" x14ac:dyDescent="0.15">
      <c r="A3486" s="163" t="s">
        <v>505</v>
      </c>
      <c r="B3486" s="164">
        <v>10470</v>
      </c>
      <c r="C3486" s="163" t="s">
        <v>5</v>
      </c>
      <c r="D3486" s="164">
        <v>1</v>
      </c>
      <c r="E3486" s="7">
        <v>275</v>
      </c>
      <c r="F3486" s="7">
        <v>0</v>
      </c>
      <c r="G3486" s="7">
        <v>0</v>
      </c>
      <c r="H3486" s="7">
        <v>35.619999999999997</v>
      </c>
      <c r="I3486" s="7">
        <v>239.38</v>
      </c>
      <c r="J3486" s="7">
        <v>0</v>
      </c>
      <c r="K3486" s="7">
        <v>239.38</v>
      </c>
      <c r="L3486" s="164">
        <v>1</v>
      </c>
      <c r="M3486" s="16">
        <v>0</v>
      </c>
      <c r="N3486" s="13">
        <v>46111</v>
      </c>
    </row>
    <row r="3487" spans="1:14" x14ac:dyDescent="0.15">
      <c r="A3487" s="163" t="s">
        <v>562</v>
      </c>
      <c r="B3487" s="164">
        <v>10218</v>
      </c>
      <c r="C3487" s="163" t="s">
        <v>491</v>
      </c>
      <c r="D3487" s="164">
        <v>1</v>
      </c>
      <c r="E3487" s="7">
        <v>245</v>
      </c>
      <c r="F3487" s="7">
        <v>0</v>
      </c>
      <c r="G3487" s="7">
        <v>0</v>
      </c>
      <c r="H3487" s="7">
        <v>0</v>
      </c>
      <c r="I3487" s="7">
        <v>245</v>
      </c>
      <c r="J3487" s="7">
        <v>0</v>
      </c>
      <c r="K3487" s="7">
        <v>245</v>
      </c>
      <c r="L3487" s="164">
        <v>1</v>
      </c>
      <c r="M3487" s="16">
        <v>0</v>
      </c>
      <c r="N3487" s="13">
        <v>46111</v>
      </c>
    </row>
    <row r="3488" spans="1:14" x14ac:dyDescent="0.15">
      <c r="A3488" s="163" t="s">
        <v>490</v>
      </c>
      <c r="B3488" s="164">
        <v>10223</v>
      </c>
      <c r="C3488" s="163" t="s">
        <v>491</v>
      </c>
      <c r="D3488" s="164">
        <v>1</v>
      </c>
      <c r="E3488" s="7">
        <v>275</v>
      </c>
      <c r="F3488" s="7">
        <v>0</v>
      </c>
      <c r="G3488" s="7">
        <v>0</v>
      </c>
      <c r="H3488" s="7">
        <v>0</v>
      </c>
      <c r="I3488" s="7">
        <v>275</v>
      </c>
      <c r="J3488" s="7">
        <v>0</v>
      </c>
      <c r="K3488" s="7">
        <v>275</v>
      </c>
      <c r="L3488" s="164">
        <v>1</v>
      </c>
      <c r="M3488" s="16">
        <v>0</v>
      </c>
      <c r="N3488" s="13">
        <v>46111</v>
      </c>
    </row>
    <row r="3489" spans="1:14" x14ac:dyDescent="0.15">
      <c r="A3489" s="163" t="s">
        <v>492</v>
      </c>
      <c r="B3489" s="164">
        <v>10216</v>
      </c>
      <c r="C3489" s="163" t="s">
        <v>491</v>
      </c>
      <c r="D3489" s="164">
        <v>4</v>
      </c>
      <c r="E3489" s="7">
        <v>980</v>
      </c>
      <c r="F3489" s="7">
        <v>0</v>
      </c>
      <c r="G3489" s="7">
        <v>0</v>
      </c>
      <c r="H3489" s="7">
        <v>0</v>
      </c>
      <c r="I3489" s="7">
        <v>980</v>
      </c>
      <c r="J3489" s="7">
        <v>0</v>
      </c>
      <c r="K3489" s="7">
        <v>980</v>
      </c>
      <c r="L3489" s="164">
        <v>1</v>
      </c>
      <c r="M3489" s="16">
        <v>0</v>
      </c>
      <c r="N3489" s="13">
        <v>46111</v>
      </c>
    </row>
    <row r="3490" spans="1:14" x14ac:dyDescent="0.15">
      <c r="A3490" s="163" t="s">
        <v>493</v>
      </c>
      <c r="B3490" s="164">
        <v>10264</v>
      </c>
      <c r="C3490" s="163" t="s">
        <v>9</v>
      </c>
      <c r="D3490" s="164">
        <v>4</v>
      </c>
      <c r="E3490" s="7">
        <v>760</v>
      </c>
      <c r="F3490" s="7">
        <v>0</v>
      </c>
      <c r="G3490" s="7">
        <v>0</v>
      </c>
      <c r="H3490" s="7">
        <v>18.87</v>
      </c>
      <c r="I3490" s="7">
        <v>741.13</v>
      </c>
      <c r="J3490" s="7">
        <v>0</v>
      </c>
      <c r="K3490" s="7">
        <v>741.13</v>
      </c>
      <c r="L3490" s="164">
        <v>1</v>
      </c>
      <c r="M3490" s="16">
        <v>0</v>
      </c>
      <c r="N3490" s="13">
        <v>46111</v>
      </c>
    </row>
    <row r="3491" spans="1:14" x14ac:dyDescent="0.15">
      <c r="A3491" s="163" t="s">
        <v>686</v>
      </c>
      <c r="B3491" s="164">
        <v>10366</v>
      </c>
      <c r="C3491" s="163" t="s">
        <v>9</v>
      </c>
      <c r="D3491" s="164">
        <v>1</v>
      </c>
      <c r="E3491" s="7">
        <v>270</v>
      </c>
      <c r="F3491" s="7">
        <v>0</v>
      </c>
      <c r="G3491" s="7">
        <v>0</v>
      </c>
      <c r="H3491" s="7">
        <v>26.82</v>
      </c>
      <c r="I3491" s="7">
        <v>243.18</v>
      </c>
      <c r="J3491" s="7">
        <v>0</v>
      </c>
      <c r="K3491" s="7">
        <v>243.18</v>
      </c>
      <c r="L3491" s="164">
        <v>1</v>
      </c>
      <c r="M3491" s="16">
        <v>0</v>
      </c>
      <c r="N3491" s="13">
        <v>46111</v>
      </c>
    </row>
    <row r="3492" spans="1:14" x14ac:dyDescent="0.15">
      <c r="A3492" s="163" t="s">
        <v>557</v>
      </c>
      <c r="B3492" s="164">
        <v>10368</v>
      </c>
      <c r="C3492" s="163" t="s">
        <v>9</v>
      </c>
      <c r="D3492" s="164">
        <v>1</v>
      </c>
      <c r="E3492" s="7">
        <v>265</v>
      </c>
      <c r="F3492" s="7">
        <v>0</v>
      </c>
      <c r="G3492" s="7">
        <v>0</v>
      </c>
      <c r="H3492" s="7">
        <v>0</v>
      </c>
      <c r="I3492" s="7">
        <v>265</v>
      </c>
      <c r="J3492" s="7">
        <v>0</v>
      </c>
      <c r="K3492" s="7">
        <v>265</v>
      </c>
      <c r="L3492" s="164">
        <v>1</v>
      </c>
      <c r="M3492" s="16">
        <v>0</v>
      </c>
      <c r="N3492" s="13">
        <v>46111</v>
      </c>
    </row>
    <row r="3493" spans="1:14" x14ac:dyDescent="0.15">
      <c r="A3493" s="163" t="s">
        <v>587</v>
      </c>
      <c r="B3493" s="164">
        <v>10381</v>
      </c>
      <c r="C3493" s="163" t="s">
        <v>9</v>
      </c>
      <c r="D3493" s="164">
        <v>1</v>
      </c>
      <c r="E3493" s="7">
        <v>225</v>
      </c>
      <c r="F3493" s="7">
        <v>0</v>
      </c>
      <c r="G3493" s="7">
        <v>0</v>
      </c>
      <c r="H3493" s="7">
        <v>0</v>
      </c>
      <c r="I3493" s="7">
        <v>225</v>
      </c>
      <c r="J3493" s="7">
        <v>0</v>
      </c>
      <c r="K3493" s="7">
        <v>225</v>
      </c>
      <c r="L3493" s="164">
        <v>1</v>
      </c>
      <c r="M3493" s="16">
        <v>0</v>
      </c>
      <c r="N3493" s="13">
        <v>46111</v>
      </c>
    </row>
    <row r="3494" spans="1:14" x14ac:dyDescent="0.15">
      <c r="A3494" s="163" t="s">
        <v>494</v>
      </c>
      <c r="B3494" s="164">
        <v>10377</v>
      </c>
      <c r="C3494" s="163" t="s">
        <v>9</v>
      </c>
      <c r="D3494" s="164">
        <v>1</v>
      </c>
      <c r="E3494" s="7">
        <v>345</v>
      </c>
      <c r="F3494" s="7">
        <v>0</v>
      </c>
      <c r="G3494" s="7">
        <v>0</v>
      </c>
      <c r="H3494" s="7">
        <v>0</v>
      </c>
      <c r="I3494" s="7">
        <v>345</v>
      </c>
      <c r="J3494" s="7">
        <v>0</v>
      </c>
      <c r="K3494" s="7">
        <v>345</v>
      </c>
      <c r="L3494" s="164">
        <v>1</v>
      </c>
      <c r="M3494" s="16">
        <v>0</v>
      </c>
      <c r="N3494" s="13">
        <v>46111</v>
      </c>
    </row>
    <row r="3495" spans="1:14" x14ac:dyDescent="0.15">
      <c r="A3495" s="163" t="s">
        <v>825</v>
      </c>
      <c r="B3495" s="164">
        <v>10378</v>
      </c>
      <c r="C3495" s="163" t="s">
        <v>9</v>
      </c>
      <c r="D3495" s="164">
        <v>1</v>
      </c>
      <c r="E3495" s="7">
        <v>285</v>
      </c>
      <c r="F3495" s="7">
        <v>0</v>
      </c>
      <c r="G3495" s="7">
        <v>0</v>
      </c>
      <c r="H3495" s="7">
        <v>28.31</v>
      </c>
      <c r="I3495" s="7">
        <v>256.69</v>
      </c>
      <c r="J3495" s="7">
        <v>0</v>
      </c>
      <c r="K3495" s="7">
        <v>256.69</v>
      </c>
      <c r="L3495" s="164">
        <v>1</v>
      </c>
      <c r="M3495" s="16">
        <v>0</v>
      </c>
      <c r="N3495" s="13">
        <v>46111</v>
      </c>
    </row>
    <row r="3496" spans="1:14" x14ac:dyDescent="0.15">
      <c r="A3496" s="163" t="s">
        <v>652</v>
      </c>
      <c r="B3496" s="164">
        <v>10007</v>
      </c>
      <c r="C3496" s="163" t="s">
        <v>9</v>
      </c>
      <c r="D3496" s="164">
        <v>1</v>
      </c>
      <c r="E3496" s="7">
        <v>275</v>
      </c>
      <c r="F3496" s="7">
        <v>0</v>
      </c>
      <c r="G3496" s="7">
        <v>0</v>
      </c>
      <c r="H3496" s="7">
        <v>0</v>
      </c>
      <c r="I3496" s="7">
        <v>275</v>
      </c>
      <c r="J3496" s="7">
        <v>0</v>
      </c>
      <c r="K3496" s="7">
        <v>275</v>
      </c>
      <c r="L3496" s="164">
        <v>1</v>
      </c>
      <c r="M3496" s="16">
        <v>0</v>
      </c>
      <c r="N3496" s="13">
        <v>46111</v>
      </c>
    </row>
    <row r="3497" spans="1:14" x14ac:dyDescent="0.15">
      <c r="A3497" s="163" t="s">
        <v>691</v>
      </c>
      <c r="B3497" s="164">
        <v>10485</v>
      </c>
      <c r="C3497" s="163" t="s">
        <v>77</v>
      </c>
      <c r="D3497" s="164">
        <v>1</v>
      </c>
      <c r="E3497" s="7">
        <v>1799</v>
      </c>
      <c r="F3497" s="7">
        <v>0</v>
      </c>
      <c r="G3497" s="7">
        <v>0</v>
      </c>
      <c r="H3497" s="7">
        <v>0</v>
      </c>
      <c r="I3497" s="7">
        <v>1799</v>
      </c>
      <c r="J3497" s="7">
        <v>0</v>
      </c>
      <c r="K3497" s="7">
        <v>1799</v>
      </c>
      <c r="L3497" s="164">
        <v>1</v>
      </c>
      <c r="M3497" s="16">
        <v>0</v>
      </c>
      <c r="N3497" s="13">
        <v>46111</v>
      </c>
    </row>
    <row r="3498" spans="1:14" x14ac:dyDescent="0.15">
      <c r="A3498" s="163" t="s">
        <v>651</v>
      </c>
      <c r="B3498" s="164">
        <v>10355</v>
      </c>
      <c r="C3498" s="163" t="s">
        <v>19</v>
      </c>
      <c r="D3498" s="164">
        <v>1</v>
      </c>
      <c r="E3498" s="7">
        <v>350</v>
      </c>
      <c r="F3498" s="7">
        <v>0</v>
      </c>
      <c r="G3498" s="7">
        <v>0</v>
      </c>
      <c r="H3498" s="7">
        <v>0</v>
      </c>
      <c r="I3498" s="7">
        <v>350</v>
      </c>
      <c r="J3498" s="7">
        <v>0</v>
      </c>
      <c r="K3498" s="7">
        <v>350</v>
      </c>
      <c r="L3498" s="164">
        <v>1</v>
      </c>
      <c r="M3498" s="16">
        <v>0</v>
      </c>
      <c r="N3498" s="13">
        <v>46111</v>
      </c>
    </row>
    <row r="3499" spans="1:14" x14ac:dyDescent="0.15">
      <c r="A3499" s="163" t="s">
        <v>495</v>
      </c>
      <c r="B3499" s="164">
        <v>10354</v>
      </c>
      <c r="C3499" s="163" t="s">
        <v>19</v>
      </c>
      <c r="D3499" s="164">
        <v>1</v>
      </c>
      <c r="E3499" s="7">
        <v>350</v>
      </c>
      <c r="F3499" s="7">
        <v>0</v>
      </c>
      <c r="G3499" s="7">
        <v>0</v>
      </c>
      <c r="H3499" s="7">
        <v>0</v>
      </c>
      <c r="I3499" s="7">
        <v>350</v>
      </c>
      <c r="J3499" s="7">
        <v>0</v>
      </c>
      <c r="K3499" s="7">
        <v>350</v>
      </c>
      <c r="L3499" s="164">
        <v>1</v>
      </c>
      <c r="M3499" s="16">
        <v>0</v>
      </c>
      <c r="N3499" s="13">
        <v>46111</v>
      </c>
    </row>
    <row r="3500" spans="1:14" x14ac:dyDescent="0.15">
      <c r="A3500" s="163" t="s">
        <v>529</v>
      </c>
      <c r="B3500" s="164">
        <v>10353</v>
      </c>
      <c r="C3500" s="163" t="s">
        <v>19</v>
      </c>
      <c r="D3500" s="164">
        <v>3</v>
      </c>
      <c r="E3500" s="7">
        <v>1050</v>
      </c>
      <c r="F3500" s="7">
        <v>0</v>
      </c>
      <c r="G3500" s="7">
        <v>0</v>
      </c>
      <c r="H3500" s="7">
        <v>45.34</v>
      </c>
      <c r="I3500" s="7">
        <v>1004.66</v>
      </c>
      <c r="J3500" s="7">
        <v>0</v>
      </c>
      <c r="K3500" s="7">
        <v>1004.66</v>
      </c>
      <c r="L3500" s="164">
        <v>1</v>
      </c>
      <c r="M3500" s="16">
        <v>0</v>
      </c>
      <c r="N3500" s="13">
        <v>46111</v>
      </c>
    </row>
    <row r="3501" spans="1:14" x14ac:dyDescent="0.15">
      <c r="A3501" s="163" t="s">
        <v>498</v>
      </c>
      <c r="B3501" s="164">
        <v>10356</v>
      </c>
      <c r="C3501" s="163" t="s">
        <v>19</v>
      </c>
      <c r="D3501" s="164">
        <v>2</v>
      </c>
      <c r="E3501" s="7">
        <v>720</v>
      </c>
      <c r="F3501" s="7">
        <v>0</v>
      </c>
      <c r="G3501" s="7">
        <v>0</v>
      </c>
      <c r="H3501" s="7">
        <v>0</v>
      </c>
      <c r="I3501" s="7">
        <v>720</v>
      </c>
      <c r="J3501" s="7">
        <v>0</v>
      </c>
      <c r="K3501" s="7">
        <v>720</v>
      </c>
      <c r="L3501" s="164">
        <v>1</v>
      </c>
      <c r="M3501" s="16">
        <v>0</v>
      </c>
      <c r="N3501" s="13">
        <v>46111</v>
      </c>
    </row>
    <row r="3502" spans="1:14" x14ac:dyDescent="0.15">
      <c r="A3502" s="163" t="s">
        <v>690</v>
      </c>
      <c r="B3502" s="164">
        <v>10431</v>
      </c>
      <c r="C3502" s="163" t="s">
        <v>13</v>
      </c>
      <c r="D3502" s="164">
        <v>1</v>
      </c>
      <c r="E3502" s="7">
        <v>495</v>
      </c>
      <c r="F3502" s="7">
        <v>0</v>
      </c>
      <c r="G3502" s="7">
        <v>0</v>
      </c>
      <c r="H3502" s="7">
        <v>0</v>
      </c>
      <c r="I3502" s="7">
        <v>495</v>
      </c>
      <c r="J3502" s="7">
        <v>0</v>
      </c>
      <c r="K3502" s="7">
        <v>495</v>
      </c>
      <c r="L3502" s="164">
        <v>1</v>
      </c>
      <c r="M3502" s="16">
        <v>0</v>
      </c>
      <c r="N3502" s="13">
        <v>46111</v>
      </c>
    </row>
    <row r="3503" spans="1:14" x14ac:dyDescent="0.15">
      <c r="A3503" s="163" t="s">
        <v>564</v>
      </c>
      <c r="B3503" s="164">
        <v>10037</v>
      </c>
      <c r="C3503" s="163" t="s">
        <v>4</v>
      </c>
      <c r="D3503" s="164">
        <v>1</v>
      </c>
      <c r="E3503" s="7">
        <v>385</v>
      </c>
      <c r="F3503" s="7">
        <v>0</v>
      </c>
      <c r="G3503" s="7">
        <v>0</v>
      </c>
      <c r="H3503" s="7">
        <v>77</v>
      </c>
      <c r="I3503" s="7">
        <v>308</v>
      </c>
      <c r="J3503" s="7">
        <v>0</v>
      </c>
      <c r="K3503" s="7">
        <v>308</v>
      </c>
      <c r="L3503" s="164">
        <v>1</v>
      </c>
      <c r="M3503" s="16">
        <v>0</v>
      </c>
      <c r="N3503" s="13">
        <v>46111</v>
      </c>
    </row>
    <row r="3504" spans="1:14" x14ac:dyDescent="0.15">
      <c r="A3504" s="163" t="s">
        <v>500</v>
      </c>
      <c r="B3504" s="164">
        <v>10494</v>
      </c>
      <c r="C3504" s="163" t="s">
        <v>98</v>
      </c>
      <c r="D3504" s="164">
        <v>1</v>
      </c>
      <c r="E3504" s="7">
        <v>38</v>
      </c>
      <c r="F3504" s="7">
        <v>0</v>
      </c>
      <c r="G3504" s="7">
        <v>0</v>
      </c>
      <c r="H3504" s="7">
        <v>0</v>
      </c>
      <c r="I3504" s="7">
        <v>38</v>
      </c>
      <c r="J3504" s="7">
        <v>0</v>
      </c>
      <c r="K3504" s="7">
        <v>38</v>
      </c>
      <c r="L3504" s="164">
        <v>1</v>
      </c>
      <c r="M3504" s="16">
        <v>0</v>
      </c>
      <c r="N3504" s="13">
        <v>46111</v>
      </c>
    </row>
    <row r="3505" spans="1:14" x14ac:dyDescent="0.15">
      <c r="A3505" s="163" t="s">
        <v>429</v>
      </c>
      <c r="B3505" s="164">
        <v>10632</v>
      </c>
      <c r="C3505" s="163" t="s">
        <v>727</v>
      </c>
      <c r="D3505" s="164">
        <v>1</v>
      </c>
      <c r="E3505" s="7">
        <v>159</v>
      </c>
      <c r="F3505" s="7">
        <v>0</v>
      </c>
      <c r="G3505" s="7">
        <v>0</v>
      </c>
      <c r="H3505" s="7">
        <v>0</v>
      </c>
      <c r="I3505" s="7">
        <v>159</v>
      </c>
      <c r="J3505" s="7">
        <v>0</v>
      </c>
      <c r="K3505" s="7">
        <v>159</v>
      </c>
      <c r="L3505" s="164">
        <v>1</v>
      </c>
      <c r="M3505" s="16">
        <v>0</v>
      </c>
      <c r="N3505" s="13">
        <v>46111</v>
      </c>
    </row>
    <row r="3506" spans="1:14" x14ac:dyDescent="0.15">
      <c r="A3506" s="163" t="s">
        <v>798</v>
      </c>
      <c r="B3506" s="164">
        <v>10660</v>
      </c>
      <c r="C3506" s="163" t="s">
        <v>9</v>
      </c>
      <c r="D3506" s="164">
        <v>1</v>
      </c>
      <c r="E3506" s="7">
        <v>265</v>
      </c>
      <c r="F3506" s="7">
        <v>0</v>
      </c>
      <c r="G3506" s="7">
        <v>0</v>
      </c>
      <c r="H3506" s="7">
        <v>0</v>
      </c>
      <c r="I3506" s="7">
        <v>265</v>
      </c>
      <c r="J3506" s="7">
        <v>0</v>
      </c>
      <c r="K3506" s="7">
        <v>265</v>
      </c>
      <c r="L3506" s="164">
        <v>1</v>
      </c>
      <c r="M3506" s="16">
        <v>0</v>
      </c>
      <c r="N3506" s="13">
        <v>46112</v>
      </c>
    </row>
    <row r="3507" spans="1:14" x14ac:dyDescent="0.15">
      <c r="A3507" s="163" t="s">
        <v>477</v>
      </c>
      <c r="B3507" s="164">
        <v>10449</v>
      </c>
      <c r="C3507" s="163" t="s">
        <v>38</v>
      </c>
      <c r="D3507" s="164">
        <v>3</v>
      </c>
      <c r="E3507" s="7">
        <v>780</v>
      </c>
      <c r="F3507" s="7">
        <v>0</v>
      </c>
      <c r="G3507" s="7">
        <v>0</v>
      </c>
      <c r="H3507" s="7">
        <v>0</v>
      </c>
      <c r="I3507" s="7">
        <v>780</v>
      </c>
      <c r="J3507" s="7">
        <v>0</v>
      </c>
      <c r="K3507" s="7">
        <v>780</v>
      </c>
      <c r="L3507" s="164">
        <v>1</v>
      </c>
      <c r="M3507" s="16">
        <v>0</v>
      </c>
      <c r="N3507" s="13">
        <v>46112</v>
      </c>
    </row>
    <row r="3508" spans="1:14" x14ac:dyDescent="0.15">
      <c r="A3508" s="163" t="s">
        <v>501</v>
      </c>
      <c r="B3508" s="164">
        <v>10450</v>
      </c>
      <c r="C3508" s="163" t="s">
        <v>38</v>
      </c>
      <c r="D3508" s="164">
        <v>1</v>
      </c>
      <c r="E3508" s="7">
        <v>470</v>
      </c>
      <c r="F3508" s="7">
        <v>0</v>
      </c>
      <c r="G3508" s="7">
        <v>0</v>
      </c>
      <c r="H3508" s="7">
        <v>16.54</v>
      </c>
      <c r="I3508" s="7">
        <v>453.46</v>
      </c>
      <c r="J3508" s="7">
        <v>0</v>
      </c>
      <c r="K3508" s="7">
        <v>453.46</v>
      </c>
      <c r="L3508" s="164">
        <v>1</v>
      </c>
      <c r="M3508" s="16">
        <v>0</v>
      </c>
      <c r="N3508" s="13">
        <v>46112</v>
      </c>
    </row>
    <row r="3509" spans="1:14" x14ac:dyDescent="0.15">
      <c r="A3509" s="163" t="s">
        <v>559</v>
      </c>
      <c r="B3509" s="164">
        <v>10168</v>
      </c>
      <c r="C3509" s="163" t="s">
        <v>519</v>
      </c>
      <c r="D3509" s="164">
        <v>1</v>
      </c>
      <c r="E3509" s="7">
        <v>385</v>
      </c>
      <c r="F3509" s="7">
        <v>0</v>
      </c>
      <c r="G3509" s="7">
        <v>0</v>
      </c>
      <c r="H3509" s="7">
        <v>0</v>
      </c>
      <c r="I3509" s="7">
        <v>385</v>
      </c>
      <c r="J3509" s="7">
        <v>0</v>
      </c>
      <c r="K3509" s="7">
        <v>385</v>
      </c>
      <c r="L3509" s="164">
        <v>1</v>
      </c>
      <c r="M3509" s="16">
        <v>0</v>
      </c>
      <c r="N3509" s="13">
        <v>46112</v>
      </c>
    </row>
    <row r="3510" spans="1:14" x14ac:dyDescent="0.15">
      <c r="A3510" s="163" t="s">
        <v>554</v>
      </c>
      <c r="B3510" s="164">
        <v>10067</v>
      </c>
      <c r="C3510" s="163" t="s">
        <v>481</v>
      </c>
      <c r="D3510" s="164">
        <v>1</v>
      </c>
      <c r="E3510" s="7">
        <v>275</v>
      </c>
      <c r="F3510" s="7">
        <v>0</v>
      </c>
      <c r="G3510" s="7">
        <v>0</v>
      </c>
      <c r="H3510" s="7">
        <v>0</v>
      </c>
      <c r="I3510" s="7">
        <v>275</v>
      </c>
      <c r="J3510" s="7">
        <v>0</v>
      </c>
      <c r="K3510" s="7">
        <v>275</v>
      </c>
      <c r="L3510" s="164">
        <v>1</v>
      </c>
      <c r="M3510" s="16">
        <v>0</v>
      </c>
      <c r="N3510" s="13">
        <v>46112</v>
      </c>
    </row>
    <row r="3511" spans="1:14" x14ac:dyDescent="0.15">
      <c r="A3511" s="163" t="s">
        <v>538</v>
      </c>
      <c r="B3511" s="164">
        <v>10645</v>
      </c>
      <c r="C3511" s="163" t="s">
        <v>519</v>
      </c>
      <c r="D3511" s="164">
        <v>1</v>
      </c>
      <c r="E3511" s="7">
        <v>340</v>
      </c>
      <c r="F3511" s="7">
        <v>0</v>
      </c>
      <c r="G3511" s="7">
        <v>0</v>
      </c>
      <c r="H3511" s="7">
        <v>11.96</v>
      </c>
      <c r="I3511" s="7">
        <v>328.04</v>
      </c>
      <c r="J3511" s="7">
        <v>0</v>
      </c>
      <c r="K3511" s="7">
        <v>328.04</v>
      </c>
      <c r="L3511" s="164">
        <v>1</v>
      </c>
      <c r="M3511" s="16">
        <v>0</v>
      </c>
      <c r="N3511" s="13">
        <v>46112</v>
      </c>
    </row>
    <row r="3512" spans="1:14" x14ac:dyDescent="0.15">
      <c r="A3512" s="163" t="s">
        <v>482</v>
      </c>
      <c r="B3512" s="164">
        <v>10109</v>
      </c>
      <c r="C3512" s="163" t="s">
        <v>483</v>
      </c>
      <c r="D3512" s="164">
        <v>1</v>
      </c>
      <c r="E3512" s="7">
        <v>275</v>
      </c>
      <c r="F3512" s="7">
        <v>0</v>
      </c>
      <c r="G3512" s="7">
        <v>0</v>
      </c>
      <c r="H3512" s="7">
        <v>9.67</v>
      </c>
      <c r="I3512" s="7">
        <v>265.33</v>
      </c>
      <c r="J3512" s="7">
        <v>0</v>
      </c>
      <c r="K3512" s="7">
        <v>265.33</v>
      </c>
      <c r="L3512" s="164">
        <v>1</v>
      </c>
      <c r="M3512" s="16">
        <v>0</v>
      </c>
      <c r="N3512" s="13">
        <v>46112</v>
      </c>
    </row>
    <row r="3513" spans="1:14" x14ac:dyDescent="0.15">
      <c r="A3513" s="163" t="s">
        <v>738</v>
      </c>
      <c r="B3513" s="164">
        <v>10073</v>
      </c>
      <c r="C3513" s="163" t="s">
        <v>541</v>
      </c>
      <c r="D3513" s="164">
        <v>3</v>
      </c>
      <c r="E3513" s="7">
        <v>1005</v>
      </c>
      <c r="F3513" s="7">
        <v>0</v>
      </c>
      <c r="G3513" s="7">
        <v>0</v>
      </c>
      <c r="H3513" s="7">
        <v>134</v>
      </c>
      <c r="I3513" s="7">
        <v>871</v>
      </c>
      <c r="J3513" s="7">
        <v>0</v>
      </c>
      <c r="K3513" s="7">
        <v>871</v>
      </c>
      <c r="L3513" s="164">
        <v>1</v>
      </c>
      <c r="M3513" s="16">
        <v>0</v>
      </c>
      <c r="N3513" s="13">
        <v>46112</v>
      </c>
    </row>
    <row r="3514" spans="1:14" x14ac:dyDescent="0.15">
      <c r="A3514" s="163" t="s">
        <v>487</v>
      </c>
      <c r="B3514" s="164">
        <v>10442</v>
      </c>
      <c r="C3514" s="163" t="s">
        <v>99</v>
      </c>
      <c r="D3514" s="164">
        <v>2</v>
      </c>
      <c r="E3514" s="7">
        <v>166</v>
      </c>
      <c r="F3514" s="7">
        <v>0</v>
      </c>
      <c r="G3514" s="7">
        <v>0</v>
      </c>
      <c r="H3514" s="7">
        <v>0</v>
      </c>
      <c r="I3514" s="7">
        <v>166</v>
      </c>
      <c r="J3514" s="7">
        <v>0</v>
      </c>
      <c r="K3514" s="7">
        <v>166</v>
      </c>
      <c r="L3514" s="164">
        <v>1</v>
      </c>
      <c r="M3514" s="16">
        <v>0</v>
      </c>
      <c r="N3514" s="13">
        <v>46112</v>
      </c>
    </row>
    <row r="3515" spans="1:14" x14ac:dyDescent="0.15">
      <c r="A3515" s="163" t="s">
        <v>552</v>
      </c>
      <c r="B3515" s="164">
        <v>10211</v>
      </c>
      <c r="C3515" s="163" t="s">
        <v>491</v>
      </c>
      <c r="D3515" s="164">
        <v>1</v>
      </c>
      <c r="E3515" s="7">
        <v>265</v>
      </c>
      <c r="F3515" s="7">
        <v>0</v>
      </c>
      <c r="G3515" s="7">
        <v>0</v>
      </c>
      <c r="H3515" s="7">
        <v>9.32</v>
      </c>
      <c r="I3515" s="7">
        <v>255.68</v>
      </c>
      <c r="J3515" s="7">
        <v>0</v>
      </c>
      <c r="K3515" s="7">
        <v>255.68</v>
      </c>
      <c r="L3515" s="164">
        <v>1</v>
      </c>
      <c r="M3515" s="16">
        <v>0</v>
      </c>
      <c r="N3515" s="13">
        <v>46112</v>
      </c>
    </row>
    <row r="3516" spans="1:14" x14ac:dyDescent="0.15">
      <c r="A3516" s="163" t="s">
        <v>562</v>
      </c>
      <c r="B3516" s="164">
        <v>10218</v>
      </c>
      <c r="C3516" s="163" t="s">
        <v>491</v>
      </c>
      <c r="D3516" s="164">
        <v>4</v>
      </c>
      <c r="E3516" s="7">
        <v>980</v>
      </c>
      <c r="F3516" s="7">
        <v>0</v>
      </c>
      <c r="G3516" s="7">
        <v>0</v>
      </c>
      <c r="H3516" s="7">
        <v>0</v>
      </c>
      <c r="I3516" s="7">
        <v>980</v>
      </c>
      <c r="J3516" s="7">
        <v>0</v>
      </c>
      <c r="K3516" s="7">
        <v>980</v>
      </c>
      <c r="L3516" s="164">
        <v>1</v>
      </c>
      <c r="M3516" s="16">
        <v>0</v>
      </c>
      <c r="N3516" s="13">
        <v>46112</v>
      </c>
    </row>
    <row r="3517" spans="1:14" x14ac:dyDescent="0.15">
      <c r="A3517" s="163" t="s">
        <v>490</v>
      </c>
      <c r="B3517" s="164">
        <v>10223</v>
      </c>
      <c r="C3517" s="163" t="s">
        <v>491</v>
      </c>
      <c r="D3517" s="164">
        <v>1</v>
      </c>
      <c r="E3517" s="7">
        <v>275</v>
      </c>
      <c r="F3517" s="7">
        <v>0</v>
      </c>
      <c r="G3517" s="7">
        <v>0</v>
      </c>
      <c r="H3517" s="7">
        <v>0</v>
      </c>
      <c r="I3517" s="7">
        <v>275</v>
      </c>
      <c r="J3517" s="7">
        <v>0</v>
      </c>
      <c r="K3517" s="7">
        <v>275</v>
      </c>
      <c r="L3517" s="164">
        <v>1</v>
      </c>
      <c r="M3517" s="16">
        <v>0</v>
      </c>
      <c r="N3517" s="13">
        <v>46112</v>
      </c>
    </row>
    <row r="3518" spans="1:14" x14ac:dyDescent="0.15">
      <c r="A3518" s="163" t="s">
        <v>492</v>
      </c>
      <c r="B3518" s="164">
        <v>10216</v>
      </c>
      <c r="C3518" s="163" t="s">
        <v>491</v>
      </c>
      <c r="D3518" s="164">
        <v>1</v>
      </c>
      <c r="E3518" s="7">
        <v>245</v>
      </c>
      <c r="F3518" s="7">
        <v>0</v>
      </c>
      <c r="G3518" s="7">
        <v>0</v>
      </c>
      <c r="H3518" s="7">
        <v>0</v>
      </c>
      <c r="I3518" s="7">
        <v>245</v>
      </c>
      <c r="J3518" s="7">
        <v>0</v>
      </c>
      <c r="K3518" s="7">
        <v>245</v>
      </c>
      <c r="L3518" s="164">
        <v>1</v>
      </c>
      <c r="M3518" s="16">
        <v>0</v>
      </c>
      <c r="N3518" s="13">
        <v>46112</v>
      </c>
    </row>
    <row r="3519" spans="1:14" x14ac:dyDescent="0.15">
      <c r="A3519" s="163" t="s">
        <v>493</v>
      </c>
      <c r="B3519" s="164">
        <v>10264</v>
      </c>
      <c r="C3519" s="163" t="s">
        <v>9</v>
      </c>
      <c r="D3519" s="164">
        <v>3</v>
      </c>
      <c r="E3519" s="7">
        <v>570</v>
      </c>
      <c r="F3519" s="7">
        <v>0</v>
      </c>
      <c r="G3519" s="7">
        <v>0</v>
      </c>
      <c r="H3519" s="7">
        <v>0</v>
      </c>
      <c r="I3519" s="7">
        <v>570</v>
      </c>
      <c r="J3519" s="7">
        <v>0</v>
      </c>
      <c r="K3519" s="7">
        <v>570</v>
      </c>
      <c r="L3519" s="164">
        <v>1</v>
      </c>
      <c r="M3519" s="16">
        <v>0</v>
      </c>
      <c r="N3519" s="13">
        <v>46112</v>
      </c>
    </row>
    <row r="3520" spans="1:14" x14ac:dyDescent="0.15">
      <c r="A3520" s="163" t="s">
        <v>507</v>
      </c>
      <c r="B3520" s="164">
        <v>10373</v>
      </c>
      <c r="C3520" s="163" t="s">
        <v>9</v>
      </c>
      <c r="D3520" s="164">
        <v>1</v>
      </c>
      <c r="E3520" s="7">
        <v>275</v>
      </c>
      <c r="F3520" s="7">
        <v>0</v>
      </c>
      <c r="G3520" s="7">
        <v>0</v>
      </c>
      <c r="H3520" s="7">
        <v>0</v>
      </c>
      <c r="I3520" s="7">
        <v>275</v>
      </c>
      <c r="J3520" s="7">
        <v>0</v>
      </c>
      <c r="K3520" s="7">
        <v>275</v>
      </c>
      <c r="L3520" s="164">
        <v>1</v>
      </c>
      <c r="M3520" s="16">
        <v>0</v>
      </c>
      <c r="N3520" s="13">
        <v>46112</v>
      </c>
    </row>
    <row r="3521" spans="1:14" x14ac:dyDescent="0.15">
      <c r="A3521" s="163" t="s">
        <v>825</v>
      </c>
      <c r="B3521" s="164">
        <v>10378</v>
      </c>
      <c r="C3521" s="163" t="s">
        <v>9</v>
      </c>
      <c r="D3521" s="164">
        <v>1</v>
      </c>
      <c r="E3521" s="7">
        <v>285</v>
      </c>
      <c r="F3521" s="7">
        <v>0</v>
      </c>
      <c r="G3521" s="7">
        <v>0</v>
      </c>
      <c r="H3521" s="7">
        <v>10.029999999999999</v>
      </c>
      <c r="I3521" s="7">
        <v>274.97000000000003</v>
      </c>
      <c r="J3521" s="7">
        <v>0</v>
      </c>
      <c r="K3521" s="7">
        <v>274.97000000000003</v>
      </c>
      <c r="L3521" s="164">
        <v>1</v>
      </c>
      <c r="M3521" s="16">
        <v>0</v>
      </c>
      <c r="N3521" s="13">
        <v>46112</v>
      </c>
    </row>
    <row r="3522" spans="1:14" x14ac:dyDescent="0.15">
      <c r="A3522" s="163" t="s">
        <v>527</v>
      </c>
      <c r="B3522" s="164">
        <v>10382</v>
      </c>
      <c r="C3522" s="163" t="s">
        <v>9</v>
      </c>
      <c r="D3522" s="164">
        <v>2</v>
      </c>
      <c r="E3522" s="7">
        <v>470</v>
      </c>
      <c r="F3522" s="7">
        <v>0</v>
      </c>
      <c r="G3522" s="7">
        <v>0</v>
      </c>
      <c r="H3522" s="7">
        <v>16.53</v>
      </c>
      <c r="I3522" s="7">
        <v>453.47</v>
      </c>
      <c r="J3522" s="7">
        <v>0</v>
      </c>
      <c r="K3522" s="7">
        <v>453.47</v>
      </c>
      <c r="L3522" s="164">
        <v>1</v>
      </c>
      <c r="M3522" s="16">
        <v>0</v>
      </c>
      <c r="N3522" s="13">
        <v>46112</v>
      </c>
    </row>
    <row r="3523" spans="1:14" x14ac:dyDescent="0.15">
      <c r="A3523" s="163" t="s">
        <v>495</v>
      </c>
      <c r="B3523" s="164">
        <v>10354</v>
      </c>
      <c r="C3523" s="163" t="s">
        <v>19</v>
      </c>
      <c r="D3523" s="164">
        <v>1</v>
      </c>
      <c r="E3523" s="7">
        <v>350</v>
      </c>
      <c r="F3523" s="7">
        <v>0</v>
      </c>
      <c r="G3523" s="7">
        <v>0</v>
      </c>
      <c r="H3523" s="7">
        <v>0</v>
      </c>
      <c r="I3523" s="7">
        <v>350</v>
      </c>
      <c r="J3523" s="7">
        <v>0</v>
      </c>
      <c r="K3523" s="7">
        <v>350</v>
      </c>
      <c r="L3523" s="164">
        <v>1</v>
      </c>
      <c r="M3523" s="16">
        <v>0</v>
      </c>
      <c r="N3523" s="13">
        <v>46112</v>
      </c>
    </row>
    <row r="3524" spans="1:14" x14ac:dyDescent="0.15">
      <c r="A3524" s="163" t="s">
        <v>510</v>
      </c>
      <c r="B3524" s="164">
        <v>10043</v>
      </c>
      <c r="C3524" s="163" t="s">
        <v>19</v>
      </c>
      <c r="D3524" s="164">
        <v>1</v>
      </c>
      <c r="E3524" s="7">
        <v>310</v>
      </c>
      <c r="F3524" s="7">
        <v>0</v>
      </c>
      <c r="G3524" s="7">
        <v>0</v>
      </c>
      <c r="H3524" s="7">
        <v>0</v>
      </c>
      <c r="I3524" s="7">
        <v>310</v>
      </c>
      <c r="J3524" s="7">
        <v>0</v>
      </c>
      <c r="K3524" s="7">
        <v>310</v>
      </c>
      <c r="L3524" s="164">
        <v>1</v>
      </c>
      <c r="M3524" s="16">
        <v>0</v>
      </c>
      <c r="N3524" s="13">
        <v>46112</v>
      </c>
    </row>
    <row r="3525" spans="1:14" x14ac:dyDescent="0.15">
      <c r="A3525" s="163" t="s">
        <v>617</v>
      </c>
      <c r="B3525" s="164">
        <v>10428</v>
      </c>
      <c r="C3525" s="163" t="s">
        <v>12</v>
      </c>
      <c r="D3525" s="164">
        <v>1</v>
      </c>
      <c r="E3525" s="7">
        <v>349</v>
      </c>
      <c r="F3525" s="7">
        <v>0</v>
      </c>
      <c r="G3525" s="7">
        <v>0</v>
      </c>
      <c r="H3525" s="7">
        <v>12.28</v>
      </c>
      <c r="I3525" s="7">
        <v>336.72</v>
      </c>
      <c r="J3525" s="7">
        <v>0</v>
      </c>
      <c r="K3525" s="7">
        <v>336.72</v>
      </c>
      <c r="L3525" s="164">
        <v>1</v>
      </c>
      <c r="M3525" s="16">
        <v>0</v>
      </c>
      <c r="N3525" s="13">
        <v>46112</v>
      </c>
    </row>
    <row r="3526" spans="1:14" x14ac:dyDescent="0.15">
      <c r="A3526" s="163" t="s">
        <v>530</v>
      </c>
      <c r="B3526" s="164">
        <v>10409</v>
      </c>
      <c r="C3526" s="163" t="s">
        <v>4</v>
      </c>
      <c r="D3526" s="164">
        <v>1</v>
      </c>
      <c r="E3526" s="7">
        <v>335</v>
      </c>
      <c r="F3526" s="7">
        <v>0</v>
      </c>
      <c r="G3526" s="7">
        <v>0</v>
      </c>
      <c r="H3526" s="7">
        <v>67</v>
      </c>
      <c r="I3526" s="7">
        <v>268</v>
      </c>
      <c r="J3526" s="7">
        <v>0</v>
      </c>
      <c r="K3526" s="7">
        <v>268</v>
      </c>
      <c r="L3526" s="164">
        <v>1</v>
      </c>
      <c r="M3526" s="16">
        <v>0</v>
      </c>
      <c r="N3526" s="13">
        <v>46112</v>
      </c>
    </row>
    <row r="3527" spans="1:14" x14ac:dyDescent="0.15">
      <c r="A3527" s="163" t="s">
        <v>427</v>
      </c>
      <c r="B3527" s="164">
        <v>10633</v>
      </c>
      <c r="C3527" s="163" t="s">
        <v>727</v>
      </c>
      <c r="D3527" s="164">
        <v>1</v>
      </c>
      <c r="E3527" s="7">
        <v>159</v>
      </c>
      <c r="F3527" s="7">
        <v>0</v>
      </c>
      <c r="G3527" s="7">
        <v>0</v>
      </c>
      <c r="H3527" s="7">
        <v>0</v>
      </c>
      <c r="I3527" s="7">
        <v>159</v>
      </c>
      <c r="J3527" s="7">
        <v>0</v>
      </c>
      <c r="K3527" s="7">
        <v>159</v>
      </c>
      <c r="L3527" s="164">
        <v>1</v>
      </c>
      <c r="M3527" s="16">
        <v>0</v>
      </c>
      <c r="N3527" s="13">
        <v>46112</v>
      </c>
    </row>
    <row r="3528" spans="1:14" x14ac:dyDescent="0.15">
      <c r="A3528" s="163" t="s">
        <v>500</v>
      </c>
      <c r="B3528" s="164">
        <v>10494</v>
      </c>
      <c r="C3528" s="163" t="s">
        <v>98</v>
      </c>
      <c r="D3528" s="164">
        <v>1</v>
      </c>
      <c r="E3528" s="7">
        <v>38</v>
      </c>
      <c r="F3528" s="7">
        <v>0</v>
      </c>
      <c r="G3528" s="7">
        <v>0</v>
      </c>
      <c r="H3528" s="7">
        <v>0</v>
      </c>
      <c r="I3528" s="7">
        <v>38</v>
      </c>
      <c r="J3528" s="7">
        <v>0</v>
      </c>
      <c r="K3528" s="7">
        <v>38</v>
      </c>
      <c r="L3528" s="164">
        <v>1</v>
      </c>
      <c r="M3528" s="16">
        <v>0</v>
      </c>
      <c r="N3528" s="13">
        <v>46112</v>
      </c>
    </row>
    <row r="3529" spans="1:14" x14ac:dyDescent="0.15">
      <c r="A3529" s="163" t="s">
        <v>874</v>
      </c>
      <c r="B3529" s="164">
        <v>10746</v>
      </c>
      <c r="C3529" s="163" t="s">
        <v>727</v>
      </c>
      <c r="D3529" s="164">
        <v>2</v>
      </c>
      <c r="E3529" s="7">
        <v>436</v>
      </c>
      <c r="F3529" s="7">
        <v>0</v>
      </c>
      <c r="G3529" s="7">
        <v>0</v>
      </c>
      <c r="H3529" s="7">
        <v>7.67</v>
      </c>
      <c r="I3529" s="7">
        <v>428.33</v>
      </c>
      <c r="J3529" s="7">
        <v>0</v>
      </c>
      <c r="K3529" s="7">
        <v>428.33</v>
      </c>
      <c r="L3529" s="164">
        <v>1</v>
      </c>
      <c r="M3529" s="16">
        <v>0</v>
      </c>
      <c r="N3529" s="13">
        <v>46112</v>
      </c>
    </row>
    <row r="3530" spans="1:14" x14ac:dyDescent="0.15">
      <c r="A3530" s="163" t="s">
        <v>429</v>
      </c>
      <c r="B3530" s="164">
        <v>10632</v>
      </c>
      <c r="C3530" s="163" t="s">
        <v>727</v>
      </c>
      <c r="D3530" s="164">
        <v>1</v>
      </c>
      <c r="E3530" s="7">
        <v>159</v>
      </c>
      <c r="F3530" s="7">
        <v>0</v>
      </c>
      <c r="G3530" s="7">
        <v>0</v>
      </c>
      <c r="H3530" s="7">
        <v>0</v>
      </c>
      <c r="I3530" s="7">
        <v>159</v>
      </c>
      <c r="J3530" s="7">
        <v>0</v>
      </c>
      <c r="K3530" s="7">
        <v>159</v>
      </c>
      <c r="L3530" s="164">
        <v>1</v>
      </c>
      <c r="M3530" s="16">
        <v>0</v>
      </c>
      <c r="N3530" s="13">
        <v>46112</v>
      </c>
    </row>
    <row r="3531" spans="1:14" x14ac:dyDescent="0.15">
      <c r="A3531" s="163" t="s">
        <v>479</v>
      </c>
      <c r="B3531" s="164">
        <v>10396</v>
      </c>
      <c r="C3531" s="163" t="s">
        <v>32</v>
      </c>
      <c r="D3531" s="164">
        <v>2</v>
      </c>
      <c r="E3531" s="7">
        <v>1110</v>
      </c>
      <c r="F3531" s="7">
        <v>0</v>
      </c>
      <c r="G3531" s="7">
        <v>0</v>
      </c>
      <c r="H3531" s="7">
        <v>30.76</v>
      </c>
      <c r="I3531" s="7">
        <v>1079.24</v>
      </c>
      <c r="J3531" s="7">
        <v>0</v>
      </c>
      <c r="K3531" s="7">
        <v>1079.24</v>
      </c>
      <c r="L3531" s="164">
        <v>1</v>
      </c>
      <c r="M3531" s="16">
        <v>0</v>
      </c>
      <c r="N3531" s="13">
        <v>46113</v>
      </c>
    </row>
    <row r="3532" spans="1:14" x14ac:dyDescent="0.15">
      <c r="A3532" s="163" t="s">
        <v>514</v>
      </c>
      <c r="B3532" s="164">
        <v>10398</v>
      </c>
      <c r="C3532" s="163" t="s">
        <v>32</v>
      </c>
      <c r="D3532" s="164">
        <v>1</v>
      </c>
      <c r="E3532" s="7">
        <v>625</v>
      </c>
      <c r="F3532" s="7">
        <v>0</v>
      </c>
      <c r="G3532" s="7">
        <v>0</v>
      </c>
      <c r="H3532" s="7">
        <v>125</v>
      </c>
      <c r="I3532" s="7">
        <v>500</v>
      </c>
      <c r="J3532" s="7">
        <v>0</v>
      </c>
      <c r="K3532" s="7">
        <v>500</v>
      </c>
      <c r="L3532" s="164">
        <v>1</v>
      </c>
      <c r="M3532" s="16">
        <v>0</v>
      </c>
      <c r="N3532" s="13">
        <v>46113</v>
      </c>
    </row>
    <row r="3533" spans="1:14" x14ac:dyDescent="0.15">
      <c r="A3533" s="163" t="s">
        <v>559</v>
      </c>
      <c r="B3533" s="164">
        <v>10168</v>
      </c>
      <c r="C3533" s="163" t="s">
        <v>519</v>
      </c>
      <c r="D3533" s="164">
        <v>1</v>
      </c>
      <c r="E3533" s="7">
        <v>385</v>
      </c>
      <c r="F3533" s="7">
        <v>0</v>
      </c>
      <c r="G3533" s="7">
        <v>0</v>
      </c>
      <c r="H3533" s="7">
        <v>77</v>
      </c>
      <c r="I3533" s="7">
        <v>308</v>
      </c>
      <c r="J3533" s="7">
        <v>0</v>
      </c>
      <c r="K3533" s="7">
        <v>308</v>
      </c>
      <c r="L3533" s="164">
        <v>1</v>
      </c>
      <c r="M3533" s="16">
        <v>0</v>
      </c>
      <c r="N3533" s="13">
        <v>46113</v>
      </c>
    </row>
    <row r="3534" spans="1:14" x14ac:dyDescent="0.15">
      <c r="A3534" s="163" t="s">
        <v>554</v>
      </c>
      <c r="B3534" s="164">
        <v>10067</v>
      </c>
      <c r="C3534" s="163" t="s">
        <v>481</v>
      </c>
      <c r="D3534" s="164">
        <v>1</v>
      </c>
      <c r="E3534" s="7">
        <v>275</v>
      </c>
      <c r="F3534" s="7">
        <v>0</v>
      </c>
      <c r="G3534" s="7">
        <v>0</v>
      </c>
      <c r="H3534" s="7">
        <v>55</v>
      </c>
      <c r="I3534" s="7">
        <v>220</v>
      </c>
      <c r="J3534" s="7">
        <v>0</v>
      </c>
      <c r="K3534" s="7">
        <v>220</v>
      </c>
      <c r="L3534" s="164">
        <v>1</v>
      </c>
      <c r="M3534" s="16">
        <v>0</v>
      </c>
      <c r="N3534" s="13">
        <v>46113</v>
      </c>
    </row>
    <row r="3535" spans="1:14" x14ac:dyDescent="0.15">
      <c r="A3535" s="163" t="s">
        <v>538</v>
      </c>
      <c r="B3535" s="164">
        <v>10645</v>
      </c>
      <c r="C3535" s="163" t="s">
        <v>519</v>
      </c>
      <c r="D3535" s="164">
        <v>1</v>
      </c>
      <c r="E3535" s="7">
        <v>340</v>
      </c>
      <c r="F3535" s="7">
        <v>0</v>
      </c>
      <c r="G3535" s="7">
        <v>0</v>
      </c>
      <c r="H3535" s="7">
        <v>0</v>
      </c>
      <c r="I3535" s="7">
        <v>340</v>
      </c>
      <c r="J3535" s="7">
        <v>0</v>
      </c>
      <c r="K3535" s="7">
        <v>340</v>
      </c>
      <c r="L3535" s="164">
        <v>1</v>
      </c>
      <c r="M3535" s="16">
        <v>0</v>
      </c>
      <c r="N3535" s="13">
        <v>46113</v>
      </c>
    </row>
    <row r="3536" spans="1:14" x14ac:dyDescent="0.15">
      <c r="A3536" s="163" t="s">
        <v>576</v>
      </c>
      <c r="B3536" s="164">
        <v>10111</v>
      </c>
      <c r="C3536" s="163" t="s">
        <v>483</v>
      </c>
      <c r="D3536" s="164">
        <v>1</v>
      </c>
      <c r="E3536" s="7">
        <v>355</v>
      </c>
      <c r="F3536" s="7">
        <v>0</v>
      </c>
      <c r="G3536" s="7">
        <v>0</v>
      </c>
      <c r="H3536" s="7">
        <v>0</v>
      </c>
      <c r="I3536" s="7">
        <v>355</v>
      </c>
      <c r="J3536" s="7">
        <v>0</v>
      </c>
      <c r="K3536" s="7">
        <v>355</v>
      </c>
      <c r="L3536" s="164">
        <v>1</v>
      </c>
      <c r="M3536" s="16">
        <v>0</v>
      </c>
      <c r="N3536" s="13">
        <v>46113</v>
      </c>
    </row>
    <row r="3537" spans="1:14" x14ac:dyDescent="0.15">
      <c r="A3537" s="163" t="s">
        <v>485</v>
      </c>
      <c r="B3537" s="164">
        <v>10090</v>
      </c>
      <c r="C3537" s="163" t="s">
        <v>481</v>
      </c>
      <c r="D3537" s="164">
        <v>1</v>
      </c>
      <c r="E3537" s="7">
        <v>315</v>
      </c>
      <c r="F3537" s="7">
        <v>0</v>
      </c>
      <c r="G3537" s="7">
        <v>0</v>
      </c>
      <c r="H3537" s="7">
        <v>0</v>
      </c>
      <c r="I3537" s="7">
        <v>315</v>
      </c>
      <c r="J3537" s="7">
        <v>0</v>
      </c>
      <c r="K3537" s="7">
        <v>315</v>
      </c>
      <c r="L3537" s="164">
        <v>1</v>
      </c>
      <c r="M3537" s="16">
        <v>0</v>
      </c>
      <c r="N3537" s="13">
        <v>46113</v>
      </c>
    </row>
    <row r="3538" spans="1:14" x14ac:dyDescent="0.15">
      <c r="A3538" s="163" t="s">
        <v>799</v>
      </c>
      <c r="B3538" s="164">
        <v>10444</v>
      </c>
      <c r="C3538" s="163" t="s">
        <v>99</v>
      </c>
      <c r="D3538" s="164">
        <v>1</v>
      </c>
      <c r="E3538" s="7">
        <v>75</v>
      </c>
      <c r="F3538" s="7">
        <v>0</v>
      </c>
      <c r="G3538" s="7">
        <v>0</v>
      </c>
      <c r="H3538" s="7">
        <v>0</v>
      </c>
      <c r="I3538" s="7">
        <v>75</v>
      </c>
      <c r="J3538" s="7">
        <v>0</v>
      </c>
      <c r="K3538" s="7">
        <v>75</v>
      </c>
      <c r="L3538" s="164">
        <v>1</v>
      </c>
      <c r="M3538" s="16">
        <v>0</v>
      </c>
      <c r="N3538" s="13">
        <v>46113</v>
      </c>
    </row>
    <row r="3539" spans="1:14" x14ac:dyDescent="0.15">
      <c r="A3539" s="163" t="s">
        <v>488</v>
      </c>
      <c r="B3539" s="164">
        <v>10440</v>
      </c>
      <c r="C3539" s="163" t="s">
        <v>99</v>
      </c>
      <c r="D3539" s="164">
        <v>1</v>
      </c>
      <c r="E3539" s="7">
        <v>88</v>
      </c>
      <c r="F3539" s="7">
        <v>0</v>
      </c>
      <c r="G3539" s="7">
        <v>0</v>
      </c>
      <c r="H3539" s="7">
        <v>0</v>
      </c>
      <c r="I3539" s="7">
        <v>88</v>
      </c>
      <c r="J3539" s="7">
        <v>0</v>
      </c>
      <c r="K3539" s="7">
        <v>88</v>
      </c>
      <c r="L3539" s="164">
        <v>1</v>
      </c>
      <c r="M3539" s="16">
        <v>0</v>
      </c>
      <c r="N3539" s="13">
        <v>46113</v>
      </c>
    </row>
    <row r="3540" spans="1:14" x14ac:dyDescent="0.15">
      <c r="A3540" s="163" t="s">
        <v>853</v>
      </c>
      <c r="B3540" s="164">
        <v>10715</v>
      </c>
      <c r="C3540" s="163" t="s">
        <v>99</v>
      </c>
      <c r="D3540" s="164">
        <v>1</v>
      </c>
      <c r="E3540" s="7">
        <v>155</v>
      </c>
      <c r="F3540" s="7">
        <v>0</v>
      </c>
      <c r="G3540" s="7">
        <v>0</v>
      </c>
      <c r="H3540" s="7">
        <v>0</v>
      </c>
      <c r="I3540" s="7">
        <v>155</v>
      </c>
      <c r="J3540" s="7">
        <v>0</v>
      </c>
      <c r="K3540" s="7">
        <v>155</v>
      </c>
      <c r="L3540" s="164">
        <v>1</v>
      </c>
      <c r="M3540" s="16">
        <v>0</v>
      </c>
      <c r="N3540" s="13">
        <v>46113</v>
      </c>
    </row>
    <row r="3541" spans="1:14" x14ac:dyDescent="0.15">
      <c r="A3541" s="163" t="s">
        <v>552</v>
      </c>
      <c r="B3541" s="164">
        <v>10211</v>
      </c>
      <c r="C3541" s="163" t="s">
        <v>491</v>
      </c>
      <c r="D3541" s="164">
        <v>1</v>
      </c>
      <c r="E3541" s="7">
        <v>265</v>
      </c>
      <c r="F3541" s="7">
        <v>0</v>
      </c>
      <c r="G3541" s="7">
        <v>0</v>
      </c>
      <c r="H3541" s="7">
        <v>0</v>
      </c>
      <c r="I3541" s="7">
        <v>265</v>
      </c>
      <c r="J3541" s="7">
        <v>0</v>
      </c>
      <c r="K3541" s="7">
        <v>265</v>
      </c>
      <c r="L3541" s="164">
        <v>1</v>
      </c>
      <c r="M3541" s="16">
        <v>0</v>
      </c>
      <c r="N3541" s="13">
        <v>46113</v>
      </c>
    </row>
    <row r="3542" spans="1:14" x14ac:dyDescent="0.15">
      <c r="A3542" s="163" t="s">
        <v>506</v>
      </c>
      <c r="B3542" s="164">
        <v>10221</v>
      </c>
      <c r="C3542" s="163" t="s">
        <v>491</v>
      </c>
      <c r="D3542" s="164">
        <v>2</v>
      </c>
      <c r="E3542" s="7">
        <v>510</v>
      </c>
      <c r="F3542" s="7">
        <v>0</v>
      </c>
      <c r="G3542" s="7">
        <v>0</v>
      </c>
      <c r="H3542" s="7">
        <v>0</v>
      </c>
      <c r="I3542" s="7">
        <v>510</v>
      </c>
      <c r="J3542" s="7">
        <v>0</v>
      </c>
      <c r="K3542" s="7">
        <v>510</v>
      </c>
      <c r="L3542" s="164">
        <v>1</v>
      </c>
      <c r="M3542" s="16">
        <v>0</v>
      </c>
      <c r="N3542" s="13">
        <v>46113</v>
      </c>
    </row>
    <row r="3543" spans="1:14" x14ac:dyDescent="0.15">
      <c r="A3543" s="163" t="s">
        <v>556</v>
      </c>
      <c r="B3543" s="164">
        <v>10220</v>
      </c>
      <c r="C3543" s="163" t="s">
        <v>491</v>
      </c>
      <c r="D3543" s="164">
        <v>1</v>
      </c>
      <c r="E3543" s="7">
        <v>225</v>
      </c>
      <c r="F3543" s="7">
        <v>0</v>
      </c>
      <c r="G3543" s="7">
        <v>0</v>
      </c>
      <c r="H3543" s="7">
        <v>0</v>
      </c>
      <c r="I3543" s="7">
        <v>225</v>
      </c>
      <c r="J3543" s="7">
        <v>0</v>
      </c>
      <c r="K3543" s="7">
        <v>225</v>
      </c>
      <c r="L3543" s="164">
        <v>1</v>
      </c>
      <c r="M3543" s="16">
        <v>0</v>
      </c>
      <c r="N3543" s="13">
        <v>46113</v>
      </c>
    </row>
    <row r="3544" spans="1:14" x14ac:dyDescent="0.15">
      <c r="A3544" s="163" t="s">
        <v>493</v>
      </c>
      <c r="B3544" s="164">
        <v>10264</v>
      </c>
      <c r="C3544" s="163" t="s">
        <v>9</v>
      </c>
      <c r="D3544" s="164">
        <v>2</v>
      </c>
      <c r="E3544" s="7">
        <v>380</v>
      </c>
      <c r="F3544" s="7">
        <v>0</v>
      </c>
      <c r="G3544" s="7">
        <v>0</v>
      </c>
      <c r="H3544" s="7">
        <v>0</v>
      </c>
      <c r="I3544" s="7">
        <v>380</v>
      </c>
      <c r="J3544" s="7">
        <v>0</v>
      </c>
      <c r="K3544" s="7">
        <v>380</v>
      </c>
      <c r="L3544" s="164">
        <v>1</v>
      </c>
      <c r="M3544" s="16">
        <v>0</v>
      </c>
      <c r="N3544" s="13">
        <v>46113</v>
      </c>
    </row>
    <row r="3545" spans="1:14" x14ac:dyDescent="0.15">
      <c r="A3545" s="163" t="s">
        <v>507</v>
      </c>
      <c r="B3545" s="164">
        <v>10373</v>
      </c>
      <c r="C3545" s="163" t="s">
        <v>9</v>
      </c>
      <c r="D3545" s="164">
        <v>2</v>
      </c>
      <c r="E3545" s="7">
        <v>550</v>
      </c>
      <c r="F3545" s="7">
        <v>0</v>
      </c>
      <c r="G3545" s="7">
        <v>0</v>
      </c>
      <c r="H3545" s="7">
        <v>0</v>
      </c>
      <c r="I3545" s="7">
        <v>550</v>
      </c>
      <c r="J3545" s="7">
        <v>0</v>
      </c>
      <c r="K3545" s="7">
        <v>550</v>
      </c>
      <c r="L3545" s="164">
        <v>1</v>
      </c>
      <c r="M3545" s="16">
        <v>0</v>
      </c>
      <c r="N3545" s="13">
        <v>46113</v>
      </c>
    </row>
    <row r="3546" spans="1:14" x14ac:dyDescent="0.15">
      <c r="A3546" s="163" t="s">
        <v>527</v>
      </c>
      <c r="B3546" s="164">
        <v>10382</v>
      </c>
      <c r="C3546" s="163" t="s">
        <v>9</v>
      </c>
      <c r="D3546" s="164">
        <v>1</v>
      </c>
      <c r="E3546" s="7">
        <v>235</v>
      </c>
      <c r="F3546" s="7">
        <v>0</v>
      </c>
      <c r="G3546" s="7">
        <v>0</v>
      </c>
      <c r="H3546" s="7">
        <v>0</v>
      </c>
      <c r="I3546" s="7">
        <v>235</v>
      </c>
      <c r="J3546" s="7">
        <v>0</v>
      </c>
      <c r="K3546" s="7">
        <v>235</v>
      </c>
      <c r="L3546" s="164">
        <v>1</v>
      </c>
      <c r="M3546" s="16">
        <v>0</v>
      </c>
      <c r="N3546" s="13">
        <v>46113</v>
      </c>
    </row>
    <row r="3547" spans="1:14" x14ac:dyDescent="0.15">
      <c r="A3547" s="163" t="s">
        <v>496</v>
      </c>
      <c r="B3547" s="164">
        <v>10360</v>
      </c>
      <c r="C3547" s="163" t="s">
        <v>19</v>
      </c>
      <c r="D3547" s="164">
        <v>1</v>
      </c>
      <c r="E3547" s="7">
        <v>385</v>
      </c>
      <c r="F3547" s="7">
        <v>0</v>
      </c>
      <c r="G3547" s="7">
        <v>0</v>
      </c>
      <c r="H3547" s="7">
        <v>38.409999999999997</v>
      </c>
      <c r="I3547" s="7">
        <v>346.59</v>
      </c>
      <c r="J3547" s="7">
        <v>0</v>
      </c>
      <c r="K3547" s="7">
        <v>346.59</v>
      </c>
      <c r="L3547" s="164">
        <v>1</v>
      </c>
      <c r="M3547" s="16">
        <v>0</v>
      </c>
      <c r="N3547" s="13">
        <v>46113</v>
      </c>
    </row>
    <row r="3548" spans="1:14" x14ac:dyDescent="0.15">
      <c r="A3548" s="163" t="s">
        <v>498</v>
      </c>
      <c r="B3548" s="164">
        <v>10356</v>
      </c>
      <c r="C3548" s="163" t="s">
        <v>19</v>
      </c>
      <c r="D3548" s="164">
        <v>1</v>
      </c>
      <c r="E3548" s="7">
        <v>360</v>
      </c>
      <c r="F3548" s="7">
        <v>0</v>
      </c>
      <c r="G3548" s="7">
        <v>0</v>
      </c>
      <c r="H3548" s="7">
        <v>0</v>
      </c>
      <c r="I3548" s="7">
        <v>360</v>
      </c>
      <c r="J3548" s="7">
        <v>0</v>
      </c>
      <c r="K3548" s="7">
        <v>360</v>
      </c>
      <c r="L3548" s="164">
        <v>1</v>
      </c>
      <c r="M3548" s="16">
        <v>0</v>
      </c>
      <c r="N3548" s="13">
        <v>46113</v>
      </c>
    </row>
    <row r="3549" spans="1:14" x14ac:dyDescent="0.15">
      <c r="A3549" s="163" t="s">
        <v>568</v>
      </c>
      <c r="B3549" s="164">
        <v>10545</v>
      </c>
      <c r="C3549" s="163" t="s">
        <v>19</v>
      </c>
      <c r="D3549" s="164">
        <v>1</v>
      </c>
      <c r="E3549" s="7">
        <v>340</v>
      </c>
      <c r="F3549" s="7">
        <v>0</v>
      </c>
      <c r="G3549" s="7">
        <v>0</v>
      </c>
      <c r="H3549" s="7">
        <v>46.33</v>
      </c>
      <c r="I3549" s="7">
        <v>293.67</v>
      </c>
      <c r="J3549" s="7">
        <v>0</v>
      </c>
      <c r="K3549" s="7">
        <v>293.67</v>
      </c>
      <c r="L3549" s="164">
        <v>1</v>
      </c>
      <c r="M3549" s="16">
        <v>0</v>
      </c>
      <c r="N3549" s="13">
        <v>46113</v>
      </c>
    </row>
    <row r="3550" spans="1:14" x14ac:dyDescent="0.15">
      <c r="A3550" s="163" t="s">
        <v>512</v>
      </c>
      <c r="B3550" s="164">
        <v>10427</v>
      </c>
      <c r="C3550" s="163" t="s">
        <v>12</v>
      </c>
      <c r="D3550" s="164">
        <v>1</v>
      </c>
      <c r="E3550" s="7">
        <v>359</v>
      </c>
      <c r="F3550" s="7">
        <v>0</v>
      </c>
      <c r="G3550" s="7">
        <v>0</v>
      </c>
      <c r="H3550" s="7">
        <v>0</v>
      </c>
      <c r="I3550" s="7">
        <v>359</v>
      </c>
      <c r="J3550" s="7">
        <v>0</v>
      </c>
      <c r="K3550" s="7">
        <v>359</v>
      </c>
      <c r="L3550" s="164">
        <v>1</v>
      </c>
      <c r="M3550" s="16">
        <v>0</v>
      </c>
      <c r="N3550" s="13">
        <v>46113</v>
      </c>
    </row>
    <row r="3551" spans="1:14" x14ac:dyDescent="0.15">
      <c r="A3551" s="163" t="s">
        <v>532</v>
      </c>
      <c r="B3551" s="164">
        <v>10421</v>
      </c>
      <c r="C3551" s="163" t="s">
        <v>79</v>
      </c>
      <c r="D3551" s="164">
        <v>1</v>
      </c>
      <c r="E3551" s="7">
        <v>238</v>
      </c>
      <c r="F3551" s="7">
        <v>0</v>
      </c>
      <c r="G3551" s="7">
        <v>0</v>
      </c>
      <c r="H3551" s="7">
        <v>0</v>
      </c>
      <c r="I3551" s="7">
        <v>238</v>
      </c>
      <c r="J3551" s="7">
        <v>0</v>
      </c>
      <c r="K3551" s="7">
        <v>238</v>
      </c>
      <c r="L3551" s="164">
        <v>1</v>
      </c>
      <c r="M3551" s="16">
        <v>0</v>
      </c>
      <c r="N3551" s="13">
        <v>46113</v>
      </c>
    </row>
    <row r="3552" spans="1:14" x14ac:dyDescent="0.15">
      <c r="A3552" s="163" t="s">
        <v>499</v>
      </c>
      <c r="B3552" s="164">
        <v>10423</v>
      </c>
      <c r="C3552" s="163" t="s">
        <v>79</v>
      </c>
      <c r="D3552" s="164">
        <v>1</v>
      </c>
      <c r="E3552" s="7">
        <v>280</v>
      </c>
      <c r="F3552" s="7">
        <v>0</v>
      </c>
      <c r="G3552" s="7">
        <v>0</v>
      </c>
      <c r="H3552" s="7">
        <v>0</v>
      </c>
      <c r="I3552" s="7">
        <v>280</v>
      </c>
      <c r="J3552" s="7">
        <v>0</v>
      </c>
      <c r="K3552" s="7">
        <v>280</v>
      </c>
      <c r="L3552" s="164">
        <v>1</v>
      </c>
      <c r="M3552" s="16">
        <v>0</v>
      </c>
      <c r="N3552" s="13">
        <v>46113</v>
      </c>
    </row>
    <row r="3553" spans="1:14" x14ac:dyDescent="0.15">
      <c r="A3553" s="163" t="s">
        <v>613</v>
      </c>
      <c r="B3553" s="164">
        <v>10493</v>
      </c>
      <c r="C3553" s="163" t="s">
        <v>98</v>
      </c>
      <c r="D3553" s="164">
        <v>1</v>
      </c>
      <c r="E3553" s="7">
        <v>58</v>
      </c>
      <c r="F3553" s="7">
        <v>0</v>
      </c>
      <c r="G3553" s="7">
        <v>0</v>
      </c>
      <c r="H3553" s="7">
        <v>0</v>
      </c>
      <c r="I3553" s="7">
        <v>58</v>
      </c>
      <c r="J3553" s="7">
        <v>0</v>
      </c>
      <c r="K3553" s="7">
        <v>58</v>
      </c>
      <c r="L3553" s="164">
        <v>1</v>
      </c>
      <c r="M3553" s="16">
        <v>0</v>
      </c>
      <c r="N3553" s="13">
        <v>46113</v>
      </c>
    </row>
    <row r="3554" spans="1:14" x14ac:dyDescent="0.15">
      <c r="A3554" s="163" t="s">
        <v>427</v>
      </c>
      <c r="B3554" s="164">
        <v>10633</v>
      </c>
      <c r="C3554" s="163" t="s">
        <v>727</v>
      </c>
      <c r="D3554" s="164">
        <v>5</v>
      </c>
      <c r="E3554" s="7">
        <v>795</v>
      </c>
      <c r="F3554" s="7">
        <v>0</v>
      </c>
      <c r="G3554" s="7">
        <v>0</v>
      </c>
      <c r="H3554" s="7">
        <v>47.59</v>
      </c>
      <c r="I3554" s="7">
        <v>747.41</v>
      </c>
      <c r="J3554" s="7">
        <v>0</v>
      </c>
      <c r="K3554" s="7">
        <v>747.41</v>
      </c>
      <c r="L3554" s="164">
        <v>1</v>
      </c>
      <c r="M3554" s="16">
        <v>0</v>
      </c>
      <c r="N3554" s="13">
        <v>46113</v>
      </c>
    </row>
    <row r="3555" spans="1:14" x14ac:dyDescent="0.15">
      <c r="A3555" s="163" t="s">
        <v>500</v>
      </c>
      <c r="B3555" s="164">
        <v>10494</v>
      </c>
      <c r="C3555" s="163" t="s">
        <v>98</v>
      </c>
      <c r="D3555" s="164">
        <v>4</v>
      </c>
      <c r="E3555" s="7">
        <v>152</v>
      </c>
      <c r="F3555" s="7">
        <v>0</v>
      </c>
      <c r="G3555" s="7">
        <v>0</v>
      </c>
      <c r="H3555" s="7">
        <v>0</v>
      </c>
      <c r="I3555" s="7">
        <v>152</v>
      </c>
      <c r="J3555" s="7">
        <v>0</v>
      </c>
      <c r="K3555" s="7">
        <v>152</v>
      </c>
      <c r="L3555" s="164">
        <v>1</v>
      </c>
      <c r="M3555" s="16">
        <v>0</v>
      </c>
      <c r="N3555" s="13">
        <v>46113</v>
      </c>
    </row>
    <row r="3556" spans="1:14" x14ac:dyDescent="0.15">
      <c r="A3556" s="163" t="s">
        <v>115</v>
      </c>
      <c r="B3556" s="164">
        <v>10489</v>
      </c>
      <c r="C3556" s="163" t="s">
        <v>98</v>
      </c>
      <c r="D3556" s="164">
        <v>5</v>
      </c>
      <c r="E3556" s="7">
        <v>225</v>
      </c>
      <c r="F3556" s="7">
        <v>0</v>
      </c>
      <c r="G3556" s="7">
        <v>0</v>
      </c>
      <c r="H3556" s="7">
        <v>6.24</v>
      </c>
      <c r="I3556" s="7">
        <v>218.76</v>
      </c>
      <c r="J3556" s="7">
        <v>0</v>
      </c>
      <c r="K3556" s="7">
        <v>218.76</v>
      </c>
      <c r="L3556" s="164">
        <v>1</v>
      </c>
      <c r="M3556" s="16">
        <v>0</v>
      </c>
      <c r="N3556" s="13">
        <v>46113</v>
      </c>
    </row>
    <row r="3557" spans="1:14" x14ac:dyDescent="0.15">
      <c r="A3557" s="163" t="s">
        <v>886</v>
      </c>
      <c r="B3557" s="164">
        <v>10601</v>
      </c>
      <c r="C3557" s="163" t="s">
        <v>399</v>
      </c>
      <c r="D3557" s="164">
        <v>1</v>
      </c>
      <c r="E3557" s="7">
        <v>0</v>
      </c>
      <c r="F3557" s="7">
        <v>0</v>
      </c>
      <c r="G3557" s="7">
        <v>0</v>
      </c>
      <c r="H3557" s="7">
        <v>0</v>
      </c>
      <c r="I3557" s="7">
        <v>0</v>
      </c>
      <c r="J3557" s="7">
        <v>0</v>
      </c>
      <c r="K3557" s="7">
        <v>0</v>
      </c>
      <c r="L3557" s="164">
        <v>0</v>
      </c>
      <c r="M3557" s="16">
        <v>0</v>
      </c>
      <c r="N3557" s="13">
        <v>46113</v>
      </c>
    </row>
    <row r="3558" spans="1:14" x14ac:dyDescent="0.15">
      <c r="A3558" s="163" t="s">
        <v>429</v>
      </c>
      <c r="B3558" s="164">
        <v>10632</v>
      </c>
      <c r="C3558" s="163" t="s">
        <v>727</v>
      </c>
      <c r="D3558" s="164">
        <v>3</v>
      </c>
      <c r="E3558" s="7">
        <v>477</v>
      </c>
      <c r="F3558" s="7">
        <v>0</v>
      </c>
      <c r="G3558" s="7">
        <v>0</v>
      </c>
      <c r="H3558" s="7">
        <v>21.67</v>
      </c>
      <c r="I3558" s="7">
        <v>455.33</v>
      </c>
      <c r="J3558" s="7">
        <v>0</v>
      </c>
      <c r="K3558" s="7">
        <v>455.33</v>
      </c>
      <c r="L3558" s="164">
        <v>1</v>
      </c>
      <c r="M3558" s="16">
        <v>0</v>
      </c>
      <c r="N3558" s="13">
        <v>46113</v>
      </c>
    </row>
    <row r="3559" spans="1:14" x14ac:dyDescent="0.15">
      <c r="A3559" s="163" t="s">
        <v>466</v>
      </c>
      <c r="B3559" s="164">
        <v>10749</v>
      </c>
      <c r="C3559" s="163" t="s">
        <v>727</v>
      </c>
      <c r="D3559" s="164">
        <v>2</v>
      </c>
      <c r="E3559" s="7">
        <v>358</v>
      </c>
      <c r="F3559" s="7">
        <v>0</v>
      </c>
      <c r="G3559" s="7">
        <v>0</v>
      </c>
      <c r="H3559" s="7">
        <v>0</v>
      </c>
      <c r="I3559" s="7">
        <v>358</v>
      </c>
      <c r="J3559" s="7">
        <v>0</v>
      </c>
      <c r="K3559" s="7">
        <v>358</v>
      </c>
      <c r="L3559" s="164">
        <v>1</v>
      </c>
      <c r="M3559" s="16"/>
      <c r="N3559" s="13">
        <v>46116</v>
      </c>
    </row>
    <row r="3560" spans="1:14" x14ac:dyDescent="0.15">
      <c r="A3560" s="163" t="s">
        <v>798</v>
      </c>
      <c r="B3560" s="164">
        <v>10660</v>
      </c>
      <c r="C3560" s="163" t="s">
        <v>9</v>
      </c>
      <c r="D3560" s="164">
        <v>2</v>
      </c>
      <c r="E3560" s="7">
        <v>530</v>
      </c>
      <c r="F3560" s="7">
        <v>0</v>
      </c>
      <c r="G3560" s="7">
        <v>0</v>
      </c>
      <c r="H3560" s="7">
        <v>0</v>
      </c>
      <c r="I3560" s="7">
        <v>530</v>
      </c>
      <c r="J3560" s="7">
        <v>0</v>
      </c>
      <c r="K3560" s="7">
        <v>530</v>
      </c>
      <c r="L3560" s="164">
        <v>1</v>
      </c>
      <c r="M3560" s="16"/>
      <c r="N3560" s="13">
        <v>46116</v>
      </c>
    </row>
    <row r="3561" spans="1:14" x14ac:dyDescent="0.15">
      <c r="A3561" s="163" t="s">
        <v>477</v>
      </c>
      <c r="B3561" s="164">
        <v>10449</v>
      </c>
      <c r="C3561" s="163" t="s">
        <v>38</v>
      </c>
      <c r="D3561" s="164">
        <v>1</v>
      </c>
      <c r="E3561" s="7">
        <v>260</v>
      </c>
      <c r="F3561" s="7">
        <v>0</v>
      </c>
      <c r="G3561" s="7">
        <v>0</v>
      </c>
      <c r="H3561" s="7">
        <v>0</v>
      </c>
      <c r="I3561" s="7">
        <v>260</v>
      </c>
      <c r="J3561" s="7">
        <v>0</v>
      </c>
      <c r="K3561" s="7">
        <v>260</v>
      </c>
      <c r="L3561" s="164">
        <v>1</v>
      </c>
      <c r="M3561" s="16"/>
      <c r="N3561" s="13">
        <v>46116</v>
      </c>
    </row>
    <row r="3562" spans="1:14" x14ac:dyDescent="0.15">
      <c r="A3562" s="163" t="s">
        <v>615</v>
      </c>
      <c r="B3562" s="164">
        <v>10462</v>
      </c>
      <c r="C3562" s="163" t="s">
        <v>38</v>
      </c>
      <c r="D3562" s="164">
        <v>1</v>
      </c>
      <c r="E3562" s="7">
        <v>410</v>
      </c>
      <c r="F3562" s="7">
        <v>0</v>
      </c>
      <c r="G3562" s="7">
        <v>0</v>
      </c>
      <c r="H3562" s="7">
        <v>0</v>
      </c>
      <c r="I3562" s="7">
        <v>410</v>
      </c>
      <c r="J3562" s="7">
        <v>0</v>
      </c>
      <c r="K3562" s="7">
        <v>410</v>
      </c>
      <c r="L3562" s="164">
        <v>1</v>
      </c>
      <c r="M3562" s="16"/>
      <c r="N3562" s="13">
        <v>46116</v>
      </c>
    </row>
    <row r="3563" spans="1:14" x14ac:dyDescent="0.15">
      <c r="A3563" s="163" t="s">
        <v>537</v>
      </c>
      <c r="B3563" s="164">
        <v>10397</v>
      </c>
      <c r="C3563" s="163" t="s">
        <v>32</v>
      </c>
      <c r="D3563" s="164">
        <v>1</v>
      </c>
      <c r="E3563" s="7">
        <v>575</v>
      </c>
      <c r="F3563" s="7">
        <v>0</v>
      </c>
      <c r="G3563" s="7">
        <v>0</v>
      </c>
      <c r="H3563" s="7">
        <v>0</v>
      </c>
      <c r="I3563" s="7">
        <v>575</v>
      </c>
      <c r="J3563" s="7">
        <v>0</v>
      </c>
      <c r="K3563" s="7">
        <v>575</v>
      </c>
      <c r="L3563" s="164">
        <v>1</v>
      </c>
      <c r="M3563" s="16"/>
      <c r="N3563" s="13">
        <v>46116</v>
      </c>
    </row>
    <row r="3564" spans="1:14" x14ac:dyDescent="0.15">
      <c r="A3564" s="163" t="s">
        <v>584</v>
      </c>
      <c r="B3564" s="164">
        <v>10069</v>
      </c>
      <c r="C3564" s="163" t="s">
        <v>481</v>
      </c>
      <c r="D3564" s="164">
        <v>1</v>
      </c>
      <c r="E3564" s="7">
        <v>355</v>
      </c>
      <c r="F3564" s="7">
        <v>0</v>
      </c>
      <c r="G3564" s="7">
        <v>0</v>
      </c>
      <c r="H3564" s="7">
        <v>0</v>
      </c>
      <c r="I3564" s="7">
        <v>355</v>
      </c>
      <c r="J3564" s="7">
        <v>0</v>
      </c>
      <c r="K3564" s="7">
        <v>355</v>
      </c>
      <c r="L3564" s="164">
        <v>1</v>
      </c>
      <c r="M3564" s="16"/>
      <c r="N3564" s="13">
        <v>46116</v>
      </c>
    </row>
    <row r="3565" spans="1:14" x14ac:dyDescent="0.15">
      <c r="A3565" s="163" t="s">
        <v>518</v>
      </c>
      <c r="B3565" s="164">
        <v>10145</v>
      </c>
      <c r="C3565" s="163" t="s">
        <v>519</v>
      </c>
      <c r="D3565" s="164">
        <v>2</v>
      </c>
      <c r="E3565" s="7">
        <v>740</v>
      </c>
      <c r="F3565" s="7">
        <v>0</v>
      </c>
      <c r="G3565" s="7">
        <v>0</v>
      </c>
      <c r="H3565" s="7">
        <v>0</v>
      </c>
      <c r="I3565" s="7">
        <v>740</v>
      </c>
      <c r="J3565" s="7">
        <v>0</v>
      </c>
      <c r="K3565" s="7">
        <v>740</v>
      </c>
      <c r="L3565" s="164">
        <v>1</v>
      </c>
      <c r="M3565" s="16"/>
      <c r="N3565" s="13">
        <v>46116</v>
      </c>
    </row>
    <row r="3566" spans="1:14" x14ac:dyDescent="0.15">
      <c r="A3566" s="163" t="s">
        <v>482</v>
      </c>
      <c r="B3566" s="164">
        <v>10109</v>
      </c>
      <c r="C3566" s="163" t="s">
        <v>483</v>
      </c>
      <c r="D3566" s="164">
        <v>1</v>
      </c>
      <c r="E3566" s="7">
        <v>275</v>
      </c>
      <c r="F3566" s="7">
        <v>0</v>
      </c>
      <c r="G3566" s="7">
        <v>0</v>
      </c>
      <c r="H3566" s="7">
        <v>0</v>
      </c>
      <c r="I3566" s="7">
        <v>275</v>
      </c>
      <c r="J3566" s="7">
        <v>0</v>
      </c>
      <c r="K3566" s="7">
        <v>275</v>
      </c>
      <c r="L3566" s="164">
        <v>1</v>
      </c>
      <c r="M3566" s="16"/>
      <c r="N3566" s="13">
        <v>46116</v>
      </c>
    </row>
    <row r="3567" spans="1:14" x14ac:dyDescent="0.15">
      <c r="A3567" s="163" t="s">
        <v>487</v>
      </c>
      <c r="B3567" s="164">
        <v>10442</v>
      </c>
      <c r="C3567" s="163" t="s">
        <v>99</v>
      </c>
      <c r="D3567" s="164">
        <v>1</v>
      </c>
      <c r="E3567" s="7">
        <v>83</v>
      </c>
      <c r="F3567" s="7">
        <v>0</v>
      </c>
      <c r="G3567" s="7">
        <v>0</v>
      </c>
      <c r="H3567" s="7">
        <v>0</v>
      </c>
      <c r="I3567" s="7">
        <v>83</v>
      </c>
      <c r="J3567" s="7">
        <v>0</v>
      </c>
      <c r="K3567" s="7">
        <v>83</v>
      </c>
      <c r="L3567" s="164">
        <v>1</v>
      </c>
      <c r="M3567" s="16"/>
      <c r="N3567" s="13">
        <v>46116</v>
      </c>
    </row>
    <row r="3568" spans="1:14" x14ac:dyDescent="0.15">
      <c r="A3568" s="163" t="s">
        <v>523</v>
      </c>
      <c r="B3568" s="164">
        <v>10446</v>
      </c>
      <c r="C3568" s="163" t="s">
        <v>99</v>
      </c>
      <c r="D3568" s="164">
        <v>4</v>
      </c>
      <c r="E3568" s="7">
        <v>780</v>
      </c>
      <c r="F3568" s="7">
        <v>0</v>
      </c>
      <c r="G3568" s="7">
        <v>0</v>
      </c>
      <c r="H3568" s="7">
        <v>0</v>
      </c>
      <c r="I3568" s="7">
        <v>780</v>
      </c>
      <c r="J3568" s="7">
        <v>0</v>
      </c>
      <c r="K3568" s="7">
        <v>780</v>
      </c>
      <c r="L3568" s="164">
        <v>1</v>
      </c>
      <c r="M3568" s="16"/>
      <c r="N3568" s="13">
        <v>46116</v>
      </c>
    </row>
    <row r="3569" spans="1:14" x14ac:dyDescent="0.15">
      <c r="A3569" s="163" t="s">
        <v>524</v>
      </c>
      <c r="B3569" s="164">
        <v>10443</v>
      </c>
      <c r="C3569" s="163" t="s">
        <v>99</v>
      </c>
      <c r="D3569" s="164">
        <v>1</v>
      </c>
      <c r="E3569" s="7">
        <v>75</v>
      </c>
      <c r="F3569" s="7">
        <v>0</v>
      </c>
      <c r="G3569" s="7">
        <v>0</v>
      </c>
      <c r="H3569" s="7">
        <v>7.71</v>
      </c>
      <c r="I3569" s="7">
        <v>67.290000000000006</v>
      </c>
      <c r="J3569" s="7">
        <v>0</v>
      </c>
      <c r="K3569" s="7">
        <v>67.290000000000006</v>
      </c>
      <c r="L3569" s="164">
        <v>1</v>
      </c>
      <c r="M3569" s="16"/>
      <c r="N3569" s="13">
        <v>46116</v>
      </c>
    </row>
    <row r="3570" spans="1:14" x14ac:dyDescent="0.15">
      <c r="A3570" s="163" t="s">
        <v>488</v>
      </c>
      <c r="B3570" s="164">
        <v>10440</v>
      </c>
      <c r="C3570" s="163" t="s">
        <v>99</v>
      </c>
      <c r="D3570" s="164">
        <v>1</v>
      </c>
      <c r="E3570" s="7">
        <v>88</v>
      </c>
      <c r="F3570" s="7">
        <v>0</v>
      </c>
      <c r="G3570" s="7">
        <v>0</v>
      </c>
      <c r="H3570" s="7">
        <v>0</v>
      </c>
      <c r="I3570" s="7">
        <v>88</v>
      </c>
      <c r="J3570" s="7">
        <v>0</v>
      </c>
      <c r="K3570" s="7">
        <v>88</v>
      </c>
      <c r="L3570" s="164">
        <v>1</v>
      </c>
      <c r="M3570" s="16"/>
      <c r="N3570" s="13">
        <v>46116</v>
      </c>
    </row>
    <row r="3571" spans="1:14" x14ac:dyDescent="0.15">
      <c r="A3571" s="163" t="s">
        <v>489</v>
      </c>
      <c r="B3571" s="164">
        <v>10445</v>
      </c>
      <c r="C3571" s="163" t="s">
        <v>99</v>
      </c>
      <c r="D3571" s="164">
        <v>1</v>
      </c>
      <c r="E3571" s="7">
        <v>195</v>
      </c>
      <c r="F3571" s="7">
        <v>0</v>
      </c>
      <c r="G3571" s="7">
        <v>0</v>
      </c>
      <c r="H3571" s="7">
        <v>0</v>
      </c>
      <c r="I3571" s="7">
        <v>195</v>
      </c>
      <c r="J3571" s="7">
        <v>0</v>
      </c>
      <c r="K3571" s="7">
        <v>195</v>
      </c>
      <c r="L3571" s="164">
        <v>1</v>
      </c>
      <c r="M3571" s="16"/>
      <c r="N3571" s="13">
        <v>46116</v>
      </c>
    </row>
    <row r="3572" spans="1:14" x14ac:dyDescent="0.15">
      <c r="A3572" s="163" t="s">
        <v>853</v>
      </c>
      <c r="B3572" s="164">
        <v>10715</v>
      </c>
      <c r="C3572" s="163" t="s">
        <v>99</v>
      </c>
      <c r="D3572" s="164">
        <v>1</v>
      </c>
      <c r="E3572" s="7">
        <v>155</v>
      </c>
      <c r="F3572" s="7">
        <v>0</v>
      </c>
      <c r="G3572" s="7">
        <v>0</v>
      </c>
      <c r="H3572" s="7">
        <v>0</v>
      </c>
      <c r="I3572" s="7">
        <v>155</v>
      </c>
      <c r="J3572" s="7">
        <v>0</v>
      </c>
      <c r="K3572" s="7">
        <v>155</v>
      </c>
      <c r="L3572" s="164">
        <v>1</v>
      </c>
      <c r="M3572" s="16"/>
      <c r="N3572" s="13">
        <v>46116</v>
      </c>
    </row>
    <row r="3573" spans="1:14" x14ac:dyDescent="0.15">
      <c r="A3573" s="163" t="s">
        <v>551</v>
      </c>
      <c r="B3573" s="164">
        <v>10437</v>
      </c>
      <c r="C3573" s="163" t="s">
        <v>99</v>
      </c>
      <c r="D3573" s="164">
        <v>1</v>
      </c>
      <c r="E3573" s="7">
        <v>105</v>
      </c>
      <c r="F3573" s="7">
        <v>0</v>
      </c>
      <c r="G3573" s="7">
        <v>0</v>
      </c>
      <c r="H3573" s="7">
        <v>0</v>
      </c>
      <c r="I3573" s="7">
        <v>105</v>
      </c>
      <c r="J3573" s="7">
        <v>0</v>
      </c>
      <c r="K3573" s="7">
        <v>105</v>
      </c>
      <c r="L3573" s="164">
        <v>1</v>
      </c>
      <c r="M3573" s="16"/>
      <c r="N3573" s="13">
        <v>46116</v>
      </c>
    </row>
    <row r="3574" spans="1:14" x14ac:dyDescent="0.15">
      <c r="A3574" s="163" t="s">
        <v>505</v>
      </c>
      <c r="B3574" s="164">
        <v>10470</v>
      </c>
      <c r="C3574" s="163" t="s">
        <v>5</v>
      </c>
      <c r="D3574" s="164">
        <v>1</v>
      </c>
      <c r="E3574" s="7">
        <v>275</v>
      </c>
      <c r="F3574" s="7">
        <v>0</v>
      </c>
      <c r="G3574" s="7">
        <v>0</v>
      </c>
      <c r="H3574" s="7">
        <v>0</v>
      </c>
      <c r="I3574" s="7">
        <v>275</v>
      </c>
      <c r="J3574" s="7">
        <v>0</v>
      </c>
      <c r="K3574" s="7">
        <v>275</v>
      </c>
      <c r="L3574" s="164">
        <v>1</v>
      </c>
      <c r="M3574" s="16"/>
      <c r="N3574" s="13">
        <v>46116</v>
      </c>
    </row>
    <row r="3575" spans="1:14" x14ac:dyDescent="0.15">
      <c r="A3575" s="163" t="s">
        <v>552</v>
      </c>
      <c r="B3575" s="164">
        <v>10211</v>
      </c>
      <c r="C3575" s="163" t="s">
        <v>491</v>
      </c>
      <c r="D3575" s="164">
        <v>2</v>
      </c>
      <c r="E3575" s="7">
        <v>530</v>
      </c>
      <c r="F3575" s="7">
        <v>0</v>
      </c>
      <c r="G3575" s="7">
        <v>0</v>
      </c>
      <c r="H3575" s="7">
        <v>27.26</v>
      </c>
      <c r="I3575" s="7">
        <v>502.74</v>
      </c>
      <c r="J3575" s="7">
        <v>0</v>
      </c>
      <c r="K3575" s="7">
        <v>502.74</v>
      </c>
      <c r="L3575" s="164">
        <v>1</v>
      </c>
      <c r="M3575" s="16"/>
      <c r="N3575" s="13">
        <v>46116</v>
      </c>
    </row>
    <row r="3576" spans="1:14" x14ac:dyDescent="0.15">
      <c r="A3576" s="163" t="s">
        <v>506</v>
      </c>
      <c r="B3576" s="164">
        <v>10221</v>
      </c>
      <c r="C3576" s="163" t="s">
        <v>491</v>
      </c>
      <c r="D3576" s="164">
        <v>5</v>
      </c>
      <c r="E3576" s="7">
        <v>1355</v>
      </c>
      <c r="F3576" s="7">
        <v>0</v>
      </c>
      <c r="G3576" s="7">
        <v>0</v>
      </c>
      <c r="H3576" s="7">
        <v>0</v>
      </c>
      <c r="I3576" s="7">
        <v>1355</v>
      </c>
      <c r="J3576" s="7">
        <v>0</v>
      </c>
      <c r="K3576" s="7">
        <v>1355</v>
      </c>
      <c r="L3576" s="164">
        <v>1</v>
      </c>
      <c r="M3576" s="16"/>
      <c r="N3576" s="13">
        <v>46116</v>
      </c>
    </row>
    <row r="3577" spans="1:14" x14ac:dyDescent="0.15">
      <c r="A3577" s="163" t="s">
        <v>492</v>
      </c>
      <c r="B3577" s="164">
        <v>10216</v>
      </c>
      <c r="C3577" s="163" t="s">
        <v>491</v>
      </c>
      <c r="D3577" s="164">
        <v>1</v>
      </c>
      <c r="E3577" s="7">
        <v>245</v>
      </c>
      <c r="F3577" s="7">
        <v>0</v>
      </c>
      <c r="G3577" s="7">
        <v>0</v>
      </c>
      <c r="H3577" s="7">
        <v>0</v>
      </c>
      <c r="I3577" s="7">
        <v>245</v>
      </c>
      <c r="J3577" s="7">
        <v>0</v>
      </c>
      <c r="K3577" s="7">
        <v>245</v>
      </c>
      <c r="L3577" s="164">
        <v>1</v>
      </c>
      <c r="M3577" s="16"/>
      <c r="N3577" s="13">
        <v>46116</v>
      </c>
    </row>
    <row r="3578" spans="1:14" x14ac:dyDescent="0.15">
      <c r="A3578" s="163" t="s">
        <v>493</v>
      </c>
      <c r="B3578" s="164">
        <v>10264</v>
      </c>
      <c r="C3578" s="163" t="s">
        <v>9</v>
      </c>
      <c r="D3578" s="164">
        <v>5</v>
      </c>
      <c r="E3578" s="7">
        <v>950</v>
      </c>
      <c r="F3578" s="7">
        <v>0</v>
      </c>
      <c r="G3578" s="7">
        <v>0</v>
      </c>
      <c r="H3578" s="7">
        <v>38</v>
      </c>
      <c r="I3578" s="7">
        <v>912</v>
      </c>
      <c r="J3578" s="7">
        <v>0</v>
      </c>
      <c r="K3578" s="7">
        <v>912</v>
      </c>
      <c r="L3578" s="164">
        <v>1</v>
      </c>
      <c r="M3578" s="16"/>
      <c r="N3578" s="13">
        <v>46116</v>
      </c>
    </row>
    <row r="3579" spans="1:14" x14ac:dyDescent="0.15">
      <c r="A3579" s="163" t="s">
        <v>588</v>
      </c>
      <c r="B3579" s="164">
        <v>10371</v>
      </c>
      <c r="C3579" s="163" t="s">
        <v>9</v>
      </c>
      <c r="D3579" s="164">
        <v>1</v>
      </c>
      <c r="E3579" s="7">
        <v>275</v>
      </c>
      <c r="F3579" s="7">
        <v>0</v>
      </c>
      <c r="G3579" s="7">
        <v>0</v>
      </c>
      <c r="H3579" s="7">
        <v>0</v>
      </c>
      <c r="I3579" s="7">
        <v>275</v>
      </c>
      <c r="J3579" s="7">
        <v>0</v>
      </c>
      <c r="K3579" s="7">
        <v>275</v>
      </c>
      <c r="L3579" s="164">
        <v>1</v>
      </c>
      <c r="M3579" s="16"/>
      <c r="N3579" s="13">
        <v>46116</v>
      </c>
    </row>
    <row r="3580" spans="1:14" x14ac:dyDescent="0.15">
      <c r="A3580" s="163" t="s">
        <v>497</v>
      </c>
      <c r="B3580" s="164">
        <v>10359</v>
      </c>
      <c r="C3580" s="163" t="s">
        <v>19</v>
      </c>
      <c r="D3580" s="164">
        <v>2</v>
      </c>
      <c r="E3580" s="7">
        <v>770</v>
      </c>
      <c r="F3580" s="7">
        <v>0</v>
      </c>
      <c r="G3580" s="7">
        <v>0</v>
      </c>
      <c r="H3580" s="7">
        <v>0</v>
      </c>
      <c r="I3580" s="7">
        <v>770</v>
      </c>
      <c r="J3580" s="7">
        <v>0</v>
      </c>
      <c r="K3580" s="7">
        <v>770</v>
      </c>
      <c r="L3580" s="164">
        <v>1</v>
      </c>
      <c r="M3580" s="16"/>
      <c r="N3580" s="13">
        <v>46116</v>
      </c>
    </row>
    <row r="3581" spans="1:14" x14ac:dyDescent="0.15">
      <c r="A3581" s="163" t="s">
        <v>511</v>
      </c>
      <c r="B3581" s="164">
        <v>10227</v>
      </c>
      <c r="C3581" s="163" t="s">
        <v>19</v>
      </c>
      <c r="D3581" s="164">
        <v>3</v>
      </c>
      <c r="E3581" s="7">
        <v>1155</v>
      </c>
      <c r="F3581" s="7">
        <v>0</v>
      </c>
      <c r="G3581" s="7">
        <v>0</v>
      </c>
      <c r="H3581" s="7">
        <v>0</v>
      </c>
      <c r="I3581" s="7">
        <v>1155</v>
      </c>
      <c r="J3581" s="7">
        <v>0</v>
      </c>
      <c r="K3581" s="7">
        <v>1155</v>
      </c>
      <c r="L3581" s="164">
        <v>1</v>
      </c>
      <c r="M3581" s="16"/>
      <c r="N3581" s="13">
        <v>46116</v>
      </c>
    </row>
    <row r="3582" spans="1:14" x14ac:dyDescent="0.15">
      <c r="A3582" s="163" t="s">
        <v>498</v>
      </c>
      <c r="B3582" s="164">
        <v>10356</v>
      </c>
      <c r="C3582" s="163" t="s">
        <v>19</v>
      </c>
      <c r="D3582" s="164">
        <v>1</v>
      </c>
      <c r="E3582" s="7">
        <v>360</v>
      </c>
      <c r="F3582" s="7">
        <v>0</v>
      </c>
      <c r="G3582" s="7">
        <v>0</v>
      </c>
      <c r="H3582" s="7">
        <v>37.03</v>
      </c>
      <c r="I3582" s="7">
        <v>322.97000000000003</v>
      </c>
      <c r="J3582" s="7">
        <v>0</v>
      </c>
      <c r="K3582" s="7">
        <v>322.97000000000003</v>
      </c>
      <c r="L3582" s="164">
        <v>1</v>
      </c>
      <c r="M3582" s="16"/>
      <c r="N3582" s="13">
        <v>46116</v>
      </c>
    </row>
    <row r="3583" spans="1:14" x14ac:dyDescent="0.15">
      <c r="A3583" s="163" t="s">
        <v>499</v>
      </c>
      <c r="B3583" s="164">
        <v>10423</v>
      </c>
      <c r="C3583" s="163" t="s">
        <v>79</v>
      </c>
      <c r="D3583" s="164">
        <v>1</v>
      </c>
      <c r="E3583" s="7">
        <v>280</v>
      </c>
      <c r="F3583" s="7">
        <v>0</v>
      </c>
      <c r="G3583" s="7">
        <v>0</v>
      </c>
      <c r="H3583" s="7">
        <v>0</v>
      </c>
      <c r="I3583" s="7">
        <v>280</v>
      </c>
      <c r="J3583" s="7">
        <v>0</v>
      </c>
      <c r="K3583" s="7">
        <v>280</v>
      </c>
      <c r="L3583" s="164">
        <v>1</v>
      </c>
      <c r="M3583" s="16"/>
      <c r="N3583" s="13">
        <v>46116</v>
      </c>
    </row>
    <row r="3584" spans="1:14" x14ac:dyDescent="0.15">
      <c r="A3584" s="163" t="s">
        <v>659</v>
      </c>
      <c r="B3584" s="164">
        <v>10142</v>
      </c>
      <c r="C3584" s="163" t="s">
        <v>79</v>
      </c>
      <c r="D3584" s="164">
        <v>1</v>
      </c>
      <c r="E3584" s="7">
        <v>320</v>
      </c>
      <c r="F3584" s="7">
        <v>0</v>
      </c>
      <c r="G3584" s="7">
        <v>0</v>
      </c>
      <c r="H3584" s="7">
        <v>0</v>
      </c>
      <c r="I3584" s="7">
        <v>320</v>
      </c>
      <c r="J3584" s="7">
        <v>0</v>
      </c>
      <c r="K3584" s="7">
        <v>320</v>
      </c>
      <c r="L3584" s="164">
        <v>1</v>
      </c>
      <c r="M3584" s="16"/>
      <c r="N3584" s="13">
        <v>46116</v>
      </c>
    </row>
    <row r="3585" spans="1:14" x14ac:dyDescent="0.15">
      <c r="A3585" s="163" t="s">
        <v>536</v>
      </c>
      <c r="B3585" s="164">
        <v>10402</v>
      </c>
      <c r="C3585" s="163" t="s">
        <v>35</v>
      </c>
      <c r="D3585" s="164">
        <v>1</v>
      </c>
      <c r="E3585" s="7">
        <v>285</v>
      </c>
      <c r="F3585" s="7">
        <v>0</v>
      </c>
      <c r="G3585" s="7">
        <v>0</v>
      </c>
      <c r="H3585" s="7">
        <v>0</v>
      </c>
      <c r="I3585" s="7">
        <v>285</v>
      </c>
      <c r="J3585" s="7">
        <v>0</v>
      </c>
      <c r="K3585" s="7">
        <v>285</v>
      </c>
      <c r="L3585" s="164">
        <v>1</v>
      </c>
      <c r="M3585" s="16"/>
      <c r="N3585" s="13">
        <v>46116</v>
      </c>
    </row>
    <row r="3586" spans="1:14" x14ac:dyDescent="0.15">
      <c r="A3586" s="163" t="s">
        <v>917</v>
      </c>
      <c r="B3586" s="164">
        <v>106410</v>
      </c>
      <c r="C3586" s="163" t="s">
        <v>399</v>
      </c>
      <c r="D3586" s="164">
        <v>1</v>
      </c>
      <c r="E3586" s="7">
        <v>0</v>
      </c>
      <c r="F3586" s="7">
        <v>0</v>
      </c>
      <c r="G3586" s="7">
        <v>0</v>
      </c>
      <c r="H3586" s="7">
        <v>0</v>
      </c>
      <c r="I3586" s="7">
        <v>0</v>
      </c>
      <c r="J3586" s="7">
        <v>0</v>
      </c>
      <c r="K3586" s="7">
        <v>0</v>
      </c>
      <c r="L3586" s="164">
        <v>0</v>
      </c>
      <c r="M3586" s="16"/>
      <c r="N3586" s="13">
        <v>46116</v>
      </c>
    </row>
    <row r="3587" spans="1:14" x14ac:dyDescent="0.15">
      <c r="A3587" s="163" t="s">
        <v>427</v>
      </c>
      <c r="B3587" s="164">
        <v>10633</v>
      </c>
      <c r="C3587" s="163" t="s">
        <v>727</v>
      </c>
      <c r="D3587" s="164">
        <v>3</v>
      </c>
      <c r="E3587" s="7">
        <v>477</v>
      </c>
      <c r="F3587" s="7">
        <v>0</v>
      </c>
      <c r="G3587" s="7">
        <v>0</v>
      </c>
      <c r="H3587" s="7">
        <v>0</v>
      </c>
      <c r="I3587" s="7">
        <v>477</v>
      </c>
      <c r="J3587" s="7">
        <v>0</v>
      </c>
      <c r="K3587" s="7">
        <v>477</v>
      </c>
      <c r="L3587" s="164">
        <v>1</v>
      </c>
      <c r="M3587" s="16"/>
      <c r="N3587" s="13">
        <v>46116</v>
      </c>
    </row>
    <row r="3588" spans="1:14" x14ac:dyDescent="0.15">
      <c r="A3588" s="163" t="s">
        <v>429</v>
      </c>
      <c r="B3588" s="164">
        <v>10632</v>
      </c>
      <c r="C3588" s="163" t="s">
        <v>727</v>
      </c>
      <c r="D3588" s="164">
        <v>2</v>
      </c>
      <c r="E3588" s="7">
        <v>318</v>
      </c>
      <c r="F3588" s="7">
        <v>0</v>
      </c>
      <c r="G3588" s="7">
        <v>0</v>
      </c>
      <c r="H3588" s="7">
        <v>0</v>
      </c>
      <c r="I3588" s="7">
        <v>318</v>
      </c>
      <c r="J3588" s="7">
        <v>0</v>
      </c>
      <c r="K3588" s="7">
        <v>318</v>
      </c>
      <c r="L3588" s="164">
        <v>1</v>
      </c>
      <c r="M3588" s="16"/>
      <c r="N3588" s="13">
        <v>46116</v>
      </c>
    </row>
    <row r="3589" spans="1:14" x14ac:dyDescent="0.15">
      <c r="A3589" s="163" t="s">
        <v>477</v>
      </c>
      <c r="B3589" s="164">
        <v>10449</v>
      </c>
      <c r="C3589" s="163" t="s">
        <v>38</v>
      </c>
      <c r="D3589" s="164">
        <v>2</v>
      </c>
      <c r="E3589" s="7">
        <v>520</v>
      </c>
      <c r="F3589" s="7">
        <v>0</v>
      </c>
      <c r="G3589" s="7">
        <v>0</v>
      </c>
      <c r="H3589" s="7">
        <v>0</v>
      </c>
      <c r="I3589" s="7">
        <v>520</v>
      </c>
      <c r="J3589" s="7">
        <v>0</v>
      </c>
      <c r="K3589" s="7">
        <v>520</v>
      </c>
      <c r="L3589" s="164">
        <v>1</v>
      </c>
      <c r="M3589" s="16">
        <v>0</v>
      </c>
      <c r="N3589" s="13">
        <v>46117</v>
      </c>
    </row>
    <row r="3590" spans="1:14" x14ac:dyDescent="0.15">
      <c r="A3590" s="163" t="s">
        <v>502</v>
      </c>
      <c r="B3590" s="164">
        <v>10240</v>
      </c>
      <c r="C3590" s="163" t="s">
        <v>38</v>
      </c>
      <c r="D3590" s="164">
        <v>1</v>
      </c>
      <c r="E3590" s="7">
        <v>95</v>
      </c>
      <c r="F3590" s="7">
        <v>0</v>
      </c>
      <c r="G3590" s="7">
        <v>0</v>
      </c>
      <c r="H3590" s="7">
        <v>7.27</v>
      </c>
      <c r="I3590" s="7">
        <v>87.73</v>
      </c>
      <c r="J3590" s="7">
        <v>0</v>
      </c>
      <c r="K3590" s="7">
        <v>87.73</v>
      </c>
      <c r="L3590" s="164">
        <v>1</v>
      </c>
      <c r="M3590" s="16">
        <v>0</v>
      </c>
      <c r="N3590" s="13">
        <v>46117</v>
      </c>
    </row>
    <row r="3591" spans="1:14" x14ac:dyDescent="0.15">
      <c r="A3591" s="163" t="s">
        <v>478</v>
      </c>
      <c r="B3591" s="164">
        <v>10461</v>
      </c>
      <c r="C3591" s="163" t="s">
        <v>38</v>
      </c>
      <c r="D3591" s="164">
        <v>1</v>
      </c>
      <c r="E3591" s="7">
        <v>275</v>
      </c>
      <c r="F3591" s="7">
        <v>0</v>
      </c>
      <c r="G3591" s="7">
        <v>0</v>
      </c>
      <c r="H3591" s="7">
        <v>0</v>
      </c>
      <c r="I3591" s="7">
        <v>275</v>
      </c>
      <c r="J3591" s="7">
        <v>0</v>
      </c>
      <c r="K3591" s="7">
        <v>275</v>
      </c>
      <c r="L3591" s="164">
        <v>1</v>
      </c>
      <c r="M3591" s="16">
        <v>0</v>
      </c>
      <c r="N3591" s="13">
        <v>46117</v>
      </c>
    </row>
    <row r="3592" spans="1:14" x14ac:dyDescent="0.15">
      <c r="A3592" s="163" t="s">
        <v>615</v>
      </c>
      <c r="B3592" s="164">
        <v>10462</v>
      </c>
      <c r="C3592" s="163" t="s">
        <v>38</v>
      </c>
      <c r="D3592" s="164">
        <v>1</v>
      </c>
      <c r="E3592" s="7">
        <v>410</v>
      </c>
      <c r="F3592" s="7">
        <v>0</v>
      </c>
      <c r="G3592" s="7">
        <v>0</v>
      </c>
      <c r="H3592" s="7">
        <v>0</v>
      </c>
      <c r="I3592" s="7">
        <v>410</v>
      </c>
      <c r="J3592" s="7">
        <v>0</v>
      </c>
      <c r="K3592" s="7">
        <v>410</v>
      </c>
      <c r="L3592" s="164">
        <v>1</v>
      </c>
      <c r="M3592" s="16">
        <v>0</v>
      </c>
      <c r="N3592" s="13">
        <v>46117</v>
      </c>
    </row>
    <row r="3593" spans="1:14" x14ac:dyDescent="0.15">
      <c r="A3593" s="163" t="s">
        <v>583</v>
      </c>
      <c r="B3593" s="164">
        <v>10158</v>
      </c>
      <c r="C3593" s="163" t="s">
        <v>519</v>
      </c>
      <c r="D3593" s="164">
        <v>1</v>
      </c>
      <c r="E3593" s="7">
        <v>385</v>
      </c>
      <c r="F3593" s="7">
        <v>0</v>
      </c>
      <c r="G3593" s="7">
        <v>0</v>
      </c>
      <c r="H3593" s="7">
        <v>0</v>
      </c>
      <c r="I3593" s="7">
        <v>385</v>
      </c>
      <c r="J3593" s="7">
        <v>0</v>
      </c>
      <c r="K3593" s="7">
        <v>385</v>
      </c>
      <c r="L3593" s="164">
        <v>1</v>
      </c>
      <c r="M3593" s="16">
        <v>0</v>
      </c>
      <c r="N3593" s="13">
        <v>46117</v>
      </c>
    </row>
    <row r="3594" spans="1:14" x14ac:dyDescent="0.15">
      <c r="A3594" s="163" t="s">
        <v>575</v>
      </c>
      <c r="B3594" s="164">
        <v>10127</v>
      </c>
      <c r="C3594" s="163" t="s">
        <v>483</v>
      </c>
      <c r="D3594" s="164">
        <v>1</v>
      </c>
      <c r="E3594" s="7">
        <v>355</v>
      </c>
      <c r="F3594" s="7">
        <v>0</v>
      </c>
      <c r="G3594" s="7">
        <v>0</v>
      </c>
      <c r="H3594" s="7">
        <v>0</v>
      </c>
      <c r="I3594" s="7">
        <v>355</v>
      </c>
      <c r="J3594" s="7">
        <v>0</v>
      </c>
      <c r="K3594" s="7">
        <v>355</v>
      </c>
      <c r="L3594" s="164">
        <v>1</v>
      </c>
      <c r="M3594" s="16">
        <v>0</v>
      </c>
      <c r="N3594" s="13">
        <v>46117</v>
      </c>
    </row>
    <row r="3595" spans="1:14" x14ac:dyDescent="0.15">
      <c r="A3595" s="163" t="s">
        <v>735</v>
      </c>
      <c r="B3595" s="164">
        <v>10652</v>
      </c>
      <c r="C3595" s="163" t="s">
        <v>483</v>
      </c>
      <c r="D3595" s="164">
        <v>1</v>
      </c>
      <c r="E3595" s="7">
        <v>315</v>
      </c>
      <c r="F3595" s="7">
        <v>0</v>
      </c>
      <c r="G3595" s="7">
        <v>0</v>
      </c>
      <c r="H3595" s="7">
        <v>0</v>
      </c>
      <c r="I3595" s="7">
        <v>315</v>
      </c>
      <c r="J3595" s="7">
        <v>0</v>
      </c>
      <c r="K3595" s="7">
        <v>315</v>
      </c>
      <c r="L3595" s="164">
        <v>1</v>
      </c>
      <c r="M3595" s="16">
        <v>0</v>
      </c>
      <c r="N3595" s="13">
        <v>46117</v>
      </c>
    </row>
    <row r="3596" spans="1:14" x14ac:dyDescent="0.15">
      <c r="A3596" s="163" t="s">
        <v>576</v>
      </c>
      <c r="B3596" s="164">
        <v>10111</v>
      </c>
      <c r="C3596" s="163" t="s">
        <v>483</v>
      </c>
      <c r="D3596" s="164">
        <v>1</v>
      </c>
      <c r="E3596" s="7">
        <v>355</v>
      </c>
      <c r="F3596" s="7">
        <v>0</v>
      </c>
      <c r="G3596" s="7">
        <v>0</v>
      </c>
      <c r="H3596" s="7">
        <v>71</v>
      </c>
      <c r="I3596" s="7">
        <v>284</v>
      </c>
      <c r="J3596" s="7">
        <v>0</v>
      </c>
      <c r="K3596" s="7">
        <v>284</v>
      </c>
      <c r="L3596" s="164">
        <v>1</v>
      </c>
      <c r="M3596" s="16">
        <v>0</v>
      </c>
      <c r="N3596" s="13">
        <v>46117</v>
      </c>
    </row>
    <row r="3597" spans="1:14" x14ac:dyDescent="0.15">
      <c r="A3597" s="163" t="s">
        <v>738</v>
      </c>
      <c r="B3597" s="164">
        <v>10073</v>
      </c>
      <c r="C3597" s="163" t="s">
        <v>541</v>
      </c>
      <c r="D3597" s="164">
        <v>1</v>
      </c>
      <c r="E3597" s="7">
        <v>335</v>
      </c>
      <c r="F3597" s="7">
        <v>0</v>
      </c>
      <c r="G3597" s="7">
        <v>0</v>
      </c>
      <c r="H3597" s="7">
        <v>0</v>
      </c>
      <c r="I3597" s="7">
        <v>335</v>
      </c>
      <c r="J3597" s="7">
        <v>0</v>
      </c>
      <c r="K3597" s="7">
        <v>335</v>
      </c>
      <c r="L3597" s="164">
        <v>1</v>
      </c>
      <c r="M3597" s="16">
        <v>0</v>
      </c>
      <c r="N3597" s="13">
        <v>46117</v>
      </c>
    </row>
    <row r="3598" spans="1:14" x14ac:dyDescent="0.15">
      <c r="A3598" s="163" t="s">
        <v>751</v>
      </c>
      <c r="B3598" s="164">
        <v>10439</v>
      </c>
      <c r="C3598" s="163" t="s">
        <v>99</v>
      </c>
      <c r="D3598" s="164">
        <v>1</v>
      </c>
      <c r="E3598" s="7">
        <v>119</v>
      </c>
      <c r="F3598" s="7">
        <v>0</v>
      </c>
      <c r="G3598" s="7">
        <v>0</v>
      </c>
      <c r="H3598" s="7">
        <v>0</v>
      </c>
      <c r="I3598" s="7">
        <v>119</v>
      </c>
      <c r="J3598" s="7">
        <v>0</v>
      </c>
      <c r="K3598" s="7">
        <v>119</v>
      </c>
      <c r="L3598" s="164">
        <v>1</v>
      </c>
      <c r="M3598" s="16">
        <v>0</v>
      </c>
      <c r="N3598" s="13">
        <v>46117</v>
      </c>
    </row>
    <row r="3599" spans="1:14" x14ac:dyDescent="0.15">
      <c r="A3599" s="163" t="s">
        <v>562</v>
      </c>
      <c r="B3599" s="164">
        <v>10218</v>
      </c>
      <c r="C3599" s="163" t="s">
        <v>491</v>
      </c>
      <c r="D3599" s="164">
        <v>1</v>
      </c>
      <c r="E3599" s="7">
        <v>245</v>
      </c>
      <c r="F3599" s="7">
        <v>0</v>
      </c>
      <c r="G3599" s="7">
        <v>0</v>
      </c>
      <c r="H3599" s="7">
        <v>34.450000000000003</v>
      </c>
      <c r="I3599" s="7">
        <v>210.55</v>
      </c>
      <c r="J3599" s="7">
        <v>0</v>
      </c>
      <c r="K3599" s="7">
        <v>210.55</v>
      </c>
      <c r="L3599" s="164">
        <v>1</v>
      </c>
      <c r="M3599" s="16">
        <v>0</v>
      </c>
      <c r="N3599" s="13">
        <v>46117</v>
      </c>
    </row>
    <row r="3600" spans="1:14" x14ac:dyDescent="0.15">
      <c r="A3600" s="163" t="s">
        <v>597</v>
      </c>
      <c r="B3600" s="164">
        <v>10215</v>
      </c>
      <c r="C3600" s="163" t="s">
        <v>491</v>
      </c>
      <c r="D3600" s="164">
        <v>1</v>
      </c>
      <c r="E3600" s="7">
        <v>225</v>
      </c>
      <c r="F3600" s="7">
        <v>0</v>
      </c>
      <c r="G3600" s="7">
        <v>0</v>
      </c>
      <c r="H3600" s="7">
        <v>0</v>
      </c>
      <c r="I3600" s="7">
        <v>225</v>
      </c>
      <c r="J3600" s="7">
        <v>0</v>
      </c>
      <c r="K3600" s="7">
        <v>225</v>
      </c>
      <c r="L3600" s="164">
        <v>1</v>
      </c>
      <c r="M3600" s="16">
        <v>0</v>
      </c>
      <c r="N3600" s="13">
        <v>46117</v>
      </c>
    </row>
    <row r="3601" spans="1:14" x14ac:dyDescent="0.15">
      <c r="A3601" s="163" t="s">
        <v>493</v>
      </c>
      <c r="B3601" s="164">
        <v>10264</v>
      </c>
      <c r="C3601" s="163" t="s">
        <v>9</v>
      </c>
      <c r="D3601" s="164">
        <v>1</v>
      </c>
      <c r="E3601" s="7">
        <v>190</v>
      </c>
      <c r="F3601" s="7">
        <v>0</v>
      </c>
      <c r="G3601" s="7">
        <v>0</v>
      </c>
      <c r="H3601" s="7">
        <v>0</v>
      </c>
      <c r="I3601" s="7">
        <v>190</v>
      </c>
      <c r="J3601" s="7">
        <v>0</v>
      </c>
      <c r="K3601" s="7">
        <v>190</v>
      </c>
      <c r="L3601" s="164">
        <v>1</v>
      </c>
      <c r="M3601" s="16">
        <v>0</v>
      </c>
      <c r="N3601" s="13">
        <v>46117</v>
      </c>
    </row>
    <row r="3602" spans="1:14" x14ac:dyDescent="0.15">
      <c r="A3602" s="163" t="s">
        <v>510</v>
      </c>
      <c r="B3602" s="164">
        <v>10043</v>
      </c>
      <c r="C3602" s="163" t="s">
        <v>19</v>
      </c>
      <c r="D3602" s="164">
        <v>1</v>
      </c>
      <c r="E3602" s="7">
        <v>310</v>
      </c>
      <c r="F3602" s="7">
        <v>0</v>
      </c>
      <c r="G3602" s="7">
        <v>0</v>
      </c>
      <c r="H3602" s="7">
        <v>23.73</v>
      </c>
      <c r="I3602" s="7">
        <v>286.27</v>
      </c>
      <c r="J3602" s="7">
        <v>0</v>
      </c>
      <c r="K3602" s="7">
        <v>286.27</v>
      </c>
      <c r="L3602" s="164">
        <v>1</v>
      </c>
      <c r="M3602" s="16">
        <v>0</v>
      </c>
      <c r="N3602" s="13">
        <v>46117</v>
      </c>
    </row>
    <row r="3603" spans="1:14" x14ac:dyDescent="0.15">
      <c r="A3603" s="163" t="s">
        <v>529</v>
      </c>
      <c r="B3603" s="164">
        <v>10353</v>
      </c>
      <c r="C3603" s="163" t="s">
        <v>19</v>
      </c>
      <c r="D3603" s="164">
        <v>1</v>
      </c>
      <c r="E3603" s="7">
        <v>350</v>
      </c>
      <c r="F3603" s="7">
        <v>0</v>
      </c>
      <c r="G3603" s="7">
        <v>0</v>
      </c>
      <c r="H3603" s="7">
        <v>0</v>
      </c>
      <c r="I3603" s="7">
        <v>350</v>
      </c>
      <c r="J3603" s="7">
        <v>0</v>
      </c>
      <c r="K3603" s="7">
        <v>350</v>
      </c>
      <c r="L3603" s="164">
        <v>1</v>
      </c>
      <c r="M3603" s="16">
        <v>0</v>
      </c>
      <c r="N3603" s="13">
        <v>46117</v>
      </c>
    </row>
    <row r="3604" spans="1:14" x14ac:dyDescent="0.15">
      <c r="A3604" s="163" t="s">
        <v>496</v>
      </c>
      <c r="B3604" s="164">
        <v>10360</v>
      </c>
      <c r="C3604" s="163" t="s">
        <v>19</v>
      </c>
      <c r="D3604" s="164">
        <v>1</v>
      </c>
      <c r="E3604" s="7">
        <v>385</v>
      </c>
      <c r="F3604" s="7">
        <v>0</v>
      </c>
      <c r="G3604" s="7">
        <v>0</v>
      </c>
      <c r="H3604" s="7">
        <v>0</v>
      </c>
      <c r="I3604" s="7">
        <v>385</v>
      </c>
      <c r="J3604" s="7">
        <v>0</v>
      </c>
      <c r="K3604" s="7">
        <v>385</v>
      </c>
      <c r="L3604" s="164">
        <v>1</v>
      </c>
      <c r="M3604" s="16">
        <v>0</v>
      </c>
      <c r="N3604" s="13">
        <v>46117</v>
      </c>
    </row>
    <row r="3605" spans="1:14" x14ac:dyDescent="0.15">
      <c r="A3605" s="163" t="s">
        <v>497</v>
      </c>
      <c r="B3605" s="164">
        <v>10359</v>
      </c>
      <c r="C3605" s="163" t="s">
        <v>19</v>
      </c>
      <c r="D3605" s="164">
        <v>3</v>
      </c>
      <c r="E3605" s="7">
        <v>1155</v>
      </c>
      <c r="F3605" s="7">
        <v>0</v>
      </c>
      <c r="G3605" s="7">
        <v>0</v>
      </c>
      <c r="H3605" s="7">
        <v>0</v>
      </c>
      <c r="I3605" s="7">
        <v>1155</v>
      </c>
      <c r="J3605" s="7">
        <v>0</v>
      </c>
      <c r="K3605" s="7">
        <v>1155</v>
      </c>
      <c r="L3605" s="164">
        <v>1</v>
      </c>
      <c r="M3605" s="16">
        <v>0</v>
      </c>
      <c r="N3605" s="13">
        <v>46117</v>
      </c>
    </row>
    <row r="3606" spans="1:14" x14ac:dyDescent="0.15">
      <c r="A3606" s="163" t="s">
        <v>546</v>
      </c>
      <c r="B3606" s="164">
        <v>10391</v>
      </c>
      <c r="C3606" s="163" t="s">
        <v>31</v>
      </c>
      <c r="D3606" s="164">
        <v>1</v>
      </c>
      <c r="E3606" s="7">
        <v>325</v>
      </c>
      <c r="F3606" s="7">
        <v>0</v>
      </c>
      <c r="G3606" s="7">
        <v>0</v>
      </c>
      <c r="H3606" s="7">
        <v>0</v>
      </c>
      <c r="I3606" s="7">
        <v>325</v>
      </c>
      <c r="J3606" s="7">
        <v>0</v>
      </c>
      <c r="K3606" s="7">
        <v>325</v>
      </c>
      <c r="L3606" s="164">
        <v>1</v>
      </c>
      <c r="M3606" s="16">
        <v>0</v>
      </c>
      <c r="N3606" s="13">
        <v>46117</v>
      </c>
    </row>
    <row r="3607" spans="1:14" x14ac:dyDescent="0.15">
      <c r="A3607" s="163" t="s">
        <v>887</v>
      </c>
      <c r="B3607" s="164">
        <v>10394</v>
      </c>
      <c r="C3607" s="163" t="s">
        <v>31</v>
      </c>
      <c r="D3607" s="164">
        <v>1</v>
      </c>
      <c r="E3607" s="7">
        <v>335</v>
      </c>
      <c r="F3607" s="7">
        <v>0</v>
      </c>
      <c r="G3607" s="7">
        <v>0</v>
      </c>
      <c r="H3607" s="7">
        <v>0</v>
      </c>
      <c r="I3607" s="7">
        <v>335</v>
      </c>
      <c r="J3607" s="7">
        <v>0</v>
      </c>
      <c r="K3607" s="7">
        <v>335</v>
      </c>
      <c r="L3607" s="164">
        <v>1</v>
      </c>
      <c r="M3607" s="16">
        <v>0</v>
      </c>
      <c r="N3607" s="13">
        <v>46117</v>
      </c>
    </row>
    <row r="3608" spans="1:14" x14ac:dyDescent="0.15">
      <c r="A3608" s="163" t="s">
        <v>565</v>
      </c>
      <c r="B3608" s="164">
        <v>10403</v>
      </c>
      <c r="C3608" s="163" t="s">
        <v>35</v>
      </c>
      <c r="D3608" s="164">
        <v>2</v>
      </c>
      <c r="E3608" s="7">
        <v>670</v>
      </c>
      <c r="F3608" s="7">
        <v>0</v>
      </c>
      <c r="G3608" s="7">
        <v>0</v>
      </c>
      <c r="H3608" s="7">
        <v>94.21</v>
      </c>
      <c r="I3608" s="7">
        <v>575.79</v>
      </c>
      <c r="J3608" s="7">
        <v>0</v>
      </c>
      <c r="K3608" s="7">
        <v>575.79</v>
      </c>
      <c r="L3608" s="164">
        <v>1</v>
      </c>
      <c r="M3608" s="16">
        <v>0</v>
      </c>
      <c r="N3608" s="13">
        <v>46117</v>
      </c>
    </row>
    <row r="3609" spans="1:14" x14ac:dyDescent="0.15">
      <c r="A3609" s="163" t="s">
        <v>820</v>
      </c>
      <c r="B3609" s="164">
        <v>10250</v>
      </c>
      <c r="C3609" s="163" t="s">
        <v>399</v>
      </c>
      <c r="D3609" s="164">
        <v>1</v>
      </c>
      <c r="E3609" s="7">
        <v>0</v>
      </c>
      <c r="F3609" s="7">
        <v>0</v>
      </c>
      <c r="G3609" s="7">
        <v>0</v>
      </c>
      <c r="H3609" s="7">
        <v>0</v>
      </c>
      <c r="I3609" s="7">
        <v>0</v>
      </c>
      <c r="J3609" s="7">
        <v>0</v>
      </c>
      <c r="K3609" s="7">
        <v>0</v>
      </c>
      <c r="L3609" s="164">
        <v>0</v>
      </c>
      <c r="M3609" s="16">
        <v>0</v>
      </c>
      <c r="N3609" s="13">
        <v>46117</v>
      </c>
    </row>
    <row r="3610" spans="1:14" x14ac:dyDescent="0.15">
      <c r="A3610" s="163" t="s">
        <v>427</v>
      </c>
      <c r="B3610" s="164">
        <v>10633</v>
      </c>
      <c r="C3610" s="163" t="s">
        <v>727</v>
      </c>
      <c r="D3610" s="164">
        <v>2</v>
      </c>
      <c r="E3610" s="7">
        <v>318</v>
      </c>
      <c r="F3610" s="7">
        <v>0</v>
      </c>
      <c r="G3610" s="7">
        <v>0</v>
      </c>
      <c r="H3610" s="7">
        <v>0</v>
      </c>
      <c r="I3610" s="7">
        <v>318</v>
      </c>
      <c r="J3610" s="7">
        <v>0</v>
      </c>
      <c r="K3610" s="7">
        <v>318</v>
      </c>
      <c r="L3610" s="164">
        <v>1</v>
      </c>
      <c r="M3610" s="16">
        <v>0</v>
      </c>
      <c r="N3610" s="13">
        <v>46117</v>
      </c>
    </row>
    <row r="3611" spans="1:14" x14ac:dyDescent="0.15">
      <c r="A3611" s="163" t="s">
        <v>500</v>
      </c>
      <c r="B3611" s="164">
        <v>10494</v>
      </c>
      <c r="C3611" s="163" t="s">
        <v>98</v>
      </c>
      <c r="D3611" s="164">
        <v>1</v>
      </c>
      <c r="E3611" s="7">
        <v>38</v>
      </c>
      <c r="F3611" s="7">
        <v>0</v>
      </c>
      <c r="G3611" s="7">
        <v>0</v>
      </c>
      <c r="H3611" s="7">
        <v>5.34</v>
      </c>
      <c r="I3611" s="7">
        <v>32.659999999999997</v>
      </c>
      <c r="J3611" s="7">
        <v>0</v>
      </c>
      <c r="K3611" s="7">
        <v>32.659999999999997</v>
      </c>
      <c r="L3611" s="164">
        <v>1</v>
      </c>
      <c r="M3611" s="16">
        <v>0</v>
      </c>
      <c r="N3611" s="13">
        <v>46117</v>
      </c>
    </row>
    <row r="3612" spans="1:14" x14ac:dyDescent="0.15">
      <c r="A3612" s="163" t="s">
        <v>798</v>
      </c>
      <c r="B3612" s="164">
        <v>10660</v>
      </c>
      <c r="C3612" s="163" t="s">
        <v>9</v>
      </c>
      <c r="D3612" s="164">
        <v>1</v>
      </c>
      <c r="E3612" s="7">
        <v>265</v>
      </c>
      <c r="F3612" s="7">
        <v>0</v>
      </c>
      <c r="G3612" s="7">
        <v>0</v>
      </c>
      <c r="H3612" s="7">
        <v>26.35</v>
      </c>
      <c r="I3612" s="7">
        <v>238.65</v>
      </c>
      <c r="J3612" s="7">
        <v>0</v>
      </c>
      <c r="K3612" s="7">
        <v>238.65</v>
      </c>
      <c r="L3612" s="164">
        <v>1</v>
      </c>
      <c r="M3612" s="16">
        <v>0</v>
      </c>
      <c r="N3612" s="13">
        <v>46118</v>
      </c>
    </row>
    <row r="3613" spans="1:14" x14ac:dyDescent="0.15">
      <c r="A3613" s="163" t="s">
        <v>501</v>
      </c>
      <c r="B3613" s="164">
        <v>10450</v>
      </c>
      <c r="C3613" s="163" t="s">
        <v>38</v>
      </c>
      <c r="D3613" s="164">
        <v>1</v>
      </c>
      <c r="E3613" s="7">
        <v>470</v>
      </c>
      <c r="F3613" s="7">
        <v>0</v>
      </c>
      <c r="G3613" s="7">
        <v>0</v>
      </c>
      <c r="H3613" s="7">
        <v>0</v>
      </c>
      <c r="I3613" s="7">
        <v>470</v>
      </c>
      <c r="J3613" s="7">
        <v>0</v>
      </c>
      <c r="K3613" s="7">
        <v>470</v>
      </c>
      <c r="L3613" s="164">
        <v>1</v>
      </c>
      <c r="M3613" s="16">
        <v>0</v>
      </c>
      <c r="N3613" s="13">
        <v>46118</v>
      </c>
    </row>
    <row r="3614" spans="1:14" x14ac:dyDescent="0.15">
      <c r="A3614" s="163" t="s">
        <v>599</v>
      </c>
      <c r="B3614" s="164">
        <v>10459</v>
      </c>
      <c r="C3614" s="163" t="s">
        <v>38</v>
      </c>
      <c r="D3614" s="164">
        <v>1</v>
      </c>
      <c r="E3614" s="7">
        <v>310</v>
      </c>
      <c r="F3614" s="7">
        <v>0</v>
      </c>
      <c r="G3614" s="7">
        <v>0</v>
      </c>
      <c r="H3614" s="7">
        <v>0</v>
      </c>
      <c r="I3614" s="7">
        <v>310</v>
      </c>
      <c r="J3614" s="7">
        <v>0</v>
      </c>
      <c r="K3614" s="7">
        <v>310</v>
      </c>
      <c r="L3614" s="164">
        <v>1</v>
      </c>
      <c r="M3614" s="16">
        <v>0</v>
      </c>
      <c r="N3614" s="13">
        <v>46118</v>
      </c>
    </row>
    <row r="3615" spans="1:14" x14ac:dyDescent="0.15">
      <c r="A3615" s="163" t="s">
        <v>680</v>
      </c>
      <c r="B3615" s="164">
        <v>10152</v>
      </c>
      <c r="C3615" s="163" t="s">
        <v>519</v>
      </c>
      <c r="D3615" s="164">
        <v>1</v>
      </c>
      <c r="E3615" s="7">
        <v>350</v>
      </c>
      <c r="F3615" s="7">
        <v>0</v>
      </c>
      <c r="G3615" s="7">
        <v>0</v>
      </c>
      <c r="H3615" s="7">
        <v>0</v>
      </c>
      <c r="I3615" s="7">
        <v>350</v>
      </c>
      <c r="J3615" s="7">
        <v>0</v>
      </c>
      <c r="K3615" s="7">
        <v>350</v>
      </c>
      <c r="L3615" s="164">
        <v>1</v>
      </c>
      <c r="M3615" s="16">
        <v>0</v>
      </c>
      <c r="N3615" s="13">
        <v>46118</v>
      </c>
    </row>
    <row r="3616" spans="1:14" x14ac:dyDescent="0.15">
      <c r="A3616" s="163" t="s">
        <v>482</v>
      </c>
      <c r="B3616" s="164">
        <v>10109</v>
      </c>
      <c r="C3616" s="163" t="s">
        <v>483</v>
      </c>
      <c r="D3616" s="164">
        <v>1</v>
      </c>
      <c r="E3616" s="7">
        <v>275</v>
      </c>
      <c r="F3616" s="7">
        <v>0</v>
      </c>
      <c r="G3616" s="7">
        <v>0</v>
      </c>
      <c r="H3616" s="7">
        <v>0</v>
      </c>
      <c r="I3616" s="7">
        <v>275</v>
      </c>
      <c r="J3616" s="7">
        <v>0</v>
      </c>
      <c r="K3616" s="7">
        <v>275</v>
      </c>
      <c r="L3616" s="164">
        <v>1</v>
      </c>
      <c r="M3616" s="16">
        <v>0</v>
      </c>
      <c r="N3616" s="13">
        <v>46118</v>
      </c>
    </row>
    <row r="3617" spans="1:14" x14ac:dyDescent="0.15">
      <c r="A3617" s="163" t="s">
        <v>667</v>
      </c>
      <c r="B3617" s="164">
        <v>10018</v>
      </c>
      <c r="C3617" s="163" t="s">
        <v>481</v>
      </c>
      <c r="D3617" s="164">
        <v>1</v>
      </c>
      <c r="E3617" s="7">
        <v>255</v>
      </c>
      <c r="F3617" s="7">
        <v>0</v>
      </c>
      <c r="G3617" s="7">
        <v>0</v>
      </c>
      <c r="H3617" s="7">
        <v>0</v>
      </c>
      <c r="I3617" s="7">
        <v>255</v>
      </c>
      <c r="J3617" s="7">
        <v>0</v>
      </c>
      <c r="K3617" s="7">
        <v>255</v>
      </c>
      <c r="L3617" s="164">
        <v>1</v>
      </c>
      <c r="M3617" s="16">
        <v>0</v>
      </c>
      <c r="N3617" s="13">
        <v>46118</v>
      </c>
    </row>
    <row r="3618" spans="1:14" x14ac:dyDescent="0.15">
      <c r="A3618" s="163" t="s">
        <v>521</v>
      </c>
      <c r="B3618" s="164">
        <v>10095</v>
      </c>
      <c r="C3618" s="163" t="s">
        <v>483</v>
      </c>
      <c r="D3618" s="164">
        <v>1</v>
      </c>
      <c r="E3618" s="7">
        <v>260</v>
      </c>
      <c r="F3618" s="7">
        <v>0</v>
      </c>
      <c r="G3618" s="7">
        <v>0</v>
      </c>
      <c r="H3618" s="7">
        <v>0</v>
      </c>
      <c r="I3618" s="7">
        <v>260</v>
      </c>
      <c r="J3618" s="7">
        <v>0</v>
      </c>
      <c r="K3618" s="7">
        <v>260</v>
      </c>
      <c r="L3618" s="164">
        <v>1</v>
      </c>
      <c r="M3618" s="16">
        <v>0</v>
      </c>
      <c r="N3618" s="13">
        <v>46118</v>
      </c>
    </row>
    <row r="3619" spans="1:14" x14ac:dyDescent="0.15">
      <c r="A3619" s="163" t="s">
        <v>830</v>
      </c>
      <c r="B3619" s="164">
        <v>10042</v>
      </c>
      <c r="C3619" s="163" t="s">
        <v>99</v>
      </c>
      <c r="D3619" s="164">
        <v>2</v>
      </c>
      <c r="E3619" s="7">
        <v>290</v>
      </c>
      <c r="F3619" s="7">
        <v>0</v>
      </c>
      <c r="G3619" s="7">
        <v>0</v>
      </c>
      <c r="H3619" s="7">
        <v>0</v>
      </c>
      <c r="I3619" s="7">
        <v>290</v>
      </c>
      <c r="J3619" s="7">
        <v>0</v>
      </c>
      <c r="K3619" s="7">
        <v>290</v>
      </c>
      <c r="L3619" s="164">
        <v>1</v>
      </c>
      <c r="M3619" s="16">
        <v>0</v>
      </c>
      <c r="N3619" s="13">
        <v>46118</v>
      </c>
    </row>
    <row r="3620" spans="1:14" x14ac:dyDescent="0.15">
      <c r="A3620" s="163" t="s">
        <v>505</v>
      </c>
      <c r="B3620" s="164">
        <v>10470</v>
      </c>
      <c r="C3620" s="163" t="s">
        <v>5</v>
      </c>
      <c r="D3620" s="164">
        <v>1</v>
      </c>
      <c r="E3620" s="7">
        <v>275</v>
      </c>
      <c r="F3620" s="7">
        <v>0</v>
      </c>
      <c r="G3620" s="7">
        <v>0</v>
      </c>
      <c r="H3620" s="7">
        <v>0</v>
      </c>
      <c r="I3620" s="7">
        <v>275</v>
      </c>
      <c r="J3620" s="7">
        <v>0</v>
      </c>
      <c r="K3620" s="7">
        <v>275</v>
      </c>
      <c r="L3620" s="164">
        <v>1</v>
      </c>
      <c r="M3620" s="16">
        <v>0</v>
      </c>
      <c r="N3620" s="13">
        <v>46118</v>
      </c>
    </row>
    <row r="3621" spans="1:14" x14ac:dyDescent="0.15">
      <c r="A3621" s="163" t="s">
        <v>506</v>
      </c>
      <c r="B3621" s="164">
        <v>10221</v>
      </c>
      <c r="C3621" s="163" t="s">
        <v>491</v>
      </c>
      <c r="D3621" s="164">
        <v>1</v>
      </c>
      <c r="E3621" s="7">
        <v>255</v>
      </c>
      <c r="F3621" s="7">
        <v>0</v>
      </c>
      <c r="G3621" s="7">
        <v>0</v>
      </c>
      <c r="H3621" s="7">
        <v>0</v>
      </c>
      <c r="I3621" s="7">
        <v>255</v>
      </c>
      <c r="J3621" s="7">
        <v>0</v>
      </c>
      <c r="K3621" s="7">
        <v>255</v>
      </c>
      <c r="L3621" s="164">
        <v>1</v>
      </c>
      <c r="M3621" s="16">
        <v>0</v>
      </c>
      <c r="N3621" s="13">
        <v>46118</v>
      </c>
    </row>
    <row r="3622" spans="1:14" x14ac:dyDescent="0.15">
      <c r="A3622" s="163" t="s">
        <v>562</v>
      </c>
      <c r="B3622" s="164">
        <v>10218</v>
      </c>
      <c r="C3622" s="163" t="s">
        <v>491</v>
      </c>
      <c r="D3622" s="164">
        <v>1</v>
      </c>
      <c r="E3622" s="7">
        <v>245</v>
      </c>
      <c r="F3622" s="7">
        <v>0</v>
      </c>
      <c r="G3622" s="7">
        <v>0</v>
      </c>
      <c r="H3622" s="7">
        <v>0</v>
      </c>
      <c r="I3622" s="7">
        <v>245</v>
      </c>
      <c r="J3622" s="7">
        <v>0</v>
      </c>
      <c r="K3622" s="7">
        <v>245</v>
      </c>
      <c r="L3622" s="164">
        <v>1</v>
      </c>
      <c r="M3622" s="16">
        <v>0</v>
      </c>
      <c r="N3622" s="13">
        <v>46118</v>
      </c>
    </row>
    <row r="3623" spans="1:14" x14ac:dyDescent="0.15">
      <c r="A3623" s="163" t="s">
        <v>490</v>
      </c>
      <c r="B3623" s="164">
        <v>10223</v>
      </c>
      <c r="C3623" s="163" t="s">
        <v>491</v>
      </c>
      <c r="D3623" s="164">
        <v>2</v>
      </c>
      <c r="E3623" s="7">
        <v>550</v>
      </c>
      <c r="F3623" s="7">
        <v>0</v>
      </c>
      <c r="G3623" s="7">
        <v>0</v>
      </c>
      <c r="H3623" s="7">
        <v>0</v>
      </c>
      <c r="I3623" s="7">
        <v>550</v>
      </c>
      <c r="J3623" s="7">
        <v>0</v>
      </c>
      <c r="K3623" s="7">
        <v>550</v>
      </c>
      <c r="L3623" s="164">
        <v>1</v>
      </c>
      <c r="M3623" s="16">
        <v>0</v>
      </c>
      <c r="N3623" s="13">
        <v>46118</v>
      </c>
    </row>
    <row r="3624" spans="1:14" x14ac:dyDescent="0.15">
      <c r="A3624" s="163" t="s">
        <v>493</v>
      </c>
      <c r="B3624" s="164">
        <v>10264</v>
      </c>
      <c r="C3624" s="163" t="s">
        <v>9</v>
      </c>
      <c r="D3624" s="164">
        <v>3</v>
      </c>
      <c r="E3624" s="7">
        <v>570</v>
      </c>
      <c r="F3624" s="7">
        <v>0</v>
      </c>
      <c r="G3624" s="7">
        <v>0</v>
      </c>
      <c r="H3624" s="7">
        <v>57</v>
      </c>
      <c r="I3624" s="7">
        <v>513</v>
      </c>
      <c r="J3624" s="7">
        <v>0</v>
      </c>
      <c r="K3624" s="7">
        <v>513</v>
      </c>
      <c r="L3624" s="164">
        <v>1</v>
      </c>
      <c r="M3624" s="16">
        <v>0</v>
      </c>
      <c r="N3624" s="13">
        <v>46118</v>
      </c>
    </row>
    <row r="3625" spans="1:14" x14ac:dyDescent="0.15">
      <c r="A3625" s="163" t="s">
        <v>587</v>
      </c>
      <c r="B3625" s="164">
        <v>10381</v>
      </c>
      <c r="C3625" s="163" t="s">
        <v>9</v>
      </c>
      <c r="D3625" s="164">
        <v>2</v>
      </c>
      <c r="E3625" s="7">
        <v>450</v>
      </c>
      <c r="F3625" s="7">
        <v>0</v>
      </c>
      <c r="G3625" s="7">
        <v>0</v>
      </c>
      <c r="H3625" s="7">
        <v>22.5</v>
      </c>
      <c r="I3625" s="7">
        <v>427.5</v>
      </c>
      <c r="J3625" s="7">
        <v>0</v>
      </c>
      <c r="K3625" s="7">
        <v>427.5</v>
      </c>
      <c r="L3625" s="164">
        <v>1</v>
      </c>
      <c r="M3625" s="16">
        <v>0</v>
      </c>
      <c r="N3625" s="13">
        <v>46118</v>
      </c>
    </row>
    <row r="3626" spans="1:14" x14ac:dyDescent="0.15">
      <c r="A3626" s="163" t="s">
        <v>494</v>
      </c>
      <c r="B3626" s="164">
        <v>10377</v>
      </c>
      <c r="C3626" s="163" t="s">
        <v>9</v>
      </c>
      <c r="D3626" s="164">
        <v>1</v>
      </c>
      <c r="E3626" s="7">
        <v>345</v>
      </c>
      <c r="F3626" s="7">
        <v>0</v>
      </c>
      <c r="G3626" s="7">
        <v>0</v>
      </c>
      <c r="H3626" s="7">
        <v>34.299999999999997</v>
      </c>
      <c r="I3626" s="7">
        <v>310.7</v>
      </c>
      <c r="J3626" s="7">
        <v>0</v>
      </c>
      <c r="K3626" s="7">
        <v>310.7</v>
      </c>
      <c r="L3626" s="164">
        <v>1</v>
      </c>
      <c r="M3626" s="16">
        <v>0</v>
      </c>
      <c r="N3626" s="13">
        <v>46118</v>
      </c>
    </row>
    <row r="3627" spans="1:14" x14ac:dyDescent="0.15">
      <c r="A3627" s="163" t="s">
        <v>507</v>
      </c>
      <c r="B3627" s="164">
        <v>10373</v>
      </c>
      <c r="C3627" s="163" t="s">
        <v>9</v>
      </c>
      <c r="D3627" s="164">
        <v>1</v>
      </c>
      <c r="E3627" s="7">
        <v>275</v>
      </c>
      <c r="F3627" s="7">
        <v>0</v>
      </c>
      <c r="G3627" s="7">
        <v>0</v>
      </c>
      <c r="H3627" s="7">
        <v>0</v>
      </c>
      <c r="I3627" s="7">
        <v>275</v>
      </c>
      <c r="J3627" s="7">
        <v>0</v>
      </c>
      <c r="K3627" s="7">
        <v>275</v>
      </c>
      <c r="L3627" s="164">
        <v>1</v>
      </c>
      <c r="M3627" s="16">
        <v>0</v>
      </c>
      <c r="N3627" s="13">
        <v>46118</v>
      </c>
    </row>
    <row r="3628" spans="1:14" x14ac:dyDescent="0.15">
      <c r="A3628" s="163" t="s">
        <v>544</v>
      </c>
      <c r="B3628" s="164">
        <v>10375</v>
      </c>
      <c r="C3628" s="163" t="s">
        <v>9</v>
      </c>
      <c r="D3628" s="164">
        <v>1</v>
      </c>
      <c r="E3628" s="7">
        <v>255</v>
      </c>
      <c r="F3628" s="7">
        <v>0</v>
      </c>
      <c r="G3628" s="7">
        <v>0</v>
      </c>
      <c r="H3628" s="7">
        <v>25.35</v>
      </c>
      <c r="I3628" s="7">
        <v>229.65</v>
      </c>
      <c r="J3628" s="7">
        <v>0</v>
      </c>
      <c r="K3628" s="7">
        <v>229.65</v>
      </c>
      <c r="L3628" s="164">
        <v>1</v>
      </c>
      <c r="M3628" s="16">
        <v>0</v>
      </c>
      <c r="N3628" s="13">
        <v>46118</v>
      </c>
    </row>
    <row r="3629" spans="1:14" x14ac:dyDescent="0.15">
      <c r="A3629" s="163" t="s">
        <v>527</v>
      </c>
      <c r="B3629" s="164">
        <v>10382</v>
      </c>
      <c r="C3629" s="163" t="s">
        <v>9</v>
      </c>
      <c r="D3629" s="164">
        <v>1</v>
      </c>
      <c r="E3629" s="7">
        <v>235</v>
      </c>
      <c r="F3629" s="7">
        <v>0</v>
      </c>
      <c r="G3629" s="7">
        <v>0</v>
      </c>
      <c r="H3629" s="7">
        <v>23.5</v>
      </c>
      <c r="I3629" s="7">
        <v>211.5</v>
      </c>
      <c r="J3629" s="7">
        <v>0</v>
      </c>
      <c r="K3629" s="7">
        <v>211.5</v>
      </c>
      <c r="L3629" s="164">
        <v>1</v>
      </c>
      <c r="M3629" s="16">
        <v>0</v>
      </c>
      <c r="N3629" s="13">
        <v>46118</v>
      </c>
    </row>
    <row r="3630" spans="1:14" x14ac:dyDescent="0.15">
      <c r="A3630" s="163" t="s">
        <v>495</v>
      </c>
      <c r="B3630" s="164">
        <v>10354</v>
      </c>
      <c r="C3630" s="163" t="s">
        <v>19</v>
      </c>
      <c r="D3630" s="164">
        <v>1</v>
      </c>
      <c r="E3630" s="7">
        <v>350</v>
      </c>
      <c r="F3630" s="7">
        <v>0</v>
      </c>
      <c r="G3630" s="7">
        <v>0</v>
      </c>
      <c r="H3630" s="7">
        <v>0</v>
      </c>
      <c r="I3630" s="7">
        <v>350</v>
      </c>
      <c r="J3630" s="7">
        <v>0</v>
      </c>
      <c r="K3630" s="7">
        <v>350</v>
      </c>
      <c r="L3630" s="164">
        <v>1</v>
      </c>
      <c r="M3630" s="16">
        <v>0</v>
      </c>
      <c r="N3630" s="13">
        <v>46118</v>
      </c>
    </row>
    <row r="3631" spans="1:14" x14ac:dyDescent="0.15">
      <c r="A3631" s="163" t="s">
        <v>529</v>
      </c>
      <c r="B3631" s="164">
        <v>10353</v>
      </c>
      <c r="C3631" s="163" t="s">
        <v>19</v>
      </c>
      <c r="D3631" s="164">
        <v>2</v>
      </c>
      <c r="E3631" s="7">
        <v>700</v>
      </c>
      <c r="F3631" s="7">
        <v>0</v>
      </c>
      <c r="G3631" s="7">
        <v>0</v>
      </c>
      <c r="H3631" s="7">
        <v>0</v>
      </c>
      <c r="I3631" s="7">
        <v>700</v>
      </c>
      <c r="J3631" s="7">
        <v>0</v>
      </c>
      <c r="K3631" s="7">
        <v>700</v>
      </c>
      <c r="L3631" s="164">
        <v>1</v>
      </c>
      <c r="M3631" s="16">
        <v>0</v>
      </c>
      <c r="N3631" s="13">
        <v>46118</v>
      </c>
    </row>
    <row r="3632" spans="1:14" x14ac:dyDescent="0.15">
      <c r="A3632" s="163" t="s">
        <v>427</v>
      </c>
      <c r="B3632" s="164">
        <v>10633</v>
      </c>
      <c r="C3632" s="163" t="s">
        <v>727</v>
      </c>
      <c r="D3632" s="164">
        <v>2</v>
      </c>
      <c r="E3632" s="7">
        <v>318</v>
      </c>
      <c r="F3632" s="7">
        <v>0</v>
      </c>
      <c r="G3632" s="7">
        <v>0</v>
      </c>
      <c r="H3632" s="7">
        <v>0</v>
      </c>
      <c r="I3632" s="7">
        <v>318</v>
      </c>
      <c r="J3632" s="7">
        <v>0</v>
      </c>
      <c r="K3632" s="7">
        <v>318</v>
      </c>
      <c r="L3632" s="164">
        <v>1</v>
      </c>
      <c r="M3632" s="16">
        <v>0</v>
      </c>
      <c r="N3632" s="13">
        <v>46118</v>
      </c>
    </row>
    <row r="3633" spans="1:14" x14ac:dyDescent="0.15">
      <c r="A3633" s="163" t="s">
        <v>848</v>
      </c>
      <c r="B3633" s="164">
        <v>10474</v>
      </c>
      <c r="C3633" s="163" t="s">
        <v>462</v>
      </c>
      <c r="D3633" s="164">
        <v>1</v>
      </c>
      <c r="E3633" s="7">
        <v>385</v>
      </c>
      <c r="F3633" s="7">
        <v>0</v>
      </c>
      <c r="G3633" s="7">
        <v>0</v>
      </c>
      <c r="H3633" s="7">
        <v>90</v>
      </c>
      <c r="I3633" s="7">
        <v>295</v>
      </c>
      <c r="J3633" s="7">
        <v>0</v>
      </c>
      <c r="K3633" s="7">
        <v>295</v>
      </c>
      <c r="L3633" s="164">
        <v>1</v>
      </c>
      <c r="M3633" s="16">
        <v>0</v>
      </c>
      <c r="N3633" s="13">
        <v>46118</v>
      </c>
    </row>
    <row r="3634" spans="1:14" x14ac:dyDescent="0.15">
      <c r="A3634" s="163" t="s">
        <v>429</v>
      </c>
      <c r="B3634" s="164">
        <v>10632</v>
      </c>
      <c r="C3634" s="163" t="s">
        <v>727</v>
      </c>
      <c r="D3634" s="164">
        <v>2</v>
      </c>
      <c r="E3634" s="7">
        <v>318</v>
      </c>
      <c r="F3634" s="7">
        <v>0</v>
      </c>
      <c r="G3634" s="7">
        <v>0</v>
      </c>
      <c r="H3634" s="7">
        <v>0</v>
      </c>
      <c r="I3634" s="7">
        <v>318</v>
      </c>
      <c r="J3634" s="7">
        <v>0</v>
      </c>
      <c r="K3634" s="7">
        <v>318</v>
      </c>
      <c r="L3634" s="164">
        <v>1</v>
      </c>
      <c r="M3634" s="16">
        <v>0</v>
      </c>
      <c r="N3634" s="13">
        <v>46118</v>
      </c>
    </row>
    <row r="3635" spans="1:14" x14ac:dyDescent="0.15">
      <c r="A3635" s="163" t="s">
        <v>477</v>
      </c>
      <c r="B3635" s="164">
        <v>10449</v>
      </c>
      <c r="C3635" s="163" t="s">
        <v>38</v>
      </c>
      <c r="D3635" s="164">
        <v>1</v>
      </c>
      <c r="E3635" s="7">
        <v>260</v>
      </c>
      <c r="F3635" s="7">
        <v>0</v>
      </c>
      <c r="G3635" s="7">
        <v>0</v>
      </c>
      <c r="H3635" s="7">
        <v>0</v>
      </c>
      <c r="I3635" s="7">
        <v>260</v>
      </c>
      <c r="J3635" s="7">
        <v>0</v>
      </c>
      <c r="K3635" s="7">
        <v>260</v>
      </c>
      <c r="L3635" s="164">
        <v>1</v>
      </c>
      <c r="M3635" s="16">
        <v>0</v>
      </c>
      <c r="N3635" s="13">
        <v>46119</v>
      </c>
    </row>
    <row r="3636" spans="1:14" x14ac:dyDescent="0.15">
      <c r="A3636" s="163" t="s">
        <v>567</v>
      </c>
      <c r="B3636" s="164">
        <v>10662</v>
      </c>
      <c r="C3636" s="163" t="s">
        <v>32</v>
      </c>
      <c r="D3636" s="164">
        <v>1</v>
      </c>
      <c r="E3636" s="7">
        <v>1315</v>
      </c>
      <c r="F3636" s="7">
        <v>0</v>
      </c>
      <c r="G3636" s="7">
        <v>0</v>
      </c>
      <c r="H3636" s="7">
        <v>0</v>
      </c>
      <c r="I3636" s="7">
        <v>1315</v>
      </c>
      <c r="J3636" s="7">
        <v>0</v>
      </c>
      <c r="K3636" s="7">
        <v>1315</v>
      </c>
      <c r="L3636" s="164">
        <v>1</v>
      </c>
      <c r="M3636" s="16">
        <v>0</v>
      </c>
      <c r="N3636" s="13">
        <v>46119</v>
      </c>
    </row>
    <row r="3637" spans="1:14" x14ac:dyDescent="0.15">
      <c r="A3637" s="163" t="s">
        <v>514</v>
      </c>
      <c r="B3637" s="164">
        <v>10398</v>
      </c>
      <c r="C3637" s="163" t="s">
        <v>32</v>
      </c>
      <c r="D3637" s="164">
        <v>1</v>
      </c>
      <c r="E3637" s="7">
        <v>625</v>
      </c>
      <c r="F3637" s="7">
        <v>0</v>
      </c>
      <c r="G3637" s="7">
        <v>0</v>
      </c>
      <c r="H3637" s="7">
        <v>0</v>
      </c>
      <c r="I3637" s="7">
        <v>625</v>
      </c>
      <c r="J3637" s="7">
        <v>0</v>
      </c>
      <c r="K3637" s="7">
        <v>625</v>
      </c>
      <c r="L3637" s="164">
        <v>1</v>
      </c>
      <c r="M3637" s="16">
        <v>0</v>
      </c>
      <c r="N3637" s="13">
        <v>46119</v>
      </c>
    </row>
    <row r="3638" spans="1:14" x14ac:dyDescent="0.15">
      <c r="A3638" s="163" t="s">
        <v>538</v>
      </c>
      <c r="B3638" s="164">
        <v>10645</v>
      </c>
      <c r="C3638" s="163" t="s">
        <v>519</v>
      </c>
      <c r="D3638" s="164">
        <v>1</v>
      </c>
      <c r="E3638" s="7">
        <v>340</v>
      </c>
      <c r="F3638" s="7">
        <v>0</v>
      </c>
      <c r="G3638" s="7">
        <v>0</v>
      </c>
      <c r="H3638" s="7">
        <v>14.71</v>
      </c>
      <c r="I3638" s="7">
        <v>325.29000000000002</v>
      </c>
      <c r="J3638" s="7">
        <v>0</v>
      </c>
      <c r="K3638" s="7">
        <v>325.29000000000002</v>
      </c>
      <c r="L3638" s="164">
        <v>1</v>
      </c>
      <c r="M3638" s="16">
        <v>0</v>
      </c>
      <c r="N3638" s="13">
        <v>46119</v>
      </c>
    </row>
    <row r="3639" spans="1:14" x14ac:dyDescent="0.15">
      <c r="A3639" s="163" t="s">
        <v>518</v>
      </c>
      <c r="B3639" s="164">
        <v>10145</v>
      </c>
      <c r="C3639" s="163" t="s">
        <v>519</v>
      </c>
      <c r="D3639" s="164">
        <v>1</v>
      </c>
      <c r="E3639" s="7">
        <v>370</v>
      </c>
      <c r="F3639" s="7">
        <v>0</v>
      </c>
      <c r="G3639" s="7">
        <v>0</v>
      </c>
      <c r="H3639" s="7">
        <v>16.010000000000002</v>
      </c>
      <c r="I3639" s="7">
        <v>353.99</v>
      </c>
      <c r="J3639" s="7">
        <v>0</v>
      </c>
      <c r="K3639" s="7">
        <v>353.99</v>
      </c>
      <c r="L3639" s="164">
        <v>1</v>
      </c>
      <c r="M3639" s="16">
        <v>0</v>
      </c>
      <c r="N3639" s="13">
        <v>46119</v>
      </c>
    </row>
    <row r="3640" spans="1:14" x14ac:dyDescent="0.15">
      <c r="A3640" s="163" t="s">
        <v>504</v>
      </c>
      <c r="B3640" s="164">
        <v>10125</v>
      </c>
      <c r="C3640" s="163" t="s">
        <v>483</v>
      </c>
      <c r="D3640" s="164">
        <v>1</v>
      </c>
      <c r="E3640" s="7">
        <v>275</v>
      </c>
      <c r="F3640" s="7">
        <v>0</v>
      </c>
      <c r="G3640" s="7">
        <v>0</v>
      </c>
      <c r="H3640" s="7">
        <v>11.89</v>
      </c>
      <c r="I3640" s="7">
        <v>263.11</v>
      </c>
      <c r="J3640" s="7">
        <v>0</v>
      </c>
      <c r="K3640" s="7">
        <v>263.11</v>
      </c>
      <c r="L3640" s="164">
        <v>1</v>
      </c>
      <c r="M3640" s="16">
        <v>0</v>
      </c>
      <c r="N3640" s="13">
        <v>46119</v>
      </c>
    </row>
    <row r="3641" spans="1:14" x14ac:dyDescent="0.15">
      <c r="A3641" s="163" t="s">
        <v>576</v>
      </c>
      <c r="B3641" s="164">
        <v>10111</v>
      </c>
      <c r="C3641" s="163" t="s">
        <v>483</v>
      </c>
      <c r="D3641" s="164">
        <v>2</v>
      </c>
      <c r="E3641" s="7">
        <v>710</v>
      </c>
      <c r="F3641" s="7">
        <v>0</v>
      </c>
      <c r="G3641" s="7">
        <v>0</v>
      </c>
      <c r="H3641" s="7">
        <v>0</v>
      </c>
      <c r="I3641" s="7">
        <v>710</v>
      </c>
      <c r="J3641" s="7">
        <v>0</v>
      </c>
      <c r="K3641" s="7">
        <v>710</v>
      </c>
      <c r="L3641" s="164">
        <v>1</v>
      </c>
      <c r="M3641" s="16">
        <v>0</v>
      </c>
      <c r="N3641" s="13">
        <v>46119</v>
      </c>
    </row>
    <row r="3642" spans="1:14" x14ac:dyDescent="0.15">
      <c r="A3642" s="163" t="s">
        <v>521</v>
      </c>
      <c r="B3642" s="164">
        <v>10095</v>
      </c>
      <c r="C3642" s="163" t="s">
        <v>483</v>
      </c>
      <c r="D3642" s="164">
        <v>2</v>
      </c>
      <c r="E3642" s="7">
        <v>520</v>
      </c>
      <c r="F3642" s="7">
        <v>0</v>
      </c>
      <c r="G3642" s="7">
        <v>0</v>
      </c>
      <c r="H3642" s="7">
        <v>0</v>
      </c>
      <c r="I3642" s="7">
        <v>520</v>
      </c>
      <c r="J3642" s="7">
        <v>0</v>
      </c>
      <c r="K3642" s="7">
        <v>520</v>
      </c>
      <c r="L3642" s="164">
        <v>1</v>
      </c>
      <c r="M3642" s="16">
        <v>0</v>
      </c>
      <c r="N3642" s="13">
        <v>46119</v>
      </c>
    </row>
    <row r="3643" spans="1:14" x14ac:dyDescent="0.15">
      <c r="A3643" s="163" t="s">
        <v>485</v>
      </c>
      <c r="B3643" s="164">
        <v>10090</v>
      </c>
      <c r="C3643" s="163" t="s">
        <v>481</v>
      </c>
      <c r="D3643" s="164">
        <v>1</v>
      </c>
      <c r="E3643" s="7">
        <v>315</v>
      </c>
      <c r="F3643" s="7">
        <v>0</v>
      </c>
      <c r="G3643" s="7">
        <v>0</v>
      </c>
      <c r="H3643" s="7">
        <v>0</v>
      </c>
      <c r="I3643" s="7">
        <v>315</v>
      </c>
      <c r="J3643" s="7">
        <v>0</v>
      </c>
      <c r="K3643" s="7">
        <v>315</v>
      </c>
      <c r="L3643" s="164">
        <v>1</v>
      </c>
      <c r="M3643" s="16">
        <v>0</v>
      </c>
      <c r="N3643" s="13">
        <v>46119</v>
      </c>
    </row>
    <row r="3644" spans="1:14" x14ac:dyDescent="0.15">
      <c r="A3644" s="163" t="s">
        <v>610</v>
      </c>
      <c r="B3644" s="164">
        <v>10092</v>
      </c>
      <c r="C3644" s="163" t="s">
        <v>481</v>
      </c>
      <c r="D3644" s="164">
        <v>1</v>
      </c>
      <c r="E3644" s="7">
        <v>385</v>
      </c>
      <c r="F3644" s="7">
        <v>0</v>
      </c>
      <c r="G3644" s="7">
        <v>0</v>
      </c>
      <c r="H3644" s="7">
        <v>0</v>
      </c>
      <c r="I3644" s="7">
        <v>385</v>
      </c>
      <c r="J3644" s="7">
        <v>0</v>
      </c>
      <c r="K3644" s="7">
        <v>385</v>
      </c>
      <c r="L3644" s="164">
        <v>1</v>
      </c>
      <c r="M3644" s="16">
        <v>0</v>
      </c>
      <c r="N3644" s="13">
        <v>46119</v>
      </c>
    </row>
    <row r="3645" spans="1:14" x14ac:dyDescent="0.15">
      <c r="A3645" s="163" t="s">
        <v>487</v>
      </c>
      <c r="B3645" s="164">
        <v>10442</v>
      </c>
      <c r="C3645" s="163" t="s">
        <v>99</v>
      </c>
      <c r="D3645" s="164">
        <v>3</v>
      </c>
      <c r="E3645" s="7">
        <v>249</v>
      </c>
      <c r="F3645" s="7">
        <v>0</v>
      </c>
      <c r="G3645" s="7">
        <v>0</v>
      </c>
      <c r="H3645" s="7">
        <v>3.59</v>
      </c>
      <c r="I3645" s="7">
        <v>245.41</v>
      </c>
      <c r="J3645" s="7">
        <v>0</v>
      </c>
      <c r="K3645" s="7">
        <v>245.41</v>
      </c>
      <c r="L3645" s="164">
        <v>1</v>
      </c>
      <c r="M3645" s="16">
        <v>0</v>
      </c>
      <c r="N3645" s="13">
        <v>46119</v>
      </c>
    </row>
    <row r="3646" spans="1:14" x14ac:dyDescent="0.15">
      <c r="A3646" s="163" t="s">
        <v>523</v>
      </c>
      <c r="B3646" s="164">
        <v>10446</v>
      </c>
      <c r="C3646" s="163" t="s">
        <v>99</v>
      </c>
      <c r="D3646" s="164">
        <v>1</v>
      </c>
      <c r="E3646" s="7">
        <v>195</v>
      </c>
      <c r="F3646" s="7">
        <v>0</v>
      </c>
      <c r="G3646" s="7">
        <v>0</v>
      </c>
      <c r="H3646" s="7">
        <v>0</v>
      </c>
      <c r="I3646" s="7">
        <v>195</v>
      </c>
      <c r="J3646" s="7">
        <v>0</v>
      </c>
      <c r="K3646" s="7">
        <v>195</v>
      </c>
      <c r="L3646" s="164">
        <v>1</v>
      </c>
      <c r="M3646" s="16">
        <v>0</v>
      </c>
      <c r="N3646" s="13">
        <v>46119</v>
      </c>
    </row>
    <row r="3647" spans="1:14" x14ac:dyDescent="0.15">
      <c r="A3647" s="163" t="s">
        <v>524</v>
      </c>
      <c r="B3647" s="164">
        <v>10443</v>
      </c>
      <c r="C3647" s="163" t="s">
        <v>99</v>
      </c>
      <c r="D3647" s="164">
        <v>1</v>
      </c>
      <c r="E3647" s="7">
        <v>75</v>
      </c>
      <c r="F3647" s="7">
        <v>0</v>
      </c>
      <c r="G3647" s="7">
        <v>0</v>
      </c>
      <c r="H3647" s="7">
        <v>3.25</v>
      </c>
      <c r="I3647" s="7">
        <v>71.75</v>
      </c>
      <c r="J3647" s="7">
        <v>0</v>
      </c>
      <c r="K3647" s="7">
        <v>71.75</v>
      </c>
      <c r="L3647" s="164">
        <v>1</v>
      </c>
      <c r="M3647" s="16">
        <v>0</v>
      </c>
      <c r="N3647" s="13">
        <v>46119</v>
      </c>
    </row>
    <row r="3648" spans="1:14" x14ac:dyDescent="0.15">
      <c r="A3648" s="163" t="s">
        <v>757</v>
      </c>
      <c r="B3648" s="164">
        <v>10488</v>
      </c>
      <c r="C3648" s="163" t="s">
        <v>99</v>
      </c>
      <c r="D3648" s="164">
        <v>1</v>
      </c>
      <c r="E3648" s="7">
        <v>135</v>
      </c>
      <c r="F3648" s="7">
        <v>0</v>
      </c>
      <c r="G3648" s="7">
        <v>0</v>
      </c>
      <c r="H3648" s="7">
        <v>0</v>
      </c>
      <c r="I3648" s="7">
        <v>135</v>
      </c>
      <c r="J3648" s="7">
        <v>0</v>
      </c>
      <c r="K3648" s="7">
        <v>135</v>
      </c>
      <c r="L3648" s="164">
        <v>1</v>
      </c>
      <c r="M3648" s="16">
        <v>0</v>
      </c>
      <c r="N3648" s="13">
        <v>46119</v>
      </c>
    </row>
    <row r="3649" spans="1:14" x14ac:dyDescent="0.15">
      <c r="A3649" s="163" t="s">
        <v>488</v>
      </c>
      <c r="B3649" s="164">
        <v>10440</v>
      </c>
      <c r="C3649" s="163" t="s">
        <v>99</v>
      </c>
      <c r="D3649" s="164">
        <v>1</v>
      </c>
      <c r="E3649" s="7">
        <v>88</v>
      </c>
      <c r="F3649" s="7">
        <v>0</v>
      </c>
      <c r="G3649" s="7">
        <v>0</v>
      </c>
      <c r="H3649" s="7">
        <v>0</v>
      </c>
      <c r="I3649" s="7">
        <v>88</v>
      </c>
      <c r="J3649" s="7">
        <v>0</v>
      </c>
      <c r="K3649" s="7">
        <v>88</v>
      </c>
      <c r="L3649" s="164">
        <v>1</v>
      </c>
      <c r="M3649" s="16">
        <v>0</v>
      </c>
      <c r="N3649" s="13">
        <v>46119</v>
      </c>
    </row>
    <row r="3650" spans="1:14" x14ac:dyDescent="0.15">
      <c r="A3650" s="163" t="s">
        <v>853</v>
      </c>
      <c r="B3650" s="164">
        <v>10715</v>
      </c>
      <c r="C3650" s="163" t="s">
        <v>99</v>
      </c>
      <c r="D3650" s="164">
        <v>1</v>
      </c>
      <c r="E3650" s="7">
        <v>155</v>
      </c>
      <c r="F3650" s="7">
        <v>0</v>
      </c>
      <c r="G3650" s="7">
        <v>0</v>
      </c>
      <c r="H3650" s="7">
        <v>0</v>
      </c>
      <c r="I3650" s="7">
        <v>155</v>
      </c>
      <c r="J3650" s="7">
        <v>0</v>
      </c>
      <c r="K3650" s="7">
        <v>155</v>
      </c>
      <c r="L3650" s="164">
        <v>1</v>
      </c>
      <c r="M3650" s="16">
        <v>0</v>
      </c>
      <c r="N3650" s="13">
        <v>46119</v>
      </c>
    </row>
    <row r="3651" spans="1:14" x14ac:dyDescent="0.15">
      <c r="A3651" s="163" t="s">
        <v>506</v>
      </c>
      <c r="B3651" s="164">
        <v>10221</v>
      </c>
      <c r="C3651" s="163" t="s">
        <v>491</v>
      </c>
      <c r="D3651" s="164">
        <v>1</v>
      </c>
      <c r="E3651" s="7">
        <v>255</v>
      </c>
      <c r="F3651" s="7">
        <v>0</v>
      </c>
      <c r="G3651" s="7">
        <v>0</v>
      </c>
      <c r="H3651" s="7">
        <v>0</v>
      </c>
      <c r="I3651" s="7">
        <v>255</v>
      </c>
      <c r="J3651" s="7">
        <v>0</v>
      </c>
      <c r="K3651" s="7">
        <v>255</v>
      </c>
      <c r="L3651" s="164">
        <v>1</v>
      </c>
      <c r="M3651" s="16">
        <v>0</v>
      </c>
      <c r="N3651" s="13">
        <v>46119</v>
      </c>
    </row>
    <row r="3652" spans="1:14" x14ac:dyDescent="0.15">
      <c r="A3652" s="163" t="s">
        <v>493</v>
      </c>
      <c r="B3652" s="164">
        <v>10264</v>
      </c>
      <c r="C3652" s="163" t="s">
        <v>9</v>
      </c>
      <c r="D3652" s="164">
        <v>4</v>
      </c>
      <c r="E3652" s="7">
        <v>760</v>
      </c>
      <c r="F3652" s="7">
        <v>0</v>
      </c>
      <c r="G3652" s="7">
        <v>0</v>
      </c>
      <c r="H3652" s="7">
        <v>41.79</v>
      </c>
      <c r="I3652" s="7">
        <v>718.21</v>
      </c>
      <c r="J3652" s="7">
        <v>0</v>
      </c>
      <c r="K3652" s="7">
        <v>718.21</v>
      </c>
      <c r="L3652" s="164">
        <v>1</v>
      </c>
      <c r="M3652" s="16">
        <v>0</v>
      </c>
      <c r="N3652" s="13">
        <v>46119</v>
      </c>
    </row>
    <row r="3653" spans="1:14" x14ac:dyDescent="0.15">
      <c r="A3653" s="163" t="s">
        <v>507</v>
      </c>
      <c r="B3653" s="164">
        <v>10373</v>
      </c>
      <c r="C3653" s="163" t="s">
        <v>9</v>
      </c>
      <c r="D3653" s="164">
        <v>3</v>
      </c>
      <c r="E3653" s="7">
        <v>825</v>
      </c>
      <c r="F3653" s="7">
        <v>0</v>
      </c>
      <c r="G3653" s="7">
        <v>0</v>
      </c>
      <c r="H3653" s="7">
        <v>11.89</v>
      </c>
      <c r="I3653" s="7">
        <v>813.11</v>
      </c>
      <c r="J3653" s="7">
        <v>0</v>
      </c>
      <c r="K3653" s="7">
        <v>813.11</v>
      </c>
      <c r="L3653" s="164">
        <v>1</v>
      </c>
      <c r="M3653" s="16">
        <v>0</v>
      </c>
      <c r="N3653" s="13">
        <v>46119</v>
      </c>
    </row>
    <row r="3654" spans="1:14" x14ac:dyDescent="0.15">
      <c r="A3654" s="163" t="s">
        <v>526</v>
      </c>
      <c r="B3654" s="164">
        <v>10363</v>
      </c>
      <c r="C3654" s="163" t="s">
        <v>9</v>
      </c>
      <c r="D3654" s="164">
        <v>1</v>
      </c>
      <c r="E3654" s="7">
        <v>265</v>
      </c>
      <c r="F3654" s="7">
        <v>0</v>
      </c>
      <c r="G3654" s="7">
        <v>0</v>
      </c>
      <c r="H3654" s="7">
        <v>0</v>
      </c>
      <c r="I3654" s="7">
        <v>265</v>
      </c>
      <c r="J3654" s="7">
        <v>0</v>
      </c>
      <c r="K3654" s="7">
        <v>265</v>
      </c>
      <c r="L3654" s="164">
        <v>1</v>
      </c>
      <c r="M3654" s="16">
        <v>0</v>
      </c>
      <c r="N3654" s="13">
        <v>46119</v>
      </c>
    </row>
    <row r="3655" spans="1:14" x14ac:dyDescent="0.15">
      <c r="A3655" s="163" t="s">
        <v>529</v>
      </c>
      <c r="B3655" s="164">
        <v>10353</v>
      </c>
      <c r="C3655" s="163" t="s">
        <v>19</v>
      </c>
      <c r="D3655" s="164">
        <v>1</v>
      </c>
      <c r="E3655" s="7">
        <v>350</v>
      </c>
      <c r="F3655" s="7">
        <v>0</v>
      </c>
      <c r="G3655" s="7">
        <v>0</v>
      </c>
      <c r="H3655" s="7">
        <v>0</v>
      </c>
      <c r="I3655" s="7">
        <v>350</v>
      </c>
      <c r="J3655" s="7">
        <v>0</v>
      </c>
      <c r="K3655" s="7">
        <v>350</v>
      </c>
      <c r="L3655" s="164">
        <v>1</v>
      </c>
      <c r="M3655" s="16">
        <v>0</v>
      </c>
      <c r="N3655" s="13">
        <v>46119</v>
      </c>
    </row>
    <row r="3656" spans="1:14" x14ac:dyDescent="0.15">
      <c r="A3656" s="163" t="s">
        <v>511</v>
      </c>
      <c r="B3656" s="164">
        <v>10227</v>
      </c>
      <c r="C3656" s="163" t="s">
        <v>19</v>
      </c>
      <c r="D3656" s="164">
        <v>2</v>
      </c>
      <c r="E3656" s="7">
        <v>770</v>
      </c>
      <c r="F3656" s="7">
        <v>0</v>
      </c>
      <c r="G3656" s="7">
        <v>0</v>
      </c>
      <c r="H3656" s="7">
        <v>0</v>
      </c>
      <c r="I3656" s="7">
        <v>770</v>
      </c>
      <c r="J3656" s="7">
        <v>0</v>
      </c>
      <c r="K3656" s="7">
        <v>770</v>
      </c>
      <c r="L3656" s="164">
        <v>1</v>
      </c>
      <c r="M3656" s="16">
        <v>0</v>
      </c>
      <c r="N3656" s="13">
        <v>46119</v>
      </c>
    </row>
    <row r="3657" spans="1:14" x14ac:dyDescent="0.15">
      <c r="A3657" s="163" t="s">
        <v>498</v>
      </c>
      <c r="B3657" s="164">
        <v>10356</v>
      </c>
      <c r="C3657" s="163" t="s">
        <v>19</v>
      </c>
      <c r="D3657" s="164">
        <v>1</v>
      </c>
      <c r="E3657" s="7">
        <v>360</v>
      </c>
      <c r="F3657" s="7">
        <v>0</v>
      </c>
      <c r="G3657" s="7">
        <v>0</v>
      </c>
      <c r="H3657" s="7">
        <v>15.57</v>
      </c>
      <c r="I3657" s="7">
        <v>344.43</v>
      </c>
      <c r="J3657" s="7">
        <v>0</v>
      </c>
      <c r="K3657" s="7">
        <v>344.43</v>
      </c>
      <c r="L3657" s="164">
        <v>1</v>
      </c>
      <c r="M3657" s="16">
        <v>0</v>
      </c>
      <c r="N3657" s="13">
        <v>46119</v>
      </c>
    </row>
    <row r="3658" spans="1:14" x14ac:dyDescent="0.15">
      <c r="A3658" s="163" t="s">
        <v>568</v>
      </c>
      <c r="B3658" s="164">
        <v>10545</v>
      </c>
      <c r="C3658" s="163" t="s">
        <v>19</v>
      </c>
      <c r="D3658" s="164">
        <v>1</v>
      </c>
      <c r="E3658" s="7">
        <v>340</v>
      </c>
      <c r="F3658" s="7">
        <v>0</v>
      </c>
      <c r="G3658" s="7">
        <v>0</v>
      </c>
      <c r="H3658" s="7">
        <v>60.07</v>
      </c>
      <c r="I3658" s="7">
        <v>279.93</v>
      </c>
      <c r="J3658" s="7">
        <v>0</v>
      </c>
      <c r="K3658" s="7">
        <v>279.93</v>
      </c>
      <c r="L3658" s="164">
        <v>1</v>
      </c>
      <c r="M3658" s="16">
        <v>0</v>
      </c>
      <c r="N3658" s="13">
        <v>46119</v>
      </c>
    </row>
    <row r="3659" spans="1:14" x14ac:dyDescent="0.15">
      <c r="A3659" s="163" t="s">
        <v>563</v>
      </c>
      <c r="B3659" s="164">
        <v>10432</v>
      </c>
      <c r="C3659" s="163" t="s">
        <v>13</v>
      </c>
      <c r="D3659" s="164">
        <v>1</v>
      </c>
      <c r="E3659" s="7">
        <v>315</v>
      </c>
      <c r="F3659" s="7">
        <v>0</v>
      </c>
      <c r="G3659" s="7">
        <v>0</v>
      </c>
      <c r="H3659" s="7">
        <v>0</v>
      </c>
      <c r="I3659" s="7">
        <v>315</v>
      </c>
      <c r="J3659" s="7">
        <v>0</v>
      </c>
      <c r="K3659" s="7">
        <v>315</v>
      </c>
      <c r="L3659" s="164">
        <v>1</v>
      </c>
      <c r="M3659" s="16">
        <v>0</v>
      </c>
      <c r="N3659" s="13">
        <v>46119</v>
      </c>
    </row>
    <row r="3660" spans="1:14" x14ac:dyDescent="0.15">
      <c r="A3660" s="163" t="s">
        <v>532</v>
      </c>
      <c r="B3660" s="164">
        <v>10421</v>
      </c>
      <c r="C3660" s="163" t="s">
        <v>79</v>
      </c>
      <c r="D3660" s="164">
        <v>1</v>
      </c>
      <c r="E3660" s="7">
        <v>238</v>
      </c>
      <c r="F3660" s="7">
        <v>0</v>
      </c>
      <c r="G3660" s="7">
        <v>0</v>
      </c>
      <c r="H3660" s="7">
        <v>0</v>
      </c>
      <c r="I3660" s="7">
        <v>238</v>
      </c>
      <c r="J3660" s="7">
        <v>0</v>
      </c>
      <c r="K3660" s="7">
        <v>238</v>
      </c>
      <c r="L3660" s="164">
        <v>1</v>
      </c>
      <c r="M3660" s="16">
        <v>0</v>
      </c>
      <c r="N3660" s="13">
        <v>46119</v>
      </c>
    </row>
    <row r="3661" spans="1:14" x14ac:dyDescent="0.15">
      <c r="A3661" s="163" t="s">
        <v>536</v>
      </c>
      <c r="B3661" s="164">
        <v>10402</v>
      </c>
      <c r="C3661" s="163" t="s">
        <v>35</v>
      </c>
      <c r="D3661" s="164">
        <v>1</v>
      </c>
      <c r="E3661" s="7">
        <v>285</v>
      </c>
      <c r="F3661" s="7">
        <v>0</v>
      </c>
      <c r="G3661" s="7">
        <v>0</v>
      </c>
      <c r="H3661" s="7">
        <v>50.36</v>
      </c>
      <c r="I3661" s="7">
        <v>234.64</v>
      </c>
      <c r="J3661" s="7">
        <v>0</v>
      </c>
      <c r="K3661" s="7">
        <v>234.64</v>
      </c>
      <c r="L3661" s="164">
        <v>1</v>
      </c>
      <c r="M3661" s="16">
        <v>0</v>
      </c>
      <c r="N3661" s="13">
        <v>46119</v>
      </c>
    </row>
    <row r="3662" spans="1:14" x14ac:dyDescent="0.15">
      <c r="A3662" s="163" t="s">
        <v>192</v>
      </c>
      <c r="B3662" s="164">
        <v>10490</v>
      </c>
      <c r="C3662" s="163" t="s">
        <v>98</v>
      </c>
      <c r="D3662" s="164">
        <v>3</v>
      </c>
      <c r="E3662" s="7">
        <v>75</v>
      </c>
      <c r="F3662" s="7">
        <v>0</v>
      </c>
      <c r="G3662" s="7">
        <v>0</v>
      </c>
      <c r="H3662" s="7">
        <v>0</v>
      </c>
      <c r="I3662" s="7">
        <v>75</v>
      </c>
      <c r="J3662" s="7">
        <v>0</v>
      </c>
      <c r="K3662" s="7">
        <v>75</v>
      </c>
      <c r="L3662" s="164">
        <v>1</v>
      </c>
      <c r="M3662" s="16">
        <v>0</v>
      </c>
      <c r="N3662" s="13">
        <v>46119</v>
      </c>
    </row>
    <row r="3663" spans="1:14" x14ac:dyDescent="0.15">
      <c r="A3663" s="163" t="s">
        <v>888</v>
      </c>
      <c r="B3663" s="164">
        <v>10787</v>
      </c>
      <c r="C3663" s="163" t="s">
        <v>98</v>
      </c>
      <c r="D3663" s="164">
        <v>1</v>
      </c>
      <c r="E3663" s="7">
        <v>235</v>
      </c>
      <c r="F3663" s="7">
        <v>0</v>
      </c>
      <c r="G3663" s="7">
        <v>0</v>
      </c>
      <c r="H3663" s="7">
        <v>0</v>
      </c>
      <c r="I3663" s="7">
        <v>235</v>
      </c>
      <c r="J3663" s="7">
        <v>0</v>
      </c>
      <c r="K3663" s="7">
        <v>235</v>
      </c>
      <c r="L3663" s="164">
        <v>1</v>
      </c>
      <c r="M3663" s="16">
        <v>0</v>
      </c>
      <c r="N3663" s="13">
        <v>46119</v>
      </c>
    </row>
    <row r="3664" spans="1:14" x14ac:dyDescent="0.15">
      <c r="A3664" s="163" t="s">
        <v>427</v>
      </c>
      <c r="B3664" s="164">
        <v>10633</v>
      </c>
      <c r="C3664" s="163" t="s">
        <v>727</v>
      </c>
      <c r="D3664" s="164">
        <v>2</v>
      </c>
      <c r="E3664" s="7">
        <v>318</v>
      </c>
      <c r="F3664" s="7">
        <v>0</v>
      </c>
      <c r="G3664" s="7">
        <v>0</v>
      </c>
      <c r="H3664" s="7">
        <v>0</v>
      </c>
      <c r="I3664" s="7">
        <v>318</v>
      </c>
      <c r="J3664" s="7">
        <v>0</v>
      </c>
      <c r="K3664" s="7">
        <v>318</v>
      </c>
      <c r="L3664" s="164">
        <v>1</v>
      </c>
      <c r="M3664" s="16">
        <v>0</v>
      </c>
      <c r="N3664" s="13">
        <v>46119</v>
      </c>
    </row>
    <row r="3665" spans="1:14" x14ac:dyDescent="0.15">
      <c r="A3665" s="163" t="s">
        <v>429</v>
      </c>
      <c r="B3665" s="164">
        <v>10632</v>
      </c>
      <c r="C3665" s="163" t="s">
        <v>727</v>
      </c>
      <c r="D3665" s="164">
        <v>7</v>
      </c>
      <c r="E3665" s="7">
        <v>1113</v>
      </c>
      <c r="F3665" s="7">
        <v>0</v>
      </c>
      <c r="G3665" s="7">
        <v>0</v>
      </c>
      <c r="H3665" s="7">
        <v>6.87</v>
      </c>
      <c r="I3665" s="7">
        <v>1106.1300000000001</v>
      </c>
      <c r="J3665" s="7">
        <v>0</v>
      </c>
      <c r="K3665" s="7">
        <v>1106.1300000000001</v>
      </c>
      <c r="L3665" s="164">
        <v>1</v>
      </c>
      <c r="M3665" s="16">
        <v>0</v>
      </c>
      <c r="N3665" s="13">
        <v>46119</v>
      </c>
    </row>
    <row r="3666" spans="1:14" x14ac:dyDescent="0.15">
      <c r="A3666" s="163" t="s">
        <v>501</v>
      </c>
      <c r="B3666" s="164">
        <v>10450</v>
      </c>
      <c r="C3666" s="163" t="s">
        <v>38</v>
      </c>
      <c r="D3666" s="164">
        <v>1</v>
      </c>
      <c r="E3666" s="7">
        <v>470</v>
      </c>
      <c r="F3666" s="7">
        <v>0</v>
      </c>
      <c r="G3666" s="7">
        <v>0</v>
      </c>
      <c r="H3666" s="7">
        <v>93.86</v>
      </c>
      <c r="I3666" s="7">
        <v>376.14</v>
      </c>
      <c r="J3666" s="7">
        <v>0</v>
      </c>
      <c r="K3666" s="7">
        <v>376.14</v>
      </c>
      <c r="L3666" s="164">
        <v>1</v>
      </c>
      <c r="M3666" s="16">
        <v>0</v>
      </c>
      <c r="N3666" s="13">
        <v>46120</v>
      </c>
    </row>
    <row r="3667" spans="1:14" x14ac:dyDescent="0.15">
      <c r="A3667" s="163" t="s">
        <v>599</v>
      </c>
      <c r="B3667" s="164">
        <v>10459</v>
      </c>
      <c r="C3667" s="163" t="s">
        <v>38</v>
      </c>
      <c r="D3667" s="164">
        <v>1</v>
      </c>
      <c r="E3667" s="7">
        <v>310</v>
      </c>
      <c r="F3667" s="7">
        <v>0</v>
      </c>
      <c r="G3667" s="7">
        <v>0</v>
      </c>
      <c r="H3667" s="7">
        <v>14.64</v>
      </c>
      <c r="I3667" s="7">
        <v>295.36</v>
      </c>
      <c r="J3667" s="7">
        <v>0</v>
      </c>
      <c r="K3667" s="7">
        <v>295.36</v>
      </c>
      <c r="L3667" s="164">
        <v>1</v>
      </c>
      <c r="M3667" s="16">
        <v>0</v>
      </c>
      <c r="N3667" s="13">
        <v>46120</v>
      </c>
    </row>
    <row r="3668" spans="1:14" x14ac:dyDescent="0.15">
      <c r="A3668" s="163" t="s">
        <v>615</v>
      </c>
      <c r="B3668" s="164">
        <v>10462</v>
      </c>
      <c r="C3668" s="163" t="s">
        <v>38</v>
      </c>
      <c r="D3668" s="164">
        <v>1</v>
      </c>
      <c r="E3668" s="7">
        <v>410</v>
      </c>
      <c r="F3668" s="7">
        <v>0</v>
      </c>
      <c r="G3668" s="7">
        <v>0</v>
      </c>
      <c r="H3668" s="7">
        <v>0</v>
      </c>
      <c r="I3668" s="7">
        <v>410</v>
      </c>
      <c r="J3668" s="7">
        <v>0</v>
      </c>
      <c r="K3668" s="7">
        <v>410</v>
      </c>
      <c r="L3668" s="164">
        <v>1</v>
      </c>
      <c r="M3668" s="16">
        <v>0</v>
      </c>
      <c r="N3668" s="13">
        <v>46120</v>
      </c>
    </row>
    <row r="3669" spans="1:14" x14ac:dyDescent="0.15">
      <c r="A3669" s="163" t="s">
        <v>675</v>
      </c>
      <c r="B3669" s="164">
        <v>10575</v>
      </c>
      <c r="C3669" s="163" t="s">
        <v>399</v>
      </c>
      <c r="D3669" s="164">
        <v>1</v>
      </c>
      <c r="E3669" s="7">
        <v>0</v>
      </c>
      <c r="F3669" s="7">
        <v>0</v>
      </c>
      <c r="G3669" s="7">
        <v>0</v>
      </c>
      <c r="H3669" s="7">
        <v>0</v>
      </c>
      <c r="I3669" s="7">
        <v>0</v>
      </c>
      <c r="J3669" s="7">
        <v>0</v>
      </c>
      <c r="K3669" s="7">
        <v>0</v>
      </c>
      <c r="L3669" s="164">
        <v>0</v>
      </c>
      <c r="M3669" s="16">
        <v>0</v>
      </c>
      <c r="N3669" s="13">
        <v>46120</v>
      </c>
    </row>
    <row r="3670" spans="1:14" x14ac:dyDescent="0.15">
      <c r="A3670" s="163" t="s">
        <v>479</v>
      </c>
      <c r="B3670" s="164">
        <v>10396</v>
      </c>
      <c r="C3670" s="163" t="s">
        <v>32</v>
      </c>
      <c r="D3670" s="164">
        <v>1</v>
      </c>
      <c r="E3670" s="7">
        <v>555</v>
      </c>
      <c r="F3670" s="7">
        <v>0</v>
      </c>
      <c r="G3670" s="7">
        <v>0</v>
      </c>
      <c r="H3670" s="7">
        <v>0</v>
      </c>
      <c r="I3670" s="7">
        <v>555</v>
      </c>
      <c r="J3670" s="7">
        <v>0</v>
      </c>
      <c r="K3670" s="7">
        <v>555</v>
      </c>
      <c r="L3670" s="164">
        <v>1</v>
      </c>
      <c r="M3670" s="16">
        <v>0</v>
      </c>
      <c r="N3670" s="13">
        <v>46120</v>
      </c>
    </row>
    <row r="3671" spans="1:14" x14ac:dyDescent="0.15">
      <c r="A3671" s="163" t="s">
        <v>616</v>
      </c>
      <c r="B3671" s="164">
        <v>10154</v>
      </c>
      <c r="C3671" s="163" t="s">
        <v>519</v>
      </c>
      <c r="D3671" s="164">
        <v>1</v>
      </c>
      <c r="E3671" s="7">
        <v>385</v>
      </c>
      <c r="F3671" s="7">
        <v>0</v>
      </c>
      <c r="G3671" s="7">
        <v>0</v>
      </c>
      <c r="H3671" s="7">
        <v>0</v>
      </c>
      <c r="I3671" s="7">
        <v>385</v>
      </c>
      <c r="J3671" s="7">
        <v>0</v>
      </c>
      <c r="K3671" s="7">
        <v>385</v>
      </c>
      <c r="L3671" s="164">
        <v>1</v>
      </c>
      <c r="M3671" s="16">
        <v>0</v>
      </c>
      <c r="N3671" s="13">
        <v>46120</v>
      </c>
    </row>
    <row r="3672" spans="1:14" x14ac:dyDescent="0.15">
      <c r="A3672" s="163" t="s">
        <v>517</v>
      </c>
      <c r="B3672" s="164">
        <v>10070</v>
      </c>
      <c r="C3672" s="163" t="s">
        <v>481</v>
      </c>
      <c r="D3672" s="164">
        <v>1</v>
      </c>
      <c r="E3672" s="7">
        <v>275</v>
      </c>
      <c r="F3672" s="7">
        <v>0</v>
      </c>
      <c r="G3672" s="7">
        <v>0</v>
      </c>
      <c r="H3672" s="7">
        <v>55</v>
      </c>
      <c r="I3672" s="7">
        <v>220</v>
      </c>
      <c r="J3672" s="7">
        <v>0</v>
      </c>
      <c r="K3672" s="7">
        <v>220</v>
      </c>
      <c r="L3672" s="164">
        <v>1</v>
      </c>
      <c r="M3672" s="16">
        <v>0</v>
      </c>
      <c r="N3672" s="13">
        <v>46120</v>
      </c>
    </row>
    <row r="3673" spans="1:14" x14ac:dyDescent="0.15">
      <c r="A3673" s="163" t="s">
        <v>480</v>
      </c>
      <c r="B3673" s="164">
        <v>10225</v>
      </c>
      <c r="C3673" s="163" t="s">
        <v>481</v>
      </c>
      <c r="D3673" s="164">
        <v>1</v>
      </c>
      <c r="E3673" s="7">
        <v>255</v>
      </c>
      <c r="F3673" s="7">
        <v>0</v>
      </c>
      <c r="G3673" s="7">
        <v>0</v>
      </c>
      <c r="H3673" s="7">
        <v>0</v>
      </c>
      <c r="I3673" s="7">
        <v>255</v>
      </c>
      <c r="J3673" s="7">
        <v>0</v>
      </c>
      <c r="K3673" s="7">
        <v>255</v>
      </c>
      <c r="L3673" s="164">
        <v>1</v>
      </c>
      <c r="M3673" s="16">
        <v>0</v>
      </c>
      <c r="N3673" s="13">
        <v>46120</v>
      </c>
    </row>
    <row r="3674" spans="1:14" x14ac:dyDescent="0.15">
      <c r="A3674" s="163" t="s">
        <v>518</v>
      </c>
      <c r="B3674" s="164">
        <v>10145</v>
      </c>
      <c r="C3674" s="163" t="s">
        <v>519</v>
      </c>
      <c r="D3674" s="164">
        <v>2</v>
      </c>
      <c r="E3674" s="7">
        <v>740</v>
      </c>
      <c r="F3674" s="7">
        <v>0</v>
      </c>
      <c r="G3674" s="7">
        <v>0</v>
      </c>
      <c r="H3674" s="7">
        <v>0</v>
      </c>
      <c r="I3674" s="7">
        <v>740</v>
      </c>
      <c r="J3674" s="7">
        <v>0</v>
      </c>
      <c r="K3674" s="7">
        <v>740</v>
      </c>
      <c r="L3674" s="164">
        <v>1</v>
      </c>
      <c r="M3674" s="16">
        <v>0</v>
      </c>
      <c r="N3674" s="13">
        <v>46120</v>
      </c>
    </row>
    <row r="3675" spans="1:14" x14ac:dyDescent="0.15">
      <c r="A3675" s="163" t="s">
        <v>579</v>
      </c>
      <c r="B3675" s="164">
        <v>10062</v>
      </c>
      <c r="C3675" s="163" t="s">
        <v>481</v>
      </c>
      <c r="D3675" s="164">
        <v>2</v>
      </c>
      <c r="E3675" s="7">
        <v>550</v>
      </c>
      <c r="F3675" s="7">
        <v>0</v>
      </c>
      <c r="G3675" s="7">
        <v>0</v>
      </c>
      <c r="H3675" s="7">
        <v>12.99</v>
      </c>
      <c r="I3675" s="7">
        <v>537.01</v>
      </c>
      <c r="J3675" s="7">
        <v>0</v>
      </c>
      <c r="K3675" s="7">
        <v>537.01</v>
      </c>
      <c r="L3675" s="164">
        <v>1</v>
      </c>
      <c r="M3675" s="16">
        <v>0</v>
      </c>
      <c r="N3675" s="13">
        <v>46120</v>
      </c>
    </row>
    <row r="3676" spans="1:14" x14ac:dyDescent="0.15">
      <c r="A3676" s="163" t="s">
        <v>487</v>
      </c>
      <c r="B3676" s="164">
        <v>10442</v>
      </c>
      <c r="C3676" s="163" t="s">
        <v>99</v>
      </c>
      <c r="D3676" s="164">
        <v>3</v>
      </c>
      <c r="E3676" s="7">
        <v>249</v>
      </c>
      <c r="F3676" s="7">
        <v>0</v>
      </c>
      <c r="G3676" s="7">
        <v>0</v>
      </c>
      <c r="H3676" s="7">
        <v>0</v>
      </c>
      <c r="I3676" s="7">
        <v>249</v>
      </c>
      <c r="J3676" s="7">
        <v>0</v>
      </c>
      <c r="K3676" s="7">
        <v>249</v>
      </c>
      <c r="L3676" s="164">
        <v>1</v>
      </c>
      <c r="M3676" s="16">
        <v>0</v>
      </c>
      <c r="N3676" s="13">
        <v>46120</v>
      </c>
    </row>
    <row r="3677" spans="1:14" x14ac:dyDescent="0.15">
      <c r="A3677" s="163" t="s">
        <v>757</v>
      </c>
      <c r="B3677" s="164">
        <v>10488</v>
      </c>
      <c r="C3677" s="163" t="s">
        <v>99</v>
      </c>
      <c r="D3677" s="164">
        <v>1</v>
      </c>
      <c r="E3677" s="7">
        <v>135</v>
      </c>
      <c r="F3677" s="7">
        <v>0</v>
      </c>
      <c r="G3677" s="7">
        <v>0</v>
      </c>
      <c r="H3677" s="7">
        <v>6.38</v>
      </c>
      <c r="I3677" s="7">
        <v>128.62</v>
      </c>
      <c r="J3677" s="7">
        <v>0</v>
      </c>
      <c r="K3677" s="7">
        <v>128.62</v>
      </c>
      <c r="L3677" s="164">
        <v>1</v>
      </c>
      <c r="M3677" s="16">
        <v>0</v>
      </c>
      <c r="N3677" s="13">
        <v>46120</v>
      </c>
    </row>
    <row r="3678" spans="1:14" x14ac:dyDescent="0.15">
      <c r="A3678" s="163" t="s">
        <v>488</v>
      </c>
      <c r="B3678" s="164">
        <v>10440</v>
      </c>
      <c r="C3678" s="163" t="s">
        <v>99</v>
      </c>
      <c r="D3678" s="164">
        <v>1</v>
      </c>
      <c r="E3678" s="7">
        <v>88</v>
      </c>
      <c r="F3678" s="7">
        <v>0</v>
      </c>
      <c r="G3678" s="7">
        <v>0</v>
      </c>
      <c r="H3678" s="7">
        <v>0</v>
      </c>
      <c r="I3678" s="7">
        <v>88</v>
      </c>
      <c r="J3678" s="7">
        <v>0</v>
      </c>
      <c r="K3678" s="7">
        <v>88</v>
      </c>
      <c r="L3678" s="164">
        <v>1</v>
      </c>
      <c r="M3678" s="16">
        <v>0</v>
      </c>
      <c r="N3678" s="13">
        <v>46120</v>
      </c>
    </row>
    <row r="3679" spans="1:14" x14ac:dyDescent="0.15">
      <c r="A3679" s="163" t="s">
        <v>562</v>
      </c>
      <c r="B3679" s="164">
        <v>10218</v>
      </c>
      <c r="C3679" s="163" t="s">
        <v>491</v>
      </c>
      <c r="D3679" s="164">
        <v>1</v>
      </c>
      <c r="E3679" s="7">
        <v>245</v>
      </c>
      <c r="F3679" s="7">
        <v>0</v>
      </c>
      <c r="G3679" s="7">
        <v>0</v>
      </c>
      <c r="H3679" s="7">
        <v>0</v>
      </c>
      <c r="I3679" s="7">
        <v>245</v>
      </c>
      <c r="J3679" s="7">
        <v>0</v>
      </c>
      <c r="K3679" s="7">
        <v>245</v>
      </c>
      <c r="L3679" s="164">
        <v>1</v>
      </c>
      <c r="M3679" s="16">
        <v>0</v>
      </c>
      <c r="N3679" s="13">
        <v>46120</v>
      </c>
    </row>
    <row r="3680" spans="1:14" x14ac:dyDescent="0.15">
      <c r="A3680" s="163" t="s">
        <v>490</v>
      </c>
      <c r="B3680" s="164">
        <v>10223</v>
      </c>
      <c r="C3680" s="163" t="s">
        <v>491</v>
      </c>
      <c r="D3680" s="164">
        <v>1</v>
      </c>
      <c r="E3680" s="7">
        <v>275</v>
      </c>
      <c r="F3680" s="7">
        <v>0</v>
      </c>
      <c r="G3680" s="7">
        <v>0</v>
      </c>
      <c r="H3680" s="7">
        <v>0</v>
      </c>
      <c r="I3680" s="7">
        <v>275</v>
      </c>
      <c r="J3680" s="7">
        <v>0</v>
      </c>
      <c r="K3680" s="7">
        <v>275</v>
      </c>
      <c r="L3680" s="164">
        <v>1</v>
      </c>
      <c r="M3680" s="16">
        <v>0</v>
      </c>
      <c r="N3680" s="13">
        <v>46120</v>
      </c>
    </row>
    <row r="3681" spans="1:14" x14ac:dyDescent="0.15">
      <c r="A3681" s="163" t="s">
        <v>492</v>
      </c>
      <c r="B3681" s="164">
        <v>10216</v>
      </c>
      <c r="C3681" s="163" t="s">
        <v>491</v>
      </c>
      <c r="D3681" s="164">
        <v>2</v>
      </c>
      <c r="E3681" s="7">
        <v>490</v>
      </c>
      <c r="F3681" s="7">
        <v>0</v>
      </c>
      <c r="G3681" s="7">
        <v>0</v>
      </c>
      <c r="H3681" s="7">
        <v>0</v>
      </c>
      <c r="I3681" s="7">
        <v>490</v>
      </c>
      <c r="J3681" s="7">
        <v>0</v>
      </c>
      <c r="K3681" s="7">
        <v>490</v>
      </c>
      <c r="L3681" s="164">
        <v>1</v>
      </c>
      <c r="M3681" s="16">
        <v>0</v>
      </c>
      <c r="N3681" s="13">
        <v>46120</v>
      </c>
    </row>
    <row r="3682" spans="1:14" x14ac:dyDescent="0.15">
      <c r="A3682" s="163" t="s">
        <v>493</v>
      </c>
      <c r="B3682" s="164">
        <v>10264</v>
      </c>
      <c r="C3682" s="163" t="s">
        <v>9</v>
      </c>
      <c r="D3682" s="164">
        <v>3</v>
      </c>
      <c r="E3682" s="7">
        <v>570</v>
      </c>
      <c r="F3682" s="7">
        <v>0</v>
      </c>
      <c r="G3682" s="7">
        <v>0</v>
      </c>
      <c r="H3682" s="7">
        <v>19</v>
      </c>
      <c r="I3682" s="7">
        <v>551</v>
      </c>
      <c r="J3682" s="7">
        <v>0</v>
      </c>
      <c r="K3682" s="7">
        <v>551</v>
      </c>
      <c r="L3682" s="164">
        <v>1</v>
      </c>
      <c r="M3682" s="16">
        <v>0</v>
      </c>
      <c r="N3682" s="13">
        <v>46120</v>
      </c>
    </row>
    <row r="3683" spans="1:14" x14ac:dyDescent="0.15">
      <c r="A3683" s="163" t="s">
        <v>686</v>
      </c>
      <c r="B3683" s="164">
        <v>10366</v>
      </c>
      <c r="C3683" s="163" t="s">
        <v>9</v>
      </c>
      <c r="D3683" s="164">
        <v>2</v>
      </c>
      <c r="E3683" s="7">
        <v>540</v>
      </c>
      <c r="F3683" s="7">
        <v>0</v>
      </c>
      <c r="G3683" s="7">
        <v>0</v>
      </c>
      <c r="H3683" s="7">
        <v>26.84</v>
      </c>
      <c r="I3683" s="7">
        <v>513.16</v>
      </c>
      <c r="J3683" s="7">
        <v>0</v>
      </c>
      <c r="K3683" s="7">
        <v>513.16</v>
      </c>
      <c r="L3683" s="164">
        <v>1</v>
      </c>
      <c r="M3683" s="16">
        <v>0</v>
      </c>
      <c r="N3683" s="13">
        <v>46120</v>
      </c>
    </row>
    <row r="3684" spans="1:14" x14ac:dyDescent="0.15">
      <c r="A3684" s="163" t="s">
        <v>805</v>
      </c>
      <c r="B3684" s="164">
        <v>10376</v>
      </c>
      <c r="C3684" s="163" t="s">
        <v>9</v>
      </c>
      <c r="D3684" s="164">
        <v>1</v>
      </c>
      <c r="E3684" s="7">
        <v>330</v>
      </c>
      <c r="F3684" s="7">
        <v>0</v>
      </c>
      <c r="G3684" s="7">
        <v>0</v>
      </c>
      <c r="H3684" s="7">
        <v>32.81</v>
      </c>
      <c r="I3684" s="7">
        <v>297.19</v>
      </c>
      <c r="J3684" s="7">
        <v>0</v>
      </c>
      <c r="K3684" s="7">
        <v>297.19</v>
      </c>
      <c r="L3684" s="164">
        <v>1</v>
      </c>
      <c r="M3684" s="16">
        <v>0</v>
      </c>
      <c r="N3684" s="13">
        <v>46120</v>
      </c>
    </row>
    <row r="3685" spans="1:14" x14ac:dyDescent="0.15">
      <c r="A3685" s="163" t="s">
        <v>681</v>
      </c>
      <c r="B3685" s="164">
        <v>10234</v>
      </c>
      <c r="C3685" s="163" t="s">
        <v>9</v>
      </c>
      <c r="D3685" s="164">
        <v>1</v>
      </c>
      <c r="E3685" s="7">
        <v>255</v>
      </c>
      <c r="F3685" s="7">
        <v>0</v>
      </c>
      <c r="G3685" s="7">
        <v>0</v>
      </c>
      <c r="H3685" s="7">
        <v>25.35</v>
      </c>
      <c r="I3685" s="7">
        <v>229.65</v>
      </c>
      <c r="J3685" s="7">
        <v>0</v>
      </c>
      <c r="K3685" s="7">
        <v>229.65</v>
      </c>
      <c r="L3685" s="164">
        <v>1</v>
      </c>
      <c r="M3685" s="16">
        <v>0</v>
      </c>
      <c r="N3685" s="13">
        <v>46120</v>
      </c>
    </row>
    <row r="3686" spans="1:14" x14ac:dyDescent="0.15">
      <c r="A3686" s="163" t="s">
        <v>526</v>
      </c>
      <c r="B3686" s="164">
        <v>10363</v>
      </c>
      <c r="C3686" s="163" t="s">
        <v>9</v>
      </c>
      <c r="D3686" s="164">
        <v>1</v>
      </c>
      <c r="E3686" s="7">
        <v>265</v>
      </c>
      <c r="F3686" s="7">
        <v>0</v>
      </c>
      <c r="G3686" s="7">
        <v>0</v>
      </c>
      <c r="H3686" s="7">
        <v>12.52</v>
      </c>
      <c r="I3686" s="7">
        <v>252.48</v>
      </c>
      <c r="J3686" s="7">
        <v>0</v>
      </c>
      <c r="K3686" s="7">
        <v>252.48</v>
      </c>
      <c r="L3686" s="164">
        <v>1</v>
      </c>
      <c r="M3686" s="16">
        <v>0</v>
      </c>
      <c r="N3686" s="13">
        <v>46120</v>
      </c>
    </row>
    <row r="3687" spans="1:14" x14ac:dyDescent="0.15">
      <c r="A3687" s="163" t="s">
        <v>527</v>
      </c>
      <c r="B3687" s="164">
        <v>10382</v>
      </c>
      <c r="C3687" s="163" t="s">
        <v>9</v>
      </c>
      <c r="D3687" s="164">
        <v>1</v>
      </c>
      <c r="E3687" s="7">
        <v>235</v>
      </c>
      <c r="F3687" s="7">
        <v>0</v>
      </c>
      <c r="G3687" s="7">
        <v>0</v>
      </c>
      <c r="H3687" s="7">
        <v>11.1</v>
      </c>
      <c r="I3687" s="7">
        <v>223.9</v>
      </c>
      <c r="J3687" s="7">
        <v>0</v>
      </c>
      <c r="K3687" s="7">
        <v>223.9</v>
      </c>
      <c r="L3687" s="164">
        <v>1</v>
      </c>
      <c r="M3687" s="16">
        <v>0</v>
      </c>
      <c r="N3687" s="13">
        <v>46120</v>
      </c>
    </row>
    <row r="3688" spans="1:14" x14ac:dyDescent="0.15">
      <c r="A3688" s="163" t="s">
        <v>652</v>
      </c>
      <c r="B3688" s="164">
        <v>10007</v>
      </c>
      <c r="C3688" s="163" t="s">
        <v>9</v>
      </c>
      <c r="D3688" s="164">
        <v>1</v>
      </c>
      <c r="E3688" s="7">
        <v>275</v>
      </c>
      <c r="F3688" s="7">
        <v>0</v>
      </c>
      <c r="G3688" s="7">
        <v>0</v>
      </c>
      <c r="H3688" s="7">
        <v>0</v>
      </c>
      <c r="I3688" s="7">
        <v>275</v>
      </c>
      <c r="J3688" s="7">
        <v>0</v>
      </c>
      <c r="K3688" s="7">
        <v>275</v>
      </c>
      <c r="L3688" s="164">
        <v>1</v>
      </c>
      <c r="M3688" s="16">
        <v>0</v>
      </c>
      <c r="N3688" s="13">
        <v>46120</v>
      </c>
    </row>
    <row r="3689" spans="1:14" x14ac:dyDescent="0.15">
      <c r="A3689" s="163" t="s">
        <v>495</v>
      </c>
      <c r="B3689" s="164">
        <v>10354</v>
      </c>
      <c r="C3689" s="163" t="s">
        <v>19</v>
      </c>
      <c r="D3689" s="164">
        <v>2</v>
      </c>
      <c r="E3689" s="7">
        <v>700</v>
      </c>
      <c r="F3689" s="7">
        <v>0</v>
      </c>
      <c r="G3689" s="7">
        <v>0</v>
      </c>
      <c r="H3689" s="7">
        <v>16.54</v>
      </c>
      <c r="I3689" s="7">
        <v>683.46</v>
      </c>
      <c r="J3689" s="7">
        <v>0</v>
      </c>
      <c r="K3689" s="7">
        <v>683.46</v>
      </c>
      <c r="L3689" s="164">
        <v>1</v>
      </c>
      <c r="M3689" s="16">
        <v>0</v>
      </c>
      <c r="N3689" s="13">
        <v>46120</v>
      </c>
    </row>
    <row r="3690" spans="1:14" x14ac:dyDescent="0.15">
      <c r="A3690" s="163" t="s">
        <v>512</v>
      </c>
      <c r="B3690" s="164">
        <v>10427</v>
      </c>
      <c r="C3690" s="163" t="s">
        <v>12</v>
      </c>
      <c r="D3690" s="164">
        <v>2</v>
      </c>
      <c r="E3690" s="7">
        <v>718</v>
      </c>
      <c r="F3690" s="7">
        <v>0</v>
      </c>
      <c r="G3690" s="7">
        <v>0</v>
      </c>
      <c r="H3690" s="7">
        <v>71.7</v>
      </c>
      <c r="I3690" s="7">
        <v>646.29999999999995</v>
      </c>
      <c r="J3690" s="7">
        <v>0</v>
      </c>
      <c r="K3690" s="7">
        <v>646.29999999999995</v>
      </c>
      <c r="L3690" s="164">
        <v>1</v>
      </c>
      <c r="M3690" s="16">
        <v>0</v>
      </c>
      <c r="N3690" s="13">
        <v>46120</v>
      </c>
    </row>
    <row r="3691" spans="1:14" x14ac:dyDescent="0.15">
      <c r="A3691" s="163" t="s">
        <v>811</v>
      </c>
      <c r="B3691" s="164">
        <v>10430</v>
      </c>
      <c r="C3691" s="163" t="s">
        <v>12</v>
      </c>
      <c r="D3691" s="164">
        <v>1</v>
      </c>
      <c r="E3691" s="7">
        <v>255</v>
      </c>
      <c r="F3691" s="7">
        <v>0</v>
      </c>
      <c r="G3691" s="7">
        <v>0</v>
      </c>
      <c r="H3691" s="7">
        <v>50.92</v>
      </c>
      <c r="I3691" s="7">
        <v>204.08</v>
      </c>
      <c r="J3691" s="7">
        <v>0</v>
      </c>
      <c r="K3691" s="7">
        <v>204.08</v>
      </c>
      <c r="L3691" s="164">
        <v>1</v>
      </c>
      <c r="M3691" s="16">
        <v>0</v>
      </c>
      <c r="N3691" s="13">
        <v>46120</v>
      </c>
    </row>
    <row r="3692" spans="1:14" x14ac:dyDescent="0.15">
      <c r="A3692" s="163" t="s">
        <v>563</v>
      </c>
      <c r="B3692" s="164">
        <v>10432</v>
      </c>
      <c r="C3692" s="163" t="s">
        <v>13</v>
      </c>
      <c r="D3692" s="164">
        <v>1</v>
      </c>
      <c r="E3692" s="7">
        <v>315</v>
      </c>
      <c r="F3692" s="7">
        <v>0</v>
      </c>
      <c r="G3692" s="7">
        <v>0</v>
      </c>
      <c r="H3692" s="7">
        <v>0</v>
      </c>
      <c r="I3692" s="7">
        <v>315</v>
      </c>
      <c r="J3692" s="7">
        <v>0</v>
      </c>
      <c r="K3692" s="7">
        <v>315</v>
      </c>
      <c r="L3692" s="164">
        <v>1</v>
      </c>
      <c r="M3692" s="16">
        <v>0</v>
      </c>
      <c r="N3692" s="13">
        <v>46120</v>
      </c>
    </row>
    <row r="3693" spans="1:14" x14ac:dyDescent="0.15">
      <c r="A3693" s="163" t="s">
        <v>532</v>
      </c>
      <c r="B3693" s="164">
        <v>10421</v>
      </c>
      <c r="C3693" s="163" t="s">
        <v>79</v>
      </c>
      <c r="D3693" s="164">
        <v>1</v>
      </c>
      <c r="E3693" s="7">
        <v>238</v>
      </c>
      <c r="F3693" s="7">
        <v>0</v>
      </c>
      <c r="G3693" s="7">
        <v>0</v>
      </c>
      <c r="H3693" s="7">
        <v>47.52</v>
      </c>
      <c r="I3693" s="7">
        <v>190.48</v>
      </c>
      <c r="J3693" s="7">
        <v>0</v>
      </c>
      <c r="K3693" s="7">
        <v>190.48</v>
      </c>
      <c r="L3693" s="164">
        <v>1</v>
      </c>
      <c r="M3693" s="16">
        <v>0</v>
      </c>
      <c r="N3693" s="13">
        <v>46120</v>
      </c>
    </row>
    <row r="3694" spans="1:14" x14ac:dyDescent="0.15">
      <c r="A3694" s="163" t="s">
        <v>499</v>
      </c>
      <c r="B3694" s="164">
        <v>10423</v>
      </c>
      <c r="C3694" s="163" t="s">
        <v>79</v>
      </c>
      <c r="D3694" s="164">
        <v>1</v>
      </c>
      <c r="E3694" s="7">
        <v>280</v>
      </c>
      <c r="F3694" s="7">
        <v>0</v>
      </c>
      <c r="G3694" s="7">
        <v>0</v>
      </c>
      <c r="H3694" s="7">
        <v>0</v>
      </c>
      <c r="I3694" s="7">
        <v>280</v>
      </c>
      <c r="J3694" s="7">
        <v>0</v>
      </c>
      <c r="K3694" s="7">
        <v>280</v>
      </c>
      <c r="L3694" s="164">
        <v>1</v>
      </c>
      <c r="M3694" s="16">
        <v>0</v>
      </c>
      <c r="N3694" s="13">
        <v>46120</v>
      </c>
    </row>
    <row r="3695" spans="1:14" x14ac:dyDescent="0.15">
      <c r="A3695" s="163" t="s">
        <v>591</v>
      </c>
      <c r="B3695" s="164">
        <v>10509</v>
      </c>
      <c r="C3695" s="163" t="s">
        <v>79</v>
      </c>
      <c r="D3695" s="164">
        <v>1</v>
      </c>
      <c r="E3695" s="7">
        <v>320</v>
      </c>
      <c r="F3695" s="7">
        <v>0</v>
      </c>
      <c r="G3695" s="7">
        <v>0</v>
      </c>
      <c r="H3695" s="7">
        <v>0</v>
      </c>
      <c r="I3695" s="7">
        <v>320</v>
      </c>
      <c r="J3695" s="7">
        <v>0</v>
      </c>
      <c r="K3695" s="7">
        <v>320</v>
      </c>
      <c r="L3695" s="164">
        <v>1</v>
      </c>
      <c r="M3695" s="16">
        <v>0</v>
      </c>
      <c r="N3695" s="13">
        <v>46120</v>
      </c>
    </row>
    <row r="3696" spans="1:14" x14ac:dyDescent="0.15">
      <c r="A3696" s="163" t="s">
        <v>565</v>
      </c>
      <c r="B3696" s="164">
        <v>10403</v>
      </c>
      <c r="C3696" s="163" t="s">
        <v>35</v>
      </c>
      <c r="D3696" s="164">
        <v>3</v>
      </c>
      <c r="E3696" s="7">
        <v>1005</v>
      </c>
      <c r="F3696" s="7">
        <v>0</v>
      </c>
      <c r="G3696" s="7">
        <v>0</v>
      </c>
      <c r="H3696" s="7">
        <v>82.83</v>
      </c>
      <c r="I3696" s="7">
        <v>922.17</v>
      </c>
      <c r="J3696" s="7">
        <v>0</v>
      </c>
      <c r="K3696" s="7">
        <v>922.17</v>
      </c>
      <c r="L3696" s="164">
        <v>1</v>
      </c>
      <c r="M3696" s="16">
        <v>0</v>
      </c>
      <c r="N3696" s="13">
        <v>46120</v>
      </c>
    </row>
    <row r="3697" spans="1:14" x14ac:dyDescent="0.15">
      <c r="A3697" s="163" t="s">
        <v>569</v>
      </c>
      <c r="B3697" s="164">
        <v>10404</v>
      </c>
      <c r="C3697" s="163" t="s">
        <v>35</v>
      </c>
      <c r="D3697" s="164">
        <v>1</v>
      </c>
      <c r="E3697" s="7">
        <v>355</v>
      </c>
      <c r="F3697" s="7">
        <v>0</v>
      </c>
      <c r="G3697" s="7">
        <v>0</v>
      </c>
      <c r="H3697" s="7">
        <v>0</v>
      </c>
      <c r="I3697" s="7">
        <v>355</v>
      </c>
      <c r="J3697" s="7">
        <v>0</v>
      </c>
      <c r="K3697" s="7">
        <v>355</v>
      </c>
      <c r="L3697" s="164">
        <v>1</v>
      </c>
      <c r="M3697" s="16">
        <v>0</v>
      </c>
      <c r="N3697" s="13">
        <v>46120</v>
      </c>
    </row>
    <row r="3698" spans="1:14" x14ac:dyDescent="0.15">
      <c r="A3698" s="163" t="s">
        <v>627</v>
      </c>
      <c r="B3698" s="164">
        <v>10546</v>
      </c>
      <c r="C3698" s="163" t="s">
        <v>399</v>
      </c>
      <c r="D3698" s="164">
        <v>1</v>
      </c>
      <c r="E3698" s="7">
        <v>0</v>
      </c>
      <c r="F3698" s="7">
        <v>0</v>
      </c>
      <c r="G3698" s="7">
        <v>0</v>
      </c>
      <c r="H3698" s="7">
        <v>0</v>
      </c>
      <c r="I3698" s="7">
        <v>0</v>
      </c>
      <c r="J3698" s="7">
        <v>0</v>
      </c>
      <c r="K3698" s="7">
        <v>0</v>
      </c>
      <c r="L3698" s="164">
        <v>0</v>
      </c>
      <c r="M3698" s="16">
        <v>0</v>
      </c>
      <c r="N3698" s="13">
        <v>46120</v>
      </c>
    </row>
    <row r="3699" spans="1:14" x14ac:dyDescent="0.15">
      <c r="A3699" s="163" t="s">
        <v>433</v>
      </c>
      <c r="B3699" s="164">
        <v>10405</v>
      </c>
      <c r="C3699" s="163" t="s">
        <v>399</v>
      </c>
      <c r="D3699" s="164">
        <v>1</v>
      </c>
      <c r="E3699" s="7">
        <v>0</v>
      </c>
      <c r="F3699" s="7">
        <v>0</v>
      </c>
      <c r="G3699" s="7">
        <v>0</v>
      </c>
      <c r="H3699" s="7">
        <v>0</v>
      </c>
      <c r="I3699" s="7">
        <v>0</v>
      </c>
      <c r="J3699" s="7">
        <v>0</v>
      </c>
      <c r="K3699" s="7">
        <v>0</v>
      </c>
      <c r="L3699" s="164">
        <v>0</v>
      </c>
      <c r="M3699" s="16">
        <v>0</v>
      </c>
      <c r="N3699" s="13">
        <v>46120</v>
      </c>
    </row>
    <row r="3700" spans="1:14" x14ac:dyDescent="0.15">
      <c r="A3700" s="163" t="s">
        <v>427</v>
      </c>
      <c r="B3700" s="164">
        <v>10633</v>
      </c>
      <c r="C3700" s="163" t="s">
        <v>727</v>
      </c>
      <c r="D3700" s="164">
        <v>1</v>
      </c>
      <c r="E3700" s="7">
        <v>159</v>
      </c>
      <c r="F3700" s="7">
        <v>0</v>
      </c>
      <c r="G3700" s="7">
        <v>0</v>
      </c>
      <c r="H3700" s="7">
        <v>0</v>
      </c>
      <c r="I3700" s="7">
        <v>159</v>
      </c>
      <c r="J3700" s="7">
        <v>0</v>
      </c>
      <c r="K3700" s="7">
        <v>159</v>
      </c>
      <c r="L3700" s="164">
        <v>1</v>
      </c>
      <c r="M3700" s="16">
        <v>0</v>
      </c>
      <c r="N3700" s="13">
        <v>46120</v>
      </c>
    </row>
    <row r="3701" spans="1:14" x14ac:dyDescent="0.15">
      <c r="A3701" s="163" t="s">
        <v>500</v>
      </c>
      <c r="B3701" s="164">
        <v>10494</v>
      </c>
      <c r="C3701" s="163" t="s">
        <v>98</v>
      </c>
      <c r="D3701" s="164">
        <v>1</v>
      </c>
      <c r="E3701" s="7">
        <v>38</v>
      </c>
      <c r="F3701" s="7">
        <v>0</v>
      </c>
      <c r="G3701" s="7">
        <v>0</v>
      </c>
      <c r="H3701" s="7">
        <v>0</v>
      </c>
      <c r="I3701" s="7">
        <v>38</v>
      </c>
      <c r="J3701" s="7">
        <v>0</v>
      </c>
      <c r="K3701" s="7">
        <v>38</v>
      </c>
      <c r="L3701" s="164">
        <v>1</v>
      </c>
      <c r="M3701" s="16">
        <v>0</v>
      </c>
      <c r="N3701" s="13">
        <v>46120</v>
      </c>
    </row>
    <row r="3702" spans="1:14" x14ac:dyDescent="0.15">
      <c r="A3702" s="163" t="s">
        <v>429</v>
      </c>
      <c r="B3702" s="164">
        <v>10632</v>
      </c>
      <c r="C3702" s="163" t="s">
        <v>727</v>
      </c>
      <c r="D3702" s="164">
        <v>1</v>
      </c>
      <c r="E3702" s="7">
        <v>159</v>
      </c>
      <c r="F3702" s="7">
        <v>0</v>
      </c>
      <c r="G3702" s="7">
        <v>0</v>
      </c>
      <c r="H3702" s="7">
        <v>0</v>
      </c>
      <c r="I3702" s="7">
        <v>159</v>
      </c>
      <c r="J3702" s="7">
        <v>0</v>
      </c>
      <c r="K3702" s="7">
        <v>159</v>
      </c>
      <c r="L3702" s="164">
        <v>1</v>
      </c>
      <c r="M3702" s="16">
        <v>0</v>
      </c>
      <c r="N3702" s="13">
        <v>46120</v>
      </c>
    </row>
    <row r="3703" spans="1:14" x14ac:dyDescent="0.15">
      <c r="A3703" s="163" t="s">
        <v>868</v>
      </c>
      <c r="B3703" s="164">
        <v>10522</v>
      </c>
      <c r="C3703" s="163" t="s">
        <v>399</v>
      </c>
      <c r="D3703" s="164">
        <v>5</v>
      </c>
      <c r="E3703" s="7">
        <v>0</v>
      </c>
      <c r="F3703" s="7">
        <v>0</v>
      </c>
      <c r="G3703" s="7">
        <v>0</v>
      </c>
      <c r="H3703" s="7">
        <v>0</v>
      </c>
      <c r="I3703" s="7">
        <v>0</v>
      </c>
      <c r="J3703" s="7">
        <v>0</v>
      </c>
      <c r="K3703" s="7">
        <v>0</v>
      </c>
      <c r="L3703" s="164">
        <v>0</v>
      </c>
      <c r="M3703" s="16">
        <v>0</v>
      </c>
      <c r="N3703" s="13">
        <v>46120</v>
      </c>
    </row>
    <row r="3704" spans="1:14" x14ac:dyDescent="0.15">
      <c r="A3704" s="163" t="s">
        <v>813</v>
      </c>
      <c r="B3704" s="164">
        <v>10559</v>
      </c>
      <c r="C3704" s="163" t="s">
        <v>399</v>
      </c>
      <c r="D3704" s="164">
        <v>1</v>
      </c>
      <c r="E3704" s="7">
        <v>0</v>
      </c>
      <c r="F3704" s="7">
        <v>0</v>
      </c>
      <c r="G3704" s="7">
        <v>0</v>
      </c>
      <c r="H3704" s="7">
        <v>0</v>
      </c>
      <c r="I3704" s="7">
        <v>0</v>
      </c>
      <c r="J3704" s="7">
        <v>0</v>
      </c>
      <c r="K3704" s="7">
        <v>0</v>
      </c>
      <c r="L3704" s="164">
        <v>0</v>
      </c>
      <c r="M3704" s="16">
        <v>0</v>
      </c>
      <c r="N3704" s="13">
        <v>46120</v>
      </c>
    </row>
    <row r="3705" spans="1:14" x14ac:dyDescent="0.15">
      <c r="A3705" s="163" t="s">
        <v>388</v>
      </c>
      <c r="B3705" s="164">
        <v>10187</v>
      </c>
      <c r="C3705" s="163" t="s">
        <v>98</v>
      </c>
      <c r="D3705" s="164">
        <v>1</v>
      </c>
      <c r="E3705" s="7">
        <v>230</v>
      </c>
      <c r="F3705" s="7">
        <v>0</v>
      </c>
      <c r="G3705" s="7">
        <v>0</v>
      </c>
      <c r="H3705" s="7">
        <v>0</v>
      </c>
      <c r="I3705" s="7">
        <v>230</v>
      </c>
      <c r="J3705" s="7">
        <v>0</v>
      </c>
      <c r="K3705" s="7">
        <v>230</v>
      </c>
      <c r="L3705" s="164">
        <v>1</v>
      </c>
      <c r="M3705" s="16">
        <v>0</v>
      </c>
      <c r="N3705" s="13">
        <v>46120</v>
      </c>
    </row>
    <row r="3706" spans="1:14" x14ac:dyDescent="0.15">
      <c r="A3706" s="163" t="s">
        <v>576</v>
      </c>
      <c r="B3706" s="164">
        <v>10111</v>
      </c>
      <c r="C3706" s="163" t="s">
        <v>483</v>
      </c>
      <c r="D3706" s="164">
        <v>1</v>
      </c>
      <c r="E3706" s="7">
        <v>355</v>
      </c>
      <c r="F3706" s="7">
        <v>0</v>
      </c>
      <c r="G3706" s="7">
        <v>0</v>
      </c>
      <c r="H3706" s="7">
        <v>0</v>
      </c>
      <c r="I3706" s="7">
        <v>355</v>
      </c>
      <c r="J3706" s="7">
        <v>0</v>
      </c>
      <c r="K3706" s="7">
        <v>355</v>
      </c>
      <c r="L3706" s="164">
        <v>1</v>
      </c>
      <c r="M3706" s="16">
        <v>0</v>
      </c>
      <c r="N3706" s="13">
        <v>46121</v>
      </c>
    </row>
    <row r="3707" spans="1:14" x14ac:dyDescent="0.15">
      <c r="A3707" s="163" t="s">
        <v>612</v>
      </c>
      <c r="B3707" s="164">
        <v>10051</v>
      </c>
      <c r="C3707" s="163" t="s">
        <v>481</v>
      </c>
      <c r="D3707" s="164">
        <v>1</v>
      </c>
      <c r="E3707" s="7">
        <v>315</v>
      </c>
      <c r="F3707" s="7">
        <v>0</v>
      </c>
      <c r="G3707" s="7">
        <v>0</v>
      </c>
      <c r="H3707" s="7">
        <v>0</v>
      </c>
      <c r="I3707" s="7">
        <v>315</v>
      </c>
      <c r="J3707" s="7">
        <v>0</v>
      </c>
      <c r="K3707" s="7">
        <v>315</v>
      </c>
      <c r="L3707" s="164">
        <v>1</v>
      </c>
      <c r="M3707" s="16">
        <v>0</v>
      </c>
      <c r="N3707" s="13">
        <v>46121</v>
      </c>
    </row>
    <row r="3708" spans="1:14" x14ac:dyDescent="0.15">
      <c r="A3708" s="163" t="s">
        <v>577</v>
      </c>
      <c r="B3708" s="164">
        <v>10097</v>
      </c>
      <c r="C3708" s="163" t="s">
        <v>483</v>
      </c>
      <c r="D3708" s="164">
        <v>1</v>
      </c>
      <c r="E3708" s="7">
        <v>355</v>
      </c>
      <c r="F3708" s="7">
        <v>0</v>
      </c>
      <c r="G3708" s="7">
        <v>0</v>
      </c>
      <c r="H3708" s="7">
        <v>0</v>
      </c>
      <c r="I3708" s="7">
        <v>355</v>
      </c>
      <c r="J3708" s="7">
        <v>0</v>
      </c>
      <c r="K3708" s="7">
        <v>355</v>
      </c>
      <c r="L3708" s="164">
        <v>1</v>
      </c>
      <c r="M3708" s="16">
        <v>0</v>
      </c>
      <c r="N3708" s="13">
        <v>46121</v>
      </c>
    </row>
    <row r="3709" spans="1:14" x14ac:dyDescent="0.15">
      <c r="A3709" s="163" t="s">
        <v>506</v>
      </c>
      <c r="B3709" s="164">
        <v>10221</v>
      </c>
      <c r="C3709" s="163" t="s">
        <v>491</v>
      </c>
      <c r="D3709" s="164">
        <v>1</v>
      </c>
      <c r="E3709" s="7">
        <v>255</v>
      </c>
      <c r="F3709" s="7">
        <v>0</v>
      </c>
      <c r="G3709" s="7">
        <v>0</v>
      </c>
      <c r="H3709" s="7">
        <v>0</v>
      </c>
      <c r="I3709" s="7">
        <v>255</v>
      </c>
      <c r="J3709" s="7">
        <v>0</v>
      </c>
      <c r="K3709" s="7">
        <v>255</v>
      </c>
      <c r="L3709" s="164">
        <v>1</v>
      </c>
      <c r="M3709" s="16">
        <v>0</v>
      </c>
      <c r="N3709" s="13">
        <v>46121</v>
      </c>
    </row>
    <row r="3710" spans="1:14" x14ac:dyDescent="0.15">
      <c r="A3710" s="163" t="s">
        <v>543</v>
      </c>
      <c r="B3710" s="164">
        <v>10222</v>
      </c>
      <c r="C3710" s="163" t="s">
        <v>491</v>
      </c>
      <c r="D3710" s="164">
        <v>1</v>
      </c>
      <c r="E3710" s="7">
        <v>235</v>
      </c>
      <c r="F3710" s="7">
        <v>0</v>
      </c>
      <c r="G3710" s="7">
        <v>0</v>
      </c>
      <c r="H3710" s="7">
        <v>0</v>
      </c>
      <c r="I3710" s="7">
        <v>235</v>
      </c>
      <c r="J3710" s="7">
        <v>0</v>
      </c>
      <c r="K3710" s="7">
        <v>235</v>
      </c>
      <c r="L3710" s="164">
        <v>1</v>
      </c>
      <c r="M3710" s="16">
        <v>0</v>
      </c>
      <c r="N3710" s="13">
        <v>46121</v>
      </c>
    </row>
    <row r="3711" spans="1:14" x14ac:dyDescent="0.15">
      <c r="A3711" s="163" t="s">
        <v>490</v>
      </c>
      <c r="B3711" s="164">
        <v>10223</v>
      </c>
      <c r="C3711" s="163" t="s">
        <v>491</v>
      </c>
      <c r="D3711" s="164">
        <v>1</v>
      </c>
      <c r="E3711" s="7">
        <v>275</v>
      </c>
      <c r="F3711" s="7">
        <v>0</v>
      </c>
      <c r="G3711" s="7">
        <v>0</v>
      </c>
      <c r="H3711" s="7">
        <v>0</v>
      </c>
      <c r="I3711" s="7">
        <v>275</v>
      </c>
      <c r="J3711" s="7">
        <v>0</v>
      </c>
      <c r="K3711" s="7">
        <v>275</v>
      </c>
      <c r="L3711" s="164">
        <v>1</v>
      </c>
      <c r="M3711" s="16">
        <v>0</v>
      </c>
      <c r="N3711" s="13">
        <v>46121</v>
      </c>
    </row>
    <row r="3712" spans="1:14" x14ac:dyDescent="0.15">
      <c r="A3712" s="163" t="s">
        <v>597</v>
      </c>
      <c r="B3712" s="164">
        <v>10215</v>
      </c>
      <c r="C3712" s="163" t="s">
        <v>491</v>
      </c>
      <c r="D3712" s="164">
        <v>2</v>
      </c>
      <c r="E3712" s="7">
        <v>450</v>
      </c>
      <c r="F3712" s="7">
        <v>0</v>
      </c>
      <c r="G3712" s="7">
        <v>0</v>
      </c>
      <c r="H3712" s="7">
        <v>0</v>
      </c>
      <c r="I3712" s="7">
        <v>450</v>
      </c>
      <c r="J3712" s="7">
        <v>0</v>
      </c>
      <c r="K3712" s="7">
        <v>450</v>
      </c>
      <c r="L3712" s="164">
        <v>1</v>
      </c>
      <c r="M3712" s="16">
        <v>0</v>
      </c>
      <c r="N3712" s="13">
        <v>46121</v>
      </c>
    </row>
    <row r="3713" spans="1:14" x14ac:dyDescent="0.15">
      <c r="A3713" s="163" t="s">
        <v>493</v>
      </c>
      <c r="B3713" s="164">
        <v>10264</v>
      </c>
      <c r="C3713" s="163" t="s">
        <v>9</v>
      </c>
      <c r="D3713" s="164">
        <v>4</v>
      </c>
      <c r="E3713" s="7">
        <v>760</v>
      </c>
      <c r="F3713" s="7">
        <v>0</v>
      </c>
      <c r="G3713" s="7">
        <v>0</v>
      </c>
      <c r="H3713" s="7">
        <v>0</v>
      </c>
      <c r="I3713" s="7">
        <v>760</v>
      </c>
      <c r="J3713" s="7">
        <v>0</v>
      </c>
      <c r="K3713" s="7">
        <v>760</v>
      </c>
      <c r="L3713" s="164">
        <v>1</v>
      </c>
      <c r="M3713" s="16">
        <v>0</v>
      </c>
      <c r="N3713" s="13">
        <v>46121</v>
      </c>
    </row>
    <row r="3714" spans="1:14" x14ac:dyDescent="0.15">
      <c r="A3714" s="163" t="s">
        <v>587</v>
      </c>
      <c r="B3714" s="164">
        <v>10381</v>
      </c>
      <c r="C3714" s="163" t="s">
        <v>9</v>
      </c>
      <c r="D3714" s="164">
        <v>1</v>
      </c>
      <c r="E3714" s="7">
        <v>225</v>
      </c>
      <c r="F3714" s="7">
        <v>0</v>
      </c>
      <c r="G3714" s="7">
        <v>0</v>
      </c>
      <c r="H3714" s="7">
        <v>0</v>
      </c>
      <c r="I3714" s="7">
        <v>225</v>
      </c>
      <c r="J3714" s="7">
        <v>0</v>
      </c>
      <c r="K3714" s="7">
        <v>225</v>
      </c>
      <c r="L3714" s="164">
        <v>1</v>
      </c>
      <c r="M3714" s="16">
        <v>0</v>
      </c>
      <c r="N3714" s="13">
        <v>46121</v>
      </c>
    </row>
    <row r="3715" spans="1:14" x14ac:dyDescent="0.15">
      <c r="A3715" s="163" t="s">
        <v>595</v>
      </c>
      <c r="B3715" s="164">
        <v>10367</v>
      </c>
      <c r="C3715" s="163" t="s">
        <v>9</v>
      </c>
      <c r="D3715" s="164">
        <v>1</v>
      </c>
      <c r="E3715" s="7">
        <v>330</v>
      </c>
      <c r="F3715" s="7">
        <v>0</v>
      </c>
      <c r="G3715" s="7">
        <v>0</v>
      </c>
      <c r="H3715" s="7">
        <v>0</v>
      </c>
      <c r="I3715" s="7">
        <v>330</v>
      </c>
      <c r="J3715" s="7">
        <v>0</v>
      </c>
      <c r="K3715" s="7">
        <v>330</v>
      </c>
      <c r="L3715" s="164">
        <v>1</v>
      </c>
      <c r="M3715" s="16">
        <v>0</v>
      </c>
      <c r="N3715" s="13">
        <v>46121</v>
      </c>
    </row>
    <row r="3716" spans="1:14" x14ac:dyDescent="0.15">
      <c r="A3716" s="163" t="s">
        <v>510</v>
      </c>
      <c r="B3716" s="164">
        <v>10043</v>
      </c>
      <c r="C3716" s="163" t="s">
        <v>19</v>
      </c>
      <c r="D3716" s="164">
        <v>1</v>
      </c>
      <c r="E3716" s="7">
        <v>310</v>
      </c>
      <c r="F3716" s="7">
        <v>0</v>
      </c>
      <c r="G3716" s="7">
        <v>0</v>
      </c>
      <c r="H3716" s="7">
        <v>0</v>
      </c>
      <c r="I3716" s="7">
        <v>310</v>
      </c>
      <c r="J3716" s="7">
        <v>0</v>
      </c>
      <c r="K3716" s="7">
        <v>310</v>
      </c>
      <c r="L3716" s="164">
        <v>1</v>
      </c>
      <c r="M3716" s="16">
        <v>0</v>
      </c>
      <c r="N3716" s="13">
        <v>46121</v>
      </c>
    </row>
    <row r="3717" spans="1:14" x14ac:dyDescent="0.15">
      <c r="A3717" s="163" t="s">
        <v>511</v>
      </c>
      <c r="B3717" s="164">
        <v>10227</v>
      </c>
      <c r="C3717" s="163" t="s">
        <v>19</v>
      </c>
      <c r="D3717" s="164">
        <v>1</v>
      </c>
      <c r="E3717" s="7">
        <v>385</v>
      </c>
      <c r="F3717" s="7">
        <v>0</v>
      </c>
      <c r="G3717" s="7">
        <v>0</v>
      </c>
      <c r="H3717" s="7">
        <v>0</v>
      </c>
      <c r="I3717" s="7">
        <v>385</v>
      </c>
      <c r="J3717" s="7">
        <v>0</v>
      </c>
      <c r="K3717" s="7">
        <v>385</v>
      </c>
      <c r="L3717" s="164">
        <v>1</v>
      </c>
      <c r="M3717" s="16">
        <v>0</v>
      </c>
      <c r="N3717" s="13">
        <v>46121</v>
      </c>
    </row>
    <row r="3718" spans="1:14" x14ac:dyDescent="0.15">
      <c r="A3718" s="163" t="s">
        <v>498</v>
      </c>
      <c r="B3718" s="164">
        <v>10356</v>
      </c>
      <c r="C3718" s="163" t="s">
        <v>19</v>
      </c>
      <c r="D3718" s="164">
        <v>2</v>
      </c>
      <c r="E3718" s="7">
        <v>720</v>
      </c>
      <c r="F3718" s="7">
        <v>0</v>
      </c>
      <c r="G3718" s="7">
        <v>0</v>
      </c>
      <c r="H3718" s="7">
        <v>72</v>
      </c>
      <c r="I3718" s="7">
        <v>648</v>
      </c>
      <c r="J3718" s="7">
        <v>0</v>
      </c>
      <c r="K3718" s="7">
        <v>648</v>
      </c>
      <c r="L3718" s="164">
        <v>1</v>
      </c>
      <c r="M3718" s="16">
        <v>0</v>
      </c>
      <c r="N3718" s="13">
        <v>46121</v>
      </c>
    </row>
    <row r="3719" spans="1:14" x14ac:dyDescent="0.15">
      <c r="A3719" s="163" t="s">
        <v>568</v>
      </c>
      <c r="B3719" s="164">
        <v>10545</v>
      </c>
      <c r="C3719" s="163" t="s">
        <v>19</v>
      </c>
      <c r="D3719" s="164">
        <v>1</v>
      </c>
      <c r="E3719" s="7">
        <v>340</v>
      </c>
      <c r="F3719" s="7">
        <v>0</v>
      </c>
      <c r="G3719" s="7">
        <v>0</v>
      </c>
      <c r="H3719" s="7">
        <v>0</v>
      </c>
      <c r="I3719" s="7">
        <v>340</v>
      </c>
      <c r="J3719" s="7">
        <v>0</v>
      </c>
      <c r="K3719" s="7">
        <v>340</v>
      </c>
      <c r="L3719" s="164">
        <v>1</v>
      </c>
      <c r="M3719" s="16">
        <v>0</v>
      </c>
      <c r="N3719" s="13">
        <v>46121</v>
      </c>
    </row>
    <row r="3720" spans="1:14" x14ac:dyDescent="0.15">
      <c r="A3720" s="163" t="s">
        <v>690</v>
      </c>
      <c r="B3720" s="164">
        <v>10431</v>
      </c>
      <c r="C3720" s="163" t="s">
        <v>13</v>
      </c>
      <c r="D3720" s="164">
        <v>1</v>
      </c>
      <c r="E3720" s="7">
        <v>495</v>
      </c>
      <c r="F3720" s="7">
        <v>0</v>
      </c>
      <c r="G3720" s="7">
        <v>0</v>
      </c>
      <c r="H3720" s="7">
        <v>0</v>
      </c>
      <c r="I3720" s="7">
        <v>495</v>
      </c>
      <c r="J3720" s="7">
        <v>0</v>
      </c>
      <c r="K3720" s="7">
        <v>495</v>
      </c>
      <c r="L3720" s="164">
        <v>1</v>
      </c>
      <c r="M3720" s="16">
        <v>0</v>
      </c>
      <c r="N3720" s="13">
        <v>46121</v>
      </c>
    </row>
    <row r="3721" spans="1:14" x14ac:dyDescent="0.15">
      <c r="A3721" s="163" t="s">
        <v>563</v>
      </c>
      <c r="B3721" s="164">
        <v>10432</v>
      </c>
      <c r="C3721" s="163" t="s">
        <v>13</v>
      </c>
      <c r="D3721" s="164">
        <v>1</v>
      </c>
      <c r="E3721" s="7">
        <v>315</v>
      </c>
      <c r="F3721" s="7">
        <v>0</v>
      </c>
      <c r="G3721" s="7">
        <v>0</v>
      </c>
      <c r="H3721" s="7">
        <v>0</v>
      </c>
      <c r="I3721" s="7">
        <v>315</v>
      </c>
      <c r="J3721" s="7">
        <v>0</v>
      </c>
      <c r="K3721" s="7">
        <v>315</v>
      </c>
      <c r="L3721" s="164">
        <v>1</v>
      </c>
      <c r="M3721" s="16">
        <v>0</v>
      </c>
      <c r="N3721" s="13">
        <v>46121</v>
      </c>
    </row>
    <row r="3722" spans="1:14" x14ac:dyDescent="0.15">
      <c r="A3722" s="163" t="s">
        <v>427</v>
      </c>
      <c r="B3722" s="164">
        <v>10633</v>
      </c>
      <c r="C3722" s="163" t="s">
        <v>727</v>
      </c>
      <c r="D3722" s="164">
        <v>1</v>
      </c>
      <c r="E3722" s="7">
        <v>159</v>
      </c>
      <c r="F3722" s="7">
        <v>0</v>
      </c>
      <c r="G3722" s="7">
        <v>0</v>
      </c>
      <c r="H3722" s="7">
        <v>0</v>
      </c>
      <c r="I3722" s="7">
        <v>159</v>
      </c>
      <c r="J3722" s="7">
        <v>0</v>
      </c>
      <c r="K3722" s="7">
        <v>159</v>
      </c>
      <c r="L3722" s="164">
        <v>1</v>
      </c>
      <c r="M3722" s="16">
        <v>0</v>
      </c>
      <c r="N3722" s="13">
        <v>46121</v>
      </c>
    </row>
    <row r="3723" spans="1:14" x14ac:dyDescent="0.15">
      <c r="A3723" s="163" t="s">
        <v>429</v>
      </c>
      <c r="B3723" s="164">
        <v>10632</v>
      </c>
      <c r="C3723" s="163" t="s">
        <v>727</v>
      </c>
      <c r="D3723" s="164">
        <v>2</v>
      </c>
      <c r="E3723" s="7">
        <v>318</v>
      </c>
      <c r="F3723" s="7">
        <v>0</v>
      </c>
      <c r="G3723" s="7">
        <v>0</v>
      </c>
      <c r="H3723" s="7">
        <v>0</v>
      </c>
      <c r="I3723" s="7">
        <v>318</v>
      </c>
      <c r="J3723" s="7">
        <v>0</v>
      </c>
      <c r="K3723" s="7">
        <v>318</v>
      </c>
      <c r="L3723" s="164">
        <v>1</v>
      </c>
      <c r="M3723" s="16">
        <v>0</v>
      </c>
      <c r="N3723" s="13">
        <v>46121</v>
      </c>
    </row>
    <row r="3724" spans="1:14" x14ac:dyDescent="0.15">
      <c r="A3724" s="163" t="s">
        <v>477</v>
      </c>
      <c r="B3724" s="164">
        <v>10449</v>
      </c>
      <c r="C3724" s="163" t="s">
        <v>38</v>
      </c>
      <c r="D3724" s="164">
        <v>2</v>
      </c>
      <c r="E3724" s="7">
        <v>520</v>
      </c>
      <c r="F3724" s="7">
        <v>0</v>
      </c>
      <c r="G3724" s="7">
        <v>0</v>
      </c>
      <c r="H3724" s="7">
        <v>0</v>
      </c>
      <c r="I3724" s="7">
        <v>520</v>
      </c>
      <c r="J3724" s="7">
        <v>0</v>
      </c>
      <c r="K3724" s="7">
        <v>520</v>
      </c>
      <c r="L3724" s="164">
        <v>1</v>
      </c>
      <c r="M3724" s="16">
        <v>0</v>
      </c>
      <c r="N3724" s="13">
        <v>46122</v>
      </c>
    </row>
    <row r="3725" spans="1:14" x14ac:dyDescent="0.15">
      <c r="A3725" s="163" t="s">
        <v>501</v>
      </c>
      <c r="B3725" s="164">
        <v>10450</v>
      </c>
      <c r="C3725" s="163" t="s">
        <v>38</v>
      </c>
      <c r="D3725" s="164">
        <v>1</v>
      </c>
      <c r="E3725" s="7">
        <v>470</v>
      </c>
      <c r="F3725" s="7">
        <v>0</v>
      </c>
      <c r="G3725" s="7">
        <v>0</v>
      </c>
      <c r="H3725" s="7">
        <v>0</v>
      </c>
      <c r="I3725" s="7">
        <v>470</v>
      </c>
      <c r="J3725" s="7">
        <v>0</v>
      </c>
      <c r="K3725" s="7">
        <v>470</v>
      </c>
      <c r="L3725" s="164">
        <v>1</v>
      </c>
      <c r="M3725" s="16">
        <v>0</v>
      </c>
      <c r="N3725" s="13">
        <v>46122</v>
      </c>
    </row>
    <row r="3726" spans="1:14" x14ac:dyDescent="0.15">
      <c r="A3726" s="163" t="s">
        <v>479</v>
      </c>
      <c r="B3726" s="164">
        <v>10396</v>
      </c>
      <c r="C3726" s="163" t="s">
        <v>32</v>
      </c>
      <c r="D3726" s="164">
        <v>1</v>
      </c>
      <c r="E3726" s="7">
        <v>555</v>
      </c>
      <c r="F3726" s="7">
        <v>0</v>
      </c>
      <c r="G3726" s="7">
        <v>0</v>
      </c>
      <c r="H3726" s="7">
        <v>111</v>
      </c>
      <c r="I3726" s="7">
        <v>444</v>
      </c>
      <c r="J3726" s="7">
        <v>0</v>
      </c>
      <c r="K3726" s="7">
        <v>444</v>
      </c>
      <c r="L3726" s="164">
        <v>1</v>
      </c>
      <c r="M3726" s="16">
        <v>0</v>
      </c>
      <c r="N3726" s="13">
        <v>46122</v>
      </c>
    </row>
    <row r="3727" spans="1:14" x14ac:dyDescent="0.15">
      <c r="A3727" s="163" t="s">
        <v>737</v>
      </c>
      <c r="B3727" s="164">
        <v>10071</v>
      </c>
      <c r="C3727" s="163" t="s">
        <v>481</v>
      </c>
      <c r="D3727" s="164">
        <v>1</v>
      </c>
      <c r="E3727" s="7">
        <v>355</v>
      </c>
      <c r="F3727" s="7">
        <v>0</v>
      </c>
      <c r="G3727" s="7">
        <v>0</v>
      </c>
      <c r="H3727" s="7">
        <v>0</v>
      </c>
      <c r="I3727" s="7">
        <v>355</v>
      </c>
      <c r="J3727" s="7">
        <v>0</v>
      </c>
      <c r="K3727" s="7">
        <v>355</v>
      </c>
      <c r="L3727" s="164">
        <v>1</v>
      </c>
      <c r="M3727" s="16">
        <v>0</v>
      </c>
      <c r="N3727" s="13">
        <v>46122</v>
      </c>
    </row>
    <row r="3728" spans="1:14" x14ac:dyDescent="0.15">
      <c r="A3728" s="163" t="s">
        <v>584</v>
      </c>
      <c r="B3728" s="164">
        <v>10069</v>
      </c>
      <c r="C3728" s="163" t="s">
        <v>481</v>
      </c>
      <c r="D3728" s="164">
        <v>3</v>
      </c>
      <c r="E3728" s="7">
        <v>1065</v>
      </c>
      <c r="F3728" s="7">
        <v>0</v>
      </c>
      <c r="G3728" s="7">
        <v>0</v>
      </c>
      <c r="H3728" s="7">
        <v>0</v>
      </c>
      <c r="I3728" s="7">
        <v>1065</v>
      </c>
      <c r="J3728" s="7">
        <v>0</v>
      </c>
      <c r="K3728" s="7">
        <v>1065</v>
      </c>
      <c r="L3728" s="164">
        <v>1</v>
      </c>
      <c r="M3728" s="16">
        <v>0</v>
      </c>
      <c r="N3728" s="13">
        <v>46122</v>
      </c>
    </row>
    <row r="3729" spans="1:14" x14ac:dyDescent="0.15">
      <c r="A3729" s="163" t="s">
        <v>550</v>
      </c>
      <c r="B3729" s="164">
        <v>10072</v>
      </c>
      <c r="C3729" s="163" t="s">
        <v>481</v>
      </c>
      <c r="D3729" s="164">
        <v>2</v>
      </c>
      <c r="E3729" s="7">
        <v>630</v>
      </c>
      <c r="F3729" s="7">
        <v>0</v>
      </c>
      <c r="G3729" s="7">
        <v>0</v>
      </c>
      <c r="H3729" s="7">
        <v>0</v>
      </c>
      <c r="I3729" s="7">
        <v>630</v>
      </c>
      <c r="J3729" s="7">
        <v>0</v>
      </c>
      <c r="K3729" s="7">
        <v>630</v>
      </c>
      <c r="L3729" s="164">
        <v>1</v>
      </c>
      <c r="M3729" s="16">
        <v>0</v>
      </c>
      <c r="N3729" s="13">
        <v>46122</v>
      </c>
    </row>
    <row r="3730" spans="1:14" x14ac:dyDescent="0.15">
      <c r="A3730" s="163" t="s">
        <v>554</v>
      </c>
      <c r="B3730" s="164">
        <v>10067</v>
      </c>
      <c r="C3730" s="163" t="s">
        <v>481</v>
      </c>
      <c r="D3730" s="164">
        <v>3</v>
      </c>
      <c r="E3730" s="7">
        <v>825</v>
      </c>
      <c r="F3730" s="7">
        <v>0</v>
      </c>
      <c r="G3730" s="7">
        <v>0</v>
      </c>
      <c r="H3730" s="7">
        <v>0</v>
      </c>
      <c r="I3730" s="7">
        <v>825</v>
      </c>
      <c r="J3730" s="7">
        <v>0</v>
      </c>
      <c r="K3730" s="7">
        <v>825</v>
      </c>
      <c r="L3730" s="164">
        <v>1</v>
      </c>
      <c r="M3730" s="16">
        <v>0</v>
      </c>
      <c r="N3730" s="13">
        <v>46122</v>
      </c>
    </row>
    <row r="3731" spans="1:14" x14ac:dyDescent="0.15">
      <c r="A3731" s="163" t="s">
        <v>574</v>
      </c>
      <c r="B3731" s="164">
        <v>10052</v>
      </c>
      <c r="C3731" s="163" t="s">
        <v>481</v>
      </c>
      <c r="D3731" s="164">
        <v>1</v>
      </c>
      <c r="E3731" s="7">
        <v>340</v>
      </c>
      <c r="F3731" s="7">
        <v>0</v>
      </c>
      <c r="G3731" s="7">
        <v>0</v>
      </c>
      <c r="H3731" s="7">
        <v>0</v>
      </c>
      <c r="I3731" s="7">
        <v>340</v>
      </c>
      <c r="J3731" s="7">
        <v>0</v>
      </c>
      <c r="K3731" s="7">
        <v>340</v>
      </c>
      <c r="L3731" s="164">
        <v>1</v>
      </c>
      <c r="M3731" s="16">
        <v>0</v>
      </c>
      <c r="N3731" s="13">
        <v>46122</v>
      </c>
    </row>
    <row r="3732" spans="1:14" x14ac:dyDescent="0.15">
      <c r="A3732" s="163" t="s">
        <v>733</v>
      </c>
      <c r="B3732" s="164">
        <v>10113</v>
      </c>
      <c r="C3732" s="163" t="s">
        <v>541</v>
      </c>
      <c r="D3732" s="164">
        <v>1</v>
      </c>
      <c r="E3732" s="7">
        <v>375</v>
      </c>
      <c r="F3732" s="7">
        <v>0</v>
      </c>
      <c r="G3732" s="7">
        <v>0</v>
      </c>
      <c r="H3732" s="7">
        <v>0</v>
      </c>
      <c r="I3732" s="7">
        <v>375</v>
      </c>
      <c r="J3732" s="7">
        <v>0</v>
      </c>
      <c r="K3732" s="7">
        <v>375</v>
      </c>
      <c r="L3732" s="164">
        <v>1</v>
      </c>
      <c r="M3732" s="16">
        <v>0</v>
      </c>
      <c r="N3732" s="13">
        <v>46122</v>
      </c>
    </row>
    <row r="3733" spans="1:14" x14ac:dyDescent="0.15">
      <c r="A3733" s="163" t="s">
        <v>667</v>
      </c>
      <c r="B3733" s="164">
        <v>10018</v>
      </c>
      <c r="C3733" s="163" t="s">
        <v>481</v>
      </c>
      <c r="D3733" s="164">
        <v>1</v>
      </c>
      <c r="E3733" s="7">
        <v>255</v>
      </c>
      <c r="F3733" s="7">
        <v>0</v>
      </c>
      <c r="G3733" s="7">
        <v>0</v>
      </c>
      <c r="H3733" s="7">
        <v>0</v>
      </c>
      <c r="I3733" s="7">
        <v>255</v>
      </c>
      <c r="J3733" s="7">
        <v>0</v>
      </c>
      <c r="K3733" s="7">
        <v>255</v>
      </c>
      <c r="L3733" s="164">
        <v>1</v>
      </c>
      <c r="M3733" s="16">
        <v>0</v>
      </c>
      <c r="N3733" s="13">
        <v>46122</v>
      </c>
    </row>
    <row r="3734" spans="1:14" x14ac:dyDescent="0.15">
      <c r="A3734" s="163" t="s">
        <v>577</v>
      </c>
      <c r="B3734" s="164">
        <v>10097</v>
      </c>
      <c r="C3734" s="163" t="s">
        <v>483</v>
      </c>
      <c r="D3734" s="164">
        <v>1</v>
      </c>
      <c r="E3734" s="7">
        <v>355</v>
      </c>
      <c r="F3734" s="7">
        <v>0</v>
      </c>
      <c r="G3734" s="7">
        <v>0</v>
      </c>
      <c r="H3734" s="7">
        <v>0</v>
      </c>
      <c r="I3734" s="7">
        <v>355</v>
      </c>
      <c r="J3734" s="7">
        <v>0</v>
      </c>
      <c r="K3734" s="7">
        <v>355</v>
      </c>
      <c r="L3734" s="164">
        <v>1</v>
      </c>
      <c r="M3734" s="16">
        <v>0</v>
      </c>
      <c r="N3734" s="13">
        <v>46122</v>
      </c>
    </row>
    <row r="3735" spans="1:14" x14ac:dyDescent="0.15">
      <c r="A3735" s="163" t="s">
        <v>561</v>
      </c>
      <c r="B3735" s="164">
        <v>10088</v>
      </c>
      <c r="C3735" s="163" t="s">
        <v>481</v>
      </c>
      <c r="D3735" s="164">
        <v>1</v>
      </c>
      <c r="E3735" s="7">
        <v>275</v>
      </c>
      <c r="F3735" s="7">
        <v>0</v>
      </c>
      <c r="G3735" s="7">
        <v>0</v>
      </c>
      <c r="H3735" s="7">
        <v>0</v>
      </c>
      <c r="I3735" s="7">
        <v>275</v>
      </c>
      <c r="J3735" s="7">
        <v>0</v>
      </c>
      <c r="K3735" s="7">
        <v>275</v>
      </c>
      <c r="L3735" s="164">
        <v>1</v>
      </c>
      <c r="M3735" s="16">
        <v>0</v>
      </c>
      <c r="N3735" s="13">
        <v>46122</v>
      </c>
    </row>
    <row r="3736" spans="1:14" x14ac:dyDescent="0.15">
      <c r="A3736" s="163" t="s">
        <v>650</v>
      </c>
      <c r="B3736" s="164">
        <v>10064</v>
      </c>
      <c r="C3736" s="163" t="s">
        <v>481</v>
      </c>
      <c r="D3736" s="164">
        <v>1</v>
      </c>
      <c r="E3736" s="7">
        <v>355</v>
      </c>
      <c r="F3736" s="7">
        <v>0</v>
      </c>
      <c r="G3736" s="7">
        <v>0</v>
      </c>
      <c r="H3736" s="7">
        <v>0</v>
      </c>
      <c r="I3736" s="7">
        <v>355</v>
      </c>
      <c r="J3736" s="7">
        <v>0</v>
      </c>
      <c r="K3736" s="7">
        <v>355</v>
      </c>
      <c r="L3736" s="164">
        <v>1</v>
      </c>
      <c r="M3736" s="16">
        <v>0</v>
      </c>
      <c r="N3736" s="13">
        <v>46122</v>
      </c>
    </row>
    <row r="3737" spans="1:14" x14ac:dyDescent="0.15">
      <c r="A3737" s="163" t="s">
        <v>572</v>
      </c>
      <c r="B3737" s="164">
        <v>10077</v>
      </c>
      <c r="C3737" s="163" t="s">
        <v>481</v>
      </c>
      <c r="D3737" s="164">
        <v>2</v>
      </c>
      <c r="E3737" s="7">
        <v>710</v>
      </c>
      <c r="F3737" s="7">
        <v>0</v>
      </c>
      <c r="G3737" s="7">
        <v>0</v>
      </c>
      <c r="H3737" s="7">
        <v>0</v>
      </c>
      <c r="I3737" s="7">
        <v>710</v>
      </c>
      <c r="J3737" s="7">
        <v>0</v>
      </c>
      <c r="K3737" s="7">
        <v>710</v>
      </c>
      <c r="L3737" s="164">
        <v>1</v>
      </c>
      <c r="M3737" s="16">
        <v>0</v>
      </c>
      <c r="N3737" s="13">
        <v>46122</v>
      </c>
    </row>
    <row r="3738" spans="1:14" x14ac:dyDescent="0.15">
      <c r="A3738" s="163" t="s">
        <v>524</v>
      </c>
      <c r="B3738" s="164">
        <v>10443</v>
      </c>
      <c r="C3738" s="163" t="s">
        <v>99</v>
      </c>
      <c r="D3738" s="164">
        <v>1</v>
      </c>
      <c r="E3738" s="7">
        <v>75</v>
      </c>
      <c r="F3738" s="7">
        <v>0</v>
      </c>
      <c r="G3738" s="7">
        <v>0</v>
      </c>
      <c r="H3738" s="7">
        <v>0</v>
      </c>
      <c r="I3738" s="7">
        <v>75</v>
      </c>
      <c r="J3738" s="7">
        <v>0</v>
      </c>
      <c r="K3738" s="7">
        <v>75</v>
      </c>
      <c r="L3738" s="164">
        <v>1</v>
      </c>
      <c r="M3738" s="16">
        <v>0</v>
      </c>
      <c r="N3738" s="13">
        <v>46122</v>
      </c>
    </row>
    <row r="3739" spans="1:14" x14ac:dyDescent="0.15">
      <c r="A3739" s="163" t="s">
        <v>488</v>
      </c>
      <c r="B3739" s="164">
        <v>10440</v>
      </c>
      <c r="C3739" s="163" t="s">
        <v>99</v>
      </c>
      <c r="D3739" s="164">
        <v>2</v>
      </c>
      <c r="E3739" s="7">
        <v>176</v>
      </c>
      <c r="F3739" s="7">
        <v>0</v>
      </c>
      <c r="G3739" s="7">
        <v>0</v>
      </c>
      <c r="H3739" s="7">
        <v>0</v>
      </c>
      <c r="I3739" s="7">
        <v>176</v>
      </c>
      <c r="J3739" s="7">
        <v>0</v>
      </c>
      <c r="K3739" s="7">
        <v>176</v>
      </c>
      <c r="L3739" s="164">
        <v>1</v>
      </c>
      <c r="M3739" s="16">
        <v>0</v>
      </c>
      <c r="N3739" s="13">
        <v>46122</v>
      </c>
    </row>
    <row r="3740" spans="1:14" x14ac:dyDescent="0.15">
      <c r="A3740" s="163" t="s">
        <v>552</v>
      </c>
      <c r="B3740" s="164">
        <v>10211</v>
      </c>
      <c r="C3740" s="163" t="s">
        <v>491</v>
      </c>
      <c r="D3740" s="164">
        <v>1</v>
      </c>
      <c r="E3740" s="7">
        <v>265</v>
      </c>
      <c r="F3740" s="7">
        <v>0</v>
      </c>
      <c r="G3740" s="7">
        <v>0</v>
      </c>
      <c r="H3740" s="7">
        <v>0</v>
      </c>
      <c r="I3740" s="7">
        <v>265</v>
      </c>
      <c r="J3740" s="7">
        <v>0</v>
      </c>
      <c r="K3740" s="7">
        <v>265</v>
      </c>
      <c r="L3740" s="164">
        <v>1</v>
      </c>
      <c r="M3740" s="16">
        <v>0</v>
      </c>
      <c r="N3740" s="13">
        <v>46122</v>
      </c>
    </row>
    <row r="3741" spans="1:14" x14ac:dyDescent="0.15">
      <c r="A3741" s="163" t="s">
        <v>586</v>
      </c>
      <c r="B3741" s="164">
        <v>10213</v>
      </c>
      <c r="C3741" s="163" t="s">
        <v>491</v>
      </c>
      <c r="D3741" s="164">
        <v>1</v>
      </c>
      <c r="E3741" s="7">
        <v>245</v>
      </c>
      <c r="F3741" s="7">
        <v>0</v>
      </c>
      <c r="G3741" s="7">
        <v>0</v>
      </c>
      <c r="H3741" s="7">
        <v>0</v>
      </c>
      <c r="I3741" s="7">
        <v>245</v>
      </c>
      <c r="J3741" s="7">
        <v>0</v>
      </c>
      <c r="K3741" s="7">
        <v>245</v>
      </c>
      <c r="L3741" s="164">
        <v>1</v>
      </c>
      <c r="M3741" s="16">
        <v>0</v>
      </c>
      <c r="N3741" s="13">
        <v>46122</v>
      </c>
    </row>
    <row r="3742" spans="1:14" x14ac:dyDescent="0.15">
      <c r="A3742" s="163" t="s">
        <v>562</v>
      </c>
      <c r="B3742" s="164">
        <v>10218</v>
      </c>
      <c r="C3742" s="163" t="s">
        <v>491</v>
      </c>
      <c r="D3742" s="164">
        <v>2</v>
      </c>
      <c r="E3742" s="7">
        <v>490</v>
      </c>
      <c r="F3742" s="7">
        <v>0</v>
      </c>
      <c r="G3742" s="7">
        <v>0</v>
      </c>
      <c r="H3742" s="7">
        <v>0</v>
      </c>
      <c r="I3742" s="7">
        <v>490</v>
      </c>
      <c r="J3742" s="7">
        <v>0</v>
      </c>
      <c r="K3742" s="7">
        <v>490</v>
      </c>
      <c r="L3742" s="164">
        <v>1</v>
      </c>
      <c r="M3742" s="16">
        <v>0</v>
      </c>
      <c r="N3742" s="13">
        <v>46122</v>
      </c>
    </row>
    <row r="3743" spans="1:14" x14ac:dyDescent="0.15">
      <c r="A3743" s="163" t="s">
        <v>492</v>
      </c>
      <c r="B3743" s="164">
        <v>10216</v>
      </c>
      <c r="C3743" s="163" t="s">
        <v>491</v>
      </c>
      <c r="D3743" s="164">
        <v>1</v>
      </c>
      <c r="E3743" s="7">
        <v>245</v>
      </c>
      <c r="F3743" s="7">
        <v>0</v>
      </c>
      <c r="G3743" s="7">
        <v>0</v>
      </c>
      <c r="H3743" s="7">
        <v>0</v>
      </c>
      <c r="I3743" s="7">
        <v>245</v>
      </c>
      <c r="J3743" s="7">
        <v>0</v>
      </c>
      <c r="K3743" s="7">
        <v>245</v>
      </c>
      <c r="L3743" s="164">
        <v>1</v>
      </c>
      <c r="M3743" s="16">
        <v>0</v>
      </c>
      <c r="N3743" s="13">
        <v>46122</v>
      </c>
    </row>
    <row r="3744" spans="1:14" x14ac:dyDescent="0.15">
      <c r="A3744" s="163" t="s">
        <v>493</v>
      </c>
      <c r="B3744" s="164">
        <v>10264</v>
      </c>
      <c r="C3744" s="163" t="s">
        <v>9</v>
      </c>
      <c r="D3744" s="164">
        <v>4</v>
      </c>
      <c r="E3744" s="7">
        <v>760</v>
      </c>
      <c r="F3744" s="7">
        <v>0</v>
      </c>
      <c r="G3744" s="7">
        <v>0</v>
      </c>
      <c r="H3744" s="7">
        <v>0</v>
      </c>
      <c r="I3744" s="7">
        <v>760</v>
      </c>
      <c r="J3744" s="7">
        <v>0</v>
      </c>
      <c r="K3744" s="7">
        <v>760</v>
      </c>
      <c r="L3744" s="164">
        <v>1</v>
      </c>
      <c r="M3744" s="16">
        <v>0</v>
      </c>
      <c r="N3744" s="13">
        <v>46122</v>
      </c>
    </row>
    <row r="3745" spans="1:14" x14ac:dyDescent="0.15">
      <c r="A3745" s="163" t="s">
        <v>828</v>
      </c>
      <c r="B3745" s="164">
        <v>10380</v>
      </c>
      <c r="C3745" s="163" t="s">
        <v>9</v>
      </c>
      <c r="D3745" s="164">
        <v>1</v>
      </c>
      <c r="E3745" s="7">
        <v>230</v>
      </c>
      <c r="F3745" s="7">
        <v>0</v>
      </c>
      <c r="G3745" s="7">
        <v>0</v>
      </c>
      <c r="H3745" s="7">
        <v>0</v>
      </c>
      <c r="I3745" s="7">
        <v>230</v>
      </c>
      <c r="J3745" s="7">
        <v>0</v>
      </c>
      <c r="K3745" s="7">
        <v>230</v>
      </c>
      <c r="L3745" s="164">
        <v>1</v>
      </c>
      <c r="M3745" s="16">
        <v>0</v>
      </c>
      <c r="N3745" s="13">
        <v>46122</v>
      </c>
    </row>
    <row r="3746" spans="1:14" x14ac:dyDescent="0.15">
      <c r="A3746" s="163" t="s">
        <v>507</v>
      </c>
      <c r="B3746" s="164">
        <v>10373</v>
      </c>
      <c r="C3746" s="163" t="s">
        <v>9</v>
      </c>
      <c r="D3746" s="164">
        <v>1</v>
      </c>
      <c r="E3746" s="7">
        <v>275</v>
      </c>
      <c r="F3746" s="7">
        <v>0</v>
      </c>
      <c r="G3746" s="7">
        <v>0</v>
      </c>
      <c r="H3746" s="7">
        <v>0</v>
      </c>
      <c r="I3746" s="7">
        <v>275</v>
      </c>
      <c r="J3746" s="7">
        <v>0</v>
      </c>
      <c r="K3746" s="7">
        <v>275</v>
      </c>
      <c r="L3746" s="164">
        <v>1</v>
      </c>
      <c r="M3746" s="16">
        <v>0</v>
      </c>
      <c r="N3746" s="13">
        <v>46122</v>
      </c>
    </row>
    <row r="3747" spans="1:14" x14ac:dyDescent="0.15">
      <c r="A3747" s="163" t="s">
        <v>825</v>
      </c>
      <c r="B3747" s="164">
        <v>10378</v>
      </c>
      <c r="C3747" s="163" t="s">
        <v>9</v>
      </c>
      <c r="D3747" s="164">
        <v>1</v>
      </c>
      <c r="E3747" s="7">
        <v>285</v>
      </c>
      <c r="F3747" s="7">
        <v>0</v>
      </c>
      <c r="G3747" s="7">
        <v>0</v>
      </c>
      <c r="H3747" s="7">
        <v>0</v>
      </c>
      <c r="I3747" s="7">
        <v>285</v>
      </c>
      <c r="J3747" s="7">
        <v>0</v>
      </c>
      <c r="K3747" s="7">
        <v>285</v>
      </c>
      <c r="L3747" s="164">
        <v>1</v>
      </c>
      <c r="M3747" s="16">
        <v>0</v>
      </c>
      <c r="N3747" s="13">
        <v>46122</v>
      </c>
    </row>
    <row r="3748" spans="1:14" x14ac:dyDescent="0.15">
      <c r="A3748" s="163" t="s">
        <v>526</v>
      </c>
      <c r="B3748" s="164">
        <v>10363</v>
      </c>
      <c r="C3748" s="163" t="s">
        <v>9</v>
      </c>
      <c r="D3748" s="164">
        <v>1</v>
      </c>
      <c r="E3748" s="7">
        <v>265</v>
      </c>
      <c r="F3748" s="7">
        <v>0</v>
      </c>
      <c r="G3748" s="7">
        <v>0</v>
      </c>
      <c r="H3748" s="7">
        <v>0</v>
      </c>
      <c r="I3748" s="7">
        <v>265</v>
      </c>
      <c r="J3748" s="7">
        <v>0</v>
      </c>
      <c r="K3748" s="7">
        <v>265</v>
      </c>
      <c r="L3748" s="164">
        <v>1</v>
      </c>
      <c r="M3748" s="16">
        <v>0</v>
      </c>
      <c r="N3748" s="13">
        <v>46122</v>
      </c>
    </row>
    <row r="3749" spans="1:14" x14ac:dyDescent="0.15">
      <c r="A3749" s="163" t="s">
        <v>527</v>
      </c>
      <c r="B3749" s="164">
        <v>10382</v>
      </c>
      <c r="C3749" s="163" t="s">
        <v>9</v>
      </c>
      <c r="D3749" s="164">
        <v>1</v>
      </c>
      <c r="E3749" s="7">
        <v>235</v>
      </c>
      <c r="F3749" s="7">
        <v>0</v>
      </c>
      <c r="G3749" s="7">
        <v>0</v>
      </c>
      <c r="H3749" s="7">
        <v>47</v>
      </c>
      <c r="I3749" s="7">
        <v>188</v>
      </c>
      <c r="J3749" s="7">
        <v>0</v>
      </c>
      <c r="K3749" s="7">
        <v>188</v>
      </c>
      <c r="L3749" s="164">
        <v>1</v>
      </c>
      <c r="M3749" s="16">
        <v>0</v>
      </c>
      <c r="N3749" s="13">
        <v>46122</v>
      </c>
    </row>
    <row r="3750" spans="1:14" x14ac:dyDescent="0.15">
      <c r="A3750" s="163" t="s">
        <v>553</v>
      </c>
      <c r="B3750" s="164">
        <v>10481</v>
      </c>
      <c r="C3750" s="163" t="s">
        <v>77</v>
      </c>
      <c r="D3750" s="164">
        <v>1</v>
      </c>
      <c r="E3750" s="7">
        <v>860</v>
      </c>
      <c r="F3750" s="7">
        <v>0</v>
      </c>
      <c r="G3750" s="7">
        <v>0</v>
      </c>
      <c r="H3750" s="7">
        <v>0</v>
      </c>
      <c r="I3750" s="7">
        <v>860</v>
      </c>
      <c r="J3750" s="7">
        <v>0</v>
      </c>
      <c r="K3750" s="7">
        <v>860</v>
      </c>
      <c r="L3750" s="164">
        <v>1</v>
      </c>
      <c r="M3750" s="16">
        <v>0</v>
      </c>
      <c r="N3750" s="13">
        <v>46122</v>
      </c>
    </row>
    <row r="3751" spans="1:14" x14ac:dyDescent="0.15">
      <c r="A3751" s="163" t="s">
        <v>495</v>
      </c>
      <c r="B3751" s="164">
        <v>10354</v>
      </c>
      <c r="C3751" s="163" t="s">
        <v>19</v>
      </c>
      <c r="D3751" s="164">
        <v>1</v>
      </c>
      <c r="E3751" s="7">
        <v>350</v>
      </c>
      <c r="F3751" s="7">
        <v>0</v>
      </c>
      <c r="G3751" s="7">
        <v>0</v>
      </c>
      <c r="H3751" s="7">
        <v>0</v>
      </c>
      <c r="I3751" s="7">
        <v>350</v>
      </c>
      <c r="J3751" s="7">
        <v>0</v>
      </c>
      <c r="K3751" s="7">
        <v>350</v>
      </c>
      <c r="L3751" s="164">
        <v>1</v>
      </c>
      <c r="M3751" s="16">
        <v>0</v>
      </c>
      <c r="N3751" s="13">
        <v>46122</v>
      </c>
    </row>
    <row r="3752" spans="1:14" x14ac:dyDescent="0.15">
      <c r="A3752" s="163" t="s">
        <v>529</v>
      </c>
      <c r="B3752" s="164">
        <v>10353</v>
      </c>
      <c r="C3752" s="163" t="s">
        <v>19</v>
      </c>
      <c r="D3752" s="164">
        <v>2</v>
      </c>
      <c r="E3752" s="7">
        <v>700</v>
      </c>
      <c r="F3752" s="7">
        <v>0</v>
      </c>
      <c r="G3752" s="7">
        <v>0</v>
      </c>
      <c r="H3752" s="7">
        <v>0</v>
      </c>
      <c r="I3752" s="7">
        <v>700</v>
      </c>
      <c r="J3752" s="7">
        <v>0</v>
      </c>
      <c r="K3752" s="7">
        <v>700</v>
      </c>
      <c r="L3752" s="164">
        <v>1</v>
      </c>
      <c r="M3752" s="16">
        <v>0</v>
      </c>
      <c r="N3752" s="13">
        <v>46122</v>
      </c>
    </row>
    <row r="3753" spans="1:14" x14ac:dyDescent="0.15">
      <c r="A3753" s="163" t="s">
        <v>496</v>
      </c>
      <c r="B3753" s="164">
        <v>10360</v>
      </c>
      <c r="C3753" s="163" t="s">
        <v>19</v>
      </c>
      <c r="D3753" s="164">
        <v>2</v>
      </c>
      <c r="E3753" s="7">
        <v>770</v>
      </c>
      <c r="F3753" s="7">
        <v>0</v>
      </c>
      <c r="G3753" s="7">
        <v>0</v>
      </c>
      <c r="H3753" s="7">
        <v>0</v>
      </c>
      <c r="I3753" s="7">
        <v>770</v>
      </c>
      <c r="J3753" s="7">
        <v>0</v>
      </c>
      <c r="K3753" s="7">
        <v>770</v>
      </c>
      <c r="L3753" s="164">
        <v>1</v>
      </c>
      <c r="M3753" s="16">
        <v>0</v>
      </c>
      <c r="N3753" s="13">
        <v>46122</v>
      </c>
    </row>
    <row r="3754" spans="1:14" x14ac:dyDescent="0.15">
      <c r="A3754" s="163" t="s">
        <v>511</v>
      </c>
      <c r="B3754" s="164">
        <v>10227</v>
      </c>
      <c r="C3754" s="163" t="s">
        <v>19</v>
      </c>
      <c r="D3754" s="164">
        <v>2</v>
      </c>
      <c r="E3754" s="7">
        <v>770</v>
      </c>
      <c r="F3754" s="7">
        <v>0</v>
      </c>
      <c r="G3754" s="7">
        <v>0</v>
      </c>
      <c r="H3754" s="7">
        <v>0</v>
      </c>
      <c r="I3754" s="7">
        <v>770</v>
      </c>
      <c r="J3754" s="7">
        <v>0</v>
      </c>
      <c r="K3754" s="7">
        <v>770</v>
      </c>
      <c r="L3754" s="164">
        <v>1</v>
      </c>
      <c r="M3754" s="16">
        <v>0</v>
      </c>
      <c r="N3754" s="13">
        <v>46122</v>
      </c>
    </row>
    <row r="3755" spans="1:14" x14ac:dyDescent="0.15">
      <c r="A3755" s="163" t="s">
        <v>498</v>
      </c>
      <c r="B3755" s="164">
        <v>10356</v>
      </c>
      <c r="C3755" s="163" t="s">
        <v>19</v>
      </c>
      <c r="D3755" s="164">
        <v>1</v>
      </c>
      <c r="E3755" s="7">
        <v>360</v>
      </c>
      <c r="F3755" s="7">
        <v>0</v>
      </c>
      <c r="G3755" s="7">
        <v>0</v>
      </c>
      <c r="H3755" s="7">
        <v>0</v>
      </c>
      <c r="I3755" s="7">
        <v>360</v>
      </c>
      <c r="J3755" s="7">
        <v>0</v>
      </c>
      <c r="K3755" s="7">
        <v>360</v>
      </c>
      <c r="L3755" s="164">
        <v>1</v>
      </c>
      <c r="M3755" s="16">
        <v>0</v>
      </c>
      <c r="N3755" s="13">
        <v>46122</v>
      </c>
    </row>
    <row r="3756" spans="1:14" x14ac:dyDescent="0.15">
      <c r="A3756" s="163" t="s">
        <v>568</v>
      </c>
      <c r="B3756" s="164">
        <v>10545</v>
      </c>
      <c r="C3756" s="163" t="s">
        <v>19</v>
      </c>
      <c r="D3756" s="164">
        <v>1</v>
      </c>
      <c r="E3756" s="7">
        <v>340</v>
      </c>
      <c r="F3756" s="7">
        <v>0</v>
      </c>
      <c r="G3756" s="7">
        <v>0</v>
      </c>
      <c r="H3756" s="7">
        <v>68</v>
      </c>
      <c r="I3756" s="7">
        <v>272</v>
      </c>
      <c r="J3756" s="7">
        <v>0</v>
      </c>
      <c r="K3756" s="7">
        <v>272</v>
      </c>
      <c r="L3756" s="164">
        <v>1</v>
      </c>
      <c r="M3756" s="16">
        <v>0</v>
      </c>
      <c r="N3756" s="13">
        <v>46122</v>
      </c>
    </row>
    <row r="3757" spans="1:14" x14ac:dyDescent="0.15">
      <c r="A3757" s="163" t="s">
        <v>889</v>
      </c>
      <c r="B3757" s="164">
        <v>10002</v>
      </c>
      <c r="C3757" s="163" t="s">
        <v>12</v>
      </c>
      <c r="D3757" s="164">
        <v>1</v>
      </c>
      <c r="E3757" s="7">
        <v>255</v>
      </c>
      <c r="F3757" s="7">
        <v>0</v>
      </c>
      <c r="G3757" s="7">
        <v>0</v>
      </c>
      <c r="H3757" s="7">
        <v>0</v>
      </c>
      <c r="I3757" s="7">
        <v>255</v>
      </c>
      <c r="J3757" s="7">
        <v>0</v>
      </c>
      <c r="K3757" s="7">
        <v>255</v>
      </c>
      <c r="L3757" s="164">
        <v>1</v>
      </c>
      <c r="M3757" s="16">
        <v>0</v>
      </c>
      <c r="N3757" s="13">
        <v>46122</v>
      </c>
    </row>
    <row r="3758" spans="1:14" x14ac:dyDescent="0.15">
      <c r="A3758" s="163" t="s">
        <v>512</v>
      </c>
      <c r="B3758" s="164">
        <v>10427</v>
      </c>
      <c r="C3758" s="163" t="s">
        <v>12</v>
      </c>
      <c r="D3758" s="164">
        <v>3</v>
      </c>
      <c r="E3758" s="7">
        <v>1077</v>
      </c>
      <c r="F3758" s="7">
        <v>0</v>
      </c>
      <c r="G3758" s="7">
        <v>0</v>
      </c>
      <c r="H3758" s="7">
        <v>0</v>
      </c>
      <c r="I3758" s="7">
        <v>1077</v>
      </c>
      <c r="J3758" s="7">
        <v>0</v>
      </c>
      <c r="K3758" s="7">
        <v>1077</v>
      </c>
      <c r="L3758" s="164">
        <v>1</v>
      </c>
      <c r="M3758" s="16">
        <v>0</v>
      </c>
      <c r="N3758" s="13">
        <v>46122</v>
      </c>
    </row>
    <row r="3759" spans="1:14" x14ac:dyDescent="0.15">
      <c r="A3759" s="163" t="s">
        <v>617</v>
      </c>
      <c r="B3759" s="164">
        <v>10428</v>
      </c>
      <c r="C3759" s="163" t="s">
        <v>12</v>
      </c>
      <c r="D3759" s="164">
        <v>1</v>
      </c>
      <c r="E3759" s="7">
        <v>349</v>
      </c>
      <c r="F3759" s="7">
        <v>0</v>
      </c>
      <c r="G3759" s="7">
        <v>0</v>
      </c>
      <c r="H3759" s="7">
        <v>0</v>
      </c>
      <c r="I3759" s="7">
        <v>349</v>
      </c>
      <c r="J3759" s="7">
        <v>0</v>
      </c>
      <c r="K3759" s="7">
        <v>349</v>
      </c>
      <c r="L3759" s="164">
        <v>1</v>
      </c>
      <c r="M3759" s="16">
        <v>0</v>
      </c>
      <c r="N3759" s="13">
        <v>46122</v>
      </c>
    </row>
    <row r="3760" spans="1:14" x14ac:dyDescent="0.15">
      <c r="A3760" s="163" t="s">
        <v>696</v>
      </c>
      <c r="B3760" s="164">
        <v>10433</v>
      </c>
      <c r="C3760" s="163" t="s">
        <v>13</v>
      </c>
      <c r="D3760" s="164">
        <v>1</v>
      </c>
      <c r="E3760" s="7">
        <v>475</v>
      </c>
      <c r="F3760" s="7">
        <v>0</v>
      </c>
      <c r="G3760" s="7">
        <v>0</v>
      </c>
      <c r="H3760" s="7">
        <v>0</v>
      </c>
      <c r="I3760" s="7">
        <v>475</v>
      </c>
      <c r="J3760" s="7">
        <v>0</v>
      </c>
      <c r="K3760" s="7">
        <v>475</v>
      </c>
      <c r="L3760" s="164">
        <v>1</v>
      </c>
      <c r="M3760" s="16">
        <v>0</v>
      </c>
      <c r="N3760" s="13">
        <v>46122</v>
      </c>
    </row>
    <row r="3761" spans="1:14" x14ac:dyDescent="0.15">
      <c r="A3761" s="163" t="s">
        <v>739</v>
      </c>
      <c r="B3761" s="164">
        <v>10653</v>
      </c>
      <c r="C3761" s="163" t="s">
        <v>4</v>
      </c>
      <c r="D3761" s="164">
        <v>1</v>
      </c>
      <c r="E3761" s="7">
        <v>275</v>
      </c>
      <c r="F3761" s="7">
        <v>0</v>
      </c>
      <c r="G3761" s="7">
        <v>0</v>
      </c>
      <c r="H3761" s="7">
        <v>0</v>
      </c>
      <c r="I3761" s="7">
        <v>275</v>
      </c>
      <c r="J3761" s="7">
        <v>0</v>
      </c>
      <c r="K3761" s="7">
        <v>275</v>
      </c>
      <c r="L3761" s="164">
        <v>1</v>
      </c>
      <c r="M3761" s="16">
        <v>0</v>
      </c>
      <c r="N3761" s="13">
        <v>46122</v>
      </c>
    </row>
    <row r="3762" spans="1:14" x14ac:dyDescent="0.15">
      <c r="A3762" s="163" t="s">
        <v>532</v>
      </c>
      <c r="B3762" s="164">
        <v>10421</v>
      </c>
      <c r="C3762" s="163" t="s">
        <v>79</v>
      </c>
      <c r="D3762" s="164">
        <v>1</v>
      </c>
      <c r="E3762" s="7">
        <v>238</v>
      </c>
      <c r="F3762" s="7">
        <v>0</v>
      </c>
      <c r="G3762" s="7">
        <v>0</v>
      </c>
      <c r="H3762" s="7">
        <v>0</v>
      </c>
      <c r="I3762" s="7">
        <v>238</v>
      </c>
      <c r="J3762" s="7">
        <v>0</v>
      </c>
      <c r="K3762" s="7">
        <v>238</v>
      </c>
      <c r="L3762" s="164">
        <v>1</v>
      </c>
      <c r="M3762" s="16">
        <v>0</v>
      </c>
      <c r="N3762" s="13">
        <v>46122</v>
      </c>
    </row>
    <row r="3763" spans="1:14" x14ac:dyDescent="0.15">
      <c r="A3763" s="163" t="s">
        <v>499</v>
      </c>
      <c r="B3763" s="164">
        <v>10423</v>
      </c>
      <c r="C3763" s="163" t="s">
        <v>79</v>
      </c>
      <c r="D3763" s="164">
        <v>1</v>
      </c>
      <c r="E3763" s="7">
        <v>280</v>
      </c>
      <c r="F3763" s="7">
        <v>0</v>
      </c>
      <c r="G3763" s="7">
        <v>0</v>
      </c>
      <c r="H3763" s="7">
        <v>0</v>
      </c>
      <c r="I3763" s="7">
        <v>280</v>
      </c>
      <c r="J3763" s="7">
        <v>0</v>
      </c>
      <c r="K3763" s="7">
        <v>280</v>
      </c>
      <c r="L3763" s="164">
        <v>1</v>
      </c>
      <c r="M3763" s="16">
        <v>0</v>
      </c>
      <c r="N3763" s="13">
        <v>46122</v>
      </c>
    </row>
    <row r="3764" spans="1:14" x14ac:dyDescent="0.15">
      <c r="A3764" s="163" t="s">
        <v>659</v>
      </c>
      <c r="B3764" s="164">
        <v>10142</v>
      </c>
      <c r="C3764" s="163" t="s">
        <v>79</v>
      </c>
      <c r="D3764" s="164">
        <v>1</v>
      </c>
      <c r="E3764" s="7">
        <v>320</v>
      </c>
      <c r="F3764" s="7">
        <v>0</v>
      </c>
      <c r="G3764" s="7">
        <v>0</v>
      </c>
      <c r="H3764" s="7">
        <v>0</v>
      </c>
      <c r="I3764" s="7">
        <v>320</v>
      </c>
      <c r="J3764" s="7">
        <v>0</v>
      </c>
      <c r="K3764" s="7">
        <v>320</v>
      </c>
      <c r="L3764" s="164">
        <v>1</v>
      </c>
      <c r="M3764" s="16">
        <v>0</v>
      </c>
      <c r="N3764" s="13">
        <v>46122</v>
      </c>
    </row>
    <row r="3765" spans="1:14" x14ac:dyDescent="0.15">
      <c r="A3765" s="163" t="s">
        <v>410</v>
      </c>
      <c r="B3765" s="164">
        <v>10263</v>
      </c>
      <c r="C3765" s="163" t="s">
        <v>399</v>
      </c>
      <c r="D3765" s="164">
        <v>1</v>
      </c>
      <c r="E3765" s="7">
        <v>0</v>
      </c>
      <c r="F3765" s="7">
        <v>0</v>
      </c>
      <c r="G3765" s="7">
        <v>0</v>
      </c>
      <c r="H3765" s="7">
        <v>0</v>
      </c>
      <c r="I3765" s="7">
        <v>0</v>
      </c>
      <c r="J3765" s="7">
        <v>0</v>
      </c>
      <c r="K3765" s="7">
        <v>0</v>
      </c>
      <c r="L3765" s="164">
        <v>0</v>
      </c>
      <c r="M3765" s="16">
        <v>0</v>
      </c>
      <c r="N3765" s="13">
        <v>46122</v>
      </c>
    </row>
    <row r="3766" spans="1:14" x14ac:dyDescent="0.15">
      <c r="A3766" s="163" t="s">
        <v>473</v>
      </c>
      <c r="B3766" s="164">
        <v>10528</v>
      </c>
      <c r="C3766" s="163" t="s">
        <v>399</v>
      </c>
      <c r="D3766" s="164">
        <v>1</v>
      </c>
      <c r="E3766" s="7">
        <v>0</v>
      </c>
      <c r="F3766" s="7">
        <v>0</v>
      </c>
      <c r="G3766" s="7">
        <v>0</v>
      </c>
      <c r="H3766" s="7">
        <v>0</v>
      </c>
      <c r="I3766" s="7">
        <v>0</v>
      </c>
      <c r="J3766" s="7">
        <v>0</v>
      </c>
      <c r="K3766" s="7">
        <v>0</v>
      </c>
      <c r="L3766" s="164">
        <v>0</v>
      </c>
      <c r="M3766" s="16">
        <v>0</v>
      </c>
      <c r="N3766" s="13">
        <v>46122</v>
      </c>
    </row>
    <row r="3767" spans="1:14" x14ac:dyDescent="0.15">
      <c r="A3767" s="163" t="s">
        <v>429</v>
      </c>
      <c r="B3767" s="164">
        <v>10632</v>
      </c>
      <c r="C3767" s="163" t="s">
        <v>727</v>
      </c>
      <c r="D3767" s="164">
        <v>5</v>
      </c>
      <c r="E3767" s="7">
        <v>795</v>
      </c>
      <c r="F3767" s="7">
        <v>0</v>
      </c>
      <c r="G3767" s="7">
        <v>0</v>
      </c>
      <c r="H3767" s="7">
        <v>0</v>
      </c>
      <c r="I3767" s="7">
        <v>795</v>
      </c>
      <c r="J3767" s="7">
        <v>0</v>
      </c>
      <c r="K3767" s="7">
        <v>795</v>
      </c>
      <c r="L3767" s="164">
        <v>1</v>
      </c>
      <c r="M3767" s="16">
        <v>0</v>
      </c>
      <c r="N3767" s="13">
        <v>46122</v>
      </c>
    </row>
    <row r="3768" spans="1:14" x14ac:dyDescent="0.15">
      <c r="A3768" s="163" t="s">
        <v>388</v>
      </c>
      <c r="B3768" s="164">
        <v>10187</v>
      </c>
      <c r="C3768" s="163" t="s">
        <v>98</v>
      </c>
      <c r="D3768" s="164">
        <v>1</v>
      </c>
      <c r="E3768" s="7">
        <v>240</v>
      </c>
      <c r="F3768" s="7">
        <v>0</v>
      </c>
      <c r="G3768" s="7">
        <v>0</v>
      </c>
      <c r="H3768" s="7">
        <v>0</v>
      </c>
      <c r="I3768" s="7">
        <v>240</v>
      </c>
      <c r="J3768" s="7">
        <v>0</v>
      </c>
      <c r="K3768" s="7">
        <v>240</v>
      </c>
      <c r="L3768" s="164">
        <v>1</v>
      </c>
      <c r="M3768" s="16">
        <v>0</v>
      </c>
      <c r="N3768" s="13">
        <v>46122</v>
      </c>
    </row>
    <row r="3769" spans="1:14" x14ac:dyDescent="0.15">
      <c r="A3769" s="163" t="s">
        <v>479</v>
      </c>
      <c r="B3769" s="164">
        <v>10396</v>
      </c>
      <c r="C3769" s="163" t="s">
        <v>32</v>
      </c>
      <c r="D3769" s="164">
        <v>1</v>
      </c>
      <c r="E3769" s="7">
        <v>555</v>
      </c>
      <c r="F3769" s="7">
        <v>0</v>
      </c>
      <c r="G3769" s="7">
        <v>0</v>
      </c>
      <c r="H3769" s="7">
        <v>0</v>
      </c>
      <c r="I3769" s="7">
        <v>555</v>
      </c>
      <c r="J3769" s="7">
        <v>0</v>
      </c>
      <c r="K3769" s="7">
        <v>555</v>
      </c>
      <c r="L3769" s="164">
        <v>1</v>
      </c>
      <c r="M3769" s="16">
        <v>0</v>
      </c>
      <c r="N3769" s="13">
        <v>46123</v>
      </c>
    </row>
    <row r="3770" spans="1:14" x14ac:dyDescent="0.15">
      <c r="A3770" s="163" t="s">
        <v>537</v>
      </c>
      <c r="B3770" s="164">
        <v>10397</v>
      </c>
      <c r="C3770" s="163" t="s">
        <v>32</v>
      </c>
      <c r="D3770" s="164">
        <v>1</v>
      </c>
      <c r="E3770" s="7">
        <v>575</v>
      </c>
      <c r="F3770" s="7">
        <v>0</v>
      </c>
      <c r="G3770" s="7">
        <v>0</v>
      </c>
      <c r="H3770" s="7">
        <v>20.55</v>
      </c>
      <c r="I3770" s="7">
        <v>554.45000000000005</v>
      </c>
      <c r="J3770" s="7">
        <v>0</v>
      </c>
      <c r="K3770" s="7">
        <v>554.45000000000005</v>
      </c>
      <c r="L3770" s="164">
        <v>1</v>
      </c>
      <c r="M3770" s="16">
        <v>0</v>
      </c>
      <c r="N3770" s="13">
        <v>46123</v>
      </c>
    </row>
    <row r="3771" spans="1:14" x14ac:dyDescent="0.15">
      <c r="A3771" s="163" t="s">
        <v>514</v>
      </c>
      <c r="B3771" s="164">
        <v>10398</v>
      </c>
      <c r="C3771" s="163" t="s">
        <v>32</v>
      </c>
      <c r="D3771" s="164">
        <v>1</v>
      </c>
      <c r="E3771" s="7">
        <v>625</v>
      </c>
      <c r="F3771" s="7">
        <v>0</v>
      </c>
      <c r="G3771" s="7">
        <v>0</v>
      </c>
      <c r="H3771" s="7">
        <v>0</v>
      </c>
      <c r="I3771" s="7">
        <v>625</v>
      </c>
      <c r="J3771" s="7">
        <v>0</v>
      </c>
      <c r="K3771" s="7">
        <v>625</v>
      </c>
      <c r="L3771" s="164">
        <v>1</v>
      </c>
      <c r="M3771" s="16">
        <v>0</v>
      </c>
      <c r="N3771" s="13">
        <v>46123</v>
      </c>
    </row>
    <row r="3772" spans="1:14" x14ac:dyDescent="0.15">
      <c r="A3772" s="163" t="s">
        <v>480</v>
      </c>
      <c r="B3772" s="164">
        <v>10225</v>
      </c>
      <c r="C3772" s="163" t="s">
        <v>481</v>
      </c>
      <c r="D3772" s="164">
        <v>1</v>
      </c>
      <c r="E3772" s="7">
        <v>255</v>
      </c>
      <c r="F3772" s="7">
        <v>0</v>
      </c>
      <c r="G3772" s="7">
        <v>0</v>
      </c>
      <c r="H3772" s="7">
        <v>0</v>
      </c>
      <c r="I3772" s="7">
        <v>255</v>
      </c>
      <c r="J3772" s="7">
        <v>0</v>
      </c>
      <c r="K3772" s="7">
        <v>255</v>
      </c>
      <c r="L3772" s="164">
        <v>1</v>
      </c>
      <c r="M3772" s="16">
        <v>0</v>
      </c>
      <c r="N3772" s="13">
        <v>46123</v>
      </c>
    </row>
    <row r="3773" spans="1:14" x14ac:dyDescent="0.15">
      <c r="A3773" s="163" t="s">
        <v>538</v>
      </c>
      <c r="B3773" s="164">
        <v>10645</v>
      </c>
      <c r="C3773" s="163" t="s">
        <v>519</v>
      </c>
      <c r="D3773" s="164">
        <v>1</v>
      </c>
      <c r="E3773" s="7">
        <v>340</v>
      </c>
      <c r="F3773" s="7">
        <v>0</v>
      </c>
      <c r="G3773" s="7">
        <v>0</v>
      </c>
      <c r="H3773" s="7">
        <v>0</v>
      </c>
      <c r="I3773" s="7">
        <v>340</v>
      </c>
      <c r="J3773" s="7">
        <v>0</v>
      </c>
      <c r="K3773" s="7">
        <v>340</v>
      </c>
      <c r="L3773" s="164">
        <v>1</v>
      </c>
      <c r="M3773" s="16">
        <v>0</v>
      </c>
      <c r="N3773" s="13">
        <v>46123</v>
      </c>
    </row>
    <row r="3774" spans="1:14" x14ac:dyDescent="0.15">
      <c r="A3774" s="163" t="s">
        <v>503</v>
      </c>
      <c r="B3774" s="164">
        <v>10044</v>
      </c>
      <c r="C3774" s="163" t="s">
        <v>481</v>
      </c>
      <c r="D3774" s="164">
        <v>2</v>
      </c>
      <c r="E3774" s="7">
        <v>520</v>
      </c>
      <c r="F3774" s="7">
        <v>0</v>
      </c>
      <c r="G3774" s="7">
        <v>0</v>
      </c>
      <c r="H3774" s="7">
        <v>0</v>
      </c>
      <c r="I3774" s="7">
        <v>520</v>
      </c>
      <c r="J3774" s="7">
        <v>0</v>
      </c>
      <c r="K3774" s="7">
        <v>520</v>
      </c>
      <c r="L3774" s="164">
        <v>1</v>
      </c>
      <c r="M3774" s="16">
        <v>0</v>
      </c>
      <c r="N3774" s="13">
        <v>46123</v>
      </c>
    </row>
    <row r="3775" spans="1:14" x14ac:dyDescent="0.15">
      <c r="A3775" s="163" t="s">
        <v>504</v>
      </c>
      <c r="B3775" s="164">
        <v>10125</v>
      </c>
      <c r="C3775" s="163" t="s">
        <v>483</v>
      </c>
      <c r="D3775" s="164">
        <v>1</v>
      </c>
      <c r="E3775" s="7">
        <v>275</v>
      </c>
      <c r="F3775" s="7">
        <v>0</v>
      </c>
      <c r="G3775" s="7">
        <v>0</v>
      </c>
      <c r="H3775" s="7">
        <v>0</v>
      </c>
      <c r="I3775" s="7">
        <v>275</v>
      </c>
      <c r="J3775" s="7">
        <v>0</v>
      </c>
      <c r="K3775" s="7">
        <v>275</v>
      </c>
      <c r="L3775" s="164">
        <v>1</v>
      </c>
      <c r="M3775" s="16">
        <v>0</v>
      </c>
      <c r="N3775" s="13">
        <v>46123</v>
      </c>
    </row>
    <row r="3776" spans="1:14" x14ac:dyDescent="0.15">
      <c r="A3776" s="163" t="s">
        <v>575</v>
      </c>
      <c r="B3776" s="164">
        <v>10127</v>
      </c>
      <c r="C3776" s="163" t="s">
        <v>483</v>
      </c>
      <c r="D3776" s="164">
        <v>2</v>
      </c>
      <c r="E3776" s="7">
        <v>710</v>
      </c>
      <c r="F3776" s="7">
        <v>0</v>
      </c>
      <c r="G3776" s="7">
        <v>0</v>
      </c>
      <c r="H3776" s="7">
        <v>0</v>
      </c>
      <c r="I3776" s="7">
        <v>710</v>
      </c>
      <c r="J3776" s="7">
        <v>0</v>
      </c>
      <c r="K3776" s="7">
        <v>710</v>
      </c>
      <c r="L3776" s="164">
        <v>1</v>
      </c>
      <c r="M3776" s="16">
        <v>0</v>
      </c>
      <c r="N3776" s="13">
        <v>46123</v>
      </c>
    </row>
    <row r="3777" spans="1:14" x14ac:dyDescent="0.15">
      <c r="A3777" s="163" t="s">
        <v>738</v>
      </c>
      <c r="B3777" s="164">
        <v>10073</v>
      </c>
      <c r="C3777" s="163" t="s">
        <v>541</v>
      </c>
      <c r="D3777" s="164">
        <v>3</v>
      </c>
      <c r="E3777" s="7">
        <v>1005</v>
      </c>
      <c r="F3777" s="7">
        <v>0</v>
      </c>
      <c r="G3777" s="7">
        <v>0</v>
      </c>
      <c r="H3777" s="7">
        <v>134</v>
      </c>
      <c r="I3777" s="7">
        <v>871</v>
      </c>
      <c r="J3777" s="7">
        <v>0</v>
      </c>
      <c r="K3777" s="7">
        <v>871</v>
      </c>
      <c r="L3777" s="164">
        <v>1</v>
      </c>
      <c r="M3777" s="16">
        <v>0</v>
      </c>
      <c r="N3777" s="13">
        <v>46123</v>
      </c>
    </row>
    <row r="3778" spans="1:14" x14ac:dyDescent="0.15">
      <c r="A3778" s="163" t="s">
        <v>733</v>
      </c>
      <c r="B3778" s="164">
        <v>10113</v>
      </c>
      <c r="C3778" s="163" t="s">
        <v>541</v>
      </c>
      <c r="D3778" s="164">
        <v>1</v>
      </c>
      <c r="E3778" s="7">
        <v>375</v>
      </c>
      <c r="F3778" s="7">
        <v>0</v>
      </c>
      <c r="G3778" s="7">
        <v>0</v>
      </c>
      <c r="H3778" s="7">
        <v>0</v>
      </c>
      <c r="I3778" s="7">
        <v>375</v>
      </c>
      <c r="J3778" s="7">
        <v>0</v>
      </c>
      <c r="K3778" s="7">
        <v>375</v>
      </c>
      <c r="L3778" s="164">
        <v>1</v>
      </c>
      <c r="M3778" s="16">
        <v>0</v>
      </c>
      <c r="N3778" s="13">
        <v>46123</v>
      </c>
    </row>
    <row r="3779" spans="1:14" x14ac:dyDescent="0.15">
      <c r="A3779" s="163" t="s">
        <v>692</v>
      </c>
      <c r="B3779" s="164">
        <v>10135</v>
      </c>
      <c r="C3779" s="163" t="s">
        <v>519</v>
      </c>
      <c r="D3779" s="164">
        <v>1</v>
      </c>
      <c r="E3779" s="7">
        <v>310</v>
      </c>
      <c r="F3779" s="7">
        <v>0</v>
      </c>
      <c r="G3779" s="7">
        <v>0</v>
      </c>
      <c r="H3779" s="7">
        <v>0</v>
      </c>
      <c r="I3779" s="7">
        <v>310</v>
      </c>
      <c r="J3779" s="7">
        <v>0</v>
      </c>
      <c r="K3779" s="7">
        <v>310</v>
      </c>
      <c r="L3779" s="164">
        <v>1</v>
      </c>
      <c r="M3779" s="16">
        <v>0</v>
      </c>
      <c r="N3779" s="13">
        <v>46123</v>
      </c>
    </row>
    <row r="3780" spans="1:14" x14ac:dyDescent="0.15">
      <c r="A3780" s="163" t="s">
        <v>521</v>
      </c>
      <c r="B3780" s="164">
        <v>10095</v>
      </c>
      <c r="C3780" s="163" t="s">
        <v>483</v>
      </c>
      <c r="D3780" s="164">
        <v>1</v>
      </c>
      <c r="E3780" s="7">
        <v>260</v>
      </c>
      <c r="F3780" s="7">
        <v>0</v>
      </c>
      <c r="G3780" s="7">
        <v>0</v>
      </c>
      <c r="H3780" s="7">
        <v>0</v>
      </c>
      <c r="I3780" s="7">
        <v>260</v>
      </c>
      <c r="J3780" s="7">
        <v>0</v>
      </c>
      <c r="K3780" s="7">
        <v>260</v>
      </c>
      <c r="L3780" s="164">
        <v>1</v>
      </c>
      <c r="M3780" s="16">
        <v>0</v>
      </c>
      <c r="N3780" s="13">
        <v>46123</v>
      </c>
    </row>
    <row r="3781" spans="1:14" x14ac:dyDescent="0.15">
      <c r="A3781" s="163" t="s">
        <v>485</v>
      </c>
      <c r="B3781" s="164">
        <v>10090</v>
      </c>
      <c r="C3781" s="163" t="s">
        <v>481</v>
      </c>
      <c r="D3781" s="164">
        <v>1</v>
      </c>
      <c r="E3781" s="7">
        <v>315</v>
      </c>
      <c r="F3781" s="7">
        <v>0</v>
      </c>
      <c r="G3781" s="7">
        <v>0</v>
      </c>
      <c r="H3781" s="7">
        <v>0</v>
      </c>
      <c r="I3781" s="7">
        <v>315</v>
      </c>
      <c r="J3781" s="7">
        <v>0</v>
      </c>
      <c r="K3781" s="7">
        <v>315</v>
      </c>
      <c r="L3781" s="164">
        <v>1</v>
      </c>
      <c r="M3781" s="16">
        <v>0</v>
      </c>
      <c r="N3781" s="13">
        <v>46123</v>
      </c>
    </row>
    <row r="3782" spans="1:14" x14ac:dyDescent="0.15">
      <c r="A3782" s="163" t="s">
        <v>487</v>
      </c>
      <c r="B3782" s="164">
        <v>10442</v>
      </c>
      <c r="C3782" s="163" t="s">
        <v>99</v>
      </c>
      <c r="D3782" s="164">
        <v>2</v>
      </c>
      <c r="E3782" s="7">
        <v>166</v>
      </c>
      <c r="F3782" s="7">
        <v>0</v>
      </c>
      <c r="G3782" s="7">
        <v>0</v>
      </c>
      <c r="H3782" s="7">
        <v>2.4900000000000002</v>
      </c>
      <c r="I3782" s="7">
        <v>163.51</v>
      </c>
      <c r="J3782" s="7">
        <v>0</v>
      </c>
      <c r="K3782" s="7">
        <v>163.51</v>
      </c>
      <c r="L3782" s="164">
        <v>1</v>
      </c>
      <c r="M3782" s="16">
        <v>0</v>
      </c>
      <c r="N3782" s="13">
        <v>46123</v>
      </c>
    </row>
    <row r="3783" spans="1:14" x14ac:dyDescent="0.15">
      <c r="A3783" s="163" t="s">
        <v>524</v>
      </c>
      <c r="B3783" s="164">
        <v>10443</v>
      </c>
      <c r="C3783" s="163" t="s">
        <v>99</v>
      </c>
      <c r="D3783" s="164">
        <v>1</v>
      </c>
      <c r="E3783" s="7">
        <v>75</v>
      </c>
      <c r="F3783" s="7">
        <v>0</v>
      </c>
      <c r="G3783" s="7">
        <v>0</v>
      </c>
      <c r="H3783" s="7">
        <v>12.36</v>
      </c>
      <c r="I3783" s="7">
        <v>62.64</v>
      </c>
      <c r="J3783" s="7">
        <v>0</v>
      </c>
      <c r="K3783" s="7">
        <v>62.64</v>
      </c>
      <c r="L3783" s="164">
        <v>1</v>
      </c>
      <c r="M3783" s="16">
        <v>0</v>
      </c>
      <c r="N3783" s="13">
        <v>46123</v>
      </c>
    </row>
    <row r="3784" spans="1:14" x14ac:dyDescent="0.15">
      <c r="A3784" s="163" t="s">
        <v>585</v>
      </c>
      <c r="B3784" s="164">
        <v>10441</v>
      </c>
      <c r="C3784" s="163" t="s">
        <v>99</v>
      </c>
      <c r="D3784" s="164">
        <v>1</v>
      </c>
      <c r="E3784" s="7">
        <v>250</v>
      </c>
      <c r="F3784" s="7">
        <v>0</v>
      </c>
      <c r="G3784" s="7">
        <v>0</v>
      </c>
      <c r="H3784" s="7">
        <v>0</v>
      </c>
      <c r="I3784" s="7">
        <v>250</v>
      </c>
      <c r="J3784" s="7">
        <v>0</v>
      </c>
      <c r="K3784" s="7">
        <v>250</v>
      </c>
      <c r="L3784" s="164">
        <v>1</v>
      </c>
      <c r="M3784" s="16">
        <v>0</v>
      </c>
      <c r="N3784" s="13">
        <v>46123</v>
      </c>
    </row>
    <row r="3785" spans="1:14" x14ac:dyDescent="0.15">
      <c r="A3785" s="163" t="s">
        <v>489</v>
      </c>
      <c r="B3785" s="164">
        <v>10445</v>
      </c>
      <c r="C3785" s="163" t="s">
        <v>99</v>
      </c>
      <c r="D3785" s="164">
        <v>1</v>
      </c>
      <c r="E3785" s="7">
        <v>195</v>
      </c>
      <c r="F3785" s="7">
        <v>0</v>
      </c>
      <c r="G3785" s="7">
        <v>0</v>
      </c>
      <c r="H3785" s="7">
        <v>5.84</v>
      </c>
      <c r="I3785" s="7">
        <v>189.16</v>
      </c>
      <c r="J3785" s="7">
        <v>0</v>
      </c>
      <c r="K3785" s="7">
        <v>189.16</v>
      </c>
      <c r="L3785" s="164">
        <v>1</v>
      </c>
      <c r="M3785" s="16">
        <v>0</v>
      </c>
      <c r="N3785" s="13">
        <v>46123</v>
      </c>
    </row>
    <row r="3786" spans="1:14" x14ac:dyDescent="0.15">
      <c r="A3786" s="163" t="s">
        <v>542</v>
      </c>
      <c r="B3786" s="164">
        <v>10436</v>
      </c>
      <c r="C3786" s="163" t="s">
        <v>99</v>
      </c>
      <c r="D3786" s="164">
        <v>1</v>
      </c>
      <c r="E3786" s="7">
        <v>45</v>
      </c>
      <c r="F3786" s="7">
        <v>0</v>
      </c>
      <c r="G3786" s="7">
        <v>0</v>
      </c>
      <c r="H3786" s="7">
        <v>1.35</v>
      </c>
      <c r="I3786" s="7">
        <v>43.65</v>
      </c>
      <c r="J3786" s="7">
        <v>0</v>
      </c>
      <c r="K3786" s="7">
        <v>43.65</v>
      </c>
      <c r="L3786" s="164">
        <v>1</v>
      </c>
      <c r="M3786" s="16">
        <v>0</v>
      </c>
      <c r="N3786" s="13">
        <v>46123</v>
      </c>
    </row>
    <row r="3787" spans="1:14" x14ac:dyDescent="0.15">
      <c r="A3787" s="163" t="s">
        <v>626</v>
      </c>
      <c r="B3787" s="164">
        <v>10471</v>
      </c>
      <c r="C3787" s="163" t="s">
        <v>5</v>
      </c>
      <c r="D3787" s="164">
        <v>1</v>
      </c>
      <c r="E3787" s="7">
        <v>495</v>
      </c>
      <c r="F3787" s="7">
        <v>0</v>
      </c>
      <c r="G3787" s="7">
        <v>0</v>
      </c>
      <c r="H3787" s="7">
        <v>0</v>
      </c>
      <c r="I3787" s="7">
        <v>495</v>
      </c>
      <c r="J3787" s="7">
        <v>0</v>
      </c>
      <c r="K3787" s="7">
        <v>495</v>
      </c>
      <c r="L3787" s="164">
        <v>1</v>
      </c>
      <c r="M3787" s="16">
        <v>0</v>
      </c>
      <c r="N3787" s="13">
        <v>46123</v>
      </c>
    </row>
    <row r="3788" spans="1:14" x14ac:dyDescent="0.15">
      <c r="A3788" s="163" t="s">
        <v>552</v>
      </c>
      <c r="B3788" s="164">
        <v>10211</v>
      </c>
      <c r="C3788" s="163" t="s">
        <v>491</v>
      </c>
      <c r="D3788" s="164">
        <v>1</v>
      </c>
      <c r="E3788" s="7">
        <v>265</v>
      </c>
      <c r="F3788" s="7">
        <v>0</v>
      </c>
      <c r="G3788" s="7">
        <v>0</v>
      </c>
      <c r="H3788" s="7">
        <v>7.94</v>
      </c>
      <c r="I3788" s="7">
        <v>257.06</v>
      </c>
      <c r="J3788" s="7">
        <v>0</v>
      </c>
      <c r="K3788" s="7">
        <v>257.06</v>
      </c>
      <c r="L3788" s="164">
        <v>1</v>
      </c>
      <c r="M3788" s="16">
        <v>0</v>
      </c>
      <c r="N3788" s="13">
        <v>46123</v>
      </c>
    </row>
    <row r="3789" spans="1:14" x14ac:dyDescent="0.15">
      <c r="A3789" s="163" t="s">
        <v>586</v>
      </c>
      <c r="B3789" s="164">
        <v>10213</v>
      </c>
      <c r="C3789" s="163" t="s">
        <v>491</v>
      </c>
      <c r="D3789" s="164">
        <v>1</v>
      </c>
      <c r="E3789" s="7">
        <v>245</v>
      </c>
      <c r="F3789" s="7">
        <v>0</v>
      </c>
      <c r="G3789" s="7">
        <v>0</v>
      </c>
      <c r="H3789" s="7">
        <v>0</v>
      </c>
      <c r="I3789" s="7">
        <v>245</v>
      </c>
      <c r="J3789" s="7">
        <v>0</v>
      </c>
      <c r="K3789" s="7">
        <v>245</v>
      </c>
      <c r="L3789" s="164">
        <v>1</v>
      </c>
      <c r="M3789" s="16">
        <v>0</v>
      </c>
      <c r="N3789" s="13">
        <v>46123</v>
      </c>
    </row>
    <row r="3790" spans="1:14" x14ac:dyDescent="0.15">
      <c r="A3790" s="163" t="s">
        <v>562</v>
      </c>
      <c r="B3790" s="164">
        <v>10218</v>
      </c>
      <c r="C3790" s="163" t="s">
        <v>491</v>
      </c>
      <c r="D3790" s="164">
        <v>1</v>
      </c>
      <c r="E3790" s="7">
        <v>245</v>
      </c>
      <c r="F3790" s="7">
        <v>0</v>
      </c>
      <c r="G3790" s="7">
        <v>0</v>
      </c>
      <c r="H3790" s="7">
        <v>7.34</v>
      </c>
      <c r="I3790" s="7">
        <v>237.66</v>
      </c>
      <c r="J3790" s="7">
        <v>0</v>
      </c>
      <c r="K3790" s="7">
        <v>237.66</v>
      </c>
      <c r="L3790" s="164">
        <v>1</v>
      </c>
      <c r="M3790" s="16">
        <v>0</v>
      </c>
      <c r="N3790" s="13">
        <v>46123</v>
      </c>
    </row>
    <row r="3791" spans="1:14" x14ac:dyDescent="0.15">
      <c r="A3791" s="163" t="s">
        <v>490</v>
      </c>
      <c r="B3791" s="164">
        <v>10223</v>
      </c>
      <c r="C3791" s="163" t="s">
        <v>491</v>
      </c>
      <c r="D3791" s="164">
        <v>1</v>
      </c>
      <c r="E3791" s="7">
        <v>275</v>
      </c>
      <c r="F3791" s="7">
        <v>0</v>
      </c>
      <c r="G3791" s="7">
        <v>0</v>
      </c>
      <c r="H3791" s="7">
        <v>0</v>
      </c>
      <c r="I3791" s="7">
        <v>275</v>
      </c>
      <c r="J3791" s="7">
        <v>0</v>
      </c>
      <c r="K3791" s="7">
        <v>275</v>
      </c>
      <c r="L3791" s="164">
        <v>1</v>
      </c>
      <c r="M3791" s="16">
        <v>0</v>
      </c>
      <c r="N3791" s="13">
        <v>46123</v>
      </c>
    </row>
    <row r="3792" spans="1:14" x14ac:dyDescent="0.15">
      <c r="A3792" s="163" t="s">
        <v>647</v>
      </c>
      <c r="B3792" s="164">
        <v>10224</v>
      </c>
      <c r="C3792" s="163" t="s">
        <v>491</v>
      </c>
      <c r="D3792" s="164">
        <v>1</v>
      </c>
      <c r="E3792" s="7">
        <v>255</v>
      </c>
      <c r="F3792" s="7">
        <v>0</v>
      </c>
      <c r="G3792" s="7">
        <v>0</v>
      </c>
      <c r="H3792" s="7">
        <v>0</v>
      </c>
      <c r="I3792" s="7">
        <v>255</v>
      </c>
      <c r="J3792" s="7">
        <v>0</v>
      </c>
      <c r="K3792" s="7">
        <v>255</v>
      </c>
      <c r="L3792" s="164">
        <v>1</v>
      </c>
      <c r="M3792" s="16">
        <v>0</v>
      </c>
      <c r="N3792" s="13">
        <v>46123</v>
      </c>
    </row>
    <row r="3793" spans="1:14" x14ac:dyDescent="0.15">
      <c r="A3793" s="163" t="s">
        <v>492</v>
      </c>
      <c r="B3793" s="164">
        <v>10216</v>
      </c>
      <c r="C3793" s="163" t="s">
        <v>491</v>
      </c>
      <c r="D3793" s="164">
        <v>2</v>
      </c>
      <c r="E3793" s="7">
        <v>490</v>
      </c>
      <c r="F3793" s="7">
        <v>0</v>
      </c>
      <c r="G3793" s="7">
        <v>0</v>
      </c>
      <c r="H3793" s="7">
        <v>7.35</v>
      </c>
      <c r="I3793" s="7">
        <v>482.65</v>
      </c>
      <c r="J3793" s="7">
        <v>0</v>
      </c>
      <c r="K3793" s="7">
        <v>482.65</v>
      </c>
      <c r="L3793" s="164">
        <v>1</v>
      </c>
      <c r="M3793" s="16">
        <v>0</v>
      </c>
      <c r="N3793" s="13">
        <v>46123</v>
      </c>
    </row>
    <row r="3794" spans="1:14" x14ac:dyDescent="0.15">
      <c r="A3794" s="163" t="s">
        <v>493</v>
      </c>
      <c r="B3794" s="164">
        <v>10264</v>
      </c>
      <c r="C3794" s="163" t="s">
        <v>9</v>
      </c>
      <c r="D3794" s="164">
        <v>4</v>
      </c>
      <c r="E3794" s="7">
        <v>760</v>
      </c>
      <c r="F3794" s="7">
        <v>0</v>
      </c>
      <c r="G3794" s="7">
        <v>0</v>
      </c>
      <c r="H3794" s="7">
        <v>62.69</v>
      </c>
      <c r="I3794" s="7">
        <v>697.31</v>
      </c>
      <c r="J3794" s="7">
        <v>0</v>
      </c>
      <c r="K3794" s="7">
        <v>697.31</v>
      </c>
      <c r="L3794" s="164">
        <v>1</v>
      </c>
      <c r="M3794" s="16">
        <v>0</v>
      </c>
      <c r="N3794" s="13">
        <v>46123</v>
      </c>
    </row>
    <row r="3795" spans="1:14" x14ac:dyDescent="0.15">
      <c r="A3795" s="163" t="s">
        <v>587</v>
      </c>
      <c r="B3795" s="164">
        <v>10381</v>
      </c>
      <c r="C3795" s="163" t="s">
        <v>9</v>
      </c>
      <c r="D3795" s="164">
        <v>1</v>
      </c>
      <c r="E3795" s="7">
        <v>225</v>
      </c>
      <c r="F3795" s="7">
        <v>0</v>
      </c>
      <c r="G3795" s="7">
        <v>0</v>
      </c>
      <c r="H3795" s="7">
        <v>22.5</v>
      </c>
      <c r="I3795" s="7">
        <v>202.5</v>
      </c>
      <c r="J3795" s="7">
        <v>0</v>
      </c>
      <c r="K3795" s="7">
        <v>202.5</v>
      </c>
      <c r="L3795" s="164">
        <v>1</v>
      </c>
      <c r="M3795" s="16">
        <v>0</v>
      </c>
      <c r="N3795" s="13">
        <v>46123</v>
      </c>
    </row>
    <row r="3796" spans="1:14" x14ac:dyDescent="0.15">
      <c r="A3796" s="163" t="s">
        <v>526</v>
      </c>
      <c r="B3796" s="164">
        <v>10363</v>
      </c>
      <c r="C3796" s="163" t="s">
        <v>9</v>
      </c>
      <c r="D3796" s="164">
        <v>1</v>
      </c>
      <c r="E3796" s="7">
        <v>265</v>
      </c>
      <c r="F3796" s="7">
        <v>0</v>
      </c>
      <c r="G3796" s="7">
        <v>0</v>
      </c>
      <c r="H3796" s="7">
        <v>26.5</v>
      </c>
      <c r="I3796" s="7">
        <v>238.5</v>
      </c>
      <c r="J3796" s="7">
        <v>0</v>
      </c>
      <c r="K3796" s="7">
        <v>238.5</v>
      </c>
      <c r="L3796" s="164">
        <v>1</v>
      </c>
      <c r="M3796" s="16">
        <v>0</v>
      </c>
      <c r="N3796" s="13">
        <v>46123</v>
      </c>
    </row>
    <row r="3797" spans="1:14" x14ac:dyDescent="0.15">
      <c r="A3797" s="163" t="s">
        <v>604</v>
      </c>
      <c r="B3797" s="164">
        <v>10685</v>
      </c>
      <c r="C3797" s="163" t="s">
        <v>9</v>
      </c>
      <c r="D3797" s="164">
        <v>1</v>
      </c>
      <c r="E3797" s="7">
        <v>225</v>
      </c>
      <c r="F3797" s="7">
        <v>0</v>
      </c>
      <c r="G3797" s="7">
        <v>0</v>
      </c>
      <c r="H3797" s="7">
        <v>0</v>
      </c>
      <c r="I3797" s="7">
        <v>225</v>
      </c>
      <c r="J3797" s="7">
        <v>0</v>
      </c>
      <c r="K3797" s="7">
        <v>225</v>
      </c>
      <c r="L3797" s="164">
        <v>1</v>
      </c>
      <c r="M3797" s="16">
        <v>0</v>
      </c>
      <c r="N3797" s="13">
        <v>46123</v>
      </c>
    </row>
    <row r="3798" spans="1:14" x14ac:dyDescent="0.15">
      <c r="A3798" s="163" t="s">
        <v>595</v>
      </c>
      <c r="B3798" s="164">
        <v>10367</v>
      </c>
      <c r="C3798" s="163" t="s">
        <v>9</v>
      </c>
      <c r="D3798" s="164">
        <v>1</v>
      </c>
      <c r="E3798" s="7">
        <v>330</v>
      </c>
      <c r="F3798" s="7">
        <v>0</v>
      </c>
      <c r="G3798" s="7">
        <v>0</v>
      </c>
      <c r="H3798" s="7">
        <v>54.38</v>
      </c>
      <c r="I3798" s="7">
        <v>275.62</v>
      </c>
      <c r="J3798" s="7">
        <v>0</v>
      </c>
      <c r="K3798" s="7">
        <v>275.62</v>
      </c>
      <c r="L3798" s="164">
        <v>1</v>
      </c>
      <c r="M3798" s="16">
        <v>0</v>
      </c>
      <c r="N3798" s="13">
        <v>46123</v>
      </c>
    </row>
    <row r="3799" spans="1:14" x14ac:dyDescent="0.15">
      <c r="A3799" s="163" t="s">
        <v>553</v>
      </c>
      <c r="B3799" s="164">
        <v>10481</v>
      </c>
      <c r="C3799" s="163" t="s">
        <v>77</v>
      </c>
      <c r="D3799" s="164">
        <v>1</v>
      </c>
      <c r="E3799" s="7">
        <v>860</v>
      </c>
      <c r="F3799" s="7">
        <v>0</v>
      </c>
      <c r="G3799" s="7">
        <v>0</v>
      </c>
      <c r="H3799" s="7">
        <v>0</v>
      </c>
      <c r="I3799" s="7">
        <v>860</v>
      </c>
      <c r="J3799" s="7">
        <v>0</v>
      </c>
      <c r="K3799" s="7">
        <v>860</v>
      </c>
      <c r="L3799" s="164">
        <v>1</v>
      </c>
      <c r="M3799" s="16">
        <v>0</v>
      </c>
      <c r="N3799" s="13">
        <v>46123</v>
      </c>
    </row>
    <row r="3800" spans="1:14" x14ac:dyDescent="0.15">
      <c r="A3800" s="163" t="s">
        <v>769</v>
      </c>
      <c r="B3800" s="164">
        <v>10482</v>
      </c>
      <c r="C3800" s="163" t="s">
        <v>77</v>
      </c>
      <c r="D3800" s="164">
        <v>1</v>
      </c>
      <c r="E3800" s="7">
        <v>1020</v>
      </c>
      <c r="F3800" s="7">
        <v>0</v>
      </c>
      <c r="G3800" s="7">
        <v>0</v>
      </c>
      <c r="H3800" s="7">
        <v>36.450000000000003</v>
      </c>
      <c r="I3800" s="7">
        <v>983.55</v>
      </c>
      <c r="J3800" s="7">
        <v>0</v>
      </c>
      <c r="K3800" s="7">
        <v>983.55</v>
      </c>
      <c r="L3800" s="164">
        <v>1</v>
      </c>
      <c r="M3800" s="16">
        <v>0</v>
      </c>
      <c r="N3800" s="13">
        <v>46123</v>
      </c>
    </row>
    <row r="3801" spans="1:14" x14ac:dyDescent="0.15">
      <c r="A3801" s="163" t="s">
        <v>529</v>
      </c>
      <c r="B3801" s="164">
        <v>10353</v>
      </c>
      <c r="C3801" s="163" t="s">
        <v>19</v>
      </c>
      <c r="D3801" s="164">
        <v>1</v>
      </c>
      <c r="E3801" s="7">
        <v>350</v>
      </c>
      <c r="F3801" s="7">
        <v>0</v>
      </c>
      <c r="G3801" s="7">
        <v>0</v>
      </c>
      <c r="H3801" s="7">
        <v>0</v>
      </c>
      <c r="I3801" s="7">
        <v>350</v>
      </c>
      <c r="J3801" s="7">
        <v>0</v>
      </c>
      <c r="K3801" s="7">
        <v>350</v>
      </c>
      <c r="L3801" s="164">
        <v>1</v>
      </c>
      <c r="M3801" s="16">
        <v>0</v>
      </c>
      <c r="N3801" s="13">
        <v>46123</v>
      </c>
    </row>
    <row r="3802" spans="1:14" x14ac:dyDescent="0.15">
      <c r="A3802" s="163" t="s">
        <v>496</v>
      </c>
      <c r="B3802" s="164">
        <v>10360</v>
      </c>
      <c r="C3802" s="163" t="s">
        <v>19</v>
      </c>
      <c r="D3802" s="164">
        <v>1</v>
      </c>
      <c r="E3802" s="7">
        <v>385</v>
      </c>
      <c r="F3802" s="7">
        <v>0</v>
      </c>
      <c r="G3802" s="7">
        <v>0</v>
      </c>
      <c r="H3802" s="7">
        <v>0</v>
      </c>
      <c r="I3802" s="7">
        <v>385</v>
      </c>
      <c r="J3802" s="7">
        <v>0</v>
      </c>
      <c r="K3802" s="7">
        <v>385</v>
      </c>
      <c r="L3802" s="164">
        <v>1</v>
      </c>
      <c r="M3802" s="16">
        <v>0</v>
      </c>
      <c r="N3802" s="13">
        <v>46123</v>
      </c>
    </row>
    <row r="3803" spans="1:14" x14ac:dyDescent="0.15">
      <c r="A3803" s="163" t="s">
        <v>497</v>
      </c>
      <c r="B3803" s="164">
        <v>10359</v>
      </c>
      <c r="C3803" s="163" t="s">
        <v>19</v>
      </c>
      <c r="D3803" s="164">
        <v>1</v>
      </c>
      <c r="E3803" s="7">
        <v>385</v>
      </c>
      <c r="F3803" s="7">
        <v>0</v>
      </c>
      <c r="G3803" s="7">
        <v>0</v>
      </c>
      <c r="H3803" s="7">
        <v>0</v>
      </c>
      <c r="I3803" s="7">
        <v>385</v>
      </c>
      <c r="J3803" s="7">
        <v>0</v>
      </c>
      <c r="K3803" s="7">
        <v>385</v>
      </c>
      <c r="L3803" s="164">
        <v>1</v>
      </c>
      <c r="M3803" s="16">
        <v>0</v>
      </c>
      <c r="N3803" s="13">
        <v>46123</v>
      </c>
    </row>
    <row r="3804" spans="1:14" x14ac:dyDescent="0.15">
      <c r="A3804" s="163" t="s">
        <v>498</v>
      </c>
      <c r="B3804" s="164">
        <v>10356</v>
      </c>
      <c r="C3804" s="163" t="s">
        <v>19</v>
      </c>
      <c r="D3804" s="164">
        <v>2</v>
      </c>
      <c r="E3804" s="7">
        <v>720</v>
      </c>
      <c r="F3804" s="7">
        <v>0</v>
      </c>
      <c r="G3804" s="7">
        <v>0</v>
      </c>
      <c r="H3804" s="7">
        <v>72</v>
      </c>
      <c r="I3804" s="7">
        <v>648</v>
      </c>
      <c r="J3804" s="7">
        <v>0</v>
      </c>
      <c r="K3804" s="7">
        <v>648</v>
      </c>
      <c r="L3804" s="164">
        <v>1</v>
      </c>
      <c r="M3804" s="16">
        <v>0</v>
      </c>
      <c r="N3804" s="13">
        <v>46123</v>
      </c>
    </row>
    <row r="3805" spans="1:14" x14ac:dyDescent="0.15">
      <c r="A3805" s="163" t="s">
        <v>546</v>
      </c>
      <c r="B3805" s="164">
        <v>10391</v>
      </c>
      <c r="C3805" s="163" t="s">
        <v>31</v>
      </c>
      <c r="D3805" s="164">
        <v>1</v>
      </c>
      <c r="E3805" s="7">
        <v>325</v>
      </c>
      <c r="F3805" s="7">
        <v>0</v>
      </c>
      <c r="G3805" s="7">
        <v>0</v>
      </c>
      <c r="H3805" s="7">
        <v>0</v>
      </c>
      <c r="I3805" s="7">
        <v>325</v>
      </c>
      <c r="J3805" s="7">
        <v>0</v>
      </c>
      <c r="K3805" s="7">
        <v>325</v>
      </c>
      <c r="L3805" s="164">
        <v>1</v>
      </c>
      <c r="M3805" s="16">
        <v>0</v>
      </c>
      <c r="N3805" s="13">
        <v>46123</v>
      </c>
    </row>
    <row r="3806" spans="1:14" x14ac:dyDescent="0.15">
      <c r="A3806" s="163" t="s">
        <v>499</v>
      </c>
      <c r="B3806" s="164">
        <v>10423</v>
      </c>
      <c r="C3806" s="163" t="s">
        <v>79</v>
      </c>
      <c r="D3806" s="164">
        <v>1</v>
      </c>
      <c r="E3806" s="7">
        <v>280</v>
      </c>
      <c r="F3806" s="7">
        <v>0</v>
      </c>
      <c r="G3806" s="7">
        <v>0</v>
      </c>
      <c r="H3806" s="7">
        <v>0</v>
      </c>
      <c r="I3806" s="7">
        <v>280</v>
      </c>
      <c r="J3806" s="7">
        <v>0</v>
      </c>
      <c r="K3806" s="7">
        <v>280</v>
      </c>
      <c r="L3806" s="164">
        <v>1</v>
      </c>
      <c r="M3806" s="16">
        <v>0</v>
      </c>
      <c r="N3806" s="13">
        <v>46123</v>
      </c>
    </row>
    <row r="3807" spans="1:14" x14ac:dyDescent="0.15">
      <c r="A3807" s="163" t="s">
        <v>820</v>
      </c>
      <c r="B3807" s="164">
        <v>10250</v>
      </c>
      <c r="C3807" s="163" t="s">
        <v>399</v>
      </c>
      <c r="D3807" s="164">
        <v>1</v>
      </c>
      <c r="E3807" s="7">
        <v>0</v>
      </c>
      <c r="F3807" s="7">
        <v>0</v>
      </c>
      <c r="G3807" s="7">
        <v>0</v>
      </c>
      <c r="H3807" s="7">
        <v>0</v>
      </c>
      <c r="I3807" s="7">
        <v>0</v>
      </c>
      <c r="J3807" s="7">
        <v>0</v>
      </c>
      <c r="K3807" s="7">
        <v>0</v>
      </c>
      <c r="L3807" s="164">
        <v>0</v>
      </c>
      <c r="M3807" s="16">
        <v>0</v>
      </c>
      <c r="N3807" s="13">
        <v>46123</v>
      </c>
    </row>
    <row r="3808" spans="1:14" x14ac:dyDescent="0.15">
      <c r="A3808" s="163" t="s">
        <v>613</v>
      </c>
      <c r="B3808" s="164">
        <v>10493</v>
      </c>
      <c r="C3808" s="163" t="s">
        <v>98</v>
      </c>
      <c r="D3808" s="164">
        <v>1</v>
      </c>
      <c r="E3808" s="7">
        <v>58</v>
      </c>
      <c r="F3808" s="7">
        <v>0</v>
      </c>
      <c r="G3808" s="7">
        <v>0</v>
      </c>
      <c r="H3808" s="7">
        <v>0</v>
      </c>
      <c r="I3808" s="7">
        <v>58</v>
      </c>
      <c r="J3808" s="7">
        <v>0</v>
      </c>
      <c r="K3808" s="7">
        <v>58</v>
      </c>
      <c r="L3808" s="164">
        <v>1</v>
      </c>
      <c r="M3808" s="16">
        <v>0</v>
      </c>
      <c r="N3808" s="13">
        <v>46123</v>
      </c>
    </row>
    <row r="3809" spans="1:14" x14ac:dyDescent="0.15">
      <c r="A3809" s="163" t="s">
        <v>427</v>
      </c>
      <c r="B3809" s="164">
        <v>10633</v>
      </c>
      <c r="C3809" s="163" t="s">
        <v>727</v>
      </c>
      <c r="D3809" s="164">
        <v>1</v>
      </c>
      <c r="E3809" s="7">
        <v>159</v>
      </c>
      <c r="F3809" s="7">
        <v>0</v>
      </c>
      <c r="G3809" s="7">
        <v>0</v>
      </c>
      <c r="H3809" s="7">
        <v>0</v>
      </c>
      <c r="I3809" s="7">
        <v>159</v>
      </c>
      <c r="J3809" s="7">
        <v>0</v>
      </c>
      <c r="K3809" s="7">
        <v>159</v>
      </c>
      <c r="L3809" s="164">
        <v>1</v>
      </c>
      <c r="M3809" s="16">
        <v>0</v>
      </c>
      <c r="N3809" s="13">
        <v>46123</v>
      </c>
    </row>
    <row r="3810" spans="1:14" x14ac:dyDescent="0.15">
      <c r="A3810" s="163" t="s">
        <v>500</v>
      </c>
      <c r="B3810" s="164">
        <v>10494</v>
      </c>
      <c r="C3810" s="163" t="s">
        <v>98</v>
      </c>
      <c r="D3810" s="164">
        <v>1</v>
      </c>
      <c r="E3810" s="7">
        <v>38</v>
      </c>
      <c r="F3810" s="7">
        <v>0</v>
      </c>
      <c r="G3810" s="7">
        <v>0</v>
      </c>
      <c r="H3810" s="7">
        <v>6.26</v>
      </c>
      <c r="I3810" s="7">
        <v>31.74</v>
      </c>
      <c r="J3810" s="7">
        <v>0</v>
      </c>
      <c r="K3810" s="7">
        <v>31.74</v>
      </c>
      <c r="L3810" s="164">
        <v>1</v>
      </c>
      <c r="M3810" s="16">
        <v>0</v>
      </c>
      <c r="N3810" s="13">
        <v>46123</v>
      </c>
    </row>
    <row r="3811" spans="1:14" x14ac:dyDescent="0.15">
      <c r="A3811" s="163" t="s">
        <v>605</v>
      </c>
      <c r="B3811" s="164">
        <v>10425</v>
      </c>
      <c r="C3811" s="163" t="s">
        <v>399</v>
      </c>
      <c r="D3811" s="164">
        <v>1</v>
      </c>
      <c r="E3811" s="7">
        <v>0</v>
      </c>
      <c r="F3811" s="7">
        <v>0</v>
      </c>
      <c r="G3811" s="7">
        <v>0</v>
      </c>
      <c r="H3811" s="7">
        <v>0</v>
      </c>
      <c r="I3811" s="7">
        <v>0</v>
      </c>
      <c r="J3811" s="7">
        <v>0</v>
      </c>
      <c r="K3811" s="7">
        <v>0</v>
      </c>
      <c r="L3811" s="164">
        <v>0</v>
      </c>
      <c r="M3811" s="16">
        <v>0</v>
      </c>
      <c r="N3811" s="13">
        <v>46123</v>
      </c>
    </row>
    <row r="3812" spans="1:14" x14ac:dyDescent="0.15">
      <c r="A3812" s="163" t="s">
        <v>429</v>
      </c>
      <c r="B3812" s="164">
        <v>10632</v>
      </c>
      <c r="C3812" s="163" t="s">
        <v>727</v>
      </c>
      <c r="D3812" s="164">
        <v>6</v>
      </c>
      <c r="E3812" s="7">
        <v>954</v>
      </c>
      <c r="F3812" s="7">
        <v>0</v>
      </c>
      <c r="G3812" s="7">
        <v>0</v>
      </c>
      <c r="H3812" s="7">
        <v>0</v>
      </c>
      <c r="I3812" s="7">
        <v>954</v>
      </c>
      <c r="J3812" s="7">
        <v>0</v>
      </c>
      <c r="K3812" s="7">
        <v>954</v>
      </c>
      <c r="L3812" s="164">
        <v>1</v>
      </c>
      <c r="M3812" s="16">
        <v>0</v>
      </c>
      <c r="N3812" s="13">
        <v>46123</v>
      </c>
    </row>
    <row r="3813" spans="1:14" x14ac:dyDescent="0.15">
      <c r="A3813" s="163" t="s">
        <v>549</v>
      </c>
      <c r="B3813" s="164">
        <v>10157</v>
      </c>
      <c r="C3813" s="163" t="s">
        <v>519</v>
      </c>
      <c r="D3813" s="164">
        <v>1</v>
      </c>
      <c r="E3813" s="7">
        <v>350</v>
      </c>
      <c r="F3813" s="7">
        <v>0</v>
      </c>
      <c r="G3813" s="7">
        <v>0</v>
      </c>
      <c r="H3813" s="7">
        <v>0</v>
      </c>
      <c r="I3813" s="7">
        <v>350</v>
      </c>
      <c r="J3813" s="7">
        <v>0</v>
      </c>
      <c r="K3813" s="7">
        <v>350</v>
      </c>
      <c r="L3813" s="164">
        <v>1</v>
      </c>
      <c r="M3813" s="16">
        <v>0</v>
      </c>
      <c r="N3813" s="13">
        <v>46124</v>
      </c>
    </row>
    <row r="3814" spans="1:14" x14ac:dyDescent="0.15">
      <c r="A3814" s="163" t="s">
        <v>504</v>
      </c>
      <c r="B3814" s="164">
        <v>10125</v>
      </c>
      <c r="C3814" s="163" t="s">
        <v>483</v>
      </c>
      <c r="D3814" s="164">
        <v>1</v>
      </c>
      <c r="E3814" s="7">
        <v>275</v>
      </c>
      <c r="F3814" s="7">
        <v>0</v>
      </c>
      <c r="G3814" s="7">
        <v>0</v>
      </c>
      <c r="H3814" s="7">
        <v>0</v>
      </c>
      <c r="I3814" s="7">
        <v>275</v>
      </c>
      <c r="J3814" s="7">
        <v>0</v>
      </c>
      <c r="K3814" s="7">
        <v>275</v>
      </c>
      <c r="L3814" s="164">
        <v>1</v>
      </c>
      <c r="M3814" s="16">
        <v>0</v>
      </c>
      <c r="N3814" s="13">
        <v>46124</v>
      </c>
    </row>
    <row r="3815" spans="1:14" x14ac:dyDescent="0.15">
      <c r="A3815" s="163" t="s">
        <v>575</v>
      </c>
      <c r="B3815" s="164">
        <v>10127</v>
      </c>
      <c r="C3815" s="163" t="s">
        <v>483</v>
      </c>
      <c r="D3815" s="164">
        <v>1</v>
      </c>
      <c r="E3815" s="7">
        <v>355</v>
      </c>
      <c r="F3815" s="7">
        <v>0</v>
      </c>
      <c r="G3815" s="7">
        <v>0</v>
      </c>
      <c r="H3815" s="7">
        <v>0</v>
      </c>
      <c r="I3815" s="7">
        <v>355</v>
      </c>
      <c r="J3815" s="7">
        <v>0</v>
      </c>
      <c r="K3815" s="7">
        <v>355</v>
      </c>
      <c r="L3815" s="164">
        <v>1</v>
      </c>
      <c r="M3815" s="16">
        <v>0</v>
      </c>
      <c r="N3815" s="13">
        <v>46124</v>
      </c>
    </row>
    <row r="3816" spans="1:14" x14ac:dyDescent="0.15">
      <c r="A3816" s="163" t="s">
        <v>890</v>
      </c>
      <c r="B3816" s="164">
        <v>10119</v>
      </c>
      <c r="C3816" s="163" t="s">
        <v>541</v>
      </c>
      <c r="D3816" s="164">
        <v>1</v>
      </c>
      <c r="E3816" s="7">
        <v>375</v>
      </c>
      <c r="F3816" s="7">
        <v>0</v>
      </c>
      <c r="G3816" s="7">
        <v>0</v>
      </c>
      <c r="H3816" s="7">
        <v>0</v>
      </c>
      <c r="I3816" s="7">
        <v>375</v>
      </c>
      <c r="J3816" s="7">
        <v>0</v>
      </c>
      <c r="K3816" s="7">
        <v>375</v>
      </c>
      <c r="L3816" s="164">
        <v>1</v>
      </c>
      <c r="M3816" s="16">
        <v>0</v>
      </c>
      <c r="N3816" s="13">
        <v>46124</v>
      </c>
    </row>
    <row r="3817" spans="1:14" x14ac:dyDescent="0.15">
      <c r="A3817" s="163" t="s">
        <v>482</v>
      </c>
      <c r="B3817" s="164">
        <v>10109</v>
      </c>
      <c r="C3817" s="163" t="s">
        <v>483</v>
      </c>
      <c r="D3817" s="164">
        <v>3</v>
      </c>
      <c r="E3817" s="7">
        <v>825</v>
      </c>
      <c r="F3817" s="7">
        <v>0</v>
      </c>
      <c r="G3817" s="7">
        <v>0</v>
      </c>
      <c r="H3817" s="7">
        <v>0</v>
      </c>
      <c r="I3817" s="7">
        <v>825</v>
      </c>
      <c r="J3817" s="7">
        <v>0</v>
      </c>
      <c r="K3817" s="7">
        <v>825</v>
      </c>
      <c r="L3817" s="164">
        <v>1</v>
      </c>
      <c r="M3817" s="16">
        <v>0</v>
      </c>
      <c r="N3817" s="13">
        <v>46124</v>
      </c>
    </row>
    <row r="3818" spans="1:14" x14ac:dyDescent="0.15">
      <c r="A3818" s="163" t="s">
        <v>612</v>
      </c>
      <c r="B3818" s="164">
        <v>10051</v>
      </c>
      <c r="C3818" s="163" t="s">
        <v>481</v>
      </c>
      <c r="D3818" s="164">
        <v>1</v>
      </c>
      <c r="E3818" s="7">
        <v>315</v>
      </c>
      <c r="F3818" s="7">
        <v>0</v>
      </c>
      <c r="G3818" s="7">
        <v>0</v>
      </c>
      <c r="H3818" s="7">
        <v>0</v>
      </c>
      <c r="I3818" s="7">
        <v>315</v>
      </c>
      <c r="J3818" s="7">
        <v>0</v>
      </c>
      <c r="K3818" s="7">
        <v>315</v>
      </c>
      <c r="L3818" s="164">
        <v>1</v>
      </c>
      <c r="M3818" s="16">
        <v>0</v>
      </c>
      <c r="N3818" s="13">
        <v>46124</v>
      </c>
    </row>
    <row r="3819" spans="1:14" x14ac:dyDescent="0.15">
      <c r="A3819" s="163" t="s">
        <v>488</v>
      </c>
      <c r="B3819" s="164">
        <v>10440</v>
      </c>
      <c r="C3819" s="163" t="s">
        <v>99</v>
      </c>
      <c r="D3819" s="164">
        <v>1</v>
      </c>
      <c r="E3819" s="7">
        <v>88</v>
      </c>
      <c r="F3819" s="7">
        <v>0</v>
      </c>
      <c r="G3819" s="7">
        <v>0</v>
      </c>
      <c r="H3819" s="7">
        <v>7.06</v>
      </c>
      <c r="I3819" s="7">
        <v>80.94</v>
      </c>
      <c r="J3819" s="7">
        <v>0</v>
      </c>
      <c r="K3819" s="7">
        <v>80.94</v>
      </c>
      <c r="L3819" s="164">
        <v>1</v>
      </c>
      <c r="M3819" s="16">
        <v>0</v>
      </c>
      <c r="N3819" s="13">
        <v>46124</v>
      </c>
    </row>
    <row r="3820" spans="1:14" x14ac:dyDescent="0.15">
      <c r="A3820" s="163" t="s">
        <v>751</v>
      </c>
      <c r="B3820" s="164">
        <v>10439</v>
      </c>
      <c r="C3820" s="163" t="s">
        <v>99</v>
      </c>
      <c r="D3820" s="164">
        <v>1</v>
      </c>
      <c r="E3820" s="7">
        <v>119</v>
      </c>
      <c r="F3820" s="7">
        <v>0</v>
      </c>
      <c r="G3820" s="7">
        <v>0</v>
      </c>
      <c r="H3820" s="7">
        <v>0</v>
      </c>
      <c r="I3820" s="7">
        <v>119</v>
      </c>
      <c r="J3820" s="7">
        <v>0</v>
      </c>
      <c r="K3820" s="7">
        <v>119</v>
      </c>
      <c r="L3820" s="164">
        <v>1</v>
      </c>
      <c r="M3820" s="16">
        <v>0</v>
      </c>
      <c r="N3820" s="13">
        <v>46124</v>
      </c>
    </row>
    <row r="3821" spans="1:14" x14ac:dyDescent="0.15">
      <c r="A3821" s="163" t="s">
        <v>489</v>
      </c>
      <c r="B3821" s="164">
        <v>10445</v>
      </c>
      <c r="C3821" s="163" t="s">
        <v>99</v>
      </c>
      <c r="D3821" s="164">
        <v>2</v>
      </c>
      <c r="E3821" s="7">
        <v>390</v>
      </c>
      <c r="F3821" s="7">
        <v>0</v>
      </c>
      <c r="G3821" s="7">
        <v>0</v>
      </c>
      <c r="H3821" s="7">
        <v>15.64</v>
      </c>
      <c r="I3821" s="7">
        <v>374.36</v>
      </c>
      <c r="J3821" s="7">
        <v>0</v>
      </c>
      <c r="K3821" s="7">
        <v>374.36</v>
      </c>
      <c r="L3821" s="164">
        <v>1</v>
      </c>
      <c r="M3821" s="16">
        <v>0</v>
      </c>
      <c r="N3821" s="13">
        <v>46124</v>
      </c>
    </row>
    <row r="3822" spans="1:14" x14ac:dyDescent="0.15">
      <c r="A3822" s="163" t="s">
        <v>542</v>
      </c>
      <c r="B3822" s="164">
        <v>10436</v>
      </c>
      <c r="C3822" s="163" t="s">
        <v>99</v>
      </c>
      <c r="D3822" s="164">
        <v>1</v>
      </c>
      <c r="E3822" s="7">
        <v>45</v>
      </c>
      <c r="F3822" s="7">
        <v>0</v>
      </c>
      <c r="G3822" s="7">
        <v>0</v>
      </c>
      <c r="H3822" s="7">
        <v>0</v>
      </c>
      <c r="I3822" s="7">
        <v>45</v>
      </c>
      <c r="J3822" s="7">
        <v>0</v>
      </c>
      <c r="K3822" s="7">
        <v>45</v>
      </c>
      <c r="L3822" s="164">
        <v>1</v>
      </c>
      <c r="M3822" s="16">
        <v>0</v>
      </c>
      <c r="N3822" s="13">
        <v>46124</v>
      </c>
    </row>
    <row r="3823" spans="1:14" x14ac:dyDescent="0.15">
      <c r="A3823" s="163" t="s">
        <v>830</v>
      </c>
      <c r="B3823" s="164">
        <v>10042</v>
      </c>
      <c r="C3823" s="163" t="s">
        <v>99</v>
      </c>
      <c r="D3823" s="164">
        <v>1</v>
      </c>
      <c r="E3823" s="7">
        <v>145</v>
      </c>
      <c r="F3823" s="7">
        <v>0</v>
      </c>
      <c r="G3823" s="7">
        <v>0</v>
      </c>
      <c r="H3823" s="7">
        <v>0</v>
      </c>
      <c r="I3823" s="7">
        <v>145</v>
      </c>
      <c r="J3823" s="7">
        <v>0</v>
      </c>
      <c r="K3823" s="7">
        <v>145</v>
      </c>
      <c r="L3823" s="164">
        <v>1</v>
      </c>
      <c r="M3823" s="16">
        <v>0</v>
      </c>
      <c r="N3823" s="13">
        <v>46124</v>
      </c>
    </row>
    <row r="3824" spans="1:14" x14ac:dyDescent="0.15">
      <c r="A3824" s="163" t="s">
        <v>552</v>
      </c>
      <c r="B3824" s="164">
        <v>10211</v>
      </c>
      <c r="C3824" s="163" t="s">
        <v>491</v>
      </c>
      <c r="D3824" s="164">
        <v>2</v>
      </c>
      <c r="E3824" s="7">
        <v>530</v>
      </c>
      <c r="F3824" s="7">
        <v>0</v>
      </c>
      <c r="G3824" s="7">
        <v>0</v>
      </c>
      <c r="H3824" s="7">
        <v>28.31</v>
      </c>
      <c r="I3824" s="7">
        <v>501.69</v>
      </c>
      <c r="J3824" s="7">
        <v>0</v>
      </c>
      <c r="K3824" s="7">
        <v>501.69</v>
      </c>
      <c r="L3824" s="164">
        <v>1</v>
      </c>
      <c r="M3824" s="16">
        <v>0</v>
      </c>
      <c r="N3824" s="13">
        <v>46124</v>
      </c>
    </row>
    <row r="3825" spans="1:14" x14ac:dyDescent="0.15">
      <c r="A3825" s="163" t="s">
        <v>562</v>
      </c>
      <c r="B3825" s="164">
        <v>10218</v>
      </c>
      <c r="C3825" s="163" t="s">
        <v>491</v>
      </c>
      <c r="D3825" s="164">
        <v>1</v>
      </c>
      <c r="E3825" s="7">
        <v>245</v>
      </c>
      <c r="F3825" s="7">
        <v>0</v>
      </c>
      <c r="G3825" s="7">
        <v>0</v>
      </c>
      <c r="H3825" s="7">
        <v>0</v>
      </c>
      <c r="I3825" s="7">
        <v>245</v>
      </c>
      <c r="J3825" s="7">
        <v>0</v>
      </c>
      <c r="K3825" s="7">
        <v>245</v>
      </c>
      <c r="L3825" s="164">
        <v>1</v>
      </c>
      <c r="M3825" s="16">
        <v>0</v>
      </c>
      <c r="N3825" s="13">
        <v>46124</v>
      </c>
    </row>
    <row r="3826" spans="1:14" x14ac:dyDescent="0.15">
      <c r="A3826" s="163" t="s">
        <v>647</v>
      </c>
      <c r="B3826" s="164">
        <v>10224</v>
      </c>
      <c r="C3826" s="163" t="s">
        <v>491</v>
      </c>
      <c r="D3826" s="164">
        <v>1</v>
      </c>
      <c r="E3826" s="7">
        <v>255</v>
      </c>
      <c r="F3826" s="7">
        <v>0</v>
      </c>
      <c r="G3826" s="7">
        <v>0</v>
      </c>
      <c r="H3826" s="7">
        <v>0</v>
      </c>
      <c r="I3826" s="7">
        <v>255</v>
      </c>
      <c r="J3826" s="7">
        <v>0</v>
      </c>
      <c r="K3826" s="7">
        <v>255</v>
      </c>
      <c r="L3826" s="164">
        <v>1</v>
      </c>
      <c r="M3826" s="16">
        <v>0</v>
      </c>
      <c r="N3826" s="13">
        <v>46124</v>
      </c>
    </row>
    <row r="3827" spans="1:14" x14ac:dyDescent="0.15">
      <c r="A3827" s="163" t="s">
        <v>597</v>
      </c>
      <c r="B3827" s="164">
        <v>10215</v>
      </c>
      <c r="C3827" s="163" t="s">
        <v>491</v>
      </c>
      <c r="D3827" s="164">
        <v>2</v>
      </c>
      <c r="E3827" s="7">
        <v>450</v>
      </c>
      <c r="F3827" s="7">
        <v>0</v>
      </c>
      <c r="G3827" s="7">
        <v>0</v>
      </c>
      <c r="H3827" s="7">
        <v>12.01</v>
      </c>
      <c r="I3827" s="7">
        <v>437.99</v>
      </c>
      <c r="J3827" s="7">
        <v>0</v>
      </c>
      <c r="K3827" s="7">
        <v>437.99</v>
      </c>
      <c r="L3827" s="164">
        <v>1</v>
      </c>
      <c r="M3827" s="16">
        <v>0</v>
      </c>
      <c r="N3827" s="13">
        <v>46124</v>
      </c>
    </row>
    <row r="3828" spans="1:14" x14ac:dyDescent="0.15">
      <c r="A3828" s="163" t="s">
        <v>493</v>
      </c>
      <c r="B3828" s="164">
        <v>10264</v>
      </c>
      <c r="C3828" s="163" t="s">
        <v>9</v>
      </c>
      <c r="D3828" s="164">
        <v>2</v>
      </c>
      <c r="E3828" s="7">
        <v>380</v>
      </c>
      <c r="F3828" s="7">
        <v>0</v>
      </c>
      <c r="G3828" s="7">
        <v>0</v>
      </c>
      <c r="H3828" s="7">
        <v>18.850000000000001</v>
      </c>
      <c r="I3828" s="7">
        <v>361.15</v>
      </c>
      <c r="J3828" s="7">
        <v>0</v>
      </c>
      <c r="K3828" s="7">
        <v>361.15</v>
      </c>
      <c r="L3828" s="164">
        <v>1</v>
      </c>
      <c r="M3828" s="16">
        <v>0</v>
      </c>
      <c r="N3828" s="13">
        <v>46124</v>
      </c>
    </row>
    <row r="3829" spans="1:14" x14ac:dyDescent="0.15">
      <c r="A3829" s="163" t="s">
        <v>828</v>
      </c>
      <c r="B3829" s="164">
        <v>10380</v>
      </c>
      <c r="C3829" s="163" t="s">
        <v>9</v>
      </c>
      <c r="D3829" s="164">
        <v>1</v>
      </c>
      <c r="E3829" s="7">
        <v>230</v>
      </c>
      <c r="F3829" s="7">
        <v>0</v>
      </c>
      <c r="G3829" s="7">
        <v>0</v>
      </c>
      <c r="H3829" s="7">
        <v>22.83</v>
      </c>
      <c r="I3829" s="7">
        <v>207.17</v>
      </c>
      <c r="J3829" s="7">
        <v>0</v>
      </c>
      <c r="K3829" s="7">
        <v>207.17</v>
      </c>
      <c r="L3829" s="164">
        <v>1</v>
      </c>
      <c r="M3829" s="16">
        <v>0</v>
      </c>
      <c r="N3829" s="13">
        <v>46124</v>
      </c>
    </row>
    <row r="3830" spans="1:14" x14ac:dyDescent="0.15">
      <c r="A3830" s="163" t="s">
        <v>544</v>
      </c>
      <c r="B3830" s="164">
        <v>10375</v>
      </c>
      <c r="C3830" s="163" t="s">
        <v>9</v>
      </c>
      <c r="D3830" s="164">
        <v>1</v>
      </c>
      <c r="E3830" s="7">
        <v>255</v>
      </c>
      <c r="F3830" s="7">
        <v>0</v>
      </c>
      <c r="G3830" s="7">
        <v>0</v>
      </c>
      <c r="H3830" s="7">
        <v>0</v>
      </c>
      <c r="I3830" s="7">
        <v>255</v>
      </c>
      <c r="J3830" s="7">
        <v>0</v>
      </c>
      <c r="K3830" s="7">
        <v>255</v>
      </c>
      <c r="L3830" s="164">
        <v>1</v>
      </c>
      <c r="M3830" s="16">
        <v>0</v>
      </c>
      <c r="N3830" s="13">
        <v>46124</v>
      </c>
    </row>
    <row r="3831" spans="1:14" x14ac:dyDescent="0.15">
      <c r="A3831" s="163" t="s">
        <v>526</v>
      </c>
      <c r="B3831" s="164">
        <v>10363</v>
      </c>
      <c r="C3831" s="163" t="s">
        <v>9</v>
      </c>
      <c r="D3831" s="164">
        <v>2</v>
      </c>
      <c r="E3831" s="7">
        <v>530</v>
      </c>
      <c r="F3831" s="7">
        <v>0</v>
      </c>
      <c r="G3831" s="7">
        <v>0</v>
      </c>
      <c r="H3831" s="7">
        <v>74.25</v>
      </c>
      <c r="I3831" s="7">
        <v>455.75</v>
      </c>
      <c r="J3831" s="7">
        <v>0</v>
      </c>
      <c r="K3831" s="7">
        <v>455.75</v>
      </c>
      <c r="L3831" s="164">
        <v>1</v>
      </c>
      <c r="M3831" s="16">
        <v>0</v>
      </c>
      <c r="N3831" s="13">
        <v>46124</v>
      </c>
    </row>
    <row r="3832" spans="1:14" x14ac:dyDescent="0.15">
      <c r="A3832" s="163" t="s">
        <v>527</v>
      </c>
      <c r="B3832" s="164">
        <v>10382</v>
      </c>
      <c r="C3832" s="163" t="s">
        <v>9</v>
      </c>
      <c r="D3832" s="164">
        <v>1</v>
      </c>
      <c r="E3832" s="7">
        <v>235</v>
      </c>
      <c r="F3832" s="7">
        <v>0</v>
      </c>
      <c r="G3832" s="7">
        <v>0</v>
      </c>
      <c r="H3832" s="7">
        <v>23.32</v>
      </c>
      <c r="I3832" s="7">
        <v>211.68</v>
      </c>
      <c r="J3832" s="7">
        <v>0</v>
      </c>
      <c r="K3832" s="7">
        <v>211.68</v>
      </c>
      <c r="L3832" s="164">
        <v>1</v>
      </c>
      <c r="M3832" s="16">
        <v>0</v>
      </c>
      <c r="N3832" s="13">
        <v>46124</v>
      </c>
    </row>
    <row r="3833" spans="1:14" x14ac:dyDescent="0.15">
      <c r="A3833" s="163" t="s">
        <v>652</v>
      </c>
      <c r="B3833" s="164">
        <v>10007</v>
      </c>
      <c r="C3833" s="163" t="s">
        <v>9</v>
      </c>
      <c r="D3833" s="164">
        <v>1</v>
      </c>
      <c r="E3833" s="7">
        <v>275</v>
      </c>
      <c r="F3833" s="7">
        <v>0</v>
      </c>
      <c r="G3833" s="7">
        <v>0</v>
      </c>
      <c r="H3833" s="7">
        <v>22.05</v>
      </c>
      <c r="I3833" s="7">
        <v>252.95</v>
      </c>
      <c r="J3833" s="7">
        <v>0</v>
      </c>
      <c r="K3833" s="7">
        <v>252.95</v>
      </c>
      <c r="L3833" s="164">
        <v>1</v>
      </c>
      <c r="M3833" s="16">
        <v>0</v>
      </c>
      <c r="N3833" s="13">
        <v>46124</v>
      </c>
    </row>
    <row r="3834" spans="1:14" x14ac:dyDescent="0.15">
      <c r="A3834" s="163" t="s">
        <v>497</v>
      </c>
      <c r="B3834" s="164">
        <v>10359</v>
      </c>
      <c r="C3834" s="163" t="s">
        <v>19</v>
      </c>
      <c r="D3834" s="164">
        <v>1</v>
      </c>
      <c r="E3834" s="7">
        <v>385</v>
      </c>
      <c r="F3834" s="7">
        <v>0</v>
      </c>
      <c r="G3834" s="7">
        <v>0</v>
      </c>
      <c r="H3834" s="7">
        <v>0</v>
      </c>
      <c r="I3834" s="7">
        <v>385</v>
      </c>
      <c r="J3834" s="7">
        <v>0</v>
      </c>
      <c r="K3834" s="7">
        <v>385</v>
      </c>
      <c r="L3834" s="164">
        <v>1</v>
      </c>
      <c r="M3834" s="16">
        <v>0</v>
      </c>
      <c r="N3834" s="13">
        <v>46124</v>
      </c>
    </row>
    <row r="3835" spans="1:14" x14ac:dyDescent="0.15">
      <c r="A3835" s="163" t="s">
        <v>511</v>
      </c>
      <c r="B3835" s="164">
        <v>10227</v>
      </c>
      <c r="C3835" s="163" t="s">
        <v>19</v>
      </c>
      <c r="D3835" s="164">
        <v>1</v>
      </c>
      <c r="E3835" s="7">
        <v>385</v>
      </c>
      <c r="F3835" s="7">
        <v>0</v>
      </c>
      <c r="G3835" s="7">
        <v>0</v>
      </c>
      <c r="H3835" s="7">
        <v>0</v>
      </c>
      <c r="I3835" s="7">
        <v>385</v>
      </c>
      <c r="J3835" s="7">
        <v>0</v>
      </c>
      <c r="K3835" s="7">
        <v>385</v>
      </c>
      <c r="L3835" s="164">
        <v>1</v>
      </c>
      <c r="M3835" s="16">
        <v>0</v>
      </c>
      <c r="N3835" s="13">
        <v>46124</v>
      </c>
    </row>
    <row r="3836" spans="1:14" x14ac:dyDescent="0.15">
      <c r="A3836" s="163" t="s">
        <v>498</v>
      </c>
      <c r="B3836" s="164">
        <v>10356</v>
      </c>
      <c r="C3836" s="163" t="s">
        <v>19</v>
      </c>
      <c r="D3836" s="164">
        <v>1</v>
      </c>
      <c r="E3836" s="7">
        <v>360</v>
      </c>
      <c r="F3836" s="7">
        <v>0</v>
      </c>
      <c r="G3836" s="7">
        <v>0</v>
      </c>
      <c r="H3836" s="7">
        <v>0</v>
      </c>
      <c r="I3836" s="7">
        <v>360</v>
      </c>
      <c r="J3836" s="7">
        <v>0</v>
      </c>
      <c r="K3836" s="7">
        <v>360</v>
      </c>
      <c r="L3836" s="164">
        <v>1</v>
      </c>
      <c r="M3836" s="16">
        <v>0</v>
      </c>
      <c r="N3836" s="13">
        <v>46124</v>
      </c>
    </row>
    <row r="3837" spans="1:14" x14ac:dyDescent="0.15">
      <c r="A3837" s="163" t="s">
        <v>512</v>
      </c>
      <c r="B3837" s="164">
        <v>10427</v>
      </c>
      <c r="C3837" s="163" t="s">
        <v>12</v>
      </c>
      <c r="D3837" s="164">
        <v>1</v>
      </c>
      <c r="E3837" s="7">
        <v>359</v>
      </c>
      <c r="F3837" s="7">
        <v>0</v>
      </c>
      <c r="G3837" s="7">
        <v>0</v>
      </c>
      <c r="H3837" s="7">
        <v>0</v>
      </c>
      <c r="I3837" s="7">
        <v>359</v>
      </c>
      <c r="J3837" s="7">
        <v>0</v>
      </c>
      <c r="K3837" s="7">
        <v>359</v>
      </c>
      <c r="L3837" s="164">
        <v>1</v>
      </c>
      <c r="M3837" s="16">
        <v>0</v>
      </c>
      <c r="N3837" s="13">
        <v>46124</v>
      </c>
    </row>
    <row r="3838" spans="1:14" x14ac:dyDescent="0.15">
      <c r="A3838" s="163" t="s">
        <v>739</v>
      </c>
      <c r="B3838" s="164">
        <v>10653</v>
      </c>
      <c r="C3838" s="163" t="s">
        <v>4</v>
      </c>
      <c r="D3838" s="164">
        <v>1</v>
      </c>
      <c r="E3838" s="7">
        <v>275</v>
      </c>
      <c r="F3838" s="7">
        <v>0</v>
      </c>
      <c r="G3838" s="7">
        <v>0</v>
      </c>
      <c r="H3838" s="7">
        <v>14.68</v>
      </c>
      <c r="I3838" s="7">
        <v>260.32</v>
      </c>
      <c r="J3838" s="7">
        <v>0</v>
      </c>
      <c r="K3838" s="7">
        <v>260.32</v>
      </c>
      <c r="L3838" s="164">
        <v>1</v>
      </c>
      <c r="M3838" s="16">
        <v>0</v>
      </c>
      <c r="N3838" s="13">
        <v>46124</v>
      </c>
    </row>
    <row r="3839" spans="1:14" x14ac:dyDescent="0.15">
      <c r="A3839" s="163" t="s">
        <v>755</v>
      </c>
      <c r="B3839" s="164">
        <v>10508</v>
      </c>
      <c r="C3839" s="163" t="s">
        <v>79</v>
      </c>
      <c r="D3839" s="164">
        <v>1</v>
      </c>
      <c r="E3839" s="7">
        <v>280</v>
      </c>
      <c r="F3839" s="7">
        <v>0</v>
      </c>
      <c r="G3839" s="7">
        <v>0</v>
      </c>
      <c r="H3839" s="7">
        <v>0</v>
      </c>
      <c r="I3839" s="7">
        <v>280</v>
      </c>
      <c r="J3839" s="7">
        <v>0</v>
      </c>
      <c r="K3839" s="7">
        <v>280</v>
      </c>
      <c r="L3839" s="164">
        <v>1</v>
      </c>
      <c r="M3839" s="16">
        <v>0</v>
      </c>
      <c r="N3839" s="13">
        <v>46124</v>
      </c>
    </row>
    <row r="3840" spans="1:14" x14ac:dyDescent="0.15">
      <c r="A3840" s="163" t="s">
        <v>548</v>
      </c>
      <c r="B3840" s="164">
        <v>10031</v>
      </c>
      <c r="C3840" s="163" t="s">
        <v>0</v>
      </c>
      <c r="D3840" s="164">
        <v>1</v>
      </c>
      <c r="E3840" s="7">
        <v>715</v>
      </c>
      <c r="F3840" s="7">
        <v>0</v>
      </c>
      <c r="G3840" s="7">
        <v>0</v>
      </c>
      <c r="H3840" s="7">
        <v>0</v>
      </c>
      <c r="I3840" s="7">
        <v>715</v>
      </c>
      <c r="J3840" s="7">
        <v>0</v>
      </c>
      <c r="K3840" s="7">
        <v>715</v>
      </c>
      <c r="L3840" s="164">
        <v>1</v>
      </c>
      <c r="M3840" s="16">
        <v>0</v>
      </c>
      <c r="N3840" s="13">
        <v>46124</v>
      </c>
    </row>
    <row r="3841" spans="1:14" x14ac:dyDescent="0.15">
      <c r="A3841" s="163" t="s">
        <v>370</v>
      </c>
      <c r="B3841" s="164">
        <v>10175</v>
      </c>
      <c r="C3841" s="163" t="s">
        <v>462</v>
      </c>
      <c r="D3841" s="164">
        <v>1</v>
      </c>
      <c r="E3841" s="7">
        <v>220</v>
      </c>
      <c r="F3841" s="7">
        <v>0</v>
      </c>
      <c r="G3841" s="7">
        <v>0</v>
      </c>
      <c r="H3841" s="7">
        <v>36.01</v>
      </c>
      <c r="I3841" s="7">
        <v>183.99</v>
      </c>
      <c r="J3841" s="7">
        <v>0</v>
      </c>
      <c r="K3841" s="7">
        <v>183.99</v>
      </c>
      <c r="L3841" s="164">
        <v>1</v>
      </c>
      <c r="M3841" s="16">
        <v>0</v>
      </c>
      <c r="N3841" s="13">
        <v>46124</v>
      </c>
    </row>
    <row r="3842" spans="1:14" x14ac:dyDescent="0.15">
      <c r="A3842" s="163" t="s">
        <v>427</v>
      </c>
      <c r="B3842" s="164">
        <v>10633</v>
      </c>
      <c r="C3842" s="163" t="s">
        <v>727</v>
      </c>
      <c r="D3842" s="164">
        <v>1</v>
      </c>
      <c r="E3842" s="7">
        <v>159</v>
      </c>
      <c r="F3842" s="7">
        <v>0</v>
      </c>
      <c r="G3842" s="7">
        <v>0</v>
      </c>
      <c r="H3842" s="7">
        <v>0</v>
      </c>
      <c r="I3842" s="7">
        <v>159</v>
      </c>
      <c r="J3842" s="7">
        <v>0</v>
      </c>
      <c r="K3842" s="7">
        <v>159</v>
      </c>
      <c r="L3842" s="164">
        <v>1</v>
      </c>
      <c r="M3842" s="16">
        <v>0</v>
      </c>
      <c r="N3842" s="13">
        <v>46124</v>
      </c>
    </row>
    <row r="3843" spans="1:14" x14ac:dyDescent="0.15">
      <c r="A3843" s="163" t="s">
        <v>891</v>
      </c>
      <c r="B3843" s="164">
        <v>10786</v>
      </c>
      <c r="C3843" s="163" t="s">
        <v>462</v>
      </c>
      <c r="D3843" s="164">
        <v>1</v>
      </c>
      <c r="E3843" s="7">
        <v>295</v>
      </c>
      <c r="F3843" s="7">
        <v>0</v>
      </c>
      <c r="G3843" s="7">
        <v>0</v>
      </c>
      <c r="H3843" s="7">
        <v>48.28</v>
      </c>
      <c r="I3843" s="7">
        <v>246.72</v>
      </c>
      <c r="J3843" s="7">
        <v>0</v>
      </c>
      <c r="K3843" s="7">
        <v>246.72</v>
      </c>
      <c r="L3843" s="164">
        <v>1</v>
      </c>
      <c r="M3843" s="16">
        <v>0</v>
      </c>
      <c r="N3843" s="13">
        <v>46124</v>
      </c>
    </row>
    <row r="3844" spans="1:14" x14ac:dyDescent="0.15">
      <c r="A3844" s="163" t="s">
        <v>874</v>
      </c>
      <c r="B3844" s="164">
        <v>10746</v>
      </c>
      <c r="C3844" s="163" t="s">
        <v>727</v>
      </c>
      <c r="D3844" s="164">
        <v>1</v>
      </c>
      <c r="E3844" s="7">
        <v>218</v>
      </c>
      <c r="F3844" s="7">
        <v>0</v>
      </c>
      <c r="G3844" s="7">
        <v>0</v>
      </c>
      <c r="H3844" s="7">
        <v>0</v>
      </c>
      <c r="I3844" s="7">
        <v>218</v>
      </c>
      <c r="J3844" s="7">
        <v>0</v>
      </c>
      <c r="K3844" s="7">
        <v>218</v>
      </c>
      <c r="L3844" s="164">
        <v>1</v>
      </c>
      <c r="M3844" s="16">
        <v>0</v>
      </c>
      <c r="N3844" s="13">
        <v>46124</v>
      </c>
    </row>
    <row r="3845" spans="1:14" x14ac:dyDescent="0.15">
      <c r="A3845" s="163" t="s">
        <v>429</v>
      </c>
      <c r="B3845" s="164">
        <v>10632</v>
      </c>
      <c r="C3845" s="163" t="s">
        <v>727</v>
      </c>
      <c r="D3845" s="164">
        <v>1</v>
      </c>
      <c r="E3845" s="7">
        <v>159</v>
      </c>
      <c r="F3845" s="7">
        <v>0</v>
      </c>
      <c r="G3845" s="7">
        <v>0</v>
      </c>
      <c r="H3845" s="7">
        <v>0</v>
      </c>
      <c r="I3845" s="7">
        <v>159</v>
      </c>
      <c r="J3845" s="7">
        <v>0</v>
      </c>
      <c r="K3845" s="7">
        <v>159</v>
      </c>
      <c r="L3845" s="164">
        <v>1</v>
      </c>
      <c r="M3845" s="16">
        <v>0</v>
      </c>
      <c r="N3845" s="13">
        <v>46124</v>
      </c>
    </row>
    <row r="3846" spans="1:14" x14ac:dyDescent="0.15">
      <c r="A3846" s="163" t="s">
        <v>477</v>
      </c>
      <c r="B3846" s="164">
        <v>10449</v>
      </c>
      <c r="C3846" s="163" t="s">
        <v>38</v>
      </c>
      <c r="D3846" s="164">
        <v>1</v>
      </c>
      <c r="E3846" s="7">
        <v>260</v>
      </c>
      <c r="F3846" s="7">
        <v>0</v>
      </c>
      <c r="G3846" s="7">
        <v>0</v>
      </c>
      <c r="H3846" s="7">
        <v>25.88</v>
      </c>
      <c r="I3846" s="7">
        <v>234.12</v>
      </c>
      <c r="J3846" s="7">
        <v>0</v>
      </c>
      <c r="K3846" s="7">
        <v>234.12</v>
      </c>
      <c r="L3846" s="164">
        <v>1</v>
      </c>
      <c r="M3846" s="16">
        <v>0</v>
      </c>
      <c r="N3846" s="13">
        <v>46125</v>
      </c>
    </row>
    <row r="3847" spans="1:14" x14ac:dyDescent="0.15">
      <c r="A3847" s="163" t="s">
        <v>599</v>
      </c>
      <c r="B3847" s="164">
        <v>10459</v>
      </c>
      <c r="C3847" s="163" t="s">
        <v>38</v>
      </c>
      <c r="D3847" s="164">
        <v>1</v>
      </c>
      <c r="E3847" s="7">
        <v>310</v>
      </c>
      <c r="F3847" s="7">
        <v>0</v>
      </c>
      <c r="G3847" s="7">
        <v>0</v>
      </c>
      <c r="H3847" s="7">
        <v>30.86</v>
      </c>
      <c r="I3847" s="7">
        <v>279.14</v>
      </c>
      <c r="J3847" s="7">
        <v>0</v>
      </c>
      <c r="K3847" s="7">
        <v>279.14</v>
      </c>
      <c r="L3847" s="164">
        <v>1</v>
      </c>
      <c r="M3847" s="16">
        <v>0</v>
      </c>
      <c r="N3847" s="13">
        <v>46125</v>
      </c>
    </row>
    <row r="3848" spans="1:14" x14ac:dyDescent="0.15">
      <c r="A3848" s="163" t="s">
        <v>554</v>
      </c>
      <c r="B3848" s="164">
        <v>10067</v>
      </c>
      <c r="C3848" s="163" t="s">
        <v>481</v>
      </c>
      <c r="D3848" s="164">
        <v>1</v>
      </c>
      <c r="E3848" s="7">
        <v>275</v>
      </c>
      <c r="F3848" s="7">
        <v>0</v>
      </c>
      <c r="G3848" s="7">
        <v>0</v>
      </c>
      <c r="H3848" s="7">
        <v>0</v>
      </c>
      <c r="I3848" s="7">
        <v>275</v>
      </c>
      <c r="J3848" s="7">
        <v>0</v>
      </c>
      <c r="K3848" s="7">
        <v>275</v>
      </c>
      <c r="L3848" s="164">
        <v>1</v>
      </c>
      <c r="M3848" s="16">
        <v>0</v>
      </c>
      <c r="N3848" s="13">
        <v>46125</v>
      </c>
    </row>
    <row r="3849" spans="1:14" x14ac:dyDescent="0.15">
      <c r="A3849" s="163" t="s">
        <v>518</v>
      </c>
      <c r="B3849" s="164">
        <v>10145</v>
      </c>
      <c r="C3849" s="163" t="s">
        <v>519</v>
      </c>
      <c r="D3849" s="164">
        <v>2</v>
      </c>
      <c r="E3849" s="7">
        <v>740</v>
      </c>
      <c r="F3849" s="7">
        <v>0</v>
      </c>
      <c r="G3849" s="7">
        <v>0</v>
      </c>
      <c r="H3849" s="7">
        <v>0</v>
      </c>
      <c r="I3849" s="7">
        <v>740</v>
      </c>
      <c r="J3849" s="7">
        <v>0</v>
      </c>
      <c r="K3849" s="7">
        <v>740</v>
      </c>
      <c r="L3849" s="164">
        <v>1</v>
      </c>
      <c r="M3849" s="16">
        <v>0</v>
      </c>
      <c r="N3849" s="13">
        <v>46125</v>
      </c>
    </row>
    <row r="3850" spans="1:14" x14ac:dyDescent="0.15">
      <c r="A3850" s="163" t="s">
        <v>503</v>
      </c>
      <c r="B3850" s="164">
        <v>10044</v>
      </c>
      <c r="C3850" s="163" t="s">
        <v>481</v>
      </c>
      <c r="D3850" s="164">
        <v>1</v>
      </c>
      <c r="E3850" s="7">
        <v>260</v>
      </c>
      <c r="F3850" s="7">
        <v>0</v>
      </c>
      <c r="G3850" s="7">
        <v>0</v>
      </c>
      <c r="H3850" s="7">
        <v>0</v>
      </c>
      <c r="I3850" s="7">
        <v>260</v>
      </c>
      <c r="J3850" s="7">
        <v>0</v>
      </c>
      <c r="K3850" s="7">
        <v>260</v>
      </c>
      <c r="L3850" s="164">
        <v>1</v>
      </c>
      <c r="M3850" s="16">
        <v>0</v>
      </c>
      <c r="N3850" s="13">
        <v>46125</v>
      </c>
    </row>
    <row r="3851" spans="1:14" x14ac:dyDescent="0.15">
      <c r="A3851" s="163" t="s">
        <v>561</v>
      </c>
      <c r="B3851" s="164">
        <v>10088</v>
      </c>
      <c r="C3851" s="163" t="s">
        <v>481</v>
      </c>
      <c r="D3851" s="164">
        <v>1</v>
      </c>
      <c r="E3851" s="7">
        <v>275</v>
      </c>
      <c r="F3851" s="7">
        <v>0</v>
      </c>
      <c r="G3851" s="7">
        <v>0</v>
      </c>
      <c r="H3851" s="7">
        <v>0</v>
      </c>
      <c r="I3851" s="7">
        <v>275</v>
      </c>
      <c r="J3851" s="7">
        <v>0</v>
      </c>
      <c r="K3851" s="7">
        <v>275</v>
      </c>
      <c r="L3851" s="164">
        <v>1</v>
      </c>
      <c r="M3851" s="16">
        <v>0</v>
      </c>
      <c r="N3851" s="13">
        <v>46125</v>
      </c>
    </row>
    <row r="3852" spans="1:14" x14ac:dyDescent="0.15">
      <c r="A3852" s="163" t="s">
        <v>579</v>
      </c>
      <c r="B3852" s="164">
        <v>10062</v>
      </c>
      <c r="C3852" s="163" t="s">
        <v>481</v>
      </c>
      <c r="D3852" s="164">
        <v>2</v>
      </c>
      <c r="E3852" s="7">
        <v>550</v>
      </c>
      <c r="F3852" s="7">
        <v>0</v>
      </c>
      <c r="G3852" s="7">
        <v>0</v>
      </c>
      <c r="H3852" s="7">
        <v>0</v>
      </c>
      <c r="I3852" s="7">
        <v>550</v>
      </c>
      <c r="J3852" s="7">
        <v>0</v>
      </c>
      <c r="K3852" s="7">
        <v>550</v>
      </c>
      <c r="L3852" s="164">
        <v>1</v>
      </c>
      <c r="M3852" s="16">
        <v>0</v>
      </c>
      <c r="N3852" s="13">
        <v>46125</v>
      </c>
    </row>
    <row r="3853" spans="1:14" x14ac:dyDescent="0.15">
      <c r="A3853" s="163" t="s">
        <v>650</v>
      </c>
      <c r="B3853" s="164">
        <v>10064</v>
      </c>
      <c r="C3853" s="163" t="s">
        <v>481</v>
      </c>
      <c r="D3853" s="164">
        <v>1</v>
      </c>
      <c r="E3853" s="7">
        <v>355</v>
      </c>
      <c r="F3853" s="7">
        <v>0</v>
      </c>
      <c r="G3853" s="7">
        <v>0</v>
      </c>
      <c r="H3853" s="7">
        <v>0</v>
      </c>
      <c r="I3853" s="7">
        <v>355</v>
      </c>
      <c r="J3853" s="7">
        <v>0</v>
      </c>
      <c r="K3853" s="7">
        <v>355</v>
      </c>
      <c r="L3853" s="164">
        <v>1</v>
      </c>
      <c r="M3853" s="16">
        <v>0</v>
      </c>
      <c r="N3853" s="13">
        <v>46125</v>
      </c>
    </row>
    <row r="3854" spans="1:14" x14ac:dyDescent="0.15">
      <c r="A3854" s="163" t="s">
        <v>486</v>
      </c>
      <c r="B3854" s="164">
        <v>10075</v>
      </c>
      <c r="C3854" s="163" t="s">
        <v>481</v>
      </c>
      <c r="D3854" s="164">
        <v>1</v>
      </c>
      <c r="E3854" s="7">
        <v>275</v>
      </c>
      <c r="F3854" s="7">
        <v>0</v>
      </c>
      <c r="G3854" s="7">
        <v>0</v>
      </c>
      <c r="H3854" s="7">
        <v>0</v>
      </c>
      <c r="I3854" s="7">
        <v>275</v>
      </c>
      <c r="J3854" s="7">
        <v>0</v>
      </c>
      <c r="K3854" s="7">
        <v>275</v>
      </c>
      <c r="L3854" s="164">
        <v>1</v>
      </c>
      <c r="M3854" s="16">
        <v>0</v>
      </c>
      <c r="N3854" s="13">
        <v>46125</v>
      </c>
    </row>
    <row r="3855" spans="1:14" x14ac:dyDescent="0.15">
      <c r="A3855" s="163" t="s">
        <v>487</v>
      </c>
      <c r="B3855" s="164">
        <v>10442</v>
      </c>
      <c r="C3855" s="163" t="s">
        <v>99</v>
      </c>
      <c r="D3855" s="164">
        <v>3</v>
      </c>
      <c r="E3855" s="7">
        <v>249</v>
      </c>
      <c r="F3855" s="7">
        <v>0</v>
      </c>
      <c r="G3855" s="7">
        <v>0</v>
      </c>
      <c r="H3855" s="7">
        <v>0</v>
      </c>
      <c r="I3855" s="7">
        <v>249</v>
      </c>
      <c r="J3855" s="7">
        <v>0</v>
      </c>
      <c r="K3855" s="7">
        <v>249</v>
      </c>
      <c r="L3855" s="164">
        <v>1</v>
      </c>
      <c r="M3855" s="16">
        <v>0</v>
      </c>
      <c r="N3855" s="13">
        <v>46125</v>
      </c>
    </row>
    <row r="3856" spans="1:14" x14ac:dyDescent="0.15">
      <c r="A3856" s="163" t="s">
        <v>488</v>
      </c>
      <c r="B3856" s="164">
        <v>10440</v>
      </c>
      <c r="C3856" s="163" t="s">
        <v>99</v>
      </c>
      <c r="D3856" s="164">
        <v>2</v>
      </c>
      <c r="E3856" s="7">
        <v>176</v>
      </c>
      <c r="F3856" s="7">
        <v>0</v>
      </c>
      <c r="G3856" s="7">
        <v>0</v>
      </c>
      <c r="H3856" s="7">
        <v>0</v>
      </c>
      <c r="I3856" s="7">
        <v>176</v>
      </c>
      <c r="J3856" s="7">
        <v>0</v>
      </c>
      <c r="K3856" s="7">
        <v>176</v>
      </c>
      <c r="L3856" s="164">
        <v>1</v>
      </c>
      <c r="M3856" s="16">
        <v>0</v>
      </c>
      <c r="N3856" s="13">
        <v>46125</v>
      </c>
    </row>
    <row r="3857" spans="1:14" x14ac:dyDescent="0.15">
      <c r="A3857" s="163" t="s">
        <v>489</v>
      </c>
      <c r="B3857" s="164">
        <v>10445</v>
      </c>
      <c r="C3857" s="163" t="s">
        <v>99</v>
      </c>
      <c r="D3857" s="164">
        <v>2</v>
      </c>
      <c r="E3857" s="7">
        <v>390</v>
      </c>
      <c r="F3857" s="7">
        <v>0</v>
      </c>
      <c r="G3857" s="7">
        <v>0</v>
      </c>
      <c r="H3857" s="7">
        <v>0</v>
      </c>
      <c r="I3857" s="7">
        <v>390</v>
      </c>
      <c r="J3857" s="7">
        <v>0</v>
      </c>
      <c r="K3857" s="7">
        <v>390</v>
      </c>
      <c r="L3857" s="164">
        <v>1</v>
      </c>
      <c r="M3857" s="16">
        <v>0</v>
      </c>
      <c r="N3857" s="13">
        <v>46125</v>
      </c>
    </row>
    <row r="3858" spans="1:14" x14ac:dyDescent="0.15">
      <c r="A3858" s="163" t="s">
        <v>853</v>
      </c>
      <c r="B3858" s="164">
        <v>10715</v>
      </c>
      <c r="C3858" s="163" t="s">
        <v>99</v>
      </c>
      <c r="D3858" s="164">
        <v>1</v>
      </c>
      <c r="E3858" s="7">
        <v>155</v>
      </c>
      <c r="F3858" s="7">
        <v>0</v>
      </c>
      <c r="G3858" s="7">
        <v>0</v>
      </c>
      <c r="H3858" s="7">
        <v>0</v>
      </c>
      <c r="I3858" s="7">
        <v>155</v>
      </c>
      <c r="J3858" s="7">
        <v>0</v>
      </c>
      <c r="K3858" s="7">
        <v>155</v>
      </c>
      <c r="L3858" s="164">
        <v>1</v>
      </c>
      <c r="M3858" s="16">
        <v>0</v>
      </c>
      <c r="N3858" s="13">
        <v>46125</v>
      </c>
    </row>
    <row r="3859" spans="1:14" x14ac:dyDescent="0.15">
      <c r="A3859" s="163" t="s">
        <v>505</v>
      </c>
      <c r="B3859" s="164">
        <v>10470</v>
      </c>
      <c r="C3859" s="163" t="s">
        <v>5</v>
      </c>
      <c r="D3859" s="164">
        <v>1</v>
      </c>
      <c r="E3859" s="7">
        <v>275</v>
      </c>
      <c r="F3859" s="7">
        <v>0</v>
      </c>
      <c r="G3859" s="7">
        <v>0</v>
      </c>
      <c r="H3859" s="7">
        <v>0</v>
      </c>
      <c r="I3859" s="7">
        <v>275</v>
      </c>
      <c r="J3859" s="7">
        <v>0</v>
      </c>
      <c r="K3859" s="7">
        <v>275</v>
      </c>
      <c r="L3859" s="164">
        <v>1</v>
      </c>
      <c r="M3859" s="16">
        <v>0</v>
      </c>
      <c r="N3859" s="13">
        <v>46125</v>
      </c>
    </row>
    <row r="3860" spans="1:14" x14ac:dyDescent="0.15">
      <c r="A3860" s="163" t="s">
        <v>552</v>
      </c>
      <c r="B3860" s="164">
        <v>10211</v>
      </c>
      <c r="C3860" s="163" t="s">
        <v>491</v>
      </c>
      <c r="D3860" s="164">
        <v>1</v>
      </c>
      <c r="E3860" s="7">
        <v>265</v>
      </c>
      <c r="F3860" s="7">
        <v>0</v>
      </c>
      <c r="G3860" s="7">
        <v>0</v>
      </c>
      <c r="H3860" s="7">
        <v>0</v>
      </c>
      <c r="I3860" s="7">
        <v>265</v>
      </c>
      <c r="J3860" s="7">
        <v>0</v>
      </c>
      <c r="K3860" s="7">
        <v>265</v>
      </c>
      <c r="L3860" s="164">
        <v>1</v>
      </c>
      <c r="M3860" s="16">
        <v>0</v>
      </c>
      <c r="N3860" s="13">
        <v>46125</v>
      </c>
    </row>
    <row r="3861" spans="1:14" x14ac:dyDescent="0.15">
      <c r="A3861" s="163" t="s">
        <v>492</v>
      </c>
      <c r="B3861" s="164">
        <v>10216</v>
      </c>
      <c r="C3861" s="163" t="s">
        <v>491</v>
      </c>
      <c r="D3861" s="164">
        <v>2</v>
      </c>
      <c r="E3861" s="7">
        <v>490</v>
      </c>
      <c r="F3861" s="7">
        <v>0</v>
      </c>
      <c r="G3861" s="7">
        <v>0</v>
      </c>
      <c r="H3861" s="7">
        <v>0</v>
      </c>
      <c r="I3861" s="7">
        <v>490</v>
      </c>
      <c r="J3861" s="7">
        <v>0</v>
      </c>
      <c r="K3861" s="7">
        <v>490</v>
      </c>
      <c r="L3861" s="164">
        <v>1</v>
      </c>
      <c r="M3861" s="16">
        <v>0</v>
      </c>
      <c r="N3861" s="13">
        <v>46125</v>
      </c>
    </row>
    <row r="3862" spans="1:14" x14ac:dyDescent="0.15">
      <c r="A3862" s="163" t="s">
        <v>493</v>
      </c>
      <c r="B3862" s="164">
        <v>10264</v>
      </c>
      <c r="C3862" s="163" t="s">
        <v>9</v>
      </c>
      <c r="D3862" s="164">
        <v>4</v>
      </c>
      <c r="E3862" s="7">
        <v>760</v>
      </c>
      <c r="F3862" s="7">
        <v>0</v>
      </c>
      <c r="G3862" s="7">
        <v>0</v>
      </c>
      <c r="H3862" s="7">
        <v>56.91</v>
      </c>
      <c r="I3862" s="7">
        <v>703.09</v>
      </c>
      <c r="J3862" s="7">
        <v>0</v>
      </c>
      <c r="K3862" s="7">
        <v>703.09</v>
      </c>
      <c r="L3862" s="164">
        <v>1</v>
      </c>
      <c r="M3862" s="16">
        <v>0</v>
      </c>
      <c r="N3862" s="13">
        <v>46125</v>
      </c>
    </row>
    <row r="3863" spans="1:14" x14ac:dyDescent="0.15">
      <c r="A3863" s="163" t="s">
        <v>494</v>
      </c>
      <c r="B3863" s="164">
        <v>10377</v>
      </c>
      <c r="C3863" s="163" t="s">
        <v>9</v>
      </c>
      <c r="D3863" s="164">
        <v>1</v>
      </c>
      <c r="E3863" s="7">
        <v>345</v>
      </c>
      <c r="F3863" s="7">
        <v>0</v>
      </c>
      <c r="G3863" s="7">
        <v>0</v>
      </c>
      <c r="H3863" s="7">
        <v>34.35</v>
      </c>
      <c r="I3863" s="7">
        <v>310.64999999999998</v>
      </c>
      <c r="J3863" s="7">
        <v>0</v>
      </c>
      <c r="K3863" s="7">
        <v>310.64999999999998</v>
      </c>
      <c r="L3863" s="164">
        <v>1</v>
      </c>
      <c r="M3863" s="16">
        <v>0</v>
      </c>
      <c r="N3863" s="13">
        <v>46125</v>
      </c>
    </row>
    <row r="3864" spans="1:14" x14ac:dyDescent="0.15">
      <c r="A3864" s="163" t="s">
        <v>495</v>
      </c>
      <c r="B3864" s="164">
        <v>10354</v>
      </c>
      <c r="C3864" s="163" t="s">
        <v>19</v>
      </c>
      <c r="D3864" s="164">
        <v>1</v>
      </c>
      <c r="E3864" s="7">
        <v>350</v>
      </c>
      <c r="F3864" s="7">
        <v>0</v>
      </c>
      <c r="G3864" s="7">
        <v>0</v>
      </c>
      <c r="H3864" s="7">
        <v>0</v>
      </c>
      <c r="I3864" s="7">
        <v>350</v>
      </c>
      <c r="J3864" s="7">
        <v>0</v>
      </c>
      <c r="K3864" s="7">
        <v>350</v>
      </c>
      <c r="L3864" s="164">
        <v>1</v>
      </c>
      <c r="M3864" s="16">
        <v>0</v>
      </c>
      <c r="N3864" s="13">
        <v>46125</v>
      </c>
    </row>
    <row r="3865" spans="1:14" x14ac:dyDescent="0.15">
      <c r="A3865" s="163" t="s">
        <v>529</v>
      </c>
      <c r="B3865" s="164">
        <v>10353</v>
      </c>
      <c r="C3865" s="163" t="s">
        <v>19</v>
      </c>
      <c r="D3865" s="164">
        <v>1</v>
      </c>
      <c r="E3865" s="7">
        <v>350</v>
      </c>
      <c r="F3865" s="7">
        <v>0</v>
      </c>
      <c r="G3865" s="7">
        <v>0</v>
      </c>
      <c r="H3865" s="7">
        <v>0</v>
      </c>
      <c r="I3865" s="7">
        <v>350</v>
      </c>
      <c r="J3865" s="7">
        <v>0</v>
      </c>
      <c r="K3865" s="7">
        <v>350</v>
      </c>
      <c r="L3865" s="164">
        <v>1</v>
      </c>
      <c r="M3865" s="16">
        <v>0</v>
      </c>
      <c r="N3865" s="13">
        <v>46125</v>
      </c>
    </row>
    <row r="3866" spans="1:14" x14ac:dyDescent="0.15">
      <c r="A3866" s="163" t="s">
        <v>498</v>
      </c>
      <c r="B3866" s="164">
        <v>10356</v>
      </c>
      <c r="C3866" s="163" t="s">
        <v>19</v>
      </c>
      <c r="D3866" s="164">
        <v>1</v>
      </c>
      <c r="E3866" s="7">
        <v>360</v>
      </c>
      <c r="F3866" s="7">
        <v>0</v>
      </c>
      <c r="G3866" s="7">
        <v>0</v>
      </c>
      <c r="H3866" s="7">
        <v>0</v>
      </c>
      <c r="I3866" s="7">
        <v>360</v>
      </c>
      <c r="J3866" s="7">
        <v>0</v>
      </c>
      <c r="K3866" s="7">
        <v>360</v>
      </c>
      <c r="L3866" s="164">
        <v>1</v>
      </c>
      <c r="M3866" s="16">
        <v>0</v>
      </c>
      <c r="N3866" s="13">
        <v>46125</v>
      </c>
    </row>
    <row r="3867" spans="1:14" x14ac:dyDescent="0.15">
      <c r="A3867" s="163" t="s">
        <v>613</v>
      </c>
      <c r="B3867" s="164">
        <v>10493</v>
      </c>
      <c r="C3867" s="163" t="s">
        <v>98</v>
      </c>
      <c r="D3867" s="164">
        <v>1</v>
      </c>
      <c r="E3867" s="7">
        <v>58</v>
      </c>
      <c r="F3867" s="7">
        <v>0</v>
      </c>
      <c r="G3867" s="7">
        <v>0</v>
      </c>
      <c r="H3867" s="7">
        <v>0</v>
      </c>
      <c r="I3867" s="7">
        <v>58</v>
      </c>
      <c r="J3867" s="7">
        <v>0</v>
      </c>
      <c r="K3867" s="7">
        <v>58</v>
      </c>
      <c r="L3867" s="164">
        <v>1</v>
      </c>
      <c r="M3867" s="16">
        <v>0</v>
      </c>
      <c r="N3867" s="13">
        <v>46125</v>
      </c>
    </row>
    <row r="3868" spans="1:14" x14ac:dyDescent="0.15">
      <c r="A3868" s="163" t="s">
        <v>427</v>
      </c>
      <c r="B3868" s="164">
        <v>10633</v>
      </c>
      <c r="C3868" s="163" t="s">
        <v>727</v>
      </c>
      <c r="D3868" s="164">
        <v>2</v>
      </c>
      <c r="E3868" s="7">
        <v>318</v>
      </c>
      <c r="F3868" s="7">
        <v>0</v>
      </c>
      <c r="G3868" s="7">
        <v>0</v>
      </c>
      <c r="H3868" s="7">
        <v>0</v>
      </c>
      <c r="I3868" s="7">
        <v>318</v>
      </c>
      <c r="J3868" s="7">
        <v>0</v>
      </c>
      <c r="K3868" s="7">
        <v>318</v>
      </c>
      <c r="L3868" s="164">
        <v>1</v>
      </c>
      <c r="M3868" s="16">
        <v>0</v>
      </c>
      <c r="N3868" s="13">
        <v>46125</v>
      </c>
    </row>
    <row r="3869" spans="1:14" x14ac:dyDescent="0.15">
      <c r="A3869" s="163" t="s">
        <v>500</v>
      </c>
      <c r="B3869" s="164">
        <v>10494</v>
      </c>
      <c r="C3869" s="163" t="s">
        <v>98</v>
      </c>
      <c r="D3869" s="164">
        <v>3</v>
      </c>
      <c r="E3869" s="7">
        <v>114</v>
      </c>
      <c r="F3869" s="7">
        <v>0</v>
      </c>
      <c r="G3869" s="7">
        <v>0</v>
      </c>
      <c r="H3869" s="7">
        <v>0</v>
      </c>
      <c r="I3869" s="7">
        <v>114</v>
      </c>
      <c r="J3869" s="7">
        <v>0</v>
      </c>
      <c r="K3869" s="7">
        <v>114</v>
      </c>
      <c r="L3869" s="164">
        <v>1</v>
      </c>
      <c r="M3869" s="16">
        <v>0</v>
      </c>
      <c r="N3869" s="13">
        <v>46125</v>
      </c>
    </row>
    <row r="3870" spans="1:14" x14ac:dyDescent="0.15">
      <c r="A3870" s="163" t="s">
        <v>429</v>
      </c>
      <c r="B3870" s="164">
        <v>10632</v>
      </c>
      <c r="C3870" s="163" t="s">
        <v>727</v>
      </c>
      <c r="D3870" s="164">
        <v>1</v>
      </c>
      <c r="E3870" s="7">
        <v>159</v>
      </c>
      <c r="F3870" s="7">
        <v>0</v>
      </c>
      <c r="G3870" s="7">
        <v>0</v>
      </c>
      <c r="H3870" s="7">
        <v>0</v>
      </c>
      <c r="I3870" s="7">
        <v>159</v>
      </c>
      <c r="J3870" s="7">
        <v>0</v>
      </c>
      <c r="K3870" s="7">
        <v>159</v>
      </c>
      <c r="L3870" s="164">
        <v>1</v>
      </c>
      <c r="M3870" s="16">
        <v>0</v>
      </c>
      <c r="N3870" s="13">
        <v>46125</v>
      </c>
    </row>
    <row r="3871" spans="1:14" x14ac:dyDescent="0.15">
      <c r="A3871" s="163" t="s">
        <v>478</v>
      </c>
      <c r="B3871" s="164">
        <v>10461</v>
      </c>
      <c r="C3871" s="163" t="s">
        <v>38</v>
      </c>
      <c r="D3871" s="164">
        <v>2</v>
      </c>
      <c r="E3871" s="7">
        <v>550</v>
      </c>
      <c r="F3871" s="7">
        <v>0</v>
      </c>
      <c r="G3871" s="7">
        <v>0</v>
      </c>
      <c r="H3871" s="7">
        <v>0</v>
      </c>
      <c r="I3871" s="7">
        <v>550</v>
      </c>
      <c r="J3871" s="7">
        <v>0</v>
      </c>
      <c r="K3871" s="7">
        <v>550</v>
      </c>
      <c r="L3871" s="164">
        <v>1</v>
      </c>
      <c r="M3871" s="16">
        <v>0</v>
      </c>
      <c r="N3871" s="13">
        <v>46126</v>
      </c>
    </row>
    <row r="3872" spans="1:14" x14ac:dyDescent="0.15">
      <c r="A3872" s="163" t="s">
        <v>479</v>
      </c>
      <c r="B3872" s="164">
        <v>10396</v>
      </c>
      <c r="C3872" s="163" t="s">
        <v>32</v>
      </c>
      <c r="D3872" s="164">
        <v>1</v>
      </c>
      <c r="E3872" s="7">
        <v>555</v>
      </c>
      <c r="F3872" s="7">
        <v>0</v>
      </c>
      <c r="G3872" s="7">
        <v>0</v>
      </c>
      <c r="H3872" s="7">
        <v>0</v>
      </c>
      <c r="I3872" s="7">
        <v>555</v>
      </c>
      <c r="J3872" s="7">
        <v>0</v>
      </c>
      <c r="K3872" s="7">
        <v>555</v>
      </c>
      <c r="L3872" s="164">
        <v>1</v>
      </c>
      <c r="M3872" s="16">
        <v>0</v>
      </c>
      <c r="N3872" s="13">
        <v>46126</v>
      </c>
    </row>
    <row r="3873" spans="1:14" x14ac:dyDescent="0.15">
      <c r="A3873" s="163" t="s">
        <v>575</v>
      </c>
      <c r="B3873" s="164">
        <v>10127</v>
      </c>
      <c r="C3873" s="163" t="s">
        <v>483</v>
      </c>
      <c r="D3873" s="164">
        <v>1</v>
      </c>
      <c r="E3873" s="7">
        <v>355</v>
      </c>
      <c r="F3873" s="7">
        <v>0</v>
      </c>
      <c r="G3873" s="7">
        <v>0</v>
      </c>
      <c r="H3873" s="7">
        <v>0</v>
      </c>
      <c r="I3873" s="7">
        <v>355</v>
      </c>
      <c r="J3873" s="7">
        <v>0</v>
      </c>
      <c r="K3873" s="7">
        <v>355</v>
      </c>
      <c r="L3873" s="164">
        <v>1</v>
      </c>
      <c r="M3873" s="16">
        <v>0</v>
      </c>
      <c r="N3873" s="13">
        <v>46126</v>
      </c>
    </row>
    <row r="3874" spans="1:14" x14ac:dyDescent="0.15">
      <c r="A3874" s="163" t="s">
        <v>539</v>
      </c>
      <c r="B3874" s="164">
        <v>10130</v>
      </c>
      <c r="C3874" s="163" t="s">
        <v>483</v>
      </c>
      <c r="D3874" s="164">
        <v>1</v>
      </c>
      <c r="E3874" s="7">
        <v>385</v>
      </c>
      <c r="F3874" s="7">
        <v>0</v>
      </c>
      <c r="G3874" s="7">
        <v>0</v>
      </c>
      <c r="H3874" s="7">
        <v>0</v>
      </c>
      <c r="I3874" s="7">
        <v>385</v>
      </c>
      <c r="J3874" s="7">
        <v>0</v>
      </c>
      <c r="K3874" s="7">
        <v>385</v>
      </c>
      <c r="L3874" s="164">
        <v>1</v>
      </c>
      <c r="M3874" s="16">
        <v>0</v>
      </c>
      <c r="N3874" s="13">
        <v>46126</v>
      </c>
    </row>
    <row r="3875" spans="1:14" x14ac:dyDescent="0.15">
      <c r="A3875" s="163" t="s">
        <v>482</v>
      </c>
      <c r="B3875" s="164">
        <v>10109</v>
      </c>
      <c r="C3875" s="163" t="s">
        <v>483</v>
      </c>
      <c r="D3875" s="164">
        <v>1</v>
      </c>
      <c r="E3875" s="7">
        <v>275</v>
      </c>
      <c r="F3875" s="7">
        <v>0</v>
      </c>
      <c r="G3875" s="7">
        <v>0</v>
      </c>
      <c r="H3875" s="7">
        <v>7.84</v>
      </c>
      <c r="I3875" s="7">
        <v>267.16000000000003</v>
      </c>
      <c r="J3875" s="7">
        <v>0</v>
      </c>
      <c r="K3875" s="7">
        <v>267.16000000000003</v>
      </c>
      <c r="L3875" s="164">
        <v>1</v>
      </c>
      <c r="M3875" s="16">
        <v>0</v>
      </c>
      <c r="N3875" s="13">
        <v>46126</v>
      </c>
    </row>
    <row r="3876" spans="1:14" x14ac:dyDescent="0.15">
      <c r="A3876" s="163" t="s">
        <v>576</v>
      </c>
      <c r="B3876" s="164">
        <v>10111</v>
      </c>
      <c r="C3876" s="163" t="s">
        <v>483</v>
      </c>
      <c r="D3876" s="164">
        <v>4</v>
      </c>
      <c r="E3876" s="7">
        <v>1420</v>
      </c>
      <c r="F3876" s="7">
        <v>0</v>
      </c>
      <c r="G3876" s="7">
        <v>0</v>
      </c>
      <c r="H3876" s="7">
        <v>10.11</v>
      </c>
      <c r="I3876" s="7">
        <v>1409.89</v>
      </c>
      <c r="J3876" s="7">
        <v>0</v>
      </c>
      <c r="K3876" s="7">
        <v>1409.89</v>
      </c>
      <c r="L3876" s="164">
        <v>1</v>
      </c>
      <c r="M3876" s="16">
        <v>0</v>
      </c>
      <c r="N3876" s="13">
        <v>46126</v>
      </c>
    </row>
    <row r="3877" spans="1:14" x14ac:dyDescent="0.15">
      <c r="A3877" s="163" t="s">
        <v>521</v>
      </c>
      <c r="B3877" s="164">
        <v>10095</v>
      </c>
      <c r="C3877" s="163" t="s">
        <v>483</v>
      </c>
      <c r="D3877" s="164">
        <v>2</v>
      </c>
      <c r="E3877" s="7">
        <v>520</v>
      </c>
      <c r="F3877" s="7">
        <v>0</v>
      </c>
      <c r="G3877" s="7">
        <v>0</v>
      </c>
      <c r="H3877" s="7">
        <v>7.4</v>
      </c>
      <c r="I3877" s="7">
        <v>512.6</v>
      </c>
      <c r="J3877" s="7">
        <v>0</v>
      </c>
      <c r="K3877" s="7">
        <v>512.6</v>
      </c>
      <c r="L3877" s="164">
        <v>1</v>
      </c>
      <c r="M3877" s="16">
        <v>0</v>
      </c>
      <c r="N3877" s="13">
        <v>46126</v>
      </c>
    </row>
    <row r="3878" spans="1:14" x14ac:dyDescent="0.15">
      <c r="A3878" s="163" t="s">
        <v>577</v>
      </c>
      <c r="B3878" s="164">
        <v>10097</v>
      </c>
      <c r="C3878" s="163" t="s">
        <v>483</v>
      </c>
      <c r="D3878" s="164">
        <v>3</v>
      </c>
      <c r="E3878" s="7">
        <v>1065</v>
      </c>
      <c r="F3878" s="7">
        <v>0</v>
      </c>
      <c r="G3878" s="7">
        <v>0</v>
      </c>
      <c r="H3878" s="7">
        <v>10.119999999999999</v>
      </c>
      <c r="I3878" s="7">
        <v>1054.8800000000001</v>
      </c>
      <c r="J3878" s="7">
        <v>0</v>
      </c>
      <c r="K3878" s="7">
        <v>1054.8800000000001</v>
      </c>
      <c r="L3878" s="164">
        <v>1</v>
      </c>
      <c r="M3878" s="16">
        <v>0</v>
      </c>
      <c r="N3878" s="13">
        <v>46126</v>
      </c>
    </row>
    <row r="3879" spans="1:14" x14ac:dyDescent="0.15">
      <c r="A3879" s="163" t="s">
        <v>489</v>
      </c>
      <c r="B3879" s="164">
        <v>10445</v>
      </c>
      <c r="C3879" s="163" t="s">
        <v>99</v>
      </c>
      <c r="D3879" s="164">
        <v>2</v>
      </c>
      <c r="E3879" s="7">
        <v>390</v>
      </c>
      <c r="F3879" s="7">
        <v>0</v>
      </c>
      <c r="G3879" s="7">
        <v>0</v>
      </c>
      <c r="H3879" s="7">
        <v>5.56</v>
      </c>
      <c r="I3879" s="7">
        <v>384.44</v>
      </c>
      <c r="J3879" s="7">
        <v>0</v>
      </c>
      <c r="K3879" s="7">
        <v>384.44</v>
      </c>
      <c r="L3879" s="164">
        <v>1</v>
      </c>
      <c r="M3879" s="16">
        <v>0</v>
      </c>
      <c r="N3879" s="13">
        <v>46126</v>
      </c>
    </row>
    <row r="3880" spans="1:14" x14ac:dyDescent="0.15">
      <c r="A3880" s="163" t="s">
        <v>542</v>
      </c>
      <c r="B3880" s="164">
        <v>10436</v>
      </c>
      <c r="C3880" s="163" t="s">
        <v>99</v>
      </c>
      <c r="D3880" s="164">
        <v>3</v>
      </c>
      <c r="E3880" s="7">
        <v>135</v>
      </c>
      <c r="F3880" s="7">
        <v>0</v>
      </c>
      <c r="G3880" s="7">
        <v>0</v>
      </c>
      <c r="H3880" s="7">
        <v>0</v>
      </c>
      <c r="I3880" s="7">
        <v>135</v>
      </c>
      <c r="J3880" s="7">
        <v>0</v>
      </c>
      <c r="K3880" s="7">
        <v>135</v>
      </c>
      <c r="L3880" s="164">
        <v>1</v>
      </c>
      <c r="M3880" s="16">
        <v>0</v>
      </c>
      <c r="N3880" s="13">
        <v>46126</v>
      </c>
    </row>
    <row r="3881" spans="1:14" x14ac:dyDescent="0.15">
      <c r="A3881" s="163" t="s">
        <v>506</v>
      </c>
      <c r="B3881" s="164">
        <v>10221</v>
      </c>
      <c r="C3881" s="163" t="s">
        <v>491</v>
      </c>
      <c r="D3881" s="164">
        <v>1</v>
      </c>
      <c r="E3881" s="7">
        <v>255</v>
      </c>
      <c r="F3881" s="7">
        <v>0</v>
      </c>
      <c r="G3881" s="7">
        <v>0</v>
      </c>
      <c r="H3881" s="7">
        <v>0</v>
      </c>
      <c r="I3881" s="7">
        <v>255</v>
      </c>
      <c r="J3881" s="7">
        <v>0</v>
      </c>
      <c r="K3881" s="7">
        <v>255</v>
      </c>
      <c r="L3881" s="164">
        <v>1</v>
      </c>
      <c r="M3881" s="16">
        <v>0</v>
      </c>
      <c r="N3881" s="13">
        <v>46126</v>
      </c>
    </row>
    <row r="3882" spans="1:14" x14ac:dyDescent="0.15">
      <c r="A3882" s="163" t="s">
        <v>562</v>
      </c>
      <c r="B3882" s="164">
        <v>10218</v>
      </c>
      <c r="C3882" s="163" t="s">
        <v>491</v>
      </c>
      <c r="D3882" s="164">
        <v>2</v>
      </c>
      <c r="E3882" s="7">
        <v>490</v>
      </c>
      <c r="F3882" s="7">
        <v>0</v>
      </c>
      <c r="G3882" s="7">
        <v>0</v>
      </c>
      <c r="H3882" s="7">
        <v>0</v>
      </c>
      <c r="I3882" s="7">
        <v>490</v>
      </c>
      <c r="J3882" s="7">
        <v>0</v>
      </c>
      <c r="K3882" s="7">
        <v>490</v>
      </c>
      <c r="L3882" s="164">
        <v>1</v>
      </c>
      <c r="M3882" s="16">
        <v>0</v>
      </c>
      <c r="N3882" s="13">
        <v>46126</v>
      </c>
    </row>
    <row r="3883" spans="1:14" x14ac:dyDescent="0.15">
      <c r="A3883" s="163" t="s">
        <v>556</v>
      </c>
      <c r="B3883" s="164">
        <v>10220</v>
      </c>
      <c r="C3883" s="163" t="s">
        <v>491</v>
      </c>
      <c r="D3883" s="164">
        <v>1</v>
      </c>
      <c r="E3883" s="7">
        <v>225</v>
      </c>
      <c r="F3883" s="7">
        <v>0</v>
      </c>
      <c r="G3883" s="7">
        <v>0</v>
      </c>
      <c r="H3883" s="7">
        <v>0</v>
      </c>
      <c r="I3883" s="7">
        <v>225</v>
      </c>
      <c r="J3883" s="7">
        <v>0</v>
      </c>
      <c r="K3883" s="7">
        <v>225</v>
      </c>
      <c r="L3883" s="164">
        <v>1</v>
      </c>
      <c r="M3883" s="16">
        <v>0</v>
      </c>
      <c r="N3883" s="13">
        <v>46126</v>
      </c>
    </row>
    <row r="3884" spans="1:14" x14ac:dyDescent="0.15">
      <c r="A3884" s="163" t="s">
        <v>492</v>
      </c>
      <c r="B3884" s="164">
        <v>10216</v>
      </c>
      <c r="C3884" s="163" t="s">
        <v>491</v>
      </c>
      <c r="D3884" s="164">
        <v>2</v>
      </c>
      <c r="E3884" s="7">
        <v>490</v>
      </c>
      <c r="F3884" s="7">
        <v>0</v>
      </c>
      <c r="G3884" s="7">
        <v>0</v>
      </c>
      <c r="H3884" s="7">
        <v>0</v>
      </c>
      <c r="I3884" s="7">
        <v>490</v>
      </c>
      <c r="J3884" s="7">
        <v>0</v>
      </c>
      <c r="K3884" s="7">
        <v>490</v>
      </c>
      <c r="L3884" s="164">
        <v>1</v>
      </c>
      <c r="M3884" s="16">
        <v>0</v>
      </c>
      <c r="N3884" s="13">
        <v>46126</v>
      </c>
    </row>
    <row r="3885" spans="1:14" x14ac:dyDescent="0.15">
      <c r="A3885" s="163" t="s">
        <v>493</v>
      </c>
      <c r="B3885" s="164">
        <v>10264</v>
      </c>
      <c r="C3885" s="163" t="s">
        <v>9</v>
      </c>
      <c r="D3885" s="164">
        <v>4</v>
      </c>
      <c r="E3885" s="7">
        <v>760</v>
      </c>
      <c r="F3885" s="7">
        <v>0</v>
      </c>
      <c r="G3885" s="7">
        <v>0</v>
      </c>
      <c r="H3885" s="7">
        <v>38</v>
      </c>
      <c r="I3885" s="7">
        <v>722</v>
      </c>
      <c r="J3885" s="7">
        <v>0</v>
      </c>
      <c r="K3885" s="7">
        <v>722</v>
      </c>
      <c r="L3885" s="164">
        <v>1</v>
      </c>
      <c r="M3885" s="16">
        <v>0</v>
      </c>
      <c r="N3885" s="13">
        <v>46126</v>
      </c>
    </row>
    <row r="3886" spans="1:14" x14ac:dyDescent="0.15">
      <c r="A3886" s="163" t="s">
        <v>526</v>
      </c>
      <c r="B3886" s="164">
        <v>10363</v>
      </c>
      <c r="C3886" s="163" t="s">
        <v>9</v>
      </c>
      <c r="D3886" s="164">
        <v>2</v>
      </c>
      <c r="E3886" s="7">
        <v>530</v>
      </c>
      <c r="F3886" s="7">
        <v>0</v>
      </c>
      <c r="G3886" s="7">
        <v>0</v>
      </c>
      <c r="H3886" s="7">
        <v>0</v>
      </c>
      <c r="I3886" s="7">
        <v>530</v>
      </c>
      <c r="J3886" s="7">
        <v>0</v>
      </c>
      <c r="K3886" s="7">
        <v>530</v>
      </c>
      <c r="L3886" s="164">
        <v>1</v>
      </c>
      <c r="M3886" s="16">
        <v>0</v>
      </c>
      <c r="N3886" s="13">
        <v>46126</v>
      </c>
    </row>
    <row r="3887" spans="1:14" x14ac:dyDescent="0.15">
      <c r="A3887" s="163" t="s">
        <v>652</v>
      </c>
      <c r="B3887" s="164">
        <v>10007</v>
      </c>
      <c r="C3887" s="163" t="s">
        <v>9</v>
      </c>
      <c r="D3887" s="164">
        <v>1</v>
      </c>
      <c r="E3887" s="7">
        <v>275</v>
      </c>
      <c r="F3887" s="7">
        <v>0</v>
      </c>
      <c r="G3887" s="7">
        <v>0</v>
      </c>
      <c r="H3887" s="7">
        <v>0</v>
      </c>
      <c r="I3887" s="7">
        <v>275</v>
      </c>
      <c r="J3887" s="7">
        <v>0</v>
      </c>
      <c r="K3887" s="7">
        <v>275</v>
      </c>
      <c r="L3887" s="164">
        <v>1</v>
      </c>
      <c r="M3887" s="16">
        <v>0</v>
      </c>
      <c r="N3887" s="13">
        <v>46126</v>
      </c>
    </row>
    <row r="3888" spans="1:14" x14ac:dyDescent="0.15">
      <c r="A3888" s="163" t="s">
        <v>495</v>
      </c>
      <c r="B3888" s="164">
        <v>10354</v>
      </c>
      <c r="C3888" s="163" t="s">
        <v>19</v>
      </c>
      <c r="D3888" s="164">
        <v>1</v>
      </c>
      <c r="E3888" s="7">
        <v>350</v>
      </c>
      <c r="F3888" s="7">
        <v>0</v>
      </c>
      <c r="G3888" s="7">
        <v>0</v>
      </c>
      <c r="H3888" s="7">
        <v>0</v>
      </c>
      <c r="I3888" s="7">
        <v>350</v>
      </c>
      <c r="J3888" s="7">
        <v>0</v>
      </c>
      <c r="K3888" s="7">
        <v>350</v>
      </c>
      <c r="L3888" s="164">
        <v>1</v>
      </c>
      <c r="M3888" s="16">
        <v>0</v>
      </c>
      <c r="N3888" s="13">
        <v>46126</v>
      </c>
    </row>
    <row r="3889" spans="1:14" x14ac:dyDescent="0.15">
      <c r="A3889" s="163" t="s">
        <v>529</v>
      </c>
      <c r="B3889" s="164">
        <v>10353</v>
      </c>
      <c r="C3889" s="163" t="s">
        <v>19</v>
      </c>
      <c r="D3889" s="164">
        <v>1</v>
      </c>
      <c r="E3889" s="7">
        <v>350</v>
      </c>
      <c r="F3889" s="7">
        <v>0</v>
      </c>
      <c r="G3889" s="7">
        <v>0</v>
      </c>
      <c r="H3889" s="7">
        <v>0</v>
      </c>
      <c r="I3889" s="7">
        <v>350</v>
      </c>
      <c r="J3889" s="7">
        <v>0</v>
      </c>
      <c r="K3889" s="7">
        <v>350</v>
      </c>
      <c r="L3889" s="164">
        <v>1</v>
      </c>
      <c r="M3889" s="16">
        <v>0</v>
      </c>
      <c r="N3889" s="13">
        <v>46126</v>
      </c>
    </row>
    <row r="3890" spans="1:14" x14ac:dyDescent="0.15">
      <c r="A3890" s="163" t="s">
        <v>496</v>
      </c>
      <c r="B3890" s="164">
        <v>10360</v>
      </c>
      <c r="C3890" s="163" t="s">
        <v>19</v>
      </c>
      <c r="D3890" s="164">
        <v>1</v>
      </c>
      <c r="E3890" s="7">
        <v>385</v>
      </c>
      <c r="F3890" s="7">
        <v>0</v>
      </c>
      <c r="G3890" s="7">
        <v>0</v>
      </c>
      <c r="H3890" s="7">
        <v>0</v>
      </c>
      <c r="I3890" s="7">
        <v>385</v>
      </c>
      <c r="J3890" s="7">
        <v>0</v>
      </c>
      <c r="K3890" s="7">
        <v>385</v>
      </c>
      <c r="L3890" s="164">
        <v>1</v>
      </c>
      <c r="M3890" s="16">
        <v>0</v>
      </c>
      <c r="N3890" s="13">
        <v>46126</v>
      </c>
    </row>
    <row r="3891" spans="1:14" x14ac:dyDescent="0.15">
      <c r="A3891" s="163" t="s">
        <v>497</v>
      </c>
      <c r="B3891" s="164">
        <v>10359</v>
      </c>
      <c r="C3891" s="163" t="s">
        <v>19</v>
      </c>
      <c r="D3891" s="164">
        <v>2</v>
      </c>
      <c r="E3891" s="7">
        <v>770</v>
      </c>
      <c r="F3891" s="7">
        <v>0</v>
      </c>
      <c r="G3891" s="7">
        <v>0</v>
      </c>
      <c r="H3891" s="7">
        <v>0</v>
      </c>
      <c r="I3891" s="7">
        <v>770</v>
      </c>
      <c r="J3891" s="7">
        <v>0</v>
      </c>
      <c r="K3891" s="7">
        <v>770</v>
      </c>
      <c r="L3891" s="164">
        <v>1</v>
      </c>
      <c r="M3891" s="16">
        <v>0</v>
      </c>
      <c r="N3891" s="13">
        <v>46126</v>
      </c>
    </row>
    <row r="3892" spans="1:14" x14ac:dyDescent="0.15">
      <c r="A3892" s="163" t="s">
        <v>511</v>
      </c>
      <c r="B3892" s="164">
        <v>10227</v>
      </c>
      <c r="C3892" s="163" t="s">
        <v>19</v>
      </c>
      <c r="D3892" s="164">
        <v>1</v>
      </c>
      <c r="E3892" s="7">
        <v>385</v>
      </c>
      <c r="F3892" s="7">
        <v>0</v>
      </c>
      <c r="G3892" s="7">
        <v>0</v>
      </c>
      <c r="H3892" s="7">
        <v>10.97</v>
      </c>
      <c r="I3892" s="7">
        <v>374.03</v>
      </c>
      <c r="J3892" s="7">
        <v>0</v>
      </c>
      <c r="K3892" s="7">
        <v>374.03</v>
      </c>
      <c r="L3892" s="164">
        <v>1</v>
      </c>
      <c r="M3892" s="16">
        <v>0</v>
      </c>
      <c r="N3892" s="13">
        <v>46126</v>
      </c>
    </row>
    <row r="3893" spans="1:14" x14ac:dyDescent="0.15">
      <c r="A3893" s="163" t="s">
        <v>512</v>
      </c>
      <c r="B3893" s="164">
        <v>10427</v>
      </c>
      <c r="C3893" s="163" t="s">
        <v>12</v>
      </c>
      <c r="D3893" s="164">
        <v>1</v>
      </c>
      <c r="E3893" s="7">
        <v>359</v>
      </c>
      <c r="F3893" s="7">
        <v>0</v>
      </c>
      <c r="G3893" s="7">
        <v>0</v>
      </c>
      <c r="H3893" s="7">
        <v>0</v>
      </c>
      <c r="I3893" s="7">
        <v>359</v>
      </c>
      <c r="J3893" s="7">
        <v>0</v>
      </c>
      <c r="K3893" s="7">
        <v>359</v>
      </c>
      <c r="L3893" s="164">
        <v>1</v>
      </c>
      <c r="M3893" s="16">
        <v>0</v>
      </c>
      <c r="N3893" s="13">
        <v>46126</v>
      </c>
    </row>
    <row r="3894" spans="1:14" x14ac:dyDescent="0.15">
      <c r="A3894" s="163" t="s">
        <v>532</v>
      </c>
      <c r="B3894" s="164">
        <v>10421</v>
      </c>
      <c r="C3894" s="163" t="s">
        <v>79</v>
      </c>
      <c r="D3894" s="164">
        <v>1</v>
      </c>
      <c r="E3894" s="7">
        <v>238</v>
      </c>
      <c r="F3894" s="7">
        <v>0</v>
      </c>
      <c r="G3894" s="7">
        <v>0</v>
      </c>
      <c r="H3894" s="7">
        <v>0</v>
      </c>
      <c r="I3894" s="7">
        <v>238</v>
      </c>
      <c r="J3894" s="7">
        <v>0</v>
      </c>
      <c r="K3894" s="7">
        <v>238</v>
      </c>
      <c r="L3894" s="164">
        <v>1</v>
      </c>
      <c r="M3894" s="16">
        <v>0</v>
      </c>
      <c r="N3894" s="13">
        <v>46126</v>
      </c>
    </row>
    <row r="3895" spans="1:14" x14ac:dyDescent="0.15">
      <c r="A3895" s="163" t="s">
        <v>500</v>
      </c>
      <c r="B3895" s="164">
        <v>10494</v>
      </c>
      <c r="C3895" s="163" t="s">
        <v>98</v>
      </c>
      <c r="D3895" s="164">
        <v>2</v>
      </c>
      <c r="E3895" s="7">
        <v>76</v>
      </c>
      <c r="F3895" s="7">
        <v>0</v>
      </c>
      <c r="G3895" s="7">
        <v>0</v>
      </c>
      <c r="H3895" s="7">
        <v>0</v>
      </c>
      <c r="I3895" s="7">
        <v>76</v>
      </c>
      <c r="J3895" s="7">
        <v>0</v>
      </c>
      <c r="K3895" s="7">
        <v>76</v>
      </c>
      <c r="L3895" s="164">
        <v>1</v>
      </c>
      <c r="M3895" s="16">
        <v>0</v>
      </c>
      <c r="N3895" s="13">
        <v>46126</v>
      </c>
    </row>
    <row r="3896" spans="1:14" x14ac:dyDescent="0.15">
      <c r="A3896" s="163" t="s">
        <v>429</v>
      </c>
      <c r="B3896" s="164">
        <v>10632</v>
      </c>
      <c r="C3896" s="163" t="s">
        <v>727</v>
      </c>
      <c r="D3896" s="164">
        <v>3</v>
      </c>
      <c r="E3896" s="7">
        <v>477</v>
      </c>
      <c r="F3896" s="7">
        <v>0</v>
      </c>
      <c r="G3896" s="7">
        <v>0</v>
      </c>
      <c r="H3896" s="7">
        <v>0</v>
      </c>
      <c r="I3896" s="7">
        <v>477</v>
      </c>
      <c r="J3896" s="7">
        <v>0</v>
      </c>
      <c r="K3896" s="7">
        <v>477</v>
      </c>
      <c r="L3896" s="164">
        <v>1</v>
      </c>
      <c r="M3896" s="16">
        <v>0</v>
      </c>
      <c r="N3896" s="13">
        <v>46126</v>
      </c>
    </row>
    <row r="3897" spans="1:14" x14ac:dyDescent="0.15">
      <c r="A3897" s="163" t="s">
        <v>513</v>
      </c>
      <c r="B3897" s="164">
        <v>10451</v>
      </c>
      <c r="C3897" s="163" t="s">
        <v>38</v>
      </c>
      <c r="D3897" s="164">
        <v>2</v>
      </c>
      <c r="E3897" s="7">
        <v>1790</v>
      </c>
      <c r="F3897" s="7">
        <v>0</v>
      </c>
      <c r="G3897" s="7">
        <v>0</v>
      </c>
      <c r="H3897" s="7">
        <v>0</v>
      </c>
      <c r="I3897" s="7">
        <v>1790</v>
      </c>
      <c r="J3897" s="7">
        <v>0</v>
      </c>
      <c r="K3897" s="7">
        <v>1790</v>
      </c>
      <c r="L3897" s="164">
        <v>1</v>
      </c>
      <c r="M3897" s="16">
        <v>0</v>
      </c>
      <c r="N3897" s="13">
        <v>46127</v>
      </c>
    </row>
    <row r="3898" spans="1:14" x14ac:dyDescent="0.15">
      <c r="A3898" s="163" t="s">
        <v>756</v>
      </c>
      <c r="B3898" s="164">
        <v>10400</v>
      </c>
      <c r="C3898" s="163" t="s">
        <v>32</v>
      </c>
      <c r="D3898" s="164">
        <v>1</v>
      </c>
      <c r="E3898" s="7">
        <v>560</v>
      </c>
      <c r="F3898" s="7">
        <v>0</v>
      </c>
      <c r="G3898" s="7">
        <v>0</v>
      </c>
      <c r="H3898" s="7">
        <v>0</v>
      </c>
      <c r="I3898" s="7">
        <v>560</v>
      </c>
      <c r="J3898" s="7">
        <v>0</v>
      </c>
      <c r="K3898" s="7">
        <v>560</v>
      </c>
      <c r="L3898" s="164">
        <v>1</v>
      </c>
      <c r="M3898" s="16">
        <v>0</v>
      </c>
      <c r="N3898" s="13">
        <v>46127</v>
      </c>
    </row>
    <row r="3899" spans="1:14" x14ac:dyDescent="0.15">
      <c r="A3899" s="163" t="s">
        <v>680</v>
      </c>
      <c r="B3899" s="164">
        <v>10152</v>
      </c>
      <c r="C3899" s="163" t="s">
        <v>519</v>
      </c>
      <c r="D3899" s="164">
        <v>1</v>
      </c>
      <c r="E3899" s="7">
        <v>350</v>
      </c>
      <c r="F3899" s="7">
        <v>0</v>
      </c>
      <c r="G3899" s="7">
        <v>0</v>
      </c>
      <c r="H3899" s="7">
        <v>0</v>
      </c>
      <c r="I3899" s="7">
        <v>350</v>
      </c>
      <c r="J3899" s="7">
        <v>0</v>
      </c>
      <c r="K3899" s="7">
        <v>350</v>
      </c>
      <c r="L3899" s="164">
        <v>1</v>
      </c>
      <c r="M3899" s="16">
        <v>0</v>
      </c>
      <c r="N3899" s="13">
        <v>46127</v>
      </c>
    </row>
    <row r="3900" spans="1:14" x14ac:dyDescent="0.15">
      <c r="A3900" s="163" t="s">
        <v>517</v>
      </c>
      <c r="B3900" s="164">
        <v>10070</v>
      </c>
      <c r="C3900" s="163" t="s">
        <v>481</v>
      </c>
      <c r="D3900" s="164">
        <v>1</v>
      </c>
      <c r="E3900" s="7">
        <v>275</v>
      </c>
      <c r="F3900" s="7">
        <v>0</v>
      </c>
      <c r="G3900" s="7">
        <v>0</v>
      </c>
      <c r="H3900" s="7">
        <v>0</v>
      </c>
      <c r="I3900" s="7">
        <v>275</v>
      </c>
      <c r="J3900" s="7">
        <v>0</v>
      </c>
      <c r="K3900" s="7">
        <v>275</v>
      </c>
      <c r="L3900" s="164">
        <v>1</v>
      </c>
      <c r="M3900" s="16">
        <v>0</v>
      </c>
      <c r="N3900" s="13">
        <v>46127</v>
      </c>
    </row>
    <row r="3901" spans="1:14" x14ac:dyDescent="0.15">
      <c r="A3901" s="163" t="s">
        <v>480</v>
      </c>
      <c r="B3901" s="164">
        <v>10225</v>
      </c>
      <c r="C3901" s="163" t="s">
        <v>481</v>
      </c>
      <c r="D3901" s="164">
        <v>3</v>
      </c>
      <c r="E3901" s="7">
        <v>765</v>
      </c>
      <c r="F3901" s="7">
        <v>0</v>
      </c>
      <c r="G3901" s="7">
        <v>0</v>
      </c>
      <c r="H3901" s="7">
        <v>0</v>
      </c>
      <c r="I3901" s="7">
        <v>765</v>
      </c>
      <c r="J3901" s="7">
        <v>0</v>
      </c>
      <c r="K3901" s="7">
        <v>765</v>
      </c>
      <c r="L3901" s="164">
        <v>1</v>
      </c>
      <c r="M3901" s="16">
        <v>0</v>
      </c>
      <c r="N3901" s="13">
        <v>46127</v>
      </c>
    </row>
    <row r="3902" spans="1:14" x14ac:dyDescent="0.15">
      <c r="A3902" s="163" t="s">
        <v>554</v>
      </c>
      <c r="B3902" s="164">
        <v>10067</v>
      </c>
      <c r="C3902" s="163" t="s">
        <v>481</v>
      </c>
      <c r="D3902" s="164">
        <v>2</v>
      </c>
      <c r="E3902" s="7">
        <v>550</v>
      </c>
      <c r="F3902" s="7">
        <v>0</v>
      </c>
      <c r="G3902" s="7">
        <v>0</v>
      </c>
      <c r="H3902" s="7">
        <v>29.29</v>
      </c>
      <c r="I3902" s="7">
        <v>520.71</v>
      </c>
      <c r="J3902" s="7">
        <v>0</v>
      </c>
      <c r="K3902" s="7">
        <v>520.71</v>
      </c>
      <c r="L3902" s="164">
        <v>1</v>
      </c>
      <c r="M3902" s="16">
        <v>0</v>
      </c>
      <c r="N3902" s="13">
        <v>46127</v>
      </c>
    </row>
    <row r="3903" spans="1:14" x14ac:dyDescent="0.15">
      <c r="A3903" s="163" t="s">
        <v>538</v>
      </c>
      <c r="B3903" s="164">
        <v>10143</v>
      </c>
      <c r="C3903" s="163" t="s">
        <v>462</v>
      </c>
      <c r="D3903" s="164">
        <v>1</v>
      </c>
      <c r="E3903" s="7">
        <v>405</v>
      </c>
      <c r="F3903" s="7">
        <v>0</v>
      </c>
      <c r="G3903" s="7">
        <v>0</v>
      </c>
      <c r="H3903" s="7">
        <v>0</v>
      </c>
      <c r="I3903" s="7">
        <v>405</v>
      </c>
      <c r="J3903" s="7">
        <v>0</v>
      </c>
      <c r="K3903" s="7">
        <v>405</v>
      </c>
      <c r="L3903" s="164">
        <v>1</v>
      </c>
      <c r="M3903" s="16">
        <v>0</v>
      </c>
      <c r="N3903" s="13">
        <v>46127</v>
      </c>
    </row>
    <row r="3904" spans="1:14" x14ac:dyDescent="0.15">
      <c r="A3904" s="163" t="s">
        <v>503</v>
      </c>
      <c r="B3904" s="164">
        <v>10044</v>
      </c>
      <c r="C3904" s="163" t="s">
        <v>481</v>
      </c>
      <c r="D3904" s="164">
        <v>2</v>
      </c>
      <c r="E3904" s="7">
        <v>520</v>
      </c>
      <c r="F3904" s="7">
        <v>0</v>
      </c>
      <c r="G3904" s="7">
        <v>0</v>
      </c>
      <c r="H3904" s="7">
        <v>0</v>
      </c>
      <c r="I3904" s="7">
        <v>520</v>
      </c>
      <c r="J3904" s="7">
        <v>0</v>
      </c>
      <c r="K3904" s="7">
        <v>520</v>
      </c>
      <c r="L3904" s="164">
        <v>1</v>
      </c>
      <c r="M3904" s="16">
        <v>0</v>
      </c>
      <c r="N3904" s="13">
        <v>46127</v>
      </c>
    </row>
    <row r="3905" spans="1:14" x14ac:dyDescent="0.15">
      <c r="A3905" s="163" t="s">
        <v>575</v>
      </c>
      <c r="B3905" s="164">
        <v>10127</v>
      </c>
      <c r="C3905" s="163" t="s">
        <v>483</v>
      </c>
      <c r="D3905" s="164">
        <v>1</v>
      </c>
      <c r="E3905" s="7">
        <v>355</v>
      </c>
      <c r="F3905" s="7">
        <v>0</v>
      </c>
      <c r="G3905" s="7">
        <v>0</v>
      </c>
      <c r="H3905" s="7">
        <v>0</v>
      </c>
      <c r="I3905" s="7">
        <v>355</v>
      </c>
      <c r="J3905" s="7">
        <v>0</v>
      </c>
      <c r="K3905" s="7">
        <v>355</v>
      </c>
      <c r="L3905" s="164">
        <v>1</v>
      </c>
      <c r="M3905" s="16">
        <v>0</v>
      </c>
      <c r="N3905" s="13">
        <v>46127</v>
      </c>
    </row>
    <row r="3906" spans="1:14" x14ac:dyDescent="0.15">
      <c r="A3906" s="163" t="s">
        <v>892</v>
      </c>
      <c r="B3906" s="164">
        <v>10661</v>
      </c>
      <c r="C3906" s="163" t="s">
        <v>462</v>
      </c>
      <c r="D3906" s="164">
        <v>1</v>
      </c>
      <c r="E3906" s="7">
        <v>320</v>
      </c>
      <c r="F3906" s="7">
        <v>0</v>
      </c>
      <c r="G3906" s="7">
        <v>0</v>
      </c>
      <c r="H3906" s="7">
        <v>0</v>
      </c>
      <c r="I3906" s="7">
        <v>320</v>
      </c>
      <c r="J3906" s="7">
        <v>0</v>
      </c>
      <c r="K3906" s="7">
        <v>320</v>
      </c>
      <c r="L3906" s="164">
        <v>1</v>
      </c>
      <c r="M3906" s="16">
        <v>0</v>
      </c>
      <c r="N3906" s="13">
        <v>46127</v>
      </c>
    </row>
    <row r="3907" spans="1:14" x14ac:dyDescent="0.15">
      <c r="A3907" s="163" t="s">
        <v>482</v>
      </c>
      <c r="B3907" s="164">
        <v>10109</v>
      </c>
      <c r="C3907" s="163" t="s">
        <v>483</v>
      </c>
      <c r="D3907" s="164">
        <v>1</v>
      </c>
      <c r="E3907" s="7">
        <v>275</v>
      </c>
      <c r="F3907" s="7">
        <v>0</v>
      </c>
      <c r="G3907" s="7">
        <v>0</v>
      </c>
      <c r="H3907" s="7">
        <v>0</v>
      </c>
      <c r="I3907" s="7">
        <v>275</v>
      </c>
      <c r="J3907" s="7">
        <v>0</v>
      </c>
      <c r="K3907" s="7">
        <v>275</v>
      </c>
      <c r="L3907" s="164">
        <v>1</v>
      </c>
      <c r="M3907" s="16">
        <v>0</v>
      </c>
      <c r="N3907" s="13">
        <v>46127</v>
      </c>
    </row>
    <row r="3908" spans="1:14" x14ac:dyDescent="0.15">
      <c r="A3908" s="163" t="s">
        <v>576</v>
      </c>
      <c r="B3908" s="164">
        <v>10111</v>
      </c>
      <c r="C3908" s="163" t="s">
        <v>483</v>
      </c>
      <c r="D3908" s="164">
        <v>1</v>
      </c>
      <c r="E3908" s="7">
        <v>355</v>
      </c>
      <c r="F3908" s="7">
        <v>0</v>
      </c>
      <c r="G3908" s="7">
        <v>0</v>
      </c>
      <c r="H3908" s="7">
        <v>0</v>
      </c>
      <c r="I3908" s="7">
        <v>355</v>
      </c>
      <c r="J3908" s="7">
        <v>0</v>
      </c>
      <c r="K3908" s="7">
        <v>355</v>
      </c>
      <c r="L3908" s="164">
        <v>1</v>
      </c>
      <c r="M3908" s="16">
        <v>0</v>
      </c>
      <c r="N3908" s="13">
        <v>46127</v>
      </c>
    </row>
    <row r="3909" spans="1:14" x14ac:dyDescent="0.15">
      <c r="A3909" s="163" t="s">
        <v>629</v>
      </c>
      <c r="B3909" s="164">
        <v>10115</v>
      </c>
      <c r="C3909" s="163" t="s">
        <v>483</v>
      </c>
      <c r="D3909" s="164">
        <v>1</v>
      </c>
      <c r="E3909" s="7">
        <v>275</v>
      </c>
      <c r="F3909" s="7">
        <v>0</v>
      </c>
      <c r="G3909" s="7">
        <v>0</v>
      </c>
      <c r="H3909" s="7">
        <v>0</v>
      </c>
      <c r="I3909" s="7">
        <v>275</v>
      </c>
      <c r="J3909" s="7">
        <v>0</v>
      </c>
      <c r="K3909" s="7">
        <v>275</v>
      </c>
      <c r="L3909" s="164">
        <v>1</v>
      </c>
      <c r="M3909" s="16">
        <v>0</v>
      </c>
      <c r="N3909" s="13">
        <v>46127</v>
      </c>
    </row>
    <row r="3910" spans="1:14" x14ac:dyDescent="0.15">
      <c r="A3910" s="163" t="s">
        <v>522</v>
      </c>
      <c r="B3910" s="164">
        <v>10055</v>
      </c>
      <c r="C3910" s="163" t="s">
        <v>481</v>
      </c>
      <c r="D3910" s="164">
        <v>1</v>
      </c>
      <c r="E3910" s="7">
        <v>260</v>
      </c>
      <c r="F3910" s="7">
        <v>0</v>
      </c>
      <c r="G3910" s="7">
        <v>0</v>
      </c>
      <c r="H3910" s="7">
        <v>0</v>
      </c>
      <c r="I3910" s="7">
        <v>260</v>
      </c>
      <c r="J3910" s="7">
        <v>0</v>
      </c>
      <c r="K3910" s="7">
        <v>260</v>
      </c>
      <c r="L3910" s="164">
        <v>1</v>
      </c>
      <c r="M3910" s="16">
        <v>0</v>
      </c>
      <c r="N3910" s="13">
        <v>46127</v>
      </c>
    </row>
    <row r="3911" spans="1:14" x14ac:dyDescent="0.15">
      <c r="A3911" s="163" t="s">
        <v>579</v>
      </c>
      <c r="B3911" s="164">
        <v>10062</v>
      </c>
      <c r="C3911" s="163" t="s">
        <v>481</v>
      </c>
      <c r="D3911" s="164">
        <v>2</v>
      </c>
      <c r="E3911" s="7">
        <v>550</v>
      </c>
      <c r="F3911" s="7">
        <v>0</v>
      </c>
      <c r="G3911" s="7">
        <v>0</v>
      </c>
      <c r="H3911" s="7">
        <v>0</v>
      </c>
      <c r="I3911" s="7">
        <v>550</v>
      </c>
      <c r="J3911" s="7">
        <v>0</v>
      </c>
      <c r="K3911" s="7">
        <v>550</v>
      </c>
      <c r="L3911" s="164">
        <v>1</v>
      </c>
      <c r="M3911" s="16">
        <v>0</v>
      </c>
      <c r="N3911" s="13">
        <v>46127</v>
      </c>
    </row>
    <row r="3912" spans="1:14" x14ac:dyDescent="0.15">
      <c r="A3912" s="163" t="s">
        <v>523</v>
      </c>
      <c r="B3912" s="164">
        <v>10446</v>
      </c>
      <c r="C3912" s="163" t="s">
        <v>99</v>
      </c>
      <c r="D3912" s="164">
        <v>1</v>
      </c>
      <c r="E3912" s="7">
        <v>195</v>
      </c>
      <c r="F3912" s="7">
        <v>0</v>
      </c>
      <c r="G3912" s="7">
        <v>0</v>
      </c>
      <c r="H3912" s="7">
        <v>0</v>
      </c>
      <c r="I3912" s="7">
        <v>195</v>
      </c>
      <c r="J3912" s="7">
        <v>0</v>
      </c>
      <c r="K3912" s="7">
        <v>195</v>
      </c>
      <c r="L3912" s="164">
        <v>1</v>
      </c>
      <c r="M3912" s="16">
        <v>0</v>
      </c>
      <c r="N3912" s="13">
        <v>46127</v>
      </c>
    </row>
    <row r="3913" spans="1:14" x14ac:dyDescent="0.15">
      <c r="A3913" s="163" t="s">
        <v>488</v>
      </c>
      <c r="B3913" s="164">
        <v>10440</v>
      </c>
      <c r="C3913" s="163" t="s">
        <v>99</v>
      </c>
      <c r="D3913" s="164">
        <v>4</v>
      </c>
      <c r="E3913" s="7">
        <v>352</v>
      </c>
      <c r="F3913" s="7">
        <v>0</v>
      </c>
      <c r="G3913" s="7">
        <v>0</v>
      </c>
      <c r="H3913" s="7">
        <v>0</v>
      </c>
      <c r="I3913" s="7">
        <v>352</v>
      </c>
      <c r="J3913" s="7">
        <v>0</v>
      </c>
      <c r="K3913" s="7">
        <v>352</v>
      </c>
      <c r="L3913" s="164">
        <v>1</v>
      </c>
      <c r="M3913" s="16">
        <v>0</v>
      </c>
      <c r="N3913" s="13">
        <v>46127</v>
      </c>
    </row>
    <row r="3914" spans="1:14" x14ac:dyDescent="0.15">
      <c r="A3914" s="163" t="s">
        <v>585</v>
      </c>
      <c r="B3914" s="164">
        <v>10441</v>
      </c>
      <c r="C3914" s="163" t="s">
        <v>99</v>
      </c>
      <c r="D3914" s="164">
        <v>1</v>
      </c>
      <c r="E3914" s="7">
        <v>250</v>
      </c>
      <c r="F3914" s="7">
        <v>0</v>
      </c>
      <c r="G3914" s="7">
        <v>0</v>
      </c>
      <c r="H3914" s="7">
        <v>0</v>
      </c>
      <c r="I3914" s="7">
        <v>250</v>
      </c>
      <c r="J3914" s="7">
        <v>0</v>
      </c>
      <c r="K3914" s="7">
        <v>250</v>
      </c>
      <c r="L3914" s="164">
        <v>1</v>
      </c>
      <c r="M3914" s="16">
        <v>0</v>
      </c>
      <c r="N3914" s="13">
        <v>46127</v>
      </c>
    </row>
    <row r="3915" spans="1:14" x14ac:dyDescent="0.15">
      <c r="A3915" s="163" t="s">
        <v>489</v>
      </c>
      <c r="B3915" s="164">
        <v>10445</v>
      </c>
      <c r="C3915" s="163" t="s">
        <v>99</v>
      </c>
      <c r="D3915" s="164">
        <v>3</v>
      </c>
      <c r="E3915" s="7">
        <v>585</v>
      </c>
      <c r="F3915" s="7">
        <v>0</v>
      </c>
      <c r="G3915" s="7">
        <v>0</v>
      </c>
      <c r="H3915" s="7">
        <v>41.54</v>
      </c>
      <c r="I3915" s="7">
        <v>543.46</v>
      </c>
      <c r="J3915" s="7">
        <v>0</v>
      </c>
      <c r="K3915" s="7">
        <v>543.46</v>
      </c>
      <c r="L3915" s="164">
        <v>1</v>
      </c>
      <c r="M3915" s="16">
        <v>0</v>
      </c>
      <c r="N3915" s="13">
        <v>46127</v>
      </c>
    </row>
    <row r="3916" spans="1:14" x14ac:dyDescent="0.15">
      <c r="A3916" s="163" t="s">
        <v>853</v>
      </c>
      <c r="B3916" s="164">
        <v>10715</v>
      </c>
      <c r="C3916" s="163" t="s">
        <v>99</v>
      </c>
      <c r="D3916" s="164">
        <v>1</v>
      </c>
      <c r="E3916" s="7">
        <v>155</v>
      </c>
      <c r="F3916" s="7">
        <v>0</v>
      </c>
      <c r="G3916" s="7">
        <v>0</v>
      </c>
      <c r="H3916" s="7">
        <v>0</v>
      </c>
      <c r="I3916" s="7">
        <v>155</v>
      </c>
      <c r="J3916" s="7">
        <v>0</v>
      </c>
      <c r="K3916" s="7">
        <v>155</v>
      </c>
      <c r="L3916" s="164">
        <v>1</v>
      </c>
      <c r="M3916" s="16">
        <v>0</v>
      </c>
      <c r="N3916" s="13">
        <v>46127</v>
      </c>
    </row>
    <row r="3917" spans="1:14" x14ac:dyDescent="0.15">
      <c r="A3917" s="163" t="s">
        <v>830</v>
      </c>
      <c r="B3917" s="164">
        <v>10042</v>
      </c>
      <c r="C3917" s="163" t="s">
        <v>99</v>
      </c>
      <c r="D3917" s="164">
        <v>2</v>
      </c>
      <c r="E3917" s="7">
        <v>290</v>
      </c>
      <c r="F3917" s="7">
        <v>0</v>
      </c>
      <c r="G3917" s="7">
        <v>0</v>
      </c>
      <c r="H3917" s="7">
        <v>0</v>
      </c>
      <c r="I3917" s="7">
        <v>290</v>
      </c>
      <c r="J3917" s="7">
        <v>0</v>
      </c>
      <c r="K3917" s="7">
        <v>290</v>
      </c>
      <c r="L3917" s="164">
        <v>1</v>
      </c>
      <c r="M3917" s="16">
        <v>0</v>
      </c>
      <c r="N3917" s="13">
        <v>46127</v>
      </c>
    </row>
    <row r="3918" spans="1:14" x14ac:dyDescent="0.15">
      <c r="A3918" s="163" t="s">
        <v>505</v>
      </c>
      <c r="B3918" s="164">
        <v>10470</v>
      </c>
      <c r="C3918" s="163" t="s">
        <v>5</v>
      </c>
      <c r="D3918" s="164">
        <v>3</v>
      </c>
      <c r="E3918" s="7">
        <v>825</v>
      </c>
      <c r="F3918" s="7">
        <v>0</v>
      </c>
      <c r="G3918" s="7">
        <v>0</v>
      </c>
      <c r="H3918" s="7">
        <v>27.3</v>
      </c>
      <c r="I3918" s="7">
        <v>797.7</v>
      </c>
      <c r="J3918" s="7">
        <v>0</v>
      </c>
      <c r="K3918" s="7">
        <v>797.7</v>
      </c>
      <c r="L3918" s="164">
        <v>1</v>
      </c>
      <c r="M3918" s="16">
        <v>0</v>
      </c>
      <c r="N3918" s="13">
        <v>46127</v>
      </c>
    </row>
    <row r="3919" spans="1:14" x14ac:dyDescent="0.15">
      <c r="A3919" s="163" t="s">
        <v>626</v>
      </c>
      <c r="B3919" s="164">
        <v>10471</v>
      </c>
      <c r="C3919" s="163" t="s">
        <v>5</v>
      </c>
      <c r="D3919" s="164">
        <v>1</v>
      </c>
      <c r="E3919" s="7">
        <v>495</v>
      </c>
      <c r="F3919" s="7">
        <v>0</v>
      </c>
      <c r="G3919" s="7">
        <v>0</v>
      </c>
      <c r="H3919" s="7">
        <v>0</v>
      </c>
      <c r="I3919" s="7">
        <v>495</v>
      </c>
      <c r="J3919" s="7">
        <v>0</v>
      </c>
      <c r="K3919" s="7">
        <v>495</v>
      </c>
      <c r="L3919" s="164">
        <v>1</v>
      </c>
      <c r="M3919" s="16">
        <v>0</v>
      </c>
      <c r="N3919" s="13">
        <v>46127</v>
      </c>
    </row>
    <row r="3920" spans="1:14" x14ac:dyDescent="0.15">
      <c r="A3920" s="163" t="s">
        <v>552</v>
      </c>
      <c r="B3920" s="164">
        <v>10211</v>
      </c>
      <c r="C3920" s="163" t="s">
        <v>491</v>
      </c>
      <c r="D3920" s="164">
        <v>1</v>
      </c>
      <c r="E3920" s="7">
        <v>265</v>
      </c>
      <c r="F3920" s="7">
        <v>0</v>
      </c>
      <c r="G3920" s="7">
        <v>0</v>
      </c>
      <c r="H3920" s="7">
        <v>0</v>
      </c>
      <c r="I3920" s="7">
        <v>265</v>
      </c>
      <c r="J3920" s="7">
        <v>0</v>
      </c>
      <c r="K3920" s="7">
        <v>265</v>
      </c>
      <c r="L3920" s="164">
        <v>1</v>
      </c>
      <c r="M3920" s="16">
        <v>0</v>
      </c>
      <c r="N3920" s="13">
        <v>46127</v>
      </c>
    </row>
    <row r="3921" spans="1:14" x14ac:dyDescent="0.15">
      <c r="A3921" s="163" t="s">
        <v>525</v>
      </c>
      <c r="B3921" s="164">
        <v>10214</v>
      </c>
      <c r="C3921" s="163" t="s">
        <v>491</v>
      </c>
      <c r="D3921" s="164">
        <v>1</v>
      </c>
      <c r="E3921" s="7">
        <v>265</v>
      </c>
      <c r="F3921" s="7">
        <v>0</v>
      </c>
      <c r="G3921" s="7">
        <v>0</v>
      </c>
      <c r="H3921" s="7">
        <v>0</v>
      </c>
      <c r="I3921" s="7">
        <v>265</v>
      </c>
      <c r="J3921" s="7">
        <v>0</v>
      </c>
      <c r="K3921" s="7">
        <v>265</v>
      </c>
      <c r="L3921" s="164">
        <v>1</v>
      </c>
      <c r="M3921" s="16">
        <v>0</v>
      </c>
      <c r="N3921" s="13">
        <v>46127</v>
      </c>
    </row>
    <row r="3922" spans="1:14" x14ac:dyDescent="0.15">
      <c r="A3922" s="163" t="s">
        <v>556</v>
      </c>
      <c r="B3922" s="164">
        <v>10220</v>
      </c>
      <c r="C3922" s="163" t="s">
        <v>491</v>
      </c>
      <c r="D3922" s="164">
        <v>1</v>
      </c>
      <c r="E3922" s="7">
        <v>225</v>
      </c>
      <c r="F3922" s="7">
        <v>0</v>
      </c>
      <c r="G3922" s="7">
        <v>0</v>
      </c>
      <c r="H3922" s="7">
        <v>0</v>
      </c>
      <c r="I3922" s="7">
        <v>225</v>
      </c>
      <c r="J3922" s="7">
        <v>0</v>
      </c>
      <c r="K3922" s="7">
        <v>225</v>
      </c>
      <c r="L3922" s="164">
        <v>1</v>
      </c>
      <c r="M3922" s="16">
        <v>0</v>
      </c>
      <c r="N3922" s="13">
        <v>46127</v>
      </c>
    </row>
    <row r="3923" spans="1:14" x14ac:dyDescent="0.15">
      <c r="A3923" s="163" t="s">
        <v>490</v>
      </c>
      <c r="B3923" s="164">
        <v>10223</v>
      </c>
      <c r="C3923" s="163" t="s">
        <v>491</v>
      </c>
      <c r="D3923" s="164">
        <v>2</v>
      </c>
      <c r="E3923" s="7">
        <v>550</v>
      </c>
      <c r="F3923" s="7">
        <v>0</v>
      </c>
      <c r="G3923" s="7">
        <v>0</v>
      </c>
      <c r="H3923" s="7">
        <v>0</v>
      </c>
      <c r="I3923" s="7">
        <v>550</v>
      </c>
      <c r="J3923" s="7">
        <v>0</v>
      </c>
      <c r="K3923" s="7">
        <v>550</v>
      </c>
      <c r="L3923" s="164">
        <v>1</v>
      </c>
      <c r="M3923" s="16">
        <v>0</v>
      </c>
      <c r="N3923" s="13">
        <v>46127</v>
      </c>
    </row>
    <row r="3924" spans="1:14" x14ac:dyDescent="0.15">
      <c r="A3924" s="163" t="s">
        <v>493</v>
      </c>
      <c r="B3924" s="164">
        <v>10264</v>
      </c>
      <c r="C3924" s="163" t="s">
        <v>9</v>
      </c>
      <c r="D3924" s="164">
        <v>9</v>
      </c>
      <c r="E3924" s="7">
        <v>1710</v>
      </c>
      <c r="F3924" s="7">
        <v>0</v>
      </c>
      <c r="G3924" s="7">
        <v>0</v>
      </c>
      <c r="H3924" s="7">
        <v>0</v>
      </c>
      <c r="I3924" s="7">
        <v>1710</v>
      </c>
      <c r="J3924" s="7">
        <v>0</v>
      </c>
      <c r="K3924" s="7">
        <v>1710</v>
      </c>
      <c r="L3924" s="164">
        <v>1</v>
      </c>
      <c r="M3924" s="16">
        <v>0</v>
      </c>
      <c r="N3924" s="13">
        <v>46127</v>
      </c>
    </row>
    <row r="3925" spans="1:14" x14ac:dyDescent="0.15">
      <c r="A3925" s="163" t="s">
        <v>686</v>
      </c>
      <c r="B3925" s="164">
        <v>10366</v>
      </c>
      <c r="C3925" s="163" t="s">
        <v>9</v>
      </c>
      <c r="D3925" s="164">
        <v>1</v>
      </c>
      <c r="E3925" s="7">
        <v>270</v>
      </c>
      <c r="F3925" s="7">
        <v>0</v>
      </c>
      <c r="G3925" s="7">
        <v>0</v>
      </c>
      <c r="H3925" s="7">
        <v>27</v>
      </c>
      <c r="I3925" s="7">
        <v>243</v>
      </c>
      <c r="J3925" s="7">
        <v>0</v>
      </c>
      <c r="K3925" s="7">
        <v>243</v>
      </c>
      <c r="L3925" s="164">
        <v>1</v>
      </c>
      <c r="M3925" s="16">
        <v>0</v>
      </c>
      <c r="N3925" s="13">
        <v>46127</v>
      </c>
    </row>
    <row r="3926" spans="1:14" x14ac:dyDescent="0.15">
      <c r="A3926" s="163" t="s">
        <v>587</v>
      </c>
      <c r="B3926" s="164">
        <v>10381</v>
      </c>
      <c r="C3926" s="163" t="s">
        <v>9</v>
      </c>
      <c r="D3926" s="164">
        <v>1</v>
      </c>
      <c r="E3926" s="7">
        <v>225</v>
      </c>
      <c r="F3926" s="7">
        <v>0</v>
      </c>
      <c r="G3926" s="7">
        <v>0</v>
      </c>
      <c r="H3926" s="7">
        <v>22.5</v>
      </c>
      <c r="I3926" s="7">
        <v>202.5</v>
      </c>
      <c r="J3926" s="7">
        <v>0</v>
      </c>
      <c r="K3926" s="7">
        <v>202.5</v>
      </c>
      <c r="L3926" s="164">
        <v>1</v>
      </c>
      <c r="M3926" s="16">
        <v>0</v>
      </c>
      <c r="N3926" s="13">
        <v>46127</v>
      </c>
    </row>
    <row r="3927" spans="1:14" x14ac:dyDescent="0.15">
      <c r="A3927" s="163" t="s">
        <v>544</v>
      </c>
      <c r="B3927" s="164">
        <v>10375</v>
      </c>
      <c r="C3927" s="163" t="s">
        <v>9</v>
      </c>
      <c r="D3927" s="164">
        <v>1</v>
      </c>
      <c r="E3927" s="7">
        <v>255</v>
      </c>
      <c r="F3927" s="7">
        <v>0</v>
      </c>
      <c r="G3927" s="7">
        <v>0</v>
      </c>
      <c r="H3927" s="7">
        <v>25.5</v>
      </c>
      <c r="I3927" s="7">
        <v>229.5</v>
      </c>
      <c r="J3927" s="7">
        <v>0</v>
      </c>
      <c r="K3927" s="7">
        <v>229.5</v>
      </c>
      <c r="L3927" s="164">
        <v>1</v>
      </c>
      <c r="M3927" s="16">
        <v>0</v>
      </c>
      <c r="N3927" s="13">
        <v>46127</v>
      </c>
    </row>
    <row r="3928" spans="1:14" x14ac:dyDescent="0.15">
      <c r="A3928" s="163" t="s">
        <v>527</v>
      </c>
      <c r="B3928" s="164">
        <v>10382</v>
      </c>
      <c r="C3928" s="163" t="s">
        <v>9</v>
      </c>
      <c r="D3928" s="164">
        <v>1</v>
      </c>
      <c r="E3928" s="7">
        <v>235</v>
      </c>
      <c r="F3928" s="7">
        <v>0</v>
      </c>
      <c r="G3928" s="7">
        <v>0</v>
      </c>
      <c r="H3928" s="7">
        <v>0</v>
      </c>
      <c r="I3928" s="7">
        <v>235</v>
      </c>
      <c r="J3928" s="7">
        <v>0</v>
      </c>
      <c r="K3928" s="7">
        <v>235</v>
      </c>
      <c r="L3928" s="164">
        <v>1</v>
      </c>
      <c r="M3928" s="16">
        <v>0</v>
      </c>
      <c r="N3928" s="13">
        <v>46127</v>
      </c>
    </row>
    <row r="3929" spans="1:14" x14ac:dyDescent="0.15">
      <c r="A3929" s="163" t="s">
        <v>509</v>
      </c>
      <c r="B3929" s="164">
        <v>10364</v>
      </c>
      <c r="C3929" s="163" t="s">
        <v>9</v>
      </c>
      <c r="D3929" s="164">
        <v>1</v>
      </c>
      <c r="E3929" s="7">
        <v>330</v>
      </c>
      <c r="F3929" s="7">
        <v>0</v>
      </c>
      <c r="G3929" s="7">
        <v>0</v>
      </c>
      <c r="H3929" s="7">
        <v>0</v>
      </c>
      <c r="I3929" s="7">
        <v>330</v>
      </c>
      <c r="J3929" s="7">
        <v>0</v>
      </c>
      <c r="K3929" s="7">
        <v>330</v>
      </c>
      <c r="L3929" s="164">
        <v>1</v>
      </c>
      <c r="M3929" s="16">
        <v>0</v>
      </c>
      <c r="N3929" s="13">
        <v>46127</v>
      </c>
    </row>
    <row r="3930" spans="1:14" x14ac:dyDescent="0.15">
      <c r="A3930" s="163" t="s">
        <v>630</v>
      </c>
      <c r="B3930" s="164">
        <v>10374</v>
      </c>
      <c r="C3930" s="163" t="s">
        <v>9</v>
      </c>
      <c r="D3930" s="164">
        <v>1</v>
      </c>
      <c r="E3930" s="7">
        <v>275</v>
      </c>
      <c r="F3930" s="7">
        <v>0</v>
      </c>
      <c r="G3930" s="7">
        <v>0</v>
      </c>
      <c r="H3930" s="7">
        <v>0</v>
      </c>
      <c r="I3930" s="7">
        <v>275</v>
      </c>
      <c r="J3930" s="7">
        <v>0</v>
      </c>
      <c r="K3930" s="7">
        <v>275</v>
      </c>
      <c r="L3930" s="164">
        <v>1</v>
      </c>
      <c r="M3930" s="16">
        <v>0</v>
      </c>
      <c r="N3930" s="13">
        <v>46127</v>
      </c>
    </row>
    <row r="3931" spans="1:14" x14ac:dyDescent="0.15">
      <c r="A3931" s="163" t="s">
        <v>495</v>
      </c>
      <c r="B3931" s="164">
        <v>10354</v>
      </c>
      <c r="C3931" s="163" t="s">
        <v>19</v>
      </c>
      <c r="D3931" s="164">
        <v>1</v>
      </c>
      <c r="E3931" s="7">
        <v>350</v>
      </c>
      <c r="F3931" s="7">
        <v>0</v>
      </c>
      <c r="G3931" s="7">
        <v>0</v>
      </c>
      <c r="H3931" s="7">
        <v>70</v>
      </c>
      <c r="I3931" s="7">
        <v>280</v>
      </c>
      <c r="J3931" s="7">
        <v>0</v>
      </c>
      <c r="K3931" s="7">
        <v>280</v>
      </c>
      <c r="L3931" s="164">
        <v>1</v>
      </c>
      <c r="M3931" s="16">
        <v>0</v>
      </c>
      <c r="N3931" s="13">
        <v>46127</v>
      </c>
    </row>
    <row r="3932" spans="1:14" x14ac:dyDescent="0.15">
      <c r="A3932" s="163" t="s">
        <v>529</v>
      </c>
      <c r="B3932" s="164">
        <v>10353</v>
      </c>
      <c r="C3932" s="163" t="s">
        <v>19</v>
      </c>
      <c r="D3932" s="164">
        <v>2</v>
      </c>
      <c r="E3932" s="7">
        <v>700</v>
      </c>
      <c r="F3932" s="7">
        <v>0</v>
      </c>
      <c r="G3932" s="7">
        <v>0</v>
      </c>
      <c r="H3932" s="7">
        <v>0</v>
      </c>
      <c r="I3932" s="7">
        <v>700</v>
      </c>
      <c r="J3932" s="7">
        <v>0</v>
      </c>
      <c r="K3932" s="7">
        <v>700</v>
      </c>
      <c r="L3932" s="164">
        <v>1</v>
      </c>
      <c r="M3932" s="16">
        <v>0</v>
      </c>
      <c r="N3932" s="13">
        <v>46127</v>
      </c>
    </row>
    <row r="3933" spans="1:14" x14ac:dyDescent="0.15">
      <c r="A3933" s="163" t="s">
        <v>497</v>
      </c>
      <c r="B3933" s="164">
        <v>10359</v>
      </c>
      <c r="C3933" s="163" t="s">
        <v>19</v>
      </c>
      <c r="D3933" s="164">
        <v>1</v>
      </c>
      <c r="E3933" s="7">
        <v>385</v>
      </c>
      <c r="F3933" s="7">
        <v>0</v>
      </c>
      <c r="G3933" s="7">
        <v>0</v>
      </c>
      <c r="H3933" s="7">
        <v>0</v>
      </c>
      <c r="I3933" s="7">
        <v>385</v>
      </c>
      <c r="J3933" s="7">
        <v>0</v>
      </c>
      <c r="K3933" s="7">
        <v>385</v>
      </c>
      <c r="L3933" s="164">
        <v>1</v>
      </c>
      <c r="M3933" s="16">
        <v>0</v>
      </c>
      <c r="N3933" s="13">
        <v>46127</v>
      </c>
    </row>
    <row r="3934" spans="1:14" x14ac:dyDescent="0.15">
      <c r="A3934" s="163" t="s">
        <v>511</v>
      </c>
      <c r="B3934" s="164">
        <v>10227</v>
      </c>
      <c r="C3934" s="163" t="s">
        <v>19</v>
      </c>
      <c r="D3934" s="164">
        <v>1</v>
      </c>
      <c r="E3934" s="7">
        <v>385</v>
      </c>
      <c r="F3934" s="7">
        <v>0</v>
      </c>
      <c r="G3934" s="7">
        <v>0</v>
      </c>
      <c r="H3934" s="7">
        <v>0</v>
      </c>
      <c r="I3934" s="7">
        <v>385</v>
      </c>
      <c r="J3934" s="7">
        <v>0</v>
      </c>
      <c r="K3934" s="7">
        <v>385</v>
      </c>
      <c r="L3934" s="164">
        <v>1</v>
      </c>
      <c r="M3934" s="16">
        <v>0</v>
      </c>
      <c r="N3934" s="13">
        <v>46127</v>
      </c>
    </row>
    <row r="3935" spans="1:14" x14ac:dyDescent="0.15">
      <c r="A3935" s="163" t="s">
        <v>498</v>
      </c>
      <c r="B3935" s="164">
        <v>10356</v>
      </c>
      <c r="C3935" s="163" t="s">
        <v>19</v>
      </c>
      <c r="D3935" s="164">
        <v>3</v>
      </c>
      <c r="E3935" s="7">
        <v>1080</v>
      </c>
      <c r="F3935" s="7">
        <v>0</v>
      </c>
      <c r="G3935" s="7">
        <v>0</v>
      </c>
      <c r="H3935" s="7">
        <v>0</v>
      </c>
      <c r="I3935" s="7">
        <v>1080</v>
      </c>
      <c r="J3935" s="7">
        <v>0</v>
      </c>
      <c r="K3935" s="7">
        <v>1080</v>
      </c>
      <c r="L3935" s="164">
        <v>1</v>
      </c>
      <c r="M3935" s="16">
        <v>0</v>
      </c>
      <c r="N3935" s="13">
        <v>46127</v>
      </c>
    </row>
    <row r="3936" spans="1:14" x14ac:dyDescent="0.15">
      <c r="A3936" s="163" t="s">
        <v>512</v>
      </c>
      <c r="B3936" s="164">
        <v>10427</v>
      </c>
      <c r="C3936" s="163" t="s">
        <v>12</v>
      </c>
      <c r="D3936" s="164">
        <v>4</v>
      </c>
      <c r="E3936" s="7">
        <v>1436</v>
      </c>
      <c r="F3936" s="7">
        <v>0</v>
      </c>
      <c r="G3936" s="7">
        <v>0</v>
      </c>
      <c r="H3936" s="7">
        <v>73.88</v>
      </c>
      <c r="I3936" s="7">
        <v>1362.12</v>
      </c>
      <c r="J3936" s="7">
        <v>0</v>
      </c>
      <c r="K3936" s="7">
        <v>1362.12</v>
      </c>
      <c r="L3936" s="164">
        <v>1</v>
      </c>
      <c r="M3936" s="16">
        <v>0</v>
      </c>
      <c r="N3936" s="13">
        <v>46127</v>
      </c>
    </row>
    <row r="3937" spans="1:14" x14ac:dyDescent="0.15">
      <c r="A3937" s="163" t="s">
        <v>530</v>
      </c>
      <c r="B3937" s="164">
        <v>10409</v>
      </c>
      <c r="C3937" s="163" t="s">
        <v>4</v>
      </c>
      <c r="D3937" s="164">
        <v>1</v>
      </c>
      <c r="E3937" s="7">
        <v>335</v>
      </c>
      <c r="F3937" s="7">
        <v>0</v>
      </c>
      <c r="G3937" s="7">
        <v>0</v>
      </c>
      <c r="H3937" s="7">
        <v>0</v>
      </c>
      <c r="I3937" s="7">
        <v>335</v>
      </c>
      <c r="J3937" s="7">
        <v>0</v>
      </c>
      <c r="K3937" s="7">
        <v>335</v>
      </c>
      <c r="L3937" s="164">
        <v>1</v>
      </c>
      <c r="M3937" s="16">
        <v>0</v>
      </c>
      <c r="N3937" s="13">
        <v>46127</v>
      </c>
    </row>
    <row r="3938" spans="1:14" x14ac:dyDescent="0.15">
      <c r="A3938" s="163" t="s">
        <v>531</v>
      </c>
      <c r="B3938" s="164">
        <v>10417</v>
      </c>
      <c r="C3938" s="163" t="s">
        <v>79</v>
      </c>
      <c r="D3938" s="164">
        <v>1</v>
      </c>
      <c r="E3938" s="7">
        <v>195</v>
      </c>
      <c r="F3938" s="7">
        <v>0</v>
      </c>
      <c r="G3938" s="7">
        <v>0</v>
      </c>
      <c r="H3938" s="7">
        <v>0</v>
      </c>
      <c r="I3938" s="7">
        <v>195</v>
      </c>
      <c r="J3938" s="7">
        <v>0</v>
      </c>
      <c r="K3938" s="7">
        <v>195</v>
      </c>
      <c r="L3938" s="164">
        <v>1</v>
      </c>
      <c r="M3938" s="16">
        <v>0</v>
      </c>
      <c r="N3938" s="13">
        <v>46127</v>
      </c>
    </row>
    <row r="3939" spans="1:14" x14ac:dyDescent="0.15">
      <c r="A3939" s="163" t="s">
        <v>499</v>
      </c>
      <c r="B3939" s="164">
        <v>10423</v>
      </c>
      <c r="C3939" s="163" t="s">
        <v>79</v>
      </c>
      <c r="D3939" s="164">
        <v>1</v>
      </c>
      <c r="E3939" s="7">
        <v>280</v>
      </c>
      <c r="F3939" s="7">
        <v>0</v>
      </c>
      <c r="G3939" s="7">
        <v>0</v>
      </c>
      <c r="H3939" s="7">
        <v>27.8</v>
      </c>
      <c r="I3939" s="7">
        <v>252.2</v>
      </c>
      <c r="J3939" s="7">
        <v>0</v>
      </c>
      <c r="K3939" s="7">
        <v>252.2</v>
      </c>
      <c r="L3939" s="164">
        <v>1</v>
      </c>
      <c r="M3939" s="16">
        <v>0</v>
      </c>
      <c r="N3939" s="13">
        <v>46127</v>
      </c>
    </row>
    <row r="3940" spans="1:14" x14ac:dyDescent="0.15">
      <c r="A3940" s="163" t="s">
        <v>565</v>
      </c>
      <c r="B3940" s="164">
        <v>10403</v>
      </c>
      <c r="C3940" s="163" t="s">
        <v>35</v>
      </c>
      <c r="D3940" s="164">
        <v>3</v>
      </c>
      <c r="E3940" s="7">
        <v>1005</v>
      </c>
      <c r="F3940" s="7">
        <v>0</v>
      </c>
      <c r="G3940" s="7">
        <v>0</v>
      </c>
      <c r="H3940" s="7">
        <v>33.26</v>
      </c>
      <c r="I3940" s="7">
        <v>971.74</v>
      </c>
      <c r="J3940" s="7">
        <v>0</v>
      </c>
      <c r="K3940" s="7">
        <v>971.74</v>
      </c>
      <c r="L3940" s="164">
        <v>1</v>
      </c>
      <c r="M3940" s="16">
        <v>0</v>
      </c>
      <c r="N3940" s="13">
        <v>46127</v>
      </c>
    </row>
    <row r="3941" spans="1:14" x14ac:dyDescent="0.15">
      <c r="A3941" s="163" t="s">
        <v>569</v>
      </c>
      <c r="B3941" s="164">
        <v>10404</v>
      </c>
      <c r="C3941" s="163" t="s">
        <v>35</v>
      </c>
      <c r="D3941" s="164">
        <v>1</v>
      </c>
      <c r="E3941" s="7">
        <v>355</v>
      </c>
      <c r="F3941" s="7">
        <v>0</v>
      </c>
      <c r="G3941" s="7">
        <v>0</v>
      </c>
      <c r="H3941" s="7">
        <v>0</v>
      </c>
      <c r="I3941" s="7">
        <v>355</v>
      </c>
      <c r="J3941" s="7">
        <v>0</v>
      </c>
      <c r="K3941" s="7">
        <v>355</v>
      </c>
      <c r="L3941" s="164">
        <v>1</v>
      </c>
      <c r="M3941" s="16">
        <v>0</v>
      </c>
      <c r="N3941" s="13">
        <v>46127</v>
      </c>
    </row>
    <row r="3942" spans="1:14" x14ac:dyDescent="0.15">
      <c r="A3942" s="163" t="s">
        <v>893</v>
      </c>
      <c r="B3942" s="164">
        <v>10467</v>
      </c>
      <c r="C3942" s="163" t="s">
        <v>462</v>
      </c>
      <c r="D3942" s="164">
        <v>1</v>
      </c>
      <c r="E3942" s="7">
        <v>399</v>
      </c>
      <c r="F3942" s="7">
        <v>0</v>
      </c>
      <c r="G3942" s="7">
        <v>0</v>
      </c>
      <c r="H3942" s="7">
        <v>0</v>
      </c>
      <c r="I3942" s="7">
        <v>399</v>
      </c>
      <c r="J3942" s="7">
        <v>0</v>
      </c>
      <c r="K3942" s="7">
        <v>399</v>
      </c>
      <c r="L3942" s="164">
        <v>1</v>
      </c>
      <c r="M3942" s="16">
        <v>0</v>
      </c>
      <c r="N3942" s="13">
        <v>46127</v>
      </c>
    </row>
    <row r="3943" spans="1:14" x14ac:dyDescent="0.15">
      <c r="A3943" s="163" t="s">
        <v>872</v>
      </c>
      <c r="B3943" s="164">
        <v>10754</v>
      </c>
      <c r="C3943" s="163" t="s">
        <v>727</v>
      </c>
      <c r="D3943" s="164">
        <v>1</v>
      </c>
      <c r="E3943" s="7">
        <v>218</v>
      </c>
      <c r="F3943" s="7">
        <v>0</v>
      </c>
      <c r="G3943" s="7">
        <v>0</v>
      </c>
      <c r="H3943" s="7">
        <v>0</v>
      </c>
      <c r="I3943" s="7">
        <v>218</v>
      </c>
      <c r="J3943" s="7">
        <v>0</v>
      </c>
      <c r="K3943" s="7">
        <v>218</v>
      </c>
      <c r="L3943" s="164">
        <v>1</v>
      </c>
      <c r="M3943" s="16">
        <v>0</v>
      </c>
      <c r="N3943" s="13">
        <v>46127</v>
      </c>
    </row>
    <row r="3944" spans="1:14" x14ac:dyDescent="0.15">
      <c r="A3944" s="163" t="s">
        <v>894</v>
      </c>
      <c r="B3944" s="164">
        <v>10641122222</v>
      </c>
      <c r="C3944" s="163" t="s">
        <v>462</v>
      </c>
      <c r="D3944" s="164">
        <v>1</v>
      </c>
      <c r="E3944" s="7">
        <v>370</v>
      </c>
      <c r="F3944" s="7">
        <v>0</v>
      </c>
      <c r="G3944" s="7">
        <v>0</v>
      </c>
      <c r="H3944" s="7">
        <v>0</v>
      </c>
      <c r="I3944" s="7">
        <v>370</v>
      </c>
      <c r="J3944" s="7">
        <v>0</v>
      </c>
      <c r="K3944" s="7">
        <v>370</v>
      </c>
      <c r="L3944" s="164">
        <v>1</v>
      </c>
      <c r="M3944" s="16">
        <v>0</v>
      </c>
      <c r="N3944" s="13">
        <v>46127</v>
      </c>
    </row>
    <row r="3945" spans="1:14" x14ac:dyDescent="0.15">
      <c r="A3945" s="163" t="s">
        <v>874</v>
      </c>
      <c r="B3945" s="164">
        <v>10746</v>
      </c>
      <c r="C3945" s="163" t="s">
        <v>727</v>
      </c>
      <c r="D3945" s="164">
        <v>1</v>
      </c>
      <c r="E3945" s="7">
        <v>218</v>
      </c>
      <c r="F3945" s="7">
        <v>0</v>
      </c>
      <c r="G3945" s="7">
        <v>0</v>
      </c>
      <c r="H3945" s="7">
        <v>0</v>
      </c>
      <c r="I3945" s="7">
        <v>218</v>
      </c>
      <c r="J3945" s="7">
        <v>0</v>
      </c>
      <c r="K3945" s="7">
        <v>218</v>
      </c>
      <c r="L3945" s="164">
        <v>1</v>
      </c>
      <c r="M3945" s="16">
        <v>0</v>
      </c>
      <c r="N3945" s="13">
        <v>46127</v>
      </c>
    </row>
    <row r="3946" spans="1:14" x14ac:dyDescent="0.15">
      <c r="A3946" s="163" t="s">
        <v>854</v>
      </c>
      <c r="B3946" s="164">
        <v>10579</v>
      </c>
      <c r="C3946" s="163" t="s">
        <v>462</v>
      </c>
      <c r="D3946" s="164">
        <v>1</v>
      </c>
      <c r="E3946" s="7">
        <v>305</v>
      </c>
      <c r="F3946" s="7">
        <v>0</v>
      </c>
      <c r="G3946" s="7">
        <v>0</v>
      </c>
      <c r="H3946" s="7">
        <v>0</v>
      </c>
      <c r="I3946" s="7">
        <v>305</v>
      </c>
      <c r="J3946" s="7">
        <v>0</v>
      </c>
      <c r="K3946" s="7">
        <v>305</v>
      </c>
      <c r="L3946" s="164">
        <v>1</v>
      </c>
      <c r="M3946" s="16">
        <v>0</v>
      </c>
      <c r="N3946" s="13">
        <v>46127</v>
      </c>
    </row>
    <row r="3947" spans="1:14" x14ac:dyDescent="0.15">
      <c r="A3947" s="163" t="s">
        <v>895</v>
      </c>
      <c r="B3947" s="164">
        <v>10604</v>
      </c>
      <c r="C3947" s="163" t="s">
        <v>462</v>
      </c>
      <c r="D3947" s="164">
        <v>1</v>
      </c>
      <c r="E3947" s="7">
        <v>370</v>
      </c>
      <c r="F3947" s="7">
        <v>0</v>
      </c>
      <c r="G3947" s="7">
        <v>0</v>
      </c>
      <c r="H3947" s="7">
        <v>0</v>
      </c>
      <c r="I3947" s="7">
        <v>370</v>
      </c>
      <c r="J3947" s="7">
        <v>0</v>
      </c>
      <c r="K3947" s="7">
        <v>370</v>
      </c>
      <c r="L3947" s="164">
        <v>1</v>
      </c>
      <c r="M3947" s="16">
        <v>0</v>
      </c>
      <c r="N3947" s="13">
        <v>46127</v>
      </c>
    </row>
    <row r="3948" spans="1:14" x14ac:dyDescent="0.15">
      <c r="A3948" s="163" t="s">
        <v>429</v>
      </c>
      <c r="B3948" s="164">
        <v>10632</v>
      </c>
      <c r="C3948" s="163" t="s">
        <v>727</v>
      </c>
      <c r="D3948" s="164">
        <v>2</v>
      </c>
      <c r="E3948" s="7">
        <v>318</v>
      </c>
      <c r="F3948" s="7">
        <v>0</v>
      </c>
      <c r="G3948" s="7">
        <v>0</v>
      </c>
      <c r="H3948" s="7">
        <v>16.93</v>
      </c>
      <c r="I3948" s="7">
        <v>301.07</v>
      </c>
      <c r="J3948" s="7">
        <v>0</v>
      </c>
      <c r="K3948" s="7">
        <v>301.07</v>
      </c>
      <c r="L3948" s="164">
        <v>1</v>
      </c>
      <c r="M3948" s="16">
        <v>0</v>
      </c>
      <c r="N3948" s="13">
        <v>46127</v>
      </c>
    </row>
    <row r="3949" spans="1:14" x14ac:dyDescent="0.15">
      <c r="A3949" s="163" t="s">
        <v>798</v>
      </c>
      <c r="B3949" s="164">
        <v>10660</v>
      </c>
      <c r="C3949" s="163" t="s">
        <v>9</v>
      </c>
      <c r="D3949" s="164">
        <v>1</v>
      </c>
      <c r="E3949" s="7">
        <v>265</v>
      </c>
      <c r="F3949" s="7">
        <v>0</v>
      </c>
      <c r="G3949" s="7">
        <v>0</v>
      </c>
      <c r="H3949" s="7">
        <v>0</v>
      </c>
      <c r="I3949" s="7">
        <v>265</v>
      </c>
      <c r="J3949" s="7">
        <v>0</v>
      </c>
      <c r="K3949" s="7">
        <v>265</v>
      </c>
      <c r="L3949" s="164">
        <v>1</v>
      </c>
      <c r="M3949" s="16">
        <v>0</v>
      </c>
      <c r="N3949" s="13">
        <v>46128</v>
      </c>
    </row>
    <row r="3950" spans="1:14" x14ac:dyDescent="0.15">
      <c r="A3950" s="163" t="s">
        <v>501</v>
      </c>
      <c r="B3950" s="164">
        <v>10450</v>
      </c>
      <c r="C3950" s="163" t="s">
        <v>38</v>
      </c>
      <c r="D3950" s="164">
        <v>1</v>
      </c>
      <c r="E3950" s="7">
        <v>470</v>
      </c>
      <c r="F3950" s="7">
        <v>0</v>
      </c>
      <c r="G3950" s="7">
        <v>0</v>
      </c>
      <c r="H3950" s="7">
        <v>0</v>
      </c>
      <c r="I3950" s="7">
        <v>470</v>
      </c>
      <c r="J3950" s="7">
        <v>0</v>
      </c>
      <c r="K3950" s="7">
        <v>470</v>
      </c>
      <c r="L3950" s="164">
        <v>1</v>
      </c>
      <c r="M3950" s="16">
        <v>0</v>
      </c>
      <c r="N3950" s="13">
        <v>46128</v>
      </c>
    </row>
    <row r="3951" spans="1:14" x14ac:dyDescent="0.15">
      <c r="A3951" s="163" t="s">
        <v>611</v>
      </c>
      <c r="B3951" s="164">
        <v>10455</v>
      </c>
      <c r="C3951" s="163" t="s">
        <v>38</v>
      </c>
      <c r="D3951" s="164">
        <v>1</v>
      </c>
      <c r="E3951" s="7">
        <v>465</v>
      </c>
      <c r="F3951" s="7">
        <v>0</v>
      </c>
      <c r="G3951" s="7">
        <v>0</v>
      </c>
      <c r="H3951" s="7">
        <v>0</v>
      </c>
      <c r="I3951" s="7">
        <v>465</v>
      </c>
      <c r="J3951" s="7">
        <v>0</v>
      </c>
      <c r="K3951" s="7">
        <v>465</v>
      </c>
      <c r="L3951" s="164">
        <v>1</v>
      </c>
      <c r="M3951" s="16">
        <v>0</v>
      </c>
      <c r="N3951" s="13">
        <v>46128</v>
      </c>
    </row>
    <row r="3952" spans="1:14" x14ac:dyDescent="0.15">
      <c r="A3952" s="163" t="s">
        <v>478</v>
      </c>
      <c r="B3952" s="164">
        <v>10461</v>
      </c>
      <c r="C3952" s="163" t="s">
        <v>38</v>
      </c>
      <c r="D3952" s="164">
        <v>2</v>
      </c>
      <c r="E3952" s="7">
        <v>550</v>
      </c>
      <c r="F3952" s="7">
        <v>0</v>
      </c>
      <c r="G3952" s="7">
        <v>0</v>
      </c>
      <c r="H3952" s="7">
        <v>0</v>
      </c>
      <c r="I3952" s="7">
        <v>550</v>
      </c>
      <c r="J3952" s="7">
        <v>0</v>
      </c>
      <c r="K3952" s="7">
        <v>550</v>
      </c>
      <c r="L3952" s="164">
        <v>1</v>
      </c>
      <c r="M3952" s="16">
        <v>0</v>
      </c>
      <c r="N3952" s="13">
        <v>46128</v>
      </c>
    </row>
    <row r="3953" spans="1:14" x14ac:dyDescent="0.15">
      <c r="A3953" s="163" t="s">
        <v>680</v>
      </c>
      <c r="B3953" s="164">
        <v>10152</v>
      </c>
      <c r="C3953" s="163" t="s">
        <v>519</v>
      </c>
      <c r="D3953" s="164">
        <v>1</v>
      </c>
      <c r="E3953" s="7">
        <v>350</v>
      </c>
      <c r="F3953" s="7">
        <v>0</v>
      </c>
      <c r="G3953" s="7">
        <v>0</v>
      </c>
      <c r="H3953" s="7">
        <v>0</v>
      </c>
      <c r="I3953" s="7">
        <v>350</v>
      </c>
      <c r="J3953" s="7">
        <v>0</v>
      </c>
      <c r="K3953" s="7">
        <v>350</v>
      </c>
      <c r="L3953" s="164">
        <v>1</v>
      </c>
      <c r="M3953" s="16">
        <v>0</v>
      </c>
      <c r="N3953" s="13">
        <v>46128</v>
      </c>
    </row>
    <row r="3954" spans="1:14" x14ac:dyDescent="0.15">
      <c r="A3954" s="163" t="s">
        <v>559</v>
      </c>
      <c r="B3954" s="164">
        <v>10168</v>
      </c>
      <c r="C3954" s="163" t="s">
        <v>519</v>
      </c>
      <c r="D3954" s="164">
        <v>1</v>
      </c>
      <c r="E3954" s="7">
        <v>385</v>
      </c>
      <c r="F3954" s="7">
        <v>0</v>
      </c>
      <c r="G3954" s="7">
        <v>0</v>
      </c>
      <c r="H3954" s="7">
        <v>0</v>
      </c>
      <c r="I3954" s="7">
        <v>385</v>
      </c>
      <c r="J3954" s="7">
        <v>0</v>
      </c>
      <c r="K3954" s="7">
        <v>385</v>
      </c>
      <c r="L3954" s="164">
        <v>1</v>
      </c>
      <c r="M3954" s="16">
        <v>0</v>
      </c>
      <c r="N3954" s="13">
        <v>46128</v>
      </c>
    </row>
    <row r="3955" spans="1:14" x14ac:dyDescent="0.15">
      <c r="A3955" s="163" t="s">
        <v>549</v>
      </c>
      <c r="B3955" s="164">
        <v>10157</v>
      </c>
      <c r="C3955" s="163" t="s">
        <v>519</v>
      </c>
      <c r="D3955" s="164">
        <v>2</v>
      </c>
      <c r="E3955" s="7">
        <v>700</v>
      </c>
      <c r="F3955" s="7">
        <v>0</v>
      </c>
      <c r="G3955" s="7">
        <v>0</v>
      </c>
      <c r="H3955" s="7">
        <v>0</v>
      </c>
      <c r="I3955" s="7">
        <v>700</v>
      </c>
      <c r="J3955" s="7">
        <v>0</v>
      </c>
      <c r="K3955" s="7">
        <v>700</v>
      </c>
      <c r="L3955" s="164">
        <v>1</v>
      </c>
      <c r="M3955" s="16">
        <v>0</v>
      </c>
      <c r="N3955" s="13">
        <v>46128</v>
      </c>
    </row>
    <row r="3956" spans="1:14" x14ac:dyDescent="0.15">
      <c r="A3956" s="163" t="s">
        <v>583</v>
      </c>
      <c r="B3956" s="164">
        <v>10158</v>
      </c>
      <c r="C3956" s="163" t="s">
        <v>519</v>
      </c>
      <c r="D3956" s="164">
        <v>1</v>
      </c>
      <c r="E3956" s="7">
        <v>385</v>
      </c>
      <c r="F3956" s="7">
        <v>0</v>
      </c>
      <c r="G3956" s="7">
        <v>0</v>
      </c>
      <c r="H3956" s="7">
        <v>0</v>
      </c>
      <c r="I3956" s="7">
        <v>385</v>
      </c>
      <c r="J3956" s="7">
        <v>0</v>
      </c>
      <c r="K3956" s="7">
        <v>385</v>
      </c>
      <c r="L3956" s="164">
        <v>1</v>
      </c>
      <c r="M3956" s="16">
        <v>0</v>
      </c>
      <c r="N3956" s="13">
        <v>46128</v>
      </c>
    </row>
    <row r="3957" spans="1:14" x14ac:dyDescent="0.15">
      <c r="A3957" s="163" t="s">
        <v>550</v>
      </c>
      <c r="B3957" s="164">
        <v>10072</v>
      </c>
      <c r="C3957" s="163" t="s">
        <v>481</v>
      </c>
      <c r="D3957" s="164">
        <v>1</v>
      </c>
      <c r="E3957" s="7">
        <v>315</v>
      </c>
      <c r="F3957" s="7">
        <v>0</v>
      </c>
      <c r="G3957" s="7">
        <v>0</v>
      </c>
      <c r="H3957" s="7">
        <v>0</v>
      </c>
      <c r="I3957" s="7">
        <v>315</v>
      </c>
      <c r="J3957" s="7">
        <v>0</v>
      </c>
      <c r="K3957" s="7">
        <v>315</v>
      </c>
      <c r="L3957" s="164">
        <v>1</v>
      </c>
      <c r="M3957" s="16">
        <v>0</v>
      </c>
      <c r="N3957" s="13">
        <v>46128</v>
      </c>
    </row>
    <row r="3958" spans="1:14" x14ac:dyDescent="0.15">
      <c r="A3958" s="163" t="s">
        <v>554</v>
      </c>
      <c r="B3958" s="164">
        <v>10067</v>
      </c>
      <c r="C3958" s="163" t="s">
        <v>481</v>
      </c>
      <c r="D3958" s="164">
        <v>2</v>
      </c>
      <c r="E3958" s="7">
        <v>550</v>
      </c>
      <c r="F3958" s="7">
        <v>0</v>
      </c>
      <c r="G3958" s="7">
        <v>0</v>
      </c>
      <c r="H3958" s="7">
        <v>55</v>
      </c>
      <c r="I3958" s="7">
        <v>495</v>
      </c>
      <c r="J3958" s="7">
        <v>0</v>
      </c>
      <c r="K3958" s="7">
        <v>495</v>
      </c>
      <c r="L3958" s="164">
        <v>1</v>
      </c>
      <c r="M3958" s="16">
        <v>0</v>
      </c>
      <c r="N3958" s="13">
        <v>46128</v>
      </c>
    </row>
    <row r="3959" spans="1:14" x14ac:dyDescent="0.15">
      <c r="A3959" s="163" t="s">
        <v>538</v>
      </c>
      <c r="B3959" s="164">
        <v>10645</v>
      </c>
      <c r="C3959" s="163" t="s">
        <v>519</v>
      </c>
      <c r="D3959" s="164">
        <v>2</v>
      </c>
      <c r="E3959" s="7">
        <v>680</v>
      </c>
      <c r="F3959" s="7">
        <v>0</v>
      </c>
      <c r="G3959" s="7">
        <v>0</v>
      </c>
      <c r="H3959" s="7">
        <v>0</v>
      </c>
      <c r="I3959" s="7">
        <v>680</v>
      </c>
      <c r="J3959" s="7">
        <v>0</v>
      </c>
      <c r="K3959" s="7">
        <v>680</v>
      </c>
      <c r="L3959" s="164">
        <v>1</v>
      </c>
      <c r="M3959" s="16">
        <v>0</v>
      </c>
      <c r="N3959" s="13">
        <v>46128</v>
      </c>
    </row>
    <row r="3960" spans="1:14" x14ac:dyDescent="0.15">
      <c r="A3960" s="163" t="s">
        <v>518</v>
      </c>
      <c r="B3960" s="164">
        <v>10145</v>
      </c>
      <c r="C3960" s="163" t="s">
        <v>519</v>
      </c>
      <c r="D3960" s="164">
        <v>1</v>
      </c>
      <c r="E3960" s="7">
        <v>370</v>
      </c>
      <c r="F3960" s="7">
        <v>0</v>
      </c>
      <c r="G3960" s="7">
        <v>0</v>
      </c>
      <c r="H3960" s="7">
        <v>0</v>
      </c>
      <c r="I3960" s="7">
        <v>370</v>
      </c>
      <c r="J3960" s="7">
        <v>0</v>
      </c>
      <c r="K3960" s="7">
        <v>370</v>
      </c>
      <c r="L3960" s="164">
        <v>1</v>
      </c>
      <c r="M3960" s="16">
        <v>0</v>
      </c>
      <c r="N3960" s="13">
        <v>46128</v>
      </c>
    </row>
    <row r="3961" spans="1:14" x14ac:dyDescent="0.15">
      <c r="A3961" s="163" t="s">
        <v>482</v>
      </c>
      <c r="B3961" s="164">
        <v>10109</v>
      </c>
      <c r="C3961" s="163" t="s">
        <v>483</v>
      </c>
      <c r="D3961" s="164">
        <v>1</v>
      </c>
      <c r="E3961" s="7">
        <v>275</v>
      </c>
      <c r="F3961" s="7">
        <v>0</v>
      </c>
      <c r="G3961" s="7">
        <v>0</v>
      </c>
      <c r="H3961" s="7">
        <v>0</v>
      </c>
      <c r="I3961" s="7">
        <v>275</v>
      </c>
      <c r="J3961" s="7">
        <v>0</v>
      </c>
      <c r="K3961" s="7">
        <v>275</v>
      </c>
      <c r="L3961" s="164">
        <v>1</v>
      </c>
      <c r="M3961" s="16">
        <v>0</v>
      </c>
      <c r="N3961" s="13">
        <v>46128</v>
      </c>
    </row>
    <row r="3962" spans="1:14" x14ac:dyDescent="0.15">
      <c r="A3962" s="163" t="s">
        <v>576</v>
      </c>
      <c r="B3962" s="164">
        <v>10111</v>
      </c>
      <c r="C3962" s="163" t="s">
        <v>483</v>
      </c>
      <c r="D3962" s="164">
        <v>1</v>
      </c>
      <c r="E3962" s="7">
        <v>355</v>
      </c>
      <c r="F3962" s="7">
        <v>0</v>
      </c>
      <c r="G3962" s="7">
        <v>0</v>
      </c>
      <c r="H3962" s="7">
        <v>0</v>
      </c>
      <c r="I3962" s="7">
        <v>355</v>
      </c>
      <c r="J3962" s="7">
        <v>0</v>
      </c>
      <c r="K3962" s="7">
        <v>355</v>
      </c>
      <c r="L3962" s="164">
        <v>1</v>
      </c>
      <c r="M3962" s="16">
        <v>0</v>
      </c>
      <c r="N3962" s="13">
        <v>46128</v>
      </c>
    </row>
    <row r="3963" spans="1:14" x14ac:dyDescent="0.15">
      <c r="A3963" s="163" t="s">
        <v>733</v>
      </c>
      <c r="B3963" s="164">
        <v>10113</v>
      </c>
      <c r="C3963" s="163" t="s">
        <v>541</v>
      </c>
      <c r="D3963" s="164">
        <v>1</v>
      </c>
      <c r="E3963" s="7">
        <v>375</v>
      </c>
      <c r="F3963" s="7">
        <v>0</v>
      </c>
      <c r="G3963" s="7">
        <v>0</v>
      </c>
      <c r="H3963" s="7">
        <v>28.27</v>
      </c>
      <c r="I3963" s="7">
        <v>346.73</v>
      </c>
      <c r="J3963" s="7">
        <v>0</v>
      </c>
      <c r="K3963" s="7">
        <v>346.73</v>
      </c>
      <c r="L3963" s="164">
        <v>1</v>
      </c>
      <c r="M3963" s="16">
        <v>0</v>
      </c>
      <c r="N3963" s="13">
        <v>46128</v>
      </c>
    </row>
    <row r="3964" spans="1:14" x14ac:dyDescent="0.15">
      <c r="A3964" s="163" t="s">
        <v>561</v>
      </c>
      <c r="B3964" s="164">
        <v>10088</v>
      </c>
      <c r="C3964" s="163" t="s">
        <v>481</v>
      </c>
      <c r="D3964" s="164">
        <v>1</v>
      </c>
      <c r="E3964" s="7">
        <v>275</v>
      </c>
      <c r="F3964" s="7">
        <v>0</v>
      </c>
      <c r="G3964" s="7">
        <v>0</v>
      </c>
      <c r="H3964" s="7">
        <v>0</v>
      </c>
      <c r="I3964" s="7">
        <v>275</v>
      </c>
      <c r="J3964" s="7">
        <v>0</v>
      </c>
      <c r="K3964" s="7">
        <v>275</v>
      </c>
      <c r="L3964" s="164">
        <v>1</v>
      </c>
      <c r="M3964" s="16">
        <v>0</v>
      </c>
      <c r="N3964" s="13">
        <v>46128</v>
      </c>
    </row>
    <row r="3965" spans="1:14" x14ac:dyDescent="0.15">
      <c r="A3965" s="163" t="s">
        <v>487</v>
      </c>
      <c r="B3965" s="164">
        <v>10442</v>
      </c>
      <c r="C3965" s="163" t="s">
        <v>99</v>
      </c>
      <c r="D3965" s="164">
        <v>2</v>
      </c>
      <c r="E3965" s="7">
        <v>166</v>
      </c>
      <c r="F3965" s="7">
        <v>0</v>
      </c>
      <c r="G3965" s="7">
        <v>0</v>
      </c>
      <c r="H3965" s="7">
        <v>0</v>
      </c>
      <c r="I3965" s="7">
        <v>166</v>
      </c>
      <c r="J3965" s="7">
        <v>0</v>
      </c>
      <c r="K3965" s="7">
        <v>166</v>
      </c>
      <c r="L3965" s="164">
        <v>1</v>
      </c>
      <c r="M3965" s="16">
        <v>0</v>
      </c>
      <c r="N3965" s="13">
        <v>46128</v>
      </c>
    </row>
    <row r="3966" spans="1:14" x14ac:dyDescent="0.15">
      <c r="A3966" s="163" t="s">
        <v>757</v>
      </c>
      <c r="B3966" s="164">
        <v>10488</v>
      </c>
      <c r="C3966" s="163" t="s">
        <v>99</v>
      </c>
      <c r="D3966" s="164">
        <v>2</v>
      </c>
      <c r="E3966" s="7">
        <v>270</v>
      </c>
      <c r="F3966" s="7">
        <v>0</v>
      </c>
      <c r="G3966" s="7">
        <v>0</v>
      </c>
      <c r="H3966" s="7">
        <v>0</v>
      </c>
      <c r="I3966" s="7">
        <v>270</v>
      </c>
      <c r="J3966" s="7">
        <v>0</v>
      </c>
      <c r="K3966" s="7">
        <v>270</v>
      </c>
      <c r="L3966" s="164">
        <v>1</v>
      </c>
      <c r="M3966" s="16">
        <v>0</v>
      </c>
      <c r="N3966" s="13">
        <v>46128</v>
      </c>
    </row>
    <row r="3967" spans="1:14" x14ac:dyDescent="0.15">
      <c r="A3967" s="163" t="s">
        <v>489</v>
      </c>
      <c r="B3967" s="164">
        <v>10445</v>
      </c>
      <c r="C3967" s="163" t="s">
        <v>99</v>
      </c>
      <c r="D3967" s="164">
        <v>1</v>
      </c>
      <c r="E3967" s="7">
        <v>195</v>
      </c>
      <c r="F3967" s="7">
        <v>0</v>
      </c>
      <c r="G3967" s="7">
        <v>0</v>
      </c>
      <c r="H3967" s="7">
        <v>0</v>
      </c>
      <c r="I3967" s="7">
        <v>195</v>
      </c>
      <c r="J3967" s="7">
        <v>0</v>
      </c>
      <c r="K3967" s="7">
        <v>195</v>
      </c>
      <c r="L3967" s="164">
        <v>1</v>
      </c>
      <c r="M3967" s="16">
        <v>0</v>
      </c>
      <c r="N3967" s="13">
        <v>46128</v>
      </c>
    </row>
    <row r="3968" spans="1:14" x14ac:dyDescent="0.15">
      <c r="A3968" s="163" t="s">
        <v>853</v>
      </c>
      <c r="B3968" s="164">
        <v>10715</v>
      </c>
      <c r="C3968" s="163" t="s">
        <v>99</v>
      </c>
      <c r="D3968" s="164">
        <v>2</v>
      </c>
      <c r="E3968" s="7">
        <v>310</v>
      </c>
      <c r="F3968" s="7">
        <v>0</v>
      </c>
      <c r="G3968" s="7">
        <v>0</v>
      </c>
      <c r="H3968" s="7">
        <v>0</v>
      </c>
      <c r="I3968" s="7">
        <v>310</v>
      </c>
      <c r="J3968" s="7">
        <v>0</v>
      </c>
      <c r="K3968" s="7">
        <v>310</v>
      </c>
      <c r="L3968" s="164">
        <v>1</v>
      </c>
      <c r="M3968" s="16">
        <v>0</v>
      </c>
      <c r="N3968" s="13">
        <v>46128</v>
      </c>
    </row>
    <row r="3969" spans="1:14" x14ac:dyDescent="0.15">
      <c r="A3969" s="163" t="s">
        <v>542</v>
      </c>
      <c r="B3969" s="164">
        <v>10436</v>
      </c>
      <c r="C3969" s="163" t="s">
        <v>99</v>
      </c>
      <c r="D3969" s="164">
        <v>6</v>
      </c>
      <c r="E3969" s="7">
        <v>270</v>
      </c>
      <c r="F3969" s="7">
        <v>0</v>
      </c>
      <c r="G3969" s="7">
        <v>0</v>
      </c>
      <c r="H3969" s="7">
        <v>0</v>
      </c>
      <c r="I3969" s="7">
        <v>270</v>
      </c>
      <c r="J3969" s="7">
        <v>0</v>
      </c>
      <c r="K3969" s="7">
        <v>270</v>
      </c>
      <c r="L3969" s="164">
        <v>1</v>
      </c>
      <c r="M3969" s="16">
        <v>0</v>
      </c>
      <c r="N3969" s="13">
        <v>46128</v>
      </c>
    </row>
    <row r="3970" spans="1:14" x14ac:dyDescent="0.15">
      <c r="A3970" s="163" t="s">
        <v>824</v>
      </c>
      <c r="B3970" s="164">
        <v>10447</v>
      </c>
      <c r="C3970" s="163" t="s">
        <v>99</v>
      </c>
      <c r="D3970" s="164">
        <v>1</v>
      </c>
      <c r="E3970" s="7">
        <v>210</v>
      </c>
      <c r="F3970" s="7">
        <v>0</v>
      </c>
      <c r="G3970" s="7">
        <v>0</v>
      </c>
      <c r="H3970" s="7">
        <v>0</v>
      </c>
      <c r="I3970" s="7">
        <v>210</v>
      </c>
      <c r="J3970" s="7">
        <v>0</v>
      </c>
      <c r="K3970" s="7">
        <v>210</v>
      </c>
      <c r="L3970" s="164">
        <v>1</v>
      </c>
      <c r="M3970" s="16">
        <v>0</v>
      </c>
      <c r="N3970" s="13">
        <v>46128</v>
      </c>
    </row>
    <row r="3971" spans="1:14" x14ac:dyDescent="0.15">
      <c r="A3971" s="163" t="s">
        <v>626</v>
      </c>
      <c r="B3971" s="164">
        <v>10471</v>
      </c>
      <c r="C3971" s="163" t="s">
        <v>5</v>
      </c>
      <c r="D3971" s="164">
        <v>1</v>
      </c>
      <c r="E3971" s="7">
        <v>495</v>
      </c>
      <c r="F3971" s="7">
        <v>0</v>
      </c>
      <c r="G3971" s="7">
        <v>0</v>
      </c>
      <c r="H3971" s="7">
        <v>0</v>
      </c>
      <c r="I3971" s="7">
        <v>495</v>
      </c>
      <c r="J3971" s="7">
        <v>0</v>
      </c>
      <c r="K3971" s="7">
        <v>495</v>
      </c>
      <c r="L3971" s="164">
        <v>1</v>
      </c>
      <c r="M3971" s="16">
        <v>0</v>
      </c>
      <c r="N3971" s="13">
        <v>46128</v>
      </c>
    </row>
    <row r="3972" spans="1:14" x14ac:dyDescent="0.15">
      <c r="A3972" s="163" t="s">
        <v>552</v>
      </c>
      <c r="B3972" s="164">
        <v>10211</v>
      </c>
      <c r="C3972" s="163" t="s">
        <v>491</v>
      </c>
      <c r="D3972" s="164">
        <v>1</v>
      </c>
      <c r="E3972" s="7">
        <v>265</v>
      </c>
      <c r="F3972" s="7">
        <v>0</v>
      </c>
      <c r="G3972" s="7">
        <v>0</v>
      </c>
      <c r="H3972" s="7">
        <v>19.97</v>
      </c>
      <c r="I3972" s="7">
        <v>245.03</v>
      </c>
      <c r="J3972" s="7">
        <v>0</v>
      </c>
      <c r="K3972" s="7">
        <v>245.03</v>
      </c>
      <c r="L3972" s="164">
        <v>1</v>
      </c>
      <c r="M3972" s="16">
        <v>0</v>
      </c>
      <c r="N3972" s="13">
        <v>46128</v>
      </c>
    </row>
    <row r="3973" spans="1:14" x14ac:dyDescent="0.15">
      <c r="A3973" s="163" t="s">
        <v>594</v>
      </c>
      <c r="B3973" s="164">
        <v>10212</v>
      </c>
      <c r="C3973" s="163" t="s">
        <v>491</v>
      </c>
      <c r="D3973" s="164">
        <v>1</v>
      </c>
      <c r="E3973" s="7">
        <v>245</v>
      </c>
      <c r="F3973" s="7">
        <v>0</v>
      </c>
      <c r="G3973" s="7">
        <v>0</v>
      </c>
      <c r="H3973" s="7">
        <v>0</v>
      </c>
      <c r="I3973" s="7">
        <v>245</v>
      </c>
      <c r="J3973" s="7">
        <v>0</v>
      </c>
      <c r="K3973" s="7">
        <v>245</v>
      </c>
      <c r="L3973" s="164">
        <v>1</v>
      </c>
      <c r="M3973" s="16">
        <v>0</v>
      </c>
      <c r="N3973" s="13">
        <v>46128</v>
      </c>
    </row>
    <row r="3974" spans="1:14" x14ac:dyDescent="0.15">
      <c r="A3974" s="163" t="s">
        <v>506</v>
      </c>
      <c r="B3974" s="164">
        <v>10221</v>
      </c>
      <c r="C3974" s="163" t="s">
        <v>491</v>
      </c>
      <c r="D3974" s="164">
        <v>7</v>
      </c>
      <c r="E3974" s="7">
        <v>1785</v>
      </c>
      <c r="F3974" s="7">
        <v>0</v>
      </c>
      <c r="G3974" s="7">
        <v>0</v>
      </c>
      <c r="H3974" s="7">
        <v>0</v>
      </c>
      <c r="I3974" s="7">
        <v>1785</v>
      </c>
      <c r="J3974" s="7">
        <v>0</v>
      </c>
      <c r="K3974" s="7">
        <v>1785</v>
      </c>
      <c r="L3974" s="164">
        <v>1</v>
      </c>
      <c r="M3974" s="16">
        <v>0</v>
      </c>
      <c r="N3974" s="13">
        <v>46128</v>
      </c>
    </row>
    <row r="3975" spans="1:14" x14ac:dyDescent="0.15">
      <c r="A3975" s="163" t="s">
        <v>562</v>
      </c>
      <c r="B3975" s="164">
        <v>10218</v>
      </c>
      <c r="C3975" s="163" t="s">
        <v>491</v>
      </c>
      <c r="D3975" s="164">
        <v>1</v>
      </c>
      <c r="E3975" s="7">
        <v>245</v>
      </c>
      <c r="F3975" s="7">
        <v>0</v>
      </c>
      <c r="G3975" s="7">
        <v>0</v>
      </c>
      <c r="H3975" s="7">
        <v>0</v>
      </c>
      <c r="I3975" s="7">
        <v>245</v>
      </c>
      <c r="J3975" s="7">
        <v>0</v>
      </c>
      <c r="K3975" s="7">
        <v>245</v>
      </c>
      <c r="L3975" s="164">
        <v>1</v>
      </c>
      <c r="M3975" s="16">
        <v>0</v>
      </c>
      <c r="N3975" s="13">
        <v>46128</v>
      </c>
    </row>
    <row r="3976" spans="1:14" x14ac:dyDescent="0.15">
      <c r="A3976" s="163" t="s">
        <v>492</v>
      </c>
      <c r="B3976" s="164">
        <v>10216</v>
      </c>
      <c r="C3976" s="163" t="s">
        <v>491</v>
      </c>
      <c r="D3976" s="164">
        <v>1</v>
      </c>
      <c r="E3976" s="7">
        <v>245</v>
      </c>
      <c r="F3976" s="7">
        <v>0</v>
      </c>
      <c r="G3976" s="7">
        <v>0</v>
      </c>
      <c r="H3976" s="7">
        <v>0</v>
      </c>
      <c r="I3976" s="7">
        <v>245</v>
      </c>
      <c r="J3976" s="7">
        <v>0</v>
      </c>
      <c r="K3976" s="7">
        <v>245</v>
      </c>
      <c r="L3976" s="164">
        <v>1</v>
      </c>
      <c r="M3976" s="16">
        <v>0</v>
      </c>
      <c r="N3976" s="13">
        <v>46128</v>
      </c>
    </row>
    <row r="3977" spans="1:14" x14ac:dyDescent="0.15">
      <c r="A3977" s="163" t="s">
        <v>493</v>
      </c>
      <c r="B3977" s="164">
        <v>10264</v>
      </c>
      <c r="C3977" s="163" t="s">
        <v>9</v>
      </c>
      <c r="D3977" s="164">
        <v>6</v>
      </c>
      <c r="E3977" s="7">
        <v>1140</v>
      </c>
      <c r="F3977" s="7">
        <v>0</v>
      </c>
      <c r="G3977" s="7">
        <v>0</v>
      </c>
      <c r="H3977" s="7">
        <v>63.55</v>
      </c>
      <c r="I3977" s="7">
        <v>1076.45</v>
      </c>
      <c r="J3977" s="7">
        <v>0</v>
      </c>
      <c r="K3977" s="7">
        <v>1076.45</v>
      </c>
      <c r="L3977" s="164">
        <v>1</v>
      </c>
      <c r="M3977" s="16">
        <v>0</v>
      </c>
      <c r="N3977" s="13">
        <v>46128</v>
      </c>
    </row>
    <row r="3978" spans="1:14" x14ac:dyDescent="0.15">
      <c r="A3978" s="163" t="s">
        <v>557</v>
      </c>
      <c r="B3978" s="164">
        <v>10368</v>
      </c>
      <c r="C3978" s="163" t="s">
        <v>9</v>
      </c>
      <c r="D3978" s="164">
        <v>1</v>
      </c>
      <c r="E3978" s="7">
        <v>265</v>
      </c>
      <c r="F3978" s="7">
        <v>0</v>
      </c>
      <c r="G3978" s="7">
        <v>0</v>
      </c>
      <c r="H3978" s="7">
        <v>17.82</v>
      </c>
      <c r="I3978" s="7">
        <v>247.18</v>
      </c>
      <c r="J3978" s="7">
        <v>0</v>
      </c>
      <c r="K3978" s="7">
        <v>247.18</v>
      </c>
      <c r="L3978" s="164">
        <v>1</v>
      </c>
      <c r="M3978" s="16">
        <v>0</v>
      </c>
      <c r="N3978" s="13">
        <v>46128</v>
      </c>
    </row>
    <row r="3979" spans="1:14" x14ac:dyDescent="0.15">
      <c r="A3979" s="163" t="s">
        <v>588</v>
      </c>
      <c r="B3979" s="164">
        <v>10371</v>
      </c>
      <c r="C3979" s="163" t="s">
        <v>9</v>
      </c>
      <c r="D3979" s="164">
        <v>1</v>
      </c>
      <c r="E3979" s="7">
        <v>275</v>
      </c>
      <c r="F3979" s="7">
        <v>0</v>
      </c>
      <c r="G3979" s="7">
        <v>0</v>
      </c>
      <c r="H3979" s="7">
        <v>0</v>
      </c>
      <c r="I3979" s="7">
        <v>275</v>
      </c>
      <c r="J3979" s="7">
        <v>0</v>
      </c>
      <c r="K3979" s="7">
        <v>275</v>
      </c>
      <c r="L3979" s="164">
        <v>1</v>
      </c>
      <c r="M3979" s="16">
        <v>0</v>
      </c>
      <c r="N3979" s="13">
        <v>46128</v>
      </c>
    </row>
    <row r="3980" spans="1:14" x14ac:dyDescent="0.15">
      <c r="A3980" s="163" t="s">
        <v>507</v>
      </c>
      <c r="B3980" s="164">
        <v>10373</v>
      </c>
      <c r="C3980" s="163" t="s">
        <v>9</v>
      </c>
      <c r="D3980" s="164">
        <v>3</v>
      </c>
      <c r="E3980" s="7">
        <v>825</v>
      </c>
      <c r="F3980" s="7">
        <v>0</v>
      </c>
      <c r="G3980" s="7">
        <v>0</v>
      </c>
      <c r="H3980" s="7">
        <v>18.489999999999998</v>
      </c>
      <c r="I3980" s="7">
        <v>806.51</v>
      </c>
      <c r="J3980" s="7">
        <v>0</v>
      </c>
      <c r="K3980" s="7">
        <v>806.51</v>
      </c>
      <c r="L3980" s="164">
        <v>1</v>
      </c>
      <c r="M3980" s="16">
        <v>0</v>
      </c>
      <c r="N3980" s="13">
        <v>46128</v>
      </c>
    </row>
    <row r="3981" spans="1:14" x14ac:dyDescent="0.15">
      <c r="A3981" s="163" t="s">
        <v>544</v>
      </c>
      <c r="B3981" s="164">
        <v>10375</v>
      </c>
      <c r="C3981" s="163" t="s">
        <v>9</v>
      </c>
      <c r="D3981" s="164">
        <v>1</v>
      </c>
      <c r="E3981" s="7">
        <v>255</v>
      </c>
      <c r="F3981" s="7">
        <v>0</v>
      </c>
      <c r="G3981" s="7">
        <v>0</v>
      </c>
      <c r="H3981" s="7">
        <v>17.14</v>
      </c>
      <c r="I3981" s="7">
        <v>237.86</v>
      </c>
      <c r="J3981" s="7">
        <v>0</v>
      </c>
      <c r="K3981" s="7">
        <v>237.86</v>
      </c>
      <c r="L3981" s="164">
        <v>1</v>
      </c>
      <c r="M3981" s="16">
        <v>0</v>
      </c>
      <c r="N3981" s="13">
        <v>46128</v>
      </c>
    </row>
    <row r="3982" spans="1:14" x14ac:dyDescent="0.15">
      <c r="A3982" s="163" t="s">
        <v>526</v>
      </c>
      <c r="B3982" s="164">
        <v>10363</v>
      </c>
      <c r="C3982" s="163" t="s">
        <v>9</v>
      </c>
      <c r="D3982" s="164">
        <v>1</v>
      </c>
      <c r="E3982" s="7">
        <v>265</v>
      </c>
      <c r="F3982" s="7">
        <v>0</v>
      </c>
      <c r="G3982" s="7">
        <v>0</v>
      </c>
      <c r="H3982" s="7">
        <v>0</v>
      </c>
      <c r="I3982" s="7">
        <v>265</v>
      </c>
      <c r="J3982" s="7">
        <v>0</v>
      </c>
      <c r="K3982" s="7">
        <v>265</v>
      </c>
      <c r="L3982" s="164">
        <v>1</v>
      </c>
      <c r="M3982" s="16">
        <v>0</v>
      </c>
      <c r="N3982" s="13">
        <v>46128</v>
      </c>
    </row>
    <row r="3983" spans="1:14" x14ac:dyDescent="0.15">
      <c r="A3983" s="163" t="s">
        <v>802</v>
      </c>
      <c r="B3983" s="164">
        <v>10365</v>
      </c>
      <c r="C3983" s="163" t="s">
        <v>9</v>
      </c>
      <c r="D3983" s="164">
        <v>1</v>
      </c>
      <c r="E3983" s="7">
        <v>320</v>
      </c>
      <c r="F3983" s="7">
        <v>0</v>
      </c>
      <c r="G3983" s="7">
        <v>0</v>
      </c>
      <c r="H3983" s="7">
        <v>0</v>
      </c>
      <c r="I3983" s="7">
        <v>320</v>
      </c>
      <c r="J3983" s="7">
        <v>0</v>
      </c>
      <c r="K3983" s="7">
        <v>320</v>
      </c>
      <c r="L3983" s="164">
        <v>1</v>
      </c>
      <c r="M3983" s="16">
        <v>0</v>
      </c>
      <c r="N3983" s="13">
        <v>46128</v>
      </c>
    </row>
    <row r="3984" spans="1:14" x14ac:dyDescent="0.15">
      <c r="A3984" s="163" t="s">
        <v>495</v>
      </c>
      <c r="B3984" s="164">
        <v>10354</v>
      </c>
      <c r="C3984" s="163" t="s">
        <v>19</v>
      </c>
      <c r="D3984" s="164">
        <v>1</v>
      </c>
      <c r="E3984" s="7">
        <v>350</v>
      </c>
      <c r="F3984" s="7">
        <v>0</v>
      </c>
      <c r="G3984" s="7">
        <v>0</v>
      </c>
      <c r="H3984" s="7">
        <v>0</v>
      </c>
      <c r="I3984" s="7">
        <v>350</v>
      </c>
      <c r="J3984" s="7">
        <v>0</v>
      </c>
      <c r="K3984" s="7">
        <v>350</v>
      </c>
      <c r="L3984" s="164">
        <v>1</v>
      </c>
      <c r="M3984" s="16">
        <v>0</v>
      </c>
      <c r="N3984" s="13">
        <v>46128</v>
      </c>
    </row>
    <row r="3985" spans="1:14" x14ac:dyDescent="0.15">
      <c r="A3985" s="163" t="s">
        <v>510</v>
      </c>
      <c r="B3985" s="164">
        <v>10043</v>
      </c>
      <c r="C3985" s="163" t="s">
        <v>19</v>
      </c>
      <c r="D3985" s="164">
        <v>1</v>
      </c>
      <c r="E3985" s="7">
        <v>310</v>
      </c>
      <c r="F3985" s="7">
        <v>0</v>
      </c>
      <c r="G3985" s="7">
        <v>0</v>
      </c>
      <c r="H3985" s="7">
        <v>0</v>
      </c>
      <c r="I3985" s="7">
        <v>310</v>
      </c>
      <c r="J3985" s="7">
        <v>0</v>
      </c>
      <c r="K3985" s="7">
        <v>310</v>
      </c>
      <c r="L3985" s="164">
        <v>1</v>
      </c>
      <c r="M3985" s="16">
        <v>0</v>
      </c>
      <c r="N3985" s="13">
        <v>46128</v>
      </c>
    </row>
    <row r="3986" spans="1:14" x14ac:dyDescent="0.15">
      <c r="A3986" s="163" t="s">
        <v>497</v>
      </c>
      <c r="B3986" s="164">
        <v>10359</v>
      </c>
      <c r="C3986" s="163" t="s">
        <v>19</v>
      </c>
      <c r="D3986" s="164">
        <v>2</v>
      </c>
      <c r="E3986" s="7">
        <v>770</v>
      </c>
      <c r="F3986" s="7">
        <v>0</v>
      </c>
      <c r="G3986" s="7">
        <v>0</v>
      </c>
      <c r="H3986" s="7">
        <v>0</v>
      </c>
      <c r="I3986" s="7">
        <v>770</v>
      </c>
      <c r="J3986" s="7">
        <v>0</v>
      </c>
      <c r="K3986" s="7">
        <v>770</v>
      </c>
      <c r="L3986" s="164">
        <v>1</v>
      </c>
      <c r="M3986" s="16">
        <v>0</v>
      </c>
      <c r="N3986" s="13">
        <v>46128</v>
      </c>
    </row>
    <row r="3987" spans="1:14" x14ac:dyDescent="0.15">
      <c r="A3987" s="163" t="s">
        <v>498</v>
      </c>
      <c r="B3987" s="164">
        <v>10356</v>
      </c>
      <c r="C3987" s="163" t="s">
        <v>19</v>
      </c>
      <c r="D3987" s="164">
        <v>2</v>
      </c>
      <c r="E3987" s="7">
        <v>720</v>
      </c>
      <c r="F3987" s="7">
        <v>0</v>
      </c>
      <c r="G3987" s="7">
        <v>0</v>
      </c>
      <c r="H3987" s="7">
        <v>0</v>
      </c>
      <c r="I3987" s="7">
        <v>720</v>
      </c>
      <c r="J3987" s="7">
        <v>0</v>
      </c>
      <c r="K3987" s="7">
        <v>720</v>
      </c>
      <c r="L3987" s="164">
        <v>1</v>
      </c>
      <c r="M3987" s="16">
        <v>0</v>
      </c>
      <c r="N3987" s="13">
        <v>46128</v>
      </c>
    </row>
    <row r="3988" spans="1:14" x14ac:dyDescent="0.15">
      <c r="A3988" s="163" t="s">
        <v>547</v>
      </c>
      <c r="B3988" s="164">
        <v>10395</v>
      </c>
      <c r="C3988" s="163" t="s">
        <v>31</v>
      </c>
      <c r="D3988" s="164">
        <v>1</v>
      </c>
      <c r="E3988" s="7">
        <v>355</v>
      </c>
      <c r="F3988" s="7">
        <v>0</v>
      </c>
      <c r="G3988" s="7">
        <v>0</v>
      </c>
      <c r="H3988" s="7">
        <v>26.76</v>
      </c>
      <c r="I3988" s="7">
        <v>328.24</v>
      </c>
      <c r="J3988" s="7">
        <v>0</v>
      </c>
      <c r="K3988" s="7">
        <v>328.24</v>
      </c>
      <c r="L3988" s="164">
        <v>1</v>
      </c>
      <c r="M3988" s="16">
        <v>0</v>
      </c>
      <c r="N3988" s="13">
        <v>46128</v>
      </c>
    </row>
    <row r="3989" spans="1:14" x14ac:dyDescent="0.15">
      <c r="A3989" s="163" t="s">
        <v>512</v>
      </c>
      <c r="B3989" s="164">
        <v>10427</v>
      </c>
      <c r="C3989" s="163" t="s">
        <v>12</v>
      </c>
      <c r="D3989" s="164">
        <v>1</v>
      </c>
      <c r="E3989" s="7">
        <v>359</v>
      </c>
      <c r="F3989" s="7">
        <v>0</v>
      </c>
      <c r="G3989" s="7">
        <v>0</v>
      </c>
      <c r="H3989" s="7">
        <v>0</v>
      </c>
      <c r="I3989" s="7">
        <v>359</v>
      </c>
      <c r="J3989" s="7">
        <v>0</v>
      </c>
      <c r="K3989" s="7">
        <v>359</v>
      </c>
      <c r="L3989" s="164">
        <v>1</v>
      </c>
      <c r="M3989" s="16">
        <v>0</v>
      </c>
      <c r="N3989" s="13">
        <v>46128</v>
      </c>
    </row>
    <row r="3990" spans="1:14" x14ac:dyDescent="0.15">
      <c r="A3990" s="163" t="s">
        <v>617</v>
      </c>
      <c r="B3990" s="164">
        <v>10428</v>
      </c>
      <c r="C3990" s="163" t="s">
        <v>12</v>
      </c>
      <c r="D3990" s="164">
        <v>1</v>
      </c>
      <c r="E3990" s="7">
        <v>349</v>
      </c>
      <c r="F3990" s="7">
        <v>0</v>
      </c>
      <c r="G3990" s="7">
        <v>0</v>
      </c>
      <c r="H3990" s="7">
        <v>0</v>
      </c>
      <c r="I3990" s="7">
        <v>349</v>
      </c>
      <c r="J3990" s="7">
        <v>0</v>
      </c>
      <c r="K3990" s="7">
        <v>349</v>
      </c>
      <c r="L3990" s="164">
        <v>1</v>
      </c>
      <c r="M3990" s="16">
        <v>0</v>
      </c>
      <c r="N3990" s="13">
        <v>46128</v>
      </c>
    </row>
    <row r="3991" spans="1:14" x14ac:dyDescent="0.15">
      <c r="A3991" s="163" t="s">
        <v>563</v>
      </c>
      <c r="B3991" s="164">
        <v>10432</v>
      </c>
      <c r="C3991" s="163" t="s">
        <v>13</v>
      </c>
      <c r="D3991" s="164">
        <v>1</v>
      </c>
      <c r="E3991" s="7">
        <v>315</v>
      </c>
      <c r="F3991" s="7">
        <v>0</v>
      </c>
      <c r="G3991" s="7">
        <v>0</v>
      </c>
      <c r="H3991" s="7">
        <v>0</v>
      </c>
      <c r="I3991" s="7">
        <v>315</v>
      </c>
      <c r="J3991" s="7">
        <v>0</v>
      </c>
      <c r="K3991" s="7">
        <v>315</v>
      </c>
      <c r="L3991" s="164">
        <v>1</v>
      </c>
      <c r="M3991" s="16">
        <v>0</v>
      </c>
      <c r="N3991" s="13">
        <v>46128</v>
      </c>
    </row>
    <row r="3992" spans="1:14" x14ac:dyDescent="0.15">
      <c r="A3992" s="163" t="s">
        <v>739</v>
      </c>
      <c r="B3992" s="164">
        <v>10653</v>
      </c>
      <c r="C3992" s="163" t="s">
        <v>4</v>
      </c>
      <c r="D3992" s="164">
        <v>1</v>
      </c>
      <c r="E3992" s="7">
        <v>275</v>
      </c>
      <c r="F3992" s="7">
        <v>0</v>
      </c>
      <c r="G3992" s="7">
        <v>0</v>
      </c>
      <c r="H3992" s="7">
        <v>0</v>
      </c>
      <c r="I3992" s="7">
        <v>275</v>
      </c>
      <c r="J3992" s="7">
        <v>0</v>
      </c>
      <c r="K3992" s="7">
        <v>275</v>
      </c>
      <c r="L3992" s="164">
        <v>1</v>
      </c>
      <c r="M3992" s="16">
        <v>0</v>
      </c>
      <c r="N3992" s="13">
        <v>46128</v>
      </c>
    </row>
    <row r="3993" spans="1:14" x14ac:dyDescent="0.15">
      <c r="A3993" s="163" t="s">
        <v>499</v>
      </c>
      <c r="B3993" s="164">
        <v>10423</v>
      </c>
      <c r="C3993" s="163" t="s">
        <v>79</v>
      </c>
      <c r="D3993" s="164">
        <v>1</v>
      </c>
      <c r="E3993" s="7">
        <v>280</v>
      </c>
      <c r="F3993" s="7">
        <v>0</v>
      </c>
      <c r="G3993" s="7">
        <v>0</v>
      </c>
      <c r="H3993" s="7">
        <v>0</v>
      </c>
      <c r="I3993" s="7">
        <v>280</v>
      </c>
      <c r="J3993" s="7">
        <v>0</v>
      </c>
      <c r="K3993" s="7">
        <v>280</v>
      </c>
      <c r="L3993" s="164">
        <v>1</v>
      </c>
      <c r="M3993" s="16">
        <v>0</v>
      </c>
      <c r="N3993" s="13">
        <v>46128</v>
      </c>
    </row>
    <row r="3994" spans="1:14" x14ac:dyDescent="0.15">
      <c r="A3994" s="163" t="s">
        <v>565</v>
      </c>
      <c r="B3994" s="164">
        <v>10403</v>
      </c>
      <c r="C3994" s="163" t="s">
        <v>35</v>
      </c>
      <c r="D3994" s="164">
        <v>1</v>
      </c>
      <c r="E3994" s="7">
        <v>335</v>
      </c>
      <c r="F3994" s="7">
        <v>0</v>
      </c>
      <c r="G3994" s="7">
        <v>0</v>
      </c>
      <c r="H3994" s="7">
        <v>0</v>
      </c>
      <c r="I3994" s="7">
        <v>335</v>
      </c>
      <c r="J3994" s="7">
        <v>0</v>
      </c>
      <c r="K3994" s="7">
        <v>335</v>
      </c>
      <c r="L3994" s="164">
        <v>1</v>
      </c>
      <c r="M3994" s="16">
        <v>0</v>
      </c>
      <c r="N3994" s="13">
        <v>46128</v>
      </c>
    </row>
    <row r="3995" spans="1:14" x14ac:dyDescent="0.15">
      <c r="A3995" s="163" t="s">
        <v>820</v>
      </c>
      <c r="B3995" s="164">
        <v>10250</v>
      </c>
      <c r="C3995" s="163" t="s">
        <v>399</v>
      </c>
      <c r="D3995" s="164">
        <v>1</v>
      </c>
      <c r="E3995" s="7">
        <v>0</v>
      </c>
      <c r="F3995" s="7">
        <v>0</v>
      </c>
      <c r="G3995" s="7">
        <v>0</v>
      </c>
      <c r="H3995" s="7">
        <v>0</v>
      </c>
      <c r="I3995" s="7">
        <v>0</v>
      </c>
      <c r="J3995" s="7">
        <v>0</v>
      </c>
      <c r="K3995" s="7">
        <v>0</v>
      </c>
      <c r="L3995" s="164">
        <v>0</v>
      </c>
      <c r="M3995" s="16">
        <v>0</v>
      </c>
      <c r="N3995" s="13">
        <v>46128</v>
      </c>
    </row>
    <row r="3996" spans="1:14" x14ac:dyDescent="0.15">
      <c r="A3996" s="163" t="s">
        <v>192</v>
      </c>
      <c r="B3996" s="164">
        <v>10490</v>
      </c>
      <c r="C3996" s="163" t="s">
        <v>98</v>
      </c>
      <c r="D3996" s="164">
        <v>1</v>
      </c>
      <c r="E3996" s="7">
        <v>25</v>
      </c>
      <c r="F3996" s="7">
        <v>0</v>
      </c>
      <c r="G3996" s="7">
        <v>0</v>
      </c>
      <c r="H3996" s="7">
        <v>0</v>
      </c>
      <c r="I3996" s="7">
        <v>25</v>
      </c>
      <c r="J3996" s="7">
        <v>0</v>
      </c>
      <c r="K3996" s="7">
        <v>25</v>
      </c>
      <c r="L3996" s="164">
        <v>1</v>
      </c>
      <c r="M3996" s="16">
        <v>0</v>
      </c>
      <c r="N3996" s="13">
        <v>46128</v>
      </c>
    </row>
    <row r="3997" spans="1:14" x14ac:dyDescent="0.15">
      <c r="A3997" s="163" t="s">
        <v>613</v>
      </c>
      <c r="B3997" s="164">
        <v>10493</v>
      </c>
      <c r="C3997" s="163" t="s">
        <v>98</v>
      </c>
      <c r="D3997" s="164">
        <v>1</v>
      </c>
      <c r="E3997" s="7">
        <v>58</v>
      </c>
      <c r="F3997" s="7">
        <v>0</v>
      </c>
      <c r="G3997" s="7">
        <v>0</v>
      </c>
      <c r="H3997" s="7">
        <v>0</v>
      </c>
      <c r="I3997" s="7">
        <v>58</v>
      </c>
      <c r="J3997" s="7">
        <v>0</v>
      </c>
      <c r="K3997" s="7">
        <v>58</v>
      </c>
      <c r="L3997" s="164">
        <v>1</v>
      </c>
      <c r="M3997" s="16">
        <v>0</v>
      </c>
      <c r="N3997" s="13">
        <v>46128</v>
      </c>
    </row>
    <row r="3998" spans="1:14" x14ac:dyDescent="0.15">
      <c r="A3998" s="163" t="s">
        <v>500</v>
      </c>
      <c r="B3998" s="164">
        <v>10494</v>
      </c>
      <c r="C3998" s="163" t="s">
        <v>98</v>
      </c>
      <c r="D3998" s="164">
        <v>2</v>
      </c>
      <c r="E3998" s="7">
        <v>76</v>
      </c>
      <c r="F3998" s="7">
        <v>0</v>
      </c>
      <c r="G3998" s="7">
        <v>0</v>
      </c>
      <c r="H3998" s="7">
        <v>0</v>
      </c>
      <c r="I3998" s="7">
        <v>76</v>
      </c>
      <c r="J3998" s="7">
        <v>0</v>
      </c>
      <c r="K3998" s="7">
        <v>76</v>
      </c>
      <c r="L3998" s="164">
        <v>1</v>
      </c>
      <c r="M3998" s="16">
        <v>0</v>
      </c>
      <c r="N3998" s="13">
        <v>46128</v>
      </c>
    </row>
    <row r="3999" spans="1:14" x14ac:dyDescent="0.15">
      <c r="A3999" s="163" t="s">
        <v>872</v>
      </c>
      <c r="B3999" s="164">
        <v>10754</v>
      </c>
      <c r="C3999" s="163" t="s">
        <v>727</v>
      </c>
      <c r="D3999" s="164">
        <v>1</v>
      </c>
      <c r="E3999" s="7">
        <v>218</v>
      </c>
      <c r="F3999" s="7">
        <v>0</v>
      </c>
      <c r="G3999" s="7">
        <v>0</v>
      </c>
      <c r="H3999" s="7">
        <v>0</v>
      </c>
      <c r="I3999" s="7">
        <v>218</v>
      </c>
      <c r="J3999" s="7">
        <v>0</v>
      </c>
      <c r="K3999" s="7">
        <v>218</v>
      </c>
      <c r="L3999" s="164">
        <v>1</v>
      </c>
      <c r="M3999" s="16">
        <v>0</v>
      </c>
      <c r="N3999" s="13">
        <v>46128</v>
      </c>
    </row>
    <row r="4000" spans="1:14" x14ac:dyDescent="0.15">
      <c r="A4000" s="163" t="s">
        <v>451</v>
      </c>
      <c r="B4000" s="164" t="s">
        <v>812</v>
      </c>
      <c r="C4000" s="163" t="s">
        <v>399</v>
      </c>
      <c r="D4000" s="164">
        <v>1</v>
      </c>
      <c r="E4000" s="7">
        <v>0</v>
      </c>
      <c r="F4000" s="7">
        <v>0</v>
      </c>
      <c r="G4000" s="7">
        <v>0</v>
      </c>
      <c r="H4000" s="7">
        <v>0</v>
      </c>
      <c r="I4000" s="7">
        <v>0</v>
      </c>
      <c r="J4000" s="7">
        <v>0</v>
      </c>
      <c r="K4000" s="7">
        <v>0</v>
      </c>
      <c r="L4000" s="164">
        <v>0</v>
      </c>
      <c r="M4000" s="16">
        <v>0</v>
      </c>
      <c r="N4000" s="13">
        <v>46128</v>
      </c>
    </row>
    <row r="4001" spans="1:14" x14ac:dyDescent="0.15">
      <c r="A4001" s="163" t="s">
        <v>429</v>
      </c>
      <c r="B4001" s="164">
        <v>10632</v>
      </c>
      <c r="C4001" s="163" t="s">
        <v>727</v>
      </c>
      <c r="D4001" s="164">
        <v>1</v>
      </c>
      <c r="E4001" s="7">
        <v>159</v>
      </c>
      <c r="F4001" s="7">
        <v>0</v>
      </c>
      <c r="G4001" s="7">
        <v>0</v>
      </c>
      <c r="H4001" s="7">
        <v>0</v>
      </c>
      <c r="I4001" s="7">
        <v>159</v>
      </c>
      <c r="J4001" s="7">
        <v>0</v>
      </c>
      <c r="K4001" s="7">
        <v>159</v>
      </c>
      <c r="L4001" s="164">
        <v>1</v>
      </c>
      <c r="M4001" s="16">
        <v>0</v>
      </c>
      <c r="N4001" s="13">
        <v>46128</v>
      </c>
    </row>
    <row r="4002" spans="1:14" x14ac:dyDescent="0.15">
      <c r="A4002" s="163" t="s">
        <v>480</v>
      </c>
      <c r="B4002" s="164">
        <v>10225</v>
      </c>
      <c r="C4002" s="163" t="s">
        <v>481</v>
      </c>
      <c r="D4002" s="164">
        <v>1</v>
      </c>
      <c r="E4002" s="7">
        <v>255</v>
      </c>
      <c r="F4002" s="7">
        <v>0</v>
      </c>
      <c r="G4002" s="7">
        <v>0</v>
      </c>
      <c r="H4002" s="7">
        <v>0</v>
      </c>
      <c r="I4002" s="7">
        <v>255</v>
      </c>
      <c r="J4002" s="7">
        <v>0</v>
      </c>
      <c r="K4002" s="7">
        <v>255</v>
      </c>
      <c r="L4002" s="164">
        <v>1</v>
      </c>
      <c r="M4002" s="16">
        <v>0</v>
      </c>
      <c r="N4002" s="13">
        <v>46129</v>
      </c>
    </row>
    <row r="4003" spans="1:14" x14ac:dyDescent="0.15">
      <c r="A4003" s="163" t="s">
        <v>521</v>
      </c>
      <c r="B4003" s="164">
        <v>10095</v>
      </c>
      <c r="C4003" s="163" t="s">
        <v>483</v>
      </c>
      <c r="D4003" s="164">
        <v>1</v>
      </c>
      <c r="E4003" s="7">
        <v>260</v>
      </c>
      <c r="F4003" s="7">
        <v>0</v>
      </c>
      <c r="G4003" s="7">
        <v>0</v>
      </c>
      <c r="H4003" s="7">
        <v>0</v>
      </c>
      <c r="I4003" s="7">
        <v>260</v>
      </c>
      <c r="J4003" s="7">
        <v>0</v>
      </c>
      <c r="K4003" s="7">
        <v>260</v>
      </c>
      <c r="L4003" s="164">
        <v>1</v>
      </c>
      <c r="M4003" s="16">
        <v>0</v>
      </c>
      <c r="N4003" s="13">
        <v>46129</v>
      </c>
    </row>
    <row r="4004" spans="1:14" x14ac:dyDescent="0.15">
      <c r="A4004" s="163" t="s">
        <v>522</v>
      </c>
      <c r="B4004" s="164">
        <v>10055</v>
      </c>
      <c r="C4004" s="163" t="s">
        <v>481</v>
      </c>
      <c r="D4004" s="164">
        <v>1</v>
      </c>
      <c r="E4004" s="7">
        <v>260</v>
      </c>
      <c r="F4004" s="7">
        <v>0</v>
      </c>
      <c r="G4004" s="7">
        <v>0</v>
      </c>
      <c r="H4004" s="7">
        <v>0</v>
      </c>
      <c r="I4004" s="7">
        <v>260</v>
      </c>
      <c r="J4004" s="7">
        <v>0</v>
      </c>
      <c r="K4004" s="7">
        <v>260</v>
      </c>
      <c r="L4004" s="164">
        <v>1</v>
      </c>
      <c r="M4004" s="16">
        <v>0</v>
      </c>
      <c r="N4004" s="13">
        <v>46129</v>
      </c>
    </row>
    <row r="4005" spans="1:14" x14ac:dyDescent="0.15">
      <c r="A4005" s="163" t="s">
        <v>487</v>
      </c>
      <c r="B4005" s="164">
        <v>10442</v>
      </c>
      <c r="C4005" s="163" t="s">
        <v>99</v>
      </c>
      <c r="D4005" s="164">
        <v>1</v>
      </c>
      <c r="E4005" s="7">
        <v>83</v>
      </c>
      <c r="F4005" s="7">
        <v>0</v>
      </c>
      <c r="G4005" s="7">
        <v>0</v>
      </c>
      <c r="H4005" s="7">
        <v>0</v>
      </c>
      <c r="I4005" s="7">
        <v>83</v>
      </c>
      <c r="J4005" s="7">
        <v>0</v>
      </c>
      <c r="K4005" s="7">
        <v>83</v>
      </c>
      <c r="L4005" s="164">
        <v>1</v>
      </c>
      <c r="M4005" s="16">
        <v>0</v>
      </c>
      <c r="N4005" s="13">
        <v>46129</v>
      </c>
    </row>
    <row r="4006" spans="1:14" x14ac:dyDescent="0.15">
      <c r="A4006" s="163" t="s">
        <v>524</v>
      </c>
      <c r="B4006" s="164">
        <v>10443</v>
      </c>
      <c r="C4006" s="163" t="s">
        <v>99</v>
      </c>
      <c r="D4006" s="164">
        <v>2</v>
      </c>
      <c r="E4006" s="7">
        <v>150</v>
      </c>
      <c r="F4006" s="7">
        <v>0</v>
      </c>
      <c r="G4006" s="7">
        <v>0</v>
      </c>
      <c r="H4006" s="7">
        <v>0</v>
      </c>
      <c r="I4006" s="7">
        <v>150</v>
      </c>
      <c r="J4006" s="7">
        <v>0</v>
      </c>
      <c r="K4006" s="7">
        <v>150</v>
      </c>
      <c r="L4006" s="164">
        <v>1</v>
      </c>
      <c r="M4006" s="16">
        <v>0</v>
      </c>
      <c r="N4006" s="13">
        <v>46129</v>
      </c>
    </row>
    <row r="4007" spans="1:14" x14ac:dyDescent="0.15">
      <c r="A4007" s="163" t="s">
        <v>488</v>
      </c>
      <c r="B4007" s="164">
        <v>10440</v>
      </c>
      <c r="C4007" s="163" t="s">
        <v>99</v>
      </c>
      <c r="D4007" s="164">
        <v>2</v>
      </c>
      <c r="E4007" s="7">
        <v>176</v>
      </c>
      <c r="F4007" s="7">
        <v>0</v>
      </c>
      <c r="G4007" s="7">
        <v>0</v>
      </c>
      <c r="H4007" s="7">
        <v>0</v>
      </c>
      <c r="I4007" s="7">
        <v>176</v>
      </c>
      <c r="J4007" s="7">
        <v>0</v>
      </c>
      <c r="K4007" s="7">
        <v>176</v>
      </c>
      <c r="L4007" s="164">
        <v>1</v>
      </c>
      <c r="M4007" s="16">
        <v>0</v>
      </c>
      <c r="N4007" s="13">
        <v>46129</v>
      </c>
    </row>
    <row r="4008" spans="1:14" x14ac:dyDescent="0.15">
      <c r="A4008" s="163" t="s">
        <v>489</v>
      </c>
      <c r="B4008" s="164">
        <v>10445</v>
      </c>
      <c r="C4008" s="163" t="s">
        <v>99</v>
      </c>
      <c r="D4008" s="164">
        <v>1</v>
      </c>
      <c r="E4008" s="7">
        <v>195</v>
      </c>
      <c r="F4008" s="7">
        <v>0</v>
      </c>
      <c r="G4008" s="7">
        <v>0</v>
      </c>
      <c r="H4008" s="7">
        <v>0</v>
      </c>
      <c r="I4008" s="7">
        <v>195</v>
      </c>
      <c r="J4008" s="7">
        <v>0</v>
      </c>
      <c r="K4008" s="7">
        <v>195</v>
      </c>
      <c r="L4008" s="164">
        <v>1</v>
      </c>
      <c r="M4008" s="16">
        <v>0</v>
      </c>
      <c r="N4008" s="13">
        <v>46129</v>
      </c>
    </row>
    <row r="4009" spans="1:14" x14ac:dyDescent="0.15">
      <c r="A4009" s="163" t="s">
        <v>853</v>
      </c>
      <c r="B4009" s="164">
        <v>10715</v>
      </c>
      <c r="C4009" s="163" t="s">
        <v>99</v>
      </c>
      <c r="D4009" s="164">
        <v>1</v>
      </c>
      <c r="E4009" s="7">
        <v>155</v>
      </c>
      <c r="F4009" s="7">
        <v>0</v>
      </c>
      <c r="G4009" s="7">
        <v>0</v>
      </c>
      <c r="H4009" s="7">
        <v>0</v>
      </c>
      <c r="I4009" s="7">
        <v>155</v>
      </c>
      <c r="J4009" s="7">
        <v>0</v>
      </c>
      <c r="K4009" s="7">
        <v>155</v>
      </c>
      <c r="L4009" s="164">
        <v>1</v>
      </c>
      <c r="M4009" s="16">
        <v>0</v>
      </c>
      <c r="N4009" s="13">
        <v>46129</v>
      </c>
    </row>
    <row r="4010" spans="1:14" x14ac:dyDescent="0.15">
      <c r="A4010" s="163" t="s">
        <v>542</v>
      </c>
      <c r="B4010" s="164">
        <v>10436</v>
      </c>
      <c r="C4010" s="163" t="s">
        <v>99</v>
      </c>
      <c r="D4010" s="164">
        <v>2</v>
      </c>
      <c r="E4010" s="7">
        <v>90</v>
      </c>
      <c r="F4010" s="7">
        <v>0</v>
      </c>
      <c r="G4010" s="7">
        <v>0</v>
      </c>
      <c r="H4010" s="7">
        <v>0</v>
      </c>
      <c r="I4010" s="7">
        <v>90</v>
      </c>
      <c r="J4010" s="7">
        <v>0</v>
      </c>
      <c r="K4010" s="7">
        <v>90</v>
      </c>
      <c r="L4010" s="164">
        <v>1</v>
      </c>
      <c r="M4010" s="16">
        <v>0</v>
      </c>
      <c r="N4010" s="13">
        <v>46129</v>
      </c>
    </row>
    <row r="4011" spans="1:14" x14ac:dyDescent="0.15">
      <c r="A4011" s="163" t="s">
        <v>505</v>
      </c>
      <c r="B4011" s="164">
        <v>10470</v>
      </c>
      <c r="C4011" s="163" t="s">
        <v>5</v>
      </c>
      <c r="D4011" s="164">
        <v>1</v>
      </c>
      <c r="E4011" s="7">
        <v>275</v>
      </c>
      <c r="F4011" s="7">
        <v>0</v>
      </c>
      <c r="G4011" s="7">
        <v>0</v>
      </c>
      <c r="H4011" s="7">
        <v>0</v>
      </c>
      <c r="I4011" s="7">
        <v>275</v>
      </c>
      <c r="J4011" s="7">
        <v>0</v>
      </c>
      <c r="K4011" s="7">
        <v>275</v>
      </c>
      <c r="L4011" s="164">
        <v>1</v>
      </c>
      <c r="M4011" s="16">
        <v>0</v>
      </c>
      <c r="N4011" s="13">
        <v>46129</v>
      </c>
    </row>
    <row r="4012" spans="1:14" x14ac:dyDescent="0.15">
      <c r="A4012" s="163" t="s">
        <v>552</v>
      </c>
      <c r="B4012" s="164">
        <v>10211</v>
      </c>
      <c r="C4012" s="163" t="s">
        <v>491</v>
      </c>
      <c r="D4012" s="164">
        <v>1</v>
      </c>
      <c r="E4012" s="7">
        <v>265</v>
      </c>
      <c r="F4012" s="7">
        <v>0</v>
      </c>
      <c r="G4012" s="7">
        <v>0</v>
      </c>
      <c r="H4012" s="7">
        <v>0</v>
      </c>
      <c r="I4012" s="7">
        <v>265</v>
      </c>
      <c r="J4012" s="7">
        <v>0</v>
      </c>
      <c r="K4012" s="7">
        <v>265</v>
      </c>
      <c r="L4012" s="164">
        <v>1</v>
      </c>
      <c r="M4012" s="16">
        <v>0</v>
      </c>
      <c r="N4012" s="13">
        <v>46129</v>
      </c>
    </row>
    <row r="4013" spans="1:14" x14ac:dyDescent="0.15">
      <c r="A4013" s="163" t="s">
        <v>594</v>
      </c>
      <c r="B4013" s="164">
        <v>10212</v>
      </c>
      <c r="C4013" s="163" t="s">
        <v>491</v>
      </c>
      <c r="D4013" s="164">
        <v>1</v>
      </c>
      <c r="E4013" s="7">
        <v>245</v>
      </c>
      <c r="F4013" s="7">
        <v>0</v>
      </c>
      <c r="G4013" s="7">
        <v>0</v>
      </c>
      <c r="H4013" s="7">
        <v>0</v>
      </c>
      <c r="I4013" s="7">
        <v>245</v>
      </c>
      <c r="J4013" s="7">
        <v>0</v>
      </c>
      <c r="K4013" s="7">
        <v>245</v>
      </c>
      <c r="L4013" s="164">
        <v>1</v>
      </c>
      <c r="M4013" s="16">
        <v>0</v>
      </c>
      <c r="N4013" s="13">
        <v>46129</v>
      </c>
    </row>
    <row r="4014" spans="1:14" x14ac:dyDescent="0.15">
      <c r="A4014" s="163" t="s">
        <v>506</v>
      </c>
      <c r="B4014" s="164">
        <v>10221</v>
      </c>
      <c r="C4014" s="163" t="s">
        <v>491</v>
      </c>
      <c r="D4014" s="164">
        <v>2</v>
      </c>
      <c r="E4014" s="7">
        <v>510</v>
      </c>
      <c r="F4014" s="7">
        <v>0</v>
      </c>
      <c r="G4014" s="7">
        <v>0</v>
      </c>
      <c r="H4014" s="7">
        <v>0</v>
      </c>
      <c r="I4014" s="7">
        <v>510</v>
      </c>
      <c r="J4014" s="7">
        <v>0</v>
      </c>
      <c r="K4014" s="7">
        <v>510</v>
      </c>
      <c r="L4014" s="164">
        <v>1</v>
      </c>
      <c r="M4014" s="16">
        <v>0</v>
      </c>
      <c r="N4014" s="13">
        <v>46129</v>
      </c>
    </row>
    <row r="4015" spans="1:14" x14ac:dyDescent="0.15">
      <c r="A4015" s="163" t="s">
        <v>490</v>
      </c>
      <c r="B4015" s="164">
        <v>10223</v>
      </c>
      <c r="C4015" s="163" t="s">
        <v>491</v>
      </c>
      <c r="D4015" s="164">
        <v>1</v>
      </c>
      <c r="E4015" s="7">
        <v>275</v>
      </c>
      <c r="F4015" s="7">
        <v>0</v>
      </c>
      <c r="G4015" s="7">
        <v>0</v>
      </c>
      <c r="H4015" s="7">
        <v>0</v>
      </c>
      <c r="I4015" s="7">
        <v>275</v>
      </c>
      <c r="J4015" s="7">
        <v>0</v>
      </c>
      <c r="K4015" s="7">
        <v>275</v>
      </c>
      <c r="L4015" s="164">
        <v>1</v>
      </c>
      <c r="M4015" s="16">
        <v>0</v>
      </c>
      <c r="N4015" s="13">
        <v>46129</v>
      </c>
    </row>
    <row r="4016" spans="1:14" x14ac:dyDescent="0.15">
      <c r="A4016" s="163" t="s">
        <v>493</v>
      </c>
      <c r="B4016" s="164">
        <v>10264</v>
      </c>
      <c r="C4016" s="163" t="s">
        <v>9</v>
      </c>
      <c r="D4016" s="164">
        <v>2</v>
      </c>
      <c r="E4016" s="7">
        <v>380</v>
      </c>
      <c r="F4016" s="7">
        <v>0</v>
      </c>
      <c r="G4016" s="7">
        <v>0</v>
      </c>
      <c r="H4016" s="7">
        <v>0</v>
      </c>
      <c r="I4016" s="7">
        <v>380</v>
      </c>
      <c r="J4016" s="7">
        <v>0</v>
      </c>
      <c r="K4016" s="7">
        <v>380</v>
      </c>
      <c r="L4016" s="164">
        <v>1</v>
      </c>
      <c r="M4016" s="16">
        <v>0</v>
      </c>
      <c r="N4016" s="13">
        <v>46129</v>
      </c>
    </row>
    <row r="4017" spans="1:14" x14ac:dyDescent="0.15">
      <c r="A4017" s="163" t="s">
        <v>507</v>
      </c>
      <c r="B4017" s="164">
        <v>10373</v>
      </c>
      <c r="C4017" s="163" t="s">
        <v>9</v>
      </c>
      <c r="D4017" s="164">
        <v>1</v>
      </c>
      <c r="E4017" s="7">
        <v>275</v>
      </c>
      <c r="F4017" s="7">
        <v>0</v>
      </c>
      <c r="G4017" s="7">
        <v>0</v>
      </c>
      <c r="H4017" s="7">
        <v>0</v>
      </c>
      <c r="I4017" s="7">
        <v>275</v>
      </c>
      <c r="J4017" s="7">
        <v>0</v>
      </c>
      <c r="K4017" s="7">
        <v>275</v>
      </c>
      <c r="L4017" s="164">
        <v>1</v>
      </c>
      <c r="M4017" s="16">
        <v>0</v>
      </c>
      <c r="N4017" s="13">
        <v>46129</v>
      </c>
    </row>
    <row r="4018" spans="1:14" x14ac:dyDescent="0.15">
      <c r="A4018" s="163" t="s">
        <v>509</v>
      </c>
      <c r="B4018" s="164">
        <v>10364</v>
      </c>
      <c r="C4018" s="163" t="s">
        <v>9</v>
      </c>
      <c r="D4018" s="164">
        <v>1</v>
      </c>
      <c r="E4018" s="7">
        <v>330</v>
      </c>
      <c r="F4018" s="7">
        <v>0</v>
      </c>
      <c r="G4018" s="7">
        <v>0</v>
      </c>
      <c r="H4018" s="7">
        <v>0</v>
      </c>
      <c r="I4018" s="7">
        <v>330</v>
      </c>
      <c r="J4018" s="7">
        <v>0</v>
      </c>
      <c r="K4018" s="7">
        <v>330</v>
      </c>
      <c r="L4018" s="164">
        <v>1</v>
      </c>
      <c r="M4018" s="16">
        <v>0</v>
      </c>
      <c r="N4018" s="13">
        <v>46129</v>
      </c>
    </row>
    <row r="4019" spans="1:14" x14ac:dyDescent="0.15">
      <c r="A4019" s="163" t="s">
        <v>769</v>
      </c>
      <c r="B4019" s="164">
        <v>10482</v>
      </c>
      <c r="C4019" s="163" t="s">
        <v>77</v>
      </c>
      <c r="D4019" s="164">
        <v>1</v>
      </c>
      <c r="E4019" s="7">
        <v>1020</v>
      </c>
      <c r="F4019" s="7">
        <v>0</v>
      </c>
      <c r="G4019" s="7">
        <v>0</v>
      </c>
      <c r="H4019" s="7">
        <v>0</v>
      </c>
      <c r="I4019" s="7">
        <v>1020</v>
      </c>
      <c r="J4019" s="7">
        <v>0</v>
      </c>
      <c r="K4019" s="7">
        <v>1020</v>
      </c>
      <c r="L4019" s="164">
        <v>1</v>
      </c>
      <c r="M4019" s="16">
        <v>0</v>
      </c>
      <c r="N4019" s="13">
        <v>46129</v>
      </c>
    </row>
    <row r="4020" spans="1:14" x14ac:dyDescent="0.15">
      <c r="A4020" s="163" t="s">
        <v>651</v>
      </c>
      <c r="B4020" s="164">
        <v>10355</v>
      </c>
      <c r="C4020" s="163" t="s">
        <v>19</v>
      </c>
      <c r="D4020" s="164">
        <v>1</v>
      </c>
      <c r="E4020" s="7">
        <v>350</v>
      </c>
      <c r="F4020" s="7">
        <v>0</v>
      </c>
      <c r="G4020" s="7">
        <v>0</v>
      </c>
      <c r="H4020" s="7">
        <v>0</v>
      </c>
      <c r="I4020" s="7">
        <v>350</v>
      </c>
      <c r="J4020" s="7">
        <v>0</v>
      </c>
      <c r="K4020" s="7">
        <v>350</v>
      </c>
      <c r="L4020" s="164">
        <v>1</v>
      </c>
      <c r="M4020" s="16">
        <v>0</v>
      </c>
      <c r="N4020" s="13">
        <v>46129</v>
      </c>
    </row>
    <row r="4021" spans="1:14" x14ac:dyDescent="0.15">
      <c r="A4021" s="163" t="s">
        <v>495</v>
      </c>
      <c r="B4021" s="164">
        <v>10354</v>
      </c>
      <c r="C4021" s="163" t="s">
        <v>19</v>
      </c>
      <c r="D4021" s="164">
        <v>4</v>
      </c>
      <c r="E4021" s="7">
        <v>1400</v>
      </c>
      <c r="F4021" s="7">
        <v>0</v>
      </c>
      <c r="G4021" s="7">
        <v>0</v>
      </c>
      <c r="H4021" s="7">
        <v>0</v>
      </c>
      <c r="I4021" s="7">
        <v>1400</v>
      </c>
      <c r="J4021" s="7">
        <v>0</v>
      </c>
      <c r="K4021" s="7">
        <v>1400</v>
      </c>
      <c r="L4021" s="164">
        <v>1</v>
      </c>
      <c r="M4021" s="16">
        <v>0</v>
      </c>
      <c r="N4021" s="13">
        <v>46129</v>
      </c>
    </row>
    <row r="4022" spans="1:14" x14ac:dyDescent="0.15">
      <c r="A4022" s="163" t="s">
        <v>529</v>
      </c>
      <c r="B4022" s="164">
        <v>10353</v>
      </c>
      <c r="C4022" s="163" t="s">
        <v>19</v>
      </c>
      <c r="D4022" s="164">
        <v>1</v>
      </c>
      <c r="E4022" s="7">
        <v>350</v>
      </c>
      <c r="F4022" s="7">
        <v>0</v>
      </c>
      <c r="G4022" s="7">
        <v>0</v>
      </c>
      <c r="H4022" s="7">
        <v>0</v>
      </c>
      <c r="I4022" s="7">
        <v>350</v>
      </c>
      <c r="J4022" s="7">
        <v>0</v>
      </c>
      <c r="K4022" s="7">
        <v>350</v>
      </c>
      <c r="L4022" s="164">
        <v>1</v>
      </c>
      <c r="M4022" s="16">
        <v>0</v>
      </c>
      <c r="N4022" s="13">
        <v>46129</v>
      </c>
    </row>
    <row r="4023" spans="1:14" x14ac:dyDescent="0.15">
      <c r="A4023" s="163" t="s">
        <v>511</v>
      </c>
      <c r="B4023" s="164">
        <v>10227</v>
      </c>
      <c r="C4023" s="163" t="s">
        <v>19</v>
      </c>
      <c r="D4023" s="164">
        <v>1</v>
      </c>
      <c r="E4023" s="7">
        <v>385</v>
      </c>
      <c r="F4023" s="7">
        <v>0</v>
      </c>
      <c r="G4023" s="7">
        <v>0</v>
      </c>
      <c r="H4023" s="7">
        <v>0</v>
      </c>
      <c r="I4023" s="7">
        <v>385</v>
      </c>
      <c r="J4023" s="7">
        <v>0</v>
      </c>
      <c r="K4023" s="7">
        <v>385</v>
      </c>
      <c r="L4023" s="164">
        <v>1</v>
      </c>
      <c r="M4023" s="16">
        <v>0</v>
      </c>
      <c r="N4023" s="13">
        <v>46129</v>
      </c>
    </row>
    <row r="4024" spans="1:14" x14ac:dyDescent="0.15">
      <c r="A4024" s="163" t="s">
        <v>498</v>
      </c>
      <c r="B4024" s="164">
        <v>10356</v>
      </c>
      <c r="C4024" s="163" t="s">
        <v>19</v>
      </c>
      <c r="D4024" s="164">
        <v>1</v>
      </c>
      <c r="E4024" s="7">
        <v>360</v>
      </c>
      <c r="F4024" s="7">
        <v>0</v>
      </c>
      <c r="G4024" s="7">
        <v>0</v>
      </c>
      <c r="H4024" s="7">
        <v>0</v>
      </c>
      <c r="I4024" s="7">
        <v>360</v>
      </c>
      <c r="J4024" s="7">
        <v>0</v>
      </c>
      <c r="K4024" s="7">
        <v>360</v>
      </c>
      <c r="L4024" s="164">
        <v>1</v>
      </c>
      <c r="M4024" s="16">
        <v>0</v>
      </c>
      <c r="N4024" s="13">
        <v>46129</v>
      </c>
    </row>
    <row r="4025" spans="1:14" x14ac:dyDescent="0.15">
      <c r="A4025" s="163" t="s">
        <v>532</v>
      </c>
      <c r="B4025" s="164">
        <v>10421</v>
      </c>
      <c r="C4025" s="163" t="s">
        <v>79</v>
      </c>
      <c r="D4025" s="164">
        <v>1</v>
      </c>
      <c r="E4025" s="7">
        <v>238</v>
      </c>
      <c r="F4025" s="7">
        <v>0</v>
      </c>
      <c r="G4025" s="7">
        <v>0</v>
      </c>
      <c r="H4025" s="7">
        <v>0</v>
      </c>
      <c r="I4025" s="7">
        <v>238</v>
      </c>
      <c r="J4025" s="7">
        <v>0</v>
      </c>
      <c r="K4025" s="7">
        <v>238</v>
      </c>
      <c r="L4025" s="164">
        <v>1</v>
      </c>
      <c r="M4025" s="16">
        <v>0</v>
      </c>
      <c r="N4025" s="13">
        <v>46129</v>
      </c>
    </row>
    <row r="4026" spans="1:14" x14ac:dyDescent="0.15">
      <c r="A4026" s="163" t="s">
        <v>565</v>
      </c>
      <c r="B4026" s="164">
        <v>10403</v>
      </c>
      <c r="C4026" s="163" t="s">
        <v>35</v>
      </c>
      <c r="D4026" s="164">
        <v>1</v>
      </c>
      <c r="E4026" s="7">
        <v>335</v>
      </c>
      <c r="F4026" s="7">
        <v>0</v>
      </c>
      <c r="G4026" s="7">
        <v>0</v>
      </c>
      <c r="H4026" s="7">
        <v>0</v>
      </c>
      <c r="I4026" s="7">
        <v>335</v>
      </c>
      <c r="J4026" s="7">
        <v>0</v>
      </c>
      <c r="K4026" s="7">
        <v>335</v>
      </c>
      <c r="L4026" s="164">
        <v>1</v>
      </c>
      <c r="M4026" s="16">
        <v>0</v>
      </c>
      <c r="N4026" s="13">
        <v>46129</v>
      </c>
    </row>
    <row r="4027" spans="1:14" x14ac:dyDescent="0.15">
      <c r="A4027" s="163" t="s">
        <v>473</v>
      </c>
      <c r="B4027" s="164">
        <v>10528</v>
      </c>
      <c r="C4027" s="163" t="s">
        <v>399</v>
      </c>
      <c r="D4027" s="164">
        <v>1</v>
      </c>
      <c r="E4027" s="7">
        <v>0</v>
      </c>
      <c r="F4027" s="7">
        <v>0</v>
      </c>
      <c r="G4027" s="7">
        <v>0</v>
      </c>
      <c r="H4027" s="7">
        <v>0</v>
      </c>
      <c r="I4027" s="7">
        <v>0</v>
      </c>
      <c r="J4027" s="7">
        <v>0</v>
      </c>
      <c r="K4027" s="7">
        <v>0</v>
      </c>
      <c r="L4027" s="164">
        <v>0</v>
      </c>
      <c r="M4027" s="16">
        <v>0</v>
      </c>
      <c r="N4027" s="13">
        <v>46129</v>
      </c>
    </row>
    <row r="4028" spans="1:14" x14ac:dyDescent="0.15">
      <c r="A4028" s="163" t="s">
        <v>500</v>
      </c>
      <c r="B4028" s="164">
        <v>10494</v>
      </c>
      <c r="C4028" s="163" t="s">
        <v>98</v>
      </c>
      <c r="D4028" s="164">
        <v>1</v>
      </c>
      <c r="E4028" s="7">
        <v>38</v>
      </c>
      <c r="F4028" s="7">
        <v>0</v>
      </c>
      <c r="G4028" s="7">
        <v>0</v>
      </c>
      <c r="H4028" s="7">
        <v>0</v>
      </c>
      <c r="I4028" s="7">
        <v>38</v>
      </c>
      <c r="J4028" s="7">
        <v>0</v>
      </c>
      <c r="K4028" s="7">
        <v>38</v>
      </c>
      <c r="L4028" s="164">
        <v>1</v>
      </c>
      <c r="M4028" s="16">
        <v>0</v>
      </c>
      <c r="N4028" s="13">
        <v>46129</v>
      </c>
    </row>
    <row r="4029" spans="1:14" x14ac:dyDescent="0.15">
      <c r="A4029" s="163" t="s">
        <v>872</v>
      </c>
      <c r="B4029" s="164">
        <v>10754</v>
      </c>
      <c r="C4029" s="163" t="s">
        <v>727</v>
      </c>
      <c r="D4029" s="164">
        <v>1</v>
      </c>
      <c r="E4029" s="7">
        <v>218</v>
      </c>
      <c r="F4029" s="7">
        <v>0</v>
      </c>
      <c r="G4029" s="7">
        <v>0</v>
      </c>
      <c r="H4029" s="7">
        <v>0</v>
      </c>
      <c r="I4029" s="7">
        <v>218</v>
      </c>
      <c r="J4029" s="7">
        <v>0</v>
      </c>
      <c r="K4029" s="7">
        <v>218</v>
      </c>
      <c r="L4029" s="164">
        <v>1</v>
      </c>
      <c r="M4029" s="16">
        <v>0</v>
      </c>
      <c r="N4029" s="13">
        <v>46129</v>
      </c>
    </row>
    <row r="4030" spans="1:14" x14ac:dyDescent="0.15">
      <c r="A4030" s="163" t="s">
        <v>874</v>
      </c>
      <c r="B4030" s="164">
        <v>10746</v>
      </c>
      <c r="C4030" s="163" t="s">
        <v>727</v>
      </c>
      <c r="D4030" s="164">
        <v>2</v>
      </c>
      <c r="E4030" s="7">
        <v>436</v>
      </c>
      <c r="F4030" s="7">
        <v>0</v>
      </c>
      <c r="G4030" s="7">
        <v>0</v>
      </c>
      <c r="H4030" s="7">
        <v>0</v>
      </c>
      <c r="I4030" s="7">
        <v>436</v>
      </c>
      <c r="J4030" s="7">
        <v>0</v>
      </c>
      <c r="K4030" s="7">
        <v>436</v>
      </c>
      <c r="L4030" s="164">
        <v>1</v>
      </c>
      <c r="M4030" s="16">
        <v>0</v>
      </c>
      <c r="N4030" s="13">
        <v>46129</v>
      </c>
    </row>
    <row r="4031" spans="1:14" x14ac:dyDescent="0.15">
      <c r="A4031" s="163" t="s">
        <v>896</v>
      </c>
      <c r="B4031" s="164">
        <v>10798</v>
      </c>
      <c r="C4031" s="163" t="s">
        <v>399</v>
      </c>
      <c r="D4031" s="164">
        <v>1</v>
      </c>
      <c r="E4031" s="7">
        <v>0</v>
      </c>
      <c r="F4031" s="7">
        <v>0</v>
      </c>
      <c r="G4031" s="7">
        <v>0</v>
      </c>
      <c r="H4031" s="7">
        <v>0</v>
      </c>
      <c r="I4031" s="7">
        <v>0</v>
      </c>
      <c r="J4031" s="7">
        <v>0</v>
      </c>
      <c r="K4031" s="7">
        <v>0</v>
      </c>
      <c r="L4031" s="164">
        <v>0</v>
      </c>
      <c r="M4031" s="16">
        <v>0</v>
      </c>
      <c r="N4031" s="13">
        <v>46129</v>
      </c>
    </row>
    <row r="4032" spans="1:14" x14ac:dyDescent="0.15">
      <c r="A4032" s="163" t="s">
        <v>429</v>
      </c>
      <c r="B4032" s="164">
        <v>10632</v>
      </c>
      <c r="C4032" s="163" t="s">
        <v>727</v>
      </c>
      <c r="D4032" s="164">
        <v>2</v>
      </c>
      <c r="E4032" s="7">
        <v>318</v>
      </c>
      <c r="F4032" s="7">
        <v>0</v>
      </c>
      <c r="G4032" s="7">
        <v>0</v>
      </c>
      <c r="H4032" s="7">
        <v>0</v>
      </c>
      <c r="I4032" s="7">
        <v>318</v>
      </c>
      <c r="J4032" s="7">
        <v>0</v>
      </c>
      <c r="K4032" s="7">
        <v>318</v>
      </c>
      <c r="L4032" s="164">
        <v>1</v>
      </c>
      <c r="M4032" s="16">
        <v>0</v>
      </c>
      <c r="N4032" s="13">
        <v>46129</v>
      </c>
    </row>
    <row r="4033" spans="1:14" x14ac:dyDescent="0.15">
      <c r="A4033" s="163" t="s">
        <v>798</v>
      </c>
      <c r="B4033" s="164">
        <v>10660</v>
      </c>
      <c r="C4033" s="163" t="s">
        <v>9</v>
      </c>
      <c r="D4033" s="164">
        <v>1</v>
      </c>
      <c r="E4033" s="7">
        <v>265</v>
      </c>
      <c r="F4033" s="7">
        <v>0</v>
      </c>
      <c r="G4033" s="7">
        <v>0</v>
      </c>
      <c r="H4033" s="7">
        <v>0</v>
      </c>
      <c r="I4033" s="7">
        <v>265</v>
      </c>
      <c r="J4033" s="7">
        <v>0</v>
      </c>
      <c r="K4033" s="7">
        <v>265</v>
      </c>
      <c r="L4033" s="164">
        <v>1</v>
      </c>
      <c r="M4033" s="16">
        <v>0</v>
      </c>
      <c r="N4033" s="13">
        <v>46130</v>
      </c>
    </row>
    <row r="4034" spans="1:14" x14ac:dyDescent="0.15">
      <c r="A4034" s="163" t="s">
        <v>592</v>
      </c>
      <c r="B4034" s="164">
        <v>10453</v>
      </c>
      <c r="C4034" s="163" t="s">
        <v>38</v>
      </c>
      <c r="D4034" s="164">
        <v>1</v>
      </c>
      <c r="E4034" s="7">
        <v>370</v>
      </c>
      <c r="F4034" s="7">
        <v>0</v>
      </c>
      <c r="G4034" s="7">
        <v>0</v>
      </c>
      <c r="H4034" s="7">
        <v>0</v>
      </c>
      <c r="I4034" s="7">
        <v>370</v>
      </c>
      <c r="J4034" s="7">
        <v>0</v>
      </c>
      <c r="K4034" s="7">
        <v>370</v>
      </c>
      <c r="L4034" s="164">
        <v>1</v>
      </c>
      <c r="M4034" s="16">
        <v>0</v>
      </c>
      <c r="N4034" s="13">
        <v>46130</v>
      </c>
    </row>
    <row r="4035" spans="1:14" x14ac:dyDescent="0.15">
      <c r="A4035" s="163" t="s">
        <v>559</v>
      </c>
      <c r="B4035" s="164">
        <v>10168</v>
      </c>
      <c r="C4035" s="163" t="s">
        <v>519</v>
      </c>
      <c r="D4035" s="164">
        <v>1</v>
      </c>
      <c r="E4035" s="7">
        <v>385</v>
      </c>
      <c r="F4035" s="7">
        <v>0</v>
      </c>
      <c r="G4035" s="7">
        <v>0</v>
      </c>
      <c r="H4035" s="7">
        <v>0</v>
      </c>
      <c r="I4035" s="7">
        <v>385</v>
      </c>
      <c r="J4035" s="7">
        <v>0</v>
      </c>
      <c r="K4035" s="7">
        <v>385</v>
      </c>
      <c r="L4035" s="164">
        <v>1</v>
      </c>
      <c r="M4035" s="16">
        <v>0</v>
      </c>
      <c r="N4035" s="13">
        <v>46130</v>
      </c>
    </row>
    <row r="4036" spans="1:14" x14ac:dyDescent="0.15">
      <c r="A4036" s="163" t="s">
        <v>517</v>
      </c>
      <c r="B4036" s="164">
        <v>10070</v>
      </c>
      <c r="C4036" s="163" t="s">
        <v>481</v>
      </c>
      <c r="D4036" s="164">
        <v>1</v>
      </c>
      <c r="E4036" s="7">
        <v>275</v>
      </c>
      <c r="F4036" s="7">
        <v>0</v>
      </c>
      <c r="G4036" s="7">
        <v>0</v>
      </c>
      <c r="H4036" s="7">
        <v>55</v>
      </c>
      <c r="I4036" s="7">
        <v>220</v>
      </c>
      <c r="J4036" s="7">
        <v>0</v>
      </c>
      <c r="K4036" s="7">
        <v>220</v>
      </c>
      <c r="L4036" s="164">
        <v>1</v>
      </c>
      <c r="M4036" s="16">
        <v>0</v>
      </c>
      <c r="N4036" s="13">
        <v>46130</v>
      </c>
    </row>
    <row r="4037" spans="1:14" x14ac:dyDescent="0.15">
      <c r="A4037" s="163" t="s">
        <v>554</v>
      </c>
      <c r="B4037" s="164">
        <v>10067</v>
      </c>
      <c r="C4037" s="163" t="s">
        <v>481</v>
      </c>
      <c r="D4037" s="164">
        <v>1</v>
      </c>
      <c r="E4037" s="7">
        <v>275</v>
      </c>
      <c r="F4037" s="7">
        <v>0</v>
      </c>
      <c r="G4037" s="7">
        <v>0</v>
      </c>
      <c r="H4037" s="7">
        <v>55</v>
      </c>
      <c r="I4037" s="7">
        <v>220</v>
      </c>
      <c r="J4037" s="7">
        <v>0</v>
      </c>
      <c r="K4037" s="7">
        <v>220</v>
      </c>
      <c r="L4037" s="164">
        <v>1</v>
      </c>
      <c r="M4037" s="16">
        <v>0</v>
      </c>
      <c r="N4037" s="13">
        <v>46130</v>
      </c>
    </row>
    <row r="4038" spans="1:14" x14ac:dyDescent="0.15">
      <c r="A4038" s="163" t="s">
        <v>575</v>
      </c>
      <c r="B4038" s="164">
        <v>10127</v>
      </c>
      <c r="C4038" s="163" t="s">
        <v>483</v>
      </c>
      <c r="D4038" s="164">
        <v>1</v>
      </c>
      <c r="E4038" s="7">
        <v>355</v>
      </c>
      <c r="F4038" s="7">
        <v>0</v>
      </c>
      <c r="G4038" s="7">
        <v>0</v>
      </c>
      <c r="H4038" s="7">
        <v>52.65</v>
      </c>
      <c r="I4038" s="7">
        <v>302.35000000000002</v>
      </c>
      <c r="J4038" s="7">
        <v>0</v>
      </c>
      <c r="K4038" s="7">
        <v>302.35000000000002</v>
      </c>
      <c r="L4038" s="164">
        <v>1</v>
      </c>
      <c r="M4038" s="16">
        <v>0</v>
      </c>
      <c r="N4038" s="13">
        <v>46130</v>
      </c>
    </row>
    <row r="4039" spans="1:14" x14ac:dyDescent="0.15">
      <c r="A4039" s="163" t="s">
        <v>539</v>
      </c>
      <c r="B4039" s="164">
        <v>10130</v>
      </c>
      <c r="C4039" s="163" t="s">
        <v>483</v>
      </c>
      <c r="D4039" s="164">
        <v>1</v>
      </c>
      <c r="E4039" s="7">
        <v>385</v>
      </c>
      <c r="F4039" s="7">
        <v>0</v>
      </c>
      <c r="G4039" s="7">
        <v>0</v>
      </c>
      <c r="H4039" s="7">
        <v>0</v>
      </c>
      <c r="I4039" s="7">
        <v>385</v>
      </c>
      <c r="J4039" s="7">
        <v>0</v>
      </c>
      <c r="K4039" s="7">
        <v>385</v>
      </c>
      <c r="L4039" s="164">
        <v>1</v>
      </c>
      <c r="M4039" s="16">
        <v>0</v>
      </c>
      <c r="N4039" s="13">
        <v>46130</v>
      </c>
    </row>
    <row r="4040" spans="1:14" x14ac:dyDescent="0.15">
      <c r="A4040" s="163" t="s">
        <v>667</v>
      </c>
      <c r="B4040" s="164">
        <v>10018</v>
      </c>
      <c r="C4040" s="163" t="s">
        <v>481</v>
      </c>
      <c r="D4040" s="164">
        <v>1</v>
      </c>
      <c r="E4040" s="7">
        <v>255</v>
      </c>
      <c r="F4040" s="7">
        <v>0</v>
      </c>
      <c r="G4040" s="7">
        <v>0</v>
      </c>
      <c r="H4040" s="7">
        <v>0</v>
      </c>
      <c r="I4040" s="7">
        <v>255</v>
      </c>
      <c r="J4040" s="7">
        <v>0</v>
      </c>
      <c r="K4040" s="7">
        <v>255</v>
      </c>
      <c r="L4040" s="164">
        <v>1</v>
      </c>
      <c r="M4040" s="16">
        <v>0</v>
      </c>
      <c r="N4040" s="13">
        <v>46130</v>
      </c>
    </row>
    <row r="4041" spans="1:14" x14ac:dyDescent="0.15">
      <c r="A4041" s="163" t="s">
        <v>577</v>
      </c>
      <c r="B4041" s="164">
        <v>10097</v>
      </c>
      <c r="C4041" s="163" t="s">
        <v>483</v>
      </c>
      <c r="D4041" s="164">
        <v>1</v>
      </c>
      <c r="E4041" s="7">
        <v>355</v>
      </c>
      <c r="F4041" s="7">
        <v>0</v>
      </c>
      <c r="G4041" s="7">
        <v>0</v>
      </c>
      <c r="H4041" s="7">
        <v>0</v>
      </c>
      <c r="I4041" s="7">
        <v>355</v>
      </c>
      <c r="J4041" s="7">
        <v>0</v>
      </c>
      <c r="K4041" s="7">
        <v>355</v>
      </c>
      <c r="L4041" s="164">
        <v>1</v>
      </c>
      <c r="M4041" s="16">
        <v>0</v>
      </c>
      <c r="N4041" s="13">
        <v>46130</v>
      </c>
    </row>
    <row r="4042" spans="1:14" x14ac:dyDescent="0.15">
      <c r="A4042" s="163" t="s">
        <v>650</v>
      </c>
      <c r="B4042" s="164">
        <v>10064</v>
      </c>
      <c r="C4042" s="163" t="s">
        <v>481</v>
      </c>
      <c r="D4042" s="164">
        <v>1</v>
      </c>
      <c r="E4042" s="7">
        <v>355</v>
      </c>
      <c r="F4042" s="7">
        <v>0</v>
      </c>
      <c r="G4042" s="7">
        <v>0</v>
      </c>
      <c r="H4042" s="7">
        <v>0</v>
      </c>
      <c r="I4042" s="7">
        <v>355</v>
      </c>
      <c r="J4042" s="7">
        <v>0</v>
      </c>
      <c r="K4042" s="7">
        <v>355</v>
      </c>
      <c r="L4042" s="164">
        <v>1</v>
      </c>
      <c r="M4042" s="16">
        <v>0</v>
      </c>
      <c r="N4042" s="13">
        <v>46130</v>
      </c>
    </row>
    <row r="4043" spans="1:14" x14ac:dyDescent="0.15">
      <c r="A4043" s="163" t="s">
        <v>487</v>
      </c>
      <c r="B4043" s="164">
        <v>10442</v>
      </c>
      <c r="C4043" s="163" t="s">
        <v>99</v>
      </c>
      <c r="D4043" s="164">
        <v>3</v>
      </c>
      <c r="E4043" s="7">
        <v>249</v>
      </c>
      <c r="F4043" s="7">
        <v>0</v>
      </c>
      <c r="G4043" s="7">
        <v>0</v>
      </c>
      <c r="H4043" s="7">
        <v>13.49</v>
      </c>
      <c r="I4043" s="7">
        <v>235.51</v>
      </c>
      <c r="J4043" s="7">
        <v>0</v>
      </c>
      <c r="K4043" s="7">
        <v>235.51</v>
      </c>
      <c r="L4043" s="164">
        <v>1</v>
      </c>
      <c r="M4043" s="16">
        <v>0</v>
      </c>
      <c r="N4043" s="13">
        <v>46130</v>
      </c>
    </row>
    <row r="4044" spans="1:14" x14ac:dyDescent="0.15">
      <c r="A4044" s="163" t="s">
        <v>523</v>
      </c>
      <c r="B4044" s="164">
        <v>10446</v>
      </c>
      <c r="C4044" s="163" t="s">
        <v>99</v>
      </c>
      <c r="D4044" s="164">
        <v>2</v>
      </c>
      <c r="E4044" s="7">
        <v>390</v>
      </c>
      <c r="F4044" s="7">
        <v>0</v>
      </c>
      <c r="G4044" s="7">
        <v>0</v>
      </c>
      <c r="H4044" s="7">
        <v>0</v>
      </c>
      <c r="I4044" s="7">
        <v>390</v>
      </c>
      <c r="J4044" s="7">
        <v>0</v>
      </c>
      <c r="K4044" s="7">
        <v>390</v>
      </c>
      <c r="L4044" s="164">
        <v>1</v>
      </c>
      <c r="M4044" s="16">
        <v>0</v>
      </c>
      <c r="N4044" s="13">
        <v>46130</v>
      </c>
    </row>
    <row r="4045" spans="1:14" x14ac:dyDescent="0.15">
      <c r="A4045" s="163" t="s">
        <v>489</v>
      </c>
      <c r="B4045" s="164">
        <v>10445</v>
      </c>
      <c r="C4045" s="163" t="s">
        <v>99</v>
      </c>
      <c r="D4045" s="164">
        <v>1</v>
      </c>
      <c r="E4045" s="7">
        <v>195</v>
      </c>
      <c r="F4045" s="7">
        <v>0</v>
      </c>
      <c r="G4045" s="7">
        <v>0</v>
      </c>
      <c r="H4045" s="7">
        <v>0</v>
      </c>
      <c r="I4045" s="7">
        <v>195</v>
      </c>
      <c r="J4045" s="7">
        <v>0</v>
      </c>
      <c r="K4045" s="7">
        <v>195</v>
      </c>
      <c r="L4045" s="164">
        <v>1</v>
      </c>
      <c r="M4045" s="16">
        <v>0</v>
      </c>
      <c r="N4045" s="13">
        <v>46130</v>
      </c>
    </row>
    <row r="4046" spans="1:14" x14ac:dyDescent="0.15">
      <c r="A4046" s="163" t="s">
        <v>505</v>
      </c>
      <c r="B4046" s="164">
        <v>10470</v>
      </c>
      <c r="C4046" s="163" t="s">
        <v>5</v>
      </c>
      <c r="D4046" s="164">
        <v>2</v>
      </c>
      <c r="E4046" s="7">
        <v>550</v>
      </c>
      <c r="F4046" s="7">
        <v>0</v>
      </c>
      <c r="G4046" s="7">
        <v>0</v>
      </c>
      <c r="H4046" s="7">
        <v>55</v>
      </c>
      <c r="I4046" s="7">
        <v>495</v>
      </c>
      <c r="J4046" s="7">
        <v>0</v>
      </c>
      <c r="K4046" s="7">
        <v>495</v>
      </c>
      <c r="L4046" s="164">
        <v>1</v>
      </c>
      <c r="M4046" s="16">
        <v>0</v>
      </c>
      <c r="N4046" s="13">
        <v>46130</v>
      </c>
    </row>
    <row r="4047" spans="1:14" x14ac:dyDescent="0.15">
      <c r="A4047" s="163" t="s">
        <v>626</v>
      </c>
      <c r="B4047" s="164">
        <v>10471</v>
      </c>
      <c r="C4047" s="163" t="s">
        <v>5</v>
      </c>
      <c r="D4047" s="164">
        <v>1</v>
      </c>
      <c r="E4047" s="7">
        <v>495</v>
      </c>
      <c r="F4047" s="7">
        <v>0</v>
      </c>
      <c r="G4047" s="7">
        <v>0</v>
      </c>
      <c r="H4047" s="7">
        <v>99</v>
      </c>
      <c r="I4047" s="7">
        <v>396</v>
      </c>
      <c r="J4047" s="7">
        <v>0</v>
      </c>
      <c r="K4047" s="7">
        <v>396</v>
      </c>
      <c r="L4047" s="164">
        <v>1</v>
      </c>
      <c r="M4047" s="16">
        <v>0</v>
      </c>
      <c r="N4047" s="13">
        <v>46130</v>
      </c>
    </row>
    <row r="4048" spans="1:14" x14ac:dyDescent="0.15">
      <c r="A4048" s="163" t="s">
        <v>552</v>
      </c>
      <c r="B4048" s="164">
        <v>10211</v>
      </c>
      <c r="C4048" s="163" t="s">
        <v>491</v>
      </c>
      <c r="D4048" s="164">
        <v>1</v>
      </c>
      <c r="E4048" s="7">
        <v>265</v>
      </c>
      <c r="F4048" s="7">
        <v>0</v>
      </c>
      <c r="G4048" s="7">
        <v>0</v>
      </c>
      <c r="H4048" s="7">
        <v>0</v>
      </c>
      <c r="I4048" s="7">
        <v>265</v>
      </c>
      <c r="J4048" s="7">
        <v>0</v>
      </c>
      <c r="K4048" s="7">
        <v>265</v>
      </c>
      <c r="L4048" s="164">
        <v>1</v>
      </c>
      <c r="M4048" s="16">
        <v>0</v>
      </c>
      <c r="N4048" s="13">
        <v>46130</v>
      </c>
    </row>
    <row r="4049" spans="1:14" x14ac:dyDescent="0.15">
      <c r="A4049" s="163" t="s">
        <v>506</v>
      </c>
      <c r="B4049" s="164">
        <v>10221</v>
      </c>
      <c r="C4049" s="163" t="s">
        <v>491</v>
      </c>
      <c r="D4049" s="164">
        <v>2</v>
      </c>
      <c r="E4049" s="7">
        <v>510</v>
      </c>
      <c r="F4049" s="7">
        <v>0</v>
      </c>
      <c r="G4049" s="7">
        <v>0</v>
      </c>
      <c r="H4049" s="7">
        <v>0</v>
      </c>
      <c r="I4049" s="7">
        <v>510</v>
      </c>
      <c r="J4049" s="7">
        <v>0</v>
      </c>
      <c r="K4049" s="7">
        <v>510</v>
      </c>
      <c r="L4049" s="164">
        <v>1</v>
      </c>
      <c r="M4049" s="16">
        <v>0</v>
      </c>
      <c r="N4049" s="13">
        <v>46130</v>
      </c>
    </row>
    <row r="4050" spans="1:14" x14ac:dyDescent="0.15">
      <c r="A4050" s="163" t="s">
        <v>543</v>
      </c>
      <c r="B4050" s="164">
        <v>10222</v>
      </c>
      <c r="C4050" s="163" t="s">
        <v>491</v>
      </c>
      <c r="D4050" s="164">
        <v>1</v>
      </c>
      <c r="E4050" s="7">
        <v>235</v>
      </c>
      <c r="F4050" s="7">
        <v>0</v>
      </c>
      <c r="G4050" s="7">
        <v>0</v>
      </c>
      <c r="H4050" s="7">
        <v>0</v>
      </c>
      <c r="I4050" s="7">
        <v>235</v>
      </c>
      <c r="J4050" s="7">
        <v>0</v>
      </c>
      <c r="K4050" s="7">
        <v>235</v>
      </c>
      <c r="L4050" s="164">
        <v>1</v>
      </c>
      <c r="M4050" s="16">
        <v>0</v>
      </c>
      <c r="N4050" s="13">
        <v>46130</v>
      </c>
    </row>
    <row r="4051" spans="1:14" x14ac:dyDescent="0.15">
      <c r="A4051" s="163" t="s">
        <v>556</v>
      </c>
      <c r="B4051" s="164">
        <v>10220</v>
      </c>
      <c r="C4051" s="163" t="s">
        <v>491</v>
      </c>
      <c r="D4051" s="164">
        <v>1</v>
      </c>
      <c r="E4051" s="7">
        <v>225</v>
      </c>
      <c r="F4051" s="7">
        <v>0</v>
      </c>
      <c r="G4051" s="7">
        <v>0</v>
      </c>
      <c r="H4051" s="7">
        <v>0</v>
      </c>
      <c r="I4051" s="7">
        <v>225</v>
      </c>
      <c r="J4051" s="7">
        <v>0</v>
      </c>
      <c r="K4051" s="7">
        <v>225</v>
      </c>
      <c r="L4051" s="164">
        <v>1</v>
      </c>
      <c r="M4051" s="16">
        <v>0</v>
      </c>
      <c r="N4051" s="13">
        <v>46130</v>
      </c>
    </row>
    <row r="4052" spans="1:14" x14ac:dyDescent="0.15">
      <c r="A4052" s="163" t="s">
        <v>490</v>
      </c>
      <c r="B4052" s="164">
        <v>10223</v>
      </c>
      <c r="C4052" s="163" t="s">
        <v>491</v>
      </c>
      <c r="D4052" s="164">
        <v>1</v>
      </c>
      <c r="E4052" s="7">
        <v>275</v>
      </c>
      <c r="F4052" s="7">
        <v>0</v>
      </c>
      <c r="G4052" s="7">
        <v>0</v>
      </c>
      <c r="H4052" s="7">
        <v>0</v>
      </c>
      <c r="I4052" s="7">
        <v>275</v>
      </c>
      <c r="J4052" s="7">
        <v>0</v>
      </c>
      <c r="K4052" s="7">
        <v>275</v>
      </c>
      <c r="L4052" s="164">
        <v>1</v>
      </c>
      <c r="M4052" s="16">
        <v>0</v>
      </c>
      <c r="N4052" s="13">
        <v>46130</v>
      </c>
    </row>
    <row r="4053" spans="1:14" x14ac:dyDescent="0.15">
      <c r="A4053" s="163" t="s">
        <v>493</v>
      </c>
      <c r="B4053" s="164">
        <v>10264</v>
      </c>
      <c r="C4053" s="163" t="s">
        <v>9</v>
      </c>
      <c r="D4053" s="164">
        <v>9</v>
      </c>
      <c r="E4053" s="7">
        <v>1710</v>
      </c>
      <c r="F4053" s="7">
        <v>0</v>
      </c>
      <c r="G4053" s="7">
        <v>0</v>
      </c>
      <c r="H4053" s="7">
        <v>94.06</v>
      </c>
      <c r="I4053" s="7">
        <v>1615.94</v>
      </c>
      <c r="J4053" s="7">
        <v>0</v>
      </c>
      <c r="K4053" s="7">
        <v>1615.94</v>
      </c>
      <c r="L4053" s="164">
        <v>1</v>
      </c>
      <c r="M4053" s="16">
        <v>0</v>
      </c>
      <c r="N4053" s="13">
        <v>46130</v>
      </c>
    </row>
    <row r="4054" spans="1:14" x14ac:dyDescent="0.15">
      <c r="A4054" s="163" t="s">
        <v>805</v>
      </c>
      <c r="B4054" s="164">
        <v>10376</v>
      </c>
      <c r="C4054" s="163" t="s">
        <v>9</v>
      </c>
      <c r="D4054" s="164">
        <v>1</v>
      </c>
      <c r="E4054" s="7">
        <v>330</v>
      </c>
      <c r="F4054" s="7">
        <v>0</v>
      </c>
      <c r="G4054" s="7">
        <v>0</v>
      </c>
      <c r="H4054" s="7">
        <v>0</v>
      </c>
      <c r="I4054" s="7">
        <v>330</v>
      </c>
      <c r="J4054" s="7">
        <v>0</v>
      </c>
      <c r="K4054" s="7">
        <v>330</v>
      </c>
      <c r="L4054" s="164">
        <v>1</v>
      </c>
      <c r="M4054" s="16">
        <v>0</v>
      </c>
      <c r="N4054" s="13">
        <v>46130</v>
      </c>
    </row>
    <row r="4055" spans="1:14" x14ac:dyDescent="0.15">
      <c r="A4055" s="163" t="s">
        <v>825</v>
      </c>
      <c r="B4055" s="164">
        <v>10378</v>
      </c>
      <c r="C4055" s="163" t="s">
        <v>9</v>
      </c>
      <c r="D4055" s="164">
        <v>1</v>
      </c>
      <c r="E4055" s="7">
        <v>285</v>
      </c>
      <c r="F4055" s="7">
        <v>0</v>
      </c>
      <c r="G4055" s="7">
        <v>0</v>
      </c>
      <c r="H4055" s="7">
        <v>28.29</v>
      </c>
      <c r="I4055" s="7">
        <v>256.70999999999998</v>
      </c>
      <c r="J4055" s="7">
        <v>0</v>
      </c>
      <c r="K4055" s="7">
        <v>256.70999999999998</v>
      </c>
      <c r="L4055" s="164">
        <v>1</v>
      </c>
      <c r="M4055" s="16">
        <v>0</v>
      </c>
      <c r="N4055" s="13">
        <v>46130</v>
      </c>
    </row>
    <row r="4056" spans="1:14" x14ac:dyDescent="0.15">
      <c r="A4056" s="163" t="s">
        <v>526</v>
      </c>
      <c r="B4056" s="164">
        <v>10363</v>
      </c>
      <c r="C4056" s="163" t="s">
        <v>9</v>
      </c>
      <c r="D4056" s="164">
        <v>1</v>
      </c>
      <c r="E4056" s="7">
        <v>265</v>
      </c>
      <c r="F4056" s="7">
        <v>0</v>
      </c>
      <c r="G4056" s="7">
        <v>0</v>
      </c>
      <c r="H4056" s="7">
        <v>0</v>
      </c>
      <c r="I4056" s="7">
        <v>265</v>
      </c>
      <c r="J4056" s="7">
        <v>0</v>
      </c>
      <c r="K4056" s="7">
        <v>265</v>
      </c>
      <c r="L4056" s="164">
        <v>1</v>
      </c>
      <c r="M4056" s="16">
        <v>0</v>
      </c>
      <c r="N4056" s="13">
        <v>46130</v>
      </c>
    </row>
    <row r="4057" spans="1:14" x14ac:dyDescent="0.15">
      <c r="A4057" s="163" t="s">
        <v>498</v>
      </c>
      <c r="B4057" s="164">
        <v>10356</v>
      </c>
      <c r="C4057" s="163" t="s">
        <v>19</v>
      </c>
      <c r="D4057" s="164">
        <v>2</v>
      </c>
      <c r="E4057" s="7">
        <v>720</v>
      </c>
      <c r="F4057" s="7">
        <v>0</v>
      </c>
      <c r="G4057" s="7">
        <v>0</v>
      </c>
      <c r="H4057" s="7">
        <v>58.51</v>
      </c>
      <c r="I4057" s="7">
        <v>661.49</v>
      </c>
      <c r="J4057" s="7">
        <v>0</v>
      </c>
      <c r="K4057" s="7">
        <v>661.49</v>
      </c>
      <c r="L4057" s="164">
        <v>1</v>
      </c>
      <c r="M4057" s="16">
        <v>0</v>
      </c>
      <c r="N4057" s="13">
        <v>46130</v>
      </c>
    </row>
    <row r="4058" spans="1:14" x14ac:dyDescent="0.15">
      <c r="A4058" s="163" t="s">
        <v>690</v>
      </c>
      <c r="B4058" s="164">
        <v>10431</v>
      </c>
      <c r="C4058" s="163" t="s">
        <v>13</v>
      </c>
      <c r="D4058" s="164">
        <v>1</v>
      </c>
      <c r="E4058" s="7">
        <v>495</v>
      </c>
      <c r="F4058" s="7">
        <v>0</v>
      </c>
      <c r="G4058" s="7">
        <v>0</v>
      </c>
      <c r="H4058" s="7">
        <v>0</v>
      </c>
      <c r="I4058" s="7">
        <v>495</v>
      </c>
      <c r="J4058" s="7">
        <v>0</v>
      </c>
      <c r="K4058" s="7">
        <v>495</v>
      </c>
      <c r="L4058" s="164">
        <v>1</v>
      </c>
      <c r="M4058" s="16">
        <v>0</v>
      </c>
      <c r="N4058" s="13">
        <v>46130</v>
      </c>
    </row>
    <row r="4059" spans="1:14" x14ac:dyDescent="0.15">
      <c r="A4059" s="163" t="s">
        <v>563</v>
      </c>
      <c r="B4059" s="164">
        <v>10432</v>
      </c>
      <c r="C4059" s="163" t="s">
        <v>13</v>
      </c>
      <c r="D4059" s="164">
        <v>1</v>
      </c>
      <c r="E4059" s="7">
        <v>315</v>
      </c>
      <c r="F4059" s="7">
        <v>0</v>
      </c>
      <c r="G4059" s="7">
        <v>0</v>
      </c>
      <c r="H4059" s="7">
        <v>0</v>
      </c>
      <c r="I4059" s="7">
        <v>315</v>
      </c>
      <c r="J4059" s="7">
        <v>0</v>
      </c>
      <c r="K4059" s="7">
        <v>315</v>
      </c>
      <c r="L4059" s="164">
        <v>1</v>
      </c>
      <c r="M4059" s="16">
        <v>0</v>
      </c>
      <c r="N4059" s="13">
        <v>46130</v>
      </c>
    </row>
    <row r="4060" spans="1:14" x14ac:dyDescent="0.15">
      <c r="A4060" s="163" t="s">
        <v>613</v>
      </c>
      <c r="B4060" s="164">
        <v>10493</v>
      </c>
      <c r="C4060" s="163" t="s">
        <v>98</v>
      </c>
      <c r="D4060" s="164">
        <v>1</v>
      </c>
      <c r="E4060" s="7">
        <v>58</v>
      </c>
      <c r="F4060" s="7">
        <v>0</v>
      </c>
      <c r="G4060" s="7">
        <v>0</v>
      </c>
      <c r="H4060" s="7">
        <v>0</v>
      </c>
      <c r="I4060" s="7">
        <v>58</v>
      </c>
      <c r="J4060" s="7">
        <v>0</v>
      </c>
      <c r="K4060" s="7">
        <v>58</v>
      </c>
      <c r="L4060" s="164">
        <v>1</v>
      </c>
      <c r="M4060" s="16">
        <v>0</v>
      </c>
      <c r="N4060" s="13">
        <v>46130</v>
      </c>
    </row>
    <row r="4061" spans="1:14" x14ac:dyDescent="0.15">
      <c r="A4061" s="163" t="s">
        <v>433</v>
      </c>
      <c r="B4061" s="164">
        <v>10405</v>
      </c>
      <c r="C4061" s="163" t="s">
        <v>399</v>
      </c>
      <c r="D4061" s="164">
        <v>1</v>
      </c>
      <c r="E4061" s="7">
        <v>0</v>
      </c>
      <c r="F4061" s="7">
        <v>0</v>
      </c>
      <c r="G4061" s="7">
        <v>0</v>
      </c>
      <c r="H4061" s="7">
        <v>0</v>
      </c>
      <c r="I4061" s="7">
        <v>0</v>
      </c>
      <c r="J4061" s="7">
        <v>0</v>
      </c>
      <c r="K4061" s="7">
        <v>0</v>
      </c>
      <c r="L4061" s="164">
        <v>0</v>
      </c>
      <c r="M4061" s="16">
        <v>0</v>
      </c>
      <c r="N4061" s="13">
        <v>46130</v>
      </c>
    </row>
    <row r="4062" spans="1:14" x14ac:dyDescent="0.15">
      <c r="A4062" s="163" t="s">
        <v>767</v>
      </c>
      <c r="B4062" s="164">
        <v>10258</v>
      </c>
      <c r="C4062" s="163" t="s">
        <v>399</v>
      </c>
      <c r="D4062" s="164">
        <v>1</v>
      </c>
      <c r="E4062" s="7">
        <v>0</v>
      </c>
      <c r="F4062" s="7">
        <v>0</v>
      </c>
      <c r="G4062" s="7">
        <v>0</v>
      </c>
      <c r="H4062" s="7">
        <v>0</v>
      </c>
      <c r="I4062" s="7">
        <v>0</v>
      </c>
      <c r="J4062" s="7">
        <v>0</v>
      </c>
      <c r="K4062" s="7">
        <v>0</v>
      </c>
      <c r="L4062" s="164">
        <v>0</v>
      </c>
      <c r="M4062" s="16">
        <v>0</v>
      </c>
      <c r="N4062" s="13">
        <v>46130</v>
      </c>
    </row>
    <row r="4063" spans="1:14" x14ac:dyDescent="0.15">
      <c r="A4063" s="163" t="s">
        <v>429</v>
      </c>
      <c r="B4063" s="164">
        <v>10632</v>
      </c>
      <c r="C4063" s="163" t="s">
        <v>727</v>
      </c>
      <c r="D4063" s="164">
        <v>2</v>
      </c>
      <c r="E4063" s="7">
        <v>318</v>
      </c>
      <c r="F4063" s="7">
        <v>0</v>
      </c>
      <c r="G4063" s="7">
        <v>0</v>
      </c>
      <c r="H4063" s="7">
        <v>0</v>
      </c>
      <c r="I4063" s="7">
        <v>318</v>
      </c>
      <c r="J4063" s="7">
        <v>0</v>
      </c>
      <c r="K4063" s="7">
        <v>318</v>
      </c>
      <c r="L4063" s="164">
        <v>1</v>
      </c>
      <c r="M4063" s="16">
        <v>0</v>
      </c>
      <c r="N4063" s="13">
        <v>46130</v>
      </c>
    </row>
    <row r="4064" spans="1:14" x14ac:dyDescent="0.15">
      <c r="A4064" s="163" t="s">
        <v>813</v>
      </c>
      <c r="B4064" s="164">
        <v>10559</v>
      </c>
      <c r="C4064" s="163" t="s">
        <v>399</v>
      </c>
      <c r="D4064" s="164">
        <v>1</v>
      </c>
      <c r="E4064" s="7">
        <v>0</v>
      </c>
      <c r="F4064" s="7">
        <v>0</v>
      </c>
      <c r="G4064" s="7">
        <v>0</v>
      </c>
      <c r="H4064" s="7">
        <v>0</v>
      </c>
      <c r="I4064" s="7">
        <v>0</v>
      </c>
      <c r="J4064" s="7">
        <v>0</v>
      </c>
      <c r="K4064" s="7">
        <v>0</v>
      </c>
      <c r="L4064" s="164">
        <v>0</v>
      </c>
      <c r="M4064" s="16">
        <v>0</v>
      </c>
      <c r="N4064" s="13">
        <v>46130</v>
      </c>
    </row>
    <row r="4065" spans="1:14" x14ac:dyDescent="0.15">
      <c r="A4065" s="163" t="s">
        <v>518</v>
      </c>
      <c r="B4065" s="164">
        <v>10145</v>
      </c>
      <c r="C4065" s="163" t="s">
        <v>519</v>
      </c>
      <c r="D4065" s="164">
        <v>1</v>
      </c>
      <c r="E4065" s="7">
        <v>370</v>
      </c>
      <c r="F4065" s="7">
        <v>0</v>
      </c>
      <c r="G4065" s="7">
        <v>0</v>
      </c>
      <c r="H4065" s="7">
        <v>28.67</v>
      </c>
      <c r="I4065" s="7">
        <v>341.33</v>
      </c>
      <c r="J4065" s="7">
        <v>0</v>
      </c>
      <c r="K4065" s="7">
        <v>341.33</v>
      </c>
      <c r="L4065" s="164">
        <v>1</v>
      </c>
      <c r="M4065" s="16">
        <v>0</v>
      </c>
      <c r="N4065" s="13">
        <v>46131</v>
      </c>
    </row>
    <row r="4066" spans="1:14" x14ac:dyDescent="0.15">
      <c r="A4066" s="163" t="s">
        <v>482</v>
      </c>
      <c r="B4066" s="164">
        <v>10109</v>
      </c>
      <c r="C4066" s="163" t="s">
        <v>483</v>
      </c>
      <c r="D4066" s="164">
        <v>1</v>
      </c>
      <c r="E4066" s="7">
        <v>275</v>
      </c>
      <c r="F4066" s="7">
        <v>0</v>
      </c>
      <c r="G4066" s="7">
        <v>0</v>
      </c>
      <c r="H4066" s="7">
        <v>21.82</v>
      </c>
      <c r="I4066" s="7">
        <v>253.18</v>
      </c>
      <c r="J4066" s="7">
        <v>0</v>
      </c>
      <c r="K4066" s="7">
        <v>253.18</v>
      </c>
      <c r="L4066" s="164">
        <v>1</v>
      </c>
      <c r="M4066" s="16">
        <v>0</v>
      </c>
      <c r="N4066" s="13">
        <v>46131</v>
      </c>
    </row>
    <row r="4067" spans="1:14" x14ac:dyDescent="0.15">
      <c r="A4067" s="163" t="s">
        <v>576</v>
      </c>
      <c r="B4067" s="164">
        <v>10111</v>
      </c>
      <c r="C4067" s="163" t="s">
        <v>483</v>
      </c>
      <c r="D4067" s="164">
        <v>1</v>
      </c>
      <c r="E4067" s="7">
        <v>355</v>
      </c>
      <c r="F4067" s="7">
        <v>0</v>
      </c>
      <c r="G4067" s="7">
        <v>0</v>
      </c>
      <c r="H4067" s="7">
        <v>28.16</v>
      </c>
      <c r="I4067" s="7">
        <v>326.83999999999997</v>
      </c>
      <c r="J4067" s="7">
        <v>0</v>
      </c>
      <c r="K4067" s="7">
        <v>326.83999999999997</v>
      </c>
      <c r="L4067" s="164">
        <v>1</v>
      </c>
      <c r="M4067" s="16">
        <v>0</v>
      </c>
      <c r="N4067" s="13">
        <v>46131</v>
      </c>
    </row>
    <row r="4068" spans="1:14" x14ac:dyDescent="0.15">
      <c r="A4068" s="163" t="s">
        <v>485</v>
      </c>
      <c r="B4068" s="164">
        <v>10090</v>
      </c>
      <c r="C4068" s="163" t="s">
        <v>481</v>
      </c>
      <c r="D4068" s="164">
        <v>1</v>
      </c>
      <c r="E4068" s="7">
        <v>315</v>
      </c>
      <c r="F4068" s="7">
        <v>0</v>
      </c>
      <c r="G4068" s="7">
        <v>0</v>
      </c>
      <c r="H4068" s="7">
        <v>0</v>
      </c>
      <c r="I4068" s="7">
        <v>315</v>
      </c>
      <c r="J4068" s="7">
        <v>0</v>
      </c>
      <c r="K4068" s="7">
        <v>315</v>
      </c>
      <c r="L4068" s="164">
        <v>1</v>
      </c>
      <c r="M4068" s="16">
        <v>0</v>
      </c>
      <c r="N4068" s="13">
        <v>46131</v>
      </c>
    </row>
    <row r="4069" spans="1:14" x14ac:dyDescent="0.15">
      <c r="A4069" s="163" t="s">
        <v>486</v>
      </c>
      <c r="B4069" s="164">
        <v>10075</v>
      </c>
      <c r="C4069" s="163" t="s">
        <v>481</v>
      </c>
      <c r="D4069" s="164">
        <v>1</v>
      </c>
      <c r="E4069" s="7">
        <v>275</v>
      </c>
      <c r="F4069" s="7">
        <v>0</v>
      </c>
      <c r="G4069" s="7">
        <v>0</v>
      </c>
      <c r="H4069" s="7">
        <v>0</v>
      </c>
      <c r="I4069" s="7">
        <v>275</v>
      </c>
      <c r="J4069" s="7">
        <v>0</v>
      </c>
      <c r="K4069" s="7">
        <v>275</v>
      </c>
      <c r="L4069" s="164">
        <v>1</v>
      </c>
      <c r="M4069" s="16">
        <v>0</v>
      </c>
      <c r="N4069" s="13">
        <v>46131</v>
      </c>
    </row>
    <row r="4070" spans="1:14" x14ac:dyDescent="0.15">
      <c r="A4070" s="163" t="s">
        <v>555</v>
      </c>
      <c r="B4070" s="164">
        <v>10473</v>
      </c>
      <c r="C4070" s="163" t="s">
        <v>5</v>
      </c>
      <c r="D4070" s="164">
        <v>1</v>
      </c>
      <c r="E4070" s="7">
        <v>395</v>
      </c>
      <c r="F4070" s="7">
        <v>0</v>
      </c>
      <c r="G4070" s="7">
        <v>0</v>
      </c>
      <c r="H4070" s="7">
        <v>30.61</v>
      </c>
      <c r="I4070" s="7">
        <v>364.39</v>
      </c>
      <c r="J4070" s="7">
        <v>0</v>
      </c>
      <c r="K4070" s="7">
        <v>364.39</v>
      </c>
      <c r="L4070" s="164">
        <v>1</v>
      </c>
      <c r="M4070" s="16">
        <v>0</v>
      </c>
      <c r="N4070" s="13">
        <v>46131</v>
      </c>
    </row>
    <row r="4071" spans="1:14" x14ac:dyDescent="0.15">
      <c r="A4071" s="163" t="s">
        <v>505</v>
      </c>
      <c r="B4071" s="164">
        <v>10470</v>
      </c>
      <c r="C4071" s="163" t="s">
        <v>5</v>
      </c>
      <c r="D4071" s="164">
        <v>1</v>
      </c>
      <c r="E4071" s="7">
        <v>275</v>
      </c>
      <c r="F4071" s="7">
        <v>0</v>
      </c>
      <c r="G4071" s="7">
        <v>0</v>
      </c>
      <c r="H4071" s="7">
        <v>0</v>
      </c>
      <c r="I4071" s="7">
        <v>275</v>
      </c>
      <c r="J4071" s="7">
        <v>0</v>
      </c>
      <c r="K4071" s="7">
        <v>275</v>
      </c>
      <c r="L4071" s="164">
        <v>1</v>
      </c>
      <c r="M4071" s="16">
        <v>0</v>
      </c>
      <c r="N4071" s="13">
        <v>46131</v>
      </c>
    </row>
    <row r="4072" spans="1:14" x14ac:dyDescent="0.15">
      <c r="A4072" s="163" t="s">
        <v>492</v>
      </c>
      <c r="B4072" s="164">
        <v>10216</v>
      </c>
      <c r="C4072" s="163" t="s">
        <v>491</v>
      </c>
      <c r="D4072" s="164">
        <v>1</v>
      </c>
      <c r="E4072" s="7">
        <v>245</v>
      </c>
      <c r="F4072" s="7">
        <v>0</v>
      </c>
      <c r="G4072" s="7">
        <v>0</v>
      </c>
      <c r="H4072" s="7">
        <v>0</v>
      </c>
      <c r="I4072" s="7">
        <v>245</v>
      </c>
      <c r="J4072" s="7">
        <v>0</v>
      </c>
      <c r="K4072" s="7">
        <v>245</v>
      </c>
      <c r="L4072" s="164">
        <v>1</v>
      </c>
      <c r="M4072" s="16">
        <v>0</v>
      </c>
      <c r="N4072" s="13">
        <v>46131</v>
      </c>
    </row>
    <row r="4073" spans="1:14" x14ac:dyDescent="0.15">
      <c r="A4073" s="163" t="s">
        <v>493</v>
      </c>
      <c r="B4073" s="164">
        <v>10264</v>
      </c>
      <c r="C4073" s="163" t="s">
        <v>9</v>
      </c>
      <c r="D4073" s="164">
        <v>1</v>
      </c>
      <c r="E4073" s="7">
        <v>190</v>
      </c>
      <c r="F4073" s="7">
        <v>0</v>
      </c>
      <c r="G4073" s="7">
        <v>0</v>
      </c>
      <c r="H4073" s="7">
        <v>14.72</v>
      </c>
      <c r="I4073" s="7">
        <v>175.28</v>
      </c>
      <c r="J4073" s="7">
        <v>0</v>
      </c>
      <c r="K4073" s="7">
        <v>175.28</v>
      </c>
      <c r="L4073" s="164">
        <v>1</v>
      </c>
      <c r="M4073" s="16">
        <v>0</v>
      </c>
      <c r="N4073" s="13">
        <v>46131</v>
      </c>
    </row>
    <row r="4074" spans="1:14" x14ac:dyDescent="0.15">
      <c r="A4074" s="163" t="s">
        <v>587</v>
      </c>
      <c r="B4074" s="164">
        <v>10381</v>
      </c>
      <c r="C4074" s="163" t="s">
        <v>9</v>
      </c>
      <c r="D4074" s="164">
        <v>2</v>
      </c>
      <c r="E4074" s="7">
        <v>450</v>
      </c>
      <c r="F4074" s="7">
        <v>0</v>
      </c>
      <c r="G4074" s="7">
        <v>0</v>
      </c>
      <c r="H4074" s="7">
        <v>0</v>
      </c>
      <c r="I4074" s="7">
        <v>450</v>
      </c>
      <c r="J4074" s="7">
        <v>0</v>
      </c>
      <c r="K4074" s="7">
        <v>450</v>
      </c>
      <c r="L4074" s="164">
        <v>1</v>
      </c>
      <c r="M4074" s="16">
        <v>0</v>
      </c>
      <c r="N4074" s="13">
        <v>46131</v>
      </c>
    </row>
    <row r="4075" spans="1:14" x14ac:dyDescent="0.15">
      <c r="A4075" s="163" t="s">
        <v>805</v>
      </c>
      <c r="B4075" s="164">
        <v>10376</v>
      </c>
      <c r="C4075" s="163" t="s">
        <v>9</v>
      </c>
      <c r="D4075" s="164">
        <v>1</v>
      </c>
      <c r="E4075" s="7">
        <v>330</v>
      </c>
      <c r="F4075" s="7">
        <v>0</v>
      </c>
      <c r="G4075" s="7">
        <v>0</v>
      </c>
      <c r="H4075" s="7">
        <v>0</v>
      </c>
      <c r="I4075" s="7">
        <v>330</v>
      </c>
      <c r="J4075" s="7">
        <v>0</v>
      </c>
      <c r="K4075" s="7">
        <v>330</v>
      </c>
      <c r="L4075" s="164">
        <v>1</v>
      </c>
      <c r="M4075" s="16">
        <v>0</v>
      </c>
      <c r="N4075" s="13">
        <v>46131</v>
      </c>
    </row>
    <row r="4076" spans="1:14" x14ac:dyDescent="0.15">
      <c r="A4076" s="163" t="s">
        <v>526</v>
      </c>
      <c r="B4076" s="164">
        <v>10363</v>
      </c>
      <c r="C4076" s="163" t="s">
        <v>9</v>
      </c>
      <c r="D4076" s="164">
        <v>2</v>
      </c>
      <c r="E4076" s="7">
        <v>530</v>
      </c>
      <c r="F4076" s="7">
        <v>0</v>
      </c>
      <c r="G4076" s="7">
        <v>0</v>
      </c>
      <c r="H4076" s="7">
        <v>21.02</v>
      </c>
      <c r="I4076" s="7">
        <v>508.98</v>
      </c>
      <c r="J4076" s="7">
        <v>0</v>
      </c>
      <c r="K4076" s="7">
        <v>508.98</v>
      </c>
      <c r="L4076" s="164">
        <v>1</v>
      </c>
      <c r="M4076" s="16">
        <v>0</v>
      </c>
      <c r="N4076" s="13">
        <v>46131</v>
      </c>
    </row>
    <row r="4077" spans="1:14" x14ac:dyDescent="0.15">
      <c r="A4077" s="163" t="s">
        <v>495</v>
      </c>
      <c r="B4077" s="164">
        <v>10354</v>
      </c>
      <c r="C4077" s="163" t="s">
        <v>19</v>
      </c>
      <c r="D4077" s="164">
        <v>1</v>
      </c>
      <c r="E4077" s="7">
        <v>350</v>
      </c>
      <c r="F4077" s="7">
        <v>0</v>
      </c>
      <c r="G4077" s="7">
        <v>0</v>
      </c>
      <c r="H4077" s="7">
        <v>0</v>
      </c>
      <c r="I4077" s="7">
        <v>350</v>
      </c>
      <c r="J4077" s="7">
        <v>0</v>
      </c>
      <c r="K4077" s="7">
        <v>350</v>
      </c>
      <c r="L4077" s="164">
        <v>1</v>
      </c>
      <c r="M4077" s="16">
        <v>0</v>
      </c>
      <c r="N4077" s="13">
        <v>46131</v>
      </c>
    </row>
    <row r="4078" spans="1:14" x14ac:dyDescent="0.15">
      <c r="A4078" s="163" t="s">
        <v>867</v>
      </c>
      <c r="B4078" s="164">
        <v>10743</v>
      </c>
      <c r="C4078" s="163" t="s">
        <v>462</v>
      </c>
      <c r="D4078" s="164">
        <v>1</v>
      </c>
      <c r="E4078" s="7">
        <v>25</v>
      </c>
      <c r="F4078" s="7">
        <v>0</v>
      </c>
      <c r="G4078" s="7">
        <v>0</v>
      </c>
      <c r="H4078" s="7">
        <v>0</v>
      </c>
      <c r="I4078" s="7">
        <v>25</v>
      </c>
      <c r="J4078" s="7">
        <v>0</v>
      </c>
      <c r="K4078" s="7">
        <v>25</v>
      </c>
      <c r="L4078" s="164">
        <v>1</v>
      </c>
      <c r="M4078" s="16">
        <v>0</v>
      </c>
      <c r="N4078" s="13">
        <v>46131</v>
      </c>
    </row>
    <row r="4079" spans="1:14" x14ac:dyDescent="0.15">
      <c r="A4079" s="163" t="s">
        <v>370</v>
      </c>
      <c r="B4079" s="164">
        <v>10175</v>
      </c>
      <c r="C4079" s="163" t="s">
        <v>462</v>
      </c>
      <c r="D4079" s="164">
        <v>1</v>
      </c>
      <c r="E4079" s="7">
        <v>220</v>
      </c>
      <c r="F4079" s="7">
        <v>0</v>
      </c>
      <c r="G4079" s="7">
        <v>0</v>
      </c>
      <c r="H4079" s="7">
        <v>0</v>
      </c>
      <c r="I4079" s="7">
        <v>220</v>
      </c>
      <c r="J4079" s="7">
        <v>0</v>
      </c>
      <c r="K4079" s="7">
        <v>220</v>
      </c>
      <c r="L4079" s="164">
        <v>1</v>
      </c>
      <c r="M4079" s="16">
        <v>0</v>
      </c>
      <c r="N4079" s="13">
        <v>46131</v>
      </c>
    </row>
    <row r="4080" spans="1:14" x14ac:dyDescent="0.15">
      <c r="A4080" s="163" t="s">
        <v>427</v>
      </c>
      <c r="B4080" s="164">
        <v>10633</v>
      </c>
      <c r="C4080" s="163" t="s">
        <v>727</v>
      </c>
      <c r="D4080" s="164">
        <v>2</v>
      </c>
      <c r="E4080" s="7">
        <v>318</v>
      </c>
      <c r="F4080" s="7">
        <v>0</v>
      </c>
      <c r="G4080" s="7">
        <v>0</v>
      </c>
      <c r="H4080" s="7">
        <v>0</v>
      </c>
      <c r="I4080" s="7">
        <v>318</v>
      </c>
      <c r="J4080" s="7">
        <v>0</v>
      </c>
      <c r="K4080" s="7">
        <v>318</v>
      </c>
      <c r="L4080" s="164">
        <v>1</v>
      </c>
      <c r="M4080" s="16">
        <v>0</v>
      </c>
      <c r="N4080" s="13">
        <v>46131</v>
      </c>
    </row>
    <row r="4081" spans="1:14" x14ac:dyDescent="0.15">
      <c r="A4081" s="163" t="s">
        <v>845</v>
      </c>
      <c r="B4081" s="164">
        <v>10641111111111</v>
      </c>
      <c r="C4081" s="163" t="s">
        <v>462</v>
      </c>
      <c r="D4081" s="164">
        <v>1</v>
      </c>
      <c r="E4081" s="7">
        <v>280</v>
      </c>
      <c r="F4081" s="7">
        <v>0</v>
      </c>
      <c r="G4081" s="7">
        <v>0</v>
      </c>
      <c r="H4081" s="7">
        <v>0</v>
      </c>
      <c r="I4081" s="7">
        <v>280</v>
      </c>
      <c r="J4081" s="7">
        <v>0</v>
      </c>
      <c r="K4081" s="7">
        <v>280</v>
      </c>
      <c r="L4081" s="164">
        <v>1</v>
      </c>
      <c r="M4081" s="16">
        <v>0</v>
      </c>
      <c r="N4081" s="13">
        <v>46131</v>
      </c>
    </row>
    <row r="4082" spans="1:14" x14ac:dyDescent="0.15">
      <c r="A4082" s="163" t="s">
        <v>846</v>
      </c>
      <c r="B4082" s="164">
        <v>106411111111</v>
      </c>
      <c r="C4082" s="163" t="s">
        <v>462</v>
      </c>
      <c r="D4082" s="164">
        <v>1</v>
      </c>
      <c r="E4082" s="7">
        <v>280</v>
      </c>
      <c r="F4082" s="7">
        <v>0</v>
      </c>
      <c r="G4082" s="7">
        <v>0</v>
      </c>
      <c r="H4082" s="7">
        <v>0</v>
      </c>
      <c r="I4082" s="7">
        <v>280</v>
      </c>
      <c r="J4082" s="7">
        <v>0</v>
      </c>
      <c r="K4082" s="7">
        <v>280</v>
      </c>
      <c r="L4082" s="164">
        <v>1</v>
      </c>
      <c r="M4082" s="16">
        <v>0</v>
      </c>
      <c r="N4082" s="13">
        <v>46131</v>
      </c>
    </row>
    <row r="4083" spans="1:14" x14ac:dyDescent="0.15">
      <c r="A4083" s="163" t="s">
        <v>500</v>
      </c>
      <c r="B4083" s="164">
        <v>10494</v>
      </c>
      <c r="C4083" s="163" t="s">
        <v>98</v>
      </c>
      <c r="D4083" s="164">
        <v>1</v>
      </c>
      <c r="E4083" s="7">
        <v>38</v>
      </c>
      <c r="F4083" s="7">
        <v>0</v>
      </c>
      <c r="G4083" s="7">
        <v>0</v>
      </c>
      <c r="H4083" s="7">
        <v>0</v>
      </c>
      <c r="I4083" s="7">
        <v>38</v>
      </c>
      <c r="J4083" s="7">
        <v>0</v>
      </c>
      <c r="K4083" s="7">
        <v>38</v>
      </c>
      <c r="L4083" s="164">
        <v>1</v>
      </c>
      <c r="M4083" s="16">
        <v>0</v>
      </c>
      <c r="N4083" s="13">
        <v>46131</v>
      </c>
    </row>
    <row r="4084" spans="1:14" x14ac:dyDescent="0.15">
      <c r="A4084" s="163" t="s">
        <v>872</v>
      </c>
      <c r="B4084" s="164">
        <v>10754</v>
      </c>
      <c r="C4084" s="163" t="s">
        <v>727</v>
      </c>
      <c r="D4084" s="164">
        <v>1</v>
      </c>
      <c r="E4084" s="7">
        <v>209</v>
      </c>
      <c r="F4084" s="7">
        <v>0</v>
      </c>
      <c r="G4084" s="7">
        <v>0</v>
      </c>
      <c r="H4084" s="7">
        <v>0</v>
      </c>
      <c r="I4084" s="7">
        <v>209</v>
      </c>
      <c r="J4084" s="7">
        <v>0</v>
      </c>
      <c r="K4084" s="7">
        <v>209</v>
      </c>
      <c r="L4084" s="164">
        <v>1</v>
      </c>
      <c r="M4084" s="16">
        <v>0</v>
      </c>
      <c r="N4084" s="13">
        <v>46131</v>
      </c>
    </row>
    <row r="4085" spans="1:14" x14ac:dyDescent="0.15">
      <c r="A4085" s="163" t="s">
        <v>480</v>
      </c>
      <c r="B4085" s="164">
        <v>10225</v>
      </c>
      <c r="C4085" s="163" t="s">
        <v>481</v>
      </c>
      <c r="D4085" s="164">
        <v>1</v>
      </c>
      <c r="E4085" s="7">
        <v>255</v>
      </c>
      <c r="F4085" s="7">
        <v>0</v>
      </c>
      <c r="G4085" s="7">
        <v>0</v>
      </c>
      <c r="H4085" s="7">
        <v>0</v>
      </c>
      <c r="I4085" s="7">
        <v>255</v>
      </c>
      <c r="J4085" s="7">
        <v>0</v>
      </c>
      <c r="K4085" s="7">
        <v>255</v>
      </c>
      <c r="L4085" s="164">
        <v>1</v>
      </c>
      <c r="M4085" s="16">
        <v>0</v>
      </c>
      <c r="N4085" s="13">
        <v>46132</v>
      </c>
    </row>
    <row r="4086" spans="1:14" x14ac:dyDescent="0.15">
      <c r="A4086" s="163" t="s">
        <v>518</v>
      </c>
      <c r="B4086" s="164">
        <v>10145</v>
      </c>
      <c r="C4086" s="163" t="s">
        <v>519</v>
      </c>
      <c r="D4086" s="164">
        <v>1</v>
      </c>
      <c r="E4086" s="7">
        <v>370</v>
      </c>
      <c r="F4086" s="7">
        <v>0</v>
      </c>
      <c r="G4086" s="7">
        <v>0</v>
      </c>
      <c r="H4086" s="7">
        <v>0</v>
      </c>
      <c r="I4086" s="7">
        <v>370</v>
      </c>
      <c r="J4086" s="7">
        <v>0</v>
      </c>
      <c r="K4086" s="7">
        <v>370</v>
      </c>
      <c r="L4086" s="164">
        <v>1</v>
      </c>
      <c r="M4086" s="16">
        <v>0</v>
      </c>
      <c r="N4086" s="13">
        <v>46132</v>
      </c>
    </row>
    <row r="4087" spans="1:14" x14ac:dyDescent="0.15">
      <c r="A4087" s="163" t="s">
        <v>504</v>
      </c>
      <c r="B4087" s="164">
        <v>10125</v>
      </c>
      <c r="C4087" s="163" t="s">
        <v>483</v>
      </c>
      <c r="D4087" s="164">
        <v>1</v>
      </c>
      <c r="E4087" s="7">
        <v>275</v>
      </c>
      <c r="F4087" s="7">
        <v>0</v>
      </c>
      <c r="G4087" s="7">
        <v>0</v>
      </c>
      <c r="H4087" s="7">
        <v>25</v>
      </c>
      <c r="I4087" s="7">
        <v>250</v>
      </c>
      <c r="J4087" s="7">
        <v>0</v>
      </c>
      <c r="K4087" s="7">
        <v>250</v>
      </c>
      <c r="L4087" s="164">
        <v>1</v>
      </c>
      <c r="M4087" s="16">
        <v>0</v>
      </c>
      <c r="N4087" s="13">
        <v>46132</v>
      </c>
    </row>
    <row r="4088" spans="1:14" x14ac:dyDescent="0.15">
      <c r="A4088" s="163" t="s">
        <v>482</v>
      </c>
      <c r="B4088" s="164">
        <v>10109</v>
      </c>
      <c r="C4088" s="163" t="s">
        <v>483</v>
      </c>
      <c r="D4088" s="164">
        <v>1</v>
      </c>
      <c r="E4088" s="7">
        <v>275</v>
      </c>
      <c r="F4088" s="7">
        <v>0</v>
      </c>
      <c r="G4088" s="7">
        <v>0</v>
      </c>
      <c r="H4088" s="7">
        <v>25</v>
      </c>
      <c r="I4088" s="7">
        <v>250</v>
      </c>
      <c r="J4088" s="7">
        <v>0</v>
      </c>
      <c r="K4088" s="7">
        <v>250</v>
      </c>
      <c r="L4088" s="164">
        <v>1</v>
      </c>
      <c r="M4088" s="16">
        <v>0</v>
      </c>
      <c r="N4088" s="13">
        <v>46132</v>
      </c>
    </row>
    <row r="4089" spans="1:14" x14ac:dyDescent="0.15">
      <c r="A4089" s="163" t="s">
        <v>650</v>
      </c>
      <c r="B4089" s="164">
        <v>10064</v>
      </c>
      <c r="C4089" s="163" t="s">
        <v>481</v>
      </c>
      <c r="D4089" s="164">
        <v>2</v>
      </c>
      <c r="E4089" s="7">
        <v>710</v>
      </c>
      <c r="F4089" s="7">
        <v>0</v>
      </c>
      <c r="G4089" s="7">
        <v>0</v>
      </c>
      <c r="H4089" s="7">
        <v>42.84</v>
      </c>
      <c r="I4089" s="7">
        <v>667.16</v>
      </c>
      <c r="J4089" s="7">
        <v>0</v>
      </c>
      <c r="K4089" s="7">
        <v>667.16</v>
      </c>
      <c r="L4089" s="164">
        <v>1</v>
      </c>
      <c r="M4089" s="16">
        <v>0</v>
      </c>
      <c r="N4089" s="13">
        <v>46132</v>
      </c>
    </row>
    <row r="4090" spans="1:14" x14ac:dyDescent="0.15">
      <c r="A4090" s="163" t="s">
        <v>486</v>
      </c>
      <c r="B4090" s="164">
        <v>10075</v>
      </c>
      <c r="C4090" s="163" t="s">
        <v>481</v>
      </c>
      <c r="D4090" s="164">
        <v>1</v>
      </c>
      <c r="E4090" s="7">
        <v>275</v>
      </c>
      <c r="F4090" s="7">
        <v>0</v>
      </c>
      <c r="G4090" s="7">
        <v>0</v>
      </c>
      <c r="H4090" s="7">
        <v>0</v>
      </c>
      <c r="I4090" s="7">
        <v>275</v>
      </c>
      <c r="J4090" s="7">
        <v>0</v>
      </c>
      <c r="K4090" s="7">
        <v>275</v>
      </c>
      <c r="L4090" s="164">
        <v>1</v>
      </c>
      <c r="M4090" s="16">
        <v>0</v>
      </c>
      <c r="N4090" s="13">
        <v>46132</v>
      </c>
    </row>
    <row r="4091" spans="1:14" x14ac:dyDescent="0.15">
      <c r="A4091" s="163" t="s">
        <v>552</v>
      </c>
      <c r="B4091" s="164">
        <v>10211</v>
      </c>
      <c r="C4091" s="163" t="s">
        <v>491</v>
      </c>
      <c r="D4091" s="164">
        <v>1</v>
      </c>
      <c r="E4091" s="7">
        <v>265</v>
      </c>
      <c r="F4091" s="7">
        <v>0</v>
      </c>
      <c r="G4091" s="7">
        <v>0</v>
      </c>
      <c r="H4091" s="7">
        <v>0</v>
      </c>
      <c r="I4091" s="7">
        <v>265</v>
      </c>
      <c r="J4091" s="7">
        <v>0</v>
      </c>
      <c r="K4091" s="7">
        <v>265</v>
      </c>
      <c r="L4091" s="164">
        <v>1</v>
      </c>
      <c r="M4091" s="16">
        <v>0</v>
      </c>
      <c r="N4091" s="13">
        <v>46132</v>
      </c>
    </row>
    <row r="4092" spans="1:14" x14ac:dyDescent="0.15">
      <c r="A4092" s="163" t="s">
        <v>556</v>
      </c>
      <c r="B4092" s="164">
        <v>10220</v>
      </c>
      <c r="C4092" s="163" t="s">
        <v>491</v>
      </c>
      <c r="D4092" s="164">
        <v>1</v>
      </c>
      <c r="E4092" s="7">
        <v>225</v>
      </c>
      <c r="F4092" s="7">
        <v>0</v>
      </c>
      <c r="G4092" s="7">
        <v>0</v>
      </c>
      <c r="H4092" s="7">
        <v>0</v>
      </c>
      <c r="I4092" s="7">
        <v>225</v>
      </c>
      <c r="J4092" s="7">
        <v>0</v>
      </c>
      <c r="K4092" s="7">
        <v>225</v>
      </c>
      <c r="L4092" s="164">
        <v>1</v>
      </c>
      <c r="M4092" s="16">
        <v>0</v>
      </c>
      <c r="N4092" s="13">
        <v>46132</v>
      </c>
    </row>
    <row r="4093" spans="1:14" x14ac:dyDescent="0.15">
      <c r="A4093" s="163" t="s">
        <v>492</v>
      </c>
      <c r="B4093" s="164">
        <v>10216</v>
      </c>
      <c r="C4093" s="163" t="s">
        <v>491</v>
      </c>
      <c r="D4093" s="164">
        <v>2</v>
      </c>
      <c r="E4093" s="7">
        <v>490</v>
      </c>
      <c r="F4093" s="7">
        <v>0</v>
      </c>
      <c r="G4093" s="7">
        <v>0</v>
      </c>
      <c r="H4093" s="7">
        <v>0</v>
      </c>
      <c r="I4093" s="7">
        <v>490</v>
      </c>
      <c r="J4093" s="7">
        <v>0</v>
      </c>
      <c r="K4093" s="7">
        <v>490</v>
      </c>
      <c r="L4093" s="164">
        <v>1</v>
      </c>
      <c r="M4093" s="16">
        <v>0</v>
      </c>
      <c r="N4093" s="13">
        <v>46132</v>
      </c>
    </row>
    <row r="4094" spans="1:14" x14ac:dyDescent="0.15">
      <c r="A4094" s="163" t="s">
        <v>597</v>
      </c>
      <c r="B4094" s="164">
        <v>10215</v>
      </c>
      <c r="C4094" s="163" t="s">
        <v>491</v>
      </c>
      <c r="D4094" s="164">
        <v>1</v>
      </c>
      <c r="E4094" s="7">
        <v>225</v>
      </c>
      <c r="F4094" s="7">
        <v>0</v>
      </c>
      <c r="G4094" s="7">
        <v>0</v>
      </c>
      <c r="H4094" s="7">
        <v>0</v>
      </c>
      <c r="I4094" s="7">
        <v>225</v>
      </c>
      <c r="J4094" s="7">
        <v>0</v>
      </c>
      <c r="K4094" s="7">
        <v>225</v>
      </c>
      <c r="L4094" s="164">
        <v>1</v>
      </c>
      <c r="M4094" s="16">
        <v>0</v>
      </c>
      <c r="N4094" s="13">
        <v>46132</v>
      </c>
    </row>
    <row r="4095" spans="1:14" x14ac:dyDescent="0.15">
      <c r="A4095" s="163" t="s">
        <v>493</v>
      </c>
      <c r="B4095" s="164">
        <v>10264</v>
      </c>
      <c r="C4095" s="163" t="s">
        <v>9</v>
      </c>
      <c r="D4095" s="164">
        <v>1</v>
      </c>
      <c r="E4095" s="7">
        <v>190</v>
      </c>
      <c r="F4095" s="7">
        <v>0</v>
      </c>
      <c r="G4095" s="7">
        <v>0</v>
      </c>
      <c r="H4095" s="7">
        <v>22.93</v>
      </c>
      <c r="I4095" s="7">
        <v>167.07</v>
      </c>
      <c r="J4095" s="7">
        <v>0</v>
      </c>
      <c r="K4095" s="7">
        <v>167.07</v>
      </c>
      <c r="L4095" s="164">
        <v>1</v>
      </c>
      <c r="M4095" s="16">
        <v>0</v>
      </c>
      <c r="N4095" s="13">
        <v>46132</v>
      </c>
    </row>
    <row r="4096" spans="1:14" x14ac:dyDescent="0.15">
      <c r="A4096" s="163" t="s">
        <v>652</v>
      </c>
      <c r="B4096" s="164">
        <v>10712</v>
      </c>
      <c r="C4096" s="163" t="s">
        <v>462</v>
      </c>
      <c r="D4096" s="164">
        <v>1</v>
      </c>
      <c r="E4096" s="7">
        <v>320</v>
      </c>
      <c r="F4096" s="7">
        <v>0</v>
      </c>
      <c r="G4096" s="7">
        <v>0</v>
      </c>
      <c r="H4096" s="7">
        <v>0</v>
      </c>
      <c r="I4096" s="7">
        <v>320</v>
      </c>
      <c r="J4096" s="7">
        <v>0</v>
      </c>
      <c r="K4096" s="7">
        <v>320</v>
      </c>
      <c r="L4096" s="164">
        <v>1</v>
      </c>
      <c r="M4096" s="16">
        <v>0</v>
      </c>
      <c r="N4096" s="13">
        <v>46132</v>
      </c>
    </row>
    <row r="4097" spans="1:14" x14ac:dyDescent="0.15">
      <c r="A4097" s="163" t="s">
        <v>528</v>
      </c>
      <c r="B4097" s="164">
        <v>10357</v>
      </c>
      <c r="C4097" s="163" t="s">
        <v>19</v>
      </c>
      <c r="D4097" s="164">
        <v>1</v>
      </c>
      <c r="E4097" s="7">
        <v>360</v>
      </c>
      <c r="F4097" s="7">
        <v>0</v>
      </c>
      <c r="G4097" s="7">
        <v>0</v>
      </c>
      <c r="H4097" s="7">
        <v>0</v>
      </c>
      <c r="I4097" s="7">
        <v>360</v>
      </c>
      <c r="J4097" s="7">
        <v>0</v>
      </c>
      <c r="K4097" s="7">
        <v>360</v>
      </c>
      <c r="L4097" s="164">
        <v>1</v>
      </c>
      <c r="M4097" s="16">
        <v>0</v>
      </c>
      <c r="N4097" s="13">
        <v>46132</v>
      </c>
    </row>
    <row r="4098" spans="1:14" x14ac:dyDescent="0.15">
      <c r="A4098" s="163" t="s">
        <v>495</v>
      </c>
      <c r="B4098" s="164">
        <v>10354</v>
      </c>
      <c r="C4098" s="163" t="s">
        <v>19</v>
      </c>
      <c r="D4098" s="164">
        <v>5</v>
      </c>
      <c r="E4098" s="7">
        <v>1750</v>
      </c>
      <c r="F4098" s="7">
        <v>0</v>
      </c>
      <c r="G4098" s="7">
        <v>0</v>
      </c>
      <c r="H4098" s="7">
        <v>86.81</v>
      </c>
      <c r="I4098" s="7">
        <v>1663.19</v>
      </c>
      <c r="J4098" s="7">
        <v>0</v>
      </c>
      <c r="K4098" s="7">
        <v>1663.19</v>
      </c>
      <c r="L4098" s="164">
        <v>1</v>
      </c>
      <c r="M4098" s="16">
        <v>0</v>
      </c>
      <c r="N4098" s="13">
        <v>46132</v>
      </c>
    </row>
    <row r="4099" spans="1:14" x14ac:dyDescent="0.15">
      <c r="A4099" s="163" t="s">
        <v>497</v>
      </c>
      <c r="B4099" s="164">
        <v>10359</v>
      </c>
      <c r="C4099" s="163" t="s">
        <v>19</v>
      </c>
      <c r="D4099" s="164">
        <v>2</v>
      </c>
      <c r="E4099" s="7">
        <v>770</v>
      </c>
      <c r="F4099" s="7">
        <v>0</v>
      </c>
      <c r="G4099" s="7">
        <v>0</v>
      </c>
      <c r="H4099" s="7">
        <v>49.03</v>
      </c>
      <c r="I4099" s="7">
        <v>720.97</v>
      </c>
      <c r="J4099" s="7">
        <v>0</v>
      </c>
      <c r="K4099" s="7">
        <v>720.97</v>
      </c>
      <c r="L4099" s="164">
        <v>1</v>
      </c>
      <c r="M4099" s="16">
        <v>0</v>
      </c>
      <c r="N4099" s="13">
        <v>46132</v>
      </c>
    </row>
    <row r="4100" spans="1:14" x14ac:dyDescent="0.15">
      <c r="A4100" s="163" t="s">
        <v>589</v>
      </c>
      <c r="B4100" s="164">
        <v>10407</v>
      </c>
      <c r="C4100" s="163" t="s">
        <v>4</v>
      </c>
      <c r="D4100" s="164">
        <v>1</v>
      </c>
      <c r="E4100" s="7">
        <v>325</v>
      </c>
      <c r="F4100" s="7">
        <v>0</v>
      </c>
      <c r="G4100" s="7">
        <v>0</v>
      </c>
      <c r="H4100" s="7">
        <v>41.39</v>
      </c>
      <c r="I4100" s="7">
        <v>283.61</v>
      </c>
      <c r="J4100" s="7">
        <v>0</v>
      </c>
      <c r="K4100" s="7">
        <v>283.61</v>
      </c>
      <c r="L4100" s="164">
        <v>1</v>
      </c>
      <c r="M4100" s="16">
        <v>0</v>
      </c>
      <c r="N4100" s="13">
        <v>46132</v>
      </c>
    </row>
    <row r="4101" spans="1:14" x14ac:dyDescent="0.15">
      <c r="A4101" s="163" t="s">
        <v>427</v>
      </c>
      <c r="B4101" s="164">
        <v>10633</v>
      </c>
      <c r="C4101" s="163" t="s">
        <v>727</v>
      </c>
      <c r="D4101" s="164">
        <v>3</v>
      </c>
      <c r="E4101" s="7">
        <v>477</v>
      </c>
      <c r="F4101" s="7">
        <v>0</v>
      </c>
      <c r="G4101" s="7">
        <v>0</v>
      </c>
      <c r="H4101" s="7">
        <v>0</v>
      </c>
      <c r="I4101" s="7">
        <v>477</v>
      </c>
      <c r="J4101" s="7">
        <v>0</v>
      </c>
      <c r="K4101" s="7">
        <v>477</v>
      </c>
      <c r="L4101" s="164">
        <v>1</v>
      </c>
      <c r="M4101" s="16">
        <v>0</v>
      </c>
      <c r="N4101" s="13">
        <v>46132</v>
      </c>
    </row>
    <row r="4102" spans="1:14" x14ac:dyDescent="0.15">
      <c r="A4102" s="163" t="s">
        <v>846</v>
      </c>
      <c r="B4102" s="164">
        <v>106411111111</v>
      </c>
      <c r="C4102" s="163" t="s">
        <v>462</v>
      </c>
      <c r="D4102" s="164">
        <v>1</v>
      </c>
      <c r="E4102" s="7">
        <v>280</v>
      </c>
      <c r="F4102" s="7">
        <v>0</v>
      </c>
      <c r="G4102" s="7">
        <v>0</v>
      </c>
      <c r="H4102" s="7">
        <v>0</v>
      </c>
      <c r="I4102" s="7">
        <v>280</v>
      </c>
      <c r="J4102" s="7">
        <v>0</v>
      </c>
      <c r="K4102" s="7">
        <v>280</v>
      </c>
      <c r="L4102" s="164">
        <v>1</v>
      </c>
      <c r="M4102" s="16">
        <v>0</v>
      </c>
      <c r="N4102" s="13">
        <v>46132</v>
      </c>
    </row>
    <row r="4103" spans="1:14" x14ac:dyDescent="0.15">
      <c r="A4103" s="163" t="s">
        <v>874</v>
      </c>
      <c r="B4103" s="164">
        <v>10746</v>
      </c>
      <c r="C4103" s="163" t="s">
        <v>727</v>
      </c>
      <c r="D4103" s="164">
        <v>1</v>
      </c>
      <c r="E4103" s="7">
        <v>209</v>
      </c>
      <c r="F4103" s="7">
        <v>0</v>
      </c>
      <c r="G4103" s="7">
        <v>0</v>
      </c>
      <c r="H4103" s="7">
        <v>0</v>
      </c>
      <c r="I4103" s="7">
        <v>209</v>
      </c>
      <c r="J4103" s="7">
        <v>0</v>
      </c>
      <c r="K4103" s="7">
        <v>209</v>
      </c>
      <c r="L4103" s="164">
        <v>1</v>
      </c>
      <c r="M4103" s="16">
        <v>0</v>
      </c>
      <c r="N4103" s="13">
        <v>46132</v>
      </c>
    </row>
    <row r="4104" spans="1:14" x14ac:dyDescent="0.15">
      <c r="A4104" s="163" t="s">
        <v>429</v>
      </c>
      <c r="B4104" s="164">
        <v>10632</v>
      </c>
      <c r="C4104" s="163" t="s">
        <v>727</v>
      </c>
      <c r="D4104" s="164">
        <v>6</v>
      </c>
      <c r="E4104" s="7">
        <v>954</v>
      </c>
      <c r="F4104" s="7">
        <v>0</v>
      </c>
      <c r="G4104" s="7">
        <v>0</v>
      </c>
      <c r="H4104" s="7">
        <v>0</v>
      </c>
      <c r="I4104" s="7">
        <v>954</v>
      </c>
      <c r="J4104" s="7">
        <v>0</v>
      </c>
      <c r="K4104" s="7">
        <v>954</v>
      </c>
      <c r="L4104" s="164">
        <v>1</v>
      </c>
      <c r="M4104" s="16">
        <v>0</v>
      </c>
      <c r="N4104" s="13">
        <v>46132</v>
      </c>
    </row>
    <row r="4105" spans="1:14" x14ac:dyDescent="0.15">
      <c r="A4105" s="163" t="s">
        <v>449</v>
      </c>
      <c r="B4105" s="164">
        <v>10644</v>
      </c>
      <c r="C4105" s="163" t="s">
        <v>399</v>
      </c>
      <c r="D4105" s="164">
        <v>1</v>
      </c>
      <c r="E4105" s="7">
        <v>0</v>
      </c>
      <c r="F4105" s="7">
        <v>0</v>
      </c>
      <c r="G4105" s="7">
        <v>0</v>
      </c>
      <c r="H4105" s="7">
        <v>0</v>
      </c>
      <c r="I4105" s="7">
        <v>0</v>
      </c>
      <c r="J4105" s="7">
        <v>0</v>
      </c>
      <c r="K4105" s="7">
        <v>0</v>
      </c>
      <c r="L4105" s="164">
        <v>0</v>
      </c>
      <c r="M4105" s="16">
        <v>0</v>
      </c>
      <c r="N4105" s="13">
        <v>46133</v>
      </c>
    </row>
    <row r="4106" spans="1:14" x14ac:dyDescent="0.15">
      <c r="A4106" s="163" t="s">
        <v>476</v>
      </c>
      <c r="B4106" s="164">
        <v>10529</v>
      </c>
      <c r="C4106" s="163" t="s">
        <v>399</v>
      </c>
      <c r="D4106" s="164">
        <v>1</v>
      </c>
      <c r="E4106" s="7">
        <v>0</v>
      </c>
      <c r="F4106" s="7">
        <v>0</v>
      </c>
      <c r="G4106" s="7">
        <v>0</v>
      </c>
      <c r="H4106" s="7">
        <v>0</v>
      </c>
      <c r="I4106" s="7">
        <v>0</v>
      </c>
      <c r="J4106" s="7">
        <v>0</v>
      </c>
      <c r="K4106" s="7">
        <v>0</v>
      </c>
      <c r="L4106" s="164">
        <v>0</v>
      </c>
      <c r="M4106" s="16">
        <v>0</v>
      </c>
      <c r="N4106" s="13">
        <v>46133</v>
      </c>
    </row>
    <row r="4107" spans="1:14" x14ac:dyDescent="0.15">
      <c r="A4107" s="163" t="s">
        <v>685</v>
      </c>
      <c r="B4107" s="164">
        <v>10457</v>
      </c>
      <c r="C4107" s="163" t="s">
        <v>38</v>
      </c>
      <c r="D4107" s="164">
        <v>1</v>
      </c>
      <c r="E4107" s="7">
        <v>285</v>
      </c>
      <c r="F4107" s="7">
        <v>0</v>
      </c>
      <c r="G4107" s="7">
        <v>0</v>
      </c>
      <c r="H4107" s="7">
        <v>16.579999999999998</v>
      </c>
      <c r="I4107" s="7">
        <v>268.42</v>
      </c>
      <c r="J4107" s="7">
        <v>0</v>
      </c>
      <c r="K4107" s="7">
        <v>268.42</v>
      </c>
      <c r="L4107" s="164">
        <v>1</v>
      </c>
      <c r="M4107" s="16">
        <v>0</v>
      </c>
      <c r="N4107" s="13">
        <v>46133</v>
      </c>
    </row>
    <row r="4108" spans="1:14" x14ac:dyDescent="0.15">
      <c r="A4108" s="163" t="s">
        <v>501</v>
      </c>
      <c r="B4108" s="164">
        <v>10450</v>
      </c>
      <c r="C4108" s="163" t="s">
        <v>38</v>
      </c>
      <c r="D4108" s="164">
        <v>1</v>
      </c>
      <c r="E4108" s="7">
        <v>470</v>
      </c>
      <c r="F4108" s="7">
        <v>0</v>
      </c>
      <c r="G4108" s="7">
        <v>0</v>
      </c>
      <c r="H4108" s="7">
        <v>0</v>
      </c>
      <c r="I4108" s="7">
        <v>470</v>
      </c>
      <c r="J4108" s="7">
        <v>0</v>
      </c>
      <c r="K4108" s="7">
        <v>470</v>
      </c>
      <c r="L4108" s="164">
        <v>1</v>
      </c>
      <c r="M4108" s="16">
        <v>0</v>
      </c>
      <c r="N4108" s="13">
        <v>46133</v>
      </c>
    </row>
    <row r="4109" spans="1:14" x14ac:dyDescent="0.15">
      <c r="A4109" s="163" t="s">
        <v>584</v>
      </c>
      <c r="B4109" s="164">
        <v>10069</v>
      </c>
      <c r="C4109" s="163" t="s">
        <v>481</v>
      </c>
      <c r="D4109" s="164">
        <v>1</v>
      </c>
      <c r="E4109" s="7">
        <v>355</v>
      </c>
      <c r="F4109" s="7">
        <v>0</v>
      </c>
      <c r="G4109" s="7">
        <v>0</v>
      </c>
      <c r="H4109" s="7">
        <v>0</v>
      </c>
      <c r="I4109" s="7">
        <v>355</v>
      </c>
      <c r="J4109" s="7">
        <v>0</v>
      </c>
      <c r="K4109" s="7">
        <v>355</v>
      </c>
      <c r="L4109" s="164">
        <v>1</v>
      </c>
      <c r="M4109" s="16">
        <v>0</v>
      </c>
      <c r="N4109" s="13">
        <v>46133</v>
      </c>
    </row>
    <row r="4110" spans="1:14" x14ac:dyDescent="0.15">
      <c r="A4110" s="163" t="s">
        <v>554</v>
      </c>
      <c r="B4110" s="164">
        <v>10067</v>
      </c>
      <c r="C4110" s="163" t="s">
        <v>481</v>
      </c>
      <c r="D4110" s="164">
        <v>1</v>
      </c>
      <c r="E4110" s="7">
        <v>275</v>
      </c>
      <c r="F4110" s="7">
        <v>0</v>
      </c>
      <c r="G4110" s="7">
        <v>0</v>
      </c>
      <c r="H4110" s="7">
        <v>0</v>
      </c>
      <c r="I4110" s="7">
        <v>275</v>
      </c>
      <c r="J4110" s="7">
        <v>0</v>
      </c>
      <c r="K4110" s="7">
        <v>275</v>
      </c>
      <c r="L4110" s="164">
        <v>1</v>
      </c>
      <c r="M4110" s="16">
        <v>0</v>
      </c>
      <c r="N4110" s="13">
        <v>46133</v>
      </c>
    </row>
    <row r="4111" spans="1:14" x14ac:dyDescent="0.15">
      <c r="A4111" s="163" t="s">
        <v>482</v>
      </c>
      <c r="B4111" s="164">
        <v>10109</v>
      </c>
      <c r="C4111" s="163" t="s">
        <v>483</v>
      </c>
      <c r="D4111" s="164">
        <v>1</v>
      </c>
      <c r="E4111" s="7">
        <v>275</v>
      </c>
      <c r="F4111" s="7">
        <v>0</v>
      </c>
      <c r="G4111" s="7">
        <v>0</v>
      </c>
      <c r="H4111" s="7">
        <v>0</v>
      </c>
      <c r="I4111" s="7">
        <v>275</v>
      </c>
      <c r="J4111" s="7">
        <v>0</v>
      </c>
      <c r="K4111" s="7">
        <v>275</v>
      </c>
      <c r="L4111" s="164">
        <v>1</v>
      </c>
      <c r="M4111" s="16">
        <v>0</v>
      </c>
      <c r="N4111" s="13">
        <v>46133</v>
      </c>
    </row>
    <row r="4112" spans="1:14" x14ac:dyDescent="0.15">
      <c r="A4112" s="163" t="s">
        <v>733</v>
      </c>
      <c r="B4112" s="164">
        <v>10113</v>
      </c>
      <c r="C4112" s="163" t="s">
        <v>541</v>
      </c>
      <c r="D4112" s="164">
        <v>1</v>
      </c>
      <c r="E4112" s="7">
        <v>375</v>
      </c>
      <c r="F4112" s="7">
        <v>0</v>
      </c>
      <c r="G4112" s="7">
        <v>0</v>
      </c>
      <c r="H4112" s="7">
        <v>0</v>
      </c>
      <c r="I4112" s="7">
        <v>375</v>
      </c>
      <c r="J4112" s="7">
        <v>0</v>
      </c>
      <c r="K4112" s="7">
        <v>375</v>
      </c>
      <c r="L4112" s="164">
        <v>1</v>
      </c>
      <c r="M4112" s="16">
        <v>0</v>
      </c>
      <c r="N4112" s="13">
        <v>46133</v>
      </c>
    </row>
    <row r="4113" spans="1:14" x14ac:dyDescent="0.15">
      <c r="A4113" s="163" t="s">
        <v>668</v>
      </c>
      <c r="B4113" s="164">
        <v>10137</v>
      </c>
      <c r="C4113" s="163" t="s">
        <v>519</v>
      </c>
      <c r="D4113" s="164">
        <v>1</v>
      </c>
      <c r="E4113" s="7">
        <v>350</v>
      </c>
      <c r="F4113" s="7">
        <v>0</v>
      </c>
      <c r="G4113" s="7">
        <v>0</v>
      </c>
      <c r="H4113" s="7">
        <v>0</v>
      </c>
      <c r="I4113" s="7">
        <v>350</v>
      </c>
      <c r="J4113" s="7">
        <v>0</v>
      </c>
      <c r="K4113" s="7">
        <v>350</v>
      </c>
      <c r="L4113" s="164">
        <v>1</v>
      </c>
      <c r="M4113" s="16">
        <v>0</v>
      </c>
      <c r="N4113" s="13">
        <v>46133</v>
      </c>
    </row>
    <row r="4114" spans="1:14" x14ac:dyDescent="0.15">
      <c r="A4114" s="163" t="s">
        <v>486</v>
      </c>
      <c r="B4114" s="164">
        <v>10075</v>
      </c>
      <c r="C4114" s="163" t="s">
        <v>481</v>
      </c>
      <c r="D4114" s="164">
        <v>2</v>
      </c>
      <c r="E4114" s="7">
        <v>550</v>
      </c>
      <c r="F4114" s="7">
        <v>0</v>
      </c>
      <c r="G4114" s="7">
        <v>0</v>
      </c>
      <c r="H4114" s="7">
        <v>0</v>
      </c>
      <c r="I4114" s="7">
        <v>550</v>
      </c>
      <c r="J4114" s="7">
        <v>0</v>
      </c>
      <c r="K4114" s="7">
        <v>550</v>
      </c>
      <c r="L4114" s="164">
        <v>1</v>
      </c>
      <c r="M4114" s="16">
        <v>0</v>
      </c>
      <c r="N4114" s="13">
        <v>46133</v>
      </c>
    </row>
    <row r="4115" spans="1:14" x14ac:dyDescent="0.15">
      <c r="A4115" s="163" t="s">
        <v>487</v>
      </c>
      <c r="B4115" s="164">
        <v>10442</v>
      </c>
      <c r="C4115" s="163" t="s">
        <v>99</v>
      </c>
      <c r="D4115" s="164">
        <v>1</v>
      </c>
      <c r="E4115" s="7">
        <v>83</v>
      </c>
      <c r="F4115" s="7">
        <v>0</v>
      </c>
      <c r="G4115" s="7">
        <v>0</v>
      </c>
      <c r="H4115" s="7">
        <v>13.3</v>
      </c>
      <c r="I4115" s="7">
        <v>69.7</v>
      </c>
      <c r="J4115" s="7">
        <v>0</v>
      </c>
      <c r="K4115" s="7">
        <v>69.7</v>
      </c>
      <c r="L4115" s="164">
        <v>1</v>
      </c>
      <c r="M4115" s="16">
        <v>0</v>
      </c>
      <c r="N4115" s="13">
        <v>46133</v>
      </c>
    </row>
    <row r="4116" spans="1:14" x14ac:dyDescent="0.15">
      <c r="A4116" s="163" t="s">
        <v>488</v>
      </c>
      <c r="B4116" s="164">
        <v>10440</v>
      </c>
      <c r="C4116" s="163" t="s">
        <v>99</v>
      </c>
      <c r="D4116" s="164">
        <v>2</v>
      </c>
      <c r="E4116" s="7">
        <v>176</v>
      </c>
      <c r="F4116" s="7">
        <v>0</v>
      </c>
      <c r="G4116" s="7">
        <v>0</v>
      </c>
      <c r="H4116" s="7">
        <v>0</v>
      </c>
      <c r="I4116" s="7">
        <v>176</v>
      </c>
      <c r="J4116" s="7">
        <v>0</v>
      </c>
      <c r="K4116" s="7">
        <v>176</v>
      </c>
      <c r="L4116" s="164">
        <v>1</v>
      </c>
      <c r="M4116" s="16">
        <v>0</v>
      </c>
      <c r="N4116" s="13">
        <v>46133</v>
      </c>
    </row>
    <row r="4117" spans="1:14" x14ac:dyDescent="0.15">
      <c r="A4117" s="163" t="s">
        <v>585</v>
      </c>
      <c r="B4117" s="164">
        <v>10441</v>
      </c>
      <c r="C4117" s="163" t="s">
        <v>99</v>
      </c>
      <c r="D4117" s="164">
        <v>1</v>
      </c>
      <c r="E4117" s="7">
        <v>250</v>
      </c>
      <c r="F4117" s="7">
        <v>0</v>
      </c>
      <c r="G4117" s="7">
        <v>0</v>
      </c>
      <c r="H4117" s="7">
        <v>0</v>
      </c>
      <c r="I4117" s="7">
        <v>250</v>
      </c>
      <c r="J4117" s="7">
        <v>0</v>
      </c>
      <c r="K4117" s="7">
        <v>250</v>
      </c>
      <c r="L4117" s="164">
        <v>1</v>
      </c>
      <c r="M4117" s="16">
        <v>0</v>
      </c>
      <c r="N4117" s="13">
        <v>46133</v>
      </c>
    </row>
    <row r="4118" spans="1:14" x14ac:dyDescent="0.15">
      <c r="A4118" s="163" t="s">
        <v>551</v>
      </c>
      <c r="B4118" s="164">
        <v>10437</v>
      </c>
      <c r="C4118" s="163" t="s">
        <v>99</v>
      </c>
      <c r="D4118" s="164">
        <v>1</v>
      </c>
      <c r="E4118" s="7">
        <v>105</v>
      </c>
      <c r="F4118" s="7">
        <v>0</v>
      </c>
      <c r="G4118" s="7">
        <v>0</v>
      </c>
      <c r="H4118" s="7">
        <v>0</v>
      </c>
      <c r="I4118" s="7">
        <v>105</v>
      </c>
      <c r="J4118" s="7">
        <v>0</v>
      </c>
      <c r="K4118" s="7">
        <v>105</v>
      </c>
      <c r="L4118" s="164">
        <v>1</v>
      </c>
      <c r="M4118" s="16">
        <v>0</v>
      </c>
      <c r="N4118" s="13">
        <v>46133</v>
      </c>
    </row>
    <row r="4119" spans="1:14" x14ac:dyDescent="0.15">
      <c r="A4119" s="163" t="s">
        <v>594</v>
      </c>
      <c r="B4119" s="164">
        <v>10212</v>
      </c>
      <c r="C4119" s="163" t="s">
        <v>491</v>
      </c>
      <c r="D4119" s="164">
        <v>1</v>
      </c>
      <c r="E4119" s="7">
        <v>245</v>
      </c>
      <c r="F4119" s="7">
        <v>0</v>
      </c>
      <c r="G4119" s="7">
        <v>0</v>
      </c>
      <c r="H4119" s="7">
        <v>0</v>
      </c>
      <c r="I4119" s="7">
        <v>245</v>
      </c>
      <c r="J4119" s="7">
        <v>0</v>
      </c>
      <c r="K4119" s="7">
        <v>245</v>
      </c>
      <c r="L4119" s="164">
        <v>1</v>
      </c>
      <c r="M4119" s="16">
        <v>0</v>
      </c>
      <c r="N4119" s="13">
        <v>46133</v>
      </c>
    </row>
    <row r="4120" spans="1:14" x14ac:dyDescent="0.15">
      <c r="A4120" s="163" t="s">
        <v>490</v>
      </c>
      <c r="B4120" s="164">
        <v>10223</v>
      </c>
      <c r="C4120" s="163" t="s">
        <v>491</v>
      </c>
      <c r="D4120" s="164">
        <v>3</v>
      </c>
      <c r="E4120" s="7">
        <v>825</v>
      </c>
      <c r="F4120" s="7">
        <v>0</v>
      </c>
      <c r="G4120" s="7">
        <v>0</v>
      </c>
      <c r="H4120" s="7">
        <v>0</v>
      </c>
      <c r="I4120" s="7">
        <v>825</v>
      </c>
      <c r="J4120" s="7">
        <v>0</v>
      </c>
      <c r="K4120" s="7">
        <v>825</v>
      </c>
      <c r="L4120" s="164">
        <v>1</v>
      </c>
      <c r="M4120" s="16">
        <v>0</v>
      </c>
      <c r="N4120" s="13">
        <v>46133</v>
      </c>
    </row>
    <row r="4121" spans="1:14" x14ac:dyDescent="0.15">
      <c r="A4121" s="163" t="s">
        <v>492</v>
      </c>
      <c r="B4121" s="164">
        <v>10216</v>
      </c>
      <c r="C4121" s="163" t="s">
        <v>491</v>
      </c>
      <c r="D4121" s="164">
        <v>1</v>
      </c>
      <c r="E4121" s="7">
        <v>245</v>
      </c>
      <c r="F4121" s="7">
        <v>0</v>
      </c>
      <c r="G4121" s="7">
        <v>0</v>
      </c>
      <c r="H4121" s="7">
        <v>0</v>
      </c>
      <c r="I4121" s="7">
        <v>245</v>
      </c>
      <c r="J4121" s="7">
        <v>0</v>
      </c>
      <c r="K4121" s="7">
        <v>245</v>
      </c>
      <c r="L4121" s="164">
        <v>1</v>
      </c>
      <c r="M4121" s="16">
        <v>0</v>
      </c>
      <c r="N4121" s="13">
        <v>46133</v>
      </c>
    </row>
    <row r="4122" spans="1:14" x14ac:dyDescent="0.15">
      <c r="A4122" s="163" t="s">
        <v>493</v>
      </c>
      <c r="B4122" s="164">
        <v>10264</v>
      </c>
      <c r="C4122" s="163" t="s">
        <v>9</v>
      </c>
      <c r="D4122" s="164">
        <v>5</v>
      </c>
      <c r="E4122" s="7">
        <v>950</v>
      </c>
      <c r="F4122" s="7">
        <v>0</v>
      </c>
      <c r="G4122" s="7">
        <v>0</v>
      </c>
      <c r="H4122" s="7">
        <v>114</v>
      </c>
      <c r="I4122" s="7">
        <v>836</v>
      </c>
      <c r="J4122" s="7">
        <v>0</v>
      </c>
      <c r="K4122" s="7">
        <v>836</v>
      </c>
      <c r="L4122" s="164">
        <v>1</v>
      </c>
      <c r="M4122" s="16">
        <v>0</v>
      </c>
      <c r="N4122" s="13">
        <v>46133</v>
      </c>
    </row>
    <row r="4123" spans="1:14" x14ac:dyDescent="0.15">
      <c r="A4123" s="163" t="s">
        <v>587</v>
      </c>
      <c r="B4123" s="164">
        <v>10381</v>
      </c>
      <c r="C4123" s="163" t="s">
        <v>9</v>
      </c>
      <c r="D4123" s="164">
        <v>2</v>
      </c>
      <c r="E4123" s="7">
        <v>450</v>
      </c>
      <c r="F4123" s="7">
        <v>0</v>
      </c>
      <c r="G4123" s="7">
        <v>0</v>
      </c>
      <c r="H4123" s="7">
        <v>0</v>
      </c>
      <c r="I4123" s="7">
        <v>450</v>
      </c>
      <c r="J4123" s="7">
        <v>0</v>
      </c>
      <c r="K4123" s="7">
        <v>450</v>
      </c>
      <c r="L4123" s="164">
        <v>1</v>
      </c>
      <c r="M4123" s="16">
        <v>0</v>
      </c>
      <c r="N4123" s="13">
        <v>46133</v>
      </c>
    </row>
    <row r="4124" spans="1:14" x14ac:dyDescent="0.15">
      <c r="A4124" s="163" t="s">
        <v>494</v>
      </c>
      <c r="B4124" s="164">
        <v>10377</v>
      </c>
      <c r="C4124" s="163" t="s">
        <v>9</v>
      </c>
      <c r="D4124" s="164">
        <v>1</v>
      </c>
      <c r="E4124" s="7">
        <v>345</v>
      </c>
      <c r="F4124" s="7">
        <v>0</v>
      </c>
      <c r="G4124" s="7">
        <v>0</v>
      </c>
      <c r="H4124" s="7">
        <v>0</v>
      </c>
      <c r="I4124" s="7">
        <v>345</v>
      </c>
      <c r="J4124" s="7">
        <v>0</v>
      </c>
      <c r="K4124" s="7">
        <v>345</v>
      </c>
      <c r="L4124" s="164">
        <v>1</v>
      </c>
      <c r="M4124" s="16">
        <v>0</v>
      </c>
      <c r="N4124" s="13">
        <v>46133</v>
      </c>
    </row>
    <row r="4125" spans="1:14" x14ac:dyDescent="0.15">
      <c r="A4125" s="163" t="s">
        <v>768</v>
      </c>
      <c r="B4125" s="164">
        <v>10369</v>
      </c>
      <c r="C4125" s="163" t="s">
        <v>9</v>
      </c>
      <c r="D4125" s="164">
        <v>1</v>
      </c>
      <c r="E4125" s="7">
        <v>225</v>
      </c>
      <c r="F4125" s="7">
        <v>0</v>
      </c>
      <c r="G4125" s="7">
        <v>0</v>
      </c>
      <c r="H4125" s="7">
        <v>0</v>
      </c>
      <c r="I4125" s="7">
        <v>225</v>
      </c>
      <c r="J4125" s="7">
        <v>0</v>
      </c>
      <c r="K4125" s="7">
        <v>225</v>
      </c>
      <c r="L4125" s="164">
        <v>1</v>
      </c>
      <c r="M4125" s="16">
        <v>0</v>
      </c>
      <c r="N4125" s="13">
        <v>46133</v>
      </c>
    </row>
    <row r="4126" spans="1:14" x14ac:dyDescent="0.15">
      <c r="A4126" s="163" t="s">
        <v>526</v>
      </c>
      <c r="B4126" s="164">
        <v>10363</v>
      </c>
      <c r="C4126" s="163" t="s">
        <v>9</v>
      </c>
      <c r="D4126" s="164">
        <v>1</v>
      </c>
      <c r="E4126" s="7">
        <v>265</v>
      </c>
      <c r="F4126" s="7">
        <v>0</v>
      </c>
      <c r="G4126" s="7">
        <v>0</v>
      </c>
      <c r="H4126" s="7">
        <v>0</v>
      </c>
      <c r="I4126" s="7">
        <v>265</v>
      </c>
      <c r="J4126" s="7">
        <v>0</v>
      </c>
      <c r="K4126" s="7">
        <v>265</v>
      </c>
      <c r="L4126" s="164">
        <v>1</v>
      </c>
      <c r="M4126" s="16">
        <v>0</v>
      </c>
      <c r="N4126" s="13">
        <v>46133</v>
      </c>
    </row>
    <row r="4127" spans="1:14" x14ac:dyDescent="0.15">
      <c r="A4127" s="163" t="s">
        <v>652</v>
      </c>
      <c r="B4127" s="164">
        <v>10007</v>
      </c>
      <c r="C4127" s="163" t="s">
        <v>9</v>
      </c>
      <c r="D4127" s="164">
        <v>1</v>
      </c>
      <c r="E4127" s="7">
        <v>275</v>
      </c>
      <c r="F4127" s="7">
        <v>0</v>
      </c>
      <c r="G4127" s="7">
        <v>0</v>
      </c>
      <c r="H4127" s="7">
        <v>0</v>
      </c>
      <c r="I4127" s="7">
        <v>275</v>
      </c>
      <c r="J4127" s="7">
        <v>0</v>
      </c>
      <c r="K4127" s="7">
        <v>275</v>
      </c>
      <c r="L4127" s="164">
        <v>1</v>
      </c>
      <c r="M4127" s="16">
        <v>0</v>
      </c>
      <c r="N4127" s="13">
        <v>46133</v>
      </c>
    </row>
    <row r="4128" spans="1:14" x14ac:dyDescent="0.15">
      <c r="A4128" s="163" t="s">
        <v>630</v>
      </c>
      <c r="B4128" s="164">
        <v>10374</v>
      </c>
      <c r="C4128" s="163" t="s">
        <v>9</v>
      </c>
      <c r="D4128" s="164">
        <v>1</v>
      </c>
      <c r="E4128" s="7">
        <v>275</v>
      </c>
      <c r="F4128" s="7">
        <v>0</v>
      </c>
      <c r="G4128" s="7">
        <v>0</v>
      </c>
      <c r="H4128" s="7">
        <v>0</v>
      </c>
      <c r="I4128" s="7">
        <v>275</v>
      </c>
      <c r="J4128" s="7">
        <v>0</v>
      </c>
      <c r="K4128" s="7">
        <v>275</v>
      </c>
      <c r="L4128" s="164">
        <v>1</v>
      </c>
      <c r="M4128" s="16">
        <v>0</v>
      </c>
      <c r="N4128" s="13">
        <v>46133</v>
      </c>
    </row>
    <row r="4129" spans="1:14" x14ac:dyDescent="0.15">
      <c r="A4129" s="163" t="s">
        <v>769</v>
      </c>
      <c r="B4129" s="164">
        <v>10482</v>
      </c>
      <c r="C4129" s="163" t="s">
        <v>77</v>
      </c>
      <c r="D4129" s="164">
        <v>1</v>
      </c>
      <c r="E4129" s="7">
        <v>1020</v>
      </c>
      <c r="F4129" s="7">
        <v>0</v>
      </c>
      <c r="G4129" s="7">
        <v>0</v>
      </c>
      <c r="H4129" s="7">
        <v>0</v>
      </c>
      <c r="I4129" s="7">
        <v>1020</v>
      </c>
      <c r="J4129" s="7">
        <v>0</v>
      </c>
      <c r="K4129" s="7">
        <v>1020</v>
      </c>
      <c r="L4129" s="164">
        <v>1</v>
      </c>
      <c r="M4129" s="16">
        <v>0</v>
      </c>
      <c r="N4129" s="13">
        <v>46133</v>
      </c>
    </row>
    <row r="4130" spans="1:14" x14ac:dyDescent="0.15">
      <c r="A4130" s="163" t="s">
        <v>495</v>
      </c>
      <c r="B4130" s="164">
        <v>10354</v>
      </c>
      <c r="C4130" s="163" t="s">
        <v>19</v>
      </c>
      <c r="D4130" s="164">
        <v>2</v>
      </c>
      <c r="E4130" s="7">
        <v>700</v>
      </c>
      <c r="F4130" s="7">
        <v>0</v>
      </c>
      <c r="G4130" s="7">
        <v>0</v>
      </c>
      <c r="H4130" s="7">
        <v>0</v>
      </c>
      <c r="I4130" s="7">
        <v>700</v>
      </c>
      <c r="J4130" s="7">
        <v>0</v>
      </c>
      <c r="K4130" s="7">
        <v>700</v>
      </c>
      <c r="L4130" s="164">
        <v>1</v>
      </c>
      <c r="M4130" s="16">
        <v>0</v>
      </c>
      <c r="N4130" s="13">
        <v>46133</v>
      </c>
    </row>
    <row r="4131" spans="1:14" x14ac:dyDescent="0.15">
      <c r="A4131" s="163" t="s">
        <v>529</v>
      </c>
      <c r="B4131" s="164">
        <v>10353</v>
      </c>
      <c r="C4131" s="163" t="s">
        <v>19</v>
      </c>
      <c r="D4131" s="164">
        <v>1</v>
      </c>
      <c r="E4131" s="7">
        <v>350</v>
      </c>
      <c r="F4131" s="7">
        <v>0</v>
      </c>
      <c r="G4131" s="7">
        <v>0</v>
      </c>
      <c r="H4131" s="7">
        <v>0</v>
      </c>
      <c r="I4131" s="7">
        <v>350</v>
      </c>
      <c r="J4131" s="7">
        <v>0</v>
      </c>
      <c r="K4131" s="7">
        <v>350</v>
      </c>
      <c r="L4131" s="164">
        <v>1</v>
      </c>
      <c r="M4131" s="16">
        <v>0</v>
      </c>
      <c r="N4131" s="13">
        <v>46133</v>
      </c>
    </row>
    <row r="4132" spans="1:14" x14ac:dyDescent="0.15">
      <c r="A4132" s="163" t="s">
        <v>497</v>
      </c>
      <c r="B4132" s="164">
        <v>10359</v>
      </c>
      <c r="C4132" s="163" t="s">
        <v>19</v>
      </c>
      <c r="D4132" s="164">
        <v>1</v>
      </c>
      <c r="E4132" s="7">
        <v>385</v>
      </c>
      <c r="F4132" s="7">
        <v>0</v>
      </c>
      <c r="G4132" s="7">
        <v>0</v>
      </c>
      <c r="H4132" s="7">
        <v>0</v>
      </c>
      <c r="I4132" s="7">
        <v>385</v>
      </c>
      <c r="J4132" s="7">
        <v>0</v>
      </c>
      <c r="K4132" s="7">
        <v>385</v>
      </c>
      <c r="L4132" s="164">
        <v>1</v>
      </c>
      <c r="M4132" s="16">
        <v>0</v>
      </c>
      <c r="N4132" s="13">
        <v>46133</v>
      </c>
    </row>
    <row r="4133" spans="1:14" x14ac:dyDescent="0.15">
      <c r="A4133" s="163" t="s">
        <v>511</v>
      </c>
      <c r="B4133" s="164">
        <v>10227</v>
      </c>
      <c r="C4133" s="163" t="s">
        <v>19</v>
      </c>
      <c r="D4133" s="164">
        <v>1</v>
      </c>
      <c r="E4133" s="7">
        <v>385</v>
      </c>
      <c r="F4133" s="7">
        <v>0</v>
      </c>
      <c r="G4133" s="7">
        <v>0</v>
      </c>
      <c r="H4133" s="7">
        <v>0</v>
      </c>
      <c r="I4133" s="7">
        <v>385</v>
      </c>
      <c r="J4133" s="7">
        <v>0</v>
      </c>
      <c r="K4133" s="7">
        <v>385</v>
      </c>
      <c r="L4133" s="164">
        <v>1</v>
      </c>
      <c r="M4133" s="16">
        <v>0</v>
      </c>
      <c r="N4133" s="13">
        <v>46133</v>
      </c>
    </row>
    <row r="4134" spans="1:14" x14ac:dyDescent="0.15">
      <c r="A4134" s="163" t="s">
        <v>617</v>
      </c>
      <c r="B4134" s="164">
        <v>10428</v>
      </c>
      <c r="C4134" s="163" t="s">
        <v>12</v>
      </c>
      <c r="D4134" s="164">
        <v>1</v>
      </c>
      <c r="E4134" s="7">
        <v>349</v>
      </c>
      <c r="F4134" s="7">
        <v>0</v>
      </c>
      <c r="G4134" s="7">
        <v>0</v>
      </c>
      <c r="H4134" s="7">
        <v>0</v>
      </c>
      <c r="I4134" s="7">
        <v>349</v>
      </c>
      <c r="J4134" s="7">
        <v>0</v>
      </c>
      <c r="K4134" s="7">
        <v>349</v>
      </c>
      <c r="L4134" s="164">
        <v>1</v>
      </c>
      <c r="M4134" s="16">
        <v>0</v>
      </c>
      <c r="N4134" s="13">
        <v>46133</v>
      </c>
    </row>
    <row r="4135" spans="1:14" x14ac:dyDescent="0.15">
      <c r="A4135" s="163" t="s">
        <v>565</v>
      </c>
      <c r="B4135" s="164">
        <v>10403</v>
      </c>
      <c r="C4135" s="163" t="s">
        <v>35</v>
      </c>
      <c r="D4135" s="164">
        <v>1</v>
      </c>
      <c r="E4135" s="7">
        <v>335</v>
      </c>
      <c r="F4135" s="7">
        <v>0</v>
      </c>
      <c r="G4135" s="7">
        <v>0</v>
      </c>
      <c r="H4135" s="7">
        <v>53.7</v>
      </c>
      <c r="I4135" s="7">
        <v>281.3</v>
      </c>
      <c r="J4135" s="7">
        <v>0</v>
      </c>
      <c r="K4135" s="7">
        <v>281.3</v>
      </c>
      <c r="L4135" s="164">
        <v>1</v>
      </c>
      <c r="M4135" s="16">
        <v>0</v>
      </c>
      <c r="N4135" s="13">
        <v>46133</v>
      </c>
    </row>
    <row r="4136" spans="1:14" x14ac:dyDescent="0.15">
      <c r="A4136" s="163" t="s">
        <v>655</v>
      </c>
      <c r="B4136" s="164">
        <v>10030</v>
      </c>
      <c r="C4136" s="163" t="s">
        <v>0</v>
      </c>
      <c r="D4136" s="164">
        <v>1</v>
      </c>
      <c r="E4136" s="7">
        <v>695</v>
      </c>
      <c r="F4136" s="7">
        <v>0</v>
      </c>
      <c r="G4136" s="7">
        <v>0</v>
      </c>
      <c r="H4136" s="7">
        <v>40.42</v>
      </c>
      <c r="I4136" s="7">
        <v>654.58000000000004</v>
      </c>
      <c r="J4136" s="7">
        <v>0</v>
      </c>
      <c r="K4136" s="7">
        <v>654.58000000000004</v>
      </c>
      <c r="L4136" s="164">
        <v>1</v>
      </c>
      <c r="M4136" s="16">
        <v>0</v>
      </c>
      <c r="N4136" s="13">
        <v>46133</v>
      </c>
    </row>
    <row r="4137" spans="1:14" x14ac:dyDescent="0.15">
      <c r="A4137" s="163" t="s">
        <v>897</v>
      </c>
      <c r="B4137" s="164">
        <v>10282</v>
      </c>
      <c r="C4137" s="163" t="s">
        <v>399</v>
      </c>
      <c r="D4137" s="164">
        <v>1</v>
      </c>
      <c r="E4137" s="7">
        <v>0</v>
      </c>
      <c r="F4137" s="7">
        <v>0</v>
      </c>
      <c r="G4137" s="7">
        <v>0</v>
      </c>
      <c r="H4137" s="7">
        <v>0</v>
      </c>
      <c r="I4137" s="7">
        <v>0</v>
      </c>
      <c r="J4137" s="7">
        <v>0</v>
      </c>
      <c r="K4137" s="7">
        <v>0</v>
      </c>
      <c r="L4137" s="164">
        <v>0</v>
      </c>
      <c r="M4137" s="16">
        <v>0</v>
      </c>
      <c r="N4137" s="13">
        <v>46133</v>
      </c>
    </row>
    <row r="4138" spans="1:14" x14ac:dyDescent="0.15">
      <c r="A4138" s="163" t="s">
        <v>898</v>
      </c>
      <c r="B4138" s="164">
        <v>10641333</v>
      </c>
      <c r="C4138" s="163" t="s">
        <v>98</v>
      </c>
      <c r="D4138" s="164">
        <v>2</v>
      </c>
      <c r="E4138" s="7">
        <v>90</v>
      </c>
      <c r="F4138" s="7">
        <v>0</v>
      </c>
      <c r="G4138" s="7">
        <v>0</v>
      </c>
      <c r="H4138" s="7">
        <v>18</v>
      </c>
      <c r="I4138" s="7">
        <v>72</v>
      </c>
      <c r="J4138" s="7">
        <v>0</v>
      </c>
      <c r="K4138" s="7">
        <v>72</v>
      </c>
      <c r="L4138" s="164">
        <v>1</v>
      </c>
      <c r="M4138" s="16">
        <v>0</v>
      </c>
      <c r="N4138" s="13">
        <v>46133</v>
      </c>
    </row>
    <row r="4139" spans="1:14" x14ac:dyDescent="0.15">
      <c r="A4139" s="163" t="s">
        <v>500</v>
      </c>
      <c r="B4139" s="164">
        <v>10494</v>
      </c>
      <c r="C4139" s="163" t="s">
        <v>98</v>
      </c>
      <c r="D4139" s="164">
        <v>3</v>
      </c>
      <c r="E4139" s="7">
        <v>114</v>
      </c>
      <c r="F4139" s="7">
        <v>0</v>
      </c>
      <c r="G4139" s="7">
        <v>0</v>
      </c>
      <c r="H4139" s="7">
        <v>0</v>
      </c>
      <c r="I4139" s="7">
        <v>114</v>
      </c>
      <c r="J4139" s="7">
        <v>0</v>
      </c>
      <c r="K4139" s="7">
        <v>114</v>
      </c>
      <c r="L4139" s="164">
        <v>1</v>
      </c>
      <c r="M4139" s="16">
        <v>0</v>
      </c>
      <c r="N4139" s="13">
        <v>46133</v>
      </c>
    </row>
    <row r="4140" spans="1:14" x14ac:dyDescent="0.15">
      <c r="A4140" s="163" t="s">
        <v>872</v>
      </c>
      <c r="B4140" s="164">
        <v>10754</v>
      </c>
      <c r="C4140" s="163" t="s">
        <v>727</v>
      </c>
      <c r="D4140" s="164">
        <v>1</v>
      </c>
      <c r="E4140" s="7">
        <v>209</v>
      </c>
      <c r="F4140" s="7">
        <v>0</v>
      </c>
      <c r="G4140" s="7">
        <v>0</v>
      </c>
      <c r="H4140" s="7">
        <v>0</v>
      </c>
      <c r="I4140" s="7">
        <v>209</v>
      </c>
      <c r="J4140" s="7">
        <v>0</v>
      </c>
      <c r="K4140" s="7">
        <v>209</v>
      </c>
      <c r="L4140" s="164">
        <v>1</v>
      </c>
      <c r="M4140" s="16">
        <v>0</v>
      </c>
      <c r="N4140" s="13">
        <v>46133</v>
      </c>
    </row>
    <row r="4141" spans="1:14" x14ac:dyDescent="0.15">
      <c r="A4141" s="163" t="s">
        <v>874</v>
      </c>
      <c r="B4141" s="164">
        <v>10746</v>
      </c>
      <c r="C4141" s="163" t="s">
        <v>727</v>
      </c>
      <c r="D4141" s="164">
        <v>1</v>
      </c>
      <c r="E4141" s="7">
        <v>209</v>
      </c>
      <c r="F4141" s="7">
        <v>0</v>
      </c>
      <c r="G4141" s="7">
        <v>0</v>
      </c>
      <c r="H4141" s="7">
        <v>0</v>
      </c>
      <c r="I4141" s="7">
        <v>209</v>
      </c>
      <c r="J4141" s="7">
        <v>0</v>
      </c>
      <c r="K4141" s="7">
        <v>209</v>
      </c>
      <c r="L4141" s="164">
        <v>1</v>
      </c>
      <c r="M4141" s="16">
        <v>0</v>
      </c>
      <c r="N4141" s="13">
        <v>46133</v>
      </c>
    </row>
    <row r="4142" spans="1:14" x14ac:dyDescent="0.15">
      <c r="A4142" s="163" t="s">
        <v>468</v>
      </c>
      <c r="B4142" s="164">
        <v>10506</v>
      </c>
      <c r="C4142" s="163" t="s">
        <v>399</v>
      </c>
      <c r="D4142" s="164">
        <v>1</v>
      </c>
      <c r="E4142" s="7">
        <v>0</v>
      </c>
      <c r="F4142" s="7">
        <v>0</v>
      </c>
      <c r="G4142" s="7">
        <v>0</v>
      </c>
      <c r="H4142" s="7">
        <v>0</v>
      </c>
      <c r="I4142" s="7">
        <v>0</v>
      </c>
      <c r="J4142" s="7">
        <v>0</v>
      </c>
      <c r="K4142" s="7">
        <v>0</v>
      </c>
      <c r="L4142" s="164">
        <v>0</v>
      </c>
      <c r="M4142" s="16">
        <v>0</v>
      </c>
      <c r="N4142" s="13">
        <v>46133</v>
      </c>
    </row>
    <row r="4143" spans="1:14" x14ac:dyDescent="0.15">
      <c r="A4143" s="163" t="s">
        <v>429</v>
      </c>
      <c r="B4143" s="164">
        <v>10632</v>
      </c>
      <c r="C4143" s="163" t="s">
        <v>727</v>
      </c>
      <c r="D4143" s="164">
        <v>4</v>
      </c>
      <c r="E4143" s="7">
        <v>636</v>
      </c>
      <c r="F4143" s="7">
        <v>0</v>
      </c>
      <c r="G4143" s="7">
        <v>0</v>
      </c>
      <c r="H4143" s="7">
        <v>0</v>
      </c>
      <c r="I4143" s="7">
        <v>636</v>
      </c>
      <c r="J4143" s="7">
        <v>0</v>
      </c>
      <c r="K4143" s="7">
        <v>636</v>
      </c>
      <c r="L4143" s="164">
        <v>1</v>
      </c>
      <c r="M4143" s="16">
        <v>0</v>
      </c>
      <c r="N4143" s="13">
        <v>46133</v>
      </c>
    </row>
    <row r="4144" spans="1:14" x14ac:dyDescent="0.15">
      <c r="A4144" s="163" t="s">
        <v>388</v>
      </c>
      <c r="B4144" s="164">
        <v>10187</v>
      </c>
      <c r="C4144" s="163" t="s">
        <v>98</v>
      </c>
      <c r="D4144" s="164">
        <v>1</v>
      </c>
      <c r="E4144" s="7">
        <v>240</v>
      </c>
      <c r="F4144" s="7">
        <v>0</v>
      </c>
      <c r="G4144" s="7">
        <v>0</v>
      </c>
      <c r="H4144" s="7">
        <v>0</v>
      </c>
      <c r="I4144" s="7">
        <v>240</v>
      </c>
      <c r="J4144" s="7">
        <v>0</v>
      </c>
      <c r="K4144" s="7">
        <v>240</v>
      </c>
      <c r="L4144" s="164">
        <v>1</v>
      </c>
      <c r="M4144" s="16">
        <v>0</v>
      </c>
      <c r="N4144" s="13">
        <v>46133</v>
      </c>
    </row>
    <row r="4145" spans="1:14" x14ac:dyDescent="0.15">
      <c r="A4145" s="163" t="s">
        <v>899</v>
      </c>
      <c r="B4145" s="164">
        <v>10897</v>
      </c>
      <c r="C4145" s="163" t="s">
        <v>399</v>
      </c>
      <c r="D4145" s="164">
        <v>1</v>
      </c>
      <c r="E4145" s="7">
        <v>0</v>
      </c>
      <c r="F4145" s="7">
        <v>0</v>
      </c>
      <c r="G4145" s="7">
        <v>0</v>
      </c>
      <c r="H4145" s="7">
        <v>0</v>
      </c>
      <c r="I4145" s="7">
        <v>0</v>
      </c>
      <c r="J4145" s="7">
        <v>0</v>
      </c>
      <c r="K4145" s="7">
        <v>0</v>
      </c>
      <c r="L4145" s="164">
        <v>0</v>
      </c>
      <c r="M4145" s="16">
        <v>0</v>
      </c>
      <c r="N4145" s="13">
        <v>46134</v>
      </c>
    </row>
    <row r="4146" spans="1:14" x14ac:dyDescent="0.15">
      <c r="A4146" s="163" t="s">
        <v>466</v>
      </c>
      <c r="B4146" s="164">
        <v>10501</v>
      </c>
      <c r="C4146" s="163" t="s">
        <v>399</v>
      </c>
      <c r="D4146" s="164">
        <v>1</v>
      </c>
      <c r="E4146" s="7">
        <v>0</v>
      </c>
      <c r="F4146" s="7">
        <v>0</v>
      </c>
      <c r="G4146" s="7">
        <v>0</v>
      </c>
      <c r="H4146" s="7">
        <v>0</v>
      </c>
      <c r="I4146" s="7">
        <v>0</v>
      </c>
      <c r="J4146" s="7">
        <v>0</v>
      </c>
      <c r="K4146" s="7">
        <v>0</v>
      </c>
      <c r="L4146" s="164">
        <v>0</v>
      </c>
      <c r="M4146" s="16">
        <v>0</v>
      </c>
      <c r="N4146" s="13">
        <v>46134</v>
      </c>
    </row>
    <row r="4147" spans="1:14" x14ac:dyDescent="0.15">
      <c r="A4147" s="163" t="s">
        <v>479</v>
      </c>
      <c r="B4147" s="164">
        <v>10396</v>
      </c>
      <c r="C4147" s="163" t="s">
        <v>32</v>
      </c>
      <c r="D4147" s="164">
        <v>1</v>
      </c>
      <c r="E4147" s="7">
        <v>555</v>
      </c>
      <c r="F4147" s="7">
        <v>0</v>
      </c>
      <c r="G4147" s="7">
        <v>0</v>
      </c>
      <c r="H4147" s="7">
        <v>0</v>
      </c>
      <c r="I4147" s="7">
        <v>555</v>
      </c>
      <c r="J4147" s="7">
        <v>0</v>
      </c>
      <c r="K4147" s="7">
        <v>555</v>
      </c>
      <c r="L4147" s="164">
        <v>1</v>
      </c>
      <c r="M4147" s="16">
        <v>0</v>
      </c>
      <c r="N4147" s="13">
        <v>46134</v>
      </c>
    </row>
    <row r="4148" spans="1:14" x14ac:dyDescent="0.15">
      <c r="A4148" s="163" t="s">
        <v>756</v>
      </c>
      <c r="B4148" s="164">
        <v>10385</v>
      </c>
      <c r="C4148" s="163" t="s">
        <v>462</v>
      </c>
      <c r="D4148" s="164">
        <v>1</v>
      </c>
      <c r="E4148" s="7">
        <v>645</v>
      </c>
      <c r="F4148" s="7">
        <v>0</v>
      </c>
      <c r="G4148" s="7">
        <v>0</v>
      </c>
      <c r="H4148" s="7">
        <v>0</v>
      </c>
      <c r="I4148" s="7">
        <v>645</v>
      </c>
      <c r="J4148" s="7">
        <v>0</v>
      </c>
      <c r="K4148" s="7">
        <v>645</v>
      </c>
      <c r="L4148" s="164">
        <v>1</v>
      </c>
      <c r="M4148" s="16">
        <v>0</v>
      </c>
      <c r="N4148" s="13">
        <v>46134</v>
      </c>
    </row>
    <row r="4149" spans="1:14" x14ac:dyDescent="0.15">
      <c r="A4149" s="163" t="s">
        <v>514</v>
      </c>
      <c r="B4149" s="164">
        <v>10398</v>
      </c>
      <c r="C4149" s="163" t="s">
        <v>32</v>
      </c>
      <c r="D4149" s="164">
        <v>1</v>
      </c>
      <c r="E4149" s="7">
        <v>625</v>
      </c>
      <c r="F4149" s="7">
        <v>0</v>
      </c>
      <c r="G4149" s="7">
        <v>0</v>
      </c>
      <c r="H4149" s="7">
        <v>0</v>
      </c>
      <c r="I4149" s="7">
        <v>625</v>
      </c>
      <c r="J4149" s="7">
        <v>0</v>
      </c>
      <c r="K4149" s="7">
        <v>625</v>
      </c>
      <c r="L4149" s="164">
        <v>1</v>
      </c>
      <c r="M4149" s="16">
        <v>0</v>
      </c>
      <c r="N4149" s="13">
        <v>46134</v>
      </c>
    </row>
    <row r="4150" spans="1:14" x14ac:dyDescent="0.15">
      <c r="A4150" s="163" t="s">
        <v>725</v>
      </c>
      <c r="B4150" s="164">
        <v>10098</v>
      </c>
      <c r="C4150" s="163" t="s">
        <v>483</v>
      </c>
      <c r="D4150" s="164">
        <v>1</v>
      </c>
      <c r="E4150" s="7">
        <v>275</v>
      </c>
      <c r="F4150" s="7">
        <v>0</v>
      </c>
      <c r="G4150" s="7">
        <v>0</v>
      </c>
      <c r="H4150" s="7">
        <v>0</v>
      </c>
      <c r="I4150" s="7">
        <v>275</v>
      </c>
      <c r="J4150" s="7">
        <v>0</v>
      </c>
      <c r="K4150" s="7">
        <v>275</v>
      </c>
      <c r="L4150" s="164">
        <v>1</v>
      </c>
      <c r="M4150" s="16">
        <v>0</v>
      </c>
      <c r="N4150" s="13">
        <v>46134</v>
      </c>
    </row>
    <row r="4151" spans="1:14" x14ac:dyDescent="0.15">
      <c r="A4151" s="163" t="s">
        <v>517</v>
      </c>
      <c r="B4151" s="164">
        <v>10070</v>
      </c>
      <c r="C4151" s="163" t="s">
        <v>481</v>
      </c>
      <c r="D4151" s="164">
        <v>1</v>
      </c>
      <c r="E4151" s="7">
        <v>275</v>
      </c>
      <c r="F4151" s="7">
        <v>0</v>
      </c>
      <c r="G4151" s="7">
        <v>0</v>
      </c>
      <c r="H4151" s="7">
        <v>55</v>
      </c>
      <c r="I4151" s="7">
        <v>220</v>
      </c>
      <c r="J4151" s="7">
        <v>0</v>
      </c>
      <c r="K4151" s="7">
        <v>220</v>
      </c>
      <c r="L4151" s="164">
        <v>1</v>
      </c>
      <c r="M4151" s="16">
        <v>0</v>
      </c>
      <c r="N4151" s="13">
        <v>46134</v>
      </c>
    </row>
    <row r="4152" spans="1:14" x14ac:dyDescent="0.15">
      <c r="A4152" s="163" t="s">
        <v>584</v>
      </c>
      <c r="B4152" s="164">
        <v>10069</v>
      </c>
      <c r="C4152" s="163" t="s">
        <v>481</v>
      </c>
      <c r="D4152" s="164">
        <v>1</v>
      </c>
      <c r="E4152" s="7">
        <v>355</v>
      </c>
      <c r="F4152" s="7">
        <v>0</v>
      </c>
      <c r="G4152" s="7">
        <v>0</v>
      </c>
      <c r="H4152" s="7">
        <v>0</v>
      </c>
      <c r="I4152" s="7">
        <v>355</v>
      </c>
      <c r="J4152" s="7">
        <v>0</v>
      </c>
      <c r="K4152" s="7">
        <v>355</v>
      </c>
      <c r="L4152" s="164">
        <v>1</v>
      </c>
      <c r="M4152" s="16">
        <v>0</v>
      </c>
      <c r="N4152" s="13">
        <v>46134</v>
      </c>
    </row>
    <row r="4153" spans="1:14" x14ac:dyDescent="0.15">
      <c r="A4153" s="163" t="s">
        <v>482</v>
      </c>
      <c r="B4153" s="164">
        <v>10109</v>
      </c>
      <c r="C4153" s="163" t="s">
        <v>483</v>
      </c>
      <c r="D4153" s="164">
        <v>2</v>
      </c>
      <c r="E4153" s="7">
        <v>550</v>
      </c>
      <c r="F4153" s="7">
        <v>0</v>
      </c>
      <c r="G4153" s="7">
        <v>0</v>
      </c>
      <c r="H4153" s="7">
        <v>0</v>
      </c>
      <c r="I4153" s="7">
        <v>550</v>
      </c>
      <c r="J4153" s="7">
        <v>0</v>
      </c>
      <c r="K4153" s="7">
        <v>550</v>
      </c>
      <c r="L4153" s="164">
        <v>1</v>
      </c>
      <c r="M4153" s="16">
        <v>0</v>
      </c>
      <c r="N4153" s="13">
        <v>46134</v>
      </c>
    </row>
    <row r="4154" spans="1:14" x14ac:dyDescent="0.15">
      <c r="A4154" s="163" t="s">
        <v>486</v>
      </c>
      <c r="B4154" s="164">
        <v>10075</v>
      </c>
      <c r="C4154" s="163" t="s">
        <v>481</v>
      </c>
      <c r="D4154" s="164">
        <v>2</v>
      </c>
      <c r="E4154" s="7">
        <v>550</v>
      </c>
      <c r="F4154" s="7">
        <v>0</v>
      </c>
      <c r="G4154" s="7">
        <v>0</v>
      </c>
      <c r="H4154" s="7">
        <v>19.66</v>
      </c>
      <c r="I4154" s="7">
        <v>530.34</v>
      </c>
      <c r="J4154" s="7">
        <v>0</v>
      </c>
      <c r="K4154" s="7">
        <v>530.34</v>
      </c>
      <c r="L4154" s="164">
        <v>1</v>
      </c>
      <c r="M4154" s="16">
        <v>0</v>
      </c>
      <c r="N4154" s="13">
        <v>46134</v>
      </c>
    </row>
    <row r="4155" spans="1:14" x14ac:dyDescent="0.15">
      <c r="A4155" s="163" t="s">
        <v>799</v>
      </c>
      <c r="B4155" s="164">
        <v>10444</v>
      </c>
      <c r="C4155" s="163" t="s">
        <v>99</v>
      </c>
      <c r="D4155" s="164">
        <v>1</v>
      </c>
      <c r="E4155" s="7">
        <v>75</v>
      </c>
      <c r="F4155" s="7">
        <v>0</v>
      </c>
      <c r="G4155" s="7">
        <v>0</v>
      </c>
      <c r="H4155" s="7">
        <v>0</v>
      </c>
      <c r="I4155" s="7">
        <v>75</v>
      </c>
      <c r="J4155" s="7">
        <v>0</v>
      </c>
      <c r="K4155" s="7">
        <v>75</v>
      </c>
      <c r="L4155" s="164">
        <v>1</v>
      </c>
      <c r="M4155" s="16">
        <v>0</v>
      </c>
      <c r="N4155" s="13">
        <v>46134</v>
      </c>
    </row>
    <row r="4156" spans="1:14" x14ac:dyDescent="0.15">
      <c r="A4156" s="163" t="s">
        <v>487</v>
      </c>
      <c r="B4156" s="164">
        <v>10442</v>
      </c>
      <c r="C4156" s="163" t="s">
        <v>99</v>
      </c>
      <c r="D4156" s="164">
        <v>1</v>
      </c>
      <c r="E4156" s="7">
        <v>83</v>
      </c>
      <c r="F4156" s="7">
        <v>0</v>
      </c>
      <c r="G4156" s="7">
        <v>0</v>
      </c>
      <c r="H4156" s="7">
        <v>0</v>
      </c>
      <c r="I4156" s="7">
        <v>83</v>
      </c>
      <c r="J4156" s="7">
        <v>0</v>
      </c>
      <c r="K4156" s="7">
        <v>83</v>
      </c>
      <c r="L4156" s="164">
        <v>1</v>
      </c>
      <c r="M4156" s="16">
        <v>0</v>
      </c>
      <c r="N4156" s="13">
        <v>46134</v>
      </c>
    </row>
    <row r="4157" spans="1:14" x14ac:dyDescent="0.15">
      <c r="A4157" s="163" t="s">
        <v>489</v>
      </c>
      <c r="B4157" s="164">
        <v>10445</v>
      </c>
      <c r="C4157" s="163" t="s">
        <v>99</v>
      </c>
      <c r="D4157" s="164">
        <v>1</v>
      </c>
      <c r="E4157" s="7">
        <v>195</v>
      </c>
      <c r="F4157" s="7">
        <v>0</v>
      </c>
      <c r="G4157" s="7">
        <v>0</v>
      </c>
      <c r="H4157" s="7">
        <v>0</v>
      </c>
      <c r="I4157" s="7">
        <v>195</v>
      </c>
      <c r="J4157" s="7">
        <v>0</v>
      </c>
      <c r="K4157" s="7">
        <v>195</v>
      </c>
      <c r="L4157" s="164">
        <v>1</v>
      </c>
      <c r="M4157" s="16">
        <v>0</v>
      </c>
      <c r="N4157" s="13">
        <v>46134</v>
      </c>
    </row>
    <row r="4158" spans="1:14" x14ac:dyDescent="0.15">
      <c r="A4158" s="163" t="s">
        <v>506</v>
      </c>
      <c r="B4158" s="164">
        <v>10221</v>
      </c>
      <c r="C4158" s="163" t="s">
        <v>491</v>
      </c>
      <c r="D4158" s="164">
        <v>2</v>
      </c>
      <c r="E4158" s="7">
        <v>510</v>
      </c>
      <c r="F4158" s="7">
        <v>0</v>
      </c>
      <c r="G4158" s="7">
        <v>0</v>
      </c>
      <c r="H4158" s="7">
        <v>0</v>
      </c>
      <c r="I4158" s="7">
        <v>510</v>
      </c>
      <c r="J4158" s="7">
        <v>0</v>
      </c>
      <c r="K4158" s="7">
        <v>510</v>
      </c>
      <c r="L4158" s="164">
        <v>1</v>
      </c>
      <c r="M4158" s="16">
        <v>0</v>
      </c>
      <c r="N4158" s="13">
        <v>46134</v>
      </c>
    </row>
    <row r="4159" spans="1:14" x14ac:dyDescent="0.15">
      <c r="A4159" s="163" t="s">
        <v>493</v>
      </c>
      <c r="B4159" s="164">
        <v>10264</v>
      </c>
      <c r="C4159" s="163" t="s">
        <v>9</v>
      </c>
      <c r="D4159" s="164">
        <v>4</v>
      </c>
      <c r="E4159" s="7">
        <v>760</v>
      </c>
      <c r="F4159" s="7">
        <v>0</v>
      </c>
      <c r="G4159" s="7">
        <v>0</v>
      </c>
      <c r="H4159" s="7">
        <v>32.590000000000003</v>
      </c>
      <c r="I4159" s="7">
        <v>727.41</v>
      </c>
      <c r="J4159" s="7">
        <v>0</v>
      </c>
      <c r="K4159" s="7">
        <v>727.41</v>
      </c>
      <c r="L4159" s="164">
        <v>1</v>
      </c>
      <c r="M4159" s="16">
        <v>0</v>
      </c>
      <c r="N4159" s="13">
        <v>46134</v>
      </c>
    </row>
    <row r="4160" spans="1:14" x14ac:dyDescent="0.15">
      <c r="A4160" s="163" t="s">
        <v>588</v>
      </c>
      <c r="B4160" s="164">
        <v>10371</v>
      </c>
      <c r="C4160" s="163" t="s">
        <v>9</v>
      </c>
      <c r="D4160" s="164">
        <v>1</v>
      </c>
      <c r="E4160" s="7">
        <v>275</v>
      </c>
      <c r="F4160" s="7">
        <v>0</v>
      </c>
      <c r="G4160" s="7">
        <v>0</v>
      </c>
      <c r="H4160" s="7">
        <v>19.66</v>
      </c>
      <c r="I4160" s="7">
        <v>255.34</v>
      </c>
      <c r="J4160" s="7">
        <v>0</v>
      </c>
      <c r="K4160" s="7">
        <v>255.34</v>
      </c>
      <c r="L4160" s="164">
        <v>1</v>
      </c>
      <c r="M4160" s="16">
        <v>0</v>
      </c>
      <c r="N4160" s="13">
        <v>46134</v>
      </c>
    </row>
    <row r="4161" spans="1:14" x14ac:dyDescent="0.15">
      <c r="A4161" s="163" t="s">
        <v>494</v>
      </c>
      <c r="B4161" s="164">
        <v>10377</v>
      </c>
      <c r="C4161" s="163" t="s">
        <v>9</v>
      </c>
      <c r="D4161" s="164">
        <v>1</v>
      </c>
      <c r="E4161" s="7">
        <v>345</v>
      </c>
      <c r="F4161" s="7">
        <v>0</v>
      </c>
      <c r="G4161" s="7">
        <v>0</v>
      </c>
      <c r="H4161" s="7">
        <v>34.5</v>
      </c>
      <c r="I4161" s="7">
        <v>310.5</v>
      </c>
      <c r="J4161" s="7">
        <v>0</v>
      </c>
      <c r="K4161" s="7">
        <v>310.5</v>
      </c>
      <c r="L4161" s="164">
        <v>1</v>
      </c>
      <c r="M4161" s="16">
        <v>0</v>
      </c>
      <c r="N4161" s="13">
        <v>46134</v>
      </c>
    </row>
    <row r="4162" spans="1:14" x14ac:dyDescent="0.15">
      <c r="A4162" s="163" t="s">
        <v>768</v>
      </c>
      <c r="B4162" s="164">
        <v>10369</v>
      </c>
      <c r="C4162" s="163" t="s">
        <v>9</v>
      </c>
      <c r="D4162" s="164">
        <v>1</v>
      </c>
      <c r="E4162" s="7">
        <v>225</v>
      </c>
      <c r="F4162" s="7">
        <v>0</v>
      </c>
      <c r="G4162" s="7">
        <v>0</v>
      </c>
      <c r="H4162" s="7">
        <v>16.09</v>
      </c>
      <c r="I4162" s="7">
        <v>208.91</v>
      </c>
      <c r="J4162" s="7">
        <v>0</v>
      </c>
      <c r="K4162" s="7">
        <v>208.91</v>
      </c>
      <c r="L4162" s="164">
        <v>1</v>
      </c>
      <c r="M4162" s="16">
        <v>0</v>
      </c>
      <c r="N4162" s="13">
        <v>46134</v>
      </c>
    </row>
    <row r="4163" spans="1:14" x14ac:dyDescent="0.15">
      <c r="A4163" s="163" t="s">
        <v>511</v>
      </c>
      <c r="B4163" s="164">
        <v>10227</v>
      </c>
      <c r="C4163" s="163" t="s">
        <v>19</v>
      </c>
      <c r="D4163" s="164">
        <v>1</v>
      </c>
      <c r="E4163" s="7">
        <v>385</v>
      </c>
      <c r="F4163" s="7">
        <v>0</v>
      </c>
      <c r="G4163" s="7">
        <v>0</v>
      </c>
      <c r="H4163" s="7">
        <v>38.5</v>
      </c>
      <c r="I4163" s="7">
        <v>346.5</v>
      </c>
      <c r="J4163" s="7">
        <v>0</v>
      </c>
      <c r="K4163" s="7">
        <v>346.5</v>
      </c>
      <c r="L4163" s="164">
        <v>1</v>
      </c>
      <c r="M4163" s="16">
        <v>0</v>
      </c>
      <c r="N4163" s="13">
        <v>46134</v>
      </c>
    </row>
    <row r="4164" spans="1:14" x14ac:dyDescent="0.15">
      <c r="A4164" s="163" t="s">
        <v>498</v>
      </c>
      <c r="B4164" s="164">
        <v>10356</v>
      </c>
      <c r="C4164" s="163" t="s">
        <v>19</v>
      </c>
      <c r="D4164" s="164">
        <v>1</v>
      </c>
      <c r="E4164" s="7">
        <v>360</v>
      </c>
      <c r="F4164" s="7">
        <v>0</v>
      </c>
      <c r="G4164" s="7">
        <v>0</v>
      </c>
      <c r="H4164" s="7">
        <v>0</v>
      </c>
      <c r="I4164" s="7">
        <v>360</v>
      </c>
      <c r="J4164" s="7">
        <v>0</v>
      </c>
      <c r="K4164" s="7">
        <v>360</v>
      </c>
      <c r="L4164" s="164">
        <v>1</v>
      </c>
      <c r="M4164" s="16">
        <v>0</v>
      </c>
      <c r="N4164" s="13">
        <v>46134</v>
      </c>
    </row>
    <row r="4165" spans="1:14" x14ac:dyDescent="0.15">
      <c r="A4165" s="163" t="s">
        <v>512</v>
      </c>
      <c r="B4165" s="164">
        <v>10427</v>
      </c>
      <c r="C4165" s="163" t="s">
        <v>12</v>
      </c>
      <c r="D4165" s="164">
        <v>2</v>
      </c>
      <c r="E4165" s="7">
        <v>718</v>
      </c>
      <c r="F4165" s="7">
        <v>0</v>
      </c>
      <c r="G4165" s="7">
        <v>0</v>
      </c>
      <c r="H4165" s="7">
        <v>0</v>
      </c>
      <c r="I4165" s="7">
        <v>718</v>
      </c>
      <c r="J4165" s="7">
        <v>0</v>
      </c>
      <c r="K4165" s="7">
        <v>718</v>
      </c>
      <c r="L4165" s="164">
        <v>1</v>
      </c>
      <c r="M4165" s="16">
        <v>0</v>
      </c>
      <c r="N4165" s="13">
        <v>46134</v>
      </c>
    </row>
    <row r="4166" spans="1:14" x14ac:dyDescent="0.15">
      <c r="A4166" s="163" t="s">
        <v>639</v>
      </c>
      <c r="B4166" s="164">
        <v>10551</v>
      </c>
      <c r="C4166" s="163" t="s">
        <v>399</v>
      </c>
      <c r="D4166" s="164">
        <v>1</v>
      </c>
      <c r="E4166" s="7">
        <v>0</v>
      </c>
      <c r="F4166" s="7">
        <v>0</v>
      </c>
      <c r="G4166" s="7">
        <v>0</v>
      </c>
      <c r="H4166" s="7">
        <v>0</v>
      </c>
      <c r="I4166" s="7">
        <v>0</v>
      </c>
      <c r="J4166" s="7">
        <v>0</v>
      </c>
      <c r="K4166" s="7">
        <v>0</v>
      </c>
      <c r="L4166" s="164">
        <v>0</v>
      </c>
      <c r="M4166" s="16">
        <v>0</v>
      </c>
      <c r="N4166" s="13">
        <v>46134</v>
      </c>
    </row>
    <row r="4167" spans="1:14" x14ac:dyDescent="0.15">
      <c r="A4167" s="163" t="s">
        <v>900</v>
      </c>
      <c r="B4167" s="164">
        <v>10277</v>
      </c>
      <c r="C4167" s="163" t="s">
        <v>399</v>
      </c>
      <c r="D4167" s="164">
        <v>1</v>
      </c>
      <c r="E4167" s="7">
        <v>0</v>
      </c>
      <c r="F4167" s="7">
        <v>0</v>
      </c>
      <c r="G4167" s="7">
        <v>0</v>
      </c>
      <c r="H4167" s="7">
        <v>0</v>
      </c>
      <c r="I4167" s="7">
        <v>0</v>
      </c>
      <c r="J4167" s="7">
        <v>0</v>
      </c>
      <c r="K4167" s="7">
        <v>0</v>
      </c>
      <c r="L4167" s="164">
        <v>0</v>
      </c>
      <c r="M4167" s="16">
        <v>0</v>
      </c>
      <c r="N4167" s="13">
        <v>46134</v>
      </c>
    </row>
    <row r="4168" spans="1:14" x14ac:dyDescent="0.15">
      <c r="A4168" s="163" t="s">
        <v>500</v>
      </c>
      <c r="B4168" s="164">
        <v>10494</v>
      </c>
      <c r="C4168" s="163" t="s">
        <v>98</v>
      </c>
      <c r="D4168" s="164">
        <v>1</v>
      </c>
      <c r="E4168" s="7">
        <v>38</v>
      </c>
      <c r="F4168" s="7">
        <v>0</v>
      </c>
      <c r="G4168" s="7">
        <v>0</v>
      </c>
      <c r="H4168" s="7">
        <v>0</v>
      </c>
      <c r="I4168" s="7">
        <v>38</v>
      </c>
      <c r="J4168" s="7">
        <v>0</v>
      </c>
      <c r="K4168" s="7">
        <v>38</v>
      </c>
      <c r="L4168" s="164">
        <v>1</v>
      </c>
      <c r="M4168" s="16">
        <v>0</v>
      </c>
      <c r="N4168" s="13">
        <v>46134</v>
      </c>
    </row>
    <row r="4169" spans="1:14" x14ac:dyDescent="0.15">
      <c r="A4169" s="163" t="s">
        <v>874</v>
      </c>
      <c r="B4169" s="164">
        <v>10746</v>
      </c>
      <c r="C4169" s="163" t="s">
        <v>727</v>
      </c>
      <c r="D4169" s="164">
        <v>1</v>
      </c>
      <c r="E4169" s="7">
        <v>209</v>
      </c>
      <c r="F4169" s="7">
        <v>0</v>
      </c>
      <c r="G4169" s="7">
        <v>0</v>
      </c>
      <c r="H4169" s="7">
        <v>0</v>
      </c>
      <c r="I4169" s="7">
        <v>209</v>
      </c>
      <c r="J4169" s="7">
        <v>0</v>
      </c>
      <c r="K4169" s="7">
        <v>209</v>
      </c>
      <c r="L4169" s="164">
        <v>1</v>
      </c>
      <c r="M4169" s="16">
        <v>0</v>
      </c>
      <c r="N4169" s="13">
        <v>46134</v>
      </c>
    </row>
    <row r="4170" spans="1:14" x14ac:dyDescent="0.15">
      <c r="A4170" s="163" t="s">
        <v>854</v>
      </c>
      <c r="B4170" s="164">
        <v>10539</v>
      </c>
      <c r="C4170" s="163" t="s">
        <v>399</v>
      </c>
      <c r="D4170" s="164">
        <v>1</v>
      </c>
      <c r="E4170" s="7">
        <v>0</v>
      </c>
      <c r="F4170" s="7">
        <v>0</v>
      </c>
      <c r="G4170" s="7">
        <v>0</v>
      </c>
      <c r="H4170" s="7">
        <v>0</v>
      </c>
      <c r="I4170" s="7">
        <v>0</v>
      </c>
      <c r="J4170" s="7">
        <v>0</v>
      </c>
      <c r="K4170" s="7">
        <v>0</v>
      </c>
      <c r="L4170" s="164">
        <v>0</v>
      </c>
      <c r="M4170" s="16">
        <v>0</v>
      </c>
      <c r="N4170" s="13">
        <v>46134</v>
      </c>
    </row>
    <row r="4171" spans="1:14" x14ac:dyDescent="0.15">
      <c r="A4171" s="163" t="s">
        <v>451</v>
      </c>
      <c r="B4171" s="164" t="s">
        <v>812</v>
      </c>
      <c r="C4171" s="163" t="s">
        <v>399</v>
      </c>
      <c r="D4171" s="164">
        <v>1</v>
      </c>
      <c r="E4171" s="7">
        <v>0</v>
      </c>
      <c r="F4171" s="7">
        <v>0</v>
      </c>
      <c r="G4171" s="7">
        <v>0</v>
      </c>
      <c r="H4171" s="7">
        <v>0</v>
      </c>
      <c r="I4171" s="7">
        <v>0</v>
      </c>
      <c r="J4171" s="7">
        <v>0</v>
      </c>
      <c r="K4171" s="7">
        <v>0</v>
      </c>
      <c r="L4171" s="164">
        <v>0</v>
      </c>
      <c r="M4171" s="16">
        <v>0</v>
      </c>
      <c r="N4171" s="13">
        <v>46134</v>
      </c>
    </row>
    <row r="4172" spans="1:14" x14ac:dyDescent="0.15">
      <c r="A4172" s="163" t="s">
        <v>636</v>
      </c>
      <c r="B4172" s="164">
        <v>10549</v>
      </c>
      <c r="C4172" s="163" t="s">
        <v>399</v>
      </c>
      <c r="D4172" s="164">
        <v>1</v>
      </c>
      <c r="E4172" s="7">
        <v>0</v>
      </c>
      <c r="F4172" s="7">
        <v>0</v>
      </c>
      <c r="G4172" s="7">
        <v>0</v>
      </c>
      <c r="H4172" s="7">
        <v>0</v>
      </c>
      <c r="I4172" s="7">
        <v>0</v>
      </c>
      <c r="J4172" s="7">
        <v>0</v>
      </c>
      <c r="K4172" s="7">
        <v>0</v>
      </c>
      <c r="L4172" s="164">
        <v>0</v>
      </c>
      <c r="M4172" s="16">
        <v>0</v>
      </c>
      <c r="N4172" s="13">
        <v>46134</v>
      </c>
    </row>
    <row r="4173" spans="1:14" x14ac:dyDescent="0.15">
      <c r="A4173" s="163" t="s">
        <v>716</v>
      </c>
      <c r="B4173" s="164">
        <v>10611</v>
      </c>
      <c r="C4173" s="163" t="s">
        <v>712</v>
      </c>
      <c r="D4173" s="164">
        <v>1</v>
      </c>
      <c r="E4173" s="7">
        <v>235</v>
      </c>
      <c r="F4173" s="7">
        <v>0</v>
      </c>
      <c r="G4173" s="7">
        <v>0</v>
      </c>
      <c r="H4173" s="7">
        <v>0</v>
      </c>
      <c r="I4173" s="7">
        <v>235</v>
      </c>
      <c r="J4173" s="7">
        <v>0</v>
      </c>
      <c r="K4173" s="7">
        <v>235</v>
      </c>
      <c r="L4173" s="164">
        <v>1</v>
      </c>
      <c r="M4173" s="16">
        <v>0</v>
      </c>
      <c r="N4173" s="13">
        <v>46135</v>
      </c>
    </row>
    <row r="4174" spans="1:14" x14ac:dyDescent="0.15">
      <c r="A4174" s="163" t="s">
        <v>856</v>
      </c>
      <c r="B4174" s="164">
        <v>10716</v>
      </c>
      <c r="C4174" s="163" t="s">
        <v>399</v>
      </c>
      <c r="D4174" s="164">
        <v>1</v>
      </c>
      <c r="E4174" s="7">
        <v>0</v>
      </c>
      <c r="F4174" s="7">
        <v>0</v>
      </c>
      <c r="G4174" s="7">
        <v>0</v>
      </c>
      <c r="H4174" s="7">
        <v>0</v>
      </c>
      <c r="I4174" s="7">
        <v>0</v>
      </c>
      <c r="J4174" s="7">
        <v>0</v>
      </c>
      <c r="K4174" s="7">
        <v>0</v>
      </c>
      <c r="L4174" s="164">
        <v>0</v>
      </c>
      <c r="M4174" s="16">
        <v>0</v>
      </c>
      <c r="N4174" s="13">
        <v>46135</v>
      </c>
    </row>
    <row r="4175" spans="1:14" x14ac:dyDescent="0.15">
      <c r="A4175" s="163" t="s">
        <v>899</v>
      </c>
      <c r="B4175" s="164">
        <v>10897</v>
      </c>
      <c r="C4175" s="163" t="s">
        <v>399</v>
      </c>
      <c r="D4175" s="164">
        <v>1</v>
      </c>
      <c r="E4175" s="7">
        <v>0</v>
      </c>
      <c r="F4175" s="7">
        <v>0</v>
      </c>
      <c r="G4175" s="7">
        <v>0</v>
      </c>
      <c r="H4175" s="7">
        <v>0</v>
      </c>
      <c r="I4175" s="7">
        <v>0</v>
      </c>
      <c r="J4175" s="7">
        <v>0</v>
      </c>
      <c r="K4175" s="7">
        <v>0</v>
      </c>
      <c r="L4175" s="164">
        <v>0</v>
      </c>
      <c r="M4175" s="16">
        <v>0</v>
      </c>
      <c r="N4175" s="13">
        <v>46135</v>
      </c>
    </row>
    <row r="4176" spans="1:14" x14ac:dyDescent="0.15">
      <c r="A4176" s="163" t="s">
        <v>583</v>
      </c>
      <c r="B4176" s="164">
        <v>10158</v>
      </c>
      <c r="C4176" s="163" t="s">
        <v>519</v>
      </c>
      <c r="D4176" s="164">
        <v>1</v>
      </c>
      <c r="E4176" s="7">
        <v>385</v>
      </c>
      <c r="F4176" s="7">
        <v>0</v>
      </c>
      <c r="G4176" s="7">
        <v>0</v>
      </c>
      <c r="H4176" s="7">
        <v>0</v>
      </c>
      <c r="I4176" s="7">
        <v>385</v>
      </c>
      <c r="J4176" s="7">
        <v>0</v>
      </c>
      <c r="K4176" s="7">
        <v>385</v>
      </c>
      <c r="L4176" s="164">
        <v>1</v>
      </c>
      <c r="M4176" s="16">
        <v>0</v>
      </c>
      <c r="N4176" s="13">
        <v>46135</v>
      </c>
    </row>
    <row r="4177" spans="1:14" x14ac:dyDescent="0.15">
      <c r="A4177" s="163" t="s">
        <v>584</v>
      </c>
      <c r="B4177" s="164">
        <v>10069</v>
      </c>
      <c r="C4177" s="163" t="s">
        <v>481</v>
      </c>
      <c r="D4177" s="164">
        <v>1</v>
      </c>
      <c r="E4177" s="7">
        <v>355</v>
      </c>
      <c r="F4177" s="7">
        <v>0</v>
      </c>
      <c r="G4177" s="7">
        <v>0</v>
      </c>
      <c r="H4177" s="7">
        <v>37.9</v>
      </c>
      <c r="I4177" s="7">
        <v>317.10000000000002</v>
      </c>
      <c r="J4177" s="7">
        <v>0</v>
      </c>
      <c r="K4177" s="7">
        <v>317.10000000000002</v>
      </c>
      <c r="L4177" s="164">
        <v>1</v>
      </c>
      <c r="M4177" s="16">
        <v>0</v>
      </c>
      <c r="N4177" s="13">
        <v>46135</v>
      </c>
    </row>
    <row r="4178" spans="1:14" x14ac:dyDescent="0.15">
      <c r="A4178" s="163" t="s">
        <v>504</v>
      </c>
      <c r="B4178" s="164">
        <v>10125</v>
      </c>
      <c r="C4178" s="163" t="s">
        <v>483</v>
      </c>
      <c r="D4178" s="164">
        <v>1</v>
      </c>
      <c r="E4178" s="7">
        <v>275</v>
      </c>
      <c r="F4178" s="7">
        <v>0</v>
      </c>
      <c r="G4178" s="7">
        <v>0</v>
      </c>
      <c r="H4178" s="7">
        <v>0</v>
      </c>
      <c r="I4178" s="7">
        <v>275</v>
      </c>
      <c r="J4178" s="7">
        <v>0</v>
      </c>
      <c r="K4178" s="7">
        <v>275</v>
      </c>
      <c r="L4178" s="164">
        <v>1</v>
      </c>
      <c r="M4178" s="16">
        <v>0</v>
      </c>
      <c r="N4178" s="13">
        <v>46135</v>
      </c>
    </row>
    <row r="4179" spans="1:14" x14ac:dyDescent="0.15">
      <c r="A4179" s="163" t="s">
        <v>482</v>
      </c>
      <c r="B4179" s="164">
        <v>10109</v>
      </c>
      <c r="C4179" s="163" t="s">
        <v>483</v>
      </c>
      <c r="D4179" s="164">
        <v>2</v>
      </c>
      <c r="E4179" s="7">
        <v>550</v>
      </c>
      <c r="F4179" s="7">
        <v>0</v>
      </c>
      <c r="G4179" s="7">
        <v>0</v>
      </c>
      <c r="H4179" s="7">
        <v>55</v>
      </c>
      <c r="I4179" s="7">
        <v>495</v>
      </c>
      <c r="J4179" s="7">
        <v>0</v>
      </c>
      <c r="K4179" s="7">
        <v>495</v>
      </c>
      <c r="L4179" s="164">
        <v>1</v>
      </c>
      <c r="M4179" s="16">
        <v>0</v>
      </c>
      <c r="N4179" s="13">
        <v>46135</v>
      </c>
    </row>
    <row r="4180" spans="1:14" x14ac:dyDescent="0.15">
      <c r="A4180" s="163" t="s">
        <v>576</v>
      </c>
      <c r="B4180" s="164">
        <v>10111</v>
      </c>
      <c r="C4180" s="163" t="s">
        <v>483</v>
      </c>
      <c r="D4180" s="164">
        <v>1</v>
      </c>
      <c r="E4180" s="7">
        <v>355</v>
      </c>
      <c r="F4180" s="7">
        <v>0</v>
      </c>
      <c r="G4180" s="7">
        <v>0</v>
      </c>
      <c r="H4180" s="7">
        <v>0</v>
      </c>
      <c r="I4180" s="7">
        <v>355</v>
      </c>
      <c r="J4180" s="7">
        <v>0</v>
      </c>
      <c r="K4180" s="7">
        <v>355</v>
      </c>
      <c r="L4180" s="164">
        <v>1</v>
      </c>
      <c r="M4180" s="16">
        <v>0</v>
      </c>
      <c r="N4180" s="13">
        <v>46135</v>
      </c>
    </row>
    <row r="4181" spans="1:14" x14ac:dyDescent="0.15">
      <c r="A4181" s="163" t="s">
        <v>612</v>
      </c>
      <c r="B4181" s="164">
        <v>10051</v>
      </c>
      <c r="C4181" s="163" t="s">
        <v>481</v>
      </c>
      <c r="D4181" s="164">
        <v>1</v>
      </c>
      <c r="E4181" s="7">
        <v>315</v>
      </c>
      <c r="F4181" s="7">
        <v>0</v>
      </c>
      <c r="G4181" s="7">
        <v>0</v>
      </c>
      <c r="H4181" s="7">
        <v>0</v>
      </c>
      <c r="I4181" s="7">
        <v>315</v>
      </c>
      <c r="J4181" s="7">
        <v>0</v>
      </c>
      <c r="K4181" s="7">
        <v>315</v>
      </c>
      <c r="L4181" s="164">
        <v>1</v>
      </c>
      <c r="M4181" s="16">
        <v>0</v>
      </c>
      <c r="N4181" s="13">
        <v>46135</v>
      </c>
    </row>
    <row r="4182" spans="1:14" x14ac:dyDescent="0.15">
      <c r="A4182" s="163" t="s">
        <v>489</v>
      </c>
      <c r="B4182" s="164">
        <v>10445</v>
      </c>
      <c r="C4182" s="163" t="s">
        <v>99</v>
      </c>
      <c r="D4182" s="164">
        <v>1</v>
      </c>
      <c r="E4182" s="7">
        <v>195</v>
      </c>
      <c r="F4182" s="7">
        <v>0</v>
      </c>
      <c r="G4182" s="7">
        <v>0</v>
      </c>
      <c r="H4182" s="7">
        <v>0</v>
      </c>
      <c r="I4182" s="7">
        <v>195</v>
      </c>
      <c r="J4182" s="7">
        <v>0</v>
      </c>
      <c r="K4182" s="7">
        <v>195</v>
      </c>
      <c r="L4182" s="164">
        <v>1</v>
      </c>
      <c r="M4182" s="16">
        <v>0</v>
      </c>
      <c r="N4182" s="13">
        <v>46135</v>
      </c>
    </row>
    <row r="4183" spans="1:14" x14ac:dyDescent="0.15">
      <c r="A4183" s="163" t="s">
        <v>542</v>
      </c>
      <c r="B4183" s="164">
        <v>10436</v>
      </c>
      <c r="C4183" s="163" t="s">
        <v>99</v>
      </c>
      <c r="D4183" s="164">
        <v>1</v>
      </c>
      <c r="E4183" s="7">
        <v>45</v>
      </c>
      <c r="F4183" s="7">
        <v>0</v>
      </c>
      <c r="G4183" s="7">
        <v>0</v>
      </c>
      <c r="H4183" s="7">
        <v>0</v>
      </c>
      <c r="I4183" s="7">
        <v>45</v>
      </c>
      <c r="J4183" s="7">
        <v>0</v>
      </c>
      <c r="K4183" s="7">
        <v>45</v>
      </c>
      <c r="L4183" s="164">
        <v>1</v>
      </c>
      <c r="M4183" s="16">
        <v>0</v>
      </c>
      <c r="N4183" s="13">
        <v>46135</v>
      </c>
    </row>
    <row r="4184" spans="1:14" x14ac:dyDescent="0.15">
      <c r="A4184" s="163" t="s">
        <v>562</v>
      </c>
      <c r="B4184" s="164">
        <v>10218</v>
      </c>
      <c r="C4184" s="163" t="s">
        <v>491</v>
      </c>
      <c r="D4184" s="164">
        <v>1</v>
      </c>
      <c r="E4184" s="7">
        <v>245</v>
      </c>
      <c r="F4184" s="7">
        <v>0</v>
      </c>
      <c r="G4184" s="7">
        <v>0</v>
      </c>
      <c r="H4184" s="7">
        <v>0</v>
      </c>
      <c r="I4184" s="7">
        <v>245</v>
      </c>
      <c r="J4184" s="7">
        <v>0</v>
      </c>
      <c r="K4184" s="7">
        <v>245</v>
      </c>
      <c r="L4184" s="164">
        <v>1</v>
      </c>
      <c r="M4184" s="16">
        <v>0</v>
      </c>
      <c r="N4184" s="13">
        <v>46135</v>
      </c>
    </row>
    <row r="4185" spans="1:14" x14ac:dyDescent="0.15">
      <c r="A4185" s="163" t="s">
        <v>490</v>
      </c>
      <c r="B4185" s="164">
        <v>10223</v>
      </c>
      <c r="C4185" s="163" t="s">
        <v>491</v>
      </c>
      <c r="D4185" s="164">
        <v>1</v>
      </c>
      <c r="E4185" s="7">
        <v>275</v>
      </c>
      <c r="F4185" s="7">
        <v>0</v>
      </c>
      <c r="G4185" s="7">
        <v>0</v>
      </c>
      <c r="H4185" s="7">
        <v>0</v>
      </c>
      <c r="I4185" s="7">
        <v>275</v>
      </c>
      <c r="J4185" s="7">
        <v>0</v>
      </c>
      <c r="K4185" s="7">
        <v>275</v>
      </c>
      <c r="L4185" s="164">
        <v>1</v>
      </c>
      <c r="M4185" s="16">
        <v>0</v>
      </c>
      <c r="N4185" s="13">
        <v>46135</v>
      </c>
    </row>
    <row r="4186" spans="1:14" x14ac:dyDescent="0.15">
      <c r="A4186" s="163" t="s">
        <v>492</v>
      </c>
      <c r="B4186" s="164">
        <v>10216</v>
      </c>
      <c r="C4186" s="163" t="s">
        <v>491</v>
      </c>
      <c r="D4186" s="164">
        <v>2</v>
      </c>
      <c r="E4186" s="7">
        <v>490</v>
      </c>
      <c r="F4186" s="7">
        <v>0</v>
      </c>
      <c r="G4186" s="7">
        <v>0</v>
      </c>
      <c r="H4186" s="7">
        <v>0</v>
      </c>
      <c r="I4186" s="7">
        <v>490</v>
      </c>
      <c r="J4186" s="7">
        <v>0</v>
      </c>
      <c r="K4186" s="7">
        <v>490</v>
      </c>
      <c r="L4186" s="164">
        <v>1</v>
      </c>
      <c r="M4186" s="16">
        <v>0</v>
      </c>
      <c r="N4186" s="13">
        <v>46135</v>
      </c>
    </row>
    <row r="4187" spans="1:14" x14ac:dyDescent="0.15">
      <c r="A4187" s="163" t="s">
        <v>753</v>
      </c>
      <c r="B4187" s="164">
        <v>10671</v>
      </c>
      <c r="C4187" s="163" t="s">
        <v>462</v>
      </c>
      <c r="D4187" s="164">
        <v>1</v>
      </c>
      <c r="E4187" s="7">
        <v>270</v>
      </c>
      <c r="F4187" s="7">
        <v>0</v>
      </c>
      <c r="G4187" s="7">
        <v>0</v>
      </c>
      <c r="H4187" s="7">
        <v>0</v>
      </c>
      <c r="I4187" s="7">
        <v>270</v>
      </c>
      <c r="J4187" s="7">
        <v>0</v>
      </c>
      <c r="K4187" s="7">
        <v>270</v>
      </c>
      <c r="L4187" s="164">
        <v>1</v>
      </c>
      <c r="M4187" s="16">
        <v>0</v>
      </c>
      <c r="N4187" s="13">
        <v>46135</v>
      </c>
    </row>
    <row r="4188" spans="1:14" x14ac:dyDescent="0.15">
      <c r="A4188" s="163" t="s">
        <v>493</v>
      </c>
      <c r="B4188" s="164">
        <v>10264</v>
      </c>
      <c r="C4188" s="163" t="s">
        <v>9</v>
      </c>
      <c r="D4188" s="164">
        <v>1</v>
      </c>
      <c r="E4188" s="7">
        <v>190</v>
      </c>
      <c r="F4188" s="7">
        <v>0</v>
      </c>
      <c r="G4188" s="7">
        <v>0</v>
      </c>
      <c r="H4188" s="7">
        <v>0</v>
      </c>
      <c r="I4188" s="7">
        <v>190</v>
      </c>
      <c r="J4188" s="7">
        <v>0</v>
      </c>
      <c r="K4188" s="7">
        <v>190</v>
      </c>
      <c r="L4188" s="164">
        <v>1</v>
      </c>
      <c r="M4188" s="16">
        <v>0</v>
      </c>
      <c r="N4188" s="13">
        <v>46135</v>
      </c>
    </row>
    <row r="4189" spans="1:14" x14ac:dyDescent="0.15">
      <c r="A4189" s="163" t="s">
        <v>768</v>
      </c>
      <c r="B4189" s="164">
        <v>10369</v>
      </c>
      <c r="C4189" s="163" t="s">
        <v>9</v>
      </c>
      <c r="D4189" s="164">
        <v>1</v>
      </c>
      <c r="E4189" s="7">
        <v>225</v>
      </c>
      <c r="F4189" s="7">
        <v>0</v>
      </c>
      <c r="G4189" s="7">
        <v>0</v>
      </c>
      <c r="H4189" s="7">
        <v>0</v>
      </c>
      <c r="I4189" s="7">
        <v>225</v>
      </c>
      <c r="J4189" s="7">
        <v>0</v>
      </c>
      <c r="K4189" s="7">
        <v>225</v>
      </c>
      <c r="L4189" s="164">
        <v>1</v>
      </c>
      <c r="M4189" s="16">
        <v>0</v>
      </c>
      <c r="N4189" s="13">
        <v>46135</v>
      </c>
    </row>
    <row r="4190" spans="1:14" x14ac:dyDescent="0.15">
      <c r="A4190" s="163" t="s">
        <v>544</v>
      </c>
      <c r="B4190" s="164">
        <v>10375</v>
      </c>
      <c r="C4190" s="163" t="s">
        <v>9</v>
      </c>
      <c r="D4190" s="164">
        <v>1</v>
      </c>
      <c r="E4190" s="7">
        <v>255</v>
      </c>
      <c r="F4190" s="7">
        <v>0</v>
      </c>
      <c r="G4190" s="7">
        <v>0</v>
      </c>
      <c r="H4190" s="7">
        <v>0</v>
      </c>
      <c r="I4190" s="7">
        <v>255</v>
      </c>
      <c r="J4190" s="7">
        <v>0</v>
      </c>
      <c r="K4190" s="7">
        <v>255</v>
      </c>
      <c r="L4190" s="164">
        <v>1</v>
      </c>
      <c r="M4190" s="16">
        <v>0</v>
      </c>
      <c r="N4190" s="13">
        <v>46135</v>
      </c>
    </row>
    <row r="4191" spans="1:14" x14ac:dyDescent="0.15">
      <c r="A4191" s="163" t="s">
        <v>510</v>
      </c>
      <c r="B4191" s="164">
        <v>10043</v>
      </c>
      <c r="C4191" s="163" t="s">
        <v>19</v>
      </c>
      <c r="D4191" s="164">
        <v>1</v>
      </c>
      <c r="E4191" s="7">
        <v>310</v>
      </c>
      <c r="F4191" s="7">
        <v>0</v>
      </c>
      <c r="G4191" s="7">
        <v>0</v>
      </c>
      <c r="H4191" s="7">
        <v>33.1</v>
      </c>
      <c r="I4191" s="7">
        <v>276.89999999999998</v>
      </c>
      <c r="J4191" s="7">
        <v>0</v>
      </c>
      <c r="K4191" s="7">
        <v>276.89999999999998</v>
      </c>
      <c r="L4191" s="164">
        <v>1</v>
      </c>
      <c r="M4191" s="16">
        <v>0</v>
      </c>
      <c r="N4191" s="13">
        <v>46135</v>
      </c>
    </row>
    <row r="4192" spans="1:14" x14ac:dyDescent="0.15">
      <c r="A4192" s="163" t="s">
        <v>497</v>
      </c>
      <c r="B4192" s="164">
        <v>10359</v>
      </c>
      <c r="C4192" s="163" t="s">
        <v>19</v>
      </c>
      <c r="D4192" s="164">
        <v>2</v>
      </c>
      <c r="E4192" s="7">
        <v>770</v>
      </c>
      <c r="F4192" s="7">
        <v>0</v>
      </c>
      <c r="G4192" s="7">
        <v>0</v>
      </c>
      <c r="H4192" s="7">
        <v>0</v>
      </c>
      <c r="I4192" s="7">
        <v>770</v>
      </c>
      <c r="J4192" s="7">
        <v>0</v>
      </c>
      <c r="K4192" s="7">
        <v>770</v>
      </c>
      <c r="L4192" s="164">
        <v>1</v>
      </c>
      <c r="M4192" s="16">
        <v>0</v>
      </c>
      <c r="N4192" s="13">
        <v>46135</v>
      </c>
    </row>
    <row r="4193" spans="1:14" x14ac:dyDescent="0.15">
      <c r="A4193" s="163" t="s">
        <v>589</v>
      </c>
      <c r="B4193" s="164">
        <v>10407</v>
      </c>
      <c r="C4193" s="163" t="s">
        <v>4</v>
      </c>
      <c r="D4193" s="164">
        <v>1</v>
      </c>
      <c r="E4193" s="7">
        <v>325</v>
      </c>
      <c r="F4193" s="7">
        <v>0</v>
      </c>
      <c r="G4193" s="7">
        <v>0</v>
      </c>
      <c r="H4193" s="7">
        <v>0</v>
      </c>
      <c r="I4193" s="7">
        <v>325</v>
      </c>
      <c r="J4193" s="7">
        <v>0</v>
      </c>
      <c r="K4193" s="7">
        <v>325</v>
      </c>
      <c r="L4193" s="164">
        <v>1</v>
      </c>
      <c r="M4193" s="16">
        <v>0</v>
      </c>
      <c r="N4193" s="13">
        <v>46135</v>
      </c>
    </row>
    <row r="4194" spans="1:14" x14ac:dyDescent="0.15">
      <c r="A4194" s="163" t="s">
        <v>532</v>
      </c>
      <c r="B4194" s="164">
        <v>10421</v>
      </c>
      <c r="C4194" s="163" t="s">
        <v>79</v>
      </c>
      <c r="D4194" s="164">
        <v>1</v>
      </c>
      <c r="E4194" s="7">
        <v>238</v>
      </c>
      <c r="F4194" s="7">
        <v>0</v>
      </c>
      <c r="G4194" s="7">
        <v>0</v>
      </c>
      <c r="H4194" s="7">
        <v>0</v>
      </c>
      <c r="I4194" s="7">
        <v>238</v>
      </c>
      <c r="J4194" s="7">
        <v>0</v>
      </c>
      <c r="K4194" s="7">
        <v>238</v>
      </c>
      <c r="L4194" s="164">
        <v>1</v>
      </c>
      <c r="M4194" s="16">
        <v>0</v>
      </c>
      <c r="N4194" s="13">
        <v>46135</v>
      </c>
    </row>
    <row r="4195" spans="1:14" x14ac:dyDescent="0.15">
      <c r="A4195" s="163" t="s">
        <v>867</v>
      </c>
      <c r="B4195" s="164">
        <v>10743</v>
      </c>
      <c r="C4195" s="163" t="s">
        <v>462</v>
      </c>
      <c r="D4195" s="164">
        <v>1</v>
      </c>
      <c r="E4195" s="7">
        <v>25</v>
      </c>
      <c r="F4195" s="7">
        <v>0</v>
      </c>
      <c r="G4195" s="7">
        <v>0</v>
      </c>
      <c r="H4195" s="7">
        <v>0</v>
      </c>
      <c r="I4195" s="7">
        <v>25</v>
      </c>
      <c r="J4195" s="7">
        <v>0</v>
      </c>
      <c r="K4195" s="7">
        <v>25</v>
      </c>
      <c r="L4195" s="164">
        <v>1</v>
      </c>
      <c r="M4195" s="16">
        <v>0</v>
      </c>
      <c r="N4195" s="13">
        <v>46135</v>
      </c>
    </row>
    <row r="4196" spans="1:14" x14ac:dyDescent="0.15">
      <c r="A4196" s="163" t="s">
        <v>820</v>
      </c>
      <c r="B4196" s="164">
        <v>10250</v>
      </c>
      <c r="C4196" s="163" t="s">
        <v>399</v>
      </c>
      <c r="D4196" s="164">
        <v>1</v>
      </c>
      <c r="E4196" s="7">
        <v>0</v>
      </c>
      <c r="F4196" s="7">
        <v>0</v>
      </c>
      <c r="G4196" s="7">
        <v>0</v>
      </c>
      <c r="H4196" s="7">
        <v>0</v>
      </c>
      <c r="I4196" s="7">
        <v>0</v>
      </c>
      <c r="J4196" s="7">
        <v>0</v>
      </c>
      <c r="K4196" s="7">
        <v>0</v>
      </c>
      <c r="L4196" s="164">
        <v>0</v>
      </c>
      <c r="M4196" s="16">
        <v>0</v>
      </c>
      <c r="N4196" s="13">
        <v>46135</v>
      </c>
    </row>
    <row r="4197" spans="1:14" x14ac:dyDescent="0.15">
      <c r="A4197" s="163" t="s">
        <v>433</v>
      </c>
      <c r="B4197" s="164">
        <v>10405</v>
      </c>
      <c r="C4197" s="163" t="s">
        <v>399</v>
      </c>
      <c r="D4197" s="164">
        <v>1</v>
      </c>
      <c r="E4197" s="7">
        <v>0</v>
      </c>
      <c r="F4197" s="7">
        <v>0</v>
      </c>
      <c r="G4197" s="7">
        <v>0</v>
      </c>
      <c r="H4197" s="7">
        <v>0</v>
      </c>
      <c r="I4197" s="7">
        <v>0</v>
      </c>
      <c r="J4197" s="7">
        <v>0</v>
      </c>
      <c r="K4197" s="7">
        <v>0</v>
      </c>
      <c r="L4197" s="164">
        <v>0</v>
      </c>
      <c r="M4197" s="16">
        <v>0</v>
      </c>
      <c r="N4197" s="13">
        <v>46135</v>
      </c>
    </row>
    <row r="4198" spans="1:14" x14ac:dyDescent="0.15">
      <c r="A4198" s="163" t="s">
        <v>427</v>
      </c>
      <c r="B4198" s="164">
        <v>10633</v>
      </c>
      <c r="C4198" s="163" t="s">
        <v>727</v>
      </c>
      <c r="D4198" s="164">
        <v>4</v>
      </c>
      <c r="E4198" s="7">
        <v>636</v>
      </c>
      <c r="F4198" s="7">
        <v>0</v>
      </c>
      <c r="G4198" s="7">
        <v>0</v>
      </c>
      <c r="H4198" s="7">
        <v>0</v>
      </c>
      <c r="I4198" s="7">
        <v>636</v>
      </c>
      <c r="J4198" s="7">
        <v>0</v>
      </c>
      <c r="K4198" s="7">
        <v>636</v>
      </c>
      <c r="L4198" s="164">
        <v>1</v>
      </c>
      <c r="M4198" s="16">
        <v>0</v>
      </c>
      <c r="N4198" s="13">
        <v>46135</v>
      </c>
    </row>
    <row r="4199" spans="1:14" x14ac:dyDescent="0.15">
      <c r="A4199" s="163" t="s">
        <v>845</v>
      </c>
      <c r="B4199" s="164">
        <v>10641111111111</v>
      </c>
      <c r="C4199" s="163" t="s">
        <v>462</v>
      </c>
      <c r="D4199" s="164">
        <v>1</v>
      </c>
      <c r="E4199" s="7">
        <v>280</v>
      </c>
      <c r="F4199" s="7">
        <v>0</v>
      </c>
      <c r="G4199" s="7">
        <v>0</v>
      </c>
      <c r="H4199" s="7">
        <v>0</v>
      </c>
      <c r="I4199" s="7">
        <v>280</v>
      </c>
      <c r="J4199" s="7">
        <v>0</v>
      </c>
      <c r="K4199" s="7">
        <v>280</v>
      </c>
      <c r="L4199" s="164">
        <v>1</v>
      </c>
      <c r="M4199" s="16">
        <v>0</v>
      </c>
      <c r="N4199" s="13">
        <v>46135</v>
      </c>
    </row>
    <row r="4200" spans="1:14" x14ac:dyDescent="0.15">
      <c r="A4200" s="163" t="s">
        <v>500</v>
      </c>
      <c r="B4200" s="164">
        <v>10494</v>
      </c>
      <c r="C4200" s="163" t="s">
        <v>98</v>
      </c>
      <c r="D4200" s="164">
        <v>1</v>
      </c>
      <c r="E4200" s="7">
        <v>38</v>
      </c>
      <c r="F4200" s="7">
        <v>0</v>
      </c>
      <c r="G4200" s="7">
        <v>0</v>
      </c>
      <c r="H4200" s="7">
        <v>0</v>
      </c>
      <c r="I4200" s="7">
        <v>38</v>
      </c>
      <c r="J4200" s="7">
        <v>0</v>
      </c>
      <c r="K4200" s="7">
        <v>38</v>
      </c>
      <c r="L4200" s="164">
        <v>1</v>
      </c>
      <c r="M4200" s="16">
        <v>0</v>
      </c>
      <c r="N4200" s="13">
        <v>46135</v>
      </c>
    </row>
    <row r="4201" spans="1:14" x14ac:dyDescent="0.15">
      <c r="A4201" s="163" t="s">
        <v>838</v>
      </c>
      <c r="B4201" s="164">
        <v>10538</v>
      </c>
      <c r="C4201" s="163" t="s">
        <v>399</v>
      </c>
      <c r="D4201" s="164">
        <v>1</v>
      </c>
      <c r="E4201" s="7">
        <v>0</v>
      </c>
      <c r="F4201" s="7">
        <v>0</v>
      </c>
      <c r="G4201" s="7">
        <v>0</v>
      </c>
      <c r="H4201" s="7">
        <v>0</v>
      </c>
      <c r="I4201" s="7">
        <v>0</v>
      </c>
      <c r="J4201" s="7">
        <v>0</v>
      </c>
      <c r="K4201" s="7">
        <v>0</v>
      </c>
      <c r="L4201" s="164">
        <v>0</v>
      </c>
      <c r="M4201" s="16">
        <v>0</v>
      </c>
      <c r="N4201" s="13">
        <v>46135</v>
      </c>
    </row>
    <row r="4202" spans="1:14" x14ac:dyDescent="0.15">
      <c r="A4202" s="163" t="s">
        <v>874</v>
      </c>
      <c r="B4202" s="164">
        <v>10746</v>
      </c>
      <c r="C4202" s="163" t="s">
        <v>727</v>
      </c>
      <c r="D4202" s="164">
        <v>3</v>
      </c>
      <c r="E4202" s="7">
        <v>627</v>
      </c>
      <c r="F4202" s="7">
        <v>0</v>
      </c>
      <c r="G4202" s="7">
        <v>0</v>
      </c>
      <c r="H4202" s="7">
        <v>0</v>
      </c>
      <c r="I4202" s="7">
        <v>627</v>
      </c>
      <c r="J4202" s="7">
        <v>0</v>
      </c>
      <c r="K4202" s="7">
        <v>627</v>
      </c>
      <c r="L4202" s="164">
        <v>1</v>
      </c>
      <c r="M4202" s="16">
        <v>0</v>
      </c>
      <c r="N4202" s="13">
        <v>46135</v>
      </c>
    </row>
    <row r="4203" spans="1:14" x14ac:dyDescent="0.15">
      <c r="A4203" s="163" t="s">
        <v>832</v>
      </c>
      <c r="B4203" s="164">
        <v>10698</v>
      </c>
      <c r="C4203" s="163" t="s">
        <v>399</v>
      </c>
      <c r="D4203" s="164">
        <v>1</v>
      </c>
      <c r="E4203" s="7">
        <v>0</v>
      </c>
      <c r="F4203" s="7">
        <v>0</v>
      </c>
      <c r="G4203" s="7">
        <v>0</v>
      </c>
      <c r="H4203" s="7">
        <v>0</v>
      </c>
      <c r="I4203" s="7">
        <v>0</v>
      </c>
      <c r="J4203" s="7">
        <v>0</v>
      </c>
      <c r="K4203" s="7">
        <v>0</v>
      </c>
      <c r="L4203" s="164">
        <v>0</v>
      </c>
      <c r="M4203" s="16">
        <v>0</v>
      </c>
      <c r="N4203" s="13">
        <v>46135</v>
      </c>
    </row>
    <row r="4204" spans="1:14" x14ac:dyDescent="0.15">
      <c r="A4204" s="163" t="s">
        <v>868</v>
      </c>
      <c r="B4204" s="164">
        <v>10522</v>
      </c>
      <c r="C4204" s="163" t="s">
        <v>399</v>
      </c>
      <c r="D4204" s="164">
        <v>1</v>
      </c>
      <c r="E4204" s="7">
        <v>0</v>
      </c>
      <c r="F4204" s="7">
        <v>0</v>
      </c>
      <c r="G4204" s="7">
        <v>0</v>
      </c>
      <c r="H4204" s="7">
        <v>0</v>
      </c>
      <c r="I4204" s="7">
        <v>0</v>
      </c>
      <c r="J4204" s="7">
        <v>0</v>
      </c>
      <c r="K4204" s="7">
        <v>0</v>
      </c>
      <c r="L4204" s="164">
        <v>0</v>
      </c>
      <c r="M4204" s="16">
        <v>0</v>
      </c>
      <c r="N4204" s="13">
        <v>46135</v>
      </c>
    </row>
    <row r="4205" spans="1:14" x14ac:dyDescent="0.15">
      <c r="A4205" s="163" t="s">
        <v>501</v>
      </c>
      <c r="B4205" s="164">
        <v>10450</v>
      </c>
      <c r="C4205" s="163" t="s">
        <v>38</v>
      </c>
      <c r="D4205" s="164">
        <v>1</v>
      </c>
      <c r="E4205" s="7">
        <v>470</v>
      </c>
      <c r="F4205" s="7">
        <v>0</v>
      </c>
      <c r="G4205" s="7">
        <v>0</v>
      </c>
      <c r="H4205" s="7">
        <v>0</v>
      </c>
      <c r="I4205" s="7">
        <v>470</v>
      </c>
      <c r="J4205" s="7">
        <v>0</v>
      </c>
      <c r="K4205" s="7">
        <v>470</v>
      </c>
      <c r="L4205" s="164">
        <v>1</v>
      </c>
      <c r="M4205" s="16">
        <v>0</v>
      </c>
      <c r="N4205" s="13">
        <v>46136</v>
      </c>
    </row>
    <row r="4206" spans="1:14" x14ac:dyDescent="0.15">
      <c r="A4206" s="163" t="s">
        <v>502</v>
      </c>
      <c r="B4206" s="164">
        <v>10240</v>
      </c>
      <c r="C4206" s="163" t="s">
        <v>38</v>
      </c>
      <c r="D4206" s="164">
        <v>1</v>
      </c>
      <c r="E4206" s="7">
        <v>95</v>
      </c>
      <c r="F4206" s="7">
        <v>0</v>
      </c>
      <c r="G4206" s="7">
        <v>0</v>
      </c>
      <c r="H4206" s="7">
        <v>0</v>
      </c>
      <c r="I4206" s="7">
        <v>95</v>
      </c>
      <c r="J4206" s="7">
        <v>0</v>
      </c>
      <c r="K4206" s="7">
        <v>95</v>
      </c>
      <c r="L4206" s="164">
        <v>1</v>
      </c>
      <c r="M4206" s="16">
        <v>0</v>
      </c>
      <c r="N4206" s="13">
        <v>46136</v>
      </c>
    </row>
    <row r="4207" spans="1:14" x14ac:dyDescent="0.15">
      <c r="A4207" s="163" t="s">
        <v>559</v>
      </c>
      <c r="B4207" s="164">
        <v>10168</v>
      </c>
      <c r="C4207" s="163" t="s">
        <v>519</v>
      </c>
      <c r="D4207" s="164">
        <v>2</v>
      </c>
      <c r="E4207" s="7">
        <v>770</v>
      </c>
      <c r="F4207" s="7">
        <v>0</v>
      </c>
      <c r="G4207" s="7">
        <v>0</v>
      </c>
      <c r="H4207" s="7">
        <v>0</v>
      </c>
      <c r="I4207" s="7">
        <v>770</v>
      </c>
      <c r="J4207" s="7">
        <v>0</v>
      </c>
      <c r="K4207" s="7">
        <v>770</v>
      </c>
      <c r="L4207" s="164">
        <v>1</v>
      </c>
      <c r="M4207" s="16">
        <v>0</v>
      </c>
      <c r="N4207" s="13">
        <v>46136</v>
      </c>
    </row>
    <row r="4208" spans="1:14" x14ac:dyDescent="0.15">
      <c r="A4208" s="163" t="s">
        <v>583</v>
      </c>
      <c r="B4208" s="164">
        <v>10158</v>
      </c>
      <c r="C4208" s="163" t="s">
        <v>519</v>
      </c>
      <c r="D4208" s="164">
        <v>2</v>
      </c>
      <c r="E4208" s="7">
        <v>770</v>
      </c>
      <c r="F4208" s="7">
        <v>0</v>
      </c>
      <c r="G4208" s="7">
        <v>0</v>
      </c>
      <c r="H4208" s="7">
        <v>0</v>
      </c>
      <c r="I4208" s="7">
        <v>770</v>
      </c>
      <c r="J4208" s="7">
        <v>0</v>
      </c>
      <c r="K4208" s="7">
        <v>770</v>
      </c>
      <c r="L4208" s="164">
        <v>1</v>
      </c>
      <c r="M4208" s="16">
        <v>0</v>
      </c>
      <c r="N4208" s="13">
        <v>46136</v>
      </c>
    </row>
    <row r="4209" spans="1:14" x14ac:dyDescent="0.15">
      <c r="A4209" s="163" t="s">
        <v>584</v>
      </c>
      <c r="B4209" s="164">
        <v>10069</v>
      </c>
      <c r="C4209" s="163" t="s">
        <v>481</v>
      </c>
      <c r="D4209" s="164">
        <v>1</v>
      </c>
      <c r="E4209" s="7">
        <v>355</v>
      </c>
      <c r="F4209" s="7">
        <v>0</v>
      </c>
      <c r="G4209" s="7">
        <v>0</v>
      </c>
      <c r="H4209" s="7">
        <v>0</v>
      </c>
      <c r="I4209" s="7">
        <v>355</v>
      </c>
      <c r="J4209" s="7">
        <v>0</v>
      </c>
      <c r="K4209" s="7">
        <v>355</v>
      </c>
      <c r="L4209" s="164">
        <v>1</v>
      </c>
      <c r="M4209" s="16">
        <v>0</v>
      </c>
      <c r="N4209" s="13">
        <v>46136</v>
      </c>
    </row>
    <row r="4210" spans="1:14" x14ac:dyDescent="0.15">
      <c r="A4210" s="163" t="s">
        <v>518</v>
      </c>
      <c r="B4210" s="164">
        <v>10145</v>
      </c>
      <c r="C4210" s="163" t="s">
        <v>519</v>
      </c>
      <c r="D4210" s="164">
        <v>1</v>
      </c>
      <c r="E4210" s="7">
        <v>370</v>
      </c>
      <c r="F4210" s="7">
        <v>0</v>
      </c>
      <c r="G4210" s="7">
        <v>0</v>
      </c>
      <c r="H4210" s="7">
        <v>0</v>
      </c>
      <c r="I4210" s="7">
        <v>370</v>
      </c>
      <c r="J4210" s="7">
        <v>0</v>
      </c>
      <c r="K4210" s="7">
        <v>370</v>
      </c>
      <c r="L4210" s="164">
        <v>1</v>
      </c>
      <c r="M4210" s="16">
        <v>0</v>
      </c>
      <c r="N4210" s="13">
        <v>46136</v>
      </c>
    </row>
    <row r="4211" spans="1:14" x14ac:dyDescent="0.15">
      <c r="A4211" s="163" t="s">
        <v>504</v>
      </c>
      <c r="B4211" s="164">
        <v>10125</v>
      </c>
      <c r="C4211" s="163" t="s">
        <v>483</v>
      </c>
      <c r="D4211" s="164">
        <v>3</v>
      </c>
      <c r="E4211" s="7">
        <v>825</v>
      </c>
      <c r="F4211" s="7">
        <v>0</v>
      </c>
      <c r="G4211" s="7">
        <v>0</v>
      </c>
      <c r="H4211" s="7">
        <v>55.3</v>
      </c>
      <c r="I4211" s="7">
        <v>769.7</v>
      </c>
      <c r="J4211" s="7">
        <v>0</v>
      </c>
      <c r="K4211" s="7">
        <v>769.7</v>
      </c>
      <c r="L4211" s="164">
        <v>1</v>
      </c>
      <c r="M4211" s="16">
        <v>0</v>
      </c>
      <c r="N4211" s="13">
        <v>46136</v>
      </c>
    </row>
    <row r="4212" spans="1:14" x14ac:dyDescent="0.15">
      <c r="A4212" s="163" t="s">
        <v>482</v>
      </c>
      <c r="B4212" s="164">
        <v>10109</v>
      </c>
      <c r="C4212" s="163" t="s">
        <v>483</v>
      </c>
      <c r="D4212" s="164">
        <v>3</v>
      </c>
      <c r="E4212" s="7">
        <v>825</v>
      </c>
      <c r="F4212" s="7">
        <v>0</v>
      </c>
      <c r="G4212" s="7">
        <v>0</v>
      </c>
      <c r="H4212" s="7">
        <v>0</v>
      </c>
      <c r="I4212" s="7">
        <v>825</v>
      </c>
      <c r="J4212" s="7">
        <v>0</v>
      </c>
      <c r="K4212" s="7">
        <v>825</v>
      </c>
      <c r="L4212" s="164">
        <v>1</v>
      </c>
      <c r="M4212" s="16">
        <v>0</v>
      </c>
      <c r="N4212" s="13">
        <v>46136</v>
      </c>
    </row>
    <row r="4213" spans="1:14" x14ac:dyDescent="0.15">
      <c r="A4213" s="163" t="s">
        <v>612</v>
      </c>
      <c r="B4213" s="164">
        <v>10051</v>
      </c>
      <c r="C4213" s="163" t="s">
        <v>481</v>
      </c>
      <c r="D4213" s="164">
        <v>1</v>
      </c>
      <c r="E4213" s="7">
        <v>315</v>
      </c>
      <c r="F4213" s="7">
        <v>0</v>
      </c>
      <c r="G4213" s="7">
        <v>0</v>
      </c>
      <c r="H4213" s="7">
        <v>0</v>
      </c>
      <c r="I4213" s="7">
        <v>315</v>
      </c>
      <c r="J4213" s="7">
        <v>0</v>
      </c>
      <c r="K4213" s="7">
        <v>315</v>
      </c>
      <c r="L4213" s="164">
        <v>1</v>
      </c>
      <c r="M4213" s="16">
        <v>0</v>
      </c>
      <c r="N4213" s="13">
        <v>46136</v>
      </c>
    </row>
    <row r="4214" spans="1:14" x14ac:dyDescent="0.15">
      <c r="A4214" s="163" t="s">
        <v>668</v>
      </c>
      <c r="B4214" s="164">
        <v>10137</v>
      </c>
      <c r="C4214" s="163" t="s">
        <v>519</v>
      </c>
      <c r="D4214" s="164">
        <v>1</v>
      </c>
      <c r="E4214" s="7">
        <v>350</v>
      </c>
      <c r="F4214" s="7">
        <v>0</v>
      </c>
      <c r="G4214" s="7">
        <v>0</v>
      </c>
      <c r="H4214" s="7">
        <v>0</v>
      </c>
      <c r="I4214" s="7">
        <v>350</v>
      </c>
      <c r="J4214" s="7">
        <v>0</v>
      </c>
      <c r="K4214" s="7">
        <v>350</v>
      </c>
      <c r="L4214" s="164">
        <v>1</v>
      </c>
      <c r="M4214" s="16">
        <v>0</v>
      </c>
      <c r="N4214" s="13">
        <v>46136</v>
      </c>
    </row>
    <row r="4215" spans="1:14" x14ac:dyDescent="0.15">
      <c r="A4215" s="163" t="s">
        <v>521</v>
      </c>
      <c r="B4215" s="164">
        <v>10095</v>
      </c>
      <c r="C4215" s="163" t="s">
        <v>483</v>
      </c>
      <c r="D4215" s="164">
        <v>1</v>
      </c>
      <c r="E4215" s="7">
        <v>260</v>
      </c>
      <c r="F4215" s="7">
        <v>0</v>
      </c>
      <c r="G4215" s="7">
        <v>0</v>
      </c>
      <c r="H4215" s="7">
        <v>0</v>
      </c>
      <c r="I4215" s="7">
        <v>260</v>
      </c>
      <c r="J4215" s="7">
        <v>0</v>
      </c>
      <c r="K4215" s="7">
        <v>260</v>
      </c>
      <c r="L4215" s="164">
        <v>1</v>
      </c>
      <c r="M4215" s="16">
        <v>0</v>
      </c>
      <c r="N4215" s="13">
        <v>46136</v>
      </c>
    </row>
    <row r="4216" spans="1:14" x14ac:dyDescent="0.15">
      <c r="A4216" s="163" t="s">
        <v>523</v>
      </c>
      <c r="B4216" s="164">
        <v>10446</v>
      </c>
      <c r="C4216" s="163" t="s">
        <v>99</v>
      </c>
      <c r="D4216" s="164">
        <v>3</v>
      </c>
      <c r="E4216" s="7">
        <v>585</v>
      </c>
      <c r="F4216" s="7">
        <v>0</v>
      </c>
      <c r="G4216" s="7">
        <v>0</v>
      </c>
      <c r="H4216" s="7">
        <v>0</v>
      </c>
      <c r="I4216" s="7">
        <v>585</v>
      </c>
      <c r="J4216" s="7">
        <v>0</v>
      </c>
      <c r="K4216" s="7">
        <v>585</v>
      </c>
      <c r="L4216" s="164">
        <v>1</v>
      </c>
      <c r="M4216" s="16">
        <v>0</v>
      </c>
      <c r="N4216" s="13">
        <v>46136</v>
      </c>
    </row>
    <row r="4217" spans="1:14" x14ac:dyDescent="0.15">
      <c r="A4217" s="163" t="s">
        <v>757</v>
      </c>
      <c r="B4217" s="164">
        <v>10488</v>
      </c>
      <c r="C4217" s="163" t="s">
        <v>99</v>
      </c>
      <c r="D4217" s="164">
        <v>1</v>
      </c>
      <c r="E4217" s="7">
        <v>135</v>
      </c>
      <c r="F4217" s="7">
        <v>0</v>
      </c>
      <c r="G4217" s="7">
        <v>0</v>
      </c>
      <c r="H4217" s="7">
        <v>0</v>
      </c>
      <c r="I4217" s="7">
        <v>135</v>
      </c>
      <c r="J4217" s="7">
        <v>0</v>
      </c>
      <c r="K4217" s="7">
        <v>135</v>
      </c>
      <c r="L4217" s="164">
        <v>1</v>
      </c>
      <c r="M4217" s="16">
        <v>0</v>
      </c>
      <c r="N4217" s="13">
        <v>46136</v>
      </c>
    </row>
    <row r="4218" spans="1:14" x14ac:dyDescent="0.15">
      <c r="A4218" s="163" t="s">
        <v>488</v>
      </c>
      <c r="B4218" s="164">
        <v>10440</v>
      </c>
      <c r="C4218" s="163" t="s">
        <v>99</v>
      </c>
      <c r="D4218" s="164">
        <v>1</v>
      </c>
      <c r="E4218" s="7">
        <v>88</v>
      </c>
      <c r="F4218" s="7">
        <v>0</v>
      </c>
      <c r="G4218" s="7">
        <v>0</v>
      </c>
      <c r="H4218" s="7">
        <v>17.7</v>
      </c>
      <c r="I4218" s="7">
        <v>70.3</v>
      </c>
      <c r="J4218" s="7">
        <v>0</v>
      </c>
      <c r="K4218" s="7">
        <v>70.3</v>
      </c>
      <c r="L4218" s="164">
        <v>1</v>
      </c>
      <c r="M4218" s="16">
        <v>0</v>
      </c>
      <c r="N4218" s="13">
        <v>46136</v>
      </c>
    </row>
    <row r="4219" spans="1:14" x14ac:dyDescent="0.15">
      <c r="A4219" s="163" t="s">
        <v>751</v>
      </c>
      <c r="B4219" s="164">
        <v>10439</v>
      </c>
      <c r="C4219" s="163" t="s">
        <v>99</v>
      </c>
      <c r="D4219" s="164">
        <v>1</v>
      </c>
      <c r="E4219" s="7">
        <v>119</v>
      </c>
      <c r="F4219" s="7">
        <v>0</v>
      </c>
      <c r="G4219" s="7">
        <v>0</v>
      </c>
      <c r="H4219" s="7">
        <v>0</v>
      </c>
      <c r="I4219" s="7">
        <v>119</v>
      </c>
      <c r="J4219" s="7">
        <v>0</v>
      </c>
      <c r="K4219" s="7">
        <v>119</v>
      </c>
      <c r="L4219" s="164">
        <v>1</v>
      </c>
      <c r="M4219" s="16">
        <v>0</v>
      </c>
      <c r="N4219" s="13">
        <v>46136</v>
      </c>
    </row>
    <row r="4220" spans="1:14" x14ac:dyDescent="0.15">
      <c r="A4220" s="163" t="s">
        <v>489</v>
      </c>
      <c r="B4220" s="164">
        <v>10445</v>
      </c>
      <c r="C4220" s="163" t="s">
        <v>99</v>
      </c>
      <c r="D4220" s="164">
        <v>2</v>
      </c>
      <c r="E4220" s="7">
        <v>390</v>
      </c>
      <c r="F4220" s="7">
        <v>0</v>
      </c>
      <c r="G4220" s="7">
        <v>0</v>
      </c>
      <c r="H4220" s="7">
        <v>0</v>
      </c>
      <c r="I4220" s="7">
        <v>390</v>
      </c>
      <c r="J4220" s="7">
        <v>0</v>
      </c>
      <c r="K4220" s="7">
        <v>390</v>
      </c>
      <c r="L4220" s="164">
        <v>1</v>
      </c>
      <c r="M4220" s="16">
        <v>0</v>
      </c>
      <c r="N4220" s="13">
        <v>46136</v>
      </c>
    </row>
    <row r="4221" spans="1:14" x14ac:dyDescent="0.15">
      <c r="A4221" s="163" t="s">
        <v>853</v>
      </c>
      <c r="B4221" s="164">
        <v>10715</v>
      </c>
      <c r="C4221" s="163" t="s">
        <v>99</v>
      </c>
      <c r="D4221" s="164">
        <v>1</v>
      </c>
      <c r="E4221" s="7">
        <v>155</v>
      </c>
      <c r="F4221" s="7">
        <v>0</v>
      </c>
      <c r="G4221" s="7">
        <v>0</v>
      </c>
      <c r="H4221" s="7">
        <v>0</v>
      </c>
      <c r="I4221" s="7">
        <v>155</v>
      </c>
      <c r="J4221" s="7">
        <v>0</v>
      </c>
      <c r="K4221" s="7">
        <v>155</v>
      </c>
      <c r="L4221" s="164">
        <v>1</v>
      </c>
      <c r="M4221" s="16">
        <v>0</v>
      </c>
      <c r="N4221" s="13">
        <v>46136</v>
      </c>
    </row>
    <row r="4222" spans="1:14" x14ac:dyDescent="0.15">
      <c r="A4222" s="163" t="s">
        <v>551</v>
      </c>
      <c r="B4222" s="164">
        <v>10437</v>
      </c>
      <c r="C4222" s="163" t="s">
        <v>99</v>
      </c>
      <c r="D4222" s="164">
        <v>1</v>
      </c>
      <c r="E4222" s="7">
        <v>105</v>
      </c>
      <c r="F4222" s="7">
        <v>0</v>
      </c>
      <c r="G4222" s="7">
        <v>0</v>
      </c>
      <c r="H4222" s="7">
        <v>0</v>
      </c>
      <c r="I4222" s="7">
        <v>105</v>
      </c>
      <c r="J4222" s="7">
        <v>0</v>
      </c>
      <c r="K4222" s="7">
        <v>105</v>
      </c>
      <c r="L4222" s="164">
        <v>1</v>
      </c>
      <c r="M4222" s="16">
        <v>0</v>
      </c>
      <c r="N4222" s="13">
        <v>46136</v>
      </c>
    </row>
    <row r="4223" spans="1:14" x14ac:dyDescent="0.15">
      <c r="A4223" s="163" t="s">
        <v>552</v>
      </c>
      <c r="B4223" s="164">
        <v>10211</v>
      </c>
      <c r="C4223" s="163" t="s">
        <v>491</v>
      </c>
      <c r="D4223" s="164">
        <v>1</v>
      </c>
      <c r="E4223" s="7">
        <v>265</v>
      </c>
      <c r="F4223" s="7">
        <v>0</v>
      </c>
      <c r="G4223" s="7">
        <v>0</v>
      </c>
      <c r="H4223" s="7">
        <v>0</v>
      </c>
      <c r="I4223" s="7">
        <v>265</v>
      </c>
      <c r="J4223" s="7">
        <v>0</v>
      </c>
      <c r="K4223" s="7">
        <v>265</v>
      </c>
      <c r="L4223" s="164">
        <v>1</v>
      </c>
      <c r="M4223" s="16">
        <v>0</v>
      </c>
      <c r="N4223" s="13">
        <v>46136</v>
      </c>
    </row>
    <row r="4224" spans="1:14" x14ac:dyDescent="0.15">
      <c r="A4224" s="163" t="s">
        <v>506</v>
      </c>
      <c r="B4224" s="164">
        <v>10221</v>
      </c>
      <c r="C4224" s="163" t="s">
        <v>491</v>
      </c>
      <c r="D4224" s="164">
        <v>1</v>
      </c>
      <c r="E4224" s="7">
        <v>255</v>
      </c>
      <c r="F4224" s="7">
        <v>0</v>
      </c>
      <c r="G4224" s="7">
        <v>0</v>
      </c>
      <c r="H4224" s="7">
        <v>0</v>
      </c>
      <c r="I4224" s="7">
        <v>255</v>
      </c>
      <c r="J4224" s="7">
        <v>0</v>
      </c>
      <c r="K4224" s="7">
        <v>255</v>
      </c>
      <c r="L4224" s="164">
        <v>1</v>
      </c>
      <c r="M4224" s="16">
        <v>0</v>
      </c>
      <c r="N4224" s="13">
        <v>46136</v>
      </c>
    </row>
    <row r="4225" spans="1:14" x14ac:dyDescent="0.15">
      <c r="A4225" s="163" t="s">
        <v>492</v>
      </c>
      <c r="B4225" s="164">
        <v>10216</v>
      </c>
      <c r="C4225" s="163" t="s">
        <v>491</v>
      </c>
      <c r="D4225" s="164">
        <v>1</v>
      </c>
      <c r="E4225" s="7">
        <v>245</v>
      </c>
      <c r="F4225" s="7">
        <v>0</v>
      </c>
      <c r="G4225" s="7">
        <v>0</v>
      </c>
      <c r="H4225" s="7">
        <v>0</v>
      </c>
      <c r="I4225" s="7">
        <v>245</v>
      </c>
      <c r="J4225" s="7">
        <v>0</v>
      </c>
      <c r="K4225" s="7">
        <v>245</v>
      </c>
      <c r="L4225" s="164">
        <v>1</v>
      </c>
      <c r="M4225" s="16">
        <v>0</v>
      </c>
      <c r="N4225" s="13">
        <v>46136</v>
      </c>
    </row>
    <row r="4226" spans="1:14" x14ac:dyDescent="0.15">
      <c r="A4226" s="163" t="s">
        <v>493</v>
      </c>
      <c r="B4226" s="164">
        <v>10264</v>
      </c>
      <c r="C4226" s="163" t="s">
        <v>9</v>
      </c>
      <c r="D4226" s="164">
        <v>3</v>
      </c>
      <c r="E4226" s="7">
        <v>570</v>
      </c>
      <c r="F4226" s="7">
        <v>0</v>
      </c>
      <c r="G4226" s="7">
        <v>0</v>
      </c>
      <c r="H4226" s="7">
        <v>0</v>
      </c>
      <c r="I4226" s="7">
        <v>570</v>
      </c>
      <c r="J4226" s="7">
        <v>0</v>
      </c>
      <c r="K4226" s="7">
        <v>570</v>
      </c>
      <c r="L4226" s="164">
        <v>1</v>
      </c>
      <c r="M4226" s="16">
        <v>0</v>
      </c>
      <c r="N4226" s="13">
        <v>46136</v>
      </c>
    </row>
    <row r="4227" spans="1:14" x14ac:dyDescent="0.15">
      <c r="A4227" s="163" t="s">
        <v>588</v>
      </c>
      <c r="B4227" s="164">
        <v>10371</v>
      </c>
      <c r="C4227" s="163" t="s">
        <v>9</v>
      </c>
      <c r="D4227" s="164">
        <v>1</v>
      </c>
      <c r="E4227" s="7">
        <v>275</v>
      </c>
      <c r="F4227" s="7">
        <v>0</v>
      </c>
      <c r="G4227" s="7">
        <v>0</v>
      </c>
      <c r="H4227" s="7">
        <v>0</v>
      </c>
      <c r="I4227" s="7">
        <v>275</v>
      </c>
      <c r="J4227" s="7">
        <v>0</v>
      </c>
      <c r="K4227" s="7">
        <v>275</v>
      </c>
      <c r="L4227" s="164">
        <v>1</v>
      </c>
      <c r="M4227" s="16">
        <v>0</v>
      </c>
      <c r="N4227" s="13">
        <v>46136</v>
      </c>
    </row>
    <row r="4228" spans="1:14" x14ac:dyDescent="0.15">
      <c r="A4228" s="163" t="s">
        <v>494</v>
      </c>
      <c r="B4228" s="164">
        <v>10377</v>
      </c>
      <c r="C4228" s="163" t="s">
        <v>9</v>
      </c>
      <c r="D4228" s="164">
        <v>1</v>
      </c>
      <c r="E4228" s="7">
        <v>345</v>
      </c>
      <c r="F4228" s="7">
        <v>0</v>
      </c>
      <c r="G4228" s="7">
        <v>0</v>
      </c>
      <c r="H4228" s="7">
        <v>0</v>
      </c>
      <c r="I4228" s="7">
        <v>345</v>
      </c>
      <c r="J4228" s="7">
        <v>0</v>
      </c>
      <c r="K4228" s="7">
        <v>345</v>
      </c>
      <c r="L4228" s="164">
        <v>1</v>
      </c>
      <c r="M4228" s="16">
        <v>0</v>
      </c>
      <c r="N4228" s="13">
        <v>46136</v>
      </c>
    </row>
    <row r="4229" spans="1:14" x14ac:dyDescent="0.15">
      <c r="A4229" s="163" t="s">
        <v>527</v>
      </c>
      <c r="B4229" s="164">
        <v>10382</v>
      </c>
      <c r="C4229" s="163" t="s">
        <v>9</v>
      </c>
      <c r="D4229" s="164">
        <v>1</v>
      </c>
      <c r="E4229" s="7">
        <v>235</v>
      </c>
      <c r="F4229" s="7">
        <v>0</v>
      </c>
      <c r="G4229" s="7">
        <v>0</v>
      </c>
      <c r="H4229" s="7">
        <v>0</v>
      </c>
      <c r="I4229" s="7">
        <v>235</v>
      </c>
      <c r="J4229" s="7">
        <v>0</v>
      </c>
      <c r="K4229" s="7">
        <v>235</v>
      </c>
      <c r="L4229" s="164">
        <v>1</v>
      </c>
      <c r="M4229" s="16">
        <v>0</v>
      </c>
      <c r="N4229" s="13">
        <v>46136</v>
      </c>
    </row>
    <row r="4230" spans="1:14" x14ac:dyDescent="0.15">
      <c r="A4230" s="163" t="s">
        <v>604</v>
      </c>
      <c r="B4230" s="164">
        <v>10685</v>
      </c>
      <c r="C4230" s="163" t="s">
        <v>9</v>
      </c>
      <c r="D4230" s="164">
        <v>1</v>
      </c>
      <c r="E4230" s="7">
        <v>225</v>
      </c>
      <c r="F4230" s="7">
        <v>0</v>
      </c>
      <c r="G4230" s="7">
        <v>0</v>
      </c>
      <c r="H4230" s="7">
        <v>0</v>
      </c>
      <c r="I4230" s="7">
        <v>225</v>
      </c>
      <c r="J4230" s="7">
        <v>0</v>
      </c>
      <c r="K4230" s="7">
        <v>225</v>
      </c>
      <c r="L4230" s="164">
        <v>1</v>
      </c>
      <c r="M4230" s="16">
        <v>0</v>
      </c>
      <c r="N4230" s="13">
        <v>46136</v>
      </c>
    </row>
    <row r="4231" spans="1:14" x14ac:dyDescent="0.15">
      <c r="A4231" s="163" t="s">
        <v>630</v>
      </c>
      <c r="B4231" s="164">
        <v>10374</v>
      </c>
      <c r="C4231" s="163" t="s">
        <v>9</v>
      </c>
      <c r="D4231" s="164">
        <v>2</v>
      </c>
      <c r="E4231" s="7">
        <v>550</v>
      </c>
      <c r="F4231" s="7">
        <v>0</v>
      </c>
      <c r="G4231" s="7">
        <v>0</v>
      </c>
      <c r="H4231" s="7">
        <v>0</v>
      </c>
      <c r="I4231" s="7">
        <v>550</v>
      </c>
      <c r="J4231" s="7">
        <v>0</v>
      </c>
      <c r="K4231" s="7">
        <v>550</v>
      </c>
      <c r="L4231" s="164">
        <v>1</v>
      </c>
      <c r="M4231" s="16">
        <v>0</v>
      </c>
      <c r="N4231" s="13">
        <v>46136</v>
      </c>
    </row>
    <row r="4232" spans="1:14" x14ac:dyDescent="0.15">
      <c r="A4232" s="163" t="s">
        <v>495</v>
      </c>
      <c r="B4232" s="164">
        <v>10354</v>
      </c>
      <c r="C4232" s="163" t="s">
        <v>19</v>
      </c>
      <c r="D4232" s="164">
        <v>1</v>
      </c>
      <c r="E4232" s="7">
        <v>350</v>
      </c>
      <c r="F4232" s="7">
        <v>0</v>
      </c>
      <c r="G4232" s="7">
        <v>0</v>
      </c>
      <c r="H4232" s="7">
        <v>0</v>
      </c>
      <c r="I4232" s="7">
        <v>350</v>
      </c>
      <c r="J4232" s="7">
        <v>0</v>
      </c>
      <c r="K4232" s="7">
        <v>350</v>
      </c>
      <c r="L4232" s="164">
        <v>1</v>
      </c>
      <c r="M4232" s="16">
        <v>0</v>
      </c>
      <c r="N4232" s="13">
        <v>46136</v>
      </c>
    </row>
    <row r="4233" spans="1:14" x14ac:dyDescent="0.15">
      <c r="A4233" s="163" t="s">
        <v>498</v>
      </c>
      <c r="B4233" s="164">
        <v>10356</v>
      </c>
      <c r="C4233" s="163" t="s">
        <v>19</v>
      </c>
      <c r="D4233" s="164">
        <v>6</v>
      </c>
      <c r="E4233" s="7">
        <v>2160</v>
      </c>
      <c r="F4233" s="7">
        <v>0</v>
      </c>
      <c r="G4233" s="7">
        <v>0</v>
      </c>
      <c r="H4233" s="7">
        <v>58.63</v>
      </c>
      <c r="I4233" s="7">
        <v>2101.37</v>
      </c>
      <c r="J4233" s="7">
        <v>0</v>
      </c>
      <c r="K4233" s="7">
        <v>2101.37</v>
      </c>
      <c r="L4233" s="164">
        <v>1</v>
      </c>
      <c r="M4233" s="16">
        <v>0</v>
      </c>
      <c r="N4233" s="13">
        <v>46136</v>
      </c>
    </row>
    <row r="4234" spans="1:14" x14ac:dyDescent="0.15">
      <c r="A4234" s="163" t="s">
        <v>512</v>
      </c>
      <c r="B4234" s="164">
        <v>10427</v>
      </c>
      <c r="C4234" s="163" t="s">
        <v>12</v>
      </c>
      <c r="D4234" s="164">
        <v>3</v>
      </c>
      <c r="E4234" s="7">
        <v>1077</v>
      </c>
      <c r="F4234" s="7">
        <v>0</v>
      </c>
      <c r="G4234" s="7">
        <v>0</v>
      </c>
      <c r="H4234" s="7">
        <v>58.47</v>
      </c>
      <c r="I4234" s="7">
        <v>1018.53</v>
      </c>
      <c r="J4234" s="7">
        <v>0</v>
      </c>
      <c r="K4234" s="7">
        <v>1018.53</v>
      </c>
      <c r="L4234" s="164">
        <v>1</v>
      </c>
      <c r="M4234" s="16">
        <v>0</v>
      </c>
      <c r="N4234" s="13">
        <v>46136</v>
      </c>
    </row>
    <row r="4235" spans="1:14" x14ac:dyDescent="0.15">
      <c r="A4235" s="163" t="s">
        <v>617</v>
      </c>
      <c r="B4235" s="164">
        <v>10428</v>
      </c>
      <c r="C4235" s="163" t="s">
        <v>12</v>
      </c>
      <c r="D4235" s="164">
        <v>1</v>
      </c>
      <c r="E4235" s="7">
        <v>349</v>
      </c>
      <c r="F4235" s="7">
        <v>0</v>
      </c>
      <c r="G4235" s="7">
        <v>0</v>
      </c>
      <c r="H4235" s="7">
        <v>0</v>
      </c>
      <c r="I4235" s="7">
        <v>349</v>
      </c>
      <c r="J4235" s="7">
        <v>0</v>
      </c>
      <c r="K4235" s="7">
        <v>349</v>
      </c>
      <c r="L4235" s="164">
        <v>1</v>
      </c>
      <c r="M4235" s="16">
        <v>0</v>
      </c>
      <c r="N4235" s="13">
        <v>46136</v>
      </c>
    </row>
    <row r="4236" spans="1:14" x14ac:dyDescent="0.15">
      <c r="A4236" s="163" t="s">
        <v>563</v>
      </c>
      <c r="B4236" s="164">
        <v>10432</v>
      </c>
      <c r="C4236" s="163" t="s">
        <v>13</v>
      </c>
      <c r="D4236" s="164">
        <v>1</v>
      </c>
      <c r="E4236" s="7">
        <v>315</v>
      </c>
      <c r="F4236" s="7">
        <v>0</v>
      </c>
      <c r="G4236" s="7">
        <v>0</v>
      </c>
      <c r="H4236" s="7">
        <v>0</v>
      </c>
      <c r="I4236" s="7">
        <v>315</v>
      </c>
      <c r="J4236" s="7">
        <v>0</v>
      </c>
      <c r="K4236" s="7">
        <v>315</v>
      </c>
      <c r="L4236" s="164">
        <v>1</v>
      </c>
      <c r="M4236" s="16">
        <v>0</v>
      </c>
      <c r="N4236" s="13">
        <v>46136</v>
      </c>
    </row>
    <row r="4237" spans="1:14" x14ac:dyDescent="0.15">
      <c r="A4237" s="163" t="s">
        <v>696</v>
      </c>
      <c r="B4237" s="164">
        <v>10433</v>
      </c>
      <c r="C4237" s="163" t="s">
        <v>13</v>
      </c>
      <c r="D4237" s="164">
        <v>1</v>
      </c>
      <c r="E4237" s="7">
        <v>475</v>
      </c>
      <c r="F4237" s="7">
        <v>0</v>
      </c>
      <c r="G4237" s="7">
        <v>0</v>
      </c>
      <c r="H4237" s="7">
        <v>0</v>
      </c>
      <c r="I4237" s="7">
        <v>475</v>
      </c>
      <c r="J4237" s="7">
        <v>0</v>
      </c>
      <c r="K4237" s="7">
        <v>475</v>
      </c>
      <c r="L4237" s="164">
        <v>1</v>
      </c>
      <c r="M4237" s="16">
        <v>0</v>
      </c>
      <c r="N4237" s="13">
        <v>46136</v>
      </c>
    </row>
    <row r="4238" spans="1:14" x14ac:dyDescent="0.15">
      <c r="A4238" s="163" t="s">
        <v>694</v>
      </c>
      <c r="B4238" s="164">
        <v>10422</v>
      </c>
      <c r="C4238" s="163" t="s">
        <v>79</v>
      </c>
      <c r="D4238" s="164">
        <v>1</v>
      </c>
      <c r="E4238" s="7">
        <v>448</v>
      </c>
      <c r="F4238" s="7">
        <v>0</v>
      </c>
      <c r="G4238" s="7">
        <v>0</v>
      </c>
      <c r="H4238" s="7">
        <v>0</v>
      </c>
      <c r="I4238" s="7">
        <v>448</v>
      </c>
      <c r="J4238" s="7">
        <v>0</v>
      </c>
      <c r="K4238" s="7">
        <v>448</v>
      </c>
      <c r="L4238" s="164">
        <v>1</v>
      </c>
      <c r="M4238" s="16">
        <v>0</v>
      </c>
      <c r="N4238" s="13">
        <v>46136</v>
      </c>
    </row>
    <row r="4239" spans="1:14" x14ac:dyDescent="0.15">
      <c r="A4239" s="163" t="s">
        <v>755</v>
      </c>
      <c r="B4239" s="164">
        <v>10508</v>
      </c>
      <c r="C4239" s="163" t="s">
        <v>79</v>
      </c>
      <c r="D4239" s="164">
        <v>1</v>
      </c>
      <c r="E4239" s="7">
        <v>280</v>
      </c>
      <c r="F4239" s="7">
        <v>0</v>
      </c>
      <c r="G4239" s="7">
        <v>0</v>
      </c>
      <c r="H4239" s="7">
        <v>0</v>
      </c>
      <c r="I4239" s="7">
        <v>280</v>
      </c>
      <c r="J4239" s="7">
        <v>0</v>
      </c>
      <c r="K4239" s="7">
        <v>280</v>
      </c>
      <c r="L4239" s="164">
        <v>1</v>
      </c>
      <c r="M4239" s="16">
        <v>0</v>
      </c>
      <c r="N4239" s="13">
        <v>46136</v>
      </c>
    </row>
    <row r="4240" spans="1:14" x14ac:dyDescent="0.15">
      <c r="A4240" s="163" t="s">
        <v>720</v>
      </c>
      <c r="B4240" s="164">
        <v>10032</v>
      </c>
      <c r="C4240" s="163" t="s">
        <v>0</v>
      </c>
      <c r="D4240" s="164">
        <v>1</v>
      </c>
      <c r="E4240" s="7">
        <v>1825</v>
      </c>
      <c r="F4240" s="7">
        <v>0</v>
      </c>
      <c r="G4240" s="7">
        <v>0</v>
      </c>
      <c r="H4240" s="7">
        <v>0</v>
      </c>
      <c r="I4240" s="7">
        <v>1825</v>
      </c>
      <c r="J4240" s="7">
        <v>0</v>
      </c>
      <c r="K4240" s="7">
        <v>1825</v>
      </c>
      <c r="L4240" s="164">
        <v>1</v>
      </c>
      <c r="M4240" s="16">
        <v>0</v>
      </c>
      <c r="N4240" s="13">
        <v>46136</v>
      </c>
    </row>
    <row r="4241" spans="1:14" x14ac:dyDescent="0.15">
      <c r="A4241" s="163" t="s">
        <v>613</v>
      </c>
      <c r="B4241" s="164">
        <v>10493</v>
      </c>
      <c r="C4241" s="163" t="s">
        <v>98</v>
      </c>
      <c r="D4241" s="164">
        <v>2</v>
      </c>
      <c r="E4241" s="7">
        <v>116</v>
      </c>
      <c r="F4241" s="7">
        <v>0</v>
      </c>
      <c r="G4241" s="7">
        <v>0</v>
      </c>
      <c r="H4241" s="7">
        <v>0</v>
      </c>
      <c r="I4241" s="7">
        <v>116</v>
      </c>
      <c r="J4241" s="7">
        <v>0</v>
      </c>
      <c r="K4241" s="7">
        <v>116</v>
      </c>
      <c r="L4241" s="164">
        <v>1</v>
      </c>
      <c r="M4241" s="16">
        <v>0</v>
      </c>
      <c r="N4241" s="13">
        <v>46136</v>
      </c>
    </row>
    <row r="4242" spans="1:14" x14ac:dyDescent="0.15">
      <c r="A4242" s="163" t="s">
        <v>427</v>
      </c>
      <c r="B4242" s="164">
        <v>10633</v>
      </c>
      <c r="C4242" s="163" t="s">
        <v>727</v>
      </c>
      <c r="D4242" s="164">
        <v>6</v>
      </c>
      <c r="E4242" s="7">
        <v>954</v>
      </c>
      <c r="F4242" s="7">
        <v>0</v>
      </c>
      <c r="G4242" s="7">
        <v>0</v>
      </c>
      <c r="H4242" s="7">
        <v>25.9</v>
      </c>
      <c r="I4242" s="7">
        <v>928.1</v>
      </c>
      <c r="J4242" s="7">
        <v>0</v>
      </c>
      <c r="K4242" s="7">
        <v>928.1</v>
      </c>
      <c r="L4242" s="164">
        <v>1</v>
      </c>
      <c r="M4242" s="16">
        <v>0</v>
      </c>
      <c r="N4242" s="13">
        <v>46136</v>
      </c>
    </row>
    <row r="4243" spans="1:14" x14ac:dyDescent="0.15">
      <c r="A4243" s="163" t="s">
        <v>874</v>
      </c>
      <c r="B4243" s="164">
        <v>10746</v>
      </c>
      <c r="C4243" s="163" t="s">
        <v>727</v>
      </c>
      <c r="D4243" s="164">
        <v>3</v>
      </c>
      <c r="E4243" s="7">
        <v>627</v>
      </c>
      <c r="F4243" s="7">
        <v>0</v>
      </c>
      <c r="G4243" s="7">
        <v>0</v>
      </c>
      <c r="H4243" s="7">
        <v>0</v>
      </c>
      <c r="I4243" s="7">
        <v>627</v>
      </c>
      <c r="J4243" s="7">
        <v>0</v>
      </c>
      <c r="K4243" s="7">
        <v>627</v>
      </c>
      <c r="L4243" s="164">
        <v>1</v>
      </c>
      <c r="M4243" s="16">
        <v>0</v>
      </c>
      <c r="N4243" s="13">
        <v>46136</v>
      </c>
    </row>
    <row r="4244" spans="1:14" x14ac:dyDescent="0.15">
      <c r="A4244" s="163" t="s">
        <v>24</v>
      </c>
      <c r="B4244" s="164">
        <v>10583</v>
      </c>
      <c r="C4244" s="163" t="s">
        <v>462</v>
      </c>
      <c r="D4244" s="164">
        <v>1</v>
      </c>
      <c r="E4244" s="7">
        <v>380</v>
      </c>
      <c r="F4244" s="7">
        <v>0</v>
      </c>
      <c r="G4244" s="7">
        <v>0</v>
      </c>
      <c r="H4244" s="7">
        <v>0</v>
      </c>
      <c r="I4244" s="7">
        <v>380</v>
      </c>
      <c r="J4244" s="7">
        <v>0</v>
      </c>
      <c r="K4244" s="7">
        <v>380</v>
      </c>
      <c r="L4244" s="164">
        <v>1</v>
      </c>
      <c r="M4244" s="16">
        <v>0</v>
      </c>
      <c r="N4244" s="13">
        <v>46136</v>
      </c>
    </row>
    <row r="4245" spans="1:14" x14ac:dyDescent="0.15">
      <c r="A4245" s="163" t="s">
        <v>895</v>
      </c>
      <c r="B4245" s="164">
        <v>10604</v>
      </c>
      <c r="C4245" s="163" t="s">
        <v>462</v>
      </c>
      <c r="D4245" s="164">
        <v>1</v>
      </c>
      <c r="E4245" s="7">
        <v>370</v>
      </c>
      <c r="F4245" s="7">
        <v>0</v>
      </c>
      <c r="G4245" s="7">
        <v>0</v>
      </c>
      <c r="H4245" s="7">
        <v>0</v>
      </c>
      <c r="I4245" s="7">
        <v>370</v>
      </c>
      <c r="J4245" s="7">
        <v>0</v>
      </c>
      <c r="K4245" s="7">
        <v>370</v>
      </c>
      <c r="L4245" s="164">
        <v>1</v>
      </c>
      <c r="M4245" s="16">
        <v>0</v>
      </c>
      <c r="N4245" s="13">
        <v>46136</v>
      </c>
    </row>
    <row r="4246" spans="1:14" x14ac:dyDescent="0.15">
      <c r="A4246" s="163" t="s">
        <v>477</v>
      </c>
      <c r="B4246" s="164">
        <v>10449</v>
      </c>
      <c r="C4246" s="163" t="s">
        <v>38</v>
      </c>
      <c r="D4246" s="164">
        <v>1</v>
      </c>
      <c r="E4246" s="7">
        <v>260</v>
      </c>
      <c r="F4246" s="7">
        <v>0</v>
      </c>
      <c r="G4246" s="7">
        <v>0</v>
      </c>
      <c r="H4246" s="7">
        <v>20.14</v>
      </c>
      <c r="I4246" s="7">
        <v>239.86</v>
      </c>
      <c r="J4246" s="7">
        <v>0</v>
      </c>
      <c r="K4246" s="7">
        <v>239.86</v>
      </c>
      <c r="L4246" s="164">
        <v>1</v>
      </c>
      <c r="M4246" s="16">
        <v>0</v>
      </c>
      <c r="N4246" s="13">
        <v>46137</v>
      </c>
    </row>
    <row r="4247" spans="1:14" x14ac:dyDescent="0.15">
      <c r="A4247" s="163" t="s">
        <v>478</v>
      </c>
      <c r="B4247" s="164">
        <v>10461</v>
      </c>
      <c r="C4247" s="163" t="s">
        <v>38</v>
      </c>
      <c r="D4247" s="164">
        <v>1</v>
      </c>
      <c r="E4247" s="7">
        <v>275</v>
      </c>
      <c r="F4247" s="7">
        <v>0</v>
      </c>
      <c r="G4247" s="7">
        <v>0</v>
      </c>
      <c r="H4247" s="7">
        <v>32.08</v>
      </c>
      <c r="I4247" s="7">
        <v>242.92</v>
      </c>
      <c r="J4247" s="7">
        <v>0</v>
      </c>
      <c r="K4247" s="7">
        <v>242.92</v>
      </c>
      <c r="L4247" s="164">
        <v>1</v>
      </c>
      <c r="M4247" s="16">
        <v>0</v>
      </c>
      <c r="N4247" s="13">
        <v>46137</v>
      </c>
    </row>
    <row r="4248" spans="1:14" x14ac:dyDescent="0.15">
      <c r="A4248" s="163" t="s">
        <v>479</v>
      </c>
      <c r="B4248" s="164">
        <v>10396</v>
      </c>
      <c r="C4248" s="163" t="s">
        <v>32</v>
      </c>
      <c r="D4248" s="164">
        <v>1</v>
      </c>
      <c r="E4248" s="7">
        <v>555</v>
      </c>
      <c r="F4248" s="7">
        <v>0</v>
      </c>
      <c r="G4248" s="7">
        <v>0</v>
      </c>
      <c r="H4248" s="7">
        <v>42.98</v>
      </c>
      <c r="I4248" s="7">
        <v>512.02</v>
      </c>
      <c r="J4248" s="7">
        <v>0</v>
      </c>
      <c r="K4248" s="7">
        <v>512.02</v>
      </c>
      <c r="L4248" s="164">
        <v>1</v>
      </c>
      <c r="M4248" s="16">
        <v>0</v>
      </c>
      <c r="N4248" s="13">
        <v>46137</v>
      </c>
    </row>
    <row r="4249" spans="1:14" x14ac:dyDescent="0.15">
      <c r="A4249" s="163" t="s">
        <v>514</v>
      </c>
      <c r="B4249" s="164">
        <v>10398</v>
      </c>
      <c r="C4249" s="163" t="s">
        <v>32</v>
      </c>
      <c r="D4249" s="164">
        <v>1</v>
      </c>
      <c r="E4249" s="7">
        <v>625</v>
      </c>
      <c r="F4249" s="7">
        <v>0</v>
      </c>
      <c r="G4249" s="7">
        <v>0</v>
      </c>
      <c r="H4249" s="7">
        <v>0</v>
      </c>
      <c r="I4249" s="7">
        <v>625</v>
      </c>
      <c r="J4249" s="7">
        <v>0</v>
      </c>
      <c r="K4249" s="7">
        <v>625</v>
      </c>
      <c r="L4249" s="164">
        <v>1</v>
      </c>
      <c r="M4249" s="16">
        <v>0</v>
      </c>
      <c r="N4249" s="13">
        <v>46137</v>
      </c>
    </row>
    <row r="4250" spans="1:14" x14ac:dyDescent="0.15">
      <c r="A4250" s="163" t="s">
        <v>504</v>
      </c>
      <c r="B4250" s="164">
        <v>10125</v>
      </c>
      <c r="C4250" s="163" t="s">
        <v>483</v>
      </c>
      <c r="D4250" s="164">
        <v>1</v>
      </c>
      <c r="E4250" s="7">
        <v>275</v>
      </c>
      <c r="F4250" s="7">
        <v>0</v>
      </c>
      <c r="G4250" s="7">
        <v>0</v>
      </c>
      <c r="H4250" s="7">
        <v>0</v>
      </c>
      <c r="I4250" s="7">
        <v>275</v>
      </c>
      <c r="J4250" s="7">
        <v>0</v>
      </c>
      <c r="K4250" s="7">
        <v>275</v>
      </c>
      <c r="L4250" s="164">
        <v>1</v>
      </c>
      <c r="M4250" s="16">
        <v>0</v>
      </c>
      <c r="N4250" s="13">
        <v>46137</v>
      </c>
    </row>
    <row r="4251" spans="1:14" x14ac:dyDescent="0.15">
      <c r="A4251" s="163" t="s">
        <v>482</v>
      </c>
      <c r="B4251" s="164">
        <v>10109</v>
      </c>
      <c r="C4251" s="163" t="s">
        <v>483</v>
      </c>
      <c r="D4251" s="164">
        <v>1</v>
      </c>
      <c r="E4251" s="7">
        <v>275</v>
      </c>
      <c r="F4251" s="7">
        <v>0</v>
      </c>
      <c r="G4251" s="7">
        <v>0</v>
      </c>
      <c r="H4251" s="7">
        <v>0</v>
      </c>
      <c r="I4251" s="7">
        <v>275</v>
      </c>
      <c r="J4251" s="7">
        <v>0</v>
      </c>
      <c r="K4251" s="7">
        <v>275</v>
      </c>
      <c r="L4251" s="164">
        <v>1</v>
      </c>
      <c r="M4251" s="16">
        <v>0</v>
      </c>
      <c r="N4251" s="13">
        <v>46137</v>
      </c>
    </row>
    <row r="4252" spans="1:14" x14ac:dyDescent="0.15">
      <c r="A4252" s="163" t="s">
        <v>576</v>
      </c>
      <c r="B4252" s="164">
        <v>10111</v>
      </c>
      <c r="C4252" s="163" t="s">
        <v>483</v>
      </c>
      <c r="D4252" s="164">
        <v>1</v>
      </c>
      <c r="E4252" s="7">
        <v>355</v>
      </c>
      <c r="F4252" s="7">
        <v>0</v>
      </c>
      <c r="G4252" s="7">
        <v>0</v>
      </c>
      <c r="H4252" s="7">
        <v>0</v>
      </c>
      <c r="I4252" s="7">
        <v>355</v>
      </c>
      <c r="J4252" s="7">
        <v>0</v>
      </c>
      <c r="K4252" s="7">
        <v>355</v>
      </c>
      <c r="L4252" s="164">
        <v>1</v>
      </c>
      <c r="M4252" s="16">
        <v>0</v>
      </c>
      <c r="N4252" s="13">
        <v>46137</v>
      </c>
    </row>
    <row r="4253" spans="1:14" x14ac:dyDescent="0.15">
      <c r="A4253" s="163" t="s">
        <v>488</v>
      </c>
      <c r="B4253" s="164">
        <v>10440</v>
      </c>
      <c r="C4253" s="163" t="s">
        <v>99</v>
      </c>
      <c r="D4253" s="164">
        <v>1</v>
      </c>
      <c r="E4253" s="7">
        <v>88</v>
      </c>
      <c r="F4253" s="7">
        <v>0</v>
      </c>
      <c r="G4253" s="7">
        <v>0</v>
      </c>
      <c r="H4253" s="7">
        <v>0</v>
      </c>
      <c r="I4253" s="7">
        <v>88</v>
      </c>
      <c r="J4253" s="7">
        <v>0</v>
      </c>
      <c r="K4253" s="7">
        <v>88</v>
      </c>
      <c r="L4253" s="164">
        <v>1</v>
      </c>
      <c r="M4253" s="16">
        <v>0</v>
      </c>
      <c r="N4253" s="13">
        <v>46137</v>
      </c>
    </row>
    <row r="4254" spans="1:14" x14ac:dyDescent="0.15">
      <c r="A4254" s="163" t="s">
        <v>585</v>
      </c>
      <c r="B4254" s="164">
        <v>10441</v>
      </c>
      <c r="C4254" s="163" t="s">
        <v>99</v>
      </c>
      <c r="D4254" s="164">
        <v>1</v>
      </c>
      <c r="E4254" s="7">
        <v>250</v>
      </c>
      <c r="F4254" s="7">
        <v>0</v>
      </c>
      <c r="G4254" s="7">
        <v>0</v>
      </c>
      <c r="H4254" s="7">
        <v>0</v>
      </c>
      <c r="I4254" s="7">
        <v>250</v>
      </c>
      <c r="J4254" s="7">
        <v>0</v>
      </c>
      <c r="K4254" s="7">
        <v>250</v>
      </c>
      <c r="L4254" s="164">
        <v>1</v>
      </c>
      <c r="M4254" s="16">
        <v>0</v>
      </c>
      <c r="N4254" s="13">
        <v>46137</v>
      </c>
    </row>
    <row r="4255" spans="1:14" x14ac:dyDescent="0.15">
      <c r="A4255" s="163" t="s">
        <v>489</v>
      </c>
      <c r="B4255" s="164">
        <v>10445</v>
      </c>
      <c r="C4255" s="163" t="s">
        <v>99</v>
      </c>
      <c r="D4255" s="164">
        <v>2</v>
      </c>
      <c r="E4255" s="7">
        <v>390</v>
      </c>
      <c r="F4255" s="7">
        <v>0</v>
      </c>
      <c r="G4255" s="7">
        <v>0</v>
      </c>
      <c r="H4255" s="7">
        <v>0</v>
      </c>
      <c r="I4255" s="7">
        <v>390</v>
      </c>
      <c r="J4255" s="7">
        <v>0</v>
      </c>
      <c r="K4255" s="7">
        <v>390</v>
      </c>
      <c r="L4255" s="164">
        <v>1</v>
      </c>
      <c r="M4255" s="16">
        <v>0</v>
      </c>
      <c r="N4255" s="13">
        <v>46137</v>
      </c>
    </row>
    <row r="4256" spans="1:14" x14ac:dyDescent="0.15">
      <c r="A4256" s="163" t="s">
        <v>490</v>
      </c>
      <c r="B4256" s="164">
        <v>10223</v>
      </c>
      <c r="C4256" s="163" t="s">
        <v>491</v>
      </c>
      <c r="D4256" s="164">
        <v>1</v>
      </c>
      <c r="E4256" s="7">
        <v>275</v>
      </c>
      <c r="F4256" s="7">
        <v>0</v>
      </c>
      <c r="G4256" s="7">
        <v>0</v>
      </c>
      <c r="H4256" s="7">
        <v>0</v>
      </c>
      <c r="I4256" s="7">
        <v>275</v>
      </c>
      <c r="J4256" s="7">
        <v>0</v>
      </c>
      <c r="K4256" s="7">
        <v>275</v>
      </c>
      <c r="L4256" s="164">
        <v>1</v>
      </c>
      <c r="M4256" s="16">
        <v>0</v>
      </c>
      <c r="N4256" s="13">
        <v>46137</v>
      </c>
    </row>
    <row r="4257" spans="1:14" x14ac:dyDescent="0.15">
      <c r="A4257" s="163" t="s">
        <v>492</v>
      </c>
      <c r="B4257" s="164">
        <v>10216</v>
      </c>
      <c r="C4257" s="163" t="s">
        <v>491</v>
      </c>
      <c r="D4257" s="164">
        <v>1</v>
      </c>
      <c r="E4257" s="7">
        <v>245</v>
      </c>
      <c r="F4257" s="7">
        <v>0</v>
      </c>
      <c r="G4257" s="7">
        <v>0</v>
      </c>
      <c r="H4257" s="7">
        <v>0</v>
      </c>
      <c r="I4257" s="7">
        <v>245</v>
      </c>
      <c r="J4257" s="7">
        <v>0</v>
      </c>
      <c r="K4257" s="7">
        <v>245</v>
      </c>
      <c r="L4257" s="164">
        <v>1</v>
      </c>
      <c r="M4257" s="16">
        <v>0</v>
      </c>
      <c r="N4257" s="13">
        <v>46137</v>
      </c>
    </row>
    <row r="4258" spans="1:14" x14ac:dyDescent="0.15">
      <c r="A4258" s="163" t="s">
        <v>494</v>
      </c>
      <c r="B4258" s="164">
        <v>10377</v>
      </c>
      <c r="C4258" s="163" t="s">
        <v>9</v>
      </c>
      <c r="D4258" s="164">
        <v>1</v>
      </c>
      <c r="E4258" s="7">
        <v>345</v>
      </c>
      <c r="F4258" s="7">
        <v>0</v>
      </c>
      <c r="G4258" s="7">
        <v>0</v>
      </c>
      <c r="H4258" s="7">
        <v>0</v>
      </c>
      <c r="I4258" s="7">
        <v>345</v>
      </c>
      <c r="J4258" s="7">
        <v>0</v>
      </c>
      <c r="K4258" s="7">
        <v>345</v>
      </c>
      <c r="L4258" s="164">
        <v>1</v>
      </c>
      <c r="M4258" s="16">
        <v>0</v>
      </c>
      <c r="N4258" s="13">
        <v>46137</v>
      </c>
    </row>
    <row r="4259" spans="1:14" x14ac:dyDescent="0.15">
      <c r="A4259" s="163" t="s">
        <v>497</v>
      </c>
      <c r="B4259" s="164">
        <v>10359</v>
      </c>
      <c r="C4259" s="163" t="s">
        <v>19</v>
      </c>
      <c r="D4259" s="164">
        <v>1</v>
      </c>
      <c r="E4259" s="7">
        <v>385</v>
      </c>
      <c r="F4259" s="7">
        <v>0</v>
      </c>
      <c r="G4259" s="7">
        <v>0</v>
      </c>
      <c r="H4259" s="7">
        <v>44.92</v>
      </c>
      <c r="I4259" s="7">
        <v>340.08</v>
      </c>
      <c r="J4259" s="7">
        <v>0</v>
      </c>
      <c r="K4259" s="7">
        <v>340.08</v>
      </c>
      <c r="L4259" s="164">
        <v>1</v>
      </c>
      <c r="M4259" s="16">
        <v>0</v>
      </c>
      <c r="N4259" s="13">
        <v>46137</v>
      </c>
    </row>
    <row r="4260" spans="1:14" x14ac:dyDescent="0.15">
      <c r="A4260" s="163" t="s">
        <v>498</v>
      </c>
      <c r="B4260" s="164">
        <v>10356</v>
      </c>
      <c r="C4260" s="163" t="s">
        <v>19</v>
      </c>
      <c r="D4260" s="164">
        <v>3</v>
      </c>
      <c r="E4260" s="7">
        <v>1080</v>
      </c>
      <c r="F4260" s="7">
        <v>0</v>
      </c>
      <c r="G4260" s="7">
        <v>0</v>
      </c>
      <c r="H4260" s="7">
        <v>171.88</v>
      </c>
      <c r="I4260" s="7">
        <v>908.12</v>
      </c>
      <c r="J4260" s="7">
        <v>0</v>
      </c>
      <c r="K4260" s="7">
        <v>908.12</v>
      </c>
      <c r="L4260" s="164">
        <v>1</v>
      </c>
      <c r="M4260" s="16">
        <v>0</v>
      </c>
      <c r="N4260" s="13">
        <v>46137</v>
      </c>
    </row>
    <row r="4261" spans="1:14" x14ac:dyDescent="0.15">
      <c r="A4261" s="163" t="s">
        <v>689</v>
      </c>
      <c r="B4261" s="164">
        <v>10393</v>
      </c>
      <c r="C4261" s="163" t="s">
        <v>31</v>
      </c>
      <c r="D4261" s="164">
        <v>1</v>
      </c>
      <c r="E4261" s="7">
        <v>315</v>
      </c>
      <c r="F4261" s="7">
        <v>0</v>
      </c>
      <c r="G4261" s="7">
        <v>0</v>
      </c>
      <c r="H4261" s="7">
        <v>31</v>
      </c>
      <c r="I4261" s="7">
        <v>284</v>
      </c>
      <c r="J4261" s="7">
        <v>0</v>
      </c>
      <c r="K4261" s="7">
        <v>284</v>
      </c>
      <c r="L4261" s="164">
        <v>1</v>
      </c>
      <c r="M4261" s="16">
        <v>0</v>
      </c>
      <c r="N4261" s="13">
        <v>46137</v>
      </c>
    </row>
    <row r="4262" spans="1:14" x14ac:dyDescent="0.15">
      <c r="A4262" s="163" t="s">
        <v>565</v>
      </c>
      <c r="B4262" s="164">
        <v>10403</v>
      </c>
      <c r="C4262" s="163" t="s">
        <v>35</v>
      </c>
      <c r="D4262" s="164">
        <v>1</v>
      </c>
      <c r="E4262" s="7">
        <v>335</v>
      </c>
      <c r="F4262" s="7">
        <v>0</v>
      </c>
      <c r="G4262" s="7">
        <v>0</v>
      </c>
      <c r="H4262" s="7">
        <v>67</v>
      </c>
      <c r="I4262" s="7">
        <v>268</v>
      </c>
      <c r="J4262" s="7">
        <v>0</v>
      </c>
      <c r="K4262" s="7">
        <v>268</v>
      </c>
      <c r="L4262" s="164">
        <v>1</v>
      </c>
      <c r="M4262" s="16">
        <v>0</v>
      </c>
      <c r="N4262" s="13">
        <v>46137</v>
      </c>
    </row>
    <row r="4263" spans="1:14" x14ac:dyDescent="0.15">
      <c r="A4263" s="163" t="s">
        <v>655</v>
      </c>
      <c r="B4263" s="164">
        <v>10030</v>
      </c>
      <c r="C4263" s="163" t="s">
        <v>0</v>
      </c>
      <c r="D4263" s="164">
        <v>1</v>
      </c>
      <c r="E4263" s="7">
        <v>695</v>
      </c>
      <c r="F4263" s="7">
        <v>0</v>
      </c>
      <c r="G4263" s="7">
        <v>0</v>
      </c>
      <c r="H4263" s="7">
        <v>0</v>
      </c>
      <c r="I4263" s="7">
        <v>695</v>
      </c>
      <c r="J4263" s="7">
        <v>0</v>
      </c>
      <c r="K4263" s="7">
        <v>695</v>
      </c>
      <c r="L4263" s="164">
        <v>1</v>
      </c>
      <c r="M4263" s="16">
        <v>0</v>
      </c>
      <c r="N4263" s="13">
        <v>46137</v>
      </c>
    </row>
    <row r="4264" spans="1:14" x14ac:dyDescent="0.15">
      <c r="A4264" s="163" t="s">
        <v>427</v>
      </c>
      <c r="B4264" s="164">
        <v>10633</v>
      </c>
      <c r="C4264" s="163" t="s">
        <v>727</v>
      </c>
      <c r="D4264" s="164">
        <v>1</v>
      </c>
      <c r="E4264" s="7">
        <v>159</v>
      </c>
      <c r="F4264" s="7">
        <v>0</v>
      </c>
      <c r="G4264" s="7">
        <v>0</v>
      </c>
      <c r="H4264" s="7">
        <v>0</v>
      </c>
      <c r="I4264" s="7">
        <v>159</v>
      </c>
      <c r="J4264" s="7">
        <v>0</v>
      </c>
      <c r="K4264" s="7">
        <v>159</v>
      </c>
      <c r="L4264" s="164">
        <v>1</v>
      </c>
      <c r="M4264" s="16">
        <v>0</v>
      </c>
      <c r="N4264" s="13">
        <v>46137</v>
      </c>
    </row>
    <row r="4265" spans="1:14" x14ac:dyDescent="0.15">
      <c r="A4265" s="163" t="s">
        <v>891</v>
      </c>
      <c r="B4265" s="164">
        <v>10786</v>
      </c>
      <c r="C4265" s="163" t="s">
        <v>462</v>
      </c>
      <c r="D4265" s="164">
        <v>1</v>
      </c>
      <c r="E4265" s="7">
        <v>295</v>
      </c>
      <c r="F4265" s="7">
        <v>0</v>
      </c>
      <c r="G4265" s="7">
        <v>0</v>
      </c>
      <c r="H4265" s="7">
        <v>84.29</v>
      </c>
      <c r="I4265" s="7">
        <v>210.71</v>
      </c>
      <c r="J4265" s="7">
        <v>0</v>
      </c>
      <c r="K4265" s="7">
        <v>210.71</v>
      </c>
      <c r="L4265" s="164">
        <v>1</v>
      </c>
      <c r="M4265" s="16">
        <v>0</v>
      </c>
      <c r="N4265" s="13">
        <v>46137</v>
      </c>
    </row>
    <row r="4266" spans="1:14" x14ac:dyDescent="0.15">
      <c r="A4266" s="163" t="s">
        <v>115</v>
      </c>
      <c r="B4266" s="164">
        <v>10489</v>
      </c>
      <c r="C4266" s="163" t="s">
        <v>98</v>
      </c>
      <c r="D4266" s="164">
        <v>2</v>
      </c>
      <c r="E4266" s="7">
        <v>90</v>
      </c>
      <c r="F4266" s="7">
        <v>0</v>
      </c>
      <c r="G4266" s="7">
        <v>0</v>
      </c>
      <c r="H4266" s="7">
        <v>0</v>
      </c>
      <c r="I4266" s="7">
        <v>90</v>
      </c>
      <c r="J4266" s="7">
        <v>0</v>
      </c>
      <c r="K4266" s="7">
        <v>90</v>
      </c>
      <c r="L4266" s="164">
        <v>1</v>
      </c>
      <c r="M4266" s="16">
        <v>0</v>
      </c>
      <c r="N4266" s="13">
        <v>46137</v>
      </c>
    </row>
    <row r="4267" spans="1:14" x14ac:dyDescent="0.15">
      <c r="A4267" s="163" t="s">
        <v>767</v>
      </c>
      <c r="B4267" s="164">
        <v>10258</v>
      </c>
      <c r="C4267" s="163" t="s">
        <v>399</v>
      </c>
      <c r="D4267" s="164">
        <v>1</v>
      </c>
      <c r="E4267" s="7">
        <v>0</v>
      </c>
      <c r="F4267" s="7">
        <v>0</v>
      </c>
      <c r="G4267" s="7">
        <v>0</v>
      </c>
      <c r="H4267" s="7">
        <v>0</v>
      </c>
      <c r="I4267" s="7">
        <v>0</v>
      </c>
      <c r="J4267" s="7">
        <v>0</v>
      </c>
      <c r="K4267" s="7">
        <v>0</v>
      </c>
      <c r="L4267" s="164">
        <v>0</v>
      </c>
      <c r="M4267" s="16">
        <v>0</v>
      </c>
      <c r="N4267" s="13">
        <v>46137</v>
      </c>
    </row>
    <row r="4268" spans="1:14" x14ac:dyDescent="0.15">
      <c r="A4268" s="163" t="s">
        <v>24</v>
      </c>
      <c r="B4268" s="164">
        <v>10583</v>
      </c>
      <c r="C4268" s="163" t="s">
        <v>462</v>
      </c>
      <c r="D4268" s="164">
        <v>1</v>
      </c>
      <c r="E4268" s="7">
        <v>380</v>
      </c>
      <c r="F4268" s="7">
        <v>0</v>
      </c>
      <c r="G4268" s="7">
        <v>0</v>
      </c>
      <c r="H4268" s="7">
        <v>90</v>
      </c>
      <c r="I4268" s="7">
        <v>290</v>
      </c>
      <c r="J4268" s="7">
        <v>0</v>
      </c>
      <c r="K4268" s="7">
        <v>290</v>
      </c>
      <c r="L4268" s="164">
        <v>1</v>
      </c>
      <c r="M4268" s="16">
        <v>0</v>
      </c>
      <c r="N4268" s="13">
        <v>46137</v>
      </c>
    </row>
    <row r="4269" spans="1:14" x14ac:dyDescent="0.15">
      <c r="A4269" s="163" t="s">
        <v>466</v>
      </c>
      <c r="B4269" s="164">
        <v>10749</v>
      </c>
      <c r="C4269" s="163" t="s">
        <v>727</v>
      </c>
      <c r="D4269" s="164">
        <v>2</v>
      </c>
      <c r="E4269" s="7">
        <v>358</v>
      </c>
      <c r="F4269" s="7">
        <v>0</v>
      </c>
      <c r="G4269" s="7">
        <v>0</v>
      </c>
      <c r="H4269" s="7">
        <v>0</v>
      </c>
      <c r="I4269" s="7">
        <v>358</v>
      </c>
      <c r="J4269" s="7">
        <v>0</v>
      </c>
      <c r="K4269" s="7">
        <v>358</v>
      </c>
      <c r="L4269" s="164">
        <v>1</v>
      </c>
      <c r="M4269" s="16">
        <v>0</v>
      </c>
      <c r="N4269" s="13">
        <v>46138</v>
      </c>
    </row>
    <row r="4270" spans="1:14" x14ac:dyDescent="0.15">
      <c r="A4270" s="163" t="s">
        <v>478</v>
      </c>
      <c r="B4270" s="164">
        <v>10461</v>
      </c>
      <c r="C4270" s="163" t="s">
        <v>38</v>
      </c>
      <c r="D4270" s="164">
        <v>1</v>
      </c>
      <c r="E4270" s="7">
        <v>275</v>
      </c>
      <c r="F4270" s="7">
        <v>0</v>
      </c>
      <c r="G4270" s="7">
        <v>0</v>
      </c>
      <c r="H4270" s="7">
        <v>31.77</v>
      </c>
      <c r="I4270" s="7">
        <v>243.23</v>
      </c>
      <c r="J4270" s="7">
        <v>0</v>
      </c>
      <c r="K4270" s="7">
        <v>243.23</v>
      </c>
      <c r="L4270" s="164">
        <v>1</v>
      </c>
      <c r="M4270" s="16">
        <v>0</v>
      </c>
      <c r="N4270" s="13">
        <v>46138</v>
      </c>
    </row>
    <row r="4271" spans="1:14" x14ac:dyDescent="0.15">
      <c r="A4271" s="163" t="s">
        <v>479</v>
      </c>
      <c r="B4271" s="164">
        <v>10396</v>
      </c>
      <c r="C4271" s="163" t="s">
        <v>32</v>
      </c>
      <c r="D4271" s="164">
        <v>1</v>
      </c>
      <c r="E4271" s="7">
        <v>555</v>
      </c>
      <c r="F4271" s="7">
        <v>0</v>
      </c>
      <c r="G4271" s="7">
        <v>0</v>
      </c>
      <c r="H4271" s="7">
        <v>0</v>
      </c>
      <c r="I4271" s="7">
        <v>555</v>
      </c>
      <c r="J4271" s="7">
        <v>0</v>
      </c>
      <c r="K4271" s="7">
        <v>555</v>
      </c>
      <c r="L4271" s="164">
        <v>1</v>
      </c>
      <c r="M4271" s="16">
        <v>0</v>
      </c>
      <c r="N4271" s="13">
        <v>46138</v>
      </c>
    </row>
    <row r="4272" spans="1:14" x14ac:dyDescent="0.15">
      <c r="A4272" s="163" t="s">
        <v>517</v>
      </c>
      <c r="B4272" s="164">
        <v>10070</v>
      </c>
      <c r="C4272" s="163" t="s">
        <v>481</v>
      </c>
      <c r="D4272" s="164">
        <v>1</v>
      </c>
      <c r="E4272" s="7">
        <v>275</v>
      </c>
      <c r="F4272" s="7">
        <v>0</v>
      </c>
      <c r="G4272" s="7">
        <v>0</v>
      </c>
      <c r="H4272" s="7">
        <v>0</v>
      </c>
      <c r="I4272" s="7">
        <v>275</v>
      </c>
      <c r="J4272" s="7">
        <v>0</v>
      </c>
      <c r="K4272" s="7">
        <v>275</v>
      </c>
      <c r="L4272" s="164">
        <v>1</v>
      </c>
      <c r="M4272" s="16">
        <v>0</v>
      </c>
      <c r="N4272" s="13">
        <v>46138</v>
      </c>
    </row>
    <row r="4273" spans="1:14" x14ac:dyDescent="0.15">
      <c r="A4273" s="163" t="s">
        <v>584</v>
      </c>
      <c r="B4273" s="164">
        <v>10069</v>
      </c>
      <c r="C4273" s="163" t="s">
        <v>481</v>
      </c>
      <c r="D4273" s="164">
        <v>1</v>
      </c>
      <c r="E4273" s="7">
        <v>355</v>
      </c>
      <c r="F4273" s="7">
        <v>0</v>
      </c>
      <c r="G4273" s="7">
        <v>0</v>
      </c>
      <c r="H4273" s="7">
        <v>0</v>
      </c>
      <c r="I4273" s="7">
        <v>355</v>
      </c>
      <c r="J4273" s="7">
        <v>0</v>
      </c>
      <c r="K4273" s="7">
        <v>355</v>
      </c>
      <c r="L4273" s="164">
        <v>1</v>
      </c>
      <c r="M4273" s="16">
        <v>0</v>
      </c>
      <c r="N4273" s="13">
        <v>46138</v>
      </c>
    </row>
    <row r="4274" spans="1:14" x14ac:dyDescent="0.15">
      <c r="A4274" s="163" t="s">
        <v>538</v>
      </c>
      <c r="B4274" s="164">
        <v>10645</v>
      </c>
      <c r="C4274" s="163" t="s">
        <v>519</v>
      </c>
      <c r="D4274" s="164">
        <v>1</v>
      </c>
      <c r="E4274" s="7">
        <v>340</v>
      </c>
      <c r="F4274" s="7">
        <v>0</v>
      </c>
      <c r="G4274" s="7">
        <v>0</v>
      </c>
      <c r="H4274" s="7">
        <v>39.28</v>
      </c>
      <c r="I4274" s="7">
        <v>300.72000000000003</v>
      </c>
      <c r="J4274" s="7">
        <v>0</v>
      </c>
      <c r="K4274" s="7">
        <v>300.72000000000003</v>
      </c>
      <c r="L4274" s="164">
        <v>1</v>
      </c>
      <c r="M4274" s="16">
        <v>0</v>
      </c>
      <c r="N4274" s="13">
        <v>46138</v>
      </c>
    </row>
    <row r="4275" spans="1:14" x14ac:dyDescent="0.15">
      <c r="A4275" s="163" t="s">
        <v>518</v>
      </c>
      <c r="B4275" s="164">
        <v>10145</v>
      </c>
      <c r="C4275" s="163" t="s">
        <v>519</v>
      </c>
      <c r="D4275" s="164">
        <v>1</v>
      </c>
      <c r="E4275" s="7">
        <v>370</v>
      </c>
      <c r="F4275" s="7">
        <v>0</v>
      </c>
      <c r="G4275" s="7">
        <v>0</v>
      </c>
      <c r="H4275" s="7">
        <v>0</v>
      </c>
      <c r="I4275" s="7">
        <v>370</v>
      </c>
      <c r="J4275" s="7">
        <v>0</v>
      </c>
      <c r="K4275" s="7">
        <v>370</v>
      </c>
      <c r="L4275" s="164">
        <v>1</v>
      </c>
      <c r="M4275" s="16">
        <v>0</v>
      </c>
      <c r="N4275" s="13">
        <v>46138</v>
      </c>
    </row>
    <row r="4276" spans="1:14" x14ac:dyDescent="0.15">
      <c r="A4276" s="163" t="s">
        <v>539</v>
      </c>
      <c r="B4276" s="164">
        <v>10130</v>
      </c>
      <c r="C4276" s="163" t="s">
        <v>483</v>
      </c>
      <c r="D4276" s="164">
        <v>1</v>
      </c>
      <c r="E4276" s="7">
        <v>385</v>
      </c>
      <c r="F4276" s="7">
        <v>0</v>
      </c>
      <c r="G4276" s="7">
        <v>0</v>
      </c>
      <c r="H4276" s="7">
        <v>0</v>
      </c>
      <c r="I4276" s="7">
        <v>385</v>
      </c>
      <c r="J4276" s="7">
        <v>0</v>
      </c>
      <c r="K4276" s="7">
        <v>385</v>
      </c>
      <c r="L4276" s="164">
        <v>1</v>
      </c>
      <c r="M4276" s="16">
        <v>0</v>
      </c>
      <c r="N4276" s="13">
        <v>46138</v>
      </c>
    </row>
    <row r="4277" spans="1:14" x14ac:dyDescent="0.15">
      <c r="A4277" s="163" t="s">
        <v>738</v>
      </c>
      <c r="B4277" s="164">
        <v>10073</v>
      </c>
      <c r="C4277" s="163" t="s">
        <v>541</v>
      </c>
      <c r="D4277" s="164">
        <v>1</v>
      </c>
      <c r="E4277" s="7">
        <v>335</v>
      </c>
      <c r="F4277" s="7">
        <v>0</v>
      </c>
      <c r="G4277" s="7">
        <v>0</v>
      </c>
      <c r="H4277" s="7">
        <v>0</v>
      </c>
      <c r="I4277" s="7">
        <v>335</v>
      </c>
      <c r="J4277" s="7">
        <v>0</v>
      </c>
      <c r="K4277" s="7">
        <v>335</v>
      </c>
      <c r="L4277" s="164">
        <v>1</v>
      </c>
      <c r="M4277" s="16">
        <v>0</v>
      </c>
      <c r="N4277" s="13">
        <v>46138</v>
      </c>
    </row>
    <row r="4278" spans="1:14" x14ac:dyDescent="0.15">
      <c r="A4278" s="163" t="s">
        <v>733</v>
      </c>
      <c r="B4278" s="164">
        <v>10113</v>
      </c>
      <c r="C4278" s="163" t="s">
        <v>541</v>
      </c>
      <c r="D4278" s="164">
        <v>1</v>
      </c>
      <c r="E4278" s="7">
        <v>375</v>
      </c>
      <c r="F4278" s="7">
        <v>0</v>
      </c>
      <c r="G4278" s="7">
        <v>0</v>
      </c>
      <c r="H4278" s="7">
        <v>75</v>
      </c>
      <c r="I4278" s="7">
        <v>300</v>
      </c>
      <c r="J4278" s="7">
        <v>0</v>
      </c>
      <c r="K4278" s="7">
        <v>300</v>
      </c>
      <c r="L4278" s="164">
        <v>1</v>
      </c>
      <c r="M4278" s="16">
        <v>0</v>
      </c>
      <c r="N4278" s="13">
        <v>46138</v>
      </c>
    </row>
    <row r="4279" spans="1:14" x14ac:dyDescent="0.15">
      <c r="A4279" s="163" t="s">
        <v>667</v>
      </c>
      <c r="B4279" s="164">
        <v>10018</v>
      </c>
      <c r="C4279" s="163" t="s">
        <v>481</v>
      </c>
      <c r="D4279" s="164">
        <v>1</v>
      </c>
      <c r="E4279" s="7">
        <v>255</v>
      </c>
      <c r="F4279" s="7">
        <v>0</v>
      </c>
      <c r="G4279" s="7">
        <v>0</v>
      </c>
      <c r="H4279" s="7">
        <v>0</v>
      </c>
      <c r="I4279" s="7">
        <v>255</v>
      </c>
      <c r="J4279" s="7">
        <v>0</v>
      </c>
      <c r="K4279" s="7">
        <v>255</v>
      </c>
      <c r="L4279" s="164">
        <v>1</v>
      </c>
      <c r="M4279" s="16">
        <v>0</v>
      </c>
      <c r="N4279" s="13">
        <v>46138</v>
      </c>
    </row>
    <row r="4280" spans="1:14" x14ac:dyDescent="0.15">
      <c r="A4280" s="163" t="s">
        <v>880</v>
      </c>
      <c r="B4280" s="164">
        <v>10118</v>
      </c>
      <c r="C4280" s="163" t="s">
        <v>483</v>
      </c>
      <c r="D4280" s="164">
        <v>3</v>
      </c>
      <c r="E4280" s="7">
        <v>1065</v>
      </c>
      <c r="F4280" s="7">
        <v>0</v>
      </c>
      <c r="G4280" s="7">
        <v>0</v>
      </c>
      <c r="H4280" s="7">
        <v>135.43</v>
      </c>
      <c r="I4280" s="7">
        <v>929.57</v>
      </c>
      <c r="J4280" s="7">
        <v>0</v>
      </c>
      <c r="K4280" s="7">
        <v>929.57</v>
      </c>
      <c r="L4280" s="164">
        <v>1</v>
      </c>
      <c r="M4280" s="16">
        <v>0</v>
      </c>
      <c r="N4280" s="13">
        <v>46138</v>
      </c>
    </row>
    <row r="4281" spans="1:14" x14ac:dyDescent="0.15">
      <c r="A4281" s="163" t="s">
        <v>571</v>
      </c>
      <c r="B4281" s="164">
        <v>10047</v>
      </c>
      <c r="C4281" s="163" t="s">
        <v>481</v>
      </c>
      <c r="D4281" s="164">
        <v>1</v>
      </c>
      <c r="E4281" s="7">
        <v>340</v>
      </c>
      <c r="F4281" s="7">
        <v>0</v>
      </c>
      <c r="G4281" s="7">
        <v>0</v>
      </c>
      <c r="H4281" s="7">
        <v>0</v>
      </c>
      <c r="I4281" s="7">
        <v>340</v>
      </c>
      <c r="J4281" s="7">
        <v>0</v>
      </c>
      <c r="K4281" s="7">
        <v>340</v>
      </c>
      <c r="L4281" s="164">
        <v>1</v>
      </c>
      <c r="M4281" s="16">
        <v>0</v>
      </c>
      <c r="N4281" s="13">
        <v>46138</v>
      </c>
    </row>
    <row r="4282" spans="1:14" x14ac:dyDescent="0.15">
      <c r="A4282" s="163" t="s">
        <v>521</v>
      </c>
      <c r="B4282" s="164">
        <v>10095</v>
      </c>
      <c r="C4282" s="163" t="s">
        <v>483</v>
      </c>
      <c r="D4282" s="164">
        <v>3</v>
      </c>
      <c r="E4282" s="7">
        <v>780</v>
      </c>
      <c r="F4282" s="7">
        <v>0</v>
      </c>
      <c r="G4282" s="7">
        <v>0</v>
      </c>
      <c r="H4282" s="7">
        <v>33.06</v>
      </c>
      <c r="I4282" s="7">
        <v>746.94</v>
      </c>
      <c r="J4282" s="7">
        <v>0</v>
      </c>
      <c r="K4282" s="7">
        <v>746.94</v>
      </c>
      <c r="L4282" s="164">
        <v>1</v>
      </c>
      <c r="M4282" s="16">
        <v>0</v>
      </c>
      <c r="N4282" s="13">
        <v>46138</v>
      </c>
    </row>
    <row r="4283" spans="1:14" x14ac:dyDescent="0.15">
      <c r="A4283" s="163" t="s">
        <v>577</v>
      </c>
      <c r="B4283" s="164">
        <v>10097</v>
      </c>
      <c r="C4283" s="163" t="s">
        <v>483</v>
      </c>
      <c r="D4283" s="164">
        <v>1</v>
      </c>
      <c r="E4283" s="7">
        <v>355</v>
      </c>
      <c r="F4283" s="7">
        <v>0</v>
      </c>
      <c r="G4283" s="7">
        <v>0</v>
      </c>
      <c r="H4283" s="7">
        <v>0</v>
      </c>
      <c r="I4283" s="7">
        <v>355</v>
      </c>
      <c r="J4283" s="7">
        <v>0</v>
      </c>
      <c r="K4283" s="7">
        <v>355</v>
      </c>
      <c r="L4283" s="164">
        <v>1</v>
      </c>
      <c r="M4283" s="16">
        <v>0</v>
      </c>
      <c r="N4283" s="13">
        <v>46138</v>
      </c>
    </row>
    <row r="4284" spans="1:14" x14ac:dyDescent="0.15">
      <c r="A4284" s="163" t="s">
        <v>486</v>
      </c>
      <c r="B4284" s="164">
        <v>10075</v>
      </c>
      <c r="C4284" s="163" t="s">
        <v>481</v>
      </c>
      <c r="D4284" s="164">
        <v>1</v>
      </c>
      <c r="E4284" s="7">
        <v>275</v>
      </c>
      <c r="F4284" s="7">
        <v>0</v>
      </c>
      <c r="G4284" s="7">
        <v>0</v>
      </c>
      <c r="H4284" s="7">
        <v>0</v>
      </c>
      <c r="I4284" s="7">
        <v>275</v>
      </c>
      <c r="J4284" s="7">
        <v>0</v>
      </c>
      <c r="K4284" s="7">
        <v>275</v>
      </c>
      <c r="L4284" s="164">
        <v>1</v>
      </c>
      <c r="M4284" s="16">
        <v>0</v>
      </c>
      <c r="N4284" s="13">
        <v>46138</v>
      </c>
    </row>
    <row r="4285" spans="1:14" x14ac:dyDescent="0.15">
      <c r="A4285" s="163" t="s">
        <v>572</v>
      </c>
      <c r="B4285" s="164">
        <v>10077</v>
      </c>
      <c r="C4285" s="163" t="s">
        <v>481</v>
      </c>
      <c r="D4285" s="164">
        <v>1</v>
      </c>
      <c r="E4285" s="7">
        <v>355</v>
      </c>
      <c r="F4285" s="7">
        <v>0</v>
      </c>
      <c r="G4285" s="7">
        <v>0</v>
      </c>
      <c r="H4285" s="7">
        <v>0</v>
      </c>
      <c r="I4285" s="7">
        <v>355</v>
      </c>
      <c r="J4285" s="7">
        <v>0</v>
      </c>
      <c r="K4285" s="7">
        <v>355</v>
      </c>
      <c r="L4285" s="164">
        <v>1</v>
      </c>
      <c r="M4285" s="16">
        <v>0</v>
      </c>
      <c r="N4285" s="13">
        <v>46138</v>
      </c>
    </row>
    <row r="4286" spans="1:14" x14ac:dyDescent="0.15">
      <c r="A4286" s="163" t="s">
        <v>524</v>
      </c>
      <c r="B4286" s="164">
        <v>10443</v>
      </c>
      <c r="C4286" s="163" t="s">
        <v>99</v>
      </c>
      <c r="D4286" s="164">
        <v>1</v>
      </c>
      <c r="E4286" s="7">
        <v>75</v>
      </c>
      <c r="F4286" s="7">
        <v>0</v>
      </c>
      <c r="G4286" s="7">
        <v>0</v>
      </c>
      <c r="H4286" s="7">
        <v>0</v>
      </c>
      <c r="I4286" s="7">
        <v>75</v>
      </c>
      <c r="J4286" s="7">
        <v>0</v>
      </c>
      <c r="K4286" s="7">
        <v>75</v>
      </c>
      <c r="L4286" s="164">
        <v>1</v>
      </c>
      <c r="M4286" s="16">
        <v>0</v>
      </c>
      <c r="N4286" s="13">
        <v>46138</v>
      </c>
    </row>
    <row r="4287" spans="1:14" x14ac:dyDescent="0.15">
      <c r="A4287" s="163" t="s">
        <v>757</v>
      </c>
      <c r="B4287" s="164">
        <v>10488</v>
      </c>
      <c r="C4287" s="163" t="s">
        <v>99</v>
      </c>
      <c r="D4287" s="164">
        <v>1</v>
      </c>
      <c r="E4287" s="7">
        <v>135</v>
      </c>
      <c r="F4287" s="7">
        <v>0</v>
      </c>
      <c r="G4287" s="7">
        <v>0</v>
      </c>
      <c r="H4287" s="7">
        <v>0</v>
      </c>
      <c r="I4287" s="7">
        <v>135</v>
      </c>
      <c r="J4287" s="7">
        <v>0</v>
      </c>
      <c r="K4287" s="7">
        <v>135</v>
      </c>
      <c r="L4287" s="164">
        <v>1</v>
      </c>
      <c r="M4287" s="16">
        <v>0</v>
      </c>
      <c r="N4287" s="13">
        <v>46138</v>
      </c>
    </row>
    <row r="4288" spans="1:14" x14ac:dyDescent="0.15">
      <c r="A4288" s="163" t="s">
        <v>489</v>
      </c>
      <c r="B4288" s="164">
        <v>10445</v>
      </c>
      <c r="C4288" s="163" t="s">
        <v>99</v>
      </c>
      <c r="D4288" s="164">
        <v>1</v>
      </c>
      <c r="E4288" s="7">
        <v>195</v>
      </c>
      <c r="F4288" s="7">
        <v>0</v>
      </c>
      <c r="G4288" s="7">
        <v>0</v>
      </c>
      <c r="H4288" s="7">
        <v>0</v>
      </c>
      <c r="I4288" s="7">
        <v>195</v>
      </c>
      <c r="J4288" s="7">
        <v>0</v>
      </c>
      <c r="K4288" s="7">
        <v>195</v>
      </c>
      <c r="L4288" s="164">
        <v>1</v>
      </c>
      <c r="M4288" s="16">
        <v>0</v>
      </c>
      <c r="N4288" s="13">
        <v>46138</v>
      </c>
    </row>
    <row r="4289" spans="1:14" x14ac:dyDescent="0.15">
      <c r="A4289" s="163" t="s">
        <v>853</v>
      </c>
      <c r="B4289" s="164">
        <v>10715</v>
      </c>
      <c r="C4289" s="163" t="s">
        <v>99</v>
      </c>
      <c r="D4289" s="164">
        <v>1</v>
      </c>
      <c r="E4289" s="7">
        <v>155</v>
      </c>
      <c r="F4289" s="7">
        <v>0</v>
      </c>
      <c r="G4289" s="7">
        <v>0</v>
      </c>
      <c r="H4289" s="7">
        <v>0</v>
      </c>
      <c r="I4289" s="7">
        <v>155</v>
      </c>
      <c r="J4289" s="7">
        <v>0</v>
      </c>
      <c r="K4289" s="7">
        <v>155</v>
      </c>
      <c r="L4289" s="164">
        <v>1</v>
      </c>
      <c r="M4289" s="16">
        <v>0</v>
      </c>
      <c r="N4289" s="13">
        <v>46138</v>
      </c>
    </row>
    <row r="4290" spans="1:14" x14ac:dyDescent="0.15">
      <c r="A4290" s="163" t="s">
        <v>525</v>
      </c>
      <c r="B4290" s="164">
        <v>10214</v>
      </c>
      <c r="C4290" s="163" t="s">
        <v>491</v>
      </c>
      <c r="D4290" s="164">
        <v>1</v>
      </c>
      <c r="E4290" s="7">
        <v>265</v>
      </c>
      <c r="F4290" s="7">
        <v>0</v>
      </c>
      <c r="G4290" s="7">
        <v>0</v>
      </c>
      <c r="H4290" s="7">
        <v>0</v>
      </c>
      <c r="I4290" s="7">
        <v>265</v>
      </c>
      <c r="J4290" s="7">
        <v>0</v>
      </c>
      <c r="K4290" s="7">
        <v>265</v>
      </c>
      <c r="L4290" s="164">
        <v>1</v>
      </c>
      <c r="M4290" s="16">
        <v>0</v>
      </c>
      <c r="N4290" s="13">
        <v>46138</v>
      </c>
    </row>
    <row r="4291" spans="1:14" x14ac:dyDescent="0.15">
      <c r="A4291" s="163" t="s">
        <v>543</v>
      </c>
      <c r="B4291" s="164">
        <v>10222</v>
      </c>
      <c r="C4291" s="163" t="s">
        <v>491</v>
      </c>
      <c r="D4291" s="164">
        <v>1</v>
      </c>
      <c r="E4291" s="7">
        <v>235</v>
      </c>
      <c r="F4291" s="7">
        <v>0</v>
      </c>
      <c r="G4291" s="7">
        <v>0</v>
      </c>
      <c r="H4291" s="7">
        <v>0</v>
      </c>
      <c r="I4291" s="7">
        <v>235</v>
      </c>
      <c r="J4291" s="7">
        <v>0</v>
      </c>
      <c r="K4291" s="7">
        <v>235</v>
      </c>
      <c r="L4291" s="164">
        <v>1</v>
      </c>
      <c r="M4291" s="16">
        <v>0</v>
      </c>
      <c r="N4291" s="13">
        <v>46138</v>
      </c>
    </row>
    <row r="4292" spans="1:14" x14ac:dyDescent="0.15">
      <c r="A4292" s="163" t="s">
        <v>562</v>
      </c>
      <c r="B4292" s="164">
        <v>10218</v>
      </c>
      <c r="C4292" s="163" t="s">
        <v>491</v>
      </c>
      <c r="D4292" s="164">
        <v>1</v>
      </c>
      <c r="E4292" s="7">
        <v>245</v>
      </c>
      <c r="F4292" s="7">
        <v>0</v>
      </c>
      <c r="G4292" s="7">
        <v>0</v>
      </c>
      <c r="H4292" s="7">
        <v>13.79</v>
      </c>
      <c r="I4292" s="7">
        <v>231.21</v>
      </c>
      <c r="J4292" s="7">
        <v>0</v>
      </c>
      <c r="K4292" s="7">
        <v>231.21</v>
      </c>
      <c r="L4292" s="164">
        <v>1</v>
      </c>
      <c r="M4292" s="16">
        <v>0</v>
      </c>
      <c r="N4292" s="13">
        <v>46138</v>
      </c>
    </row>
    <row r="4293" spans="1:14" x14ac:dyDescent="0.15">
      <c r="A4293" s="163" t="s">
        <v>556</v>
      </c>
      <c r="B4293" s="164">
        <v>10220</v>
      </c>
      <c r="C4293" s="163" t="s">
        <v>491</v>
      </c>
      <c r="D4293" s="164">
        <v>1</v>
      </c>
      <c r="E4293" s="7">
        <v>225</v>
      </c>
      <c r="F4293" s="7">
        <v>0</v>
      </c>
      <c r="G4293" s="7">
        <v>0</v>
      </c>
      <c r="H4293" s="7">
        <v>12.66</v>
      </c>
      <c r="I4293" s="7">
        <v>212.34</v>
      </c>
      <c r="J4293" s="7">
        <v>0</v>
      </c>
      <c r="K4293" s="7">
        <v>212.34</v>
      </c>
      <c r="L4293" s="164">
        <v>1</v>
      </c>
      <c r="M4293" s="16">
        <v>0</v>
      </c>
      <c r="N4293" s="13">
        <v>46138</v>
      </c>
    </row>
    <row r="4294" spans="1:14" x14ac:dyDescent="0.15">
      <c r="A4294" s="163" t="s">
        <v>647</v>
      </c>
      <c r="B4294" s="164">
        <v>10224</v>
      </c>
      <c r="C4294" s="163" t="s">
        <v>491</v>
      </c>
      <c r="D4294" s="164">
        <v>1</v>
      </c>
      <c r="E4294" s="7">
        <v>255</v>
      </c>
      <c r="F4294" s="7">
        <v>0</v>
      </c>
      <c r="G4294" s="7">
        <v>0</v>
      </c>
      <c r="H4294" s="7">
        <v>0</v>
      </c>
      <c r="I4294" s="7">
        <v>255</v>
      </c>
      <c r="J4294" s="7">
        <v>0</v>
      </c>
      <c r="K4294" s="7">
        <v>255</v>
      </c>
      <c r="L4294" s="164">
        <v>1</v>
      </c>
      <c r="M4294" s="16">
        <v>0</v>
      </c>
      <c r="N4294" s="13">
        <v>46138</v>
      </c>
    </row>
    <row r="4295" spans="1:14" x14ac:dyDescent="0.15">
      <c r="A4295" s="163" t="s">
        <v>493</v>
      </c>
      <c r="B4295" s="164">
        <v>10264</v>
      </c>
      <c r="C4295" s="163" t="s">
        <v>9</v>
      </c>
      <c r="D4295" s="164">
        <v>3</v>
      </c>
      <c r="E4295" s="7">
        <v>570</v>
      </c>
      <c r="F4295" s="7">
        <v>0</v>
      </c>
      <c r="G4295" s="7">
        <v>0</v>
      </c>
      <c r="H4295" s="7">
        <v>21.95</v>
      </c>
      <c r="I4295" s="7">
        <v>548.04999999999995</v>
      </c>
      <c r="J4295" s="7">
        <v>0</v>
      </c>
      <c r="K4295" s="7">
        <v>548.04999999999995</v>
      </c>
      <c r="L4295" s="164">
        <v>1</v>
      </c>
      <c r="M4295" s="16">
        <v>0</v>
      </c>
      <c r="N4295" s="13">
        <v>46138</v>
      </c>
    </row>
    <row r="4296" spans="1:14" x14ac:dyDescent="0.15">
      <c r="A4296" s="163" t="s">
        <v>652</v>
      </c>
      <c r="B4296" s="164">
        <v>10007</v>
      </c>
      <c r="C4296" s="163" t="s">
        <v>9</v>
      </c>
      <c r="D4296" s="164">
        <v>1</v>
      </c>
      <c r="E4296" s="7">
        <v>275</v>
      </c>
      <c r="F4296" s="7">
        <v>0</v>
      </c>
      <c r="G4296" s="7">
        <v>0</v>
      </c>
      <c r="H4296" s="7">
        <v>0</v>
      </c>
      <c r="I4296" s="7">
        <v>275</v>
      </c>
      <c r="J4296" s="7">
        <v>0</v>
      </c>
      <c r="K4296" s="7">
        <v>275</v>
      </c>
      <c r="L4296" s="164">
        <v>1</v>
      </c>
      <c r="M4296" s="16">
        <v>0</v>
      </c>
      <c r="N4296" s="13">
        <v>46138</v>
      </c>
    </row>
    <row r="4297" spans="1:14" x14ac:dyDescent="0.15">
      <c r="A4297" s="163" t="s">
        <v>630</v>
      </c>
      <c r="B4297" s="164">
        <v>10374</v>
      </c>
      <c r="C4297" s="163" t="s">
        <v>9</v>
      </c>
      <c r="D4297" s="164">
        <v>1</v>
      </c>
      <c r="E4297" s="7">
        <v>275</v>
      </c>
      <c r="F4297" s="7">
        <v>0</v>
      </c>
      <c r="G4297" s="7">
        <v>0</v>
      </c>
      <c r="H4297" s="7">
        <v>0</v>
      </c>
      <c r="I4297" s="7">
        <v>275</v>
      </c>
      <c r="J4297" s="7">
        <v>0</v>
      </c>
      <c r="K4297" s="7">
        <v>275</v>
      </c>
      <c r="L4297" s="164">
        <v>1</v>
      </c>
      <c r="M4297" s="16">
        <v>0</v>
      </c>
      <c r="N4297" s="13">
        <v>46138</v>
      </c>
    </row>
    <row r="4298" spans="1:14" x14ac:dyDescent="0.15">
      <c r="A4298" s="163" t="s">
        <v>553</v>
      </c>
      <c r="B4298" s="164">
        <v>10481</v>
      </c>
      <c r="C4298" s="163" t="s">
        <v>77</v>
      </c>
      <c r="D4298" s="164">
        <v>1</v>
      </c>
      <c r="E4298" s="7">
        <v>860</v>
      </c>
      <c r="F4298" s="7">
        <v>0</v>
      </c>
      <c r="G4298" s="7">
        <v>0</v>
      </c>
      <c r="H4298" s="7">
        <v>0</v>
      </c>
      <c r="I4298" s="7">
        <v>860</v>
      </c>
      <c r="J4298" s="7">
        <v>0</v>
      </c>
      <c r="K4298" s="7">
        <v>860</v>
      </c>
      <c r="L4298" s="164">
        <v>1</v>
      </c>
      <c r="M4298" s="16">
        <v>0</v>
      </c>
      <c r="N4298" s="13">
        <v>46138</v>
      </c>
    </row>
    <row r="4299" spans="1:14" x14ac:dyDescent="0.15">
      <c r="A4299" s="163" t="s">
        <v>648</v>
      </c>
      <c r="B4299" s="164">
        <v>10477</v>
      </c>
      <c r="C4299" s="163" t="s">
        <v>77</v>
      </c>
      <c r="D4299" s="164">
        <v>1</v>
      </c>
      <c r="E4299" s="7">
        <v>1170</v>
      </c>
      <c r="F4299" s="7">
        <v>0</v>
      </c>
      <c r="G4299" s="7">
        <v>0</v>
      </c>
      <c r="H4299" s="7">
        <v>0</v>
      </c>
      <c r="I4299" s="7">
        <v>1170</v>
      </c>
      <c r="J4299" s="7">
        <v>0</v>
      </c>
      <c r="K4299" s="7">
        <v>1170</v>
      </c>
      <c r="L4299" s="164">
        <v>1</v>
      </c>
      <c r="M4299" s="16">
        <v>0</v>
      </c>
      <c r="N4299" s="13">
        <v>46138</v>
      </c>
    </row>
    <row r="4300" spans="1:14" x14ac:dyDescent="0.15">
      <c r="A4300" s="163" t="s">
        <v>528</v>
      </c>
      <c r="B4300" s="164">
        <v>10357</v>
      </c>
      <c r="C4300" s="163" t="s">
        <v>19</v>
      </c>
      <c r="D4300" s="164">
        <v>1</v>
      </c>
      <c r="E4300" s="7">
        <v>360</v>
      </c>
      <c r="F4300" s="7">
        <v>0</v>
      </c>
      <c r="G4300" s="7">
        <v>0</v>
      </c>
      <c r="H4300" s="7">
        <v>0</v>
      </c>
      <c r="I4300" s="7">
        <v>360</v>
      </c>
      <c r="J4300" s="7">
        <v>0</v>
      </c>
      <c r="K4300" s="7">
        <v>360</v>
      </c>
      <c r="L4300" s="164">
        <v>1</v>
      </c>
      <c r="M4300" s="16">
        <v>0</v>
      </c>
      <c r="N4300" s="13">
        <v>46138</v>
      </c>
    </row>
    <row r="4301" spans="1:14" x14ac:dyDescent="0.15">
      <c r="A4301" s="163" t="s">
        <v>495</v>
      </c>
      <c r="B4301" s="164">
        <v>10354</v>
      </c>
      <c r="C4301" s="163" t="s">
        <v>19</v>
      </c>
      <c r="D4301" s="164">
        <v>1</v>
      </c>
      <c r="E4301" s="7">
        <v>350</v>
      </c>
      <c r="F4301" s="7">
        <v>0</v>
      </c>
      <c r="G4301" s="7">
        <v>0</v>
      </c>
      <c r="H4301" s="7">
        <v>44.51</v>
      </c>
      <c r="I4301" s="7">
        <v>305.49</v>
      </c>
      <c r="J4301" s="7">
        <v>0</v>
      </c>
      <c r="K4301" s="7">
        <v>305.49</v>
      </c>
      <c r="L4301" s="164">
        <v>1</v>
      </c>
      <c r="M4301" s="16">
        <v>0</v>
      </c>
      <c r="N4301" s="13">
        <v>46138</v>
      </c>
    </row>
    <row r="4302" spans="1:14" x14ac:dyDescent="0.15">
      <c r="A4302" s="163" t="s">
        <v>529</v>
      </c>
      <c r="B4302" s="164">
        <v>10353</v>
      </c>
      <c r="C4302" s="163" t="s">
        <v>19</v>
      </c>
      <c r="D4302" s="164">
        <v>1</v>
      </c>
      <c r="E4302" s="7">
        <v>350</v>
      </c>
      <c r="F4302" s="7">
        <v>0</v>
      </c>
      <c r="G4302" s="7">
        <v>0</v>
      </c>
      <c r="H4302" s="7">
        <v>0</v>
      </c>
      <c r="I4302" s="7">
        <v>350</v>
      </c>
      <c r="J4302" s="7">
        <v>0</v>
      </c>
      <c r="K4302" s="7">
        <v>350</v>
      </c>
      <c r="L4302" s="164">
        <v>1</v>
      </c>
      <c r="M4302" s="16">
        <v>0</v>
      </c>
      <c r="N4302" s="13">
        <v>46138</v>
      </c>
    </row>
    <row r="4303" spans="1:14" x14ac:dyDescent="0.15">
      <c r="A4303" s="163" t="s">
        <v>511</v>
      </c>
      <c r="B4303" s="164">
        <v>10227</v>
      </c>
      <c r="C4303" s="163" t="s">
        <v>19</v>
      </c>
      <c r="D4303" s="164">
        <v>2</v>
      </c>
      <c r="E4303" s="7">
        <v>770</v>
      </c>
      <c r="F4303" s="7">
        <v>0</v>
      </c>
      <c r="G4303" s="7">
        <v>0</v>
      </c>
      <c r="H4303" s="7">
        <v>0</v>
      </c>
      <c r="I4303" s="7">
        <v>770</v>
      </c>
      <c r="J4303" s="7">
        <v>0</v>
      </c>
      <c r="K4303" s="7">
        <v>770</v>
      </c>
      <c r="L4303" s="164">
        <v>1</v>
      </c>
      <c r="M4303" s="16">
        <v>0</v>
      </c>
      <c r="N4303" s="13">
        <v>46138</v>
      </c>
    </row>
    <row r="4304" spans="1:14" x14ac:dyDescent="0.15">
      <c r="A4304" s="163" t="s">
        <v>498</v>
      </c>
      <c r="B4304" s="164">
        <v>10356</v>
      </c>
      <c r="C4304" s="163" t="s">
        <v>19</v>
      </c>
      <c r="D4304" s="164">
        <v>1</v>
      </c>
      <c r="E4304" s="7">
        <v>360</v>
      </c>
      <c r="F4304" s="7">
        <v>0</v>
      </c>
      <c r="G4304" s="7">
        <v>0</v>
      </c>
      <c r="H4304" s="7">
        <v>20.260000000000002</v>
      </c>
      <c r="I4304" s="7">
        <v>339.74</v>
      </c>
      <c r="J4304" s="7">
        <v>0</v>
      </c>
      <c r="K4304" s="7">
        <v>339.74</v>
      </c>
      <c r="L4304" s="164">
        <v>1</v>
      </c>
      <c r="M4304" s="16">
        <v>0</v>
      </c>
      <c r="N4304" s="13">
        <v>46138</v>
      </c>
    </row>
    <row r="4305" spans="1:14" x14ac:dyDescent="0.15">
      <c r="A4305" s="163" t="s">
        <v>546</v>
      </c>
      <c r="B4305" s="164">
        <v>10391</v>
      </c>
      <c r="C4305" s="163" t="s">
        <v>31</v>
      </c>
      <c r="D4305" s="164">
        <v>1</v>
      </c>
      <c r="E4305" s="7">
        <v>325</v>
      </c>
      <c r="F4305" s="7">
        <v>0</v>
      </c>
      <c r="G4305" s="7">
        <v>0</v>
      </c>
      <c r="H4305" s="7">
        <v>18.29</v>
      </c>
      <c r="I4305" s="7">
        <v>306.70999999999998</v>
      </c>
      <c r="J4305" s="7">
        <v>0</v>
      </c>
      <c r="K4305" s="7">
        <v>306.70999999999998</v>
      </c>
      <c r="L4305" s="164">
        <v>1</v>
      </c>
      <c r="M4305" s="16">
        <v>0</v>
      </c>
      <c r="N4305" s="13">
        <v>46138</v>
      </c>
    </row>
    <row r="4306" spans="1:14" x14ac:dyDescent="0.15">
      <c r="A4306" s="163" t="s">
        <v>690</v>
      </c>
      <c r="B4306" s="164">
        <v>10431</v>
      </c>
      <c r="C4306" s="163" t="s">
        <v>13</v>
      </c>
      <c r="D4306" s="164">
        <v>1</v>
      </c>
      <c r="E4306" s="7">
        <v>495</v>
      </c>
      <c r="F4306" s="7">
        <v>0</v>
      </c>
      <c r="G4306" s="7">
        <v>0</v>
      </c>
      <c r="H4306" s="7">
        <v>0</v>
      </c>
      <c r="I4306" s="7">
        <v>495</v>
      </c>
      <c r="J4306" s="7">
        <v>0</v>
      </c>
      <c r="K4306" s="7">
        <v>495</v>
      </c>
      <c r="L4306" s="164">
        <v>1</v>
      </c>
      <c r="M4306" s="16">
        <v>0</v>
      </c>
      <c r="N4306" s="13">
        <v>46138</v>
      </c>
    </row>
    <row r="4307" spans="1:14" x14ac:dyDescent="0.15">
      <c r="A4307" s="163" t="s">
        <v>590</v>
      </c>
      <c r="B4307" s="164">
        <v>10411</v>
      </c>
      <c r="C4307" s="163" t="s">
        <v>4</v>
      </c>
      <c r="D4307" s="164">
        <v>1</v>
      </c>
      <c r="E4307" s="7">
        <v>395</v>
      </c>
      <c r="F4307" s="7">
        <v>0</v>
      </c>
      <c r="G4307" s="7">
        <v>0</v>
      </c>
      <c r="H4307" s="7">
        <v>0</v>
      </c>
      <c r="I4307" s="7">
        <v>395</v>
      </c>
      <c r="J4307" s="7">
        <v>0</v>
      </c>
      <c r="K4307" s="7">
        <v>395</v>
      </c>
      <c r="L4307" s="164">
        <v>1</v>
      </c>
      <c r="M4307" s="16">
        <v>0</v>
      </c>
      <c r="N4307" s="13">
        <v>46138</v>
      </c>
    </row>
    <row r="4308" spans="1:14" x14ac:dyDescent="0.15">
      <c r="A4308" s="163" t="s">
        <v>874</v>
      </c>
      <c r="B4308" s="164">
        <v>10746</v>
      </c>
      <c r="C4308" s="163" t="s">
        <v>727</v>
      </c>
      <c r="D4308" s="164">
        <v>1</v>
      </c>
      <c r="E4308" s="7">
        <v>209</v>
      </c>
      <c r="F4308" s="7">
        <v>0</v>
      </c>
      <c r="G4308" s="7">
        <v>0</v>
      </c>
      <c r="H4308" s="7">
        <v>0</v>
      </c>
      <c r="I4308" s="7">
        <v>209</v>
      </c>
      <c r="J4308" s="7">
        <v>0</v>
      </c>
      <c r="K4308" s="7">
        <v>209</v>
      </c>
      <c r="L4308" s="164">
        <v>1</v>
      </c>
      <c r="M4308" s="16">
        <v>0</v>
      </c>
      <c r="N4308" s="13">
        <v>46138</v>
      </c>
    </row>
    <row r="4309" spans="1:14" x14ac:dyDescent="0.15">
      <c r="A4309" s="163" t="s">
        <v>854</v>
      </c>
      <c r="B4309" s="164">
        <v>10539</v>
      </c>
      <c r="C4309" s="163" t="s">
        <v>399</v>
      </c>
      <c r="D4309" s="164">
        <v>1</v>
      </c>
      <c r="E4309" s="7">
        <v>0</v>
      </c>
      <c r="F4309" s="7">
        <v>0</v>
      </c>
      <c r="G4309" s="7">
        <v>0</v>
      </c>
      <c r="H4309" s="7">
        <v>0</v>
      </c>
      <c r="I4309" s="7">
        <v>0</v>
      </c>
      <c r="J4309" s="7">
        <v>0</v>
      </c>
      <c r="K4309" s="7">
        <v>0</v>
      </c>
      <c r="L4309" s="164">
        <v>0</v>
      </c>
      <c r="M4309" s="16">
        <v>0</v>
      </c>
      <c r="N4309" s="13">
        <v>46138</v>
      </c>
    </row>
    <row r="4310" spans="1:14" x14ac:dyDescent="0.15">
      <c r="A4310" s="163" t="s">
        <v>605</v>
      </c>
      <c r="B4310" s="164">
        <v>10425</v>
      </c>
      <c r="C4310" s="163" t="s">
        <v>399</v>
      </c>
      <c r="D4310" s="164">
        <v>1</v>
      </c>
      <c r="E4310" s="7">
        <v>0</v>
      </c>
      <c r="F4310" s="7">
        <v>0</v>
      </c>
      <c r="G4310" s="7">
        <v>0</v>
      </c>
      <c r="H4310" s="7">
        <v>0</v>
      </c>
      <c r="I4310" s="7">
        <v>0</v>
      </c>
      <c r="J4310" s="7">
        <v>0</v>
      </c>
      <c r="K4310" s="7">
        <v>0</v>
      </c>
      <c r="L4310" s="164">
        <v>0</v>
      </c>
      <c r="M4310" s="16">
        <v>0</v>
      </c>
      <c r="N4310" s="13">
        <v>46138</v>
      </c>
    </row>
    <row r="4311" spans="1:14" x14ac:dyDescent="0.15">
      <c r="A4311" s="163" t="s">
        <v>3</v>
      </c>
      <c r="B4311" s="164">
        <v>10294</v>
      </c>
      <c r="C4311" s="163" t="s">
        <v>399</v>
      </c>
      <c r="D4311" s="164">
        <v>1</v>
      </c>
      <c r="E4311" s="7">
        <v>0</v>
      </c>
      <c r="F4311" s="7">
        <v>0</v>
      </c>
      <c r="G4311" s="7">
        <v>0</v>
      </c>
      <c r="H4311" s="7">
        <v>0</v>
      </c>
      <c r="I4311" s="7">
        <v>0</v>
      </c>
      <c r="J4311" s="7">
        <v>0</v>
      </c>
      <c r="K4311" s="7">
        <v>0</v>
      </c>
      <c r="L4311" s="164">
        <v>0</v>
      </c>
      <c r="M4311" s="16">
        <v>0</v>
      </c>
      <c r="N4311" s="13">
        <v>46138</v>
      </c>
    </row>
    <row r="4312" spans="1:14" x14ac:dyDescent="0.15">
      <c r="A4312" s="163" t="s">
        <v>501</v>
      </c>
      <c r="B4312" s="164">
        <v>10450</v>
      </c>
      <c r="C4312" s="163" t="s">
        <v>38</v>
      </c>
      <c r="D4312" s="164">
        <v>1</v>
      </c>
      <c r="E4312" s="7">
        <v>470</v>
      </c>
      <c r="F4312" s="7">
        <v>0</v>
      </c>
      <c r="G4312" s="7">
        <v>0</v>
      </c>
      <c r="H4312" s="7">
        <v>0</v>
      </c>
      <c r="I4312" s="7">
        <v>470</v>
      </c>
      <c r="J4312" s="7">
        <v>0</v>
      </c>
      <c r="K4312" s="7">
        <v>470</v>
      </c>
      <c r="L4312" s="164">
        <v>1</v>
      </c>
      <c r="M4312" s="16">
        <v>0</v>
      </c>
      <c r="N4312" s="13">
        <v>46139</v>
      </c>
    </row>
    <row r="4313" spans="1:14" x14ac:dyDescent="0.15">
      <c r="A4313" s="163" t="s">
        <v>478</v>
      </c>
      <c r="B4313" s="164">
        <v>10461</v>
      </c>
      <c r="C4313" s="163" t="s">
        <v>38</v>
      </c>
      <c r="D4313" s="164">
        <v>1</v>
      </c>
      <c r="E4313" s="7">
        <v>275</v>
      </c>
      <c r="F4313" s="7">
        <v>0</v>
      </c>
      <c r="G4313" s="7">
        <v>0</v>
      </c>
      <c r="H4313" s="7">
        <v>0</v>
      </c>
      <c r="I4313" s="7">
        <v>275</v>
      </c>
      <c r="J4313" s="7">
        <v>0</v>
      </c>
      <c r="K4313" s="7">
        <v>275</v>
      </c>
      <c r="L4313" s="164">
        <v>1</v>
      </c>
      <c r="M4313" s="16">
        <v>0</v>
      </c>
      <c r="N4313" s="13">
        <v>46139</v>
      </c>
    </row>
    <row r="4314" spans="1:14" x14ac:dyDescent="0.15">
      <c r="A4314" s="163" t="s">
        <v>680</v>
      </c>
      <c r="B4314" s="164">
        <v>10152</v>
      </c>
      <c r="C4314" s="163" t="s">
        <v>519</v>
      </c>
      <c r="D4314" s="164">
        <v>1</v>
      </c>
      <c r="E4314" s="7">
        <v>350</v>
      </c>
      <c r="F4314" s="7">
        <v>0</v>
      </c>
      <c r="G4314" s="7">
        <v>0</v>
      </c>
      <c r="H4314" s="7">
        <v>0</v>
      </c>
      <c r="I4314" s="7">
        <v>350</v>
      </c>
      <c r="J4314" s="7">
        <v>0</v>
      </c>
      <c r="K4314" s="7">
        <v>350</v>
      </c>
      <c r="L4314" s="164">
        <v>1</v>
      </c>
      <c r="M4314" s="16">
        <v>0</v>
      </c>
      <c r="N4314" s="13">
        <v>46139</v>
      </c>
    </row>
    <row r="4315" spans="1:14" x14ac:dyDescent="0.15">
      <c r="A4315" s="163" t="s">
        <v>559</v>
      </c>
      <c r="B4315" s="164">
        <v>10168</v>
      </c>
      <c r="C4315" s="163" t="s">
        <v>519</v>
      </c>
      <c r="D4315" s="164">
        <v>1</v>
      </c>
      <c r="E4315" s="7">
        <v>385</v>
      </c>
      <c r="F4315" s="7">
        <v>0</v>
      </c>
      <c r="G4315" s="7">
        <v>0</v>
      </c>
      <c r="H4315" s="7">
        <v>0</v>
      </c>
      <c r="I4315" s="7">
        <v>385</v>
      </c>
      <c r="J4315" s="7">
        <v>0</v>
      </c>
      <c r="K4315" s="7">
        <v>385</v>
      </c>
      <c r="L4315" s="164">
        <v>1</v>
      </c>
      <c r="M4315" s="16">
        <v>0</v>
      </c>
      <c r="N4315" s="13">
        <v>46139</v>
      </c>
    </row>
    <row r="4316" spans="1:14" x14ac:dyDescent="0.15">
      <c r="A4316" s="163" t="s">
        <v>584</v>
      </c>
      <c r="B4316" s="164">
        <v>10069</v>
      </c>
      <c r="C4316" s="163" t="s">
        <v>481</v>
      </c>
      <c r="D4316" s="164">
        <v>1</v>
      </c>
      <c r="E4316" s="7">
        <v>355</v>
      </c>
      <c r="F4316" s="7">
        <v>0</v>
      </c>
      <c r="G4316" s="7">
        <v>0</v>
      </c>
      <c r="H4316" s="7">
        <v>0</v>
      </c>
      <c r="I4316" s="7">
        <v>355</v>
      </c>
      <c r="J4316" s="7">
        <v>0</v>
      </c>
      <c r="K4316" s="7">
        <v>355</v>
      </c>
      <c r="L4316" s="164">
        <v>1</v>
      </c>
      <c r="M4316" s="16">
        <v>0</v>
      </c>
      <c r="N4316" s="13">
        <v>46139</v>
      </c>
    </row>
    <row r="4317" spans="1:14" x14ac:dyDescent="0.15">
      <c r="A4317" s="163" t="s">
        <v>518</v>
      </c>
      <c r="B4317" s="164">
        <v>10145</v>
      </c>
      <c r="C4317" s="163" t="s">
        <v>519</v>
      </c>
      <c r="D4317" s="164">
        <v>1</v>
      </c>
      <c r="E4317" s="7">
        <v>370</v>
      </c>
      <c r="F4317" s="7">
        <v>0</v>
      </c>
      <c r="G4317" s="7">
        <v>0</v>
      </c>
      <c r="H4317" s="7">
        <v>0</v>
      </c>
      <c r="I4317" s="7">
        <v>370</v>
      </c>
      <c r="J4317" s="7">
        <v>0</v>
      </c>
      <c r="K4317" s="7">
        <v>370</v>
      </c>
      <c r="L4317" s="164">
        <v>1</v>
      </c>
      <c r="M4317" s="16">
        <v>0</v>
      </c>
      <c r="N4317" s="13">
        <v>46139</v>
      </c>
    </row>
    <row r="4318" spans="1:14" x14ac:dyDescent="0.15">
      <c r="A4318" s="163" t="s">
        <v>504</v>
      </c>
      <c r="B4318" s="164">
        <v>10125</v>
      </c>
      <c r="C4318" s="163" t="s">
        <v>483</v>
      </c>
      <c r="D4318" s="164">
        <v>2</v>
      </c>
      <c r="E4318" s="7">
        <v>550</v>
      </c>
      <c r="F4318" s="7">
        <v>0</v>
      </c>
      <c r="G4318" s="7">
        <v>0</v>
      </c>
      <c r="H4318" s="7">
        <v>13.36</v>
      </c>
      <c r="I4318" s="7">
        <v>536.64</v>
      </c>
      <c r="J4318" s="7">
        <v>0</v>
      </c>
      <c r="K4318" s="7">
        <v>536.64</v>
      </c>
      <c r="L4318" s="164">
        <v>1</v>
      </c>
      <c r="M4318" s="16">
        <v>0</v>
      </c>
      <c r="N4318" s="13">
        <v>46139</v>
      </c>
    </row>
    <row r="4319" spans="1:14" x14ac:dyDescent="0.15">
      <c r="A4319" s="163" t="s">
        <v>520</v>
      </c>
      <c r="B4319" s="164">
        <v>10046</v>
      </c>
      <c r="C4319" s="163" t="s">
        <v>481</v>
      </c>
      <c r="D4319" s="164">
        <v>1</v>
      </c>
      <c r="E4319" s="7">
        <v>260</v>
      </c>
      <c r="F4319" s="7">
        <v>0</v>
      </c>
      <c r="G4319" s="7">
        <v>0</v>
      </c>
      <c r="H4319" s="7">
        <v>12.64</v>
      </c>
      <c r="I4319" s="7">
        <v>247.36</v>
      </c>
      <c r="J4319" s="7">
        <v>0</v>
      </c>
      <c r="K4319" s="7">
        <v>247.36</v>
      </c>
      <c r="L4319" s="164">
        <v>1</v>
      </c>
      <c r="M4319" s="16">
        <v>0</v>
      </c>
      <c r="N4319" s="13">
        <v>46139</v>
      </c>
    </row>
    <row r="4320" spans="1:14" x14ac:dyDescent="0.15">
      <c r="A4320" s="163" t="s">
        <v>610</v>
      </c>
      <c r="B4320" s="164">
        <v>10092</v>
      </c>
      <c r="C4320" s="163" t="s">
        <v>481</v>
      </c>
      <c r="D4320" s="164">
        <v>1</v>
      </c>
      <c r="E4320" s="7">
        <v>385</v>
      </c>
      <c r="F4320" s="7">
        <v>0</v>
      </c>
      <c r="G4320" s="7">
        <v>0</v>
      </c>
      <c r="H4320" s="7">
        <v>0</v>
      </c>
      <c r="I4320" s="7">
        <v>385</v>
      </c>
      <c r="J4320" s="7">
        <v>0</v>
      </c>
      <c r="K4320" s="7">
        <v>385</v>
      </c>
      <c r="L4320" s="164">
        <v>1</v>
      </c>
      <c r="M4320" s="16">
        <v>0</v>
      </c>
      <c r="N4320" s="13">
        <v>46139</v>
      </c>
    </row>
    <row r="4321" spans="1:14" x14ac:dyDescent="0.15">
      <c r="A4321" s="163" t="s">
        <v>579</v>
      </c>
      <c r="B4321" s="164">
        <v>10062</v>
      </c>
      <c r="C4321" s="163" t="s">
        <v>481</v>
      </c>
      <c r="D4321" s="164">
        <v>1</v>
      </c>
      <c r="E4321" s="7">
        <v>275</v>
      </c>
      <c r="F4321" s="7">
        <v>0</v>
      </c>
      <c r="G4321" s="7">
        <v>0</v>
      </c>
      <c r="H4321" s="7">
        <v>0</v>
      </c>
      <c r="I4321" s="7">
        <v>275</v>
      </c>
      <c r="J4321" s="7">
        <v>0</v>
      </c>
      <c r="K4321" s="7">
        <v>275</v>
      </c>
      <c r="L4321" s="164">
        <v>1</v>
      </c>
      <c r="M4321" s="16">
        <v>0</v>
      </c>
      <c r="N4321" s="13">
        <v>46139</v>
      </c>
    </row>
    <row r="4322" spans="1:14" x14ac:dyDescent="0.15">
      <c r="A4322" s="163" t="s">
        <v>523</v>
      </c>
      <c r="B4322" s="164">
        <v>10446</v>
      </c>
      <c r="C4322" s="163" t="s">
        <v>99</v>
      </c>
      <c r="D4322" s="164">
        <v>1</v>
      </c>
      <c r="E4322" s="7">
        <v>195</v>
      </c>
      <c r="F4322" s="7">
        <v>0</v>
      </c>
      <c r="G4322" s="7">
        <v>0</v>
      </c>
      <c r="H4322" s="7">
        <v>19.25</v>
      </c>
      <c r="I4322" s="7">
        <v>175.75</v>
      </c>
      <c r="J4322" s="7">
        <v>0</v>
      </c>
      <c r="K4322" s="7">
        <v>175.75</v>
      </c>
      <c r="L4322" s="164">
        <v>1</v>
      </c>
      <c r="M4322" s="16">
        <v>0</v>
      </c>
      <c r="N4322" s="13">
        <v>46139</v>
      </c>
    </row>
    <row r="4323" spans="1:14" x14ac:dyDescent="0.15">
      <c r="A4323" s="163" t="s">
        <v>505</v>
      </c>
      <c r="B4323" s="164">
        <v>10470</v>
      </c>
      <c r="C4323" s="163" t="s">
        <v>5</v>
      </c>
      <c r="D4323" s="164">
        <v>1</v>
      </c>
      <c r="E4323" s="7">
        <v>275</v>
      </c>
      <c r="F4323" s="7">
        <v>0</v>
      </c>
      <c r="G4323" s="7">
        <v>0</v>
      </c>
      <c r="H4323" s="7">
        <v>0</v>
      </c>
      <c r="I4323" s="7">
        <v>275</v>
      </c>
      <c r="J4323" s="7">
        <v>0</v>
      </c>
      <c r="K4323" s="7">
        <v>275</v>
      </c>
      <c r="L4323" s="164">
        <v>1</v>
      </c>
      <c r="M4323" s="16">
        <v>0</v>
      </c>
      <c r="N4323" s="13">
        <v>46139</v>
      </c>
    </row>
    <row r="4324" spans="1:14" x14ac:dyDescent="0.15">
      <c r="A4324" s="163" t="s">
        <v>493</v>
      </c>
      <c r="B4324" s="164">
        <v>10264</v>
      </c>
      <c r="C4324" s="163" t="s">
        <v>9</v>
      </c>
      <c r="D4324" s="164">
        <v>4</v>
      </c>
      <c r="E4324" s="7">
        <v>760</v>
      </c>
      <c r="F4324" s="7">
        <v>0</v>
      </c>
      <c r="G4324" s="7">
        <v>0</v>
      </c>
      <c r="H4324" s="7">
        <v>18.75</v>
      </c>
      <c r="I4324" s="7">
        <v>741.25</v>
      </c>
      <c r="J4324" s="7">
        <v>0</v>
      </c>
      <c r="K4324" s="7">
        <v>741.25</v>
      </c>
      <c r="L4324" s="164">
        <v>1</v>
      </c>
      <c r="M4324" s="16">
        <v>0</v>
      </c>
      <c r="N4324" s="13">
        <v>46139</v>
      </c>
    </row>
    <row r="4325" spans="1:14" x14ac:dyDescent="0.15">
      <c r="A4325" s="163" t="s">
        <v>494</v>
      </c>
      <c r="B4325" s="164">
        <v>10377</v>
      </c>
      <c r="C4325" s="163" t="s">
        <v>9</v>
      </c>
      <c r="D4325" s="164">
        <v>1</v>
      </c>
      <c r="E4325" s="7">
        <v>345</v>
      </c>
      <c r="F4325" s="7">
        <v>0</v>
      </c>
      <c r="G4325" s="7">
        <v>0</v>
      </c>
      <c r="H4325" s="7">
        <v>0</v>
      </c>
      <c r="I4325" s="7">
        <v>345</v>
      </c>
      <c r="J4325" s="7">
        <v>0</v>
      </c>
      <c r="K4325" s="7">
        <v>345</v>
      </c>
      <c r="L4325" s="164">
        <v>1</v>
      </c>
      <c r="M4325" s="16">
        <v>0</v>
      </c>
      <c r="N4325" s="13">
        <v>46139</v>
      </c>
    </row>
    <row r="4326" spans="1:14" x14ac:dyDescent="0.15">
      <c r="A4326" s="163" t="s">
        <v>527</v>
      </c>
      <c r="B4326" s="164">
        <v>10382</v>
      </c>
      <c r="C4326" s="163" t="s">
        <v>9</v>
      </c>
      <c r="D4326" s="164">
        <v>1</v>
      </c>
      <c r="E4326" s="7">
        <v>235</v>
      </c>
      <c r="F4326" s="7">
        <v>0</v>
      </c>
      <c r="G4326" s="7">
        <v>0</v>
      </c>
      <c r="H4326" s="7">
        <v>0</v>
      </c>
      <c r="I4326" s="7">
        <v>235</v>
      </c>
      <c r="J4326" s="7">
        <v>0</v>
      </c>
      <c r="K4326" s="7">
        <v>235</v>
      </c>
      <c r="L4326" s="164">
        <v>1</v>
      </c>
      <c r="M4326" s="16">
        <v>0</v>
      </c>
      <c r="N4326" s="13">
        <v>46139</v>
      </c>
    </row>
    <row r="4327" spans="1:14" x14ac:dyDescent="0.15">
      <c r="A4327" s="163" t="s">
        <v>529</v>
      </c>
      <c r="B4327" s="164">
        <v>10353</v>
      </c>
      <c r="C4327" s="163" t="s">
        <v>19</v>
      </c>
      <c r="D4327" s="164">
        <v>2</v>
      </c>
      <c r="E4327" s="7">
        <v>700</v>
      </c>
      <c r="F4327" s="7">
        <v>0</v>
      </c>
      <c r="G4327" s="7">
        <v>0</v>
      </c>
      <c r="H4327" s="7">
        <v>70</v>
      </c>
      <c r="I4327" s="7">
        <v>630</v>
      </c>
      <c r="J4327" s="7">
        <v>0</v>
      </c>
      <c r="K4327" s="7">
        <v>630</v>
      </c>
      <c r="L4327" s="164">
        <v>1</v>
      </c>
      <c r="M4327" s="16">
        <v>0</v>
      </c>
      <c r="N4327" s="13">
        <v>46139</v>
      </c>
    </row>
    <row r="4328" spans="1:14" x14ac:dyDescent="0.15">
      <c r="A4328" s="163" t="s">
        <v>498</v>
      </c>
      <c r="B4328" s="164">
        <v>10356</v>
      </c>
      <c r="C4328" s="163" t="s">
        <v>19</v>
      </c>
      <c r="D4328" s="164">
        <v>1</v>
      </c>
      <c r="E4328" s="7">
        <v>360</v>
      </c>
      <c r="F4328" s="7">
        <v>0</v>
      </c>
      <c r="G4328" s="7">
        <v>0</v>
      </c>
      <c r="H4328" s="7">
        <v>0</v>
      </c>
      <c r="I4328" s="7">
        <v>360</v>
      </c>
      <c r="J4328" s="7">
        <v>0</v>
      </c>
      <c r="K4328" s="7">
        <v>360</v>
      </c>
      <c r="L4328" s="164">
        <v>1</v>
      </c>
      <c r="M4328" s="16">
        <v>0</v>
      </c>
      <c r="N4328" s="13">
        <v>46139</v>
      </c>
    </row>
    <row r="4329" spans="1:14" x14ac:dyDescent="0.15">
      <c r="A4329" s="163" t="s">
        <v>547</v>
      </c>
      <c r="B4329" s="164">
        <v>10395</v>
      </c>
      <c r="C4329" s="163" t="s">
        <v>31</v>
      </c>
      <c r="D4329" s="164">
        <v>1</v>
      </c>
      <c r="E4329" s="7">
        <v>355</v>
      </c>
      <c r="F4329" s="7">
        <v>0</v>
      </c>
      <c r="G4329" s="7">
        <v>0</v>
      </c>
      <c r="H4329" s="7">
        <v>0</v>
      </c>
      <c r="I4329" s="7">
        <v>355</v>
      </c>
      <c r="J4329" s="7">
        <v>0</v>
      </c>
      <c r="K4329" s="7">
        <v>355</v>
      </c>
      <c r="L4329" s="164">
        <v>1</v>
      </c>
      <c r="M4329" s="16">
        <v>0</v>
      </c>
      <c r="N4329" s="13">
        <v>46139</v>
      </c>
    </row>
    <row r="4330" spans="1:14" x14ac:dyDescent="0.15">
      <c r="A4330" s="163" t="s">
        <v>548</v>
      </c>
      <c r="B4330" s="164">
        <v>10031</v>
      </c>
      <c r="C4330" s="163" t="s">
        <v>0</v>
      </c>
      <c r="D4330" s="164">
        <v>1</v>
      </c>
      <c r="E4330" s="7">
        <v>715</v>
      </c>
      <c r="F4330" s="7">
        <v>0</v>
      </c>
      <c r="G4330" s="7">
        <v>0</v>
      </c>
      <c r="H4330" s="7">
        <v>0</v>
      </c>
      <c r="I4330" s="7">
        <v>715</v>
      </c>
      <c r="J4330" s="7">
        <v>0</v>
      </c>
      <c r="K4330" s="7">
        <v>715</v>
      </c>
      <c r="L4330" s="164">
        <v>1</v>
      </c>
      <c r="M4330" s="16">
        <v>0</v>
      </c>
      <c r="N4330" s="13">
        <v>46139</v>
      </c>
    </row>
    <row r="4331" spans="1:14" x14ac:dyDescent="0.15">
      <c r="A4331" s="163" t="s">
        <v>872</v>
      </c>
      <c r="B4331" s="164">
        <v>10754</v>
      </c>
      <c r="C4331" s="163" t="s">
        <v>727</v>
      </c>
      <c r="D4331" s="164">
        <v>1</v>
      </c>
      <c r="E4331" s="7">
        <v>209</v>
      </c>
      <c r="F4331" s="7">
        <v>0</v>
      </c>
      <c r="G4331" s="7">
        <v>0</v>
      </c>
      <c r="H4331" s="7">
        <v>0</v>
      </c>
      <c r="I4331" s="7">
        <v>209</v>
      </c>
      <c r="J4331" s="7">
        <v>0</v>
      </c>
      <c r="K4331" s="7">
        <v>209</v>
      </c>
      <c r="L4331" s="164">
        <v>1</v>
      </c>
      <c r="M4331" s="16">
        <v>0</v>
      </c>
      <c r="N4331" s="13">
        <v>46139</v>
      </c>
    </row>
    <row r="4332" spans="1:14" x14ac:dyDescent="0.15">
      <c r="A4332" s="163" t="s">
        <v>874</v>
      </c>
      <c r="B4332" s="164">
        <v>10746</v>
      </c>
      <c r="C4332" s="163" t="s">
        <v>727</v>
      </c>
      <c r="D4332" s="164">
        <v>1</v>
      </c>
      <c r="E4332" s="7">
        <v>209</v>
      </c>
      <c r="F4332" s="7">
        <v>0</v>
      </c>
      <c r="G4332" s="7">
        <v>0</v>
      </c>
      <c r="H4332" s="7">
        <v>0</v>
      </c>
      <c r="I4332" s="7">
        <v>209</v>
      </c>
      <c r="J4332" s="7">
        <v>0</v>
      </c>
      <c r="K4332" s="7">
        <v>209</v>
      </c>
      <c r="L4332" s="164">
        <v>1</v>
      </c>
      <c r="M4332" s="16">
        <v>0</v>
      </c>
      <c r="N4332" s="13">
        <v>46139</v>
      </c>
    </row>
    <row r="4333" spans="1:14" x14ac:dyDescent="0.15">
      <c r="A4333" s="163" t="s">
        <v>854</v>
      </c>
      <c r="B4333" s="164">
        <v>10539</v>
      </c>
      <c r="C4333" s="163" t="s">
        <v>399</v>
      </c>
      <c r="D4333" s="164">
        <v>1</v>
      </c>
      <c r="E4333" s="7">
        <v>0</v>
      </c>
      <c r="F4333" s="7">
        <v>0</v>
      </c>
      <c r="G4333" s="7">
        <v>0</v>
      </c>
      <c r="H4333" s="7">
        <v>0</v>
      </c>
      <c r="I4333" s="7">
        <v>0</v>
      </c>
      <c r="J4333" s="7">
        <v>0</v>
      </c>
      <c r="K4333" s="7">
        <v>0</v>
      </c>
      <c r="L4333" s="164">
        <v>0</v>
      </c>
      <c r="M4333" s="16">
        <v>0</v>
      </c>
      <c r="N4333" s="13">
        <v>46139</v>
      </c>
    </row>
    <row r="4334" spans="1:14" x14ac:dyDescent="0.15">
      <c r="A4334" s="163" t="s">
        <v>868</v>
      </c>
      <c r="B4334" s="164">
        <v>10522</v>
      </c>
      <c r="C4334" s="163" t="s">
        <v>399</v>
      </c>
      <c r="D4334" s="164">
        <v>1</v>
      </c>
      <c r="E4334" s="7">
        <v>0</v>
      </c>
      <c r="F4334" s="7">
        <v>0</v>
      </c>
      <c r="G4334" s="7">
        <v>0</v>
      </c>
      <c r="H4334" s="7">
        <v>0</v>
      </c>
      <c r="I4334" s="7">
        <v>0</v>
      </c>
      <c r="J4334" s="7">
        <v>0</v>
      </c>
      <c r="K4334" s="7">
        <v>0</v>
      </c>
      <c r="L4334" s="164">
        <v>0</v>
      </c>
      <c r="M4334" s="16">
        <v>0</v>
      </c>
      <c r="N4334" s="13">
        <v>46139</v>
      </c>
    </row>
    <row r="4335" spans="1:14" x14ac:dyDescent="0.15">
      <c r="A4335" s="163" t="s">
        <v>856</v>
      </c>
      <c r="B4335" s="164">
        <v>10716</v>
      </c>
      <c r="C4335" s="163" t="s">
        <v>399</v>
      </c>
      <c r="D4335" s="164">
        <v>1</v>
      </c>
      <c r="E4335" s="7">
        <v>0</v>
      </c>
      <c r="F4335" s="7">
        <v>0</v>
      </c>
      <c r="G4335" s="7">
        <v>0</v>
      </c>
      <c r="H4335" s="7">
        <v>0</v>
      </c>
      <c r="I4335" s="7">
        <v>0</v>
      </c>
      <c r="J4335" s="7">
        <v>0</v>
      </c>
      <c r="K4335" s="7">
        <v>0</v>
      </c>
      <c r="L4335" s="164">
        <v>0</v>
      </c>
      <c r="M4335" s="16">
        <v>0</v>
      </c>
      <c r="N4335" s="13">
        <v>46140</v>
      </c>
    </row>
    <row r="4336" spans="1:14" x14ac:dyDescent="0.15">
      <c r="A4336" s="163" t="s">
        <v>899</v>
      </c>
      <c r="B4336" s="164">
        <v>10897</v>
      </c>
      <c r="C4336" s="163" t="s">
        <v>399</v>
      </c>
      <c r="D4336" s="164">
        <v>1</v>
      </c>
      <c r="E4336" s="7">
        <v>0</v>
      </c>
      <c r="F4336" s="7">
        <v>0</v>
      </c>
      <c r="G4336" s="7">
        <v>0</v>
      </c>
      <c r="H4336" s="7">
        <v>0</v>
      </c>
      <c r="I4336" s="7">
        <v>0</v>
      </c>
      <c r="J4336" s="7">
        <v>0</v>
      </c>
      <c r="K4336" s="7">
        <v>0</v>
      </c>
      <c r="L4336" s="164">
        <v>0</v>
      </c>
      <c r="M4336" s="16">
        <v>0</v>
      </c>
      <c r="N4336" s="13">
        <v>46140</v>
      </c>
    </row>
    <row r="4337" spans="1:14" x14ac:dyDescent="0.15">
      <c r="A4337" s="163" t="s">
        <v>466</v>
      </c>
      <c r="B4337" s="164">
        <v>10749</v>
      </c>
      <c r="C4337" s="163" t="s">
        <v>727</v>
      </c>
      <c r="D4337" s="164">
        <v>3</v>
      </c>
      <c r="E4337" s="7">
        <v>537</v>
      </c>
      <c r="F4337" s="7">
        <v>0</v>
      </c>
      <c r="G4337" s="7">
        <v>0</v>
      </c>
      <c r="H4337" s="7">
        <v>20.55</v>
      </c>
      <c r="I4337" s="7">
        <v>516.45000000000005</v>
      </c>
      <c r="J4337" s="7">
        <v>0</v>
      </c>
      <c r="K4337" s="7">
        <v>516.45000000000005</v>
      </c>
      <c r="L4337" s="164">
        <v>1</v>
      </c>
      <c r="M4337" s="16">
        <v>0</v>
      </c>
      <c r="N4337" s="13">
        <v>46140</v>
      </c>
    </row>
    <row r="4338" spans="1:14" x14ac:dyDescent="0.15">
      <c r="A4338" s="163" t="s">
        <v>477</v>
      </c>
      <c r="B4338" s="164">
        <v>10449</v>
      </c>
      <c r="C4338" s="163" t="s">
        <v>38</v>
      </c>
      <c r="D4338" s="164">
        <v>1</v>
      </c>
      <c r="E4338" s="7">
        <v>260</v>
      </c>
      <c r="F4338" s="7">
        <v>0</v>
      </c>
      <c r="G4338" s="7">
        <v>0</v>
      </c>
      <c r="H4338" s="7">
        <v>0</v>
      </c>
      <c r="I4338" s="7">
        <v>260</v>
      </c>
      <c r="J4338" s="7">
        <v>0</v>
      </c>
      <c r="K4338" s="7">
        <v>260</v>
      </c>
      <c r="L4338" s="164">
        <v>1</v>
      </c>
      <c r="M4338" s="16">
        <v>0</v>
      </c>
      <c r="N4338" s="13">
        <v>46140</v>
      </c>
    </row>
    <row r="4339" spans="1:14" x14ac:dyDescent="0.15">
      <c r="A4339" s="163" t="s">
        <v>517</v>
      </c>
      <c r="B4339" s="164">
        <v>10070</v>
      </c>
      <c r="C4339" s="163" t="s">
        <v>481</v>
      </c>
      <c r="D4339" s="164">
        <v>1</v>
      </c>
      <c r="E4339" s="7">
        <v>275</v>
      </c>
      <c r="F4339" s="7">
        <v>0</v>
      </c>
      <c r="G4339" s="7">
        <v>0</v>
      </c>
      <c r="H4339" s="7">
        <v>55</v>
      </c>
      <c r="I4339" s="7">
        <v>220</v>
      </c>
      <c r="J4339" s="7">
        <v>0</v>
      </c>
      <c r="K4339" s="7">
        <v>220</v>
      </c>
      <c r="L4339" s="164">
        <v>1</v>
      </c>
      <c r="M4339" s="16">
        <v>0</v>
      </c>
      <c r="N4339" s="13">
        <v>46140</v>
      </c>
    </row>
    <row r="4340" spans="1:14" x14ac:dyDescent="0.15">
      <c r="A4340" s="163" t="s">
        <v>518</v>
      </c>
      <c r="B4340" s="164">
        <v>10145</v>
      </c>
      <c r="C4340" s="163" t="s">
        <v>519</v>
      </c>
      <c r="D4340" s="164">
        <v>1</v>
      </c>
      <c r="E4340" s="7">
        <v>370</v>
      </c>
      <c r="F4340" s="7">
        <v>0</v>
      </c>
      <c r="G4340" s="7">
        <v>0</v>
      </c>
      <c r="H4340" s="7">
        <v>74</v>
      </c>
      <c r="I4340" s="7">
        <v>296</v>
      </c>
      <c r="J4340" s="7">
        <v>0</v>
      </c>
      <c r="K4340" s="7">
        <v>296</v>
      </c>
      <c r="L4340" s="164">
        <v>1</v>
      </c>
      <c r="M4340" s="16">
        <v>0</v>
      </c>
      <c r="N4340" s="13">
        <v>46140</v>
      </c>
    </row>
    <row r="4341" spans="1:14" x14ac:dyDescent="0.15">
      <c r="A4341" s="163" t="s">
        <v>482</v>
      </c>
      <c r="B4341" s="164">
        <v>10109</v>
      </c>
      <c r="C4341" s="163" t="s">
        <v>483</v>
      </c>
      <c r="D4341" s="164">
        <v>5</v>
      </c>
      <c r="E4341" s="7">
        <v>1375</v>
      </c>
      <c r="F4341" s="7">
        <v>0</v>
      </c>
      <c r="G4341" s="7">
        <v>0</v>
      </c>
      <c r="H4341" s="7">
        <v>275</v>
      </c>
      <c r="I4341" s="7">
        <v>1100</v>
      </c>
      <c r="J4341" s="7">
        <v>0</v>
      </c>
      <c r="K4341" s="7">
        <v>1100</v>
      </c>
      <c r="L4341" s="164">
        <v>1</v>
      </c>
      <c r="M4341" s="16">
        <v>0</v>
      </c>
      <c r="N4341" s="13">
        <v>46140</v>
      </c>
    </row>
    <row r="4342" spans="1:14" x14ac:dyDescent="0.15">
      <c r="A4342" s="163" t="s">
        <v>571</v>
      </c>
      <c r="B4342" s="164">
        <v>10047</v>
      </c>
      <c r="C4342" s="163" t="s">
        <v>481</v>
      </c>
      <c r="D4342" s="164">
        <v>1</v>
      </c>
      <c r="E4342" s="7">
        <v>340</v>
      </c>
      <c r="F4342" s="7">
        <v>0</v>
      </c>
      <c r="G4342" s="7">
        <v>0</v>
      </c>
      <c r="H4342" s="7">
        <v>0</v>
      </c>
      <c r="I4342" s="7">
        <v>340</v>
      </c>
      <c r="J4342" s="7">
        <v>0</v>
      </c>
      <c r="K4342" s="7">
        <v>340</v>
      </c>
      <c r="L4342" s="164">
        <v>1</v>
      </c>
      <c r="M4342" s="16">
        <v>0</v>
      </c>
      <c r="N4342" s="13">
        <v>46140</v>
      </c>
    </row>
    <row r="4343" spans="1:14" x14ac:dyDescent="0.15">
      <c r="A4343" s="163" t="s">
        <v>487</v>
      </c>
      <c r="B4343" s="164">
        <v>10442</v>
      </c>
      <c r="C4343" s="163" t="s">
        <v>99</v>
      </c>
      <c r="D4343" s="164">
        <v>1</v>
      </c>
      <c r="E4343" s="7">
        <v>83</v>
      </c>
      <c r="F4343" s="7">
        <v>0</v>
      </c>
      <c r="G4343" s="7">
        <v>0</v>
      </c>
      <c r="H4343" s="7">
        <v>0</v>
      </c>
      <c r="I4343" s="7">
        <v>83</v>
      </c>
      <c r="J4343" s="7">
        <v>0</v>
      </c>
      <c r="K4343" s="7">
        <v>83</v>
      </c>
      <c r="L4343" s="164">
        <v>1</v>
      </c>
      <c r="M4343" s="16">
        <v>0</v>
      </c>
      <c r="N4343" s="13">
        <v>46140</v>
      </c>
    </row>
    <row r="4344" spans="1:14" x14ac:dyDescent="0.15">
      <c r="A4344" s="163" t="s">
        <v>488</v>
      </c>
      <c r="B4344" s="164">
        <v>10440</v>
      </c>
      <c r="C4344" s="163" t="s">
        <v>99</v>
      </c>
      <c r="D4344" s="164">
        <v>1</v>
      </c>
      <c r="E4344" s="7">
        <v>88</v>
      </c>
      <c r="F4344" s="7">
        <v>0</v>
      </c>
      <c r="G4344" s="7">
        <v>0</v>
      </c>
      <c r="H4344" s="7">
        <v>0</v>
      </c>
      <c r="I4344" s="7">
        <v>88</v>
      </c>
      <c r="J4344" s="7">
        <v>0</v>
      </c>
      <c r="K4344" s="7">
        <v>88</v>
      </c>
      <c r="L4344" s="164">
        <v>1</v>
      </c>
      <c r="M4344" s="16">
        <v>0</v>
      </c>
      <c r="N4344" s="13">
        <v>46140</v>
      </c>
    </row>
    <row r="4345" spans="1:14" x14ac:dyDescent="0.15">
      <c r="A4345" s="163" t="s">
        <v>489</v>
      </c>
      <c r="B4345" s="164">
        <v>10445</v>
      </c>
      <c r="C4345" s="163" t="s">
        <v>99</v>
      </c>
      <c r="D4345" s="164">
        <v>1</v>
      </c>
      <c r="E4345" s="7">
        <v>195</v>
      </c>
      <c r="F4345" s="7">
        <v>0</v>
      </c>
      <c r="G4345" s="7">
        <v>0</v>
      </c>
      <c r="H4345" s="7">
        <v>0</v>
      </c>
      <c r="I4345" s="7">
        <v>195</v>
      </c>
      <c r="J4345" s="7">
        <v>0</v>
      </c>
      <c r="K4345" s="7">
        <v>195</v>
      </c>
      <c r="L4345" s="164">
        <v>1</v>
      </c>
      <c r="M4345" s="16">
        <v>0</v>
      </c>
      <c r="N4345" s="13">
        <v>46140</v>
      </c>
    </row>
    <row r="4346" spans="1:14" x14ac:dyDescent="0.15">
      <c r="A4346" s="163" t="s">
        <v>490</v>
      </c>
      <c r="B4346" s="164">
        <v>10223</v>
      </c>
      <c r="C4346" s="163" t="s">
        <v>491</v>
      </c>
      <c r="D4346" s="164">
        <v>1</v>
      </c>
      <c r="E4346" s="7">
        <v>275</v>
      </c>
      <c r="F4346" s="7">
        <v>0</v>
      </c>
      <c r="G4346" s="7">
        <v>0</v>
      </c>
      <c r="H4346" s="7">
        <v>0</v>
      </c>
      <c r="I4346" s="7">
        <v>275</v>
      </c>
      <c r="J4346" s="7">
        <v>0</v>
      </c>
      <c r="K4346" s="7">
        <v>275</v>
      </c>
      <c r="L4346" s="164">
        <v>1</v>
      </c>
      <c r="M4346" s="16">
        <v>0</v>
      </c>
      <c r="N4346" s="13">
        <v>46140</v>
      </c>
    </row>
    <row r="4347" spans="1:14" x14ac:dyDescent="0.15">
      <c r="A4347" s="163" t="s">
        <v>492</v>
      </c>
      <c r="B4347" s="164">
        <v>10216</v>
      </c>
      <c r="C4347" s="163" t="s">
        <v>491</v>
      </c>
      <c r="D4347" s="164">
        <v>1</v>
      </c>
      <c r="E4347" s="7">
        <v>245</v>
      </c>
      <c r="F4347" s="7">
        <v>0</v>
      </c>
      <c r="G4347" s="7">
        <v>0</v>
      </c>
      <c r="H4347" s="7">
        <v>0</v>
      </c>
      <c r="I4347" s="7">
        <v>245</v>
      </c>
      <c r="J4347" s="7">
        <v>0</v>
      </c>
      <c r="K4347" s="7">
        <v>245</v>
      </c>
      <c r="L4347" s="164">
        <v>1</v>
      </c>
      <c r="M4347" s="16">
        <v>0</v>
      </c>
      <c r="N4347" s="13">
        <v>46140</v>
      </c>
    </row>
    <row r="4348" spans="1:14" x14ac:dyDescent="0.15">
      <c r="A4348" s="163" t="s">
        <v>493</v>
      </c>
      <c r="B4348" s="164">
        <v>10264</v>
      </c>
      <c r="C4348" s="163" t="s">
        <v>9</v>
      </c>
      <c r="D4348" s="164">
        <v>5</v>
      </c>
      <c r="E4348" s="7">
        <v>950</v>
      </c>
      <c r="F4348" s="7">
        <v>0</v>
      </c>
      <c r="G4348" s="7">
        <v>0</v>
      </c>
      <c r="H4348" s="7">
        <v>76</v>
      </c>
      <c r="I4348" s="7">
        <v>874</v>
      </c>
      <c r="J4348" s="7">
        <v>0</v>
      </c>
      <c r="K4348" s="7">
        <v>874</v>
      </c>
      <c r="L4348" s="164">
        <v>1</v>
      </c>
      <c r="M4348" s="16">
        <v>0</v>
      </c>
      <c r="N4348" s="13">
        <v>46140</v>
      </c>
    </row>
    <row r="4349" spans="1:14" x14ac:dyDescent="0.15">
      <c r="A4349" s="163" t="s">
        <v>509</v>
      </c>
      <c r="B4349" s="164">
        <v>10364</v>
      </c>
      <c r="C4349" s="163" t="s">
        <v>9</v>
      </c>
      <c r="D4349" s="164">
        <v>1</v>
      </c>
      <c r="E4349" s="7">
        <v>330</v>
      </c>
      <c r="F4349" s="7">
        <v>0</v>
      </c>
      <c r="G4349" s="7">
        <v>0</v>
      </c>
      <c r="H4349" s="7">
        <v>0</v>
      </c>
      <c r="I4349" s="7">
        <v>330</v>
      </c>
      <c r="J4349" s="7">
        <v>0</v>
      </c>
      <c r="K4349" s="7">
        <v>330</v>
      </c>
      <c r="L4349" s="164">
        <v>1</v>
      </c>
      <c r="M4349" s="16">
        <v>0</v>
      </c>
      <c r="N4349" s="13">
        <v>46140</v>
      </c>
    </row>
    <row r="4350" spans="1:14" x14ac:dyDescent="0.15">
      <c r="A4350" s="163" t="s">
        <v>553</v>
      </c>
      <c r="B4350" s="164">
        <v>10481</v>
      </c>
      <c r="C4350" s="163" t="s">
        <v>77</v>
      </c>
      <c r="D4350" s="164">
        <v>1</v>
      </c>
      <c r="E4350" s="7">
        <v>860</v>
      </c>
      <c r="F4350" s="7">
        <v>0</v>
      </c>
      <c r="G4350" s="7">
        <v>0</v>
      </c>
      <c r="H4350" s="7">
        <v>0</v>
      </c>
      <c r="I4350" s="7">
        <v>860</v>
      </c>
      <c r="J4350" s="7">
        <v>0</v>
      </c>
      <c r="K4350" s="7">
        <v>860</v>
      </c>
      <c r="L4350" s="164">
        <v>1</v>
      </c>
      <c r="M4350" s="16">
        <v>0</v>
      </c>
      <c r="N4350" s="13">
        <v>46140</v>
      </c>
    </row>
    <row r="4351" spans="1:14" x14ac:dyDescent="0.15">
      <c r="A4351" s="163" t="s">
        <v>495</v>
      </c>
      <c r="B4351" s="164">
        <v>10354</v>
      </c>
      <c r="C4351" s="163" t="s">
        <v>19</v>
      </c>
      <c r="D4351" s="164">
        <v>1</v>
      </c>
      <c r="E4351" s="7">
        <v>350</v>
      </c>
      <c r="F4351" s="7">
        <v>0</v>
      </c>
      <c r="G4351" s="7">
        <v>0</v>
      </c>
      <c r="H4351" s="7">
        <v>0</v>
      </c>
      <c r="I4351" s="7">
        <v>350</v>
      </c>
      <c r="J4351" s="7">
        <v>0</v>
      </c>
      <c r="K4351" s="7">
        <v>350</v>
      </c>
      <c r="L4351" s="164">
        <v>1</v>
      </c>
      <c r="M4351" s="16">
        <v>0</v>
      </c>
      <c r="N4351" s="13">
        <v>46140</v>
      </c>
    </row>
    <row r="4352" spans="1:14" x14ac:dyDescent="0.15">
      <c r="A4352" s="163" t="s">
        <v>497</v>
      </c>
      <c r="B4352" s="164">
        <v>10359</v>
      </c>
      <c r="C4352" s="163" t="s">
        <v>19</v>
      </c>
      <c r="D4352" s="164">
        <v>1</v>
      </c>
      <c r="E4352" s="7">
        <v>385</v>
      </c>
      <c r="F4352" s="7">
        <v>0</v>
      </c>
      <c r="G4352" s="7">
        <v>0</v>
      </c>
      <c r="H4352" s="7">
        <v>0</v>
      </c>
      <c r="I4352" s="7">
        <v>385</v>
      </c>
      <c r="J4352" s="7">
        <v>0</v>
      </c>
      <c r="K4352" s="7">
        <v>385</v>
      </c>
      <c r="L4352" s="164">
        <v>1</v>
      </c>
      <c r="M4352" s="16">
        <v>0</v>
      </c>
      <c r="N4352" s="13">
        <v>46140</v>
      </c>
    </row>
    <row r="4353" spans="1:14" x14ac:dyDescent="0.15">
      <c r="A4353" s="163" t="s">
        <v>498</v>
      </c>
      <c r="B4353" s="164">
        <v>10356</v>
      </c>
      <c r="C4353" s="163" t="s">
        <v>19</v>
      </c>
      <c r="D4353" s="164">
        <v>4</v>
      </c>
      <c r="E4353" s="7">
        <v>1440</v>
      </c>
      <c r="F4353" s="7">
        <v>0</v>
      </c>
      <c r="G4353" s="7">
        <v>0</v>
      </c>
      <c r="H4353" s="7">
        <v>41.34</v>
      </c>
      <c r="I4353" s="7">
        <v>1398.66</v>
      </c>
      <c r="J4353" s="7">
        <v>0</v>
      </c>
      <c r="K4353" s="7">
        <v>1398.66</v>
      </c>
      <c r="L4353" s="164">
        <v>1</v>
      </c>
      <c r="M4353" s="16">
        <v>0</v>
      </c>
      <c r="N4353" s="13">
        <v>46140</v>
      </c>
    </row>
    <row r="4354" spans="1:14" x14ac:dyDescent="0.15">
      <c r="A4354" s="163" t="s">
        <v>718</v>
      </c>
      <c r="B4354" s="164">
        <v>10392</v>
      </c>
      <c r="C4354" s="163" t="s">
        <v>31</v>
      </c>
      <c r="D4354" s="164">
        <v>1</v>
      </c>
      <c r="E4354" s="7">
        <v>315</v>
      </c>
      <c r="F4354" s="7">
        <v>0</v>
      </c>
      <c r="G4354" s="7">
        <v>0</v>
      </c>
      <c r="H4354" s="7">
        <v>0</v>
      </c>
      <c r="I4354" s="7">
        <v>315</v>
      </c>
      <c r="J4354" s="7">
        <v>0</v>
      </c>
      <c r="K4354" s="7">
        <v>315</v>
      </c>
      <c r="L4354" s="164">
        <v>1</v>
      </c>
      <c r="M4354" s="16">
        <v>0</v>
      </c>
      <c r="N4354" s="13">
        <v>46140</v>
      </c>
    </row>
    <row r="4355" spans="1:14" x14ac:dyDescent="0.15">
      <c r="A4355" s="163" t="s">
        <v>617</v>
      </c>
      <c r="B4355" s="164">
        <v>10428</v>
      </c>
      <c r="C4355" s="163" t="s">
        <v>12</v>
      </c>
      <c r="D4355" s="164">
        <v>1</v>
      </c>
      <c r="E4355" s="7">
        <v>349</v>
      </c>
      <c r="F4355" s="7">
        <v>0</v>
      </c>
      <c r="G4355" s="7">
        <v>0</v>
      </c>
      <c r="H4355" s="7">
        <v>0</v>
      </c>
      <c r="I4355" s="7">
        <v>349</v>
      </c>
      <c r="J4355" s="7">
        <v>0</v>
      </c>
      <c r="K4355" s="7">
        <v>349</v>
      </c>
      <c r="L4355" s="164">
        <v>1</v>
      </c>
      <c r="M4355" s="16">
        <v>0</v>
      </c>
      <c r="N4355" s="13">
        <v>46140</v>
      </c>
    </row>
    <row r="4356" spans="1:14" x14ac:dyDescent="0.15">
      <c r="A4356" s="163" t="s">
        <v>565</v>
      </c>
      <c r="B4356" s="164">
        <v>10403</v>
      </c>
      <c r="C4356" s="163" t="s">
        <v>35</v>
      </c>
      <c r="D4356" s="164">
        <v>1</v>
      </c>
      <c r="E4356" s="7">
        <v>335</v>
      </c>
      <c r="F4356" s="7">
        <v>0</v>
      </c>
      <c r="G4356" s="7">
        <v>0</v>
      </c>
      <c r="H4356" s="7">
        <v>0</v>
      </c>
      <c r="I4356" s="7">
        <v>335</v>
      </c>
      <c r="J4356" s="7">
        <v>0</v>
      </c>
      <c r="K4356" s="7">
        <v>335</v>
      </c>
      <c r="L4356" s="164">
        <v>1</v>
      </c>
      <c r="M4356" s="16">
        <v>0</v>
      </c>
      <c r="N4356" s="13">
        <v>46140</v>
      </c>
    </row>
    <row r="4357" spans="1:14" x14ac:dyDescent="0.15">
      <c r="A4357" s="163" t="s">
        <v>655</v>
      </c>
      <c r="B4357" s="164">
        <v>10030</v>
      </c>
      <c r="C4357" s="163" t="s">
        <v>0</v>
      </c>
      <c r="D4357" s="164">
        <v>1</v>
      </c>
      <c r="E4357" s="7">
        <v>695</v>
      </c>
      <c r="F4357" s="7">
        <v>0</v>
      </c>
      <c r="G4357" s="7">
        <v>0</v>
      </c>
      <c r="H4357" s="7">
        <v>0</v>
      </c>
      <c r="I4357" s="7">
        <v>695</v>
      </c>
      <c r="J4357" s="7">
        <v>0</v>
      </c>
      <c r="K4357" s="7">
        <v>695</v>
      </c>
      <c r="L4357" s="164">
        <v>1</v>
      </c>
      <c r="M4357" s="16">
        <v>0</v>
      </c>
      <c r="N4357" s="13">
        <v>46140</v>
      </c>
    </row>
    <row r="4358" spans="1:14" x14ac:dyDescent="0.15">
      <c r="A4358" s="163" t="s">
        <v>410</v>
      </c>
      <c r="B4358" s="164">
        <v>10263</v>
      </c>
      <c r="C4358" s="163" t="s">
        <v>399</v>
      </c>
      <c r="D4358" s="164">
        <v>1</v>
      </c>
      <c r="E4358" s="7">
        <v>0</v>
      </c>
      <c r="F4358" s="7">
        <v>0</v>
      </c>
      <c r="G4358" s="7">
        <v>0</v>
      </c>
      <c r="H4358" s="7">
        <v>0</v>
      </c>
      <c r="I4358" s="7">
        <v>0</v>
      </c>
      <c r="J4358" s="7">
        <v>0</v>
      </c>
      <c r="K4358" s="7">
        <v>0</v>
      </c>
      <c r="L4358" s="164">
        <v>0</v>
      </c>
      <c r="M4358" s="16">
        <v>0</v>
      </c>
      <c r="N4358" s="13">
        <v>46140</v>
      </c>
    </row>
    <row r="4359" spans="1:14" x14ac:dyDescent="0.15">
      <c r="A4359" s="163" t="s">
        <v>400</v>
      </c>
      <c r="B4359" s="164">
        <v>10923</v>
      </c>
      <c r="C4359" s="163" t="s">
        <v>727</v>
      </c>
      <c r="D4359" s="164">
        <v>1</v>
      </c>
      <c r="E4359" s="7">
        <v>159</v>
      </c>
      <c r="F4359" s="7">
        <v>0</v>
      </c>
      <c r="G4359" s="7">
        <v>0</v>
      </c>
      <c r="H4359" s="7">
        <v>0</v>
      </c>
      <c r="I4359" s="7">
        <v>159</v>
      </c>
      <c r="J4359" s="7">
        <v>0</v>
      </c>
      <c r="K4359" s="7">
        <v>159</v>
      </c>
      <c r="L4359" s="164">
        <v>1</v>
      </c>
      <c r="M4359" s="16">
        <v>0</v>
      </c>
      <c r="N4359" s="13">
        <v>46140</v>
      </c>
    </row>
    <row r="4360" spans="1:14" x14ac:dyDescent="0.15">
      <c r="A4360" s="163" t="s">
        <v>613</v>
      </c>
      <c r="B4360" s="164">
        <v>10493</v>
      </c>
      <c r="C4360" s="163" t="s">
        <v>98</v>
      </c>
      <c r="D4360" s="164">
        <v>1</v>
      </c>
      <c r="E4360" s="7">
        <v>58</v>
      </c>
      <c r="F4360" s="7">
        <v>0</v>
      </c>
      <c r="G4360" s="7">
        <v>0</v>
      </c>
      <c r="H4360" s="7">
        <v>0</v>
      </c>
      <c r="I4360" s="7">
        <v>58</v>
      </c>
      <c r="J4360" s="7">
        <v>0</v>
      </c>
      <c r="K4360" s="7">
        <v>58</v>
      </c>
      <c r="L4360" s="164">
        <v>1</v>
      </c>
      <c r="M4360" s="16">
        <v>0</v>
      </c>
      <c r="N4360" s="13">
        <v>46140</v>
      </c>
    </row>
    <row r="4361" spans="1:14" x14ac:dyDescent="0.15">
      <c r="A4361" s="163" t="s">
        <v>433</v>
      </c>
      <c r="B4361" s="164">
        <v>10405</v>
      </c>
      <c r="C4361" s="163" t="s">
        <v>399</v>
      </c>
      <c r="D4361" s="164">
        <v>1</v>
      </c>
      <c r="E4361" s="7">
        <v>0</v>
      </c>
      <c r="F4361" s="7">
        <v>0</v>
      </c>
      <c r="G4361" s="7">
        <v>0</v>
      </c>
      <c r="H4361" s="7">
        <v>0</v>
      </c>
      <c r="I4361" s="7">
        <v>0</v>
      </c>
      <c r="J4361" s="7">
        <v>0</v>
      </c>
      <c r="K4361" s="7">
        <v>0</v>
      </c>
      <c r="L4361" s="164">
        <v>0</v>
      </c>
      <c r="M4361" s="16">
        <v>0</v>
      </c>
      <c r="N4361" s="13">
        <v>46140</v>
      </c>
    </row>
    <row r="4362" spans="1:14" x14ac:dyDescent="0.15">
      <c r="A4362" s="163" t="s">
        <v>427</v>
      </c>
      <c r="B4362" s="164">
        <v>10633</v>
      </c>
      <c r="C4362" s="163" t="s">
        <v>727</v>
      </c>
      <c r="D4362" s="164">
        <v>1</v>
      </c>
      <c r="E4362" s="7">
        <v>159</v>
      </c>
      <c r="F4362" s="7">
        <v>0</v>
      </c>
      <c r="G4362" s="7">
        <v>0</v>
      </c>
      <c r="H4362" s="7">
        <v>0</v>
      </c>
      <c r="I4362" s="7">
        <v>159</v>
      </c>
      <c r="J4362" s="7">
        <v>0</v>
      </c>
      <c r="K4362" s="7">
        <v>159</v>
      </c>
      <c r="L4362" s="164">
        <v>1</v>
      </c>
      <c r="M4362" s="16">
        <v>0</v>
      </c>
      <c r="N4362" s="13">
        <v>46140</v>
      </c>
    </row>
    <row r="4363" spans="1:14" x14ac:dyDescent="0.15">
      <c r="A4363" s="163" t="s">
        <v>500</v>
      </c>
      <c r="B4363" s="164">
        <v>10494</v>
      </c>
      <c r="C4363" s="163" t="s">
        <v>98</v>
      </c>
      <c r="D4363" s="164">
        <v>1</v>
      </c>
      <c r="E4363" s="7">
        <v>38</v>
      </c>
      <c r="F4363" s="7">
        <v>0</v>
      </c>
      <c r="G4363" s="7">
        <v>0</v>
      </c>
      <c r="H4363" s="7">
        <v>0</v>
      </c>
      <c r="I4363" s="7">
        <v>38</v>
      </c>
      <c r="J4363" s="7">
        <v>0</v>
      </c>
      <c r="K4363" s="7">
        <v>38</v>
      </c>
      <c r="L4363" s="164">
        <v>1</v>
      </c>
      <c r="M4363" s="16">
        <v>0</v>
      </c>
      <c r="N4363" s="13">
        <v>46140</v>
      </c>
    </row>
    <row r="4364" spans="1:14" x14ac:dyDescent="0.15">
      <c r="A4364" s="163" t="s">
        <v>901</v>
      </c>
      <c r="B4364" s="164">
        <v>10924</v>
      </c>
      <c r="C4364" s="163" t="s">
        <v>727</v>
      </c>
      <c r="D4364" s="164">
        <v>1</v>
      </c>
      <c r="E4364" s="7">
        <v>159</v>
      </c>
      <c r="F4364" s="7">
        <v>0</v>
      </c>
      <c r="G4364" s="7">
        <v>0</v>
      </c>
      <c r="H4364" s="7">
        <v>0</v>
      </c>
      <c r="I4364" s="7">
        <v>159</v>
      </c>
      <c r="J4364" s="7">
        <v>0</v>
      </c>
      <c r="K4364" s="7">
        <v>159</v>
      </c>
      <c r="L4364" s="164">
        <v>1</v>
      </c>
      <c r="M4364" s="16">
        <v>0</v>
      </c>
      <c r="N4364" s="13">
        <v>46140</v>
      </c>
    </row>
    <row r="4365" spans="1:14" x14ac:dyDescent="0.15">
      <c r="A4365" s="163" t="s">
        <v>7</v>
      </c>
      <c r="B4365" s="164">
        <v>10498</v>
      </c>
      <c r="C4365" s="163" t="s">
        <v>98</v>
      </c>
      <c r="D4365" s="164">
        <v>2</v>
      </c>
      <c r="E4365" s="7">
        <v>176</v>
      </c>
      <c r="F4365" s="7">
        <v>0</v>
      </c>
      <c r="G4365" s="7">
        <v>0</v>
      </c>
      <c r="H4365" s="7">
        <v>10.11</v>
      </c>
      <c r="I4365" s="7">
        <v>165.89</v>
      </c>
      <c r="J4365" s="7">
        <v>0</v>
      </c>
      <c r="K4365" s="7">
        <v>165.89</v>
      </c>
      <c r="L4365" s="164">
        <v>1</v>
      </c>
      <c r="M4365" s="16">
        <v>0</v>
      </c>
      <c r="N4365" s="13">
        <v>46140</v>
      </c>
    </row>
    <row r="4366" spans="1:14" x14ac:dyDescent="0.15">
      <c r="A4366" s="163" t="s">
        <v>451</v>
      </c>
      <c r="B4366" s="164" t="s">
        <v>812</v>
      </c>
      <c r="C4366" s="163" t="s">
        <v>399</v>
      </c>
      <c r="D4366" s="164">
        <v>1</v>
      </c>
      <c r="E4366" s="7">
        <v>0</v>
      </c>
      <c r="F4366" s="7">
        <v>0</v>
      </c>
      <c r="G4366" s="7">
        <v>0</v>
      </c>
      <c r="H4366" s="7">
        <v>0</v>
      </c>
      <c r="I4366" s="7">
        <v>0</v>
      </c>
      <c r="J4366" s="7">
        <v>0</v>
      </c>
      <c r="K4366" s="7">
        <v>0</v>
      </c>
      <c r="L4366" s="164">
        <v>0</v>
      </c>
      <c r="M4366" s="16">
        <v>0</v>
      </c>
      <c r="N4366" s="13">
        <v>46140</v>
      </c>
    </row>
    <row r="4367" spans="1:14" x14ac:dyDescent="0.15">
      <c r="A4367" s="163" t="s">
        <v>466</v>
      </c>
      <c r="B4367" s="164">
        <v>10749</v>
      </c>
      <c r="C4367" s="163" t="s">
        <v>727</v>
      </c>
      <c r="D4367" s="164">
        <v>1</v>
      </c>
      <c r="E4367" s="7">
        <v>179</v>
      </c>
      <c r="F4367" s="7">
        <v>0</v>
      </c>
      <c r="G4367" s="7">
        <v>0</v>
      </c>
      <c r="H4367" s="7">
        <v>0</v>
      </c>
      <c r="I4367" s="7">
        <v>179</v>
      </c>
      <c r="J4367" s="7">
        <v>0</v>
      </c>
      <c r="K4367" s="7">
        <v>179</v>
      </c>
      <c r="L4367" s="164">
        <v>1</v>
      </c>
      <c r="M4367" s="16">
        <v>0</v>
      </c>
      <c r="N4367" s="13">
        <v>46141</v>
      </c>
    </row>
    <row r="4368" spans="1:14" x14ac:dyDescent="0.15">
      <c r="A4368" s="163" t="s">
        <v>902</v>
      </c>
      <c r="B4368" s="164">
        <v>10925</v>
      </c>
      <c r="C4368" s="163" t="s">
        <v>727</v>
      </c>
      <c r="D4368" s="164">
        <v>1</v>
      </c>
      <c r="E4368" s="7">
        <v>149</v>
      </c>
      <c r="F4368" s="7">
        <v>0</v>
      </c>
      <c r="G4368" s="7">
        <v>0</v>
      </c>
      <c r="H4368" s="7">
        <v>9.3000000000000007</v>
      </c>
      <c r="I4368" s="7">
        <v>139.69999999999999</v>
      </c>
      <c r="J4368" s="7">
        <v>0</v>
      </c>
      <c r="K4368" s="7">
        <v>139.69999999999999</v>
      </c>
      <c r="L4368" s="164">
        <v>1</v>
      </c>
      <c r="M4368" s="16">
        <v>0</v>
      </c>
      <c r="N4368" s="13">
        <v>46141</v>
      </c>
    </row>
    <row r="4369" spans="1:14" x14ac:dyDescent="0.15">
      <c r="A4369" s="163" t="s">
        <v>514</v>
      </c>
      <c r="B4369" s="164">
        <v>10398</v>
      </c>
      <c r="C4369" s="163" t="s">
        <v>32</v>
      </c>
      <c r="D4369" s="164">
        <v>1</v>
      </c>
      <c r="E4369" s="7">
        <v>625</v>
      </c>
      <c r="F4369" s="7">
        <v>0</v>
      </c>
      <c r="G4369" s="7">
        <v>0</v>
      </c>
      <c r="H4369" s="7">
        <v>0</v>
      </c>
      <c r="I4369" s="7">
        <v>625</v>
      </c>
      <c r="J4369" s="7">
        <v>0</v>
      </c>
      <c r="K4369" s="7">
        <v>625</v>
      </c>
      <c r="L4369" s="164">
        <v>1</v>
      </c>
      <c r="M4369" s="16">
        <v>0</v>
      </c>
      <c r="N4369" s="13">
        <v>46141</v>
      </c>
    </row>
    <row r="4370" spans="1:14" x14ac:dyDescent="0.15">
      <c r="A4370" s="163" t="s">
        <v>680</v>
      </c>
      <c r="B4370" s="164">
        <v>10152</v>
      </c>
      <c r="C4370" s="163" t="s">
        <v>519</v>
      </c>
      <c r="D4370" s="164">
        <v>1</v>
      </c>
      <c r="E4370" s="7">
        <v>350</v>
      </c>
      <c r="F4370" s="7">
        <v>0</v>
      </c>
      <c r="G4370" s="7">
        <v>0</v>
      </c>
      <c r="H4370" s="7">
        <v>0</v>
      </c>
      <c r="I4370" s="7">
        <v>350</v>
      </c>
      <c r="J4370" s="7">
        <v>0</v>
      </c>
      <c r="K4370" s="7">
        <v>350</v>
      </c>
      <c r="L4370" s="164">
        <v>1</v>
      </c>
      <c r="M4370" s="16">
        <v>0</v>
      </c>
      <c r="N4370" s="13">
        <v>46141</v>
      </c>
    </row>
    <row r="4371" spans="1:14" x14ac:dyDescent="0.15">
      <c r="A4371" s="163" t="s">
        <v>538</v>
      </c>
      <c r="B4371" s="164">
        <v>10645</v>
      </c>
      <c r="C4371" s="163" t="s">
        <v>519</v>
      </c>
      <c r="D4371" s="164">
        <v>2</v>
      </c>
      <c r="E4371" s="7">
        <v>680</v>
      </c>
      <c r="F4371" s="7">
        <v>0</v>
      </c>
      <c r="G4371" s="7">
        <v>0</v>
      </c>
      <c r="H4371" s="7">
        <v>0</v>
      </c>
      <c r="I4371" s="7">
        <v>680</v>
      </c>
      <c r="J4371" s="7">
        <v>0</v>
      </c>
      <c r="K4371" s="7">
        <v>680</v>
      </c>
      <c r="L4371" s="164">
        <v>1</v>
      </c>
      <c r="M4371" s="16">
        <v>0</v>
      </c>
      <c r="N4371" s="13">
        <v>46141</v>
      </c>
    </row>
    <row r="4372" spans="1:14" x14ac:dyDescent="0.15">
      <c r="A4372" s="163" t="s">
        <v>518</v>
      </c>
      <c r="B4372" s="164">
        <v>10145</v>
      </c>
      <c r="C4372" s="163" t="s">
        <v>519</v>
      </c>
      <c r="D4372" s="164">
        <v>1</v>
      </c>
      <c r="E4372" s="7">
        <v>370</v>
      </c>
      <c r="F4372" s="7">
        <v>0</v>
      </c>
      <c r="G4372" s="7">
        <v>0</v>
      </c>
      <c r="H4372" s="7">
        <v>0</v>
      </c>
      <c r="I4372" s="7">
        <v>370</v>
      </c>
      <c r="J4372" s="7">
        <v>0</v>
      </c>
      <c r="K4372" s="7">
        <v>370</v>
      </c>
      <c r="L4372" s="164">
        <v>1</v>
      </c>
      <c r="M4372" s="16">
        <v>0</v>
      </c>
      <c r="N4372" s="13">
        <v>46141</v>
      </c>
    </row>
    <row r="4373" spans="1:14" x14ac:dyDescent="0.15">
      <c r="A4373" s="163" t="s">
        <v>741</v>
      </c>
      <c r="B4373" s="164">
        <v>10665</v>
      </c>
      <c r="C4373" s="163" t="s">
        <v>462</v>
      </c>
      <c r="D4373" s="164">
        <v>1</v>
      </c>
      <c r="E4373" s="7">
        <v>299</v>
      </c>
      <c r="F4373" s="7">
        <v>0</v>
      </c>
      <c r="G4373" s="7">
        <v>0</v>
      </c>
      <c r="H4373" s="7">
        <v>71.48</v>
      </c>
      <c r="I4373" s="7">
        <v>227.52</v>
      </c>
      <c r="J4373" s="7">
        <v>0</v>
      </c>
      <c r="K4373" s="7">
        <v>227.52</v>
      </c>
      <c r="L4373" s="164">
        <v>1</v>
      </c>
      <c r="M4373" s="16">
        <v>0</v>
      </c>
      <c r="N4373" s="13">
        <v>46141</v>
      </c>
    </row>
    <row r="4374" spans="1:14" x14ac:dyDescent="0.15">
      <c r="A4374" s="163" t="s">
        <v>482</v>
      </c>
      <c r="B4374" s="164">
        <v>10109</v>
      </c>
      <c r="C4374" s="163" t="s">
        <v>483</v>
      </c>
      <c r="D4374" s="164">
        <v>1</v>
      </c>
      <c r="E4374" s="7">
        <v>275</v>
      </c>
      <c r="F4374" s="7">
        <v>0</v>
      </c>
      <c r="G4374" s="7">
        <v>0</v>
      </c>
      <c r="H4374" s="7">
        <v>0</v>
      </c>
      <c r="I4374" s="7">
        <v>275</v>
      </c>
      <c r="J4374" s="7">
        <v>0</v>
      </c>
      <c r="K4374" s="7">
        <v>275</v>
      </c>
      <c r="L4374" s="164">
        <v>1</v>
      </c>
      <c r="M4374" s="16">
        <v>0</v>
      </c>
      <c r="N4374" s="13">
        <v>46141</v>
      </c>
    </row>
    <row r="4375" spans="1:14" x14ac:dyDescent="0.15">
      <c r="A4375" s="163" t="s">
        <v>733</v>
      </c>
      <c r="B4375" s="164">
        <v>10113</v>
      </c>
      <c r="C4375" s="163" t="s">
        <v>541</v>
      </c>
      <c r="D4375" s="164">
        <v>1</v>
      </c>
      <c r="E4375" s="7">
        <v>375</v>
      </c>
      <c r="F4375" s="7">
        <v>0</v>
      </c>
      <c r="G4375" s="7">
        <v>0</v>
      </c>
      <c r="H4375" s="7">
        <v>75</v>
      </c>
      <c r="I4375" s="7">
        <v>300</v>
      </c>
      <c r="J4375" s="7">
        <v>0</v>
      </c>
      <c r="K4375" s="7">
        <v>300</v>
      </c>
      <c r="L4375" s="164">
        <v>1</v>
      </c>
      <c r="M4375" s="16">
        <v>0</v>
      </c>
      <c r="N4375" s="13">
        <v>46141</v>
      </c>
    </row>
    <row r="4376" spans="1:14" x14ac:dyDescent="0.15">
      <c r="A4376" s="163" t="s">
        <v>880</v>
      </c>
      <c r="B4376" s="164">
        <v>10118</v>
      </c>
      <c r="C4376" s="163" t="s">
        <v>483</v>
      </c>
      <c r="D4376" s="164">
        <v>1</v>
      </c>
      <c r="E4376" s="7">
        <v>355</v>
      </c>
      <c r="F4376" s="7">
        <v>0</v>
      </c>
      <c r="G4376" s="7">
        <v>0</v>
      </c>
      <c r="H4376" s="7">
        <v>22.17</v>
      </c>
      <c r="I4376" s="7">
        <v>332.83</v>
      </c>
      <c r="J4376" s="7">
        <v>0</v>
      </c>
      <c r="K4376" s="7">
        <v>332.83</v>
      </c>
      <c r="L4376" s="164">
        <v>1</v>
      </c>
      <c r="M4376" s="16">
        <v>0</v>
      </c>
      <c r="N4376" s="13">
        <v>46141</v>
      </c>
    </row>
    <row r="4377" spans="1:14" x14ac:dyDescent="0.15">
      <c r="A4377" s="163" t="s">
        <v>522</v>
      </c>
      <c r="B4377" s="164">
        <v>10055</v>
      </c>
      <c r="C4377" s="163" t="s">
        <v>481</v>
      </c>
      <c r="D4377" s="164">
        <v>1</v>
      </c>
      <c r="E4377" s="7">
        <v>260</v>
      </c>
      <c r="F4377" s="7">
        <v>0</v>
      </c>
      <c r="G4377" s="7">
        <v>0</v>
      </c>
      <c r="H4377" s="7">
        <v>0</v>
      </c>
      <c r="I4377" s="7">
        <v>260</v>
      </c>
      <c r="J4377" s="7">
        <v>0</v>
      </c>
      <c r="K4377" s="7">
        <v>260</v>
      </c>
      <c r="L4377" s="164">
        <v>1</v>
      </c>
      <c r="M4377" s="16">
        <v>0</v>
      </c>
      <c r="N4377" s="13">
        <v>46141</v>
      </c>
    </row>
    <row r="4378" spans="1:14" x14ac:dyDescent="0.15">
      <c r="A4378" s="163" t="s">
        <v>487</v>
      </c>
      <c r="B4378" s="164">
        <v>10442</v>
      </c>
      <c r="C4378" s="163" t="s">
        <v>99</v>
      </c>
      <c r="D4378" s="164">
        <v>1</v>
      </c>
      <c r="E4378" s="7">
        <v>83</v>
      </c>
      <c r="F4378" s="7">
        <v>0</v>
      </c>
      <c r="G4378" s="7">
        <v>0</v>
      </c>
      <c r="H4378" s="7">
        <v>0</v>
      </c>
      <c r="I4378" s="7">
        <v>83</v>
      </c>
      <c r="J4378" s="7">
        <v>0</v>
      </c>
      <c r="K4378" s="7">
        <v>83</v>
      </c>
      <c r="L4378" s="164">
        <v>1</v>
      </c>
      <c r="M4378" s="16">
        <v>0</v>
      </c>
      <c r="N4378" s="13">
        <v>46141</v>
      </c>
    </row>
    <row r="4379" spans="1:14" x14ac:dyDescent="0.15">
      <c r="A4379" s="163" t="s">
        <v>523</v>
      </c>
      <c r="B4379" s="164">
        <v>10446</v>
      </c>
      <c r="C4379" s="163" t="s">
        <v>99</v>
      </c>
      <c r="D4379" s="164">
        <v>1</v>
      </c>
      <c r="E4379" s="7">
        <v>195</v>
      </c>
      <c r="F4379" s="7">
        <v>0</v>
      </c>
      <c r="G4379" s="7">
        <v>0</v>
      </c>
      <c r="H4379" s="7">
        <v>0</v>
      </c>
      <c r="I4379" s="7">
        <v>195</v>
      </c>
      <c r="J4379" s="7">
        <v>0</v>
      </c>
      <c r="K4379" s="7">
        <v>195</v>
      </c>
      <c r="L4379" s="164">
        <v>1</v>
      </c>
      <c r="M4379" s="16">
        <v>0</v>
      </c>
      <c r="N4379" s="13">
        <v>46141</v>
      </c>
    </row>
    <row r="4380" spans="1:14" x14ac:dyDescent="0.15">
      <c r="A4380" s="163" t="s">
        <v>488</v>
      </c>
      <c r="B4380" s="164">
        <v>10440</v>
      </c>
      <c r="C4380" s="163" t="s">
        <v>99</v>
      </c>
      <c r="D4380" s="164">
        <v>1</v>
      </c>
      <c r="E4380" s="7">
        <v>88</v>
      </c>
      <c r="F4380" s="7">
        <v>0</v>
      </c>
      <c r="G4380" s="7">
        <v>0</v>
      </c>
      <c r="H4380" s="7">
        <v>5.5</v>
      </c>
      <c r="I4380" s="7">
        <v>82.5</v>
      </c>
      <c r="J4380" s="7">
        <v>0</v>
      </c>
      <c r="K4380" s="7">
        <v>82.5</v>
      </c>
      <c r="L4380" s="164">
        <v>1</v>
      </c>
      <c r="M4380" s="16">
        <v>0</v>
      </c>
      <c r="N4380" s="13">
        <v>46141</v>
      </c>
    </row>
    <row r="4381" spans="1:14" x14ac:dyDescent="0.15">
      <c r="A4381" s="163" t="s">
        <v>751</v>
      </c>
      <c r="B4381" s="164">
        <v>10439</v>
      </c>
      <c r="C4381" s="163" t="s">
        <v>99</v>
      </c>
      <c r="D4381" s="164">
        <v>3</v>
      </c>
      <c r="E4381" s="7">
        <v>357</v>
      </c>
      <c r="F4381" s="7">
        <v>0</v>
      </c>
      <c r="G4381" s="7">
        <v>0</v>
      </c>
      <c r="H4381" s="7">
        <v>0</v>
      </c>
      <c r="I4381" s="7">
        <v>357</v>
      </c>
      <c r="J4381" s="7">
        <v>0</v>
      </c>
      <c r="K4381" s="7">
        <v>357</v>
      </c>
      <c r="L4381" s="164">
        <v>1</v>
      </c>
      <c r="M4381" s="16">
        <v>0</v>
      </c>
      <c r="N4381" s="13">
        <v>46141</v>
      </c>
    </row>
    <row r="4382" spans="1:14" x14ac:dyDescent="0.15">
      <c r="A4382" s="163" t="s">
        <v>551</v>
      </c>
      <c r="B4382" s="164">
        <v>10437</v>
      </c>
      <c r="C4382" s="163" t="s">
        <v>99</v>
      </c>
      <c r="D4382" s="164">
        <v>1</v>
      </c>
      <c r="E4382" s="7">
        <v>105</v>
      </c>
      <c r="F4382" s="7">
        <v>0</v>
      </c>
      <c r="G4382" s="7">
        <v>0</v>
      </c>
      <c r="H4382" s="7">
        <v>0</v>
      </c>
      <c r="I4382" s="7">
        <v>105</v>
      </c>
      <c r="J4382" s="7">
        <v>0</v>
      </c>
      <c r="K4382" s="7">
        <v>105</v>
      </c>
      <c r="L4382" s="164">
        <v>1</v>
      </c>
      <c r="M4382" s="16">
        <v>0</v>
      </c>
      <c r="N4382" s="13">
        <v>46141</v>
      </c>
    </row>
    <row r="4383" spans="1:14" x14ac:dyDescent="0.15">
      <c r="A4383" s="163" t="s">
        <v>626</v>
      </c>
      <c r="B4383" s="164">
        <v>10471</v>
      </c>
      <c r="C4383" s="163" t="s">
        <v>5</v>
      </c>
      <c r="D4383" s="164">
        <v>1</v>
      </c>
      <c r="E4383" s="7">
        <v>495</v>
      </c>
      <c r="F4383" s="7">
        <v>0</v>
      </c>
      <c r="G4383" s="7">
        <v>0</v>
      </c>
      <c r="H4383" s="7">
        <v>0</v>
      </c>
      <c r="I4383" s="7">
        <v>495</v>
      </c>
      <c r="J4383" s="7">
        <v>0</v>
      </c>
      <c r="K4383" s="7">
        <v>495</v>
      </c>
      <c r="L4383" s="164">
        <v>1</v>
      </c>
      <c r="M4383" s="16">
        <v>0</v>
      </c>
      <c r="N4383" s="13">
        <v>46141</v>
      </c>
    </row>
    <row r="4384" spans="1:14" x14ac:dyDescent="0.15">
      <c r="A4384" s="163" t="s">
        <v>506</v>
      </c>
      <c r="B4384" s="164">
        <v>10221</v>
      </c>
      <c r="C4384" s="163" t="s">
        <v>491</v>
      </c>
      <c r="D4384" s="164">
        <v>2</v>
      </c>
      <c r="E4384" s="7">
        <v>510</v>
      </c>
      <c r="F4384" s="7">
        <v>0</v>
      </c>
      <c r="G4384" s="7">
        <v>0</v>
      </c>
      <c r="H4384" s="7">
        <v>0</v>
      </c>
      <c r="I4384" s="7">
        <v>510</v>
      </c>
      <c r="J4384" s="7">
        <v>0</v>
      </c>
      <c r="K4384" s="7">
        <v>510</v>
      </c>
      <c r="L4384" s="164">
        <v>1</v>
      </c>
      <c r="M4384" s="16">
        <v>0</v>
      </c>
      <c r="N4384" s="13">
        <v>46141</v>
      </c>
    </row>
    <row r="4385" spans="1:14" x14ac:dyDescent="0.15">
      <c r="A4385" s="163" t="s">
        <v>490</v>
      </c>
      <c r="B4385" s="164">
        <v>10223</v>
      </c>
      <c r="C4385" s="163" t="s">
        <v>491</v>
      </c>
      <c r="D4385" s="164">
        <v>2</v>
      </c>
      <c r="E4385" s="7">
        <v>550</v>
      </c>
      <c r="F4385" s="7">
        <v>0</v>
      </c>
      <c r="G4385" s="7">
        <v>0</v>
      </c>
      <c r="H4385" s="7">
        <v>0</v>
      </c>
      <c r="I4385" s="7">
        <v>550</v>
      </c>
      <c r="J4385" s="7">
        <v>0</v>
      </c>
      <c r="K4385" s="7">
        <v>550</v>
      </c>
      <c r="L4385" s="164">
        <v>1</v>
      </c>
      <c r="M4385" s="16">
        <v>0</v>
      </c>
      <c r="N4385" s="13">
        <v>46141</v>
      </c>
    </row>
    <row r="4386" spans="1:14" x14ac:dyDescent="0.15">
      <c r="A4386" s="163" t="s">
        <v>492</v>
      </c>
      <c r="B4386" s="164">
        <v>10216</v>
      </c>
      <c r="C4386" s="163" t="s">
        <v>491</v>
      </c>
      <c r="D4386" s="164">
        <v>2</v>
      </c>
      <c r="E4386" s="7">
        <v>490</v>
      </c>
      <c r="F4386" s="7">
        <v>0</v>
      </c>
      <c r="G4386" s="7">
        <v>0</v>
      </c>
      <c r="H4386" s="7">
        <v>0</v>
      </c>
      <c r="I4386" s="7">
        <v>490</v>
      </c>
      <c r="J4386" s="7">
        <v>0</v>
      </c>
      <c r="K4386" s="7">
        <v>490</v>
      </c>
      <c r="L4386" s="164">
        <v>1</v>
      </c>
      <c r="M4386" s="16">
        <v>0</v>
      </c>
      <c r="N4386" s="13">
        <v>46141</v>
      </c>
    </row>
    <row r="4387" spans="1:14" x14ac:dyDescent="0.15">
      <c r="A4387" s="163" t="s">
        <v>493</v>
      </c>
      <c r="B4387" s="164">
        <v>10264</v>
      </c>
      <c r="C4387" s="163" t="s">
        <v>9</v>
      </c>
      <c r="D4387" s="164">
        <v>3</v>
      </c>
      <c r="E4387" s="7">
        <v>570</v>
      </c>
      <c r="F4387" s="7">
        <v>0</v>
      </c>
      <c r="G4387" s="7">
        <v>0</v>
      </c>
      <c r="H4387" s="7">
        <v>11.86</v>
      </c>
      <c r="I4387" s="7">
        <v>558.14</v>
      </c>
      <c r="J4387" s="7">
        <v>0</v>
      </c>
      <c r="K4387" s="7">
        <v>558.14</v>
      </c>
      <c r="L4387" s="164">
        <v>1</v>
      </c>
      <c r="M4387" s="16">
        <v>0</v>
      </c>
      <c r="N4387" s="13">
        <v>46141</v>
      </c>
    </row>
    <row r="4388" spans="1:14" x14ac:dyDescent="0.15">
      <c r="A4388" s="163" t="s">
        <v>494</v>
      </c>
      <c r="B4388" s="164">
        <v>10377</v>
      </c>
      <c r="C4388" s="163" t="s">
        <v>9</v>
      </c>
      <c r="D4388" s="164">
        <v>1</v>
      </c>
      <c r="E4388" s="7">
        <v>345</v>
      </c>
      <c r="F4388" s="7">
        <v>0</v>
      </c>
      <c r="G4388" s="7">
        <v>0</v>
      </c>
      <c r="H4388" s="7">
        <v>0</v>
      </c>
      <c r="I4388" s="7">
        <v>345</v>
      </c>
      <c r="J4388" s="7">
        <v>0</v>
      </c>
      <c r="K4388" s="7">
        <v>345</v>
      </c>
      <c r="L4388" s="164">
        <v>1</v>
      </c>
      <c r="M4388" s="16">
        <v>0</v>
      </c>
      <c r="N4388" s="13">
        <v>46141</v>
      </c>
    </row>
    <row r="4389" spans="1:14" x14ac:dyDescent="0.15">
      <c r="A4389" s="163" t="s">
        <v>651</v>
      </c>
      <c r="B4389" s="164">
        <v>10355</v>
      </c>
      <c r="C4389" s="163" t="s">
        <v>19</v>
      </c>
      <c r="D4389" s="164">
        <v>1</v>
      </c>
      <c r="E4389" s="7">
        <v>350</v>
      </c>
      <c r="F4389" s="7">
        <v>0</v>
      </c>
      <c r="G4389" s="7">
        <v>0</v>
      </c>
      <c r="H4389" s="7">
        <v>0</v>
      </c>
      <c r="I4389" s="7">
        <v>350</v>
      </c>
      <c r="J4389" s="7">
        <v>0</v>
      </c>
      <c r="K4389" s="7">
        <v>350</v>
      </c>
      <c r="L4389" s="164">
        <v>1</v>
      </c>
      <c r="M4389" s="16">
        <v>0</v>
      </c>
      <c r="N4389" s="13">
        <v>46141</v>
      </c>
    </row>
    <row r="4390" spans="1:14" x14ac:dyDescent="0.15">
      <c r="A4390" s="163" t="s">
        <v>497</v>
      </c>
      <c r="B4390" s="164">
        <v>10359</v>
      </c>
      <c r="C4390" s="163" t="s">
        <v>19</v>
      </c>
      <c r="D4390" s="164">
        <v>1</v>
      </c>
      <c r="E4390" s="7">
        <v>385</v>
      </c>
      <c r="F4390" s="7">
        <v>0</v>
      </c>
      <c r="G4390" s="7">
        <v>0</v>
      </c>
      <c r="H4390" s="7">
        <v>0</v>
      </c>
      <c r="I4390" s="7">
        <v>385</v>
      </c>
      <c r="J4390" s="7">
        <v>0</v>
      </c>
      <c r="K4390" s="7">
        <v>385</v>
      </c>
      <c r="L4390" s="164">
        <v>1</v>
      </c>
      <c r="M4390" s="16">
        <v>0</v>
      </c>
      <c r="N4390" s="13">
        <v>46141</v>
      </c>
    </row>
    <row r="4391" spans="1:14" x14ac:dyDescent="0.15">
      <c r="A4391" s="163" t="s">
        <v>498</v>
      </c>
      <c r="B4391" s="164">
        <v>10356</v>
      </c>
      <c r="C4391" s="163" t="s">
        <v>19</v>
      </c>
      <c r="D4391" s="164">
        <v>1</v>
      </c>
      <c r="E4391" s="7">
        <v>360</v>
      </c>
      <c r="F4391" s="7">
        <v>0</v>
      </c>
      <c r="G4391" s="7">
        <v>0</v>
      </c>
      <c r="H4391" s="7">
        <v>0</v>
      </c>
      <c r="I4391" s="7">
        <v>360</v>
      </c>
      <c r="J4391" s="7">
        <v>0</v>
      </c>
      <c r="K4391" s="7">
        <v>360</v>
      </c>
      <c r="L4391" s="164">
        <v>1</v>
      </c>
      <c r="M4391" s="16">
        <v>0</v>
      </c>
      <c r="N4391" s="13">
        <v>46141</v>
      </c>
    </row>
    <row r="4392" spans="1:14" x14ac:dyDescent="0.15">
      <c r="A4392" s="163" t="s">
        <v>718</v>
      </c>
      <c r="B4392" s="164">
        <v>10392</v>
      </c>
      <c r="C4392" s="163" t="s">
        <v>31</v>
      </c>
      <c r="D4392" s="164">
        <v>1</v>
      </c>
      <c r="E4392" s="7">
        <v>315</v>
      </c>
      <c r="F4392" s="7">
        <v>0</v>
      </c>
      <c r="G4392" s="7">
        <v>0</v>
      </c>
      <c r="H4392" s="7">
        <v>0</v>
      </c>
      <c r="I4392" s="7">
        <v>315</v>
      </c>
      <c r="J4392" s="7">
        <v>0</v>
      </c>
      <c r="K4392" s="7">
        <v>315</v>
      </c>
      <c r="L4392" s="164">
        <v>1</v>
      </c>
      <c r="M4392" s="16">
        <v>0</v>
      </c>
      <c r="N4392" s="13">
        <v>46141</v>
      </c>
    </row>
    <row r="4393" spans="1:14" x14ac:dyDescent="0.15">
      <c r="A4393" s="163" t="s">
        <v>563</v>
      </c>
      <c r="B4393" s="164">
        <v>10432</v>
      </c>
      <c r="C4393" s="163" t="s">
        <v>13</v>
      </c>
      <c r="D4393" s="164">
        <v>1</v>
      </c>
      <c r="E4393" s="7">
        <v>315</v>
      </c>
      <c r="F4393" s="7">
        <v>0</v>
      </c>
      <c r="G4393" s="7">
        <v>0</v>
      </c>
      <c r="H4393" s="7">
        <v>0</v>
      </c>
      <c r="I4393" s="7">
        <v>315</v>
      </c>
      <c r="J4393" s="7">
        <v>0</v>
      </c>
      <c r="K4393" s="7">
        <v>315</v>
      </c>
      <c r="L4393" s="164">
        <v>1</v>
      </c>
      <c r="M4393" s="16">
        <v>0</v>
      </c>
      <c r="N4393" s="13">
        <v>46141</v>
      </c>
    </row>
    <row r="4394" spans="1:14" x14ac:dyDescent="0.15">
      <c r="A4394" s="163" t="s">
        <v>565</v>
      </c>
      <c r="B4394" s="164">
        <v>10403</v>
      </c>
      <c r="C4394" s="163" t="s">
        <v>35</v>
      </c>
      <c r="D4394" s="164">
        <v>1</v>
      </c>
      <c r="E4394" s="7">
        <v>335</v>
      </c>
      <c r="F4394" s="7">
        <v>0</v>
      </c>
      <c r="G4394" s="7">
        <v>0</v>
      </c>
      <c r="H4394" s="7">
        <v>0</v>
      </c>
      <c r="I4394" s="7">
        <v>335</v>
      </c>
      <c r="J4394" s="7">
        <v>0</v>
      </c>
      <c r="K4394" s="7">
        <v>335</v>
      </c>
      <c r="L4394" s="164">
        <v>1</v>
      </c>
      <c r="M4394" s="16">
        <v>0</v>
      </c>
      <c r="N4394" s="13">
        <v>46141</v>
      </c>
    </row>
    <row r="4395" spans="1:14" x14ac:dyDescent="0.15">
      <c r="A4395" s="163" t="s">
        <v>569</v>
      </c>
      <c r="B4395" s="164">
        <v>10404</v>
      </c>
      <c r="C4395" s="163" t="s">
        <v>35</v>
      </c>
      <c r="D4395" s="164">
        <v>1</v>
      </c>
      <c r="E4395" s="7">
        <v>355</v>
      </c>
      <c r="F4395" s="7">
        <v>0</v>
      </c>
      <c r="G4395" s="7">
        <v>0</v>
      </c>
      <c r="H4395" s="7">
        <v>22.17</v>
      </c>
      <c r="I4395" s="7">
        <v>332.83</v>
      </c>
      <c r="J4395" s="7">
        <v>0</v>
      </c>
      <c r="K4395" s="7">
        <v>332.83</v>
      </c>
      <c r="L4395" s="164">
        <v>1</v>
      </c>
      <c r="M4395" s="16">
        <v>0</v>
      </c>
      <c r="N4395" s="13">
        <v>46141</v>
      </c>
    </row>
    <row r="4396" spans="1:14" x14ac:dyDescent="0.15">
      <c r="A4396" s="163" t="s">
        <v>867</v>
      </c>
      <c r="B4396" s="164">
        <v>10743</v>
      </c>
      <c r="C4396" s="163" t="s">
        <v>462</v>
      </c>
      <c r="D4396" s="164">
        <v>1</v>
      </c>
      <c r="E4396" s="7">
        <v>25</v>
      </c>
      <c r="F4396" s="7">
        <v>0</v>
      </c>
      <c r="G4396" s="7">
        <v>0</v>
      </c>
      <c r="H4396" s="7">
        <v>5.98</v>
      </c>
      <c r="I4396" s="7">
        <v>19.02</v>
      </c>
      <c r="J4396" s="7">
        <v>0</v>
      </c>
      <c r="K4396" s="7">
        <v>19.02</v>
      </c>
      <c r="L4396" s="164">
        <v>1</v>
      </c>
      <c r="M4396" s="16">
        <v>0</v>
      </c>
      <c r="N4396" s="13">
        <v>46141</v>
      </c>
    </row>
    <row r="4397" spans="1:14" x14ac:dyDescent="0.15">
      <c r="A4397" s="163" t="s">
        <v>370</v>
      </c>
      <c r="B4397" s="164">
        <v>10175</v>
      </c>
      <c r="C4397" s="163" t="s">
        <v>462</v>
      </c>
      <c r="D4397" s="164">
        <v>1</v>
      </c>
      <c r="E4397" s="7">
        <v>220</v>
      </c>
      <c r="F4397" s="7">
        <v>0</v>
      </c>
      <c r="G4397" s="7">
        <v>0</v>
      </c>
      <c r="H4397" s="7">
        <v>52.6</v>
      </c>
      <c r="I4397" s="7">
        <v>167.4</v>
      </c>
      <c r="J4397" s="7">
        <v>0</v>
      </c>
      <c r="K4397" s="7">
        <v>167.4</v>
      </c>
      <c r="L4397" s="164">
        <v>1</v>
      </c>
      <c r="M4397" s="16">
        <v>0</v>
      </c>
      <c r="N4397" s="13">
        <v>46141</v>
      </c>
    </row>
    <row r="4398" spans="1:14" x14ac:dyDescent="0.15">
      <c r="A4398" s="163" t="s">
        <v>845</v>
      </c>
      <c r="B4398" s="164">
        <v>10641111111111</v>
      </c>
      <c r="C4398" s="163" t="s">
        <v>462</v>
      </c>
      <c r="D4398" s="164">
        <v>1</v>
      </c>
      <c r="E4398" s="7">
        <v>280</v>
      </c>
      <c r="F4398" s="7">
        <v>0</v>
      </c>
      <c r="G4398" s="7">
        <v>0</v>
      </c>
      <c r="H4398" s="7">
        <v>66.94</v>
      </c>
      <c r="I4398" s="7">
        <v>213.06</v>
      </c>
      <c r="J4398" s="7">
        <v>0</v>
      </c>
      <c r="K4398" s="7">
        <v>213.06</v>
      </c>
      <c r="L4398" s="164">
        <v>1</v>
      </c>
      <c r="M4398" s="16">
        <v>0</v>
      </c>
      <c r="N4398" s="13">
        <v>46141</v>
      </c>
    </row>
    <row r="4399" spans="1:14" x14ac:dyDescent="0.15">
      <c r="A4399" s="163" t="s">
        <v>759</v>
      </c>
      <c r="B4399" s="164">
        <v>10004</v>
      </c>
      <c r="C4399" s="163" t="s">
        <v>98</v>
      </c>
      <c r="D4399" s="164">
        <v>1</v>
      </c>
      <c r="E4399" s="7">
        <v>70</v>
      </c>
      <c r="F4399" s="7">
        <v>0</v>
      </c>
      <c r="G4399" s="7">
        <v>0</v>
      </c>
      <c r="H4399" s="7">
        <v>0</v>
      </c>
      <c r="I4399" s="7">
        <v>70</v>
      </c>
      <c r="J4399" s="7">
        <v>0</v>
      </c>
      <c r="K4399" s="7">
        <v>70</v>
      </c>
      <c r="L4399" s="164">
        <v>1</v>
      </c>
      <c r="M4399" s="16">
        <v>0</v>
      </c>
      <c r="N4399" s="13">
        <v>46141</v>
      </c>
    </row>
    <row r="4400" spans="1:14" x14ac:dyDescent="0.15">
      <c r="A4400" s="163" t="s">
        <v>115</v>
      </c>
      <c r="B4400" s="164">
        <v>10489</v>
      </c>
      <c r="C4400" s="163" t="s">
        <v>98</v>
      </c>
      <c r="D4400" s="164">
        <v>1</v>
      </c>
      <c r="E4400" s="7">
        <v>45</v>
      </c>
      <c r="F4400" s="7">
        <v>0</v>
      </c>
      <c r="G4400" s="7">
        <v>0</v>
      </c>
      <c r="H4400" s="7">
        <v>0</v>
      </c>
      <c r="I4400" s="7">
        <v>45</v>
      </c>
      <c r="J4400" s="7">
        <v>0</v>
      </c>
      <c r="K4400" s="7">
        <v>45</v>
      </c>
      <c r="L4400" s="164">
        <v>1</v>
      </c>
      <c r="M4400" s="16">
        <v>0</v>
      </c>
      <c r="N4400" s="13">
        <v>46141</v>
      </c>
    </row>
    <row r="4401" spans="1:14" x14ac:dyDescent="0.15">
      <c r="A4401" s="163" t="s">
        <v>872</v>
      </c>
      <c r="B4401" s="164">
        <v>10754</v>
      </c>
      <c r="C4401" s="163" t="s">
        <v>727</v>
      </c>
      <c r="D4401" s="164">
        <v>1</v>
      </c>
      <c r="E4401" s="7">
        <v>209</v>
      </c>
      <c r="F4401" s="7">
        <v>0</v>
      </c>
      <c r="G4401" s="7">
        <v>0</v>
      </c>
      <c r="H4401" s="7">
        <v>0</v>
      </c>
      <c r="I4401" s="7">
        <v>209</v>
      </c>
      <c r="J4401" s="7">
        <v>0</v>
      </c>
      <c r="K4401" s="7">
        <v>209</v>
      </c>
      <c r="L4401" s="164">
        <v>1</v>
      </c>
      <c r="M4401" s="16">
        <v>0</v>
      </c>
      <c r="N4401" s="13">
        <v>46141</v>
      </c>
    </row>
    <row r="4402" spans="1:14" x14ac:dyDescent="0.15">
      <c r="A4402" s="163" t="s">
        <v>874</v>
      </c>
      <c r="B4402" s="164">
        <v>10746</v>
      </c>
      <c r="C4402" s="163" t="s">
        <v>727</v>
      </c>
      <c r="D4402" s="164">
        <v>2</v>
      </c>
      <c r="E4402" s="7">
        <v>418</v>
      </c>
      <c r="F4402" s="7">
        <v>0</v>
      </c>
      <c r="G4402" s="7">
        <v>0</v>
      </c>
      <c r="H4402" s="7">
        <v>0</v>
      </c>
      <c r="I4402" s="7">
        <v>418</v>
      </c>
      <c r="J4402" s="7">
        <v>0</v>
      </c>
      <c r="K4402" s="7">
        <v>418</v>
      </c>
      <c r="L4402" s="164">
        <v>1</v>
      </c>
      <c r="M4402" s="16">
        <v>0</v>
      </c>
      <c r="N4402" s="13">
        <v>46141</v>
      </c>
    </row>
    <row r="4403" spans="1:14" x14ac:dyDescent="0.15">
      <c r="A4403" s="163" t="s">
        <v>429</v>
      </c>
      <c r="B4403" s="164">
        <v>10632</v>
      </c>
      <c r="C4403" s="163" t="s">
        <v>727</v>
      </c>
      <c r="D4403" s="164">
        <v>2</v>
      </c>
      <c r="E4403" s="7">
        <v>318</v>
      </c>
      <c r="F4403" s="7">
        <v>0</v>
      </c>
      <c r="G4403" s="7">
        <v>0</v>
      </c>
      <c r="H4403" s="7">
        <v>0</v>
      </c>
      <c r="I4403" s="7">
        <v>318</v>
      </c>
      <c r="J4403" s="7">
        <v>0</v>
      </c>
      <c r="K4403" s="7">
        <v>318</v>
      </c>
      <c r="L4403" s="164">
        <v>1</v>
      </c>
      <c r="M4403" s="16">
        <v>0</v>
      </c>
      <c r="N4403" s="13">
        <v>46141</v>
      </c>
    </row>
    <row r="4404" spans="1:14" x14ac:dyDescent="0.15">
      <c r="A4404" s="163" t="s">
        <v>868</v>
      </c>
      <c r="B4404" s="164">
        <v>10522</v>
      </c>
      <c r="C4404" s="163" t="s">
        <v>399</v>
      </c>
      <c r="D4404" s="164">
        <v>1</v>
      </c>
      <c r="E4404" s="7">
        <v>0</v>
      </c>
      <c r="F4404" s="7">
        <v>0</v>
      </c>
      <c r="G4404" s="7">
        <v>0</v>
      </c>
      <c r="H4404" s="7">
        <v>0</v>
      </c>
      <c r="I4404" s="7">
        <v>0</v>
      </c>
      <c r="J4404" s="7">
        <v>0</v>
      </c>
      <c r="K4404" s="7">
        <v>0</v>
      </c>
      <c r="L4404" s="164">
        <v>0</v>
      </c>
      <c r="M4404" s="16">
        <v>0</v>
      </c>
      <c r="N4404" s="13">
        <v>46141</v>
      </c>
    </row>
    <row r="4405" spans="1:14" x14ac:dyDescent="0.15">
      <c r="A4405" s="163" t="s">
        <v>466</v>
      </c>
      <c r="B4405" s="164">
        <v>10749</v>
      </c>
      <c r="C4405" s="163" t="s">
        <v>727</v>
      </c>
      <c r="D4405" s="164">
        <v>1</v>
      </c>
      <c r="E4405" s="7">
        <v>179</v>
      </c>
      <c r="F4405" s="7">
        <v>0</v>
      </c>
      <c r="G4405" s="7">
        <v>0</v>
      </c>
      <c r="H4405" s="7">
        <v>0</v>
      </c>
      <c r="I4405" s="7">
        <v>179</v>
      </c>
      <c r="J4405" s="7">
        <v>0</v>
      </c>
      <c r="K4405" s="7">
        <v>179</v>
      </c>
      <c r="L4405" s="164">
        <v>1</v>
      </c>
      <c r="M4405" s="16">
        <v>0</v>
      </c>
      <c r="N4405" s="13">
        <v>46142</v>
      </c>
    </row>
    <row r="4406" spans="1:14" x14ac:dyDescent="0.15">
      <c r="A4406" s="163" t="s">
        <v>902</v>
      </c>
      <c r="B4406" s="164">
        <v>10925</v>
      </c>
      <c r="C4406" s="163" t="s">
        <v>727</v>
      </c>
      <c r="D4406" s="164">
        <v>1</v>
      </c>
      <c r="E4406" s="7">
        <v>149</v>
      </c>
      <c r="F4406" s="7">
        <v>0</v>
      </c>
      <c r="G4406" s="7">
        <v>0</v>
      </c>
      <c r="H4406" s="7">
        <v>0</v>
      </c>
      <c r="I4406" s="7">
        <v>149</v>
      </c>
      <c r="J4406" s="7">
        <v>0</v>
      </c>
      <c r="K4406" s="7">
        <v>149</v>
      </c>
      <c r="L4406" s="164">
        <v>1</v>
      </c>
      <c r="M4406" s="16">
        <v>0</v>
      </c>
      <c r="N4406" s="13">
        <v>46142</v>
      </c>
    </row>
    <row r="4407" spans="1:14" x14ac:dyDescent="0.15">
      <c r="A4407" s="163" t="s">
        <v>798</v>
      </c>
      <c r="B4407" s="164">
        <v>10660</v>
      </c>
      <c r="C4407" s="163" t="s">
        <v>9</v>
      </c>
      <c r="D4407" s="164">
        <v>1</v>
      </c>
      <c r="E4407" s="7">
        <v>265</v>
      </c>
      <c r="F4407" s="7">
        <v>0</v>
      </c>
      <c r="G4407" s="7">
        <v>0</v>
      </c>
      <c r="H4407" s="7">
        <v>26.34</v>
      </c>
      <c r="I4407" s="7">
        <v>238.66</v>
      </c>
      <c r="J4407" s="7">
        <v>0</v>
      </c>
      <c r="K4407" s="7">
        <v>238.66</v>
      </c>
      <c r="L4407" s="164">
        <v>1</v>
      </c>
      <c r="M4407" s="16">
        <v>0</v>
      </c>
      <c r="N4407" s="13">
        <v>46142</v>
      </c>
    </row>
    <row r="4408" spans="1:14" x14ac:dyDescent="0.15">
      <c r="A4408" s="163" t="s">
        <v>514</v>
      </c>
      <c r="B4408" s="164">
        <v>10398</v>
      </c>
      <c r="C4408" s="163" t="s">
        <v>32</v>
      </c>
      <c r="D4408" s="164">
        <v>1</v>
      </c>
      <c r="E4408" s="7">
        <v>625</v>
      </c>
      <c r="F4408" s="7">
        <v>0</v>
      </c>
      <c r="G4408" s="7">
        <v>0</v>
      </c>
      <c r="H4408" s="7">
        <v>0</v>
      </c>
      <c r="I4408" s="7">
        <v>625</v>
      </c>
      <c r="J4408" s="7">
        <v>0</v>
      </c>
      <c r="K4408" s="7">
        <v>625</v>
      </c>
      <c r="L4408" s="164">
        <v>1</v>
      </c>
      <c r="M4408" s="16">
        <v>0</v>
      </c>
      <c r="N4408" s="13">
        <v>46142</v>
      </c>
    </row>
    <row r="4409" spans="1:14" x14ac:dyDescent="0.15">
      <c r="A4409" s="163" t="s">
        <v>584</v>
      </c>
      <c r="B4409" s="164">
        <v>10069</v>
      </c>
      <c r="C4409" s="163" t="s">
        <v>481</v>
      </c>
      <c r="D4409" s="164">
        <v>1</v>
      </c>
      <c r="E4409" s="7">
        <v>355</v>
      </c>
      <c r="F4409" s="7">
        <v>0</v>
      </c>
      <c r="G4409" s="7">
        <v>0</v>
      </c>
      <c r="H4409" s="7">
        <v>0</v>
      </c>
      <c r="I4409" s="7">
        <v>355</v>
      </c>
      <c r="J4409" s="7">
        <v>0</v>
      </c>
      <c r="K4409" s="7">
        <v>355</v>
      </c>
      <c r="L4409" s="164">
        <v>1</v>
      </c>
      <c r="M4409" s="16">
        <v>0</v>
      </c>
      <c r="N4409" s="13">
        <v>46142</v>
      </c>
    </row>
    <row r="4410" spans="1:14" x14ac:dyDescent="0.15">
      <c r="A4410" s="163" t="s">
        <v>518</v>
      </c>
      <c r="B4410" s="164">
        <v>10145</v>
      </c>
      <c r="C4410" s="163" t="s">
        <v>519</v>
      </c>
      <c r="D4410" s="164">
        <v>1</v>
      </c>
      <c r="E4410" s="7">
        <v>370</v>
      </c>
      <c r="F4410" s="7">
        <v>0</v>
      </c>
      <c r="G4410" s="7">
        <v>0</v>
      </c>
      <c r="H4410" s="7">
        <v>0</v>
      </c>
      <c r="I4410" s="7">
        <v>370</v>
      </c>
      <c r="J4410" s="7">
        <v>0</v>
      </c>
      <c r="K4410" s="7">
        <v>370</v>
      </c>
      <c r="L4410" s="164">
        <v>1</v>
      </c>
      <c r="M4410" s="16">
        <v>0</v>
      </c>
      <c r="N4410" s="13">
        <v>46142</v>
      </c>
    </row>
    <row r="4411" spans="1:14" x14ac:dyDescent="0.15">
      <c r="A4411" s="163" t="s">
        <v>503</v>
      </c>
      <c r="B4411" s="164">
        <v>10044</v>
      </c>
      <c r="C4411" s="163" t="s">
        <v>481</v>
      </c>
      <c r="D4411" s="164">
        <v>1</v>
      </c>
      <c r="E4411" s="7">
        <v>260</v>
      </c>
      <c r="F4411" s="7">
        <v>0</v>
      </c>
      <c r="G4411" s="7">
        <v>0</v>
      </c>
      <c r="H4411" s="7">
        <v>0</v>
      </c>
      <c r="I4411" s="7">
        <v>260</v>
      </c>
      <c r="J4411" s="7">
        <v>0</v>
      </c>
      <c r="K4411" s="7">
        <v>260</v>
      </c>
      <c r="L4411" s="164">
        <v>1</v>
      </c>
      <c r="M4411" s="16">
        <v>0</v>
      </c>
      <c r="N4411" s="13">
        <v>46142</v>
      </c>
    </row>
    <row r="4412" spans="1:14" x14ac:dyDescent="0.15">
      <c r="A4412" s="163" t="s">
        <v>539</v>
      </c>
      <c r="B4412" s="164">
        <v>10130</v>
      </c>
      <c r="C4412" s="163" t="s">
        <v>483</v>
      </c>
      <c r="D4412" s="164">
        <v>1</v>
      </c>
      <c r="E4412" s="7">
        <v>385</v>
      </c>
      <c r="F4412" s="7">
        <v>0</v>
      </c>
      <c r="G4412" s="7">
        <v>0</v>
      </c>
      <c r="H4412" s="7">
        <v>3.23</v>
      </c>
      <c r="I4412" s="7">
        <v>381.77</v>
      </c>
      <c r="J4412" s="7">
        <v>0</v>
      </c>
      <c r="K4412" s="7">
        <v>381.77</v>
      </c>
      <c r="L4412" s="164">
        <v>1</v>
      </c>
      <c r="M4412" s="16">
        <v>0</v>
      </c>
      <c r="N4412" s="13">
        <v>46142</v>
      </c>
    </row>
    <row r="4413" spans="1:14" x14ac:dyDescent="0.15">
      <c r="A4413" s="163" t="s">
        <v>482</v>
      </c>
      <c r="B4413" s="164">
        <v>10109</v>
      </c>
      <c r="C4413" s="163" t="s">
        <v>483</v>
      </c>
      <c r="D4413" s="164">
        <v>1</v>
      </c>
      <c r="E4413" s="7">
        <v>275</v>
      </c>
      <c r="F4413" s="7">
        <v>0</v>
      </c>
      <c r="G4413" s="7">
        <v>0</v>
      </c>
      <c r="H4413" s="7">
        <v>0</v>
      </c>
      <c r="I4413" s="7">
        <v>275</v>
      </c>
      <c r="J4413" s="7">
        <v>0</v>
      </c>
      <c r="K4413" s="7">
        <v>275</v>
      </c>
      <c r="L4413" s="164">
        <v>1</v>
      </c>
      <c r="M4413" s="16">
        <v>0</v>
      </c>
      <c r="N4413" s="13">
        <v>46142</v>
      </c>
    </row>
    <row r="4414" spans="1:14" x14ac:dyDescent="0.15">
      <c r="A4414" s="163" t="s">
        <v>692</v>
      </c>
      <c r="B4414" s="164">
        <v>10135</v>
      </c>
      <c r="C4414" s="163" t="s">
        <v>519</v>
      </c>
      <c r="D4414" s="164">
        <v>1</v>
      </c>
      <c r="E4414" s="7">
        <v>310</v>
      </c>
      <c r="F4414" s="7">
        <v>0</v>
      </c>
      <c r="G4414" s="7">
        <v>0</v>
      </c>
      <c r="H4414" s="7">
        <v>0</v>
      </c>
      <c r="I4414" s="7">
        <v>310</v>
      </c>
      <c r="J4414" s="7">
        <v>0</v>
      </c>
      <c r="K4414" s="7">
        <v>310</v>
      </c>
      <c r="L4414" s="164">
        <v>1</v>
      </c>
      <c r="M4414" s="16">
        <v>0</v>
      </c>
      <c r="N4414" s="13">
        <v>46142</v>
      </c>
    </row>
    <row r="4415" spans="1:14" x14ac:dyDescent="0.15">
      <c r="A4415" s="163" t="s">
        <v>521</v>
      </c>
      <c r="B4415" s="164">
        <v>10095</v>
      </c>
      <c r="C4415" s="163" t="s">
        <v>483</v>
      </c>
      <c r="D4415" s="164">
        <v>1</v>
      </c>
      <c r="E4415" s="7">
        <v>260</v>
      </c>
      <c r="F4415" s="7">
        <v>0</v>
      </c>
      <c r="G4415" s="7">
        <v>0</v>
      </c>
      <c r="H4415" s="7">
        <v>0</v>
      </c>
      <c r="I4415" s="7">
        <v>260</v>
      </c>
      <c r="J4415" s="7">
        <v>0</v>
      </c>
      <c r="K4415" s="7">
        <v>260</v>
      </c>
      <c r="L4415" s="164">
        <v>1</v>
      </c>
      <c r="M4415" s="16">
        <v>0</v>
      </c>
      <c r="N4415" s="13">
        <v>46142</v>
      </c>
    </row>
    <row r="4416" spans="1:14" x14ac:dyDescent="0.15">
      <c r="A4416" s="163" t="s">
        <v>486</v>
      </c>
      <c r="B4416" s="164">
        <v>10075</v>
      </c>
      <c r="C4416" s="163" t="s">
        <v>481</v>
      </c>
      <c r="D4416" s="164">
        <v>2</v>
      </c>
      <c r="E4416" s="7">
        <v>550</v>
      </c>
      <c r="F4416" s="7">
        <v>0</v>
      </c>
      <c r="G4416" s="7">
        <v>0</v>
      </c>
      <c r="H4416" s="7">
        <v>0</v>
      </c>
      <c r="I4416" s="7">
        <v>550</v>
      </c>
      <c r="J4416" s="7">
        <v>0</v>
      </c>
      <c r="K4416" s="7">
        <v>550</v>
      </c>
      <c r="L4416" s="164">
        <v>1</v>
      </c>
      <c r="M4416" s="16">
        <v>0</v>
      </c>
      <c r="N4416" s="13">
        <v>46142</v>
      </c>
    </row>
    <row r="4417" spans="1:14" x14ac:dyDescent="0.15">
      <c r="A4417" s="163" t="s">
        <v>487</v>
      </c>
      <c r="B4417" s="164">
        <v>10442</v>
      </c>
      <c r="C4417" s="163" t="s">
        <v>99</v>
      </c>
      <c r="D4417" s="164">
        <v>2</v>
      </c>
      <c r="E4417" s="7">
        <v>166</v>
      </c>
      <c r="F4417" s="7">
        <v>0</v>
      </c>
      <c r="G4417" s="7">
        <v>0</v>
      </c>
      <c r="H4417" s="7">
        <v>0</v>
      </c>
      <c r="I4417" s="7">
        <v>166</v>
      </c>
      <c r="J4417" s="7">
        <v>0</v>
      </c>
      <c r="K4417" s="7">
        <v>166</v>
      </c>
      <c r="L4417" s="164">
        <v>1</v>
      </c>
      <c r="M4417" s="16">
        <v>0</v>
      </c>
      <c r="N4417" s="13">
        <v>46142</v>
      </c>
    </row>
    <row r="4418" spans="1:14" x14ac:dyDescent="0.15">
      <c r="A4418" s="163" t="s">
        <v>523</v>
      </c>
      <c r="B4418" s="164">
        <v>10446</v>
      </c>
      <c r="C4418" s="163" t="s">
        <v>99</v>
      </c>
      <c r="D4418" s="164">
        <v>1</v>
      </c>
      <c r="E4418" s="7">
        <v>195</v>
      </c>
      <c r="F4418" s="7">
        <v>0</v>
      </c>
      <c r="G4418" s="7">
        <v>0</v>
      </c>
      <c r="H4418" s="7">
        <v>1.63</v>
      </c>
      <c r="I4418" s="7">
        <v>193.37</v>
      </c>
      <c r="J4418" s="7">
        <v>0</v>
      </c>
      <c r="K4418" s="7">
        <v>193.37</v>
      </c>
      <c r="L4418" s="164">
        <v>1</v>
      </c>
      <c r="M4418" s="16">
        <v>0</v>
      </c>
      <c r="N4418" s="13">
        <v>46142</v>
      </c>
    </row>
    <row r="4419" spans="1:14" x14ac:dyDescent="0.15">
      <c r="A4419" s="163" t="s">
        <v>552</v>
      </c>
      <c r="B4419" s="164">
        <v>10211</v>
      </c>
      <c r="C4419" s="163" t="s">
        <v>491</v>
      </c>
      <c r="D4419" s="164">
        <v>1</v>
      </c>
      <c r="E4419" s="7">
        <v>265</v>
      </c>
      <c r="F4419" s="7">
        <v>0</v>
      </c>
      <c r="G4419" s="7">
        <v>0</v>
      </c>
      <c r="H4419" s="7">
        <v>0</v>
      </c>
      <c r="I4419" s="7">
        <v>265</v>
      </c>
      <c r="J4419" s="7">
        <v>0</v>
      </c>
      <c r="K4419" s="7">
        <v>265</v>
      </c>
      <c r="L4419" s="164">
        <v>1</v>
      </c>
      <c r="M4419" s="16">
        <v>0</v>
      </c>
      <c r="N4419" s="13">
        <v>46142</v>
      </c>
    </row>
    <row r="4420" spans="1:14" x14ac:dyDescent="0.15">
      <c r="A4420" s="163" t="s">
        <v>525</v>
      </c>
      <c r="B4420" s="164">
        <v>10214</v>
      </c>
      <c r="C4420" s="163" t="s">
        <v>491</v>
      </c>
      <c r="D4420" s="164">
        <v>1</v>
      </c>
      <c r="E4420" s="7">
        <v>265</v>
      </c>
      <c r="F4420" s="7">
        <v>0</v>
      </c>
      <c r="G4420" s="7">
        <v>0</v>
      </c>
      <c r="H4420" s="7">
        <v>0</v>
      </c>
      <c r="I4420" s="7">
        <v>265</v>
      </c>
      <c r="J4420" s="7">
        <v>0</v>
      </c>
      <c r="K4420" s="7">
        <v>265</v>
      </c>
      <c r="L4420" s="164">
        <v>1</v>
      </c>
      <c r="M4420" s="16">
        <v>0</v>
      </c>
      <c r="N4420" s="13">
        <v>46142</v>
      </c>
    </row>
    <row r="4421" spans="1:14" x14ac:dyDescent="0.15">
      <c r="A4421" s="163" t="s">
        <v>506</v>
      </c>
      <c r="B4421" s="164">
        <v>10221</v>
      </c>
      <c r="C4421" s="163" t="s">
        <v>491</v>
      </c>
      <c r="D4421" s="164">
        <v>2</v>
      </c>
      <c r="E4421" s="7">
        <v>510</v>
      </c>
      <c r="F4421" s="7">
        <v>0</v>
      </c>
      <c r="G4421" s="7">
        <v>0</v>
      </c>
      <c r="H4421" s="7">
        <v>0</v>
      </c>
      <c r="I4421" s="7">
        <v>510</v>
      </c>
      <c r="J4421" s="7">
        <v>0</v>
      </c>
      <c r="K4421" s="7">
        <v>510</v>
      </c>
      <c r="L4421" s="164">
        <v>1</v>
      </c>
      <c r="M4421" s="16">
        <v>0</v>
      </c>
      <c r="N4421" s="13">
        <v>46142</v>
      </c>
    </row>
    <row r="4422" spans="1:14" x14ac:dyDescent="0.15">
      <c r="A4422" s="163" t="s">
        <v>543</v>
      </c>
      <c r="B4422" s="164">
        <v>10222</v>
      </c>
      <c r="C4422" s="163" t="s">
        <v>491</v>
      </c>
      <c r="D4422" s="164">
        <v>1</v>
      </c>
      <c r="E4422" s="7">
        <v>235</v>
      </c>
      <c r="F4422" s="7">
        <v>0</v>
      </c>
      <c r="G4422" s="7">
        <v>0</v>
      </c>
      <c r="H4422" s="7">
        <v>0</v>
      </c>
      <c r="I4422" s="7">
        <v>235</v>
      </c>
      <c r="J4422" s="7">
        <v>0</v>
      </c>
      <c r="K4422" s="7">
        <v>235</v>
      </c>
      <c r="L4422" s="164">
        <v>1</v>
      </c>
      <c r="M4422" s="16">
        <v>0</v>
      </c>
      <c r="N4422" s="13">
        <v>46142</v>
      </c>
    </row>
    <row r="4423" spans="1:14" x14ac:dyDescent="0.15">
      <c r="A4423" s="163" t="s">
        <v>556</v>
      </c>
      <c r="B4423" s="164">
        <v>10220</v>
      </c>
      <c r="C4423" s="163" t="s">
        <v>491</v>
      </c>
      <c r="D4423" s="164">
        <v>1</v>
      </c>
      <c r="E4423" s="7">
        <v>225</v>
      </c>
      <c r="F4423" s="7">
        <v>0</v>
      </c>
      <c r="G4423" s="7">
        <v>0</v>
      </c>
      <c r="H4423" s="7">
        <v>0</v>
      </c>
      <c r="I4423" s="7">
        <v>225</v>
      </c>
      <c r="J4423" s="7">
        <v>0</v>
      </c>
      <c r="K4423" s="7">
        <v>225</v>
      </c>
      <c r="L4423" s="164">
        <v>1</v>
      </c>
      <c r="M4423" s="16">
        <v>0</v>
      </c>
      <c r="N4423" s="13">
        <v>46142</v>
      </c>
    </row>
    <row r="4424" spans="1:14" x14ac:dyDescent="0.15">
      <c r="A4424" s="163" t="s">
        <v>490</v>
      </c>
      <c r="B4424" s="164">
        <v>10223</v>
      </c>
      <c r="C4424" s="163" t="s">
        <v>491</v>
      </c>
      <c r="D4424" s="164">
        <v>1</v>
      </c>
      <c r="E4424" s="7">
        <v>275</v>
      </c>
      <c r="F4424" s="7">
        <v>0</v>
      </c>
      <c r="G4424" s="7">
        <v>0</v>
      </c>
      <c r="H4424" s="7">
        <v>2.2999999999999998</v>
      </c>
      <c r="I4424" s="7">
        <v>272.7</v>
      </c>
      <c r="J4424" s="7">
        <v>0</v>
      </c>
      <c r="K4424" s="7">
        <v>272.7</v>
      </c>
      <c r="L4424" s="164">
        <v>1</v>
      </c>
      <c r="M4424" s="16">
        <v>0</v>
      </c>
      <c r="N4424" s="13">
        <v>46142</v>
      </c>
    </row>
    <row r="4425" spans="1:14" x14ac:dyDescent="0.15">
      <c r="A4425" s="163" t="s">
        <v>492</v>
      </c>
      <c r="B4425" s="164">
        <v>10216</v>
      </c>
      <c r="C4425" s="163" t="s">
        <v>491</v>
      </c>
      <c r="D4425" s="164">
        <v>2</v>
      </c>
      <c r="E4425" s="7">
        <v>490</v>
      </c>
      <c r="F4425" s="7">
        <v>0</v>
      </c>
      <c r="G4425" s="7">
        <v>0</v>
      </c>
      <c r="H4425" s="7">
        <v>0</v>
      </c>
      <c r="I4425" s="7">
        <v>490</v>
      </c>
      <c r="J4425" s="7">
        <v>0</v>
      </c>
      <c r="K4425" s="7">
        <v>490</v>
      </c>
      <c r="L4425" s="164">
        <v>1</v>
      </c>
      <c r="M4425" s="16">
        <v>0</v>
      </c>
      <c r="N4425" s="13">
        <v>46142</v>
      </c>
    </row>
    <row r="4426" spans="1:14" x14ac:dyDescent="0.15">
      <c r="A4426" s="163" t="s">
        <v>493</v>
      </c>
      <c r="B4426" s="164">
        <v>10264</v>
      </c>
      <c r="C4426" s="163" t="s">
        <v>9</v>
      </c>
      <c r="D4426" s="164">
        <v>8</v>
      </c>
      <c r="E4426" s="7">
        <v>1520</v>
      </c>
      <c r="F4426" s="7">
        <v>0</v>
      </c>
      <c r="G4426" s="7">
        <v>0</v>
      </c>
      <c r="H4426" s="7">
        <v>39.590000000000003</v>
      </c>
      <c r="I4426" s="7">
        <v>1480.41</v>
      </c>
      <c r="J4426" s="7">
        <v>0</v>
      </c>
      <c r="K4426" s="7">
        <v>1480.41</v>
      </c>
      <c r="L4426" s="164">
        <v>1</v>
      </c>
      <c r="M4426" s="16">
        <v>0</v>
      </c>
      <c r="N4426" s="13">
        <v>46142</v>
      </c>
    </row>
    <row r="4427" spans="1:14" x14ac:dyDescent="0.15">
      <c r="A4427" s="163" t="s">
        <v>587</v>
      </c>
      <c r="B4427" s="164">
        <v>10381</v>
      </c>
      <c r="C4427" s="163" t="s">
        <v>9</v>
      </c>
      <c r="D4427" s="164">
        <v>1</v>
      </c>
      <c r="E4427" s="7">
        <v>225</v>
      </c>
      <c r="F4427" s="7">
        <v>0</v>
      </c>
      <c r="G4427" s="7">
        <v>0</v>
      </c>
      <c r="H4427" s="7">
        <v>0</v>
      </c>
      <c r="I4427" s="7">
        <v>225</v>
      </c>
      <c r="J4427" s="7">
        <v>0</v>
      </c>
      <c r="K4427" s="7">
        <v>225</v>
      </c>
      <c r="L4427" s="164">
        <v>1</v>
      </c>
      <c r="M4427" s="16">
        <v>0</v>
      </c>
      <c r="N4427" s="13">
        <v>46142</v>
      </c>
    </row>
    <row r="4428" spans="1:14" x14ac:dyDescent="0.15">
      <c r="A4428" s="163" t="s">
        <v>507</v>
      </c>
      <c r="B4428" s="164">
        <v>10373</v>
      </c>
      <c r="C4428" s="163" t="s">
        <v>9</v>
      </c>
      <c r="D4428" s="164">
        <v>1</v>
      </c>
      <c r="E4428" s="7">
        <v>275</v>
      </c>
      <c r="F4428" s="7">
        <v>0</v>
      </c>
      <c r="G4428" s="7">
        <v>0</v>
      </c>
      <c r="H4428" s="7">
        <v>27.33</v>
      </c>
      <c r="I4428" s="7">
        <v>247.67</v>
      </c>
      <c r="J4428" s="7">
        <v>0</v>
      </c>
      <c r="K4428" s="7">
        <v>247.67</v>
      </c>
      <c r="L4428" s="164">
        <v>1</v>
      </c>
      <c r="M4428" s="16">
        <v>0</v>
      </c>
      <c r="N4428" s="13">
        <v>46142</v>
      </c>
    </row>
    <row r="4429" spans="1:14" x14ac:dyDescent="0.15">
      <c r="A4429" s="163" t="s">
        <v>526</v>
      </c>
      <c r="B4429" s="164">
        <v>10363</v>
      </c>
      <c r="C4429" s="163" t="s">
        <v>9</v>
      </c>
      <c r="D4429" s="164">
        <v>2</v>
      </c>
      <c r="E4429" s="7">
        <v>530</v>
      </c>
      <c r="F4429" s="7">
        <v>0</v>
      </c>
      <c r="G4429" s="7">
        <v>0</v>
      </c>
      <c r="H4429" s="7">
        <v>26.33</v>
      </c>
      <c r="I4429" s="7">
        <v>503.67</v>
      </c>
      <c r="J4429" s="7">
        <v>0</v>
      </c>
      <c r="K4429" s="7">
        <v>503.67</v>
      </c>
      <c r="L4429" s="164">
        <v>1</v>
      </c>
      <c r="M4429" s="16">
        <v>0</v>
      </c>
      <c r="N4429" s="13">
        <v>46142</v>
      </c>
    </row>
    <row r="4430" spans="1:14" x14ac:dyDescent="0.15">
      <c r="A4430" s="163" t="s">
        <v>527</v>
      </c>
      <c r="B4430" s="164">
        <v>10382</v>
      </c>
      <c r="C4430" s="163" t="s">
        <v>9</v>
      </c>
      <c r="D4430" s="164">
        <v>1</v>
      </c>
      <c r="E4430" s="7">
        <v>235</v>
      </c>
      <c r="F4430" s="7">
        <v>0</v>
      </c>
      <c r="G4430" s="7">
        <v>0</v>
      </c>
      <c r="H4430" s="7">
        <v>47</v>
      </c>
      <c r="I4430" s="7">
        <v>188</v>
      </c>
      <c r="J4430" s="7">
        <v>0</v>
      </c>
      <c r="K4430" s="7">
        <v>188</v>
      </c>
      <c r="L4430" s="164">
        <v>1</v>
      </c>
      <c r="M4430" s="16">
        <v>0</v>
      </c>
      <c r="N4430" s="13">
        <v>46142</v>
      </c>
    </row>
    <row r="4431" spans="1:14" x14ac:dyDescent="0.15">
      <c r="A4431" s="163" t="s">
        <v>508</v>
      </c>
      <c r="B4431" s="164">
        <v>10370</v>
      </c>
      <c r="C4431" s="163" t="s">
        <v>9</v>
      </c>
      <c r="D4431" s="164">
        <v>1</v>
      </c>
      <c r="E4431" s="7">
        <v>310</v>
      </c>
      <c r="F4431" s="7">
        <v>0</v>
      </c>
      <c r="G4431" s="7">
        <v>0</v>
      </c>
      <c r="H4431" s="7">
        <v>0</v>
      </c>
      <c r="I4431" s="7">
        <v>310</v>
      </c>
      <c r="J4431" s="7">
        <v>0</v>
      </c>
      <c r="K4431" s="7">
        <v>310</v>
      </c>
      <c r="L4431" s="164">
        <v>1</v>
      </c>
      <c r="M4431" s="16">
        <v>0</v>
      </c>
      <c r="N4431" s="13">
        <v>46142</v>
      </c>
    </row>
    <row r="4432" spans="1:14" x14ac:dyDescent="0.15">
      <c r="A4432" s="163" t="s">
        <v>604</v>
      </c>
      <c r="B4432" s="164">
        <v>10685</v>
      </c>
      <c r="C4432" s="163" t="s">
        <v>9</v>
      </c>
      <c r="D4432" s="164">
        <v>1</v>
      </c>
      <c r="E4432" s="7">
        <v>225</v>
      </c>
      <c r="F4432" s="7">
        <v>0</v>
      </c>
      <c r="G4432" s="7">
        <v>0</v>
      </c>
      <c r="H4432" s="7">
        <v>0</v>
      </c>
      <c r="I4432" s="7">
        <v>225</v>
      </c>
      <c r="J4432" s="7">
        <v>0</v>
      </c>
      <c r="K4432" s="7">
        <v>225</v>
      </c>
      <c r="L4432" s="164">
        <v>1</v>
      </c>
      <c r="M4432" s="16">
        <v>0</v>
      </c>
      <c r="N4432" s="13">
        <v>46142</v>
      </c>
    </row>
    <row r="4433" spans="1:14" x14ac:dyDescent="0.15">
      <c r="A4433" s="163" t="s">
        <v>529</v>
      </c>
      <c r="B4433" s="164">
        <v>10353</v>
      </c>
      <c r="C4433" s="163" t="s">
        <v>19</v>
      </c>
      <c r="D4433" s="164">
        <v>2</v>
      </c>
      <c r="E4433" s="7">
        <v>700</v>
      </c>
      <c r="F4433" s="7">
        <v>0</v>
      </c>
      <c r="G4433" s="7">
        <v>0</v>
      </c>
      <c r="H4433" s="7">
        <v>2.93</v>
      </c>
      <c r="I4433" s="7">
        <v>697.07</v>
      </c>
      <c r="J4433" s="7">
        <v>0</v>
      </c>
      <c r="K4433" s="7">
        <v>697.07</v>
      </c>
      <c r="L4433" s="164">
        <v>1</v>
      </c>
      <c r="M4433" s="16">
        <v>0</v>
      </c>
      <c r="N4433" s="13">
        <v>46142</v>
      </c>
    </row>
    <row r="4434" spans="1:14" x14ac:dyDescent="0.15">
      <c r="A4434" s="163" t="s">
        <v>496</v>
      </c>
      <c r="B4434" s="164">
        <v>10360</v>
      </c>
      <c r="C4434" s="163" t="s">
        <v>19</v>
      </c>
      <c r="D4434" s="164">
        <v>1</v>
      </c>
      <c r="E4434" s="7">
        <v>385</v>
      </c>
      <c r="F4434" s="7">
        <v>0</v>
      </c>
      <c r="G4434" s="7">
        <v>0</v>
      </c>
      <c r="H4434" s="7">
        <v>0</v>
      </c>
      <c r="I4434" s="7">
        <v>385</v>
      </c>
      <c r="J4434" s="7">
        <v>0</v>
      </c>
      <c r="K4434" s="7">
        <v>385</v>
      </c>
      <c r="L4434" s="164">
        <v>1</v>
      </c>
      <c r="M4434" s="16">
        <v>0</v>
      </c>
      <c r="N4434" s="13">
        <v>46142</v>
      </c>
    </row>
    <row r="4435" spans="1:14" x14ac:dyDescent="0.15">
      <c r="A4435" s="163" t="s">
        <v>497</v>
      </c>
      <c r="B4435" s="164">
        <v>10359</v>
      </c>
      <c r="C4435" s="163" t="s">
        <v>19</v>
      </c>
      <c r="D4435" s="164">
        <v>4</v>
      </c>
      <c r="E4435" s="7">
        <v>1540</v>
      </c>
      <c r="F4435" s="7">
        <v>0</v>
      </c>
      <c r="G4435" s="7">
        <v>0</v>
      </c>
      <c r="H4435" s="7">
        <v>0</v>
      </c>
      <c r="I4435" s="7">
        <v>1540</v>
      </c>
      <c r="J4435" s="7">
        <v>0</v>
      </c>
      <c r="K4435" s="7">
        <v>1540</v>
      </c>
      <c r="L4435" s="164">
        <v>1</v>
      </c>
      <c r="M4435" s="16">
        <v>0</v>
      </c>
      <c r="N4435" s="13">
        <v>46142</v>
      </c>
    </row>
    <row r="4436" spans="1:14" x14ac:dyDescent="0.15">
      <c r="A4436" s="163" t="s">
        <v>511</v>
      </c>
      <c r="B4436" s="164">
        <v>10227</v>
      </c>
      <c r="C4436" s="163" t="s">
        <v>19</v>
      </c>
      <c r="D4436" s="164">
        <v>2</v>
      </c>
      <c r="E4436" s="7">
        <v>770</v>
      </c>
      <c r="F4436" s="7">
        <v>0</v>
      </c>
      <c r="G4436" s="7">
        <v>0</v>
      </c>
      <c r="H4436" s="7">
        <v>0</v>
      </c>
      <c r="I4436" s="7">
        <v>770</v>
      </c>
      <c r="J4436" s="7">
        <v>0</v>
      </c>
      <c r="K4436" s="7">
        <v>770</v>
      </c>
      <c r="L4436" s="164">
        <v>1</v>
      </c>
      <c r="M4436" s="16">
        <v>0</v>
      </c>
      <c r="N4436" s="13">
        <v>46142</v>
      </c>
    </row>
    <row r="4437" spans="1:14" x14ac:dyDescent="0.15">
      <c r="A4437" s="163" t="s">
        <v>498</v>
      </c>
      <c r="B4437" s="164">
        <v>10356</v>
      </c>
      <c r="C4437" s="163" t="s">
        <v>19</v>
      </c>
      <c r="D4437" s="164">
        <v>1</v>
      </c>
      <c r="E4437" s="7">
        <v>360</v>
      </c>
      <c r="F4437" s="7">
        <v>0</v>
      </c>
      <c r="G4437" s="7">
        <v>0</v>
      </c>
      <c r="H4437" s="7">
        <v>0</v>
      </c>
      <c r="I4437" s="7">
        <v>360</v>
      </c>
      <c r="J4437" s="7">
        <v>0</v>
      </c>
      <c r="K4437" s="7">
        <v>360</v>
      </c>
      <c r="L4437" s="164">
        <v>1</v>
      </c>
      <c r="M4437" s="16">
        <v>0</v>
      </c>
      <c r="N4437" s="13">
        <v>46142</v>
      </c>
    </row>
    <row r="4438" spans="1:14" x14ac:dyDescent="0.15">
      <c r="A4438" s="163" t="s">
        <v>568</v>
      </c>
      <c r="B4438" s="164">
        <v>10545</v>
      </c>
      <c r="C4438" s="163" t="s">
        <v>19</v>
      </c>
      <c r="D4438" s="164">
        <v>1</v>
      </c>
      <c r="E4438" s="7">
        <v>340</v>
      </c>
      <c r="F4438" s="7">
        <v>0</v>
      </c>
      <c r="G4438" s="7">
        <v>0</v>
      </c>
      <c r="H4438" s="7">
        <v>0</v>
      </c>
      <c r="I4438" s="7">
        <v>340</v>
      </c>
      <c r="J4438" s="7">
        <v>0</v>
      </c>
      <c r="K4438" s="7">
        <v>340</v>
      </c>
      <c r="L4438" s="164">
        <v>1</v>
      </c>
      <c r="M4438" s="16">
        <v>0</v>
      </c>
      <c r="N4438" s="13">
        <v>46142</v>
      </c>
    </row>
    <row r="4439" spans="1:14" x14ac:dyDescent="0.15">
      <c r="A4439" s="163" t="s">
        <v>512</v>
      </c>
      <c r="B4439" s="164">
        <v>10427</v>
      </c>
      <c r="C4439" s="163" t="s">
        <v>12</v>
      </c>
      <c r="D4439" s="164">
        <v>2</v>
      </c>
      <c r="E4439" s="7">
        <v>718</v>
      </c>
      <c r="F4439" s="7">
        <v>0</v>
      </c>
      <c r="G4439" s="7">
        <v>0</v>
      </c>
      <c r="H4439" s="7">
        <v>0</v>
      </c>
      <c r="I4439" s="7">
        <v>718</v>
      </c>
      <c r="J4439" s="7">
        <v>0</v>
      </c>
      <c r="K4439" s="7">
        <v>718</v>
      </c>
      <c r="L4439" s="164">
        <v>1</v>
      </c>
      <c r="M4439" s="16">
        <v>0</v>
      </c>
      <c r="N4439" s="13">
        <v>46142</v>
      </c>
    </row>
    <row r="4440" spans="1:14" x14ac:dyDescent="0.15">
      <c r="A4440" s="163" t="s">
        <v>739</v>
      </c>
      <c r="B4440" s="164">
        <v>10653</v>
      </c>
      <c r="C4440" s="163" t="s">
        <v>4</v>
      </c>
      <c r="D4440" s="164">
        <v>1</v>
      </c>
      <c r="E4440" s="7">
        <v>275</v>
      </c>
      <c r="F4440" s="7">
        <v>0</v>
      </c>
      <c r="G4440" s="7">
        <v>0</v>
      </c>
      <c r="H4440" s="7">
        <v>0</v>
      </c>
      <c r="I4440" s="7">
        <v>275</v>
      </c>
      <c r="J4440" s="7">
        <v>0</v>
      </c>
      <c r="K4440" s="7">
        <v>275</v>
      </c>
      <c r="L4440" s="164">
        <v>1</v>
      </c>
      <c r="M4440" s="16">
        <v>0</v>
      </c>
      <c r="N4440" s="13">
        <v>46142</v>
      </c>
    </row>
    <row r="4441" spans="1:14" x14ac:dyDescent="0.15">
      <c r="A4441" s="163" t="s">
        <v>565</v>
      </c>
      <c r="B4441" s="164">
        <v>10403</v>
      </c>
      <c r="C4441" s="163" t="s">
        <v>35</v>
      </c>
      <c r="D4441" s="164">
        <v>1</v>
      </c>
      <c r="E4441" s="7">
        <v>335</v>
      </c>
      <c r="F4441" s="7">
        <v>0</v>
      </c>
      <c r="G4441" s="7">
        <v>0</v>
      </c>
      <c r="H4441" s="7">
        <v>0</v>
      </c>
      <c r="I4441" s="7">
        <v>335</v>
      </c>
      <c r="J4441" s="7">
        <v>0</v>
      </c>
      <c r="K4441" s="7">
        <v>335</v>
      </c>
      <c r="L4441" s="164">
        <v>1</v>
      </c>
      <c r="M4441" s="16">
        <v>0</v>
      </c>
      <c r="N4441" s="13">
        <v>46142</v>
      </c>
    </row>
    <row r="4442" spans="1:14" x14ac:dyDescent="0.15">
      <c r="A4442" s="163" t="s">
        <v>410</v>
      </c>
      <c r="B4442" s="164">
        <v>10263</v>
      </c>
      <c r="C4442" s="163" t="s">
        <v>399</v>
      </c>
      <c r="D4442" s="164">
        <v>1</v>
      </c>
      <c r="E4442" s="7">
        <v>0</v>
      </c>
      <c r="F4442" s="7">
        <v>0</v>
      </c>
      <c r="G4442" s="7">
        <v>0</v>
      </c>
      <c r="H4442" s="7">
        <v>0</v>
      </c>
      <c r="I4442" s="7">
        <v>0</v>
      </c>
      <c r="J4442" s="7">
        <v>0</v>
      </c>
      <c r="K4442" s="7">
        <v>0</v>
      </c>
      <c r="L4442" s="164">
        <v>0</v>
      </c>
      <c r="M4442" s="16">
        <v>0</v>
      </c>
      <c r="N4442" s="13">
        <v>46142</v>
      </c>
    </row>
    <row r="4443" spans="1:14" x14ac:dyDescent="0.15">
      <c r="A4443" s="163" t="s">
        <v>192</v>
      </c>
      <c r="B4443" s="164">
        <v>10490</v>
      </c>
      <c r="C4443" s="163" t="s">
        <v>98</v>
      </c>
      <c r="D4443" s="164">
        <v>2</v>
      </c>
      <c r="E4443" s="7">
        <v>50</v>
      </c>
      <c r="F4443" s="7">
        <v>0</v>
      </c>
      <c r="G4443" s="7">
        <v>0</v>
      </c>
      <c r="H4443" s="7">
        <v>0</v>
      </c>
      <c r="I4443" s="7">
        <v>50</v>
      </c>
      <c r="J4443" s="7">
        <v>0</v>
      </c>
      <c r="K4443" s="7">
        <v>50</v>
      </c>
      <c r="L4443" s="164">
        <v>1</v>
      </c>
      <c r="M4443" s="16">
        <v>0</v>
      </c>
      <c r="N4443" s="13">
        <v>46142</v>
      </c>
    </row>
    <row r="4444" spans="1:14" x14ac:dyDescent="0.15">
      <c r="A4444" s="163" t="s">
        <v>613</v>
      </c>
      <c r="B4444" s="164">
        <v>10493</v>
      </c>
      <c r="C4444" s="163" t="s">
        <v>98</v>
      </c>
      <c r="D4444" s="164">
        <v>2</v>
      </c>
      <c r="E4444" s="7">
        <v>116</v>
      </c>
      <c r="F4444" s="7">
        <v>0</v>
      </c>
      <c r="G4444" s="7">
        <v>0</v>
      </c>
      <c r="H4444" s="7">
        <v>0</v>
      </c>
      <c r="I4444" s="7">
        <v>116</v>
      </c>
      <c r="J4444" s="7">
        <v>0</v>
      </c>
      <c r="K4444" s="7">
        <v>116</v>
      </c>
      <c r="L4444" s="164">
        <v>1</v>
      </c>
      <c r="M4444" s="16">
        <v>0</v>
      </c>
      <c r="N4444" s="13">
        <v>46142</v>
      </c>
    </row>
    <row r="4445" spans="1:14" x14ac:dyDescent="0.15">
      <c r="A4445" s="163" t="s">
        <v>433</v>
      </c>
      <c r="B4445" s="164">
        <v>10405</v>
      </c>
      <c r="C4445" s="163" t="s">
        <v>399</v>
      </c>
      <c r="D4445" s="164">
        <v>2</v>
      </c>
      <c r="E4445" s="7">
        <v>0</v>
      </c>
      <c r="F4445" s="7">
        <v>0</v>
      </c>
      <c r="G4445" s="7">
        <v>0</v>
      </c>
      <c r="H4445" s="7">
        <v>0</v>
      </c>
      <c r="I4445" s="7">
        <v>0</v>
      </c>
      <c r="J4445" s="7">
        <v>0</v>
      </c>
      <c r="K4445" s="7">
        <v>0</v>
      </c>
      <c r="L4445" s="164">
        <v>0</v>
      </c>
      <c r="M4445" s="16">
        <v>0</v>
      </c>
      <c r="N4445" s="13">
        <v>46142</v>
      </c>
    </row>
    <row r="4446" spans="1:14" x14ac:dyDescent="0.15">
      <c r="A4446" s="163" t="s">
        <v>500</v>
      </c>
      <c r="B4446" s="164">
        <v>10494</v>
      </c>
      <c r="C4446" s="163" t="s">
        <v>98</v>
      </c>
      <c r="D4446" s="164">
        <v>3</v>
      </c>
      <c r="E4446" s="7">
        <v>114</v>
      </c>
      <c r="F4446" s="7">
        <v>0</v>
      </c>
      <c r="G4446" s="7">
        <v>0</v>
      </c>
      <c r="H4446" s="7">
        <v>0.32</v>
      </c>
      <c r="I4446" s="7">
        <v>113.68</v>
      </c>
      <c r="J4446" s="7">
        <v>0</v>
      </c>
      <c r="K4446" s="7">
        <v>113.68</v>
      </c>
      <c r="L4446" s="164">
        <v>1</v>
      </c>
      <c r="M4446" s="16">
        <v>0</v>
      </c>
      <c r="N4446" s="13">
        <v>46142</v>
      </c>
    </row>
    <row r="4447" spans="1:14" x14ac:dyDescent="0.15">
      <c r="A4447" s="163" t="s">
        <v>872</v>
      </c>
      <c r="B4447" s="164">
        <v>10754</v>
      </c>
      <c r="C4447" s="163" t="s">
        <v>727</v>
      </c>
      <c r="D4447" s="164">
        <v>2</v>
      </c>
      <c r="E4447" s="7">
        <v>418</v>
      </c>
      <c r="F4447" s="7">
        <v>0</v>
      </c>
      <c r="G4447" s="7">
        <v>0</v>
      </c>
      <c r="H4447" s="7">
        <v>0</v>
      </c>
      <c r="I4447" s="7">
        <v>418</v>
      </c>
      <c r="J4447" s="7">
        <v>0</v>
      </c>
      <c r="K4447" s="7">
        <v>418</v>
      </c>
      <c r="L4447" s="164">
        <v>1</v>
      </c>
      <c r="M4447" s="16">
        <v>0</v>
      </c>
      <c r="N4447" s="13">
        <v>46142</v>
      </c>
    </row>
    <row r="4448" spans="1:14" x14ac:dyDescent="0.15">
      <c r="A4448" s="163" t="s">
        <v>874</v>
      </c>
      <c r="B4448" s="164">
        <v>10746</v>
      </c>
      <c r="C4448" s="163" t="s">
        <v>727</v>
      </c>
      <c r="D4448" s="164">
        <v>1</v>
      </c>
      <c r="E4448" s="7">
        <v>209</v>
      </c>
      <c r="F4448" s="7">
        <v>0</v>
      </c>
      <c r="G4448" s="7">
        <v>0</v>
      </c>
      <c r="H4448" s="7">
        <v>0</v>
      </c>
      <c r="I4448" s="7">
        <v>209</v>
      </c>
      <c r="J4448" s="7">
        <v>0</v>
      </c>
      <c r="K4448" s="7">
        <v>209</v>
      </c>
      <c r="L4448" s="164">
        <v>1</v>
      </c>
      <c r="M4448" s="16">
        <v>0</v>
      </c>
      <c r="N4448" s="13">
        <v>46142</v>
      </c>
    </row>
    <row r="4449" spans="1:14" x14ac:dyDescent="0.15">
      <c r="A4449" s="163" t="s">
        <v>832</v>
      </c>
      <c r="B4449" s="164">
        <v>10698</v>
      </c>
      <c r="C4449" s="163" t="s">
        <v>399</v>
      </c>
      <c r="D4449" s="164">
        <v>1</v>
      </c>
      <c r="E4449" s="7">
        <v>0</v>
      </c>
      <c r="F4449" s="7">
        <v>0</v>
      </c>
      <c r="G4449" s="7">
        <v>0</v>
      </c>
      <c r="H4449" s="7">
        <v>0</v>
      </c>
      <c r="I4449" s="7">
        <v>0</v>
      </c>
      <c r="J4449" s="7">
        <v>0</v>
      </c>
      <c r="K4449" s="7">
        <v>0</v>
      </c>
      <c r="L4449" s="164">
        <v>0</v>
      </c>
      <c r="M4449" s="16">
        <v>0</v>
      </c>
      <c r="N4449" s="13">
        <v>46142</v>
      </c>
    </row>
    <row r="4450" spans="1:14" x14ac:dyDescent="0.15">
      <c r="A4450" s="163" t="s">
        <v>868</v>
      </c>
      <c r="B4450" s="164">
        <v>10522</v>
      </c>
      <c r="C4450" s="163" t="s">
        <v>399</v>
      </c>
      <c r="D4450" s="164">
        <v>1</v>
      </c>
      <c r="E4450" s="7">
        <v>0</v>
      </c>
      <c r="F4450" s="7">
        <v>0</v>
      </c>
      <c r="G4450" s="7">
        <v>0</v>
      </c>
      <c r="H4450" s="7">
        <v>0</v>
      </c>
      <c r="I4450" s="7">
        <v>0</v>
      </c>
      <c r="J4450" s="7">
        <v>0</v>
      </c>
      <c r="K4450" s="7">
        <v>0</v>
      </c>
      <c r="L4450" s="164">
        <v>0</v>
      </c>
      <c r="M4450" s="16">
        <v>0</v>
      </c>
      <c r="N4450" s="13">
        <v>46142</v>
      </c>
    </row>
    <row r="4451" spans="1:14" x14ac:dyDescent="0.15">
      <c r="A4451" s="163" t="s">
        <v>466</v>
      </c>
      <c r="B4451" s="164">
        <v>10749</v>
      </c>
      <c r="C4451" s="163" t="s">
        <v>727</v>
      </c>
      <c r="D4451" s="164">
        <v>3</v>
      </c>
      <c r="E4451" s="7">
        <v>537</v>
      </c>
      <c r="F4451" s="7">
        <v>0</v>
      </c>
      <c r="G4451" s="7">
        <v>0</v>
      </c>
      <c r="H4451" s="7">
        <v>0</v>
      </c>
      <c r="I4451" s="7">
        <v>537</v>
      </c>
      <c r="J4451" s="7">
        <v>0</v>
      </c>
      <c r="K4451" s="7">
        <v>537</v>
      </c>
      <c r="L4451" s="164">
        <v>1</v>
      </c>
      <c r="M4451" s="16">
        <v>0</v>
      </c>
      <c r="N4451" s="13">
        <v>46143</v>
      </c>
    </row>
    <row r="4452" spans="1:14" x14ac:dyDescent="0.15">
      <c r="A4452" s="163" t="s">
        <v>477</v>
      </c>
      <c r="B4452" s="164">
        <v>10449</v>
      </c>
      <c r="C4452" s="163" t="s">
        <v>38</v>
      </c>
      <c r="D4452" s="164">
        <v>1</v>
      </c>
      <c r="E4452" s="7">
        <v>260</v>
      </c>
      <c r="F4452" s="7">
        <v>0</v>
      </c>
      <c r="G4452" s="7">
        <v>0</v>
      </c>
      <c r="H4452" s="7">
        <v>0</v>
      </c>
      <c r="I4452" s="7">
        <v>260</v>
      </c>
      <c r="J4452" s="7">
        <v>0</v>
      </c>
      <c r="K4452" s="7">
        <v>260</v>
      </c>
      <c r="L4452" s="164">
        <v>1</v>
      </c>
      <c r="M4452" s="16">
        <v>0</v>
      </c>
      <c r="N4452" s="13">
        <v>46143</v>
      </c>
    </row>
    <row r="4453" spans="1:14" x14ac:dyDescent="0.15">
      <c r="A4453" s="163" t="s">
        <v>517</v>
      </c>
      <c r="B4453" s="164">
        <v>10070</v>
      </c>
      <c r="C4453" s="163" t="s">
        <v>481</v>
      </c>
      <c r="D4453" s="164">
        <v>1</v>
      </c>
      <c r="E4453" s="7">
        <v>275</v>
      </c>
      <c r="F4453" s="7">
        <v>0</v>
      </c>
      <c r="G4453" s="7">
        <v>0</v>
      </c>
      <c r="H4453" s="7">
        <v>0</v>
      </c>
      <c r="I4453" s="7">
        <v>275</v>
      </c>
      <c r="J4453" s="7">
        <v>0</v>
      </c>
      <c r="K4453" s="7">
        <v>275</v>
      </c>
      <c r="L4453" s="164">
        <v>1</v>
      </c>
      <c r="M4453" s="16">
        <v>0</v>
      </c>
      <c r="N4453" s="13">
        <v>46143</v>
      </c>
    </row>
    <row r="4454" spans="1:14" x14ac:dyDescent="0.15">
      <c r="A4454" s="163" t="s">
        <v>554</v>
      </c>
      <c r="B4454" s="164">
        <v>10067</v>
      </c>
      <c r="C4454" s="163" t="s">
        <v>481</v>
      </c>
      <c r="D4454" s="164">
        <v>1</v>
      </c>
      <c r="E4454" s="7">
        <v>275</v>
      </c>
      <c r="F4454" s="7">
        <v>0</v>
      </c>
      <c r="G4454" s="7">
        <v>0</v>
      </c>
      <c r="H4454" s="7">
        <v>0</v>
      </c>
      <c r="I4454" s="7">
        <v>275</v>
      </c>
      <c r="J4454" s="7">
        <v>0</v>
      </c>
      <c r="K4454" s="7">
        <v>275</v>
      </c>
      <c r="L4454" s="164">
        <v>1</v>
      </c>
      <c r="M4454" s="16">
        <v>0</v>
      </c>
      <c r="N4454" s="13">
        <v>46143</v>
      </c>
    </row>
    <row r="4455" spans="1:14" x14ac:dyDescent="0.15">
      <c r="A4455" s="163" t="s">
        <v>504</v>
      </c>
      <c r="B4455" s="164">
        <v>10125</v>
      </c>
      <c r="C4455" s="163" t="s">
        <v>483</v>
      </c>
      <c r="D4455" s="164">
        <v>1</v>
      </c>
      <c r="E4455" s="7">
        <v>275</v>
      </c>
      <c r="F4455" s="7">
        <v>0</v>
      </c>
      <c r="G4455" s="7">
        <v>0</v>
      </c>
      <c r="H4455" s="7">
        <v>0</v>
      </c>
      <c r="I4455" s="7">
        <v>275</v>
      </c>
      <c r="J4455" s="7">
        <v>0</v>
      </c>
      <c r="K4455" s="7">
        <v>275</v>
      </c>
      <c r="L4455" s="164">
        <v>1</v>
      </c>
      <c r="M4455" s="16">
        <v>0</v>
      </c>
      <c r="N4455" s="13">
        <v>46143</v>
      </c>
    </row>
    <row r="4456" spans="1:14" x14ac:dyDescent="0.15">
      <c r="A4456" s="163" t="s">
        <v>629</v>
      </c>
      <c r="B4456" s="164">
        <v>10115</v>
      </c>
      <c r="C4456" s="163" t="s">
        <v>483</v>
      </c>
      <c r="D4456" s="164">
        <v>1</v>
      </c>
      <c r="E4456" s="7">
        <v>275</v>
      </c>
      <c r="F4456" s="7">
        <v>0</v>
      </c>
      <c r="G4456" s="7">
        <v>0</v>
      </c>
      <c r="H4456" s="7">
        <v>0</v>
      </c>
      <c r="I4456" s="7">
        <v>275</v>
      </c>
      <c r="J4456" s="7">
        <v>0</v>
      </c>
      <c r="K4456" s="7">
        <v>275</v>
      </c>
      <c r="L4456" s="164">
        <v>1</v>
      </c>
      <c r="M4456" s="16">
        <v>0</v>
      </c>
      <c r="N4456" s="13">
        <v>46143</v>
      </c>
    </row>
    <row r="4457" spans="1:14" x14ac:dyDescent="0.15">
      <c r="A4457" s="163" t="s">
        <v>487</v>
      </c>
      <c r="B4457" s="164">
        <v>10442</v>
      </c>
      <c r="C4457" s="163" t="s">
        <v>99</v>
      </c>
      <c r="D4457" s="164">
        <v>3</v>
      </c>
      <c r="E4457" s="7">
        <v>249</v>
      </c>
      <c r="F4457" s="7">
        <v>0</v>
      </c>
      <c r="G4457" s="7">
        <v>0</v>
      </c>
      <c r="H4457" s="7">
        <v>0</v>
      </c>
      <c r="I4457" s="7">
        <v>249</v>
      </c>
      <c r="J4457" s="7">
        <v>0</v>
      </c>
      <c r="K4457" s="7">
        <v>249</v>
      </c>
      <c r="L4457" s="164">
        <v>1</v>
      </c>
      <c r="M4457" s="16">
        <v>0</v>
      </c>
      <c r="N4457" s="13">
        <v>46143</v>
      </c>
    </row>
    <row r="4458" spans="1:14" x14ac:dyDescent="0.15">
      <c r="A4458" s="163" t="s">
        <v>585</v>
      </c>
      <c r="B4458" s="164">
        <v>10441</v>
      </c>
      <c r="C4458" s="163" t="s">
        <v>99</v>
      </c>
      <c r="D4458" s="164">
        <v>1</v>
      </c>
      <c r="E4458" s="7">
        <v>250</v>
      </c>
      <c r="F4458" s="7">
        <v>0</v>
      </c>
      <c r="G4458" s="7">
        <v>0</v>
      </c>
      <c r="H4458" s="7">
        <v>0</v>
      </c>
      <c r="I4458" s="7">
        <v>250</v>
      </c>
      <c r="J4458" s="7">
        <v>0</v>
      </c>
      <c r="K4458" s="7">
        <v>250</v>
      </c>
      <c r="L4458" s="164">
        <v>1</v>
      </c>
      <c r="M4458" s="16">
        <v>0</v>
      </c>
      <c r="N4458" s="13">
        <v>46143</v>
      </c>
    </row>
    <row r="4459" spans="1:14" x14ac:dyDescent="0.15">
      <c r="A4459" s="163" t="s">
        <v>505</v>
      </c>
      <c r="B4459" s="164">
        <v>10470</v>
      </c>
      <c r="C4459" s="163" t="s">
        <v>5</v>
      </c>
      <c r="D4459" s="164">
        <v>1</v>
      </c>
      <c r="E4459" s="7">
        <v>275</v>
      </c>
      <c r="F4459" s="7">
        <v>0</v>
      </c>
      <c r="G4459" s="7">
        <v>0</v>
      </c>
      <c r="H4459" s="7">
        <v>0</v>
      </c>
      <c r="I4459" s="7">
        <v>275</v>
      </c>
      <c r="J4459" s="7">
        <v>0</v>
      </c>
      <c r="K4459" s="7">
        <v>275</v>
      </c>
      <c r="L4459" s="164">
        <v>1</v>
      </c>
      <c r="M4459" s="16">
        <v>0</v>
      </c>
      <c r="N4459" s="13">
        <v>46143</v>
      </c>
    </row>
    <row r="4460" spans="1:14" x14ac:dyDescent="0.15">
      <c r="A4460" s="163" t="s">
        <v>506</v>
      </c>
      <c r="B4460" s="164">
        <v>10221</v>
      </c>
      <c r="C4460" s="163" t="s">
        <v>491</v>
      </c>
      <c r="D4460" s="164">
        <v>1</v>
      </c>
      <c r="E4460" s="7">
        <v>255</v>
      </c>
      <c r="F4460" s="7">
        <v>0</v>
      </c>
      <c r="G4460" s="7">
        <v>0</v>
      </c>
      <c r="H4460" s="7">
        <v>0</v>
      </c>
      <c r="I4460" s="7">
        <v>255</v>
      </c>
      <c r="J4460" s="7">
        <v>0</v>
      </c>
      <c r="K4460" s="7">
        <v>255</v>
      </c>
      <c r="L4460" s="164">
        <v>1</v>
      </c>
      <c r="M4460" s="16">
        <v>0</v>
      </c>
      <c r="N4460" s="13">
        <v>46143</v>
      </c>
    </row>
    <row r="4461" spans="1:14" x14ac:dyDescent="0.15">
      <c r="A4461" s="163" t="s">
        <v>490</v>
      </c>
      <c r="B4461" s="164">
        <v>10223</v>
      </c>
      <c r="C4461" s="163" t="s">
        <v>491</v>
      </c>
      <c r="D4461" s="164">
        <v>1</v>
      </c>
      <c r="E4461" s="7">
        <v>275</v>
      </c>
      <c r="F4461" s="7">
        <v>0</v>
      </c>
      <c r="G4461" s="7">
        <v>0</v>
      </c>
      <c r="H4461" s="7">
        <v>0</v>
      </c>
      <c r="I4461" s="7">
        <v>275</v>
      </c>
      <c r="J4461" s="7">
        <v>0</v>
      </c>
      <c r="K4461" s="7">
        <v>275</v>
      </c>
      <c r="L4461" s="164">
        <v>1</v>
      </c>
      <c r="M4461" s="16">
        <v>0</v>
      </c>
      <c r="N4461" s="13">
        <v>46143</v>
      </c>
    </row>
    <row r="4462" spans="1:14" x14ac:dyDescent="0.15">
      <c r="A4462" s="163" t="s">
        <v>493</v>
      </c>
      <c r="B4462" s="164">
        <v>10264</v>
      </c>
      <c r="C4462" s="163" t="s">
        <v>9</v>
      </c>
      <c r="D4462" s="164">
        <v>3</v>
      </c>
      <c r="E4462" s="7">
        <v>570</v>
      </c>
      <c r="F4462" s="7">
        <v>0</v>
      </c>
      <c r="G4462" s="7">
        <v>0</v>
      </c>
      <c r="H4462" s="7">
        <v>29.4</v>
      </c>
      <c r="I4462" s="7">
        <v>540.6</v>
      </c>
      <c r="J4462" s="7">
        <v>0</v>
      </c>
      <c r="K4462" s="7">
        <v>540.6</v>
      </c>
      <c r="L4462" s="164">
        <v>1</v>
      </c>
      <c r="M4462" s="16">
        <v>0</v>
      </c>
      <c r="N4462" s="13">
        <v>46143</v>
      </c>
    </row>
    <row r="4463" spans="1:14" x14ac:dyDescent="0.15">
      <c r="A4463" s="163" t="s">
        <v>494</v>
      </c>
      <c r="B4463" s="164">
        <v>10377</v>
      </c>
      <c r="C4463" s="163" t="s">
        <v>9</v>
      </c>
      <c r="D4463" s="164">
        <v>1</v>
      </c>
      <c r="E4463" s="7">
        <v>345</v>
      </c>
      <c r="F4463" s="7">
        <v>0</v>
      </c>
      <c r="G4463" s="7">
        <v>0</v>
      </c>
      <c r="H4463" s="7">
        <v>0</v>
      </c>
      <c r="I4463" s="7">
        <v>345</v>
      </c>
      <c r="J4463" s="7">
        <v>0</v>
      </c>
      <c r="K4463" s="7">
        <v>345</v>
      </c>
      <c r="L4463" s="164">
        <v>1</v>
      </c>
      <c r="M4463" s="16">
        <v>0</v>
      </c>
      <c r="N4463" s="13">
        <v>46143</v>
      </c>
    </row>
    <row r="4464" spans="1:14" x14ac:dyDescent="0.15">
      <c r="A4464" s="163" t="s">
        <v>768</v>
      </c>
      <c r="B4464" s="164">
        <v>10369</v>
      </c>
      <c r="C4464" s="163" t="s">
        <v>9</v>
      </c>
      <c r="D4464" s="164">
        <v>1</v>
      </c>
      <c r="E4464" s="7">
        <v>225</v>
      </c>
      <c r="F4464" s="7">
        <v>0</v>
      </c>
      <c r="G4464" s="7">
        <v>0</v>
      </c>
      <c r="H4464" s="7">
        <v>17.420000000000002</v>
      </c>
      <c r="I4464" s="7">
        <v>207.58</v>
      </c>
      <c r="J4464" s="7">
        <v>0</v>
      </c>
      <c r="K4464" s="7">
        <v>207.58</v>
      </c>
      <c r="L4464" s="164">
        <v>1</v>
      </c>
      <c r="M4464" s="16">
        <v>0</v>
      </c>
      <c r="N4464" s="13">
        <v>46143</v>
      </c>
    </row>
    <row r="4465" spans="1:14" x14ac:dyDescent="0.15">
      <c r="A4465" s="163" t="s">
        <v>527</v>
      </c>
      <c r="B4465" s="164">
        <v>10382</v>
      </c>
      <c r="C4465" s="163" t="s">
        <v>9</v>
      </c>
      <c r="D4465" s="164">
        <v>1</v>
      </c>
      <c r="E4465" s="7">
        <v>235</v>
      </c>
      <c r="F4465" s="7">
        <v>0</v>
      </c>
      <c r="G4465" s="7">
        <v>0</v>
      </c>
      <c r="H4465" s="7">
        <v>18.18</v>
      </c>
      <c r="I4465" s="7">
        <v>216.82</v>
      </c>
      <c r="J4465" s="7">
        <v>0</v>
      </c>
      <c r="K4465" s="7">
        <v>216.82</v>
      </c>
      <c r="L4465" s="164">
        <v>1</v>
      </c>
      <c r="M4465" s="16">
        <v>0</v>
      </c>
      <c r="N4465" s="13">
        <v>46143</v>
      </c>
    </row>
    <row r="4466" spans="1:14" x14ac:dyDescent="0.15">
      <c r="A4466" s="163" t="s">
        <v>529</v>
      </c>
      <c r="B4466" s="164">
        <v>10353</v>
      </c>
      <c r="C4466" s="163" t="s">
        <v>19</v>
      </c>
      <c r="D4466" s="164">
        <v>1</v>
      </c>
      <c r="E4466" s="7">
        <v>350</v>
      </c>
      <c r="F4466" s="7">
        <v>0</v>
      </c>
      <c r="G4466" s="7">
        <v>0</v>
      </c>
      <c r="H4466" s="7">
        <v>70</v>
      </c>
      <c r="I4466" s="7">
        <v>280</v>
      </c>
      <c r="J4466" s="7">
        <v>0</v>
      </c>
      <c r="K4466" s="7">
        <v>280</v>
      </c>
      <c r="L4466" s="164">
        <v>1</v>
      </c>
      <c r="M4466" s="16">
        <v>0</v>
      </c>
      <c r="N4466" s="13">
        <v>46143</v>
      </c>
    </row>
    <row r="4467" spans="1:14" x14ac:dyDescent="0.15">
      <c r="A4467" s="163" t="s">
        <v>511</v>
      </c>
      <c r="B4467" s="164">
        <v>10227</v>
      </c>
      <c r="C4467" s="163" t="s">
        <v>19</v>
      </c>
      <c r="D4467" s="164">
        <v>1</v>
      </c>
      <c r="E4467" s="7">
        <v>385</v>
      </c>
      <c r="F4467" s="7">
        <v>0</v>
      </c>
      <c r="G4467" s="7">
        <v>0</v>
      </c>
      <c r="H4467" s="7">
        <v>0</v>
      </c>
      <c r="I4467" s="7">
        <v>385</v>
      </c>
      <c r="J4467" s="7">
        <v>0</v>
      </c>
      <c r="K4467" s="7">
        <v>385</v>
      </c>
      <c r="L4467" s="164">
        <v>1</v>
      </c>
      <c r="M4467" s="16">
        <v>0</v>
      </c>
      <c r="N4467" s="13">
        <v>46143</v>
      </c>
    </row>
    <row r="4468" spans="1:14" x14ac:dyDescent="0.15">
      <c r="A4468" s="163" t="s">
        <v>659</v>
      </c>
      <c r="B4468" s="164">
        <v>10142</v>
      </c>
      <c r="C4468" s="163" t="s">
        <v>79</v>
      </c>
      <c r="D4468" s="164">
        <v>1</v>
      </c>
      <c r="E4468" s="7">
        <v>320</v>
      </c>
      <c r="F4468" s="7">
        <v>0</v>
      </c>
      <c r="G4468" s="7">
        <v>0</v>
      </c>
      <c r="H4468" s="7">
        <v>0</v>
      </c>
      <c r="I4468" s="7">
        <v>320</v>
      </c>
      <c r="J4468" s="7">
        <v>0</v>
      </c>
      <c r="K4468" s="7">
        <v>320</v>
      </c>
      <c r="L4468" s="164">
        <v>1</v>
      </c>
      <c r="M4468" s="16">
        <v>0</v>
      </c>
      <c r="N4468" s="13">
        <v>46143</v>
      </c>
    </row>
    <row r="4469" spans="1:14" x14ac:dyDescent="0.15">
      <c r="A4469" s="163" t="s">
        <v>565</v>
      </c>
      <c r="B4469" s="164">
        <v>10403</v>
      </c>
      <c r="C4469" s="163" t="s">
        <v>35</v>
      </c>
      <c r="D4469" s="164">
        <v>1</v>
      </c>
      <c r="E4469" s="7">
        <v>335</v>
      </c>
      <c r="F4469" s="7">
        <v>0</v>
      </c>
      <c r="G4469" s="7">
        <v>0</v>
      </c>
      <c r="H4469" s="7">
        <v>0</v>
      </c>
      <c r="I4469" s="7">
        <v>335</v>
      </c>
      <c r="J4469" s="7">
        <v>0</v>
      </c>
      <c r="K4469" s="7">
        <v>335</v>
      </c>
      <c r="L4469" s="164">
        <v>1</v>
      </c>
      <c r="M4469" s="16">
        <v>0</v>
      </c>
      <c r="N4469" s="13">
        <v>46143</v>
      </c>
    </row>
    <row r="4470" spans="1:14" x14ac:dyDescent="0.15">
      <c r="A4470" s="163" t="s">
        <v>427</v>
      </c>
      <c r="B4470" s="164">
        <v>10633</v>
      </c>
      <c r="C4470" s="163" t="s">
        <v>727</v>
      </c>
      <c r="D4470" s="164">
        <v>1</v>
      </c>
      <c r="E4470" s="7">
        <v>159</v>
      </c>
      <c r="F4470" s="7">
        <v>0</v>
      </c>
      <c r="G4470" s="7">
        <v>0</v>
      </c>
      <c r="H4470" s="7">
        <v>0</v>
      </c>
      <c r="I4470" s="7">
        <v>159</v>
      </c>
      <c r="J4470" s="7">
        <v>0</v>
      </c>
      <c r="K4470" s="7">
        <v>159</v>
      </c>
      <c r="L4470" s="164">
        <v>1</v>
      </c>
      <c r="M4470" s="16">
        <v>0</v>
      </c>
      <c r="N4470" s="13">
        <v>46143</v>
      </c>
    </row>
    <row r="4471" spans="1:14" x14ac:dyDescent="0.15">
      <c r="A4471" s="163" t="s">
        <v>872</v>
      </c>
      <c r="B4471" s="164">
        <v>10754</v>
      </c>
      <c r="C4471" s="163" t="s">
        <v>727</v>
      </c>
      <c r="D4471" s="164">
        <v>1</v>
      </c>
      <c r="E4471" s="7">
        <v>209</v>
      </c>
      <c r="F4471" s="7">
        <v>0</v>
      </c>
      <c r="G4471" s="7">
        <v>0</v>
      </c>
      <c r="H4471" s="7">
        <v>0</v>
      </c>
      <c r="I4471" s="7">
        <v>209</v>
      </c>
      <c r="J4471" s="7">
        <v>0</v>
      </c>
      <c r="K4471" s="7">
        <v>209</v>
      </c>
      <c r="L4471" s="164">
        <v>1</v>
      </c>
      <c r="M4471" s="16">
        <v>0</v>
      </c>
      <c r="N4471" s="13">
        <v>46143</v>
      </c>
    </row>
    <row r="4472" spans="1:14" x14ac:dyDescent="0.15">
      <c r="A4472" s="163" t="s">
        <v>429</v>
      </c>
      <c r="B4472" s="164">
        <v>10632</v>
      </c>
      <c r="C4472" s="163" t="s">
        <v>727</v>
      </c>
      <c r="D4472" s="164">
        <v>1</v>
      </c>
      <c r="E4472" s="7">
        <v>159</v>
      </c>
      <c r="F4472" s="7">
        <v>0</v>
      </c>
      <c r="G4472" s="7">
        <v>0</v>
      </c>
      <c r="H4472" s="7">
        <v>0</v>
      </c>
      <c r="I4472" s="7">
        <v>159</v>
      </c>
      <c r="J4472" s="7">
        <v>0</v>
      </c>
      <c r="K4472" s="7">
        <v>159</v>
      </c>
      <c r="L4472" s="164">
        <v>1</v>
      </c>
      <c r="M4472" s="16">
        <v>0</v>
      </c>
      <c r="N4472" s="13">
        <v>46143</v>
      </c>
    </row>
    <row r="4473" spans="1:14" x14ac:dyDescent="0.15">
      <c r="A4473" s="163" t="s">
        <v>466</v>
      </c>
      <c r="B4473" s="164">
        <v>10749</v>
      </c>
      <c r="C4473" s="163" t="s">
        <v>727</v>
      </c>
      <c r="D4473" s="164">
        <v>1</v>
      </c>
      <c r="E4473" s="7">
        <v>179</v>
      </c>
      <c r="F4473" s="7">
        <v>0</v>
      </c>
      <c r="G4473" s="7">
        <v>0</v>
      </c>
      <c r="H4473" s="7">
        <v>0</v>
      </c>
      <c r="I4473" s="7">
        <v>179</v>
      </c>
      <c r="J4473" s="7">
        <v>0</v>
      </c>
      <c r="K4473" s="7">
        <v>179</v>
      </c>
      <c r="L4473" s="164">
        <v>1</v>
      </c>
      <c r="M4473" s="16">
        <v>0</v>
      </c>
      <c r="N4473" s="13">
        <v>46144</v>
      </c>
    </row>
    <row r="4474" spans="1:14" x14ac:dyDescent="0.15">
      <c r="A4474" s="163" t="s">
        <v>902</v>
      </c>
      <c r="B4474" s="164">
        <v>10925</v>
      </c>
      <c r="C4474" s="163" t="s">
        <v>727</v>
      </c>
      <c r="D4474" s="164">
        <v>1</v>
      </c>
      <c r="E4474" s="7">
        <v>149</v>
      </c>
      <c r="F4474" s="7">
        <v>0</v>
      </c>
      <c r="G4474" s="7">
        <v>0</v>
      </c>
      <c r="H4474" s="7">
        <v>0</v>
      </c>
      <c r="I4474" s="7">
        <v>149</v>
      </c>
      <c r="J4474" s="7">
        <v>0</v>
      </c>
      <c r="K4474" s="7">
        <v>149</v>
      </c>
      <c r="L4474" s="164">
        <v>1</v>
      </c>
      <c r="M4474" s="16">
        <v>0</v>
      </c>
      <c r="N4474" s="13">
        <v>46144</v>
      </c>
    </row>
    <row r="4475" spans="1:14" x14ac:dyDescent="0.15">
      <c r="A4475" s="163" t="s">
        <v>501</v>
      </c>
      <c r="B4475" s="164">
        <v>10450</v>
      </c>
      <c r="C4475" s="163" t="s">
        <v>38</v>
      </c>
      <c r="D4475" s="164">
        <v>1</v>
      </c>
      <c r="E4475" s="7">
        <v>470</v>
      </c>
      <c r="F4475" s="7">
        <v>0</v>
      </c>
      <c r="G4475" s="7">
        <v>0</v>
      </c>
      <c r="H4475" s="7">
        <v>10.24</v>
      </c>
      <c r="I4475" s="7">
        <v>459.76</v>
      </c>
      <c r="J4475" s="7">
        <v>0</v>
      </c>
      <c r="K4475" s="7">
        <v>459.76</v>
      </c>
      <c r="L4475" s="164">
        <v>1</v>
      </c>
      <c r="M4475" s="16">
        <v>0</v>
      </c>
      <c r="N4475" s="13">
        <v>46144</v>
      </c>
    </row>
    <row r="4476" spans="1:14" x14ac:dyDescent="0.15">
      <c r="A4476" s="163" t="s">
        <v>680</v>
      </c>
      <c r="B4476" s="164">
        <v>10152</v>
      </c>
      <c r="C4476" s="163" t="s">
        <v>519</v>
      </c>
      <c r="D4476" s="164">
        <v>1</v>
      </c>
      <c r="E4476" s="7">
        <v>350</v>
      </c>
      <c r="F4476" s="7">
        <v>0</v>
      </c>
      <c r="G4476" s="7">
        <v>0</v>
      </c>
      <c r="H4476" s="7">
        <v>0</v>
      </c>
      <c r="I4476" s="7">
        <v>350</v>
      </c>
      <c r="J4476" s="7">
        <v>0</v>
      </c>
      <c r="K4476" s="7">
        <v>350</v>
      </c>
      <c r="L4476" s="164">
        <v>1</v>
      </c>
      <c r="M4476" s="16">
        <v>0</v>
      </c>
      <c r="N4476" s="13">
        <v>46144</v>
      </c>
    </row>
    <row r="4477" spans="1:14" x14ac:dyDescent="0.15">
      <c r="A4477" s="163" t="s">
        <v>616</v>
      </c>
      <c r="B4477" s="164">
        <v>10154</v>
      </c>
      <c r="C4477" s="163" t="s">
        <v>519</v>
      </c>
      <c r="D4477" s="164">
        <v>1</v>
      </c>
      <c r="E4477" s="7">
        <v>385</v>
      </c>
      <c r="F4477" s="7">
        <v>0</v>
      </c>
      <c r="G4477" s="7">
        <v>0</v>
      </c>
      <c r="H4477" s="7">
        <v>40.51</v>
      </c>
      <c r="I4477" s="7">
        <v>344.49</v>
      </c>
      <c r="J4477" s="7">
        <v>0</v>
      </c>
      <c r="K4477" s="7">
        <v>344.49</v>
      </c>
      <c r="L4477" s="164">
        <v>1</v>
      </c>
      <c r="M4477" s="16">
        <v>0</v>
      </c>
      <c r="N4477" s="13">
        <v>46144</v>
      </c>
    </row>
    <row r="4478" spans="1:14" x14ac:dyDescent="0.15">
      <c r="A4478" s="163" t="s">
        <v>550</v>
      </c>
      <c r="B4478" s="164">
        <v>10072</v>
      </c>
      <c r="C4478" s="163" t="s">
        <v>481</v>
      </c>
      <c r="D4478" s="164">
        <v>1</v>
      </c>
      <c r="E4478" s="7">
        <v>315</v>
      </c>
      <c r="F4478" s="7">
        <v>0</v>
      </c>
      <c r="G4478" s="7">
        <v>0</v>
      </c>
      <c r="H4478" s="7">
        <v>0</v>
      </c>
      <c r="I4478" s="7">
        <v>315</v>
      </c>
      <c r="J4478" s="7">
        <v>0</v>
      </c>
      <c r="K4478" s="7">
        <v>315</v>
      </c>
      <c r="L4478" s="164">
        <v>1</v>
      </c>
      <c r="M4478" s="16">
        <v>0</v>
      </c>
      <c r="N4478" s="13">
        <v>46144</v>
      </c>
    </row>
    <row r="4479" spans="1:14" x14ac:dyDescent="0.15">
      <c r="A4479" s="163" t="s">
        <v>518</v>
      </c>
      <c r="B4479" s="164">
        <v>10145</v>
      </c>
      <c r="C4479" s="163" t="s">
        <v>519</v>
      </c>
      <c r="D4479" s="164">
        <v>1</v>
      </c>
      <c r="E4479" s="7">
        <v>370</v>
      </c>
      <c r="F4479" s="7">
        <v>0</v>
      </c>
      <c r="G4479" s="7">
        <v>0</v>
      </c>
      <c r="H4479" s="7">
        <v>38.94</v>
      </c>
      <c r="I4479" s="7">
        <v>331.06</v>
      </c>
      <c r="J4479" s="7">
        <v>0</v>
      </c>
      <c r="K4479" s="7">
        <v>331.06</v>
      </c>
      <c r="L4479" s="164">
        <v>1</v>
      </c>
      <c r="M4479" s="16">
        <v>0</v>
      </c>
      <c r="N4479" s="13">
        <v>46144</v>
      </c>
    </row>
    <row r="4480" spans="1:14" x14ac:dyDescent="0.15">
      <c r="A4480" s="163" t="s">
        <v>482</v>
      </c>
      <c r="B4480" s="164">
        <v>10109</v>
      </c>
      <c r="C4480" s="163" t="s">
        <v>483</v>
      </c>
      <c r="D4480" s="164">
        <v>2</v>
      </c>
      <c r="E4480" s="7">
        <v>550</v>
      </c>
      <c r="F4480" s="7">
        <v>0</v>
      </c>
      <c r="G4480" s="7">
        <v>0</v>
      </c>
      <c r="H4480" s="7">
        <v>0</v>
      </c>
      <c r="I4480" s="7">
        <v>550</v>
      </c>
      <c r="J4480" s="7">
        <v>0</v>
      </c>
      <c r="K4480" s="7">
        <v>550</v>
      </c>
      <c r="L4480" s="164">
        <v>1</v>
      </c>
      <c r="M4480" s="16">
        <v>0</v>
      </c>
      <c r="N4480" s="13">
        <v>46144</v>
      </c>
    </row>
    <row r="4481" spans="1:14" x14ac:dyDescent="0.15">
      <c r="A4481" s="163" t="s">
        <v>576</v>
      </c>
      <c r="B4481" s="164">
        <v>10111</v>
      </c>
      <c r="C4481" s="163" t="s">
        <v>483</v>
      </c>
      <c r="D4481" s="164">
        <v>2</v>
      </c>
      <c r="E4481" s="7">
        <v>710</v>
      </c>
      <c r="F4481" s="7">
        <v>0</v>
      </c>
      <c r="G4481" s="7">
        <v>0</v>
      </c>
      <c r="H4481" s="7">
        <v>0</v>
      </c>
      <c r="I4481" s="7">
        <v>710</v>
      </c>
      <c r="J4481" s="7">
        <v>0</v>
      </c>
      <c r="K4481" s="7">
        <v>710</v>
      </c>
      <c r="L4481" s="164">
        <v>1</v>
      </c>
      <c r="M4481" s="16">
        <v>0</v>
      </c>
      <c r="N4481" s="13">
        <v>46144</v>
      </c>
    </row>
    <row r="4482" spans="1:14" x14ac:dyDescent="0.15">
      <c r="A4482" s="163" t="s">
        <v>667</v>
      </c>
      <c r="B4482" s="164">
        <v>10018</v>
      </c>
      <c r="C4482" s="163" t="s">
        <v>481</v>
      </c>
      <c r="D4482" s="164">
        <v>1</v>
      </c>
      <c r="E4482" s="7">
        <v>255</v>
      </c>
      <c r="F4482" s="7">
        <v>0</v>
      </c>
      <c r="G4482" s="7">
        <v>0</v>
      </c>
      <c r="H4482" s="7">
        <v>0</v>
      </c>
      <c r="I4482" s="7">
        <v>255</v>
      </c>
      <c r="J4482" s="7">
        <v>0</v>
      </c>
      <c r="K4482" s="7">
        <v>255</v>
      </c>
      <c r="L4482" s="164">
        <v>1</v>
      </c>
      <c r="M4482" s="16">
        <v>0</v>
      </c>
      <c r="N4482" s="13">
        <v>46144</v>
      </c>
    </row>
    <row r="4483" spans="1:14" x14ac:dyDescent="0.15">
      <c r="A4483" s="163" t="s">
        <v>577</v>
      </c>
      <c r="B4483" s="164">
        <v>10097</v>
      </c>
      <c r="C4483" s="163" t="s">
        <v>483</v>
      </c>
      <c r="D4483" s="164">
        <v>1</v>
      </c>
      <c r="E4483" s="7">
        <v>355</v>
      </c>
      <c r="F4483" s="7">
        <v>0</v>
      </c>
      <c r="G4483" s="7">
        <v>0</v>
      </c>
      <c r="H4483" s="7">
        <v>0</v>
      </c>
      <c r="I4483" s="7">
        <v>355</v>
      </c>
      <c r="J4483" s="7">
        <v>0</v>
      </c>
      <c r="K4483" s="7">
        <v>355</v>
      </c>
      <c r="L4483" s="164">
        <v>1</v>
      </c>
      <c r="M4483" s="16">
        <v>0</v>
      </c>
      <c r="N4483" s="13">
        <v>46144</v>
      </c>
    </row>
    <row r="4484" spans="1:14" x14ac:dyDescent="0.15">
      <c r="A4484" s="163" t="s">
        <v>522</v>
      </c>
      <c r="B4484" s="164">
        <v>10055</v>
      </c>
      <c r="C4484" s="163" t="s">
        <v>481</v>
      </c>
      <c r="D4484" s="164">
        <v>1</v>
      </c>
      <c r="E4484" s="7">
        <v>260</v>
      </c>
      <c r="F4484" s="7">
        <v>0</v>
      </c>
      <c r="G4484" s="7">
        <v>0</v>
      </c>
      <c r="H4484" s="7">
        <v>52</v>
      </c>
      <c r="I4484" s="7">
        <v>208</v>
      </c>
      <c r="J4484" s="7">
        <v>0</v>
      </c>
      <c r="K4484" s="7">
        <v>208</v>
      </c>
      <c r="L4484" s="164">
        <v>1</v>
      </c>
      <c r="M4484" s="16">
        <v>0</v>
      </c>
      <c r="N4484" s="13">
        <v>46144</v>
      </c>
    </row>
    <row r="4485" spans="1:14" x14ac:dyDescent="0.15">
      <c r="A4485" s="163" t="s">
        <v>486</v>
      </c>
      <c r="B4485" s="164">
        <v>10075</v>
      </c>
      <c r="C4485" s="163" t="s">
        <v>481</v>
      </c>
      <c r="D4485" s="164">
        <v>1</v>
      </c>
      <c r="E4485" s="7">
        <v>275</v>
      </c>
      <c r="F4485" s="7">
        <v>0</v>
      </c>
      <c r="G4485" s="7">
        <v>0</v>
      </c>
      <c r="H4485" s="7">
        <v>28.94</v>
      </c>
      <c r="I4485" s="7">
        <v>246.06</v>
      </c>
      <c r="J4485" s="7">
        <v>0</v>
      </c>
      <c r="K4485" s="7">
        <v>246.06</v>
      </c>
      <c r="L4485" s="164">
        <v>1</v>
      </c>
      <c r="M4485" s="16">
        <v>0</v>
      </c>
      <c r="N4485" s="13">
        <v>46144</v>
      </c>
    </row>
    <row r="4486" spans="1:14" x14ac:dyDescent="0.15">
      <c r="A4486" s="163" t="s">
        <v>487</v>
      </c>
      <c r="B4486" s="164">
        <v>10442</v>
      </c>
      <c r="C4486" s="163" t="s">
        <v>99</v>
      </c>
      <c r="D4486" s="164">
        <v>1</v>
      </c>
      <c r="E4486" s="7">
        <v>83</v>
      </c>
      <c r="F4486" s="7">
        <v>0</v>
      </c>
      <c r="G4486" s="7">
        <v>0</v>
      </c>
      <c r="H4486" s="7">
        <v>0</v>
      </c>
      <c r="I4486" s="7">
        <v>83</v>
      </c>
      <c r="J4486" s="7">
        <v>0</v>
      </c>
      <c r="K4486" s="7">
        <v>83</v>
      </c>
      <c r="L4486" s="164">
        <v>1</v>
      </c>
      <c r="M4486" s="16">
        <v>0</v>
      </c>
      <c r="N4486" s="13">
        <v>46144</v>
      </c>
    </row>
    <row r="4487" spans="1:14" x14ac:dyDescent="0.15">
      <c r="A4487" s="163" t="s">
        <v>523</v>
      </c>
      <c r="B4487" s="164">
        <v>10446</v>
      </c>
      <c r="C4487" s="163" t="s">
        <v>99</v>
      </c>
      <c r="D4487" s="164">
        <v>1</v>
      </c>
      <c r="E4487" s="7">
        <v>195</v>
      </c>
      <c r="F4487" s="7">
        <v>0</v>
      </c>
      <c r="G4487" s="7">
        <v>0</v>
      </c>
      <c r="H4487" s="7">
        <v>17.18</v>
      </c>
      <c r="I4487" s="7">
        <v>177.82</v>
      </c>
      <c r="J4487" s="7">
        <v>0</v>
      </c>
      <c r="K4487" s="7">
        <v>177.82</v>
      </c>
      <c r="L4487" s="164">
        <v>1</v>
      </c>
      <c r="M4487" s="16">
        <v>0</v>
      </c>
      <c r="N4487" s="13">
        <v>46144</v>
      </c>
    </row>
    <row r="4488" spans="1:14" x14ac:dyDescent="0.15">
      <c r="A4488" s="163" t="s">
        <v>489</v>
      </c>
      <c r="B4488" s="164">
        <v>10445</v>
      </c>
      <c r="C4488" s="163" t="s">
        <v>99</v>
      </c>
      <c r="D4488" s="164">
        <v>2</v>
      </c>
      <c r="E4488" s="7">
        <v>390</v>
      </c>
      <c r="F4488" s="7">
        <v>0</v>
      </c>
      <c r="G4488" s="7">
        <v>0</v>
      </c>
      <c r="H4488" s="7">
        <v>17.18</v>
      </c>
      <c r="I4488" s="7">
        <v>372.82</v>
      </c>
      <c r="J4488" s="7">
        <v>0</v>
      </c>
      <c r="K4488" s="7">
        <v>372.82</v>
      </c>
      <c r="L4488" s="164">
        <v>1</v>
      </c>
      <c r="M4488" s="16">
        <v>0</v>
      </c>
      <c r="N4488" s="13">
        <v>46144</v>
      </c>
    </row>
    <row r="4489" spans="1:14" x14ac:dyDescent="0.15">
      <c r="A4489" s="163" t="s">
        <v>853</v>
      </c>
      <c r="B4489" s="164">
        <v>10715</v>
      </c>
      <c r="C4489" s="163" t="s">
        <v>99</v>
      </c>
      <c r="D4489" s="164">
        <v>1</v>
      </c>
      <c r="E4489" s="7">
        <v>155</v>
      </c>
      <c r="F4489" s="7">
        <v>0</v>
      </c>
      <c r="G4489" s="7">
        <v>0</v>
      </c>
      <c r="H4489" s="7">
        <v>0</v>
      </c>
      <c r="I4489" s="7">
        <v>155</v>
      </c>
      <c r="J4489" s="7">
        <v>0</v>
      </c>
      <c r="K4489" s="7">
        <v>155</v>
      </c>
      <c r="L4489" s="164">
        <v>1</v>
      </c>
      <c r="M4489" s="16">
        <v>0</v>
      </c>
      <c r="N4489" s="13">
        <v>46144</v>
      </c>
    </row>
    <row r="4490" spans="1:14" x14ac:dyDescent="0.15">
      <c r="A4490" s="163" t="s">
        <v>542</v>
      </c>
      <c r="B4490" s="164">
        <v>10436</v>
      </c>
      <c r="C4490" s="163" t="s">
        <v>99</v>
      </c>
      <c r="D4490" s="164">
        <v>1</v>
      </c>
      <c r="E4490" s="7">
        <v>45</v>
      </c>
      <c r="F4490" s="7">
        <v>0</v>
      </c>
      <c r="G4490" s="7">
        <v>0</v>
      </c>
      <c r="H4490" s="7">
        <v>0.98</v>
      </c>
      <c r="I4490" s="7">
        <v>44.02</v>
      </c>
      <c r="J4490" s="7">
        <v>0</v>
      </c>
      <c r="K4490" s="7">
        <v>44.02</v>
      </c>
      <c r="L4490" s="164">
        <v>1</v>
      </c>
      <c r="M4490" s="16">
        <v>0</v>
      </c>
      <c r="N4490" s="13">
        <v>46144</v>
      </c>
    </row>
    <row r="4491" spans="1:14" x14ac:dyDescent="0.15">
      <c r="A4491" s="163" t="s">
        <v>586</v>
      </c>
      <c r="B4491" s="164">
        <v>10213</v>
      </c>
      <c r="C4491" s="163" t="s">
        <v>491</v>
      </c>
      <c r="D4491" s="164">
        <v>1</v>
      </c>
      <c r="E4491" s="7">
        <v>245</v>
      </c>
      <c r="F4491" s="7">
        <v>0</v>
      </c>
      <c r="G4491" s="7">
        <v>0</v>
      </c>
      <c r="H4491" s="7">
        <v>0</v>
      </c>
      <c r="I4491" s="7">
        <v>245</v>
      </c>
      <c r="J4491" s="7">
        <v>0</v>
      </c>
      <c r="K4491" s="7">
        <v>245</v>
      </c>
      <c r="L4491" s="164">
        <v>1</v>
      </c>
      <c r="M4491" s="16">
        <v>0</v>
      </c>
      <c r="N4491" s="13">
        <v>46144</v>
      </c>
    </row>
    <row r="4492" spans="1:14" x14ac:dyDescent="0.15">
      <c r="A4492" s="163" t="s">
        <v>506</v>
      </c>
      <c r="B4492" s="164">
        <v>10221</v>
      </c>
      <c r="C4492" s="163" t="s">
        <v>491</v>
      </c>
      <c r="D4492" s="164">
        <v>1</v>
      </c>
      <c r="E4492" s="7">
        <v>255</v>
      </c>
      <c r="F4492" s="7">
        <v>0</v>
      </c>
      <c r="G4492" s="7">
        <v>0</v>
      </c>
      <c r="H4492" s="7">
        <v>0</v>
      </c>
      <c r="I4492" s="7">
        <v>255</v>
      </c>
      <c r="J4492" s="7">
        <v>0</v>
      </c>
      <c r="K4492" s="7">
        <v>255</v>
      </c>
      <c r="L4492" s="164">
        <v>1</v>
      </c>
      <c r="M4492" s="16">
        <v>0</v>
      </c>
      <c r="N4492" s="13">
        <v>46144</v>
      </c>
    </row>
    <row r="4493" spans="1:14" x14ac:dyDescent="0.15">
      <c r="A4493" s="163" t="s">
        <v>562</v>
      </c>
      <c r="B4493" s="164">
        <v>10218</v>
      </c>
      <c r="C4493" s="163" t="s">
        <v>491</v>
      </c>
      <c r="D4493" s="164">
        <v>1</v>
      </c>
      <c r="E4493" s="7">
        <v>245</v>
      </c>
      <c r="F4493" s="7">
        <v>0</v>
      </c>
      <c r="G4493" s="7">
        <v>0</v>
      </c>
      <c r="H4493" s="7">
        <v>0</v>
      </c>
      <c r="I4493" s="7">
        <v>245</v>
      </c>
      <c r="J4493" s="7">
        <v>0</v>
      </c>
      <c r="K4493" s="7">
        <v>245</v>
      </c>
      <c r="L4493" s="164">
        <v>1</v>
      </c>
      <c r="M4493" s="16">
        <v>0</v>
      </c>
      <c r="N4493" s="13">
        <v>46144</v>
      </c>
    </row>
    <row r="4494" spans="1:14" x14ac:dyDescent="0.15">
      <c r="A4494" s="163" t="s">
        <v>647</v>
      </c>
      <c r="B4494" s="164">
        <v>10224</v>
      </c>
      <c r="C4494" s="163" t="s">
        <v>491</v>
      </c>
      <c r="D4494" s="164">
        <v>2</v>
      </c>
      <c r="E4494" s="7">
        <v>510</v>
      </c>
      <c r="F4494" s="7">
        <v>0</v>
      </c>
      <c r="G4494" s="7">
        <v>0</v>
      </c>
      <c r="H4494" s="7">
        <v>44.93</v>
      </c>
      <c r="I4494" s="7">
        <v>465.07</v>
      </c>
      <c r="J4494" s="7">
        <v>0</v>
      </c>
      <c r="K4494" s="7">
        <v>465.07</v>
      </c>
      <c r="L4494" s="164">
        <v>1</v>
      </c>
      <c r="M4494" s="16">
        <v>0</v>
      </c>
      <c r="N4494" s="13">
        <v>46144</v>
      </c>
    </row>
    <row r="4495" spans="1:14" x14ac:dyDescent="0.15">
      <c r="A4495" s="163" t="s">
        <v>492</v>
      </c>
      <c r="B4495" s="164">
        <v>10216</v>
      </c>
      <c r="C4495" s="163" t="s">
        <v>491</v>
      </c>
      <c r="D4495" s="164">
        <v>1</v>
      </c>
      <c r="E4495" s="7">
        <v>245</v>
      </c>
      <c r="F4495" s="7">
        <v>0</v>
      </c>
      <c r="G4495" s="7">
        <v>0</v>
      </c>
      <c r="H4495" s="7">
        <v>0</v>
      </c>
      <c r="I4495" s="7">
        <v>245</v>
      </c>
      <c r="J4495" s="7">
        <v>0</v>
      </c>
      <c r="K4495" s="7">
        <v>245</v>
      </c>
      <c r="L4495" s="164">
        <v>1</v>
      </c>
      <c r="M4495" s="16">
        <v>0</v>
      </c>
      <c r="N4495" s="13">
        <v>46144</v>
      </c>
    </row>
    <row r="4496" spans="1:14" x14ac:dyDescent="0.15">
      <c r="A4496" s="163" t="s">
        <v>597</v>
      </c>
      <c r="B4496" s="164">
        <v>10215</v>
      </c>
      <c r="C4496" s="163" t="s">
        <v>491</v>
      </c>
      <c r="D4496" s="164">
        <v>1</v>
      </c>
      <c r="E4496" s="7">
        <v>225</v>
      </c>
      <c r="F4496" s="7">
        <v>0</v>
      </c>
      <c r="G4496" s="7">
        <v>0</v>
      </c>
      <c r="H4496" s="7">
        <v>24.43</v>
      </c>
      <c r="I4496" s="7">
        <v>200.57</v>
      </c>
      <c r="J4496" s="7">
        <v>0</v>
      </c>
      <c r="K4496" s="7">
        <v>200.57</v>
      </c>
      <c r="L4496" s="164">
        <v>1</v>
      </c>
      <c r="M4496" s="16">
        <v>0</v>
      </c>
      <c r="N4496" s="13">
        <v>46144</v>
      </c>
    </row>
    <row r="4497" spans="1:14" x14ac:dyDescent="0.15">
      <c r="A4497" s="163" t="s">
        <v>493</v>
      </c>
      <c r="B4497" s="164">
        <v>10264</v>
      </c>
      <c r="C4497" s="163" t="s">
        <v>9</v>
      </c>
      <c r="D4497" s="164">
        <v>6</v>
      </c>
      <c r="E4497" s="7">
        <v>1140</v>
      </c>
      <c r="F4497" s="7">
        <v>0</v>
      </c>
      <c r="G4497" s="7">
        <v>0</v>
      </c>
      <c r="H4497" s="7">
        <v>43.77</v>
      </c>
      <c r="I4497" s="7">
        <v>1096.23</v>
      </c>
      <c r="J4497" s="7">
        <v>0</v>
      </c>
      <c r="K4497" s="7">
        <v>1096.23</v>
      </c>
      <c r="L4497" s="164">
        <v>1</v>
      </c>
      <c r="M4497" s="16">
        <v>0</v>
      </c>
      <c r="N4497" s="13">
        <v>46144</v>
      </c>
    </row>
    <row r="4498" spans="1:14" x14ac:dyDescent="0.15">
      <c r="A4498" s="163" t="s">
        <v>557</v>
      </c>
      <c r="B4498" s="164">
        <v>10368</v>
      </c>
      <c r="C4498" s="163" t="s">
        <v>9</v>
      </c>
      <c r="D4498" s="164">
        <v>1</v>
      </c>
      <c r="E4498" s="7">
        <v>265</v>
      </c>
      <c r="F4498" s="7">
        <v>0</v>
      </c>
      <c r="G4498" s="7">
        <v>0</v>
      </c>
      <c r="H4498" s="7">
        <v>27.88</v>
      </c>
      <c r="I4498" s="7">
        <v>237.12</v>
      </c>
      <c r="J4498" s="7">
        <v>0</v>
      </c>
      <c r="K4498" s="7">
        <v>237.12</v>
      </c>
      <c r="L4498" s="164">
        <v>1</v>
      </c>
      <c r="M4498" s="16">
        <v>0</v>
      </c>
      <c r="N4498" s="13">
        <v>46144</v>
      </c>
    </row>
    <row r="4499" spans="1:14" x14ac:dyDescent="0.15">
      <c r="A4499" s="163" t="s">
        <v>587</v>
      </c>
      <c r="B4499" s="164">
        <v>10381</v>
      </c>
      <c r="C4499" s="163" t="s">
        <v>9</v>
      </c>
      <c r="D4499" s="164">
        <v>1</v>
      </c>
      <c r="E4499" s="7">
        <v>225</v>
      </c>
      <c r="F4499" s="7">
        <v>0</v>
      </c>
      <c r="G4499" s="7">
        <v>0</v>
      </c>
      <c r="H4499" s="7">
        <v>0</v>
      </c>
      <c r="I4499" s="7">
        <v>225</v>
      </c>
      <c r="J4499" s="7">
        <v>0</v>
      </c>
      <c r="K4499" s="7">
        <v>225</v>
      </c>
      <c r="L4499" s="164">
        <v>1</v>
      </c>
      <c r="M4499" s="16">
        <v>0</v>
      </c>
      <c r="N4499" s="13">
        <v>46144</v>
      </c>
    </row>
    <row r="4500" spans="1:14" x14ac:dyDescent="0.15">
      <c r="A4500" s="163" t="s">
        <v>588</v>
      </c>
      <c r="B4500" s="164">
        <v>10371</v>
      </c>
      <c r="C4500" s="163" t="s">
        <v>9</v>
      </c>
      <c r="D4500" s="164">
        <v>1</v>
      </c>
      <c r="E4500" s="7">
        <v>275</v>
      </c>
      <c r="F4500" s="7">
        <v>0</v>
      </c>
      <c r="G4500" s="7">
        <v>0</v>
      </c>
      <c r="H4500" s="7">
        <v>27.5</v>
      </c>
      <c r="I4500" s="7">
        <v>247.5</v>
      </c>
      <c r="J4500" s="7">
        <v>0</v>
      </c>
      <c r="K4500" s="7">
        <v>247.5</v>
      </c>
      <c r="L4500" s="164">
        <v>1</v>
      </c>
      <c r="M4500" s="16">
        <v>0</v>
      </c>
      <c r="N4500" s="13">
        <v>46144</v>
      </c>
    </row>
    <row r="4501" spans="1:14" x14ac:dyDescent="0.15">
      <c r="A4501" s="163" t="s">
        <v>507</v>
      </c>
      <c r="B4501" s="164">
        <v>10373</v>
      </c>
      <c r="C4501" s="163" t="s">
        <v>9</v>
      </c>
      <c r="D4501" s="164">
        <v>2</v>
      </c>
      <c r="E4501" s="7">
        <v>550</v>
      </c>
      <c r="F4501" s="7">
        <v>0</v>
      </c>
      <c r="G4501" s="7">
        <v>0</v>
      </c>
      <c r="H4501" s="7">
        <v>33.31</v>
      </c>
      <c r="I4501" s="7">
        <v>516.69000000000005</v>
      </c>
      <c r="J4501" s="7">
        <v>0</v>
      </c>
      <c r="K4501" s="7">
        <v>516.69000000000005</v>
      </c>
      <c r="L4501" s="164">
        <v>1</v>
      </c>
      <c r="M4501" s="16">
        <v>0</v>
      </c>
      <c r="N4501" s="13">
        <v>46144</v>
      </c>
    </row>
    <row r="4502" spans="1:14" x14ac:dyDescent="0.15">
      <c r="A4502" s="163" t="s">
        <v>526</v>
      </c>
      <c r="B4502" s="164">
        <v>10363</v>
      </c>
      <c r="C4502" s="163" t="s">
        <v>9</v>
      </c>
      <c r="D4502" s="164">
        <v>2</v>
      </c>
      <c r="E4502" s="7">
        <v>530</v>
      </c>
      <c r="F4502" s="7">
        <v>0</v>
      </c>
      <c r="G4502" s="7">
        <v>0</v>
      </c>
      <c r="H4502" s="7">
        <v>52.83</v>
      </c>
      <c r="I4502" s="7">
        <v>477.17</v>
      </c>
      <c r="J4502" s="7">
        <v>0</v>
      </c>
      <c r="K4502" s="7">
        <v>477.17</v>
      </c>
      <c r="L4502" s="164">
        <v>1</v>
      </c>
      <c r="M4502" s="16">
        <v>0</v>
      </c>
      <c r="N4502" s="13">
        <v>46144</v>
      </c>
    </row>
    <row r="4503" spans="1:14" x14ac:dyDescent="0.15">
      <c r="A4503" s="163" t="s">
        <v>527</v>
      </c>
      <c r="B4503" s="164">
        <v>10382</v>
      </c>
      <c r="C4503" s="163" t="s">
        <v>9</v>
      </c>
      <c r="D4503" s="164">
        <v>1</v>
      </c>
      <c r="E4503" s="7">
        <v>235</v>
      </c>
      <c r="F4503" s="7">
        <v>0</v>
      </c>
      <c r="G4503" s="7">
        <v>0</v>
      </c>
      <c r="H4503" s="7">
        <v>23.35</v>
      </c>
      <c r="I4503" s="7">
        <v>211.65</v>
      </c>
      <c r="J4503" s="7">
        <v>0</v>
      </c>
      <c r="K4503" s="7">
        <v>211.65</v>
      </c>
      <c r="L4503" s="164">
        <v>1</v>
      </c>
      <c r="M4503" s="16">
        <v>0</v>
      </c>
      <c r="N4503" s="13">
        <v>46144</v>
      </c>
    </row>
    <row r="4504" spans="1:14" x14ac:dyDescent="0.15">
      <c r="A4504" s="163" t="s">
        <v>509</v>
      </c>
      <c r="B4504" s="164">
        <v>10364</v>
      </c>
      <c r="C4504" s="163" t="s">
        <v>9</v>
      </c>
      <c r="D4504" s="164">
        <v>1</v>
      </c>
      <c r="E4504" s="7">
        <v>330</v>
      </c>
      <c r="F4504" s="7">
        <v>0</v>
      </c>
      <c r="G4504" s="7">
        <v>0</v>
      </c>
      <c r="H4504" s="7">
        <v>34.729999999999997</v>
      </c>
      <c r="I4504" s="7">
        <v>295.27</v>
      </c>
      <c r="J4504" s="7">
        <v>0</v>
      </c>
      <c r="K4504" s="7">
        <v>295.27</v>
      </c>
      <c r="L4504" s="164">
        <v>1</v>
      </c>
      <c r="M4504" s="16">
        <v>0</v>
      </c>
      <c r="N4504" s="13">
        <v>46144</v>
      </c>
    </row>
    <row r="4505" spans="1:14" x14ac:dyDescent="0.15">
      <c r="A4505" s="163" t="s">
        <v>497</v>
      </c>
      <c r="B4505" s="164">
        <v>10359</v>
      </c>
      <c r="C4505" s="163" t="s">
        <v>19</v>
      </c>
      <c r="D4505" s="164">
        <v>1</v>
      </c>
      <c r="E4505" s="7">
        <v>385</v>
      </c>
      <c r="F4505" s="7">
        <v>0</v>
      </c>
      <c r="G4505" s="7">
        <v>0</v>
      </c>
      <c r="H4505" s="7">
        <v>8.39</v>
      </c>
      <c r="I4505" s="7">
        <v>376.61</v>
      </c>
      <c r="J4505" s="7">
        <v>0</v>
      </c>
      <c r="K4505" s="7">
        <v>376.61</v>
      </c>
      <c r="L4505" s="164">
        <v>1</v>
      </c>
      <c r="M4505" s="16">
        <v>0</v>
      </c>
      <c r="N4505" s="13">
        <v>46144</v>
      </c>
    </row>
    <row r="4506" spans="1:14" x14ac:dyDescent="0.15">
      <c r="A4506" s="163" t="s">
        <v>498</v>
      </c>
      <c r="B4506" s="164">
        <v>10356</v>
      </c>
      <c r="C4506" s="163" t="s">
        <v>19</v>
      </c>
      <c r="D4506" s="164">
        <v>1</v>
      </c>
      <c r="E4506" s="7">
        <v>360</v>
      </c>
      <c r="F4506" s="7">
        <v>0</v>
      </c>
      <c r="G4506" s="7">
        <v>0</v>
      </c>
      <c r="H4506" s="7">
        <v>31.71</v>
      </c>
      <c r="I4506" s="7">
        <v>328.29</v>
      </c>
      <c r="J4506" s="7">
        <v>0</v>
      </c>
      <c r="K4506" s="7">
        <v>328.29</v>
      </c>
      <c r="L4506" s="164">
        <v>1</v>
      </c>
      <c r="M4506" s="16">
        <v>0</v>
      </c>
      <c r="N4506" s="13">
        <v>46144</v>
      </c>
    </row>
    <row r="4507" spans="1:14" x14ac:dyDescent="0.15">
      <c r="A4507" s="163" t="s">
        <v>536</v>
      </c>
      <c r="B4507" s="164">
        <v>10402</v>
      </c>
      <c r="C4507" s="163" t="s">
        <v>35</v>
      </c>
      <c r="D4507" s="164">
        <v>1</v>
      </c>
      <c r="E4507" s="7">
        <v>285</v>
      </c>
      <c r="F4507" s="7">
        <v>0</v>
      </c>
      <c r="G4507" s="7">
        <v>0</v>
      </c>
      <c r="H4507" s="7">
        <v>30.94</v>
      </c>
      <c r="I4507" s="7">
        <v>254.06</v>
      </c>
      <c r="J4507" s="7">
        <v>0</v>
      </c>
      <c r="K4507" s="7">
        <v>254.06</v>
      </c>
      <c r="L4507" s="164">
        <v>1</v>
      </c>
      <c r="M4507" s="16">
        <v>0</v>
      </c>
      <c r="N4507" s="13">
        <v>46144</v>
      </c>
    </row>
    <row r="4508" spans="1:14" x14ac:dyDescent="0.15">
      <c r="A4508" s="163" t="s">
        <v>400</v>
      </c>
      <c r="B4508" s="164">
        <v>10923</v>
      </c>
      <c r="C4508" s="163" t="s">
        <v>727</v>
      </c>
      <c r="D4508" s="164">
        <v>2</v>
      </c>
      <c r="E4508" s="7">
        <v>318</v>
      </c>
      <c r="F4508" s="7">
        <v>0</v>
      </c>
      <c r="G4508" s="7">
        <v>0</v>
      </c>
      <c r="H4508" s="7">
        <v>0</v>
      </c>
      <c r="I4508" s="7">
        <v>318</v>
      </c>
      <c r="J4508" s="7">
        <v>0</v>
      </c>
      <c r="K4508" s="7">
        <v>318</v>
      </c>
      <c r="L4508" s="164">
        <v>1</v>
      </c>
      <c r="M4508" s="16">
        <v>0</v>
      </c>
      <c r="N4508" s="13">
        <v>46144</v>
      </c>
    </row>
    <row r="4509" spans="1:14" x14ac:dyDescent="0.15">
      <c r="A4509" s="163" t="s">
        <v>613</v>
      </c>
      <c r="B4509" s="164">
        <v>10493</v>
      </c>
      <c r="C4509" s="163" t="s">
        <v>98</v>
      </c>
      <c r="D4509" s="164">
        <v>1</v>
      </c>
      <c r="E4509" s="7">
        <v>58</v>
      </c>
      <c r="F4509" s="7">
        <v>0</v>
      </c>
      <c r="G4509" s="7">
        <v>0</v>
      </c>
      <c r="H4509" s="7">
        <v>1.26</v>
      </c>
      <c r="I4509" s="7">
        <v>56.74</v>
      </c>
      <c r="J4509" s="7">
        <v>0</v>
      </c>
      <c r="K4509" s="7">
        <v>56.74</v>
      </c>
      <c r="L4509" s="164">
        <v>1</v>
      </c>
      <c r="M4509" s="16">
        <v>0</v>
      </c>
      <c r="N4509" s="13">
        <v>46144</v>
      </c>
    </row>
    <row r="4510" spans="1:14" x14ac:dyDescent="0.15">
      <c r="A4510" s="163" t="s">
        <v>427</v>
      </c>
      <c r="B4510" s="164">
        <v>10633</v>
      </c>
      <c r="C4510" s="163" t="s">
        <v>727</v>
      </c>
      <c r="D4510" s="164">
        <v>1</v>
      </c>
      <c r="E4510" s="7">
        <v>159</v>
      </c>
      <c r="F4510" s="7">
        <v>0</v>
      </c>
      <c r="G4510" s="7">
        <v>0</v>
      </c>
      <c r="H4510" s="7">
        <v>0</v>
      </c>
      <c r="I4510" s="7">
        <v>159</v>
      </c>
      <c r="J4510" s="7">
        <v>0</v>
      </c>
      <c r="K4510" s="7">
        <v>159</v>
      </c>
      <c r="L4510" s="164">
        <v>1</v>
      </c>
      <c r="M4510" s="16">
        <v>0</v>
      </c>
      <c r="N4510" s="13">
        <v>46144</v>
      </c>
    </row>
    <row r="4511" spans="1:14" x14ac:dyDescent="0.15">
      <c r="A4511" s="163" t="s">
        <v>872</v>
      </c>
      <c r="B4511" s="164">
        <v>10754</v>
      </c>
      <c r="C4511" s="163" t="s">
        <v>727</v>
      </c>
      <c r="D4511" s="164">
        <v>2</v>
      </c>
      <c r="E4511" s="7">
        <v>418</v>
      </c>
      <c r="F4511" s="7">
        <v>0</v>
      </c>
      <c r="G4511" s="7">
        <v>0</v>
      </c>
      <c r="H4511" s="7">
        <v>0</v>
      </c>
      <c r="I4511" s="7">
        <v>418</v>
      </c>
      <c r="J4511" s="7">
        <v>0</v>
      </c>
      <c r="K4511" s="7">
        <v>418</v>
      </c>
      <c r="L4511" s="164">
        <v>1</v>
      </c>
      <c r="M4511" s="16">
        <v>0</v>
      </c>
      <c r="N4511" s="13">
        <v>46144</v>
      </c>
    </row>
    <row r="4512" spans="1:14" x14ac:dyDescent="0.15">
      <c r="A4512" s="163" t="s">
        <v>874</v>
      </c>
      <c r="B4512" s="164">
        <v>10746</v>
      </c>
      <c r="C4512" s="163" t="s">
        <v>727</v>
      </c>
      <c r="D4512" s="164">
        <v>1</v>
      </c>
      <c r="E4512" s="7">
        <v>209</v>
      </c>
      <c r="F4512" s="7">
        <v>0</v>
      </c>
      <c r="G4512" s="7">
        <v>0</v>
      </c>
      <c r="H4512" s="7">
        <v>0</v>
      </c>
      <c r="I4512" s="7">
        <v>209</v>
      </c>
      <c r="J4512" s="7">
        <v>0</v>
      </c>
      <c r="K4512" s="7">
        <v>209</v>
      </c>
      <c r="L4512" s="164">
        <v>1</v>
      </c>
      <c r="M4512" s="16">
        <v>0</v>
      </c>
      <c r="N4512" s="13">
        <v>46144</v>
      </c>
    </row>
    <row r="4513" spans="1:14" x14ac:dyDescent="0.15">
      <c r="A4513" s="163" t="s">
        <v>429</v>
      </c>
      <c r="B4513" s="164">
        <v>10632</v>
      </c>
      <c r="C4513" s="163" t="s">
        <v>727</v>
      </c>
      <c r="D4513" s="164">
        <v>1</v>
      </c>
      <c r="E4513" s="7">
        <v>159</v>
      </c>
      <c r="F4513" s="7">
        <v>0</v>
      </c>
      <c r="G4513" s="7">
        <v>0</v>
      </c>
      <c r="H4513" s="7">
        <v>0</v>
      </c>
      <c r="I4513" s="7">
        <v>159</v>
      </c>
      <c r="J4513" s="7">
        <v>0</v>
      </c>
      <c r="K4513" s="7">
        <v>159</v>
      </c>
      <c r="L4513" s="164">
        <v>1</v>
      </c>
      <c r="M4513" s="16">
        <v>0</v>
      </c>
      <c r="N4513" s="13">
        <v>46144</v>
      </c>
    </row>
    <row r="4514" spans="1:14" x14ac:dyDescent="0.15">
      <c r="A4514" s="163" t="s">
        <v>466</v>
      </c>
      <c r="B4514" s="164">
        <v>10501</v>
      </c>
      <c r="C4514" s="163" t="s">
        <v>399</v>
      </c>
      <c r="D4514" s="164">
        <v>1</v>
      </c>
      <c r="E4514" s="7">
        <v>0</v>
      </c>
      <c r="F4514" s="7">
        <v>0</v>
      </c>
      <c r="G4514" s="7">
        <v>0</v>
      </c>
      <c r="H4514" s="7">
        <v>0</v>
      </c>
      <c r="I4514" s="7">
        <v>0</v>
      </c>
      <c r="J4514" s="7">
        <v>0</v>
      </c>
      <c r="K4514" s="7">
        <v>0</v>
      </c>
      <c r="L4514" s="164">
        <v>0</v>
      </c>
      <c r="M4514" s="16">
        <v>0</v>
      </c>
      <c r="N4514" s="13">
        <v>46145</v>
      </c>
    </row>
    <row r="4515" spans="1:14" x14ac:dyDescent="0.15">
      <c r="A4515" s="163" t="s">
        <v>902</v>
      </c>
      <c r="B4515" s="164">
        <v>10925</v>
      </c>
      <c r="C4515" s="163" t="s">
        <v>727</v>
      </c>
      <c r="D4515" s="164">
        <v>1</v>
      </c>
      <c r="E4515" s="7">
        <v>149</v>
      </c>
      <c r="F4515" s="7">
        <v>0</v>
      </c>
      <c r="G4515" s="7">
        <v>0</v>
      </c>
      <c r="H4515" s="7">
        <v>0</v>
      </c>
      <c r="I4515" s="7">
        <v>149</v>
      </c>
      <c r="J4515" s="7">
        <v>0</v>
      </c>
      <c r="K4515" s="7">
        <v>149</v>
      </c>
      <c r="L4515" s="164">
        <v>1</v>
      </c>
      <c r="M4515" s="16">
        <v>0</v>
      </c>
      <c r="N4515" s="13">
        <v>46145</v>
      </c>
    </row>
    <row r="4516" spans="1:14" x14ac:dyDescent="0.15">
      <c r="A4516" s="163" t="s">
        <v>567</v>
      </c>
      <c r="B4516" s="164">
        <v>10662</v>
      </c>
      <c r="C4516" s="163" t="s">
        <v>32</v>
      </c>
      <c r="D4516" s="164">
        <v>1</v>
      </c>
      <c r="E4516" s="7">
        <v>1315</v>
      </c>
      <c r="F4516" s="7">
        <v>0</v>
      </c>
      <c r="G4516" s="7">
        <v>0</v>
      </c>
      <c r="H4516" s="7">
        <v>0</v>
      </c>
      <c r="I4516" s="7">
        <v>1315</v>
      </c>
      <c r="J4516" s="7">
        <v>0</v>
      </c>
      <c r="K4516" s="7">
        <v>1315</v>
      </c>
      <c r="L4516" s="164">
        <v>1</v>
      </c>
      <c r="M4516" s="16">
        <v>0</v>
      </c>
      <c r="N4516" s="13">
        <v>46145</v>
      </c>
    </row>
    <row r="4517" spans="1:14" x14ac:dyDescent="0.15">
      <c r="A4517" s="163" t="s">
        <v>537</v>
      </c>
      <c r="B4517" s="164">
        <v>10397</v>
      </c>
      <c r="C4517" s="163" t="s">
        <v>32</v>
      </c>
      <c r="D4517" s="164">
        <v>1</v>
      </c>
      <c r="E4517" s="7">
        <v>575</v>
      </c>
      <c r="F4517" s="7">
        <v>0</v>
      </c>
      <c r="G4517" s="7">
        <v>0</v>
      </c>
      <c r="H4517" s="7">
        <v>0</v>
      </c>
      <c r="I4517" s="7">
        <v>575</v>
      </c>
      <c r="J4517" s="7">
        <v>0</v>
      </c>
      <c r="K4517" s="7">
        <v>575</v>
      </c>
      <c r="L4517" s="164">
        <v>1</v>
      </c>
      <c r="M4517" s="16">
        <v>0</v>
      </c>
      <c r="N4517" s="13">
        <v>46145</v>
      </c>
    </row>
    <row r="4518" spans="1:14" x14ac:dyDescent="0.15">
      <c r="A4518" s="163" t="s">
        <v>738</v>
      </c>
      <c r="B4518" s="164">
        <v>10073</v>
      </c>
      <c r="C4518" s="163" t="s">
        <v>541</v>
      </c>
      <c r="D4518" s="164">
        <v>1</v>
      </c>
      <c r="E4518" s="7">
        <v>335</v>
      </c>
      <c r="F4518" s="7">
        <v>0</v>
      </c>
      <c r="G4518" s="7">
        <v>0</v>
      </c>
      <c r="H4518" s="7">
        <v>0</v>
      </c>
      <c r="I4518" s="7">
        <v>335</v>
      </c>
      <c r="J4518" s="7">
        <v>0</v>
      </c>
      <c r="K4518" s="7">
        <v>335</v>
      </c>
      <c r="L4518" s="164">
        <v>1</v>
      </c>
      <c r="M4518" s="16">
        <v>0</v>
      </c>
      <c r="N4518" s="13">
        <v>46145</v>
      </c>
    </row>
    <row r="4519" spans="1:14" x14ac:dyDescent="0.15">
      <c r="A4519" s="163" t="s">
        <v>487</v>
      </c>
      <c r="B4519" s="164">
        <v>10442</v>
      </c>
      <c r="C4519" s="163" t="s">
        <v>99</v>
      </c>
      <c r="D4519" s="164">
        <v>2</v>
      </c>
      <c r="E4519" s="7">
        <v>166</v>
      </c>
      <c r="F4519" s="7">
        <v>0</v>
      </c>
      <c r="G4519" s="7">
        <v>0</v>
      </c>
      <c r="H4519" s="7">
        <v>0</v>
      </c>
      <c r="I4519" s="7">
        <v>166</v>
      </c>
      <c r="J4519" s="7">
        <v>0</v>
      </c>
      <c r="K4519" s="7">
        <v>166</v>
      </c>
      <c r="L4519" s="164">
        <v>1</v>
      </c>
      <c r="M4519" s="16">
        <v>0</v>
      </c>
      <c r="N4519" s="13">
        <v>46145</v>
      </c>
    </row>
    <row r="4520" spans="1:14" x14ac:dyDescent="0.15">
      <c r="A4520" s="163" t="s">
        <v>585</v>
      </c>
      <c r="B4520" s="164">
        <v>10441</v>
      </c>
      <c r="C4520" s="163" t="s">
        <v>99</v>
      </c>
      <c r="D4520" s="164">
        <v>1</v>
      </c>
      <c r="E4520" s="7">
        <v>250</v>
      </c>
      <c r="F4520" s="7">
        <v>0</v>
      </c>
      <c r="G4520" s="7">
        <v>0</v>
      </c>
      <c r="H4520" s="7">
        <v>0</v>
      </c>
      <c r="I4520" s="7">
        <v>250</v>
      </c>
      <c r="J4520" s="7">
        <v>0</v>
      </c>
      <c r="K4520" s="7">
        <v>250</v>
      </c>
      <c r="L4520" s="164">
        <v>1</v>
      </c>
      <c r="M4520" s="16">
        <v>0</v>
      </c>
      <c r="N4520" s="13">
        <v>46145</v>
      </c>
    </row>
    <row r="4521" spans="1:14" x14ac:dyDescent="0.15">
      <c r="A4521" s="163" t="s">
        <v>804</v>
      </c>
      <c r="B4521" s="164">
        <v>10009</v>
      </c>
      <c r="C4521" s="163" t="s">
        <v>98</v>
      </c>
      <c r="D4521" s="164">
        <v>1</v>
      </c>
      <c r="E4521" s="7">
        <v>59</v>
      </c>
      <c r="F4521" s="7">
        <v>0</v>
      </c>
      <c r="G4521" s="7">
        <v>0</v>
      </c>
      <c r="H4521" s="7">
        <v>0</v>
      </c>
      <c r="I4521" s="7">
        <v>59</v>
      </c>
      <c r="J4521" s="7">
        <v>0</v>
      </c>
      <c r="K4521" s="7">
        <v>59</v>
      </c>
      <c r="L4521" s="164">
        <v>1</v>
      </c>
      <c r="M4521" s="16">
        <v>0</v>
      </c>
      <c r="N4521" s="13">
        <v>46145</v>
      </c>
    </row>
    <row r="4522" spans="1:14" x14ac:dyDescent="0.15">
      <c r="A4522" s="163" t="s">
        <v>505</v>
      </c>
      <c r="B4522" s="164">
        <v>10470</v>
      </c>
      <c r="C4522" s="163" t="s">
        <v>5</v>
      </c>
      <c r="D4522" s="164">
        <v>3</v>
      </c>
      <c r="E4522" s="7">
        <v>825</v>
      </c>
      <c r="F4522" s="7">
        <v>0</v>
      </c>
      <c r="G4522" s="7">
        <v>0</v>
      </c>
      <c r="H4522" s="7">
        <v>0</v>
      </c>
      <c r="I4522" s="7">
        <v>825</v>
      </c>
      <c r="J4522" s="7">
        <v>0</v>
      </c>
      <c r="K4522" s="7">
        <v>825</v>
      </c>
      <c r="L4522" s="164">
        <v>1</v>
      </c>
      <c r="M4522" s="16">
        <v>0</v>
      </c>
      <c r="N4522" s="13">
        <v>46145</v>
      </c>
    </row>
    <row r="4523" spans="1:14" x14ac:dyDescent="0.15">
      <c r="A4523" s="163" t="s">
        <v>562</v>
      </c>
      <c r="B4523" s="164">
        <v>10218</v>
      </c>
      <c r="C4523" s="163" t="s">
        <v>491</v>
      </c>
      <c r="D4523" s="164">
        <v>1</v>
      </c>
      <c r="E4523" s="7">
        <v>245</v>
      </c>
      <c r="F4523" s="7">
        <v>0</v>
      </c>
      <c r="G4523" s="7">
        <v>0</v>
      </c>
      <c r="H4523" s="7">
        <v>0</v>
      </c>
      <c r="I4523" s="7">
        <v>245</v>
      </c>
      <c r="J4523" s="7">
        <v>0</v>
      </c>
      <c r="K4523" s="7">
        <v>245</v>
      </c>
      <c r="L4523" s="164">
        <v>1</v>
      </c>
      <c r="M4523" s="16">
        <v>0</v>
      </c>
      <c r="N4523" s="13">
        <v>46145</v>
      </c>
    </row>
    <row r="4524" spans="1:14" x14ac:dyDescent="0.15">
      <c r="A4524" s="163" t="s">
        <v>492</v>
      </c>
      <c r="B4524" s="164">
        <v>10216</v>
      </c>
      <c r="C4524" s="163" t="s">
        <v>491</v>
      </c>
      <c r="D4524" s="164">
        <v>3</v>
      </c>
      <c r="E4524" s="7">
        <v>735</v>
      </c>
      <c r="F4524" s="7">
        <v>0</v>
      </c>
      <c r="G4524" s="7">
        <v>0</v>
      </c>
      <c r="H4524" s="7">
        <v>0</v>
      </c>
      <c r="I4524" s="7">
        <v>735</v>
      </c>
      <c r="J4524" s="7">
        <v>0</v>
      </c>
      <c r="K4524" s="7">
        <v>735</v>
      </c>
      <c r="L4524" s="164">
        <v>1</v>
      </c>
      <c r="M4524" s="16">
        <v>0</v>
      </c>
      <c r="N4524" s="13">
        <v>46145</v>
      </c>
    </row>
    <row r="4525" spans="1:14" x14ac:dyDescent="0.15">
      <c r="A4525" s="163" t="s">
        <v>498</v>
      </c>
      <c r="B4525" s="164">
        <v>10356</v>
      </c>
      <c r="C4525" s="163" t="s">
        <v>19</v>
      </c>
      <c r="D4525" s="164">
        <v>2</v>
      </c>
      <c r="E4525" s="7">
        <v>720</v>
      </c>
      <c r="F4525" s="7">
        <v>0</v>
      </c>
      <c r="G4525" s="7">
        <v>0</v>
      </c>
      <c r="H4525" s="7">
        <v>0</v>
      </c>
      <c r="I4525" s="7">
        <v>720</v>
      </c>
      <c r="J4525" s="7">
        <v>0</v>
      </c>
      <c r="K4525" s="7">
        <v>720</v>
      </c>
      <c r="L4525" s="164">
        <v>1</v>
      </c>
      <c r="M4525" s="16">
        <v>0</v>
      </c>
      <c r="N4525" s="13">
        <v>46145</v>
      </c>
    </row>
    <row r="4526" spans="1:14" x14ac:dyDescent="0.15">
      <c r="A4526" s="163" t="s">
        <v>530</v>
      </c>
      <c r="B4526" s="164">
        <v>10409</v>
      </c>
      <c r="C4526" s="163" t="s">
        <v>4</v>
      </c>
      <c r="D4526" s="164">
        <v>1</v>
      </c>
      <c r="E4526" s="7">
        <v>335</v>
      </c>
      <c r="F4526" s="7">
        <v>0</v>
      </c>
      <c r="G4526" s="7">
        <v>0</v>
      </c>
      <c r="H4526" s="7">
        <v>0</v>
      </c>
      <c r="I4526" s="7">
        <v>335</v>
      </c>
      <c r="J4526" s="7">
        <v>0</v>
      </c>
      <c r="K4526" s="7">
        <v>335</v>
      </c>
      <c r="L4526" s="164">
        <v>1</v>
      </c>
      <c r="M4526" s="16">
        <v>0</v>
      </c>
      <c r="N4526" s="13">
        <v>46145</v>
      </c>
    </row>
    <row r="4527" spans="1:14" x14ac:dyDescent="0.15">
      <c r="A4527" s="163" t="s">
        <v>400</v>
      </c>
      <c r="B4527" s="164">
        <v>10923</v>
      </c>
      <c r="C4527" s="163" t="s">
        <v>727</v>
      </c>
      <c r="D4527" s="164">
        <v>1</v>
      </c>
      <c r="E4527" s="7">
        <v>159</v>
      </c>
      <c r="F4527" s="7">
        <v>0</v>
      </c>
      <c r="G4527" s="7">
        <v>0</v>
      </c>
      <c r="H4527" s="7">
        <v>0</v>
      </c>
      <c r="I4527" s="7">
        <v>159</v>
      </c>
      <c r="J4527" s="7">
        <v>0</v>
      </c>
      <c r="K4527" s="7">
        <v>159</v>
      </c>
      <c r="L4527" s="164">
        <v>1</v>
      </c>
      <c r="M4527" s="16">
        <v>0</v>
      </c>
      <c r="N4527" s="13">
        <v>46145</v>
      </c>
    </row>
    <row r="4528" spans="1:14" x14ac:dyDescent="0.15">
      <c r="A4528" s="163" t="s">
        <v>639</v>
      </c>
      <c r="B4528" s="164">
        <v>10551</v>
      </c>
      <c r="C4528" s="163" t="s">
        <v>399</v>
      </c>
      <c r="D4528" s="164">
        <v>1</v>
      </c>
      <c r="E4528" s="7">
        <v>0</v>
      </c>
      <c r="F4528" s="7">
        <v>0</v>
      </c>
      <c r="G4528" s="7">
        <v>0</v>
      </c>
      <c r="H4528" s="7">
        <v>0</v>
      </c>
      <c r="I4528" s="7">
        <v>0</v>
      </c>
      <c r="J4528" s="7">
        <v>0</v>
      </c>
      <c r="K4528" s="7">
        <v>0</v>
      </c>
      <c r="L4528" s="164">
        <v>0</v>
      </c>
      <c r="M4528" s="16">
        <v>0</v>
      </c>
      <c r="N4528" s="13">
        <v>46145</v>
      </c>
    </row>
    <row r="4529" spans="1:14" x14ac:dyDescent="0.15">
      <c r="A4529" s="163" t="s">
        <v>192</v>
      </c>
      <c r="B4529" s="164">
        <v>10533</v>
      </c>
      <c r="C4529" s="163" t="s">
        <v>399</v>
      </c>
      <c r="D4529" s="164">
        <v>1</v>
      </c>
      <c r="E4529" s="7">
        <v>0</v>
      </c>
      <c r="F4529" s="7">
        <v>0</v>
      </c>
      <c r="G4529" s="7">
        <v>0</v>
      </c>
      <c r="H4529" s="7">
        <v>0</v>
      </c>
      <c r="I4529" s="7">
        <v>0</v>
      </c>
      <c r="J4529" s="7">
        <v>0</v>
      </c>
      <c r="K4529" s="7">
        <v>0</v>
      </c>
      <c r="L4529" s="164">
        <v>0</v>
      </c>
      <c r="M4529" s="16">
        <v>0</v>
      </c>
      <c r="N4529" s="13">
        <v>46145</v>
      </c>
    </row>
    <row r="4530" spans="1:14" x14ac:dyDescent="0.15">
      <c r="A4530" s="163" t="s">
        <v>115</v>
      </c>
      <c r="B4530" s="164">
        <v>10489</v>
      </c>
      <c r="C4530" s="163" t="s">
        <v>98</v>
      </c>
      <c r="D4530" s="164">
        <v>1</v>
      </c>
      <c r="E4530" s="7">
        <v>45</v>
      </c>
      <c r="F4530" s="7">
        <v>0</v>
      </c>
      <c r="G4530" s="7">
        <v>0</v>
      </c>
      <c r="H4530" s="7">
        <v>0</v>
      </c>
      <c r="I4530" s="7">
        <v>45</v>
      </c>
      <c r="J4530" s="7">
        <v>0</v>
      </c>
      <c r="K4530" s="7">
        <v>45</v>
      </c>
      <c r="L4530" s="164">
        <v>1</v>
      </c>
      <c r="M4530" s="16">
        <v>0</v>
      </c>
      <c r="N4530" s="13">
        <v>46145</v>
      </c>
    </row>
    <row r="4531" spans="1:14" x14ac:dyDescent="0.15">
      <c r="A4531" s="163" t="s">
        <v>901</v>
      </c>
      <c r="B4531" s="164">
        <v>10924</v>
      </c>
      <c r="C4531" s="163" t="s">
        <v>727</v>
      </c>
      <c r="D4531" s="164">
        <v>1</v>
      </c>
      <c r="E4531" s="7">
        <v>159</v>
      </c>
      <c r="F4531" s="7">
        <v>0</v>
      </c>
      <c r="G4531" s="7">
        <v>0</v>
      </c>
      <c r="H4531" s="7">
        <v>0</v>
      </c>
      <c r="I4531" s="7">
        <v>159</v>
      </c>
      <c r="J4531" s="7">
        <v>0</v>
      </c>
      <c r="K4531" s="7">
        <v>159</v>
      </c>
      <c r="L4531" s="164">
        <v>1</v>
      </c>
      <c r="M4531" s="16">
        <v>0</v>
      </c>
      <c r="N4531" s="13">
        <v>46145</v>
      </c>
    </row>
    <row r="4532" spans="1:14" x14ac:dyDescent="0.15">
      <c r="A4532" s="163" t="s">
        <v>466</v>
      </c>
      <c r="B4532" s="164">
        <v>10749</v>
      </c>
      <c r="C4532" s="163" t="s">
        <v>727</v>
      </c>
      <c r="D4532" s="164">
        <v>2</v>
      </c>
      <c r="E4532" s="7">
        <v>358</v>
      </c>
      <c r="F4532" s="7">
        <v>0</v>
      </c>
      <c r="G4532" s="7">
        <v>0</v>
      </c>
      <c r="H4532" s="7">
        <v>0</v>
      </c>
      <c r="I4532" s="7">
        <v>358</v>
      </c>
      <c r="J4532" s="7">
        <v>0</v>
      </c>
      <c r="K4532" s="7">
        <v>358</v>
      </c>
      <c r="L4532" s="164">
        <v>1</v>
      </c>
      <c r="M4532" s="16">
        <v>0</v>
      </c>
      <c r="N4532" s="13">
        <v>46146</v>
      </c>
    </row>
    <row r="4533" spans="1:14" x14ac:dyDescent="0.15">
      <c r="A4533" s="163" t="s">
        <v>902</v>
      </c>
      <c r="B4533" s="164">
        <v>10925</v>
      </c>
      <c r="C4533" s="163" t="s">
        <v>727</v>
      </c>
      <c r="D4533" s="164">
        <v>1</v>
      </c>
      <c r="E4533" s="7">
        <v>149</v>
      </c>
      <c r="F4533" s="7">
        <v>0</v>
      </c>
      <c r="G4533" s="7">
        <v>0</v>
      </c>
      <c r="H4533" s="7">
        <v>0</v>
      </c>
      <c r="I4533" s="7">
        <v>149</v>
      </c>
      <c r="J4533" s="7">
        <v>0</v>
      </c>
      <c r="K4533" s="7">
        <v>149</v>
      </c>
      <c r="L4533" s="164">
        <v>1</v>
      </c>
      <c r="M4533" s="16">
        <v>0</v>
      </c>
      <c r="N4533" s="13">
        <v>46146</v>
      </c>
    </row>
    <row r="4534" spans="1:14" x14ac:dyDescent="0.15">
      <c r="A4534" s="163" t="s">
        <v>611</v>
      </c>
      <c r="B4534" s="164">
        <v>10455</v>
      </c>
      <c r="C4534" s="163" t="s">
        <v>38</v>
      </c>
      <c r="D4534" s="164">
        <v>1</v>
      </c>
      <c r="E4534" s="7">
        <v>465</v>
      </c>
      <c r="F4534" s="7">
        <v>0</v>
      </c>
      <c r="G4534" s="7">
        <v>0</v>
      </c>
      <c r="H4534" s="7">
        <v>0</v>
      </c>
      <c r="I4534" s="7">
        <v>465</v>
      </c>
      <c r="J4534" s="7">
        <v>0</v>
      </c>
      <c r="K4534" s="7">
        <v>465</v>
      </c>
      <c r="L4534" s="164">
        <v>1</v>
      </c>
      <c r="M4534" s="16">
        <v>0</v>
      </c>
      <c r="N4534" s="13">
        <v>46146</v>
      </c>
    </row>
    <row r="4535" spans="1:14" x14ac:dyDescent="0.15">
      <c r="A4535" s="163" t="s">
        <v>514</v>
      </c>
      <c r="B4535" s="164">
        <v>10398</v>
      </c>
      <c r="C4535" s="163" t="s">
        <v>32</v>
      </c>
      <c r="D4535" s="164">
        <v>1</v>
      </c>
      <c r="E4535" s="7">
        <v>625</v>
      </c>
      <c r="F4535" s="7">
        <v>0</v>
      </c>
      <c r="G4535" s="7">
        <v>0</v>
      </c>
      <c r="H4535" s="7">
        <v>0</v>
      </c>
      <c r="I4535" s="7">
        <v>625</v>
      </c>
      <c r="J4535" s="7">
        <v>0</v>
      </c>
      <c r="K4535" s="7">
        <v>625</v>
      </c>
      <c r="L4535" s="164">
        <v>1</v>
      </c>
      <c r="M4535" s="16">
        <v>0</v>
      </c>
      <c r="N4535" s="13">
        <v>46146</v>
      </c>
    </row>
    <row r="4536" spans="1:14" x14ac:dyDescent="0.15">
      <c r="A4536" s="163" t="s">
        <v>517</v>
      </c>
      <c r="B4536" s="164">
        <v>10070</v>
      </c>
      <c r="C4536" s="163" t="s">
        <v>481</v>
      </c>
      <c r="D4536" s="164">
        <v>1</v>
      </c>
      <c r="E4536" s="7">
        <v>275</v>
      </c>
      <c r="F4536" s="7">
        <v>0</v>
      </c>
      <c r="G4536" s="7">
        <v>0</v>
      </c>
      <c r="H4536" s="7">
        <v>0</v>
      </c>
      <c r="I4536" s="7">
        <v>275</v>
      </c>
      <c r="J4536" s="7">
        <v>0</v>
      </c>
      <c r="K4536" s="7">
        <v>275</v>
      </c>
      <c r="L4536" s="164">
        <v>1</v>
      </c>
      <c r="M4536" s="16">
        <v>0</v>
      </c>
      <c r="N4536" s="13">
        <v>46146</v>
      </c>
    </row>
    <row r="4537" spans="1:14" x14ac:dyDescent="0.15">
      <c r="A4537" s="163" t="s">
        <v>538</v>
      </c>
      <c r="B4537" s="164">
        <v>10645</v>
      </c>
      <c r="C4537" s="163" t="s">
        <v>519</v>
      </c>
      <c r="D4537" s="164">
        <v>1</v>
      </c>
      <c r="E4537" s="7">
        <v>340</v>
      </c>
      <c r="F4537" s="7">
        <v>0</v>
      </c>
      <c r="G4537" s="7">
        <v>0</v>
      </c>
      <c r="H4537" s="7">
        <v>0</v>
      </c>
      <c r="I4537" s="7">
        <v>340</v>
      </c>
      <c r="J4537" s="7">
        <v>0</v>
      </c>
      <c r="K4537" s="7">
        <v>340</v>
      </c>
      <c r="L4537" s="164">
        <v>1</v>
      </c>
      <c r="M4537" s="16">
        <v>0</v>
      </c>
      <c r="N4537" s="13">
        <v>46146</v>
      </c>
    </row>
    <row r="4538" spans="1:14" x14ac:dyDescent="0.15">
      <c r="A4538" s="163" t="s">
        <v>504</v>
      </c>
      <c r="B4538" s="164">
        <v>10125</v>
      </c>
      <c r="C4538" s="163" t="s">
        <v>483</v>
      </c>
      <c r="D4538" s="164">
        <v>2</v>
      </c>
      <c r="E4538" s="7">
        <v>550</v>
      </c>
      <c r="F4538" s="7">
        <v>0</v>
      </c>
      <c r="G4538" s="7">
        <v>0</v>
      </c>
      <c r="H4538" s="7">
        <v>0</v>
      </c>
      <c r="I4538" s="7">
        <v>550</v>
      </c>
      <c r="J4538" s="7">
        <v>0</v>
      </c>
      <c r="K4538" s="7">
        <v>550</v>
      </c>
      <c r="L4538" s="164">
        <v>1</v>
      </c>
      <c r="M4538" s="16">
        <v>0</v>
      </c>
      <c r="N4538" s="13">
        <v>46146</v>
      </c>
    </row>
    <row r="4539" spans="1:14" x14ac:dyDescent="0.15">
      <c r="A4539" s="163" t="s">
        <v>482</v>
      </c>
      <c r="B4539" s="164">
        <v>10109</v>
      </c>
      <c r="C4539" s="163" t="s">
        <v>483</v>
      </c>
      <c r="D4539" s="164">
        <v>1</v>
      </c>
      <c r="E4539" s="7">
        <v>275</v>
      </c>
      <c r="F4539" s="7">
        <v>0</v>
      </c>
      <c r="G4539" s="7">
        <v>0</v>
      </c>
      <c r="H4539" s="7">
        <v>0</v>
      </c>
      <c r="I4539" s="7">
        <v>275</v>
      </c>
      <c r="J4539" s="7">
        <v>0</v>
      </c>
      <c r="K4539" s="7">
        <v>275</v>
      </c>
      <c r="L4539" s="164">
        <v>1</v>
      </c>
      <c r="M4539" s="16">
        <v>0</v>
      </c>
      <c r="N4539" s="13">
        <v>46146</v>
      </c>
    </row>
    <row r="4540" spans="1:14" x14ac:dyDescent="0.15">
      <c r="A4540" s="163" t="s">
        <v>521</v>
      </c>
      <c r="B4540" s="164">
        <v>10095</v>
      </c>
      <c r="C4540" s="163" t="s">
        <v>483</v>
      </c>
      <c r="D4540" s="164">
        <v>1</v>
      </c>
      <c r="E4540" s="7">
        <v>260</v>
      </c>
      <c r="F4540" s="7">
        <v>0</v>
      </c>
      <c r="G4540" s="7">
        <v>0</v>
      </c>
      <c r="H4540" s="7">
        <v>0</v>
      </c>
      <c r="I4540" s="7">
        <v>260</v>
      </c>
      <c r="J4540" s="7">
        <v>0</v>
      </c>
      <c r="K4540" s="7">
        <v>260</v>
      </c>
      <c r="L4540" s="164">
        <v>1</v>
      </c>
      <c r="M4540" s="16">
        <v>0</v>
      </c>
      <c r="N4540" s="13">
        <v>46146</v>
      </c>
    </row>
    <row r="4541" spans="1:14" x14ac:dyDescent="0.15">
      <c r="A4541" s="163" t="s">
        <v>602</v>
      </c>
      <c r="B4541" s="164">
        <v>10089</v>
      </c>
      <c r="C4541" s="163" t="s">
        <v>481</v>
      </c>
      <c r="D4541" s="164">
        <v>1</v>
      </c>
      <c r="E4541" s="7">
        <v>355</v>
      </c>
      <c r="F4541" s="7">
        <v>0</v>
      </c>
      <c r="G4541" s="7">
        <v>0</v>
      </c>
      <c r="H4541" s="7">
        <v>0</v>
      </c>
      <c r="I4541" s="7">
        <v>355</v>
      </c>
      <c r="J4541" s="7">
        <v>0</v>
      </c>
      <c r="K4541" s="7">
        <v>355</v>
      </c>
      <c r="L4541" s="164">
        <v>1</v>
      </c>
      <c r="M4541" s="16">
        <v>0</v>
      </c>
      <c r="N4541" s="13">
        <v>46146</v>
      </c>
    </row>
    <row r="4542" spans="1:14" x14ac:dyDescent="0.15">
      <c r="A4542" s="163" t="s">
        <v>486</v>
      </c>
      <c r="B4542" s="164">
        <v>10075</v>
      </c>
      <c r="C4542" s="163" t="s">
        <v>481</v>
      </c>
      <c r="D4542" s="164">
        <v>1</v>
      </c>
      <c r="E4542" s="7">
        <v>275</v>
      </c>
      <c r="F4542" s="7">
        <v>0</v>
      </c>
      <c r="G4542" s="7">
        <v>0</v>
      </c>
      <c r="H4542" s="7">
        <v>0</v>
      </c>
      <c r="I4542" s="7">
        <v>275</v>
      </c>
      <c r="J4542" s="7">
        <v>0</v>
      </c>
      <c r="K4542" s="7">
        <v>275</v>
      </c>
      <c r="L4542" s="164">
        <v>1</v>
      </c>
      <c r="M4542" s="16">
        <v>0</v>
      </c>
      <c r="N4542" s="13">
        <v>46146</v>
      </c>
    </row>
    <row r="4543" spans="1:14" x14ac:dyDescent="0.15">
      <c r="A4543" s="163" t="s">
        <v>523</v>
      </c>
      <c r="B4543" s="164">
        <v>10446</v>
      </c>
      <c r="C4543" s="163" t="s">
        <v>99</v>
      </c>
      <c r="D4543" s="164">
        <v>1</v>
      </c>
      <c r="E4543" s="7">
        <v>195</v>
      </c>
      <c r="F4543" s="7">
        <v>0</v>
      </c>
      <c r="G4543" s="7">
        <v>0</v>
      </c>
      <c r="H4543" s="7">
        <v>0</v>
      </c>
      <c r="I4543" s="7">
        <v>195</v>
      </c>
      <c r="J4543" s="7">
        <v>0</v>
      </c>
      <c r="K4543" s="7">
        <v>195</v>
      </c>
      <c r="L4543" s="164">
        <v>1</v>
      </c>
      <c r="M4543" s="16">
        <v>0</v>
      </c>
      <c r="N4543" s="13">
        <v>46146</v>
      </c>
    </row>
    <row r="4544" spans="1:14" x14ac:dyDescent="0.15">
      <c r="A4544" s="163" t="s">
        <v>551</v>
      </c>
      <c r="B4544" s="164">
        <v>10437</v>
      </c>
      <c r="C4544" s="163" t="s">
        <v>99</v>
      </c>
      <c r="D4544" s="164">
        <v>1</v>
      </c>
      <c r="E4544" s="7">
        <v>105</v>
      </c>
      <c r="F4544" s="7">
        <v>0</v>
      </c>
      <c r="G4544" s="7">
        <v>0</v>
      </c>
      <c r="H4544" s="7">
        <v>0</v>
      </c>
      <c r="I4544" s="7">
        <v>105</v>
      </c>
      <c r="J4544" s="7">
        <v>0</v>
      </c>
      <c r="K4544" s="7">
        <v>105</v>
      </c>
      <c r="L4544" s="164">
        <v>1</v>
      </c>
      <c r="M4544" s="16">
        <v>0</v>
      </c>
      <c r="N4544" s="13">
        <v>46146</v>
      </c>
    </row>
    <row r="4545" spans="1:14" x14ac:dyDescent="0.15">
      <c r="A4545" s="163" t="s">
        <v>552</v>
      </c>
      <c r="B4545" s="164">
        <v>10211</v>
      </c>
      <c r="C4545" s="163" t="s">
        <v>491</v>
      </c>
      <c r="D4545" s="164">
        <v>1</v>
      </c>
      <c r="E4545" s="7">
        <v>265</v>
      </c>
      <c r="F4545" s="7">
        <v>0</v>
      </c>
      <c r="G4545" s="7">
        <v>0</v>
      </c>
      <c r="H4545" s="7">
        <v>0</v>
      </c>
      <c r="I4545" s="7">
        <v>265</v>
      </c>
      <c r="J4545" s="7">
        <v>0</v>
      </c>
      <c r="K4545" s="7">
        <v>265</v>
      </c>
      <c r="L4545" s="164">
        <v>1</v>
      </c>
      <c r="M4545" s="16">
        <v>0</v>
      </c>
      <c r="N4545" s="13">
        <v>46146</v>
      </c>
    </row>
    <row r="4546" spans="1:14" x14ac:dyDescent="0.15">
      <c r="A4546" s="163" t="s">
        <v>562</v>
      </c>
      <c r="B4546" s="164">
        <v>10218</v>
      </c>
      <c r="C4546" s="163" t="s">
        <v>491</v>
      </c>
      <c r="D4546" s="164">
        <v>1</v>
      </c>
      <c r="E4546" s="7">
        <v>245</v>
      </c>
      <c r="F4546" s="7">
        <v>0</v>
      </c>
      <c r="G4546" s="7">
        <v>0</v>
      </c>
      <c r="H4546" s="7">
        <v>0</v>
      </c>
      <c r="I4546" s="7">
        <v>245</v>
      </c>
      <c r="J4546" s="7">
        <v>0</v>
      </c>
      <c r="K4546" s="7">
        <v>245</v>
      </c>
      <c r="L4546" s="164">
        <v>1</v>
      </c>
      <c r="M4546" s="16">
        <v>0</v>
      </c>
      <c r="N4546" s="13">
        <v>46146</v>
      </c>
    </row>
    <row r="4547" spans="1:14" x14ac:dyDescent="0.15">
      <c r="A4547" s="163" t="s">
        <v>597</v>
      </c>
      <c r="B4547" s="164">
        <v>10215</v>
      </c>
      <c r="C4547" s="163" t="s">
        <v>491</v>
      </c>
      <c r="D4547" s="164">
        <v>1</v>
      </c>
      <c r="E4547" s="7">
        <v>225</v>
      </c>
      <c r="F4547" s="7">
        <v>0</v>
      </c>
      <c r="G4547" s="7">
        <v>0</v>
      </c>
      <c r="H4547" s="7">
        <v>0</v>
      </c>
      <c r="I4547" s="7">
        <v>225</v>
      </c>
      <c r="J4547" s="7">
        <v>0</v>
      </c>
      <c r="K4547" s="7">
        <v>225</v>
      </c>
      <c r="L4547" s="164">
        <v>1</v>
      </c>
      <c r="M4547" s="16">
        <v>0</v>
      </c>
      <c r="N4547" s="13">
        <v>46146</v>
      </c>
    </row>
    <row r="4548" spans="1:14" x14ac:dyDescent="0.15">
      <c r="A4548" s="163" t="s">
        <v>493</v>
      </c>
      <c r="B4548" s="164">
        <v>10264</v>
      </c>
      <c r="C4548" s="163" t="s">
        <v>9</v>
      </c>
      <c r="D4548" s="164">
        <v>2</v>
      </c>
      <c r="E4548" s="7">
        <v>380</v>
      </c>
      <c r="F4548" s="7">
        <v>0</v>
      </c>
      <c r="G4548" s="7">
        <v>0</v>
      </c>
      <c r="H4548" s="7">
        <v>38</v>
      </c>
      <c r="I4548" s="7">
        <v>342</v>
      </c>
      <c r="J4548" s="7">
        <v>0</v>
      </c>
      <c r="K4548" s="7">
        <v>342</v>
      </c>
      <c r="L4548" s="164">
        <v>1</v>
      </c>
      <c r="M4548" s="16">
        <v>0</v>
      </c>
      <c r="N4548" s="13">
        <v>46146</v>
      </c>
    </row>
    <row r="4549" spans="1:14" x14ac:dyDescent="0.15">
      <c r="A4549" s="163" t="s">
        <v>595</v>
      </c>
      <c r="B4549" s="164">
        <v>10367</v>
      </c>
      <c r="C4549" s="163" t="s">
        <v>9</v>
      </c>
      <c r="D4549" s="164">
        <v>1</v>
      </c>
      <c r="E4549" s="7">
        <v>330</v>
      </c>
      <c r="F4549" s="7">
        <v>0</v>
      </c>
      <c r="G4549" s="7">
        <v>0</v>
      </c>
      <c r="H4549" s="7">
        <v>0</v>
      </c>
      <c r="I4549" s="7">
        <v>330</v>
      </c>
      <c r="J4549" s="7">
        <v>0</v>
      </c>
      <c r="K4549" s="7">
        <v>330</v>
      </c>
      <c r="L4549" s="164">
        <v>1</v>
      </c>
      <c r="M4549" s="16">
        <v>0</v>
      </c>
      <c r="N4549" s="13">
        <v>46146</v>
      </c>
    </row>
    <row r="4550" spans="1:14" x14ac:dyDescent="0.15">
      <c r="A4550" s="163" t="s">
        <v>495</v>
      </c>
      <c r="B4550" s="164">
        <v>10354</v>
      </c>
      <c r="C4550" s="163" t="s">
        <v>19</v>
      </c>
      <c r="D4550" s="164">
        <v>1</v>
      </c>
      <c r="E4550" s="7">
        <v>350</v>
      </c>
      <c r="F4550" s="7">
        <v>0</v>
      </c>
      <c r="G4550" s="7">
        <v>0</v>
      </c>
      <c r="H4550" s="7">
        <v>70</v>
      </c>
      <c r="I4550" s="7">
        <v>280</v>
      </c>
      <c r="J4550" s="7">
        <v>0</v>
      </c>
      <c r="K4550" s="7">
        <v>280</v>
      </c>
      <c r="L4550" s="164">
        <v>1</v>
      </c>
      <c r="M4550" s="16">
        <v>0</v>
      </c>
      <c r="N4550" s="13">
        <v>46146</v>
      </c>
    </row>
    <row r="4551" spans="1:14" x14ac:dyDescent="0.15">
      <c r="A4551" s="163" t="s">
        <v>529</v>
      </c>
      <c r="B4551" s="164">
        <v>10353</v>
      </c>
      <c r="C4551" s="163" t="s">
        <v>19</v>
      </c>
      <c r="D4551" s="164">
        <v>1</v>
      </c>
      <c r="E4551" s="7">
        <v>350</v>
      </c>
      <c r="F4551" s="7">
        <v>0</v>
      </c>
      <c r="G4551" s="7">
        <v>0</v>
      </c>
      <c r="H4551" s="7">
        <v>0</v>
      </c>
      <c r="I4551" s="7">
        <v>350</v>
      </c>
      <c r="J4551" s="7">
        <v>0</v>
      </c>
      <c r="K4551" s="7">
        <v>350</v>
      </c>
      <c r="L4551" s="164">
        <v>1</v>
      </c>
      <c r="M4551" s="16">
        <v>0</v>
      </c>
      <c r="N4551" s="13">
        <v>46146</v>
      </c>
    </row>
    <row r="4552" spans="1:14" x14ac:dyDescent="0.15">
      <c r="A4552" s="163" t="s">
        <v>497</v>
      </c>
      <c r="B4552" s="164">
        <v>10359</v>
      </c>
      <c r="C4552" s="163" t="s">
        <v>19</v>
      </c>
      <c r="D4552" s="164">
        <v>1</v>
      </c>
      <c r="E4552" s="7">
        <v>385</v>
      </c>
      <c r="F4552" s="7">
        <v>0</v>
      </c>
      <c r="G4552" s="7">
        <v>0</v>
      </c>
      <c r="H4552" s="7">
        <v>0</v>
      </c>
      <c r="I4552" s="7">
        <v>385</v>
      </c>
      <c r="J4552" s="7">
        <v>0</v>
      </c>
      <c r="K4552" s="7">
        <v>385</v>
      </c>
      <c r="L4552" s="164">
        <v>1</v>
      </c>
      <c r="M4552" s="16">
        <v>0</v>
      </c>
      <c r="N4552" s="13">
        <v>46146</v>
      </c>
    </row>
    <row r="4553" spans="1:14" x14ac:dyDescent="0.15">
      <c r="A4553" s="163" t="s">
        <v>546</v>
      </c>
      <c r="B4553" s="164">
        <v>10391</v>
      </c>
      <c r="C4553" s="163" t="s">
        <v>31</v>
      </c>
      <c r="D4553" s="164">
        <v>1</v>
      </c>
      <c r="E4553" s="7">
        <v>325</v>
      </c>
      <c r="F4553" s="7">
        <v>0</v>
      </c>
      <c r="G4553" s="7">
        <v>0</v>
      </c>
      <c r="H4553" s="7">
        <v>0</v>
      </c>
      <c r="I4553" s="7">
        <v>325</v>
      </c>
      <c r="J4553" s="7">
        <v>0</v>
      </c>
      <c r="K4553" s="7">
        <v>325</v>
      </c>
      <c r="L4553" s="164">
        <v>1</v>
      </c>
      <c r="M4553" s="16">
        <v>0</v>
      </c>
      <c r="N4553" s="13">
        <v>46146</v>
      </c>
    </row>
    <row r="4554" spans="1:14" x14ac:dyDescent="0.15">
      <c r="A4554" s="163" t="s">
        <v>617</v>
      </c>
      <c r="B4554" s="164">
        <v>10428</v>
      </c>
      <c r="C4554" s="163" t="s">
        <v>12</v>
      </c>
      <c r="D4554" s="164">
        <v>2</v>
      </c>
      <c r="E4554" s="7">
        <v>698</v>
      </c>
      <c r="F4554" s="7">
        <v>0</v>
      </c>
      <c r="G4554" s="7">
        <v>0</v>
      </c>
      <c r="H4554" s="7">
        <v>0</v>
      </c>
      <c r="I4554" s="7">
        <v>698</v>
      </c>
      <c r="J4554" s="7">
        <v>0</v>
      </c>
      <c r="K4554" s="7">
        <v>698</v>
      </c>
      <c r="L4554" s="164">
        <v>1</v>
      </c>
      <c r="M4554" s="16">
        <v>0</v>
      </c>
      <c r="N4554" s="13">
        <v>46146</v>
      </c>
    </row>
    <row r="4555" spans="1:14" x14ac:dyDescent="0.15">
      <c r="A4555" s="163" t="s">
        <v>590</v>
      </c>
      <c r="B4555" s="164">
        <v>10411</v>
      </c>
      <c r="C4555" s="163" t="s">
        <v>4</v>
      </c>
      <c r="D4555" s="164">
        <v>1</v>
      </c>
      <c r="E4555" s="7">
        <v>395</v>
      </c>
      <c r="F4555" s="7">
        <v>0</v>
      </c>
      <c r="G4555" s="7">
        <v>0</v>
      </c>
      <c r="H4555" s="7">
        <v>0</v>
      </c>
      <c r="I4555" s="7">
        <v>395</v>
      </c>
      <c r="J4555" s="7">
        <v>0</v>
      </c>
      <c r="K4555" s="7">
        <v>395</v>
      </c>
      <c r="L4555" s="164">
        <v>1</v>
      </c>
      <c r="M4555" s="16">
        <v>0</v>
      </c>
      <c r="N4555" s="13">
        <v>46146</v>
      </c>
    </row>
    <row r="4556" spans="1:14" x14ac:dyDescent="0.15">
      <c r="A4556" s="163" t="s">
        <v>564</v>
      </c>
      <c r="B4556" s="164">
        <v>10037</v>
      </c>
      <c r="C4556" s="163" t="s">
        <v>4</v>
      </c>
      <c r="D4556" s="164">
        <v>1</v>
      </c>
      <c r="E4556" s="7">
        <v>385</v>
      </c>
      <c r="F4556" s="7">
        <v>0</v>
      </c>
      <c r="G4556" s="7">
        <v>0</v>
      </c>
      <c r="H4556" s="7">
        <v>0</v>
      </c>
      <c r="I4556" s="7">
        <v>385</v>
      </c>
      <c r="J4556" s="7">
        <v>0</v>
      </c>
      <c r="K4556" s="7">
        <v>385</v>
      </c>
      <c r="L4556" s="164">
        <v>1</v>
      </c>
      <c r="M4556" s="16">
        <v>0</v>
      </c>
      <c r="N4556" s="13">
        <v>46146</v>
      </c>
    </row>
    <row r="4557" spans="1:14" x14ac:dyDescent="0.15">
      <c r="A4557" s="163" t="s">
        <v>400</v>
      </c>
      <c r="B4557" s="164">
        <v>10923</v>
      </c>
      <c r="C4557" s="163" t="s">
        <v>727</v>
      </c>
      <c r="D4557" s="164">
        <v>1</v>
      </c>
      <c r="E4557" s="7">
        <v>159</v>
      </c>
      <c r="F4557" s="7">
        <v>0</v>
      </c>
      <c r="G4557" s="7">
        <v>0</v>
      </c>
      <c r="H4557" s="7">
        <v>0</v>
      </c>
      <c r="I4557" s="7">
        <v>159</v>
      </c>
      <c r="J4557" s="7">
        <v>0</v>
      </c>
      <c r="K4557" s="7">
        <v>159</v>
      </c>
      <c r="L4557" s="164">
        <v>1</v>
      </c>
      <c r="M4557" s="16">
        <v>0</v>
      </c>
      <c r="N4557" s="13">
        <v>46146</v>
      </c>
    </row>
    <row r="4558" spans="1:14" x14ac:dyDescent="0.15">
      <c r="A4558" s="163" t="s">
        <v>639</v>
      </c>
      <c r="B4558" s="164">
        <v>10551</v>
      </c>
      <c r="C4558" s="163" t="s">
        <v>399</v>
      </c>
      <c r="D4558" s="164">
        <v>1</v>
      </c>
      <c r="E4558" s="7">
        <v>0</v>
      </c>
      <c r="F4558" s="7">
        <v>0</v>
      </c>
      <c r="G4558" s="7">
        <v>0</v>
      </c>
      <c r="H4558" s="7">
        <v>0</v>
      </c>
      <c r="I4558" s="7">
        <v>0</v>
      </c>
      <c r="J4558" s="7">
        <v>0</v>
      </c>
      <c r="K4558" s="7">
        <v>0</v>
      </c>
      <c r="L4558" s="164">
        <v>0</v>
      </c>
      <c r="M4558" s="16">
        <v>0</v>
      </c>
      <c r="N4558" s="13">
        <v>46146</v>
      </c>
    </row>
    <row r="4559" spans="1:14" x14ac:dyDescent="0.15">
      <c r="A4559" s="163" t="s">
        <v>427</v>
      </c>
      <c r="B4559" s="164">
        <v>10633</v>
      </c>
      <c r="C4559" s="163" t="s">
        <v>727</v>
      </c>
      <c r="D4559" s="164">
        <v>2</v>
      </c>
      <c r="E4559" s="7">
        <v>318</v>
      </c>
      <c r="F4559" s="7">
        <v>0</v>
      </c>
      <c r="G4559" s="7">
        <v>0</v>
      </c>
      <c r="H4559" s="7">
        <v>0</v>
      </c>
      <c r="I4559" s="7">
        <v>318</v>
      </c>
      <c r="J4559" s="7">
        <v>0</v>
      </c>
      <c r="K4559" s="7">
        <v>318</v>
      </c>
      <c r="L4559" s="164">
        <v>1</v>
      </c>
      <c r="M4559" s="16">
        <v>0</v>
      </c>
      <c r="N4559" s="13">
        <v>46146</v>
      </c>
    </row>
    <row r="4560" spans="1:14" x14ac:dyDescent="0.15">
      <c r="A4560" s="163" t="s">
        <v>903</v>
      </c>
      <c r="B4560" s="164">
        <v>10499</v>
      </c>
      <c r="C4560" s="163" t="s">
        <v>399</v>
      </c>
      <c r="D4560" s="164">
        <v>1</v>
      </c>
      <c r="E4560" s="7">
        <v>0</v>
      </c>
      <c r="F4560" s="7">
        <v>0</v>
      </c>
      <c r="G4560" s="7">
        <v>0</v>
      </c>
      <c r="H4560" s="7">
        <v>0</v>
      </c>
      <c r="I4560" s="7">
        <v>0</v>
      </c>
      <c r="J4560" s="7">
        <v>0</v>
      </c>
      <c r="K4560" s="7">
        <v>0</v>
      </c>
      <c r="L4560" s="164">
        <v>0</v>
      </c>
      <c r="M4560" s="16">
        <v>0</v>
      </c>
      <c r="N4560" s="13">
        <v>46146</v>
      </c>
    </row>
    <row r="4561" spans="1:14" x14ac:dyDescent="0.15">
      <c r="A4561" s="163" t="s">
        <v>777</v>
      </c>
      <c r="B4561" s="164">
        <v>10512</v>
      </c>
      <c r="C4561" s="163" t="s">
        <v>98</v>
      </c>
      <c r="D4561" s="164">
        <v>1</v>
      </c>
      <c r="E4561" s="7">
        <v>110</v>
      </c>
      <c r="F4561" s="7">
        <v>0</v>
      </c>
      <c r="G4561" s="7">
        <v>0</v>
      </c>
      <c r="H4561" s="7">
        <v>0</v>
      </c>
      <c r="I4561" s="7">
        <v>110</v>
      </c>
      <c r="J4561" s="7">
        <v>0</v>
      </c>
      <c r="K4561" s="7">
        <v>110</v>
      </c>
      <c r="L4561" s="164">
        <v>1</v>
      </c>
      <c r="M4561" s="16">
        <v>0</v>
      </c>
      <c r="N4561" s="13">
        <v>46146</v>
      </c>
    </row>
    <row r="4562" spans="1:14" x14ac:dyDescent="0.15">
      <c r="A4562" s="163" t="s">
        <v>872</v>
      </c>
      <c r="B4562" s="164">
        <v>10754</v>
      </c>
      <c r="C4562" s="163" t="s">
        <v>727</v>
      </c>
      <c r="D4562" s="164">
        <v>1</v>
      </c>
      <c r="E4562" s="7">
        <v>209</v>
      </c>
      <c r="F4562" s="7">
        <v>0</v>
      </c>
      <c r="G4562" s="7">
        <v>0</v>
      </c>
      <c r="H4562" s="7">
        <v>0</v>
      </c>
      <c r="I4562" s="7">
        <v>209</v>
      </c>
      <c r="J4562" s="7">
        <v>0</v>
      </c>
      <c r="K4562" s="7">
        <v>209</v>
      </c>
      <c r="L4562" s="164">
        <v>1</v>
      </c>
      <c r="M4562" s="16">
        <v>0</v>
      </c>
      <c r="N4562" s="13">
        <v>46146</v>
      </c>
    </row>
    <row r="4563" spans="1:14" x14ac:dyDescent="0.15">
      <c r="A4563" s="163" t="s">
        <v>874</v>
      </c>
      <c r="B4563" s="164">
        <v>10746</v>
      </c>
      <c r="C4563" s="163" t="s">
        <v>727</v>
      </c>
      <c r="D4563" s="164">
        <v>2</v>
      </c>
      <c r="E4563" s="7">
        <v>418</v>
      </c>
      <c r="F4563" s="7">
        <v>0</v>
      </c>
      <c r="G4563" s="7">
        <v>0</v>
      </c>
      <c r="H4563" s="7">
        <v>0</v>
      </c>
      <c r="I4563" s="7">
        <v>418</v>
      </c>
      <c r="J4563" s="7">
        <v>0</v>
      </c>
      <c r="K4563" s="7">
        <v>418</v>
      </c>
      <c r="L4563" s="164">
        <v>1</v>
      </c>
      <c r="M4563" s="16">
        <v>0</v>
      </c>
      <c r="N4563" s="13">
        <v>46146</v>
      </c>
    </row>
    <row r="4564" spans="1:14" x14ac:dyDescent="0.15">
      <c r="A4564" s="163" t="s">
        <v>901</v>
      </c>
      <c r="B4564" s="164">
        <v>10924</v>
      </c>
      <c r="C4564" s="163" t="s">
        <v>727</v>
      </c>
      <c r="D4564" s="164">
        <v>1</v>
      </c>
      <c r="E4564" s="7">
        <v>159</v>
      </c>
      <c r="F4564" s="7">
        <v>0</v>
      </c>
      <c r="G4564" s="7">
        <v>0</v>
      </c>
      <c r="H4564" s="7">
        <v>0</v>
      </c>
      <c r="I4564" s="7">
        <v>159</v>
      </c>
      <c r="J4564" s="7">
        <v>0</v>
      </c>
      <c r="K4564" s="7">
        <v>159</v>
      </c>
      <c r="L4564" s="164">
        <v>1</v>
      </c>
      <c r="M4564" s="16">
        <v>0</v>
      </c>
      <c r="N4564" s="13">
        <v>46146</v>
      </c>
    </row>
    <row r="4565" spans="1:14" x14ac:dyDescent="0.15">
      <c r="A4565" s="163" t="s">
        <v>468</v>
      </c>
      <c r="B4565" s="164">
        <v>10506</v>
      </c>
      <c r="C4565" s="163" t="s">
        <v>399</v>
      </c>
      <c r="D4565" s="164">
        <v>1</v>
      </c>
      <c r="E4565" s="7">
        <v>0</v>
      </c>
      <c r="F4565" s="7">
        <v>0</v>
      </c>
      <c r="G4565" s="7">
        <v>0</v>
      </c>
      <c r="H4565" s="7">
        <v>0</v>
      </c>
      <c r="I4565" s="7">
        <v>0</v>
      </c>
      <c r="J4565" s="7">
        <v>0</v>
      </c>
      <c r="K4565" s="7">
        <v>0</v>
      </c>
      <c r="L4565" s="164">
        <v>0</v>
      </c>
      <c r="M4565" s="16">
        <v>0</v>
      </c>
      <c r="N4565" s="13">
        <v>46146</v>
      </c>
    </row>
    <row r="4566" spans="1:14" x14ac:dyDescent="0.15">
      <c r="A4566" s="163" t="s">
        <v>429</v>
      </c>
      <c r="B4566" s="164">
        <v>10632</v>
      </c>
      <c r="C4566" s="163" t="s">
        <v>727</v>
      </c>
      <c r="D4566" s="164">
        <v>2</v>
      </c>
      <c r="E4566" s="7">
        <v>318</v>
      </c>
      <c r="F4566" s="7">
        <v>0</v>
      </c>
      <c r="G4566" s="7">
        <v>0</v>
      </c>
      <c r="H4566" s="7">
        <v>0</v>
      </c>
      <c r="I4566" s="7">
        <v>318</v>
      </c>
      <c r="J4566" s="7">
        <v>0</v>
      </c>
      <c r="K4566" s="7">
        <v>318</v>
      </c>
      <c r="L4566" s="164">
        <v>1</v>
      </c>
      <c r="M4566" s="16">
        <v>0</v>
      </c>
      <c r="N4566" s="13">
        <v>46146</v>
      </c>
    </row>
    <row r="4567" spans="1:14" x14ac:dyDescent="0.15">
      <c r="A4567" s="163" t="s">
        <v>466</v>
      </c>
      <c r="B4567" s="164">
        <v>10749</v>
      </c>
      <c r="C4567" s="163" t="s">
        <v>727</v>
      </c>
      <c r="D4567" s="164">
        <v>1</v>
      </c>
      <c r="E4567" s="7">
        <v>179</v>
      </c>
      <c r="F4567" s="7">
        <v>0</v>
      </c>
      <c r="G4567" s="7">
        <v>0</v>
      </c>
      <c r="H4567" s="7">
        <v>22.6</v>
      </c>
      <c r="I4567" s="7">
        <v>156.4</v>
      </c>
      <c r="J4567" s="7">
        <v>0</v>
      </c>
      <c r="K4567" s="7">
        <v>156.4</v>
      </c>
      <c r="L4567" s="164">
        <v>1</v>
      </c>
      <c r="M4567" s="16">
        <v>0</v>
      </c>
      <c r="N4567" s="13">
        <v>46147</v>
      </c>
    </row>
    <row r="4568" spans="1:14" x14ac:dyDescent="0.15">
      <c r="A4568" s="163" t="s">
        <v>902</v>
      </c>
      <c r="B4568" s="164">
        <v>10925</v>
      </c>
      <c r="C4568" s="163" t="s">
        <v>727</v>
      </c>
      <c r="D4568" s="164">
        <v>1</v>
      </c>
      <c r="E4568" s="7">
        <v>149</v>
      </c>
      <c r="F4568" s="7">
        <v>0</v>
      </c>
      <c r="G4568" s="7">
        <v>0</v>
      </c>
      <c r="H4568" s="7">
        <v>0</v>
      </c>
      <c r="I4568" s="7">
        <v>149</v>
      </c>
      <c r="J4568" s="7">
        <v>0</v>
      </c>
      <c r="K4568" s="7">
        <v>149</v>
      </c>
      <c r="L4568" s="164">
        <v>1</v>
      </c>
      <c r="M4568" s="16">
        <v>0</v>
      </c>
      <c r="N4568" s="13">
        <v>46147</v>
      </c>
    </row>
    <row r="4569" spans="1:14" x14ac:dyDescent="0.15">
      <c r="A4569" s="163" t="s">
        <v>674</v>
      </c>
      <c r="B4569" s="164">
        <v>10574</v>
      </c>
      <c r="C4569" s="163" t="s">
        <v>399</v>
      </c>
      <c r="D4569" s="164">
        <v>1</v>
      </c>
      <c r="E4569" s="7">
        <v>0</v>
      </c>
      <c r="F4569" s="7">
        <v>0</v>
      </c>
      <c r="G4569" s="7">
        <v>0</v>
      </c>
      <c r="H4569" s="7">
        <v>0</v>
      </c>
      <c r="I4569" s="7">
        <v>0</v>
      </c>
      <c r="J4569" s="7">
        <v>0</v>
      </c>
      <c r="K4569" s="7">
        <v>0</v>
      </c>
      <c r="L4569" s="164">
        <v>0</v>
      </c>
      <c r="M4569" s="16">
        <v>0</v>
      </c>
      <c r="N4569" s="13">
        <v>46147</v>
      </c>
    </row>
    <row r="4570" spans="1:14" x14ac:dyDescent="0.15">
      <c r="A4570" s="163" t="s">
        <v>567</v>
      </c>
      <c r="B4570" s="164">
        <v>10401</v>
      </c>
      <c r="C4570" s="163" t="s">
        <v>462</v>
      </c>
      <c r="D4570" s="164">
        <v>1</v>
      </c>
      <c r="E4570" s="7">
        <v>1512</v>
      </c>
      <c r="F4570" s="7">
        <v>0</v>
      </c>
      <c r="G4570" s="7">
        <v>0</v>
      </c>
      <c r="H4570" s="7">
        <v>0</v>
      </c>
      <c r="I4570" s="7">
        <v>1512</v>
      </c>
      <c r="J4570" s="7">
        <v>0</v>
      </c>
      <c r="K4570" s="7">
        <v>1512</v>
      </c>
      <c r="L4570" s="164">
        <v>1</v>
      </c>
      <c r="M4570" s="16">
        <v>0</v>
      </c>
      <c r="N4570" s="13">
        <v>46147</v>
      </c>
    </row>
    <row r="4571" spans="1:14" x14ac:dyDescent="0.15">
      <c r="A4571" s="163" t="s">
        <v>616</v>
      </c>
      <c r="B4571" s="164">
        <v>10154</v>
      </c>
      <c r="C4571" s="163" t="s">
        <v>519</v>
      </c>
      <c r="D4571" s="164">
        <v>1</v>
      </c>
      <c r="E4571" s="7">
        <v>385</v>
      </c>
      <c r="F4571" s="7">
        <v>0</v>
      </c>
      <c r="G4571" s="7">
        <v>0</v>
      </c>
      <c r="H4571" s="7">
        <v>0</v>
      </c>
      <c r="I4571" s="7">
        <v>385</v>
      </c>
      <c r="J4571" s="7">
        <v>0</v>
      </c>
      <c r="K4571" s="7">
        <v>385</v>
      </c>
      <c r="L4571" s="164">
        <v>1</v>
      </c>
      <c r="M4571" s="16">
        <v>0</v>
      </c>
      <c r="N4571" s="13">
        <v>46147</v>
      </c>
    </row>
    <row r="4572" spans="1:14" x14ac:dyDescent="0.15">
      <c r="A4572" s="163" t="s">
        <v>549</v>
      </c>
      <c r="B4572" s="164">
        <v>10157</v>
      </c>
      <c r="C4572" s="163" t="s">
        <v>519</v>
      </c>
      <c r="D4572" s="164">
        <v>1</v>
      </c>
      <c r="E4572" s="7">
        <v>350</v>
      </c>
      <c r="F4572" s="7">
        <v>0</v>
      </c>
      <c r="G4572" s="7">
        <v>0</v>
      </c>
      <c r="H4572" s="7">
        <v>0</v>
      </c>
      <c r="I4572" s="7">
        <v>350</v>
      </c>
      <c r="J4572" s="7">
        <v>0</v>
      </c>
      <c r="K4572" s="7">
        <v>350</v>
      </c>
      <c r="L4572" s="164">
        <v>1</v>
      </c>
      <c r="M4572" s="16">
        <v>0</v>
      </c>
      <c r="N4572" s="13">
        <v>46147</v>
      </c>
    </row>
    <row r="4573" spans="1:14" x14ac:dyDescent="0.15">
      <c r="A4573" s="163" t="s">
        <v>517</v>
      </c>
      <c r="B4573" s="164">
        <v>10070</v>
      </c>
      <c r="C4573" s="163" t="s">
        <v>481</v>
      </c>
      <c r="D4573" s="164">
        <v>1</v>
      </c>
      <c r="E4573" s="7">
        <v>275</v>
      </c>
      <c r="F4573" s="7">
        <v>0</v>
      </c>
      <c r="G4573" s="7">
        <v>0</v>
      </c>
      <c r="H4573" s="7">
        <v>32.18</v>
      </c>
      <c r="I4573" s="7">
        <v>242.82</v>
      </c>
      <c r="J4573" s="7">
        <v>0</v>
      </c>
      <c r="K4573" s="7">
        <v>242.82</v>
      </c>
      <c r="L4573" s="164">
        <v>1</v>
      </c>
      <c r="M4573" s="16">
        <v>0</v>
      </c>
      <c r="N4573" s="13">
        <v>46147</v>
      </c>
    </row>
    <row r="4574" spans="1:14" x14ac:dyDescent="0.15">
      <c r="A4574" s="163" t="s">
        <v>584</v>
      </c>
      <c r="B4574" s="164">
        <v>10069</v>
      </c>
      <c r="C4574" s="163" t="s">
        <v>481</v>
      </c>
      <c r="D4574" s="164">
        <v>1</v>
      </c>
      <c r="E4574" s="7">
        <v>355</v>
      </c>
      <c r="F4574" s="7">
        <v>0</v>
      </c>
      <c r="G4574" s="7">
        <v>0</v>
      </c>
      <c r="H4574" s="7">
        <v>44.83</v>
      </c>
      <c r="I4574" s="7">
        <v>310.17</v>
      </c>
      <c r="J4574" s="7">
        <v>0</v>
      </c>
      <c r="K4574" s="7">
        <v>310.17</v>
      </c>
      <c r="L4574" s="164">
        <v>1</v>
      </c>
      <c r="M4574" s="16">
        <v>0</v>
      </c>
      <c r="N4574" s="13">
        <v>46147</v>
      </c>
    </row>
    <row r="4575" spans="1:14" x14ac:dyDescent="0.15">
      <c r="A4575" s="163" t="s">
        <v>480</v>
      </c>
      <c r="B4575" s="164">
        <v>10225</v>
      </c>
      <c r="C4575" s="163" t="s">
        <v>481</v>
      </c>
      <c r="D4575" s="164">
        <v>1</v>
      </c>
      <c r="E4575" s="7">
        <v>255</v>
      </c>
      <c r="F4575" s="7">
        <v>0</v>
      </c>
      <c r="G4575" s="7">
        <v>0</v>
      </c>
      <c r="H4575" s="7">
        <v>0</v>
      </c>
      <c r="I4575" s="7">
        <v>255</v>
      </c>
      <c r="J4575" s="7">
        <v>0</v>
      </c>
      <c r="K4575" s="7">
        <v>255</v>
      </c>
      <c r="L4575" s="164">
        <v>1</v>
      </c>
      <c r="M4575" s="16">
        <v>0</v>
      </c>
      <c r="N4575" s="13">
        <v>46147</v>
      </c>
    </row>
    <row r="4576" spans="1:14" x14ac:dyDescent="0.15">
      <c r="A4576" s="163" t="s">
        <v>538</v>
      </c>
      <c r="B4576" s="164">
        <v>10645</v>
      </c>
      <c r="C4576" s="163" t="s">
        <v>519</v>
      </c>
      <c r="D4576" s="164">
        <v>1</v>
      </c>
      <c r="E4576" s="7">
        <v>340</v>
      </c>
      <c r="F4576" s="7">
        <v>0</v>
      </c>
      <c r="G4576" s="7">
        <v>0</v>
      </c>
      <c r="H4576" s="7">
        <v>0</v>
      </c>
      <c r="I4576" s="7">
        <v>340</v>
      </c>
      <c r="J4576" s="7">
        <v>0</v>
      </c>
      <c r="K4576" s="7">
        <v>340</v>
      </c>
      <c r="L4576" s="164">
        <v>1</v>
      </c>
      <c r="M4576" s="16">
        <v>0</v>
      </c>
      <c r="N4576" s="13">
        <v>46147</v>
      </c>
    </row>
    <row r="4577" spans="1:14" x14ac:dyDescent="0.15">
      <c r="A4577" s="163" t="s">
        <v>518</v>
      </c>
      <c r="B4577" s="164">
        <v>10145</v>
      </c>
      <c r="C4577" s="163" t="s">
        <v>519</v>
      </c>
      <c r="D4577" s="164">
        <v>2</v>
      </c>
      <c r="E4577" s="7">
        <v>740</v>
      </c>
      <c r="F4577" s="7">
        <v>0</v>
      </c>
      <c r="G4577" s="7">
        <v>0</v>
      </c>
      <c r="H4577" s="7">
        <v>46.73</v>
      </c>
      <c r="I4577" s="7">
        <v>693.27</v>
      </c>
      <c r="J4577" s="7">
        <v>0</v>
      </c>
      <c r="K4577" s="7">
        <v>693.27</v>
      </c>
      <c r="L4577" s="164">
        <v>1</v>
      </c>
      <c r="M4577" s="16">
        <v>0</v>
      </c>
      <c r="N4577" s="13">
        <v>46147</v>
      </c>
    </row>
    <row r="4578" spans="1:14" x14ac:dyDescent="0.15">
      <c r="A4578" s="163" t="s">
        <v>503</v>
      </c>
      <c r="B4578" s="164">
        <v>10044</v>
      </c>
      <c r="C4578" s="163" t="s">
        <v>481</v>
      </c>
      <c r="D4578" s="164">
        <v>1</v>
      </c>
      <c r="E4578" s="7">
        <v>260</v>
      </c>
      <c r="F4578" s="7">
        <v>0</v>
      </c>
      <c r="G4578" s="7">
        <v>0</v>
      </c>
      <c r="H4578" s="7">
        <v>0</v>
      </c>
      <c r="I4578" s="7">
        <v>260</v>
      </c>
      <c r="J4578" s="7">
        <v>0</v>
      </c>
      <c r="K4578" s="7">
        <v>260</v>
      </c>
      <c r="L4578" s="164">
        <v>1</v>
      </c>
      <c r="M4578" s="16">
        <v>0</v>
      </c>
      <c r="N4578" s="13">
        <v>46147</v>
      </c>
    </row>
    <row r="4579" spans="1:14" x14ac:dyDescent="0.15">
      <c r="A4579" s="163" t="s">
        <v>574</v>
      </c>
      <c r="B4579" s="164">
        <v>10052</v>
      </c>
      <c r="C4579" s="163" t="s">
        <v>481</v>
      </c>
      <c r="D4579" s="164">
        <v>1</v>
      </c>
      <c r="E4579" s="7">
        <v>340</v>
      </c>
      <c r="F4579" s="7">
        <v>0</v>
      </c>
      <c r="G4579" s="7">
        <v>0</v>
      </c>
      <c r="H4579" s="7">
        <v>0</v>
      </c>
      <c r="I4579" s="7">
        <v>340</v>
      </c>
      <c r="J4579" s="7">
        <v>0</v>
      </c>
      <c r="K4579" s="7">
        <v>340</v>
      </c>
      <c r="L4579" s="164">
        <v>1</v>
      </c>
      <c r="M4579" s="16">
        <v>0</v>
      </c>
      <c r="N4579" s="13">
        <v>46147</v>
      </c>
    </row>
    <row r="4580" spans="1:14" x14ac:dyDescent="0.15">
      <c r="A4580" s="163" t="s">
        <v>504</v>
      </c>
      <c r="B4580" s="164">
        <v>10125</v>
      </c>
      <c r="C4580" s="163" t="s">
        <v>483</v>
      </c>
      <c r="D4580" s="164">
        <v>1</v>
      </c>
      <c r="E4580" s="7">
        <v>275</v>
      </c>
      <c r="F4580" s="7">
        <v>0</v>
      </c>
      <c r="G4580" s="7">
        <v>0</v>
      </c>
      <c r="H4580" s="7">
        <v>0</v>
      </c>
      <c r="I4580" s="7">
        <v>275</v>
      </c>
      <c r="J4580" s="7">
        <v>0</v>
      </c>
      <c r="K4580" s="7">
        <v>275</v>
      </c>
      <c r="L4580" s="164">
        <v>1</v>
      </c>
      <c r="M4580" s="16">
        <v>0</v>
      </c>
      <c r="N4580" s="13">
        <v>46147</v>
      </c>
    </row>
    <row r="4581" spans="1:14" x14ac:dyDescent="0.15">
      <c r="A4581" s="163" t="s">
        <v>575</v>
      </c>
      <c r="B4581" s="164">
        <v>10127</v>
      </c>
      <c r="C4581" s="163" t="s">
        <v>483</v>
      </c>
      <c r="D4581" s="164">
        <v>1</v>
      </c>
      <c r="E4581" s="7">
        <v>355</v>
      </c>
      <c r="F4581" s="7">
        <v>0</v>
      </c>
      <c r="G4581" s="7">
        <v>0</v>
      </c>
      <c r="H4581" s="7">
        <v>0</v>
      </c>
      <c r="I4581" s="7">
        <v>355</v>
      </c>
      <c r="J4581" s="7">
        <v>0</v>
      </c>
      <c r="K4581" s="7">
        <v>355</v>
      </c>
      <c r="L4581" s="164">
        <v>1</v>
      </c>
      <c r="M4581" s="16">
        <v>0</v>
      </c>
      <c r="N4581" s="13">
        <v>46147</v>
      </c>
    </row>
    <row r="4582" spans="1:14" x14ac:dyDescent="0.15">
      <c r="A4582" s="163" t="s">
        <v>738</v>
      </c>
      <c r="B4582" s="164">
        <v>10073</v>
      </c>
      <c r="C4582" s="163" t="s">
        <v>541</v>
      </c>
      <c r="D4582" s="164">
        <v>1</v>
      </c>
      <c r="E4582" s="7">
        <v>335</v>
      </c>
      <c r="F4582" s="7">
        <v>0</v>
      </c>
      <c r="G4582" s="7">
        <v>0</v>
      </c>
      <c r="H4582" s="7">
        <v>67</v>
      </c>
      <c r="I4582" s="7">
        <v>268</v>
      </c>
      <c r="J4582" s="7">
        <v>0</v>
      </c>
      <c r="K4582" s="7">
        <v>268</v>
      </c>
      <c r="L4582" s="164">
        <v>1</v>
      </c>
      <c r="M4582" s="16">
        <v>0</v>
      </c>
      <c r="N4582" s="13">
        <v>46147</v>
      </c>
    </row>
    <row r="4583" spans="1:14" x14ac:dyDescent="0.15">
      <c r="A4583" s="163" t="s">
        <v>612</v>
      </c>
      <c r="B4583" s="164">
        <v>10051</v>
      </c>
      <c r="C4583" s="163" t="s">
        <v>481</v>
      </c>
      <c r="D4583" s="164">
        <v>1</v>
      </c>
      <c r="E4583" s="7">
        <v>315</v>
      </c>
      <c r="F4583" s="7">
        <v>0</v>
      </c>
      <c r="G4583" s="7">
        <v>0</v>
      </c>
      <c r="H4583" s="7">
        <v>0</v>
      </c>
      <c r="I4583" s="7">
        <v>315</v>
      </c>
      <c r="J4583" s="7">
        <v>0</v>
      </c>
      <c r="K4583" s="7">
        <v>315</v>
      </c>
      <c r="L4583" s="164">
        <v>1</v>
      </c>
      <c r="M4583" s="16">
        <v>0</v>
      </c>
      <c r="N4583" s="13">
        <v>46147</v>
      </c>
    </row>
    <row r="4584" spans="1:14" x14ac:dyDescent="0.15">
      <c r="A4584" s="163" t="s">
        <v>561</v>
      </c>
      <c r="B4584" s="164">
        <v>10088</v>
      </c>
      <c r="C4584" s="163" t="s">
        <v>481</v>
      </c>
      <c r="D4584" s="164">
        <v>2</v>
      </c>
      <c r="E4584" s="7">
        <v>550</v>
      </c>
      <c r="F4584" s="7">
        <v>0</v>
      </c>
      <c r="G4584" s="7">
        <v>0</v>
      </c>
      <c r="H4584" s="7">
        <v>0</v>
      </c>
      <c r="I4584" s="7">
        <v>550</v>
      </c>
      <c r="J4584" s="7">
        <v>0</v>
      </c>
      <c r="K4584" s="7">
        <v>550</v>
      </c>
      <c r="L4584" s="164">
        <v>1</v>
      </c>
      <c r="M4584" s="16">
        <v>0</v>
      </c>
      <c r="N4584" s="13">
        <v>46147</v>
      </c>
    </row>
    <row r="4585" spans="1:14" x14ac:dyDescent="0.15">
      <c r="A4585" s="163" t="s">
        <v>487</v>
      </c>
      <c r="B4585" s="164">
        <v>10442</v>
      </c>
      <c r="C4585" s="163" t="s">
        <v>99</v>
      </c>
      <c r="D4585" s="164">
        <v>4</v>
      </c>
      <c r="E4585" s="7">
        <v>332</v>
      </c>
      <c r="F4585" s="7">
        <v>0</v>
      </c>
      <c r="G4585" s="7">
        <v>0</v>
      </c>
      <c r="H4585" s="7">
        <v>0</v>
      </c>
      <c r="I4585" s="7">
        <v>332</v>
      </c>
      <c r="J4585" s="7">
        <v>0</v>
      </c>
      <c r="K4585" s="7">
        <v>332</v>
      </c>
      <c r="L4585" s="164">
        <v>1</v>
      </c>
      <c r="M4585" s="16">
        <v>0</v>
      </c>
      <c r="N4585" s="13">
        <v>46147</v>
      </c>
    </row>
    <row r="4586" spans="1:14" x14ac:dyDescent="0.15">
      <c r="A4586" s="163" t="s">
        <v>523</v>
      </c>
      <c r="B4586" s="164">
        <v>10446</v>
      </c>
      <c r="C4586" s="163" t="s">
        <v>99</v>
      </c>
      <c r="D4586" s="164">
        <v>3</v>
      </c>
      <c r="E4586" s="7">
        <v>585</v>
      </c>
      <c r="F4586" s="7">
        <v>0</v>
      </c>
      <c r="G4586" s="7">
        <v>0</v>
      </c>
      <c r="H4586" s="7">
        <v>0</v>
      </c>
      <c r="I4586" s="7">
        <v>585</v>
      </c>
      <c r="J4586" s="7">
        <v>0</v>
      </c>
      <c r="K4586" s="7">
        <v>585</v>
      </c>
      <c r="L4586" s="164">
        <v>1</v>
      </c>
      <c r="M4586" s="16">
        <v>0</v>
      </c>
      <c r="N4586" s="13">
        <v>46147</v>
      </c>
    </row>
    <row r="4587" spans="1:14" x14ac:dyDescent="0.15">
      <c r="A4587" s="163" t="s">
        <v>489</v>
      </c>
      <c r="B4587" s="164">
        <v>10445</v>
      </c>
      <c r="C4587" s="163" t="s">
        <v>99</v>
      </c>
      <c r="D4587" s="164">
        <v>3</v>
      </c>
      <c r="E4587" s="7">
        <v>585</v>
      </c>
      <c r="F4587" s="7">
        <v>0</v>
      </c>
      <c r="G4587" s="7">
        <v>0</v>
      </c>
      <c r="H4587" s="7">
        <v>22.82</v>
      </c>
      <c r="I4587" s="7">
        <v>562.17999999999995</v>
      </c>
      <c r="J4587" s="7">
        <v>0</v>
      </c>
      <c r="K4587" s="7">
        <v>562.17999999999995</v>
      </c>
      <c r="L4587" s="164">
        <v>1</v>
      </c>
      <c r="M4587" s="16">
        <v>0</v>
      </c>
      <c r="N4587" s="13">
        <v>46147</v>
      </c>
    </row>
    <row r="4588" spans="1:14" x14ac:dyDescent="0.15">
      <c r="A4588" s="163" t="s">
        <v>830</v>
      </c>
      <c r="B4588" s="164">
        <v>10042</v>
      </c>
      <c r="C4588" s="163" t="s">
        <v>99</v>
      </c>
      <c r="D4588" s="164">
        <v>1</v>
      </c>
      <c r="E4588" s="7">
        <v>145</v>
      </c>
      <c r="F4588" s="7">
        <v>0</v>
      </c>
      <c r="G4588" s="7">
        <v>0</v>
      </c>
      <c r="H4588" s="7">
        <v>0</v>
      </c>
      <c r="I4588" s="7">
        <v>145</v>
      </c>
      <c r="J4588" s="7">
        <v>0</v>
      </c>
      <c r="K4588" s="7">
        <v>145</v>
      </c>
      <c r="L4588" s="164">
        <v>1</v>
      </c>
      <c r="M4588" s="16">
        <v>0</v>
      </c>
      <c r="N4588" s="13">
        <v>46147</v>
      </c>
    </row>
    <row r="4589" spans="1:14" x14ac:dyDescent="0.15">
      <c r="A4589" s="163" t="s">
        <v>552</v>
      </c>
      <c r="B4589" s="164">
        <v>10211</v>
      </c>
      <c r="C4589" s="163" t="s">
        <v>491</v>
      </c>
      <c r="D4589" s="164">
        <v>1</v>
      </c>
      <c r="E4589" s="7">
        <v>265</v>
      </c>
      <c r="F4589" s="7">
        <v>0</v>
      </c>
      <c r="G4589" s="7">
        <v>0</v>
      </c>
      <c r="H4589" s="7">
        <v>0</v>
      </c>
      <c r="I4589" s="7">
        <v>265</v>
      </c>
      <c r="J4589" s="7">
        <v>0</v>
      </c>
      <c r="K4589" s="7">
        <v>265</v>
      </c>
      <c r="L4589" s="164">
        <v>1</v>
      </c>
      <c r="M4589" s="16">
        <v>0</v>
      </c>
      <c r="N4589" s="13">
        <v>46147</v>
      </c>
    </row>
    <row r="4590" spans="1:14" x14ac:dyDescent="0.15">
      <c r="A4590" s="163" t="s">
        <v>506</v>
      </c>
      <c r="B4590" s="164">
        <v>10221</v>
      </c>
      <c r="C4590" s="163" t="s">
        <v>491</v>
      </c>
      <c r="D4590" s="164">
        <v>2</v>
      </c>
      <c r="E4590" s="7">
        <v>510</v>
      </c>
      <c r="F4590" s="7">
        <v>0</v>
      </c>
      <c r="G4590" s="7">
        <v>0</v>
      </c>
      <c r="H4590" s="7">
        <v>0</v>
      </c>
      <c r="I4590" s="7">
        <v>510</v>
      </c>
      <c r="J4590" s="7">
        <v>0</v>
      </c>
      <c r="K4590" s="7">
        <v>510</v>
      </c>
      <c r="L4590" s="164">
        <v>1</v>
      </c>
      <c r="M4590" s="16">
        <v>0</v>
      </c>
      <c r="N4590" s="13">
        <v>46147</v>
      </c>
    </row>
    <row r="4591" spans="1:14" x14ac:dyDescent="0.15">
      <c r="A4591" s="163" t="s">
        <v>492</v>
      </c>
      <c r="B4591" s="164">
        <v>10216</v>
      </c>
      <c r="C4591" s="163" t="s">
        <v>491</v>
      </c>
      <c r="D4591" s="164">
        <v>2</v>
      </c>
      <c r="E4591" s="7">
        <v>490</v>
      </c>
      <c r="F4591" s="7">
        <v>0</v>
      </c>
      <c r="G4591" s="7">
        <v>0</v>
      </c>
      <c r="H4591" s="7">
        <v>0</v>
      </c>
      <c r="I4591" s="7">
        <v>490</v>
      </c>
      <c r="J4591" s="7">
        <v>0</v>
      </c>
      <c r="K4591" s="7">
        <v>490</v>
      </c>
      <c r="L4591" s="164">
        <v>1</v>
      </c>
      <c r="M4591" s="16">
        <v>0</v>
      </c>
      <c r="N4591" s="13">
        <v>46147</v>
      </c>
    </row>
    <row r="4592" spans="1:14" x14ac:dyDescent="0.15">
      <c r="A4592" s="163" t="s">
        <v>493</v>
      </c>
      <c r="B4592" s="164">
        <v>10264</v>
      </c>
      <c r="C4592" s="163" t="s">
        <v>9</v>
      </c>
      <c r="D4592" s="164">
        <v>8</v>
      </c>
      <c r="E4592" s="7">
        <v>1520</v>
      </c>
      <c r="F4592" s="7">
        <v>0</v>
      </c>
      <c r="G4592" s="7">
        <v>0</v>
      </c>
      <c r="H4592" s="7">
        <v>118.99</v>
      </c>
      <c r="I4592" s="7">
        <v>1401.01</v>
      </c>
      <c r="J4592" s="7">
        <v>0</v>
      </c>
      <c r="K4592" s="7">
        <v>1401.01</v>
      </c>
      <c r="L4592" s="164">
        <v>1</v>
      </c>
      <c r="M4592" s="16">
        <v>0</v>
      </c>
      <c r="N4592" s="13">
        <v>46147</v>
      </c>
    </row>
    <row r="4593" spans="1:14" x14ac:dyDescent="0.15">
      <c r="A4593" s="163" t="s">
        <v>557</v>
      </c>
      <c r="B4593" s="164">
        <v>10368</v>
      </c>
      <c r="C4593" s="163" t="s">
        <v>9</v>
      </c>
      <c r="D4593" s="164">
        <v>2</v>
      </c>
      <c r="E4593" s="7">
        <v>530</v>
      </c>
      <c r="F4593" s="7">
        <v>0</v>
      </c>
      <c r="G4593" s="7">
        <v>0</v>
      </c>
      <c r="H4593" s="7">
        <v>33.47</v>
      </c>
      <c r="I4593" s="7">
        <v>496.53</v>
      </c>
      <c r="J4593" s="7">
        <v>0</v>
      </c>
      <c r="K4593" s="7">
        <v>496.53</v>
      </c>
      <c r="L4593" s="164">
        <v>1</v>
      </c>
      <c r="M4593" s="16">
        <v>0</v>
      </c>
      <c r="N4593" s="13">
        <v>46147</v>
      </c>
    </row>
    <row r="4594" spans="1:14" x14ac:dyDescent="0.15">
      <c r="A4594" s="163" t="s">
        <v>604</v>
      </c>
      <c r="B4594" s="164">
        <v>10685</v>
      </c>
      <c r="C4594" s="163" t="s">
        <v>9</v>
      </c>
      <c r="D4594" s="164">
        <v>1</v>
      </c>
      <c r="E4594" s="7">
        <v>225</v>
      </c>
      <c r="F4594" s="7">
        <v>0</v>
      </c>
      <c r="G4594" s="7">
        <v>0</v>
      </c>
      <c r="H4594" s="7">
        <v>28.41</v>
      </c>
      <c r="I4594" s="7">
        <v>196.59</v>
      </c>
      <c r="J4594" s="7">
        <v>0</v>
      </c>
      <c r="K4594" s="7">
        <v>196.59</v>
      </c>
      <c r="L4594" s="164">
        <v>1</v>
      </c>
      <c r="M4594" s="16">
        <v>0</v>
      </c>
      <c r="N4594" s="13">
        <v>46147</v>
      </c>
    </row>
    <row r="4595" spans="1:14" x14ac:dyDescent="0.15">
      <c r="A4595" s="163" t="s">
        <v>528</v>
      </c>
      <c r="B4595" s="164">
        <v>10357</v>
      </c>
      <c r="C4595" s="163" t="s">
        <v>19</v>
      </c>
      <c r="D4595" s="164">
        <v>1</v>
      </c>
      <c r="E4595" s="7">
        <v>360</v>
      </c>
      <c r="F4595" s="7">
        <v>0</v>
      </c>
      <c r="G4595" s="7">
        <v>0</v>
      </c>
      <c r="H4595" s="7">
        <v>0</v>
      </c>
      <c r="I4595" s="7">
        <v>360</v>
      </c>
      <c r="J4595" s="7">
        <v>0</v>
      </c>
      <c r="K4595" s="7">
        <v>360</v>
      </c>
      <c r="L4595" s="164">
        <v>1</v>
      </c>
      <c r="M4595" s="16">
        <v>0</v>
      </c>
      <c r="N4595" s="13">
        <v>46147</v>
      </c>
    </row>
    <row r="4596" spans="1:14" x14ac:dyDescent="0.15">
      <c r="A4596" s="163" t="s">
        <v>495</v>
      </c>
      <c r="B4596" s="164">
        <v>10354</v>
      </c>
      <c r="C4596" s="163" t="s">
        <v>19</v>
      </c>
      <c r="D4596" s="164">
        <v>2</v>
      </c>
      <c r="E4596" s="7">
        <v>700</v>
      </c>
      <c r="F4596" s="7">
        <v>0</v>
      </c>
      <c r="G4596" s="7">
        <v>0</v>
      </c>
      <c r="H4596" s="7">
        <v>0</v>
      </c>
      <c r="I4596" s="7">
        <v>700</v>
      </c>
      <c r="J4596" s="7">
        <v>0</v>
      </c>
      <c r="K4596" s="7">
        <v>700</v>
      </c>
      <c r="L4596" s="164">
        <v>1</v>
      </c>
      <c r="M4596" s="16">
        <v>0</v>
      </c>
      <c r="N4596" s="13">
        <v>46147</v>
      </c>
    </row>
    <row r="4597" spans="1:14" x14ac:dyDescent="0.15">
      <c r="A4597" s="163" t="s">
        <v>496</v>
      </c>
      <c r="B4597" s="164">
        <v>10360</v>
      </c>
      <c r="C4597" s="163" t="s">
        <v>19</v>
      </c>
      <c r="D4597" s="164">
        <v>1</v>
      </c>
      <c r="E4597" s="7">
        <v>385</v>
      </c>
      <c r="F4597" s="7">
        <v>0</v>
      </c>
      <c r="G4597" s="7">
        <v>0</v>
      </c>
      <c r="H4597" s="7">
        <v>0</v>
      </c>
      <c r="I4597" s="7">
        <v>385</v>
      </c>
      <c r="J4597" s="7">
        <v>0</v>
      </c>
      <c r="K4597" s="7">
        <v>385</v>
      </c>
      <c r="L4597" s="164">
        <v>1</v>
      </c>
      <c r="M4597" s="16">
        <v>0</v>
      </c>
      <c r="N4597" s="13">
        <v>46147</v>
      </c>
    </row>
    <row r="4598" spans="1:14" x14ac:dyDescent="0.15">
      <c r="A4598" s="163" t="s">
        <v>497</v>
      </c>
      <c r="B4598" s="164">
        <v>10359</v>
      </c>
      <c r="C4598" s="163" t="s">
        <v>19</v>
      </c>
      <c r="D4598" s="164">
        <v>2</v>
      </c>
      <c r="E4598" s="7">
        <v>770</v>
      </c>
      <c r="F4598" s="7">
        <v>0</v>
      </c>
      <c r="G4598" s="7">
        <v>0</v>
      </c>
      <c r="H4598" s="7">
        <v>77</v>
      </c>
      <c r="I4598" s="7">
        <v>693</v>
      </c>
      <c r="J4598" s="7">
        <v>0</v>
      </c>
      <c r="K4598" s="7">
        <v>693</v>
      </c>
      <c r="L4598" s="164">
        <v>1</v>
      </c>
      <c r="M4598" s="16">
        <v>0</v>
      </c>
      <c r="N4598" s="13">
        <v>46147</v>
      </c>
    </row>
    <row r="4599" spans="1:14" x14ac:dyDescent="0.15">
      <c r="A4599" s="163" t="s">
        <v>617</v>
      </c>
      <c r="B4599" s="164">
        <v>10428</v>
      </c>
      <c r="C4599" s="163" t="s">
        <v>12</v>
      </c>
      <c r="D4599" s="164">
        <v>2</v>
      </c>
      <c r="E4599" s="7">
        <v>698</v>
      </c>
      <c r="F4599" s="7">
        <v>0</v>
      </c>
      <c r="G4599" s="7">
        <v>0</v>
      </c>
      <c r="H4599" s="7">
        <v>0</v>
      </c>
      <c r="I4599" s="7">
        <v>698</v>
      </c>
      <c r="J4599" s="7">
        <v>0</v>
      </c>
      <c r="K4599" s="7">
        <v>698</v>
      </c>
      <c r="L4599" s="164">
        <v>1</v>
      </c>
      <c r="M4599" s="16">
        <v>0</v>
      </c>
      <c r="N4599" s="13">
        <v>46147</v>
      </c>
    </row>
    <row r="4600" spans="1:14" x14ac:dyDescent="0.15">
      <c r="A4600" s="163" t="s">
        <v>563</v>
      </c>
      <c r="B4600" s="164">
        <v>10432</v>
      </c>
      <c r="C4600" s="163" t="s">
        <v>13</v>
      </c>
      <c r="D4600" s="164">
        <v>1</v>
      </c>
      <c r="E4600" s="7">
        <v>315</v>
      </c>
      <c r="F4600" s="7">
        <v>0</v>
      </c>
      <c r="G4600" s="7">
        <v>0</v>
      </c>
      <c r="H4600" s="7">
        <v>0</v>
      </c>
      <c r="I4600" s="7">
        <v>315</v>
      </c>
      <c r="J4600" s="7">
        <v>0</v>
      </c>
      <c r="K4600" s="7">
        <v>315</v>
      </c>
      <c r="L4600" s="164">
        <v>1</v>
      </c>
      <c r="M4600" s="16">
        <v>0</v>
      </c>
      <c r="N4600" s="13">
        <v>46147</v>
      </c>
    </row>
    <row r="4601" spans="1:14" x14ac:dyDescent="0.15">
      <c r="A4601" s="163" t="s">
        <v>696</v>
      </c>
      <c r="B4601" s="164">
        <v>10433</v>
      </c>
      <c r="C4601" s="163" t="s">
        <v>13</v>
      </c>
      <c r="D4601" s="164">
        <v>1</v>
      </c>
      <c r="E4601" s="7">
        <v>475</v>
      </c>
      <c r="F4601" s="7">
        <v>0</v>
      </c>
      <c r="G4601" s="7">
        <v>0</v>
      </c>
      <c r="H4601" s="7">
        <v>59.97</v>
      </c>
      <c r="I4601" s="7">
        <v>415.03</v>
      </c>
      <c r="J4601" s="7">
        <v>0</v>
      </c>
      <c r="K4601" s="7">
        <v>415.03</v>
      </c>
      <c r="L4601" s="164">
        <v>1</v>
      </c>
      <c r="M4601" s="16">
        <v>0</v>
      </c>
      <c r="N4601" s="13">
        <v>46147</v>
      </c>
    </row>
    <row r="4602" spans="1:14" x14ac:dyDescent="0.15">
      <c r="A4602" s="163" t="s">
        <v>591</v>
      </c>
      <c r="B4602" s="164">
        <v>10509</v>
      </c>
      <c r="C4602" s="163" t="s">
        <v>79</v>
      </c>
      <c r="D4602" s="164">
        <v>1</v>
      </c>
      <c r="E4602" s="7">
        <v>320</v>
      </c>
      <c r="F4602" s="7">
        <v>0</v>
      </c>
      <c r="G4602" s="7">
        <v>0</v>
      </c>
      <c r="H4602" s="7">
        <v>0</v>
      </c>
      <c r="I4602" s="7">
        <v>320</v>
      </c>
      <c r="J4602" s="7">
        <v>0</v>
      </c>
      <c r="K4602" s="7">
        <v>320</v>
      </c>
      <c r="L4602" s="164">
        <v>1</v>
      </c>
      <c r="M4602" s="16">
        <v>0</v>
      </c>
      <c r="N4602" s="13">
        <v>46147</v>
      </c>
    </row>
    <row r="4603" spans="1:14" x14ac:dyDescent="0.15">
      <c r="A4603" s="163" t="s">
        <v>410</v>
      </c>
      <c r="B4603" s="164">
        <v>10263</v>
      </c>
      <c r="C4603" s="163" t="s">
        <v>399</v>
      </c>
      <c r="D4603" s="164">
        <v>1</v>
      </c>
      <c r="E4603" s="7">
        <v>0</v>
      </c>
      <c r="F4603" s="7">
        <v>0</v>
      </c>
      <c r="G4603" s="7">
        <v>0</v>
      </c>
      <c r="H4603" s="7">
        <v>0</v>
      </c>
      <c r="I4603" s="7">
        <v>0</v>
      </c>
      <c r="J4603" s="7">
        <v>0</v>
      </c>
      <c r="K4603" s="7">
        <v>0</v>
      </c>
      <c r="L4603" s="164">
        <v>0</v>
      </c>
      <c r="M4603" s="16">
        <v>0</v>
      </c>
      <c r="N4603" s="13">
        <v>46147</v>
      </c>
    </row>
    <row r="4604" spans="1:14" x14ac:dyDescent="0.15">
      <c r="A4604" s="163" t="s">
        <v>370</v>
      </c>
      <c r="B4604" s="164">
        <v>10175</v>
      </c>
      <c r="C4604" s="163" t="s">
        <v>462</v>
      </c>
      <c r="D4604" s="164">
        <v>2</v>
      </c>
      <c r="E4604" s="7">
        <v>440</v>
      </c>
      <c r="F4604" s="7">
        <v>0</v>
      </c>
      <c r="G4604" s="7">
        <v>0</v>
      </c>
      <c r="H4604" s="7">
        <v>0</v>
      </c>
      <c r="I4604" s="7">
        <v>440</v>
      </c>
      <c r="J4604" s="7">
        <v>0</v>
      </c>
      <c r="K4604" s="7">
        <v>440</v>
      </c>
      <c r="L4604" s="164">
        <v>1</v>
      </c>
      <c r="M4604" s="16">
        <v>0</v>
      </c>
      <c r="N4604" s="13">
        <v>46147</v>
      </c>
    </row>
    <row r="4605" spans="1:14" x14ac:dyDescent="0.15">
      <c r="A4605" s="163" t="s">
        <v>400</v>
      </c>
      <c r="B4605" s="164">
        <v>10923</v>
      </c>
      <c r="C4605" s="163" t="s">
        <v>727</v>
      </c>
      <c r="D4605" s="164">
        <v>1</v>
      </c>
      <c r="E4605" s="7">
        <v>159</v>
      </c>
      <c r="F4605" s="7">
        <v>0</v>
      </c>
      <c r="G4605" s="7">
        <v>0</v>
      </c>
      <c r="H4605" s="7">
        <v>0</v>
      </c>
      <c r="I4605" s="7">
        <v>159</v>
      </c>
      <c r="J4605" s="7">
        <v>0</v>
      </c>
      <c r="K4605" s="7">
        <v>159</v>
      </c>
      <c r="L4605" s="164">
        <v>1</v>
      </c>
      <c r="M4605" s="16">
        <v>0</v>
      </c>
      <c r="N4605" s="13">
        <v>46147</v>
      </c>
    </row>
    <row r="4606" spans="1:14" x14ac:dyDescent="0.15">
      <c r="A4606" s="163" t="s">
        <v>427</v>
      </c>
      <c r="B4606" s="164">
        <v>10633</v>
      </c>
      <c r="C4606" s="163" t="s">
        <v>727</v>
      </c>
      <c r="D4606" s="164">
        <v>2</v>
      </c>
      <c r="E4606" s="7">
        <v>318</v>
      </c>
      <c r="F4606" s="7">
        <v>0</v>
      </c>
      <c r="G4606" s="7">
        <v>0</v>
      </c>
      <c r="H4606" s="7">
        <v>0</v>
      </c>
      <c r="I4606" s="7">
        <v>318</v>
      </c>
      <c r="J4606" s="7">
        <v>0</v>
      </c>
      <c r="K4606" s="7">
        <v>318</v>
      </c>
      <c r="L4606" s="164">
        <v>1</v>
      </c>
      <c r="M4606" s="16">
        <v>0</v>
      </c>
      <c r="N4606" s="13">
        <v>46147</v>
      </c>
    </row>
    <row r="4607" spans="1:14" x14ac:dyDescent="0.15">
      <c r="A4607" s="163" t="s">
        <v>500</v>
      </c>
      <c r="B4607" s="164">
        <v>10494</v>
      </c>
      <c r="C4607" s="163" t="s">
        <v>98</v>
      </c>
      <c r="D4607" s="164">
        <v>2</v>
      </c>
      <c r="E4607" s="7">
        <v>76</v>
      </c>
      <c r="F4607" s="7">
        <v>0</v>
      </c>
      <c r="G4607" s="7">
        <v>0</v>
      </c>
      <c r="H4607" s="7">
        <v>0</v>
      </c>
      <c r="I4607" s="7">
        <v>76</v>
      </c>
      <c r="J4607" s="7">
        <v>0</v>
      </c>
      <c r="K4607" s="7">
        <v>76</v>
      </c>
      <c r="L4607" s="164">
        <v>1</v>
      </c>
      <c r="M4607" s="16">
        <v>0</v>
      </c>
      <c r="N4607" s="13">
        <v>46147</v>
      </c>
    </row>
    <row r="4608" spans="1:14" x14ac:dyDescent="0.15">
      <c r="A4608" s="163" t="s">
        <v>874</v>
      </c>
      <c r="B4608" s="164">
        <v>10746</v>
      </c>
      <c r="C4608" s="163" t="s">
        <v>727</v>
      </c>
      <c r="D4608" s="164">
        <v>1</v>
      </c>
      <c r="E4608" s="7">
        <v>209</v>
      </c>
      <c r="F4608" s="7">
        <v>0</v>
      </c>
      <c r="G4608" s="7">
        <v>0</v>
      </c>
      <c r="H4608" s="7">
        <v>0</v>
      </c>
      <c r="I4608" s="7">
        <v>209</v>
      </c>
      <c r="J4608" s="7">
        <v>0</v>
      </c>
      <c r="K4608" s="7">
        <v>209</v>
      </c>
      <c r="L4608" s="164">
        <v>1</v>
      </c>
      <c r="M4608" s="16">
        <v>0</v>
      </c>
      <c r="N4608" s="13">
        <v>46147</v>
      </c>
    </row>
    <row r="4609" spans="1:14" x14ac:dyDescent="0.15">
      <c r="A4609" s="163" t="s">
        <v>904</v>
      </c>
      <c r="B4609" s="164">
        <v>10812</v>
      </c>
      <c r="C4609" s="163" t="s">
        <v>399</v>
      </c>
      <c r="D4609" s="164">
        <v>1</v>
      </c>
      <c r="E4609" s="7">
        <v>0</v>
      </c>
      <c r="F4609" s="7">
        <v>0</v>
      </c>
      <c r="G4609" s="7">
        <v>0</v>
      </c>
      <c r="H4609" s="7">
        <v>0</v>
      </c>
      <c r="I4609" s="7">
        <v>0</v>
      </c>
      <c r="J4609" s="7">
        <v>0</v>
      </c>
      <c r="K4609" s="7">
        <v>0</v>
      </c>
      <c r="L4609" s="164">
        <v>0</v>
      </c>
      <c r="M4609" s="16">
        <v>0</v>
      </c>
      <c r="N4609" s="13">
        <v>46147</v>
      </c>
    </row>
    <row r="4610" spans="1:14" x14ac:dyDescent="0.15">
      <c r="A4610" s="163" t="s">
        <v>466</v>
      </c>
      <c r="B4610" s="164">
        <v>10501</v>
      </c>
      <c r="C4610" s="163" t="s">
        <v>399</v>
      </c>
      <c r="D4610" s="164">
        <v>1</v>
      </c>
      <c r="E4610" s="7">
        <v>0</v>
      </c>
      <c r="F4610" s="7">
        <v>0</v>
      </c>
      <c r="G4610" s="7">
        <v>0</v>
      </c>
      <c r="H4610" s="7">
        <v>0</v>
      </c>
      <c r="I4610" s="7">
        <v>0</v>
      </c>
      <c r="J4610" s="7">
        <v>0</v>
      </c>
      <c r="K4610" s="7">
        <v>0</v>
      </c>
      <c r="L4610" s="164">
        <v>0</v>
      </c>
      <c r="M4610" s="16">
        <v>0</v>
      </c>
      <c r="N4610" s="13">
        <v>46148</v>
      </c>
    </row>
    <row r="4611" spans="1:14" x14ac:dyDescent="0.15">
      <c r="A4611" s="163" t="s">
        <v>466</v>
      </c>
      <c r="B4611" s="164">
        <v>10749</v>
      </c>
      <c r="C4611" s="163" t="s">
        <v>727</v>
      </c>
      <c r="D4611" s="164">
        <v>1</v>
      </c>
      <c r="E4611" s="7">
        <v>179</v>
      </c>
      <c r="F4611" s="7">
        <v>0</v>
      </c>
      <c r="G4611" s="7">
        <v>0</v>
      </c>
      <c r="H4611" s="7">
        <v>0</v>
      </c>
      <c r="I4611" s="7">
        <v>179</v>
      </c>
      <c r="J4611" s="7">
        <v>0</v>
      </c>
      <c r="K4611" s="7">
        <v>179</v>
      </c>
      <c r="L4611" s="164">
        <v>1</v>
      </c>
      <c r="M4611" s="16">
        <v>0</v>
      </c>
      <c r="N4611" s="13">
        <v>46148</v>
      </c>
    </row>
    <row r="4612" spans="1:14" x14ac:dyDescent="0.15">
      <c r="A4612" s="163" t="s">
        <v>477</v>
      </c>
      <c r="B4612" s="164">
        <v>10449</v>
      </c>
      <c r="C4612" s="163" t="s">
        <v>38</v>
      </c>
      <c r="D4612" s="164">
        <v>1</v>
      </c>
      <c r="E4612" s="7">
        <v>260</v>
      </c>
      <c r="F4612" s="7">
        <v>0</v>
      </c>
      <c r="G4612" s="7">
        <v>0</v>
      </c>
      <c r="H4612" s="7">
        <v>0</v>
      </c>
      <c r="I4612" s="7">
        <v>260</v>
      </c>
      <c r="J4612" s="7">
        <v>0</v>
      </c>
      <c r="K4612" s="7">
        <v>260</v>
      </c>
      <c r="L4612" s="164">
        <v>1</v>
      </c>
      <c r="M4612" s="16">
        <v>0</v>
      </c>
      <c r="N4612" s="13">
        <v>46148</v>
      </c>
    </row>
    <row r="4613" spans="1:14" x14ac:dyDescent="0.15">
      <c r="A4613" s="163" t="s">
        <v>601</v>
      </c>
      <c r="B4613" s="164">
        <v>10167</v>
      </c>
      <c r="C4613" s="163" t="s">
        <v>519</v>
      </c>
      <c r="D4613" s="164">
        <v>2</v>
      </c>
      <c r="E4613" s="7">
        <v>700</v>
      </c>
      <c r="F4613" s="7">
        <v>0</v>
      </c>
      <c r="G4613" s="7">
        <v>0</v>
      </c>
      <c r="H4613" s="7">
        <v>95.33</v>
      </c>
      <c r="I4613" s="7">
        <v>604.66999999999996</v>
      </c>
      <c r="J4613" s="7">
        <v>0</v>
      </c>
      <c r="K4613" s="7">
        <v>604.66999999999996</v>
      </c>
      <c r="L4613" s="164">
        <v>1</v>
      </c>
      <c r="M4613" s="16">
        <v>0</v>
      </c>
      <c r="N4613" s="13">
        <v>46148</v>
      </c>
    </row>
    <row r="4614" spans="1:14" x14ac:dyDescent="0.15">
      <c r="A4614" s="163" t="s">
        <v>584</v>
      </c>
      <c r="B4614" s="164">
        <v>10069</v>
      </c>
      <c r="C4614" s="163" t="s">
        <v>481</v>
      </c>
      <c r="D4614" s="164">
        <v>2</v>
      </c>
      <c r="E4614" s="7">
        <v>710</v>
      </c>
      <c r="F4614" s="7">
        <v>0</v>
      </c>
      <c r="G4614" s="7">
        <v>0</v>
      </c>
      <c r="H4614" s="7">
        <v>71</v>
      </c>
      <c r="I4614" s="7">
        <v>639</v>
      </c>
      <c r="J4614" s="7">
        <v>0</v>
      </c>
      <c r="K4614" s="7">
        <v>639</v>
      </c>
      <c r="L4614" s="164">
        <v>1</v>
      </c>
      <c r="M4614" s="16">
        <v>0</v>
      </c>
      <c r="N4614" s="13">
        <v>46148</v>
      </c>
    </row>
    <row r="4615" spans="1:14" x14ac:dyDescent="0.15">
      <c r="A4615" s="163" t="s">
        <v>504</v>
      </c>
      <c r="B4615" s="164">
        <v>10125</v>
      </c>
      <c r="C4615" s="163" t="s">
        <v>483</v>
      </c>
      <c r="D4615" s="164">
        <v>2</v>
      </c>
      <c r="E4615" s="7">
        <v>550</v>
      </c>
      <c r="F4615" s="7">
        <v>0</v>
      </c>
      <c r="G4615" s="7">
        <v>0</v>
      </c>
      <c r="H4615" s="7">
        <v>0</v>
      </c>
      <c r="I4615" s="7">
        <v>550</v>
      </c>
      <c r="J4615" s="7">
        <v>0</v>
      </c>
      <c r="K4615" s="7">
        <v>550</v>
      </c>
      <c r="L4615" s="164">
        <v>1</v>
      </c>
      <c r="M4615" s="16">
        <v>0</v>
      </c>
      <c r="N4615" s="13">
        <v>46148</v>
      </c>
    </row>
    <row r="4616" spans="1:14" x14ac:dyDescent="0.15">
      <c r="A4616" s="163" t="s">
        <v>539</v>
      </c>
      <c r="B4616" s="164">
        <v>10130</v>
      </c>
      <c r="C4616" s="163" t="s">
        <v>483</v>
      </c>
      <c r="D4616" s="164">
        <v>1</v>
      </c>
      <c r="E4616" s="7">
        <v>385</v>
      </c>
      <c r="F4616" s="7">
        <v>0</v>
      </c>
      <c r="G4616" s="7">
        <v>0</v>
      </c>
      <c r="H4616" s="7">
        <v>0</v>
      </c>
      <c r="I4616" s="7">
        <v>385</v>
      </c>
      <c r="J4616" s="7">
        <v>0</v>
      </c>
      <c r="K4616" s="7">
        <v>385</v>
      </c>
      <c r="L4616" s="164">
        <v>1</v>
      </c>
      <c r="M4616" s="16">
        <v>0</v>
      </c>
      <c r="N4616" s="13">
        <v>46148</v>
      </c>
    </row>
    <row r="4617" spans="1:14" x14ac:dyDescent="0.15">
      <c r="A4617" s="163" t="s">
        <v>577</v>
      </c>
      <c r="B4617" s="164">
        <v>10097</v>
      </c>
      <c r="C4617" s="163" t="s">
        <v>483</v>
      </c>
      <c r="D4617" s="164">
        <v>2</v>
      </c>
      <c r="E4617" s="7">
        <v>710</v>
      </c>
      <c r="F4617" s="7">
        <v>0</v>
      </c>
      <c r="G4617" s="7">
        <v>0</v>
      </c>
      <c r="H4617" s="7">
        <v>28.21</v>
      </c>
      <c r="I4617" s="7">
        <v>681.79</v>
      </c>
      <c r="J4617" s="7">
        <v>0</v>
      </c>
      <c r="K4617" s="7">
        <v>681.79</v>
      </c>
      <c r="L4617" s="164">
        <v>1</v>
      </c>
      <c r="M4617" s="16">
        <v>0</v>
      </c>
      <c r="N4617" s="13">
        <v>46148</v>
      </c>
    </row>
    <row r="4618" spans="1:14" x14ac:dyDescent="0.15">
      <c r="A4618" s="163" t="s">
        <v>572</v>
      </c>
      <c r="B4618" s="164">
        <v>10077</v>
      </c>
      <c r="C4618" s="163" t="s">
        <v>481</v>
      </c>
      <c r="D4618" s="164">
        <v>2</v>
      </c>
      <c r="E4618" s="7">
        <v>710</v>
      </c>
      <c r="F4618" s="7">
        <v>0</v>
      </c>
      <c r="G4618" s="7">
        <v>0</v>
      </c>
      <c r="H4618" s="7">
        <v>71</v>
      </c>
      <c r="I4618" s="7">
        <v>639</v>
      </c>
      <c r="J4618" s="7">
        <v>0</v>
      </c>
      <c r="K4618" s="7">
        <v>639</v>
      </c>
      <c r="L4618" s="164">
        <v>1</v>
      </c>
      <c r="M4618" s="16">
        <v>0</v>
      </c>
      <c r="N4618" s="13">
        <v>46148</v>
      </c>
    </row>
    <row r="4619" spans="1:14" x14ac:dyDescent="0.15">
      <c r="A4619" s="163" t="s">
        <v>487</v>
      </c>
      <c r="B4619" s="164">
        <v>10442</v>
      </c>
      <c r="C4619" s="163" t="s">
        <v>99</v>
      </c>
      <c r="D4619" s="164">
        <v>3</v>
      </c>
      <c r="E4619" s="7">
        <v>249</v>
      </c>
      <c r="F4619" s="7">
        <v>0</v>
      </c>
      <c r="G4619" s="7">
        <v>0</v>
      </c>
      <c r="H4619" s="7">
        <v>11.3</v>
      </c>
      <c r="I4619" s="7">
        <v>237.7</v>
      </c>
      <c r="J4619" s="7">
        <v>0</v>
      </c>
      <c r="K4619" s="7">
        <v>237.7</v>
      </c>
      <c r="L4619" s="164">
        <v>1</v>
      </c>
      <c r="M4619" s="16">
        <v>0</v>
      </c>
      <c r="N4619" s="13">
        <v>46148</v>
      </c>
    </row>
    <row r="4620" spans="1:14" x14ac:dyDescent="0.15">
      <c r="A4620" s="163" t="s">
        <v>488</v>
      </c>
      <c r="B4620" s="164">
        <v>10440</v>
      </c>
      <c r="C4620" s="163" t="s">
        <v>99</v>
      </c>
      <c r="D4620" s="164">
        <v>1</v>
      </c>
      <c r="E4620" s="7">
        <v>88</v>
      </c>
      <c r="F4620" s="7">
        <v>0</v>
      </c>
      <c r="G4620" s="7">
        <v>0</v>
      </c>
      <c r="H4620" s="7">
        <v>0</v>
      </c>
      <c r="I4620" s="7">
        <v>88</v>
      </c>
      <c r="J4620" s="7">
        <v>0</v>
      </c>
      <c r="K4620" s="7">
        <v>88</v>
      </c>
      <c r="L4620" s="164">
        <v>1</v>
      </c>
      <c r="M4620" s="16">
        <v>0</v>
      </c>
      <c r="N4620" s="13">
        <v>46148</v>
      </c>
    </row>
    <row r="4621" spans="1:14" x14ac:dyDescent="0.15">
      <c r="A4621" s="163" t="s">
        <v>830</v>
      </c>
      <c r="B4621" s="164">
        <v>10042</v>
      </c>
      <c r="C4621" s="163" t="s">
        <v>99</v>
      </c>
      <c r="D4621" s="164">
        <v>4</v>
      </c>
      <c r="E4621" s="7">
        <v>580</v>
      </c>
      <c r="F4621" s="7">
        <v>0</v>
      </c>
      <c r="G4621" s="7">
        <v>0</v>
      </c>
      <c r="H4621" s="7">
        <v>23.05</v>
      </c>
      <c r="I4621" s="7">
        <v>556.95000000000005</v>
      </c>
      <c r="J4621" s="7">
        <v>0</v>
      </c>
      <c r="K4621" s="7">
        <v>556.95000000000005</v>
      </c>
      <c r="L4621" s="164">
        <v>1</v>
      </c>
      <c r="M4621" s="16">
        <v>0</v>
      </c>
      <c r="N4621" s="13">
        <v>46148</v>
      </c>
    </row>
    <row r="4622" spans="1:14" x14ac:dyDescent="0.15">
      <c r="A4622" s="163" t="s">
        <v>562</v>
      </c>
      <c r="B4622" s="164">
        <v>10218</v>
      </c>
      <c r="C4622" s="163" t="s">
        <v>491</v>
      </c>
      <c r="D4622" s="164">
        <v>1</v>
      </c>
      <c r="E4622" s="7">
        <v>245</v>
      </c>
      <c r="F4622" s="7">
        <v>0</v>
      </c>
      <c r="G4622" s="7">
        <v>0</v>
      </c>
      <c r="H4622" s="7">
        <v>0</v>
      </c>
      <c r="I4622" s="7">
        <v>245</v>
      </c>
      <c r="J4622" s="7">
        <v>0</v>
      </c>
      <c r="K4622" s="7">
        <v>245</v>
      </c>
      <c r="L4622" s="164">
        <v>1</v>
      </c>
      <c r="M4622" s="16">
        <v>0</v>
      </c>
      <c r="N4622" s="13">
        <v>46148</v>
      </c>
    </row>
    <row r="4623" spans="1:14" x14ac:dyDescent="0.15">
      <c r="A4623" s="163" t="s">
        <v>490</v>
      </c>
      <c r="B4623" s="164">
        <v>10223</v>
      </c>
      <c r="C4623" s="163" t="s">
        <v>491</v>
      </c>
      <c r="D4623" s="164">
        <v>1</v>
      </c>
      <c r="E4623" s="7">
        <v>275</v>
      </c>
      <c r="F4623" s="7">
        <v>0</v>
      </c>
      <c r="G4623" s="7">
        <v>0</v>
      </c>
      <c r="H4623" s="7">
        <v>21.86</v>
      </c>
      <c r="I4623" s="7">
        <v>253.14</v>
      </c>
      <c r="J4623" s="7">
        <v>0</v>
      </c>
      <c r="K4623" s="7">
        <v>253.14</v>
      </c>
      <c r="L4623" s="164">
        <v>1</v>
      </c>
      <c r="M4623" s="16">
        <v>0</v>
      </c>
      <c r="N4623" s="13">
        <v>46148</v>
      </c>
    </row>
    <row r="4624" spans="1:14" x14ac:dyDescent="0.15">
      <c r="A4624" s="163" t="s">
        <v>492</v>
      </c>
      <c r="B4624" s="164">
        <v>10216</v>
      </c>
      <c r="C4624" s="163" t="s">
        <v>491</v>
      </c>
      <c r="D4624" s="164">
        <v>2</v>
      </c>
      <c r="E4624" s="7">
        <v>490</v>
      </c>
      <c r="F4624" s="7">
        <v>0</v>
      </c>
      <c r="G4624" s="7">
        <v>0</v>
      </c>
      <c r="H4624" s="7">
        <v>33.369999999999997</v>
      </c>
      <c r="I4624" s="7">
        <v>456.63</v>
      </c>
      <c r="J4624" s="7">
        <v>0</v>
      </c>
      <c r="K4624" s="7">
        <v>456.63</v>
      </c>
      <c r="L4624" s="164">
        <v>1</v>
      </c>
      <c r="M4624" s="16">
        <v>0</v>
      </c>
      <c r="N4624" s="13">
        <v>46148</v>
      </c>
    </row>
    <row r="4625" spans="1:14" x14ac:dyDescent="0.15">
      <c r="A4625" s="163" t="s">
        <v>493</v>
      </c>
      <c r="B4625" s="164">
        <v>10264</v>
      </c>
      <c r="C4625" s="163" t="s">
        <v>9</v>
      </c>
      <c r="D4625" s="164">
        <v>3</v>
      </c>
      <c r="E4625" s="7">
        <v>570</v>
      </c>
      <c r="F4625" s="7">
        <v>0</v>
      </c>
      <c r="G4625" s="7">
        <v>0</v>
      </c>
      <c r="H4625" s="7">
        <v>0</v>
      </c>
      <c r="I4625" s="7">
        <v>570</v>
      </c>
      <c r="J4625" s="7">
        <v>0</v>
      </c>
      <c r="K4625" s="7">
        <v>570</v>
      </c>
      <c r="L4625" s="164">
        <v>1</v>
      </c>
      <c r="M4625" s="16">
        <v>0</v>
      </c>
      <c r="N4625" s="13">
        <v>46148</v>
      </c>
    </row>
    <row r="4626" spans="1:14" x14ac:dyDescent="0.15">
      <c r="A4626" s="163" t="s">
        <v>587</v>
      </c>
      <c r="B4626" s="164">
        <v>10381</v>
      </c>
      <c r="C4626" s="163" t="s">
        <v>9</v>
      </c>
      <c r="D4626" s="164">
        <v>1</v>
      </c>
      <c r="E4626" s="7">
        <v>225</v>
      </c>
      <c r="F4626" s="7">
        <v>0</v>
      </c>
      <c r="G4626" s="7">
        <v>0</v>
      </c>
      <c r="H4626" s="7">
        <v>29.85</v>
      </c>
      <c r="I4626" s="7">
        <v>195.15</v>
      </c>
      <c r="J4626" s="7">
        <v>0</v>
      </c>
      <c r="K4626" s="7">
        <v>195.15</v>
      </c>
      <c r="L4626" s="164">
        <v>1</v>
      </c>
      <c r="M4626" s="16">
        <v>0</v>
      </c>
      <c r="N4626" s="13">
        <v>46148</v>
      </c>
    </row>
    <row r="4627" spans="1:14" x14ac:dyDescent="0.15">
      <c r="A4627" s="163" t="s">
        <v>526</v>
      </c>
      <c r="B4627" s="164">
        <v>10363</v>
      </c>
      <c r="C4627" s="163" t="s">
        <v>9</v>
      </c>
      <c r="D4627" s="164">
        <v>1</v>
      </c>
      <c r="E4627" s="7">
        <v>265</v>
      </c>
      <c r="F4627" s="7">
        <v>0</v>
      </c>
      <c r="G4627" s="7">
        <v>0</v>
      </c>
      <c r="H4627" s="7">
        <v>0</v>
      </c>
      <c r="I4627" s="7">
        <v>265</v>
      </c>
      <c r="J4627" s="7">
        <v>0</v>
      </c>
      <c r="K4627" s="7">
        <v>265</v>
      </c>
      <c r="L4627" s="164">
        <v>1</v>
      </c>
      <c r="M4627" s="16">
        <v>0</v>
      </c>
      <c r="N4627" s="13">
        <v>46148</v>
      </c>
    </row>
    <row r="4628" spans="1:14" x14ac:dyDescent="0.15">
      <c r="A4628" s="163" t="s">
        <v>509</v>
      </c>
      <c r="B4628" s="164">
        <v>10364</v>
      </c>
      <c r="C4628" s="163" t="s">
        <v>9</v>
      </c>
      <c r="D4628" s="164">
        <v>1</v>
      </c>
      <c r="E4628" s="7">
        <v>330</v>
      </c>
      <c r="F4628" s="7">
        <v>0</v>
      </c>
      <c r="G4628" s="7">
        <v>0</v>
      </c>
      <c r="H4628" s="7">
        <v>0</v>
      </c>
      <c r="I4628" s="7">
        <v>330</v>
      </c>
      <c r="J4628" s="7">
        <v>0</v>
      </c>
      <c r="K4628" s="7">
        <v>330</v>
      </c>
      <c r="L4628" s="164">
        <v>1</v>
      </c>
      <c r="M4628" s="16">
        <v>0</v>
      </c>
      <c r="N4628" s="13">
        <v>46148</v>
      </c>
    </row>
    <row r="4629" spans="1:14" x14ac:dyDescent="0.15">
      <c r="A4629" s="163" t="s">
        <v>651</v>
      </c>
      <c r="B4629" s="164">
        <v>10355</v>
      </c>
      <c r="C4629" s="163" t="s">
        <v>19</v>
      </c>
      <c r="D4629" s="164">
        <v>1</v>
      </c>
      <c r="E4629" s="7">
        <v>350</v>
      </c>
      <c r="F4629" s="7">
        <v>0</v>
      </c>
      <c r="G4629" s="7">
        <v>0</v>
      </c>
      <c r="H4629" s="7">
        <v>70</v>
      </c>
      <c r="I4629" s="7">
        <v>280</v>
      </c>
      <c r="J4629" s="7">
        <v>0</v>
      </c>
      <c r="K4629" s="7">
        <v>280</v>
      </c>
      <c r="L4629" s="164">
        <v>1</v>
      </c>
      <c r="M4629" s="16">
        <v>0</v>
      </c>
      <c r="N4629" s="13">
        <v>46148</v>
      </c>
    </row>
    <row r="4630" spans="1:14" x14ac:dyDescent="0.15">
      <c r="A4630" s="163" t="s">
        <v>529</v>
      </c>
      <c r="B4630" s="164">
        <v>10353</v>
      </c>
      <c r="C4630" s="163" t="s">
        <v>19</v>
      </c>
      <c r="D4630" s="164">
        <v>2</v>
      </c>
      <c r="E4630" s="7">
        <v>700</v>
      </c>
      <c r="F4630" s="7">
        <v>0</v>
      </c>
      <c r="G4630" s="7">
        <v>0</v>
      </c>
      <c r="H4630" s="7">
        <v>46.44</v>
      </c>
      <c r="I4630" s="7">
        <v>653.55999999999995</v>
      </c>
      <c r="J4630" s="7">
        <v>0</v>
      </c>
      <c r="K4630" s="7">
        <v>653.55999999999995</v>
      </c>
      <c r="L4630" s="164">
        <v>1</v>
      </c>
      <c r="M4630" s="16">
        <v>0</v>
      </c>
      <c r="N4630" s="13">
        <v>46148</v>
      </c>
    </row>
    <row r="4631" spans="1:14" x14ac:dyDescent="0.15">
      <c r="A4631" s="163" t="s">
        <v>496</v>
      </c>
      <c r="B4631" s="164">
        <v>10360</v>
      </c>
      <c r="C4631" s="163" t="s">
        <v>19</v>
      </c>
      <c r="D4631" s="164">
        <v>1</v>
      </c>
      <c r="E4631" s="7">
        <v>385</v>
      </c>
      <c r="F4631" s="7">
        <v>0</v>
      </c>
      <c r="G4631" s="7">
        <v>0</v>
      </c>
      <c r="H4631" s="7">
        <v>0</v>
      </c>
      <c r="I4631" s="7">
        <v>385</v>
      </c>
      <c r="J4631" s="7">
        <v>0</v>
      </c>
      <c r="K4631" s="7">
        <v>385</v>
      </c>
      <c r="L4631" s="164">
        <v>1</v>
      </c>
      <c r="M4631" s="16">
        <v>0</v>
      </c>
      <c r="N4631" s="13">
        <v>46148</v>
      </c>
    </row>
    <row r="4632" spans="1:14" x14ac:dyDescent="0.15">
      <c r="A4632" s="163" t="s">
        <v>497</v>
      </c>
      <c r="B4632" s="164">
        <v>10359</v>
      </c>
      <c r="C4632" s="163" t="s">
        <v>19</v>
      </c>
      <c r="D4632" s="164">
        <v>1</v>
      </c>
      <c r="E4632" s="7">
        <v>385</v>
      </c>
      <c r="F4632" s="7">
        <v>0</v>
      </c>
      <c r="G4632" s="7">
        <v>0</v>
      </c>
      <c r="H4632" s="7">
        <v>0</v>
      </c>
      <c r="I4632" s="7">
        <v>385</v>
      </c>
      <c r="J4632" s="7">
        <v>0</v>
      </c>
      <c r="K4632" s="7">
        <v>385</v>
      </c>
      <c r="L4632" s="164">
        <v>1</v>
      </c>
      <c r="M4632" s="16">
        <v>0</v>
      </c>
      <c r="N4632" s="13">
        <v>46148</v>
      </c>
    </row>
    <row r="4633" spans="1:14" x14ac:dyDescent="0.15">
      <c r="A4633" s="163" t="s">
        <v>511</v>
      </c>
      <c r="B4633" s="164">
        <v>10227</v>
      </c>
      <c r="C4633" s="163" t="s">
        <v>19</v>
      </c>
      <c r="D4633" s="164">
        <v>1</v>
      </c>
      <c r="E4633" s="7">
        <v>385</v>
      </c>
      <c r="F4633" s="7">
        <v>0</v>
      </c>
      <c r="G4633" s="7">
        <v>0</v>
      </c>
      <c r="H4633" s="7">
        <v>51.08</v>
      </c>
      <c r="I4633" s="7">
        <v>333.92</v>
      </c>
      <c r="J4633" s="7">
        <v>0</v>
      </c>
      <c r="K4633" s="7">
        <v>333.92</v>
      </c>
      <c r="L4633" s="164">
        <v>1</v>
      </c>
      <c r="M4633" s="16">
        <v>0</v>
      </c>
      <c r="N4633" s="13">
        <v>46148</v>
      </c>
    </row>
    <row r="4634" spans="1:14" x14ac:dyDescent="0.15">
      <c r="A4634" s="163" t="s">
        <v>498</v>
      </c>
      <c r="B4634" s="164">
        <v>10356</v>
      </c>
      <c r="C4634" s="163" t="s">
        <v>19</v>
      </c>
      <c r="D4634" s="164">
        <v>2</v>
      </c>
      <c r="E4634" s="7">
        <v>720</v>
      </c>
      <c r="F4634" s="7">
        <v>0</v>
      </c>
      <c r="G4634" s="7">
        <v>0</v>
      </c>
      <c r="H4634" s="7">
        <v>28.61</v>
      </c>
      <c r="I4634" s="7">
        <v>691.39</v>
      </c>
      <c r="J4634" s="7">
        <v>0</v>
      </c>
      <c r="K4634" s="7">
        <v>691.39</v>
      </c>
      <c r="L4634" s="164">
        <v>1</v>
      </c>
      <c r="M4634" s="16">
        <v>0</v>
      </c>
      <c r="N4634" s="13">
        <v>46148</v>
      </c>
    </row>
    <row r="4635" spans="1:14" x14ac:dyDescent="0.15">
      <c r="A4635" s="163" t="s">
        <v>512</v>
      </c>
      <c r="B4635" s="164">
        <v>10427</v>
      </c>
      <c r="C4635" s="163" t="s">
        <v>12</v>
      </c>
      <c r="D4635" s="164">
        <v>1</v>
      </c>
      <c r="E4635" s="7">
        <v>359</v>
      </c>
      <c r="F4635" s="7">
        <v>0</v>
      </c>
      <c r="G4635" s="7">
        <v>0</v>
      </c>
      <c r="H4635" s="7">
        <v>47.63</v>
      </c>
      <c r="I4635" s="7">
        <v>311.37</v>
      </c>
      <c r="J4635" s="7">
        <v>0</v>
      </c>
      <c r="K4635" s="7">
        <v>311.37</v>
      </c>
      <c r="L4635" s="164">
        <v>1</v>
      </c>
      <c r="M4635" s="16">
        <v>0</v>
      </c>
      <c r="N4635" s="13">
        <v>46148</v>
      </c>
    </row>
    <row r="4636" spans="1:14" x14ac:dyDescent="0.15">
      <c r="A4636" s="163" t="s">
        <v>811</v>
      </c>
      <c r="B4636" s="164">
        <v>10430</v>
      </c>
      <c r="C4636" s="163" t="s">
        <v>12</v>
      </c>
      <c r="D4636" s="164">
        <v>1</v>
      </c>
      <c r="E4636" s="7">
        <v>255</v>
      </c>
      <c r="F4636" s="7">
        <v>0</v>
      </c>
      <c r="G4636" s="7">
        <v>0</v>
      </c>
      <c r="H4636" s="7">
        <v>20.27</v>
      </c>
      <c r="I4636" s="7">
        <v>234.73</v>
      </c>
      <c r="J4636" s="7">
        <v>0</v>
      </c>
      <c r="K4636" s="7">
        <v>234.73</v>
      </c>
      <c r="L4636" s="164">
        <v>1</v>
      </c>
      <c r="M4636" s="16">
        <v>0</v>
      </c>
      <c r="N4636" s="13">
        <v>46148</v>
      </c>
    </row>
    <row r="4637" spans="1:14" x14ac:dyDescent="0.15">
      <c r="A4637" s="163" t="s">
        <v>565</v>
      </c>
      <c r="B4637" s="164">
        <v>10403</v>
      </c>
      <c r="C4637" s="163" t="s">
        <v>35</v>
      </c>
      <c r="D4637" s="164">
        <v>1</v>
      </c>
      <c r="E4637" s="7">
        <v>335</v>
      </c>
      <c r="F4637" s="7">
        <v>0</v>
      </c>
      <c r="G4637" s="7">
        <v>0</v>
      </c>
      <c r="H4637" s="7">
        <v>0</v>
      </c>
      <c r="I4637" s="7">
        <v>335</v>
      </c>
      <c r="J4637" s="7">
        <v>0</v>
      </c>
      <c r="K4637" s="7">
        <v>335</v>
      </c>
      <c r="L4637" s="164">
        <v>1</v>
      </c>
      <c r="M4637" s="16">
        <v>0</v>
      </c>
      <c r="N4637" s="13">
        <v>46148</v>
      </c>
    </row>
    <row r="4638" spans="1:14" x14ac:dyDescent="0.15">
      <c r="A4638" s="163" t="s">
        <v>536</v>
      </c>
      <c r="B4638" s="164">
        <v>10402</v>
      </c>
      <c r="C4638" s="163" t="s">
        <v>35</v>
      </c>
      <c r="D4638" s="164">
        <v>1</v>
      </c>
      <c r="E4638" s="7">
        <v>285</v>
      </c>
      <c r="F4638" s="7">
        <v>0</v>
      </c>
      <c r="G4638" s="7">
        <v>0</v>
      </c>
      <c r="H4638" s="7">
        <v>0</v>
      </c>
      <c r="I4638" s="7">
        <v>285</v>
      </c>
      <c r="J4638" s="7">
        <v>0</v>
      </c>
      <c r="K4638" s="7">
        <v>285</v>
      </c>
      <c r="L4638" s="164">
        <v>1</v>
      </c>
      <c r="M4638" s="16">
        <v>0</v>
      </c>
      <c r="N4638" s="13">
        <v>46148</v>
      </c>
    </row>
    <row r="4639" spans="1:14" x14ac:dyDescent="0.15">
      <c r="A4639" s="163" t="s">
        <v>400</v>
      </c>
      <c r="B4639" s="164">
        <v>10923</v>
      </c>
      <c r="C4639" s="163" t="s">
        <v>727</v>
      </c>
      <c r="D4639" s="164">
        <v>1</v>
      </c>
      <c r="E4639" s="7">
        <v>159</v>
      </c>
      <c r="F4639" s="7">
        <v>0</v>
      </c>
      <c r="G4639" s="7">
        <v>0</v>
      </c>
      <c r="H4639" s="7">
        <v>0</v>
      </c>
      <c r="I4639" s="7">
        <v>159</v>
      </c>
      <c r="J4639" s="7">
        <v>0</v>
      </c>
      <c r="K4639" s="7">
        <v>159</v>
      </c>
      <c r="L4639" s="164">
        <v>1</v>
      </c>
      <c r="M4639" s="16">
        <v>0</v>
      </c>
      <c r="N4639" s="13">
        <v>46148</v>
      </c>
    </row>
    <row r="4640" spans="1:14" x14ac:dyDescent="0.15">
      <c r="A4640" s="163" t="s">
        <v>433</v>
      </c>
      <c r="B4640" s="164">
        <v>10405</v>
      </c>
      <c r="C4640" s="163" t="s">
        <v>399</v>
      </c>
      <c r="D4640" s="164">
        <v>1</v>
      </c>
      <c r="E4640" s="7">
        <v>0</v>
      </c>
      <c r="F4640" s="7">
        <v>0</v>
      </c>
      <c r="G4640" s="7">
        <v>0</v>
      </c>
      <c r="H4640" s="7">
        <v>0</v>
      </c>
      <c r="I4640" s="7">
        <v>0</v>
      </c>
      <c r="J4640" s="7">
        <v>0</v>
      </c>
      <c r="K4640" s="7">
        <v>0</v>
      </c>
      <c r="L4640" s="164">
        <v>0</v>
      </c>
      <c r="M4640" s="16">
        <v>0</v>
      </c>
      <c r="N4640" s="13">
        <v>46148</v>
      </c>
    </row>
    <row r="4641" spans="1:14" x14ac:dyDescent="0.15">
      <c r="A4641" s="163" t="s">
        <v>427</v>
      </c>
      <c r="B4641" s="164">
        <v>10633</v>
      </c>
      <c r="C4641" s="163" t="s">
        <v>727</v>
      </c>
      <c r="D4641" s="164">
        <v>2</v>
      </c>
      <c r="E4641" s="7">
        <v>318</v>
      </c>
      <c r="F4641" s="7">
        <v>0</v>
      </c>
      <c r="G4641" s="7">
        <v>0</v>
      </c>
      <c r="H4641" s="7">
        <v>0</v>
      </c>
      <c r="I4641" s="7">
        <v>318</v>
      </c>
      <c r="J4641" s="7">
        <v>0</v>
      </c>
      <c r="K4641" s="7">
        <v>318</v>
      </c>
      <c r="L4641" s="164">
        <v>1</v>
      </c>
      <c r="M4641" s="16">
        <v>0</v>
      </c>
      <c r="N4641" s="13">
        <v>46148</v>
      </c>
    </row>
    <row r="4642" spans="1:14" x14ac:dyDescent="0.15">
      <c r="A4642" s="163" t="s">
        <v>464</v>
      </c>
      <c r="B4642" s="164">
        <v>10281</v>
      </c>
      <c r="C4642" s="163" t="s">
        <v>399</v>
      </c>
      <c r="D4642" s="164">
        <v>1</v>
      </c>
      <c r="E4642" s="7">
        <v>0</v>
      </c>
      <c r="F4642" s="7">
        <v>0</v>
      </c>
      <c r="G4642" s="7">
        <v>0</v>
      </c>
      <c r="H4642" s="7">
        <v>0</v>
      </c>
      <c r="I4642" s="7">
        <v>0</v>
      </c>
      <c r="J4642" s="7">
        <v>0</v>
      </c>
      <c r="K4642" s="7">
        <v>0</v>
      </c>
      <c r="L4642" s="164">
        <v>0</v>
      </c>
      <c r="M4642" s="16">
        <v>0</v>
      </c>
      <c r="N4642" s="13">
        <v>46148</v>
      </c>
    </row>
    <row r="4643" spans="1:14" x14ac:dyDescent="0.15">
      <c r="A4643" s="163" t="s">
        <v>874</v>
      </c>
      <c r="B4643" s="164">
        <v>10746</v>
      </c>
      <c r="C4643" s="163" t="s">
        <v>727</v>
      </c>
      <c r="D4643" s="164">
        <v>2</v>
      </c>
      <c r="E4643" s="7">
        <v>418</v>
      </c>
      <c r="F4643" s="7">
        <v>0</v>
      </c>
      <c r="G4643" s="7">
        <v>0</v>
      </c>
      <c r="H4643" s="7">
        <v>0</v>
      </c>
      <c r="I4643" s="7">
        <v>418</v>
      </c>
      <c r="J4643" s="7">
        <v>0</v>
      </c>
      <c r="K4643" s="7">
        <v>418</v>
      </c>
      <c r="L4643" s="164">
        <v>1</v>
      </c>
      <c r="M4643" s="16">
        <v>0</v>
      </c>
      <c r="N4643" s="13">
        <v>46148</v>
      </c>
    </row>
    <row r="4644" spans="1:14" x14ac:dyDescent="0.15">
      <c r="A4644" s="163" t="s">
        <v>905</v>
      </c>
      <c r="B4644" s="164">
        <v>10003</v>
      </c>
      <c r="C4644" s="163" t="s">
        <v>98</v>
      </c>
      <c r="D4644" s="164">
        <v>1</v>
      </c>
      <c r="E4644" s="7">
        <v>28</v>
      </c>
      <c r="F4644" s="7">
        <v>0</v>
      </c>
      <c r="G4644" s="7">
        <v>0</v>
      </c>
      <c r="H4644" s="7">
        <v>0</v>
      </c>
      <c r="I4644" s="7">
        <v>28</v>
      </c>
      <c r="J4644" s="7">
        <v>0</v>
      </c>
      <c r="K4644" s="7">
        <v>28</v>
      </c>
      <c r="L4644" s="164">
        <v>1</v>
      </c>
      <c r="M4644" s="16">
        <v>0</v>
      </c>
      <c r="N4644" s="13">
        <v>46148</v>
      </c>
    </row>
    <row r="4645" spans="1:14" x14ac:dyDescent="0.15">
      <c r="A4645" s="163" t="s">
        <v>636</v>
      </c>
      <c r="B4645" s="164">
        <v>10549</v>
      </c>
      <c r="C4645" s="163" t="s">
        <v>399</v>
      </c>
      <c r="D4645" s="164">
        <v>1</v>
      </c>
      <c r="E4645" s="7">
        <v>0</v>
      </c>
      <c r="F4645" s="7">
        <v>0</v>
      </c>
      <c r="G4645" s="7">
        <v>0</v>
      </c>
      <c r="H4645" s="7">
        <v>0</v>
      </c>
      <c r="I4645" s="7">
        <v>0</v>
      </c>
      <c r="J4645" s="7">
        <v>0</v>
      </c>
      <c r="K4645" s="7">
        <v>0</v>
      </c>
      <c r="L4645" s="164">
        <v>0</v>
      </c>
      <c r="M4645" s="16">
        <v>0</v>
      </c>
      <c r="N4645" s="13">
        <v>46148</v>
      </c>
    </row>
    <row r="4646" spans="1:14" x14ac:dyDescent="0.15">
      <c r="A4646" s="163" t="s">
        <v>747</v>
      </c>
      <c r="B4646" s="164">
        <v>1066</v>
      </c>
      <c r="C4646" s="163" t="s">
        <v>98</v>
      </c>
      <c r="D4646" s="164">
        <v>1</v>
      </c>
      <c r="E4646" s="7">
        <v>99</v>
      </c>
      <c r="F4646" s="7">
        <v>0</v>
      </c>
      <c r="G4646" s="7">
        <v>0</v>
      </c>
      <c r="H4646" s="7">
        <v>0</v>
      </c>
      <c r="I4646" s="7">
        <v>99</v>
      </c>
      <c r="J4646" s="7">
        <v>0</v>
      </c>
      <c r="K4646" s="7">
        <v>99</v>
      </c>
      <c r="L4646" s="164">
        <v>1</v>
      </c>
      <c r="M4646" s="16">
        <v>0</v>
      </c>
      <c r="N4646" s="13">
        <v>46149</v>
      </c>
    </row>
    <row r="4647" spans="1:14" x14ac:dyDescent="0.15">
      <c r="A4647" s="163" t="s">
        <v>466</v>
      </c>
      <c r="B4647" s="164">
        <v>10749</v>
      </c>
      <c r="C4647" s="163" t="s">
        <v>727</v>
      </c>
      <c r="D4647" s="164">
        <v>4</v>
      </c>
      <c r="E4647" s="7">
        <v>716</v>
      </c>
      <c r="F4647" s="7">
        <v>0</v>
      </c>
      <c r="G4647" s="7">
        <v>0</v>
      </c>
      <c r="H4647" s="7">
        <v>24.44</v>
      </c>
      <c r="I4647" s="7">
        <v>691.56</v>
      </c>
      <c r="J4647" s="7">
        <v>0</v>
      </c>
      <c r="K4647" s="7">
        <v>691.56</v>
      </c>
      <c r="L4647" s="164">
        <v>1</v>
      </c>
      <c r="M4647" s="16">
        <v>0</v>
      </c>
      <c r="N4647" s="13">
        <v>46149</v>
      </c>
    </row>
    <row r="4648" spans="1:14" x14ac:dyDescent="0.15">
      <c r="A4648" s="163" t="s">
        <v>501</v>
      </c>
      <c r="B4648" s="164">
        <v>10450</v>
      </c>
      <c r="C4648" s="163" t="s">
        <v>38</v>
      </c>
      <c r="D4648" s="164">
        <v>1</v>
      </c>
      <c r="E4648" s="7">
        <v>470</v>
      </c>
      <c r="F4648" s="7">
        <v>0</v>
      </c>
      <c r="G4648" s="7">
        <v>0</v>
      </c>
      <c r="H4648" s="7">
        <v>0</v>
      </c>
      <c r="I4648" s="7">
        <v>470</v>
      </c>
      <c r="J4648" s="7">
        <v>0</v>
      </c>
      <c r="K4648" s="7">
        <v>470</v>
      </c>
      <c r="L4648" s="164">
        <v>1</v>
      </c>
      <c r="M4648" s="16">
        <v>0</v>
      </c>
      <c r="N4648" s="13">
        <v>46149</v>
      </c>
    </row>
    <row r="4649" spans="1:14" x14ac:dyDescent="0.15">
      <c r="A4649" s="163" t="s">
        <v>478</v>
      </c>
      <c r="B4649" s="164">
        <v>10461</v>
      </c>
      <c r="C4649" s="163" t="s">
        <v>38</v>
      </c>
      <c r="D4649" s="164">
        <v>1</v>
      </c>
      <c r="E4649" s="7">
        <v>275</v>
      </c>
      <c r="F4649" s="7">
        <v>0</v>
      </c>
      <c r="G4649" s="7">
        <v>0</v>
      </c>
      <c r="H4649" s="7">
        <v>0</v>
      </c>
      <c r="I4649" s="7">
        <v>275</v>
      </c>
      <c r="J4649" s="7">
        <v>0</v>
      </c>
      <c r="K4649" s="7">
        <v>275</v>
      </c>
      <c r="L4649" s="164">
        <v>1</v>
      </c>
      <c r="M4649" s="16">
        <v>0</v>
      </c>
      <c r="N4649" s="13">
        <v>46149</v>
      </c>
    </row>
    <row r="4650" spans="1:14" x14ac:dyDescent="0.15">
      <c r="A4650" s="163" t="s">
        <v>559</v>
      </c>
      <c r="B4650" s="164">
        <v>10168</v>
      </c>
      <c r="C4650" s="163" t="s">
        <v>519</v>
      </c>
      <c r="D4650" s="164">
        <v>1</v>
      </c>
      <c r="E4650" s="7">
        <v>385</v>
      </c>
      <c r="F4650" s="7">
        <v>0</v>
      </c>
      <c r="G4650" s="7">
        <v>0</v>
      </c>
      <c r="H4650" s="7">
        <v>52.56</v>
      </c>
      <c r="I4650" s="7">
        <v>332.44</v>
      </c>
      <c r="J4650" s="7">
        <v>0</v>
      </c>
      <c r="K4650" s="7">
        <v>332.44</v>
      </c>
      <c r="L4650" s="164">
        <v>1</v>
      </c>
      <c r="M4650" s="16">
        <v>0</v>
      </c>
      <c r="N4650" s="13">
        <v>46149</v>
      </c>
    </row>
    <row r="4651" spans="1:14" x14ac:dyDescent="0.15">
      <c r="A4651" s="163" t="s">
        <v>538</v>
      </c>
      <c r="B4651" s="164">
        <v>10645</v>
      </c>
      <c r="C4651" s="163" t="s">
        <v>519</v>
      </c>
      <c r="D4651" s="164">
        <v>1</v>
      </c>
      <c r="E4651" s="7">
        <v>340</v>
      </c>
      <c r="F4651" s="7">
        <v>0</v>
      </c>
      <c r="G4651" s="7">
        <v>0</v>
      </c>
      <c r="H4651" s="7">
        <v>0</v>
      </c>
      <c r="I4651" s="7">
        <v>340</v>
      </c>
      <c r="J4651" s="7">
        <v>0</v>
      </c>
      <c r="K4651" s="7">
        <v>340</v>
      </c>
      <c r="L4651" s="164">
        <v>1</v>
      </c>
      <c r="M4651" s="16">
        <v>0</v>
      </c>
      <c r="N4651" s="13">
        <v>46149</v>
      </c>
    </row>
    <row r="4652" spans="1:14" x14ac:dyDescent="0.15">
      <c r="A4652" s="163" t="s">
        <v>518</v>
      </c>
      <c r="B4652" s="164">
        <v>10145</v>
      </c>
      <c r="C4652" s="163" t="s">
        <v>519</v>
      </c>
      <c r="D4652" s="164">
        <v>1</v>
      </c>
      <c r="E4652" s="7">
        <v>370</v>
      </c>
      <c r="F4652" s="7">
        <v>0</v>
      </c>
      <c r="G4652" s="7">
        <v>0</v>
      </c>
      <c r="H4652" s="7">
        <v>0</v>
      </c>
      <c r="I4652" s="7">
        <v>370</v>
      </c>
      <c r="J4652" s="7">
        <v>0</v>
      </c>
      <c r="K4652" s="7">
        <v>370</v>
      </c>
      <c r="L4652" s="164">
        <v>1</v>
      </c>
      <c r="M4652" s="16">
        <v>0</v>
      </c>
      <c r="N4652" s="13">
        <v>46149</v>
      </c>
    </row>
    <row r="4653" spans="1:14" x14ac:dyDescent="0.15">
      <c r="A4653" s="163" t="s">
        <v>504</v>
      </c>
      <c r="B4653" s="164">
        <v>10125</v>
      </c>
      <c r="C4653" s="163" t="s">
        <v>483</v>
      </c>
      <c r="D4653" s="164">
        <v>2</v>
      </c>
      <c r="E4653" s="7">
        <v>550</v>
      </c>
      <c r="F4653" s="7">
        <v>0</v>
      </c>
      <c r="G4653" s="7">
        <v>0</v>
      </c>
      <c r="H4653" s="7">
        <v>0</v>
      </c>
      <c r="I4653" s="7">
        <v>550</v>
      </c>
      <c r="J4653" s="7">
        <v>0</v>
      </c>
      <c r="K4653" s="7">
        <v>550</v>
      </c>
      <c r="L4653" s="164">
        <v>1</v>
      </c>
      <c r="M4653" s="16">
        <v>0</v>
      </c>
      <c r="N4653" s="13">
        <v>46149</v>
      </c>
    </row>
    <row r="4654" spans="1:14" x14ac:dyDescent="0.15">
      <c r="A4654" s="163" t="s">
        <v>482</v>
      </c>
      <c r="B4654" s="164">
        <v>10109</v>
      </c>
      <c r="C4654" s="163" t="s">
        <v>483</v>
      </c>
      <c r="D4654" s="164">
        <v>3</v>
      </c>
      <c r="E4654" s="7">
        <v>825</v>
      </c>
      <c r="F4654" s="7">
        <v>0</v>
      </c>
      <c r="G4654" s="7">
        <v>0</v>
      </c>
      <c r="H4654" s="7">
        <v>0</v>
      </c>
      <c r="I4654" s="7">
        <v>825</v>
      </c>
      <c r="J4654" s="7">
        <v>0</v>
      </c>
      <c r="K4654" s="7">
        <v>825</v>
      </c>
      <c r="L4654" s="164">
        <v>1</v>
      </c>
      <c r="M4654" s="16">
        <v>0</v>
      </c>
      <c r="N4654" s="13">
        <v>46149</v>
      </c>
    </row>
    <row r="4655" spans="1:14" x14ac:dyDescent="0.15">
      <c r="A4655" s="163" t="s">
        <v>799</v>
      </c>
      <c r="B4655" s="164">
        <v>10444</v>
      </c>
      <c r="C4655" s="163" t="s">
        <v>99</v>
      </c>
      <c r="D4655" s="164">
        <v>1</v>
      </c>
      <c r="E4655" s="7">
        <v>75</v>
      </c>
      <c r="F4655" s="7">
        <v>0</v>
      </c>
      <c r="G4655" s="7">
        <v>0</v>
      </c>
      <c r="H4655" s="7">
        <v>0</v>
      </c>
      <c r="I4655" s="7">
        <v>75</v>
      </c>
      <c r="J4655" s="7">
        <v>0</v>
      </c>
      <c r="K4655" s="7">
        <v>75</v>
      </c>
      <c r="L4655" s="164">
        <v>1</v>
      </c>
      <c r="M4655" s="16">
        <v>0</v>
      </c>
      <c r="N4655" s="13">
        <v>46149</v>
      </c>
    </row>
    <row r="4656" spans="1:14" x14ac:dyDescent="0.15">
      <c r="A4656" s="163" t="s">
        <v>487</v>
      </c>
      <c r="B4656" s="164">
        <v>10442</v>
      </c>
      <c r="C4656" s="163" t="s">
        <v>99</v>
      </c>
      <c r="D4656" s="164">
        <v>2</v>
      </c>
      <c r="E4656" s="7">
        <v>166</v>
      </c>
      <c r="F4656" s="7">
        <v>0</v>
      </c>
      <c r="G4656" s="7">
        <v>0</v>
      </c>
      <c r="H4656" s="7">
        <v>0</v>
      </c>
      <c r="I4656" s="7">
        <v>166</v>
      </c>
      <c r="J4656" s="7">
        <v>0</v>
      </c>
      <c r="K4656" s="7">
        <v>166</v>
      </c>
      <c r="L4656" s="164">
        <v>1</v>
      </c>
      <c r="M4656" s="16">
        <v>0</v>
      </c>
      <c r="N4656" s="13">
        <v>46149</v>
      </c>
    </row>
    <row r="4657" spans="1:14" x14ac:dyDescent="0.15">
      <c r="A4657" s="163" t="s">
        <v>488</v>
      </c>
      <c r="B4657" s="164">
        <v>10440</v>
      </c>
      <c r="C4657" s="163" t="s">
        <v>99</v>
      </c>
      <c r="D4657" s="164">
        <v>1</v>
      </c>
      <c r="E4657" s="7">
        <v>88</v>
      </c>
      <c r="F4657" s="7">
        <v>0</v>
      </c>
      <c r="G4657" s="7">
        <v>0</v>
      </c>
      <c r="H4657" s="7">
        <v>8.83</v>
      </c>
      <c r="I4657" s="7">
        <v>79.17</v>
      </c>
      <c r="J4657" s="7">
        <v>0</v>
      </c>
      <c r="K4657" s="7">
        <v>79.17</v>
      </c>
      <c r="L4657" s="164">
        <v>1</v>
      </c>
      <c r="M4657" s="16">
        <v>0</v>
      </c>
      <c r="N4657" s="13">
        <v>46149</v>
      </c>
    </row>
    <row r="4658" spans="1:14" x14ac:dyDescent="0.15">
      <c r="A4658" s="163" t="s">
        <v>585</v>
      </c>
      <c r="B4658" s="164">
        <v>10441</v>
      </c>
      <c r="C4658" s="163" t="s">
        <v>99</v>
      </c>
      <c r="D4658" s="164">
        <v>2</v>
      </c>
      <c r="E4658" s="7">
        <v>500</v>
      </c>
      <c r="F4658" s="7">
        <v>0</v>
      </c>
      <c r="G4658" s="7">
        <v>0</v>
      </c>
      <c r="H4658" s="7">
        <v>0</v>
      </c>
      <c r="I4658" s="7">
        <v>500</v>
      </c>
      <c r="J4658" s="7">
        <v>0</v>
      </c>
      <c r="K4658" s="7">
        <v>500</v>
      </c>
      <c r="L4658" s="164">
        <v>1</v>
      </c>
      <c r="M4658" s="16">
        <v>0</v>
      </c>
      <c r="N4658" s="13">
        <v>46149</v>
      </c>
    </row>
    <row r="4659" spans="1:14" x14ac:dyDescent="0.15">
      <c r="A4659" s="163" t="s">
        <v>830</v>
      </c>
      <c r="B4659" s="164">
        <v>10042</v>
      </c>
      <c r="C4659" s="163" t="s">
        <v>99</v>
      </c>
      <c r="D4659" s="164">
        <v>1</v>
      </c>
      <c r="E4659" s="7">
        <v>145</v>
      </c>
      <c r="F4659" s="7">
        <v>0</v>
      </c>
      <c r="G4659" s="7">
        <v>0</v>
      </c>
      <c r="H4659" s="7">
        <v>0</v>
      </c>
      <c r="I4659" s="7">
        <v>145</v>
      </c>
      <c r="J4659" s="7">
        <v>0</v>
      </c>
      <c r="K4659" s="7">
        <v>145</v>
      </c>
      <c r="L4659" s="164">
        <v>1</v>
      </c>
      <c r="M4659" s="16">
        <v>0</v>
      </c>
      <c r="N4659" s="13">
        <v>46149</v>
      </c>
    </row>
    <row r="4660" spans="1:14" x14ac:dyDescent="0.15">
      <c r="A4660" s="163" t="s">
        <v>506</v>
      </c>
      <c r="B4660" s="164">
        <v>10221</v>
      </c>
      <c r="C4660" s="163" t="s">
        <v>491</v>
      </c>
      <c r="D4660" s="164">
        <v>1</v>
      </c>
      <c r="E4660" s="7">
        <v>255</v>
      </c>
      <c r="F4660" s="7">
        <v>0</v>
      </c>
      <c r="G4660" s="7">
        <v>0</v>
      </c>
      <c r="H4660" s="7">
        <v>0</v>
      </c>
      <c r="I4660" s="7">
        <v>255</v>
      </c>
      <c r="J4660" s="7">
        <v>0</v>
      </c>
      <c r="K4660" s="7">
        <v>255</v>
      </c>
      <c r="L4660" s="164">
        <v>1</v>
      </c>
      <c r="M4660" s="16">
        <v>0</v>
      </c>
      <c r="N4660" s="13">
        <v>46149</v>
      </c>
    </row>
    <row r="4661" spans="1:14" x14ac:dyDescent="0.15">
      <c r="A4661" s="163" t="s">
        <v>490</v>
      </c>
      <c r="B4661" s="164">
        <v>10223</v>
      </c>
      <c r="C4661" s="163" t="s">
        <v>491</v>
      </c>
      <c r="D4661" s="164">
        <v>2</v>
      </c>
      <c r="E4661" s="7">
        <v>550</v>
      </c>
      <c r="F4661" s="7">
        <v>0</v>
      </c>
      <c r="G4661" s="7">
        <v>0</v>
      </c>
      <c r="H4661" s="7">
        <v>0</v>
      </c>
      <c r="I4661" s="7">
        <v>550</v>
      </c>
      <c r="J4661" s="7">
        <v>0</v>
      </c>
      <c r="K4661" s="7">
        <v>550</v>
      </c>
      <c r="L4661" s="164">
        <v>1</v>
      </c>
      <c r="M4661" s="16">
        <v>0</v>
      </c>
      <c r="N4661" s="13">
        <v>46149</v>
      </c>
    </row>
    <row r="4662" spans="1:14" x14ac:dyDescent="0.15">
      <c r="A4662" s="163" t="s">
        <v>492</v>
      </c>
      <c r="B4662" s="164">
        <v>10216</v>
      </c>
      <c r="C4662" s="163" t="s">
        <v>491</v>
      </c>
      <c r="D4662" s="164">
        <v>1</v>
      </c>
      <c r="E4662" s="7">
        <v>245</v>
      </c>
      <c r="F4662" s="7">
        <v>0</v>
      </c>
      <c r="G4662" s="7">
        <v>0</v>
      </c>
      <c r="H4662" s="7">
        <v>24.57</v>
      </c>
      <c r="I4662" s="7">
        <v>220.43</v>
      </c>
      <c r="J4662" s="7">
        <v>0</v>
      </c>
      <c r="K4662" s="7">
        <v>220.43</v>
      </c>
      <c r="L4662" s="164">
        <v>1</v>
      </c>
      <c r="M4662" s="16">
        <v>0</v>
      </c>
      <c r="N4662" s="13">
        <v>46149</v>
      </c>
    </row>
    <row r="4663" spans="1:14" x14ac:dyDescent="0.15">
      <c r="A4663" s="163" t="s">
        <v>493</v>
      </c>
      <c r="B4663" s="164">
        <v>10264</v>
      </c>
      <c r="C4663" s="163" t="s">
        <v>9</v>
      </c>
      <c r="D4663" s="164">
        <v>6</v>
      </c>
      <c r="E4663" s="7">
        <v>1140</v>
      </c>
      <c r="F4663" s="7">
        <v>0</v>
      </c>
      <c r="G4663" s="7">
        <v>0</v>
      </c>
      <c r="H4663" s="7">
        <v>38</v>
      </c>
      <c r="I4663" s="7">
        <v>1102</v>
      </c>
      <c r="J4663" s="7">
        <v>0</v>
      </c>
      <c r="K4663" s="7">
        <v>1102</v>
      </c>
      <c r="L4663" s="164">
        <v>1</v>
      </c>
      <c r="M4663" s="16">
        <v>0</v>
      </c>
      <c r="N4663" s="13">
        <v>46149</v>
      </c>
    </row>
    <row r="4664" spans="1:14" x14ac:dyDescent="0.15">
      <c r="A4664" s="163" t="s">
        <v>686</v>
      </c>
      <c r="B4664" s="164">
        <v>10366</v>
      </c>
      <c r="C4664" s="163" t="s">
        <v>9</v>
      </c>
      <c r="D4664" s="164">
        <v>2</v>
      </c>
      <c r="E4664" s="7">
        <v>540</v>
      </c>
      <c r="F4664" s="7">
        <v>0</v>
      </c>
      <c r="G4664" s="7">
        <v>0</v>
      </c>
      <c r="H4664" s="7">
        <v>0</v>
      </c>
      <c r="I4664" s="7">
        <v>540</v>
      </c>
      <c r="J4664" s="7">
        <v>0</v>
      </c>
      <c r="K4664" s="7">
        <v>540</v>
      </c>
      <c r="L4664" s="164">
        <v>1</v>
      </c>
      <c r="M4664" s="16">
        <v>0</v>
      </c>
      <c r="N4664" s="13">
        <v>46149</v>
      </c>
    </row>
    <row r="4665" spans="1:14" x14ac:dyDescent="0.15">
      <c r="A4665" s="163" t="s">
        <v>495</v>
      </c>
      <c r="B4665" s="164">
        <v>10354</v>
      </c>
      <c r="C4665" s="163" t="s">
        <v>19</v>
      </c>
      <c r="D4665" s="164">
        <v>2</v>
      </c>
      <c r="E4665" s="7">
        <v>700</v>
      </c>
      <c r="F4665" s="7">
        <v>0</v>
      </c>
      <c r="G4665" s="7">
        <v>0</v>
      </c>
      <c r="H4665" s="7">
        <v>0</v>
      </c>
      <c r="I4665" s="7">
        <v>700</v>
      </c>
      <c r="J4665" s="7">
        <v>0</v>
      </c>
      <c r="K4665" s="7">
        <v>700</v>
      </c>
      <c r="L4665" s="164">
        <v>1</v>
      </c>
      <c r="M4665" s="16">
        <v>0</v>
      </c>
      <c r="N4665" s="13">
        <v>46149</v>
      </c>
    </row>
    <row r="4666" spans="1:14" x14ac:dyDescent="0.15">
      <c r="A4666" s="163" t="s">
        <v>498</v>
      </c>
      <c r="B4666" s="164">
        <v>10356</v>
      </c>
      <c r="C4666" s="163" t="s">
        <v>19</v>
      </c>
      <c r="D4666" s="164">
        <v>4</v>
      </c>
      <c r="E4666" s="7">
        <v>1440</v>
      </c>
      <c r="F4666" s="7">
        <v>0</v>
      </c>
      <c r="G4666" s="7">
        <v>0</v>
      </c>
      <c r="H4666" s="7">
        <v>0</v>
      </c>
      <c r="I4666" s="7">
        <v>1440</v>
      </c>
      <c r="J4666" s="7">
        <v>0</v>
      </c>
      <c r="K4666" s="7">
        <v>1440</v>
      </c>
      <c r="L4666" s="164">
        <v>1</v>
      </c>
      <c r="M4666" s="16">
        <v>0</v>
      </c>
      <c r="N4666" s="13">
        <v>46149</v>
      </c>
    </row>
    <row r="4667" spans="1:14" x14ac:dyDescent="0.15">
      <c r="A4667" s="163" t="s">
        <v>512</v>
      </c>
      <c r="B4667" s="164">
        <v>10427</v>
      </c>
      <c r="C4667" s="163" t="s">
        <v>12</v>
      </c>
      <c r="D4667" s="164">
        <v>1</v>
      </c>
      <c r="E4667" s="7">
        <v>359</v>
      </c>
      <c r="F4667" s="7">
        <v>0</v>
      </c>
      <c r="G4667" s="7">
        <v>0</v>
      </c>
      <c r="H4667" s="7">
        <v>0</v>
      </c>
      <c r="I4667" s="7">
        <v>359</v>
      </c>
      <c r="J4667" s="7">
        <v>0</v>
      </c>
      <c r="K4667" s="7">
        <v>359</v>
      </c>
      <c r="L4667" s="164">
        <v>1</v>
      </c>
      <c r="M4667" s="16">
        <v>0</v>
      </c>
      <c r="N4667" s="13">
        <v>46149</v>
      </c>
    </row>
    <row r="4668" spans="1:14" x14ac:dyDescent="0.15">
      <c r="A4668" s="163" t="s">
        <v>659</v>
      </c>
      <c r="B4668" s="164">
        <v>10142</v>
      </c>
      <c r="C4668" s="163" t="s">
        <v>79</v>
      </c>
      <c r="D4668" s="164">
        <v>1</v>
      </c>
      <c r="E4668" s="7">
        <v>320</v>
      </c>
      <c r="F4668" s="7">
        <v>0</v>
      </c>
      <c r="G4668" s="7">
        <v>0</v>
      </c>
      <c r="H4668" s="7">
        <v>0</v>
      </c>
      <c r="I4668" s="7">
        <v>320</v>
      </c>
      <c r="J4668" s="7">
        <v>0</v>
      </c>
      <c r="K4668" s="7">
        <v>320</v>
      </c>
      <c r="L4668" s="164">
        <v>1</v>
      </c>
      <c r="M4668" s="16">
        <v>0</v>
      </c>
      <c r="N4668" s="13">
        <v>46149</v>
      </c>
    </row>
    <row r="4669" spans="1:14" x14ac:dyDescent="0.15">
      <c r="A4669" s="163" t="s">
        <v>565</v>
      </c>
      <c r="B4669" s="164">
        <v>10403</v>
      </c>
      <c r="C4669" s="163" t="s">
        <v>35</v>
      </c>
      <c r="D4669" s="164">
        <v>4</v>
      </c>
      <c r="E4669" s="7">
        <v>1340</v>
      </c>
      <c r="F4669" s="7">
        <v>0</v>
      </c>
      <c r="G4669" s="7">
        <v>0</v>
      </c>
      <c r="H4669" s="7">
        <v>167.6</v>
      </c>
      <c r="I4669" s="7">
        <v>1172.4000000000001</v>
      </c>
      <c r="J4669" s="7">
        <v>0</v>
      </c>
      <c r="K4669" s="7">
        <v>1172.4000000000001</v>
      </c>
      <c r="L4669" s="164">
        <v>1</v>
      </c>
      <c r="M4669" s="16">
        <v>0</v>
      </c>
      <c r="N4669" s="13">
        <v>46149</v>
      </c>
    </row>
    <row r="4670" spans="1:14" x14ac:dyDescent="0.15">
      <c r="A4670" s="163" t="s">
        <v>192</v>
      </c>
      <c r="B4670" s="164">
        <v>10490</v>
      </c>
      <c r="C4670" s="163" t="s">
        <v>98</v>
      </c>
      <c r="D4670" s="164">
        <v>1</v>
      </c>
      <c r="E4670" s="7">
        <v>25</v>
      </c>
      <c r="F4670" s="7">
        <v>0</v>
      </c>
      <c r="G4670" s="7">
        <v>0</v>
      </c>
      <c r="H4670" s="7">
        <v>0</v>
      </c>
      <c r="I4670" s="7">
        <v>25</v>
      </c>
      <c r="J4670" s="7">
        <v>0</v>
      </c>
      <c r="K4670" s="7">
        <v>25</v>
      </c>
      <c r="L4670" s="164">
        <v>1</v>
      </c>
      <c r="M4670" s="16">
        <v>0</v>
      </c>
      <c r="N4670" s="13">
        <v>46149</v>
      </c>
    </row>
    <row r="4671" spans="1:14" x14ac:dyDescent="0.15">
      <c r="A4671" s="163" t="s">
        <v>613</v>
      </c>
      <c r="B4671" s="164">
        <v>10493</v>
      </c>
      <c r="C4671" s="163" t="s">
        <v>98</v>
      </c>
      <c r="D4671" s="164">
        <v>1</v>
      </c>
      <c r="E4671" s="7">
        <v>58</v>
      </c>
      <c r="F4671" s="7">
        <v>0</v>
      </c>
      <c r="G4671" s="7">
        <v>0</v>
      </c>
      <c r="H4671" s="7">
        <v>0</v>
      </c>
      <c r="I4671" s="7">
        <v>58</v>
      </c>
      <c r="J4671" s="7">
        <v>0</v>
      </c>
      <c r="K4671" s="7">
        <v>58</v>
      </c>
      <c r="L4671" s="164">
        <v>1</v>
      </c>
      <c r="M4671" s="16">
        <v>0</v>
      </c>
      <c r="N4671" s="13">
        <v>46149</v>
      </c>
    </row>
    <row r="4672" spans="1:14" x14ac:dyDescent="0.15">
      <c r="A4672" s="163" t="s">
        <v>888</v>
      </c>
      <c r="B4672" s="164">
        <v>10787</v>
      </c>
      <c r="C4672" s="163" t="s">
        <v>98</v>
      </c>
      <c r="D4672" s="164">
        <v>1</v>
      </c>
      <c r="E4672" s="7">
        <v>235</v>
      </c>
      <c r="F4672" s="7">
        <v>0</v>
      </c>
      <c r="G4672" s="7">
        <v>0</v>
      </c>
      <c r="H4672" s="7">
        <v>0</v>
      </c>
      <c r="I4672" s="7">
        <v>235</v>
      </c>
      <c r="J4672" s="7">
        <v>0</v>
      </c>
      <c r="K4672" s="7">
        <v>235</v>
      </c>
      <c r="L4672" s="164">
        <v>1</v>
      </c>
      <c r="M4672" s="16">
        <v>0</v>
      </c>
      <c r="N4672" s="13">
        <v>46149</v>
      </c>
    </row>
    <row r="4673" spans="1:14" x14ac:dyDescent="0.15">
      <c r="A4673" s="163" t="s">
        <v>500</v>
      </c>
      <c r="B4673" s="164">
        <v>10494</v>
      </c>
      <c r="C4673" s="163" t="s">
        <v>98</v>
      </c>
      <c r="D4673" s="164">
        <v>1</v>
      </c>
      <c r="E4673" s="7">
        <v>38</v>
      </c>
      <c r="F4673" s="7">
        <v>0</v>
      </c>
      <c r="G4673" s="7">
        <v>0</v>
      </c>
      <c r="H4673" s="7">
        <v>0</v>
      </c>
      <c r="I4673" s="7">
        <v>38</v>
      </c>
      <c r="J4673" s="7">
        <v>0</v>
      </c>
      <c r="K4673" s="7">
        <v>38</v>
      </c>
      <c r="L4673" s="164">
        <v>1</v>
      </c>
      <c r="M4673" s="16">
        <v>0</v>
      </c>
      <c r="N4673" s="13">
        <v>46149</v>
      </c>
    </row>
    <row r="4674" spans="1:14" x14ac:dyDescent="0.15">
      <c r="A4674" s="163" t="s">
        <v>872</v>
      </c>
      <c r="B4674" s="164">
        <v>10754</v>
      </c>
      <c r="C4674" s="163" t="s">
        <v>727</v>
      </c>
      <c r="D4674" s="164">
        <v>1</v>
      </c>
      <c r="E4674" s="7">
        <v>209</v>
      </c>
      <c r="F4674" s="7">
        <v>0</v>
      </c>
      <c r="G4674" s="7">
        <v>0</v>
      </c>
      <c r="H4674" s="7">
        <v>0</v>
      </c>
      <c r="I4674" s="7">
        <v>209</v>
      </c>
      <c r="J4674" s="7">
        <v>0</v>
      </c>
      <c r="K4674" s="7">
        <v>209</v>
      </c>
      <c r="L4674" s="164">
        <v>1</v>
      </c>
      <c r="M4674" s="16">
        <v>0</v>
      </c>
      <c r="N4674" s="13">
        <v>46149</v>
      </c>
    </row>
    <row r="4675" spans="1:14" x14ac:dyDescent="0.15">
      <c r="A4675" s="163" t="s">
        <v>429</v>
      </c>
      <c r="B4675" s="164">
        <v>10632</v>
      </c>
      <c r="C4675" s="163" t="s">
        <v>727</v>
      </c>
      <c r="D4675" s="164">
        <v>1</v>
      </c>
      <c r="E4675" s="7">
        <v>159</v>
      </c>
      <c r="F4675" s="7">
        <v>0</v>
      </c>
      <c r="G4675" s="7">
        <v>0</v>
      </c>
      <c r="H4675" s="7">
        <v>0</v>
      </c>
      <c r="I4675" s="7">
        <v>159</v>
      </c>
      <c r="J4675" s="7">
        <v>0</v>
      </c>
      <c r="K4675" s="7">
        <v>159</v>
      </c>
      <c r="L4675" s="164">
        <v>1</v>
      </c>
      <c r="M4675" s="16">
        <v>0</v>
      </c>
      <c r="N4675" s="13">
        <v>46149</v>
      </c>
    </row>
    <row r="4676" spans="1:14" x14ac:dyDescent="0.15">
      <c r="A4676" s="163" t="s">
        <v>868</v>
      </c>
      <c r="B4676" s="164">
        <v>10522</v>
      </c>
      <c r="C4676" s="163" t="s">
        <v>399</v>
      </c>
      <c r="D4676" s="164">
        <v>1</v>
      </c>
      <c r="E4676" s="7">
        <v>0</v>
      </c>
      <c r="F4676" s="7">
        <v>0</v>
      </c>
      <c r="G4676" s="7">
        <v>0</v>
      </c>
      <c r="H4676" s="7">
        <v>0</v>
      </c>
      <c r="I4676" s="7">
        <v>0</v>
      </c>
      <c r="J4676" s="7">
        <v>0</v>
      </c>
      <c r="K4676" s="7">
        <v>0</v>
      </c>
      <c r="L4676" s="164">
        <v>0</v>
      </c>
      <c r="M4676" s="16">
        <v>0</v>
      </c>
      <c r="N4676" s="13">
        <v>46149</v>
      </c>
    </row>
    <row r="4677" spans="1:14" x14ac:dyDescent="0.15">
      <c r="A4677" s="163" t="s">
        <v>466</v>
      </c>
      <c r="B4677" s="164">
        <v>10749</v>
      </c>
      <c r="C4677" s="163" t="s">
        <v>727</v>
      </c>
      <c r="D4677" s="164">
        <v>1</v>
      </c>
      <c r="E4677" s="7">
        <v>179</v>
      </c>
      <c r="F4677" s="7">
        <v>0</v>
      </c>
      <c r="G4677" s="7">
        <v>0</v>
      </c>
      <c r="H4677" s="7">
        <v>0</v>
      </c>
      <c r="I4677" s="7">
        <v>179</v>
      </c>
      <c r="J4677" s="7">
        <v>0</v>
      </c>
      <c r="K4677" s="7">
        <v>179</v>
      </c>
      <c r="L4677" s="164">
        <v>1</v>
      </c>
      <c r="M4677" s="16">
        <v>0</v>
      </c>
      <c r="N4677" s="13">
        <v>46150</v>
      </c>
    </row>
    <row r="4678" spans="1:14" x14ac:dyDescent="0.15">
      <c r="A4678" s="163" t="s">
        <v>477</v>
      </c>
      <c r="B4678" s="164">
        <v>10449</v>
      </c>
      <c r="C4678" s="163" t="s">
        <v>38</v>
      </c>
      <c r="D4678" s="164">
        <v>1</v>
      </c>
      <c r="E4678" s="7">
        <v>260</v>
      </c>
      <c r="F4678" s="7">
        <v>0</v>
      </c>
      <c r="G4678" s="7">
        <v>0</v>
      </c>
      <c r="H4678" s="7">
        <v>0</v>
      </c>
      <c r="I4678" s="7">
        <v>260</v>
      </c>
      <c r="J4678" s="7">
        <v>0</v>
      </c>
      <c r="K4678" s="7">
        <v>260</v>
      </c>
      <c r="L4678" s="164">
        <v>1</v>
      </c>
      <c r="M4678" s="16">
        <v>0</v>
      </c>
      <c r="N4678" s="13">
        <v>46150</v>
      </c>
    </row>
    <row r="4679" spans="1:14" x14ac:dyDescent="0.15">
      <c r="A4679" s="163" t="s">
        <v>479</v>
      </c>
      <c r="B4679" s="164">
        <v>10396</v>
      </c>
      <c r="C4679" s="163" t="s">
        <v>32</v>
      </c>
      <c r="D4679" s="164">
        <v>1</v>
      </c>
      <c r="E4679" s="7">
        <v>555</v>
      </c>
      <c r="F4679" s="7">
        <v>0</v>
      </c>
      <c r="G4679" s="7">
        <v>0</v>
      </c>
      <c r="H4679" s="7">
        <v>0</v>
      </c>
      <c r="I4679" s="7">
        <v>555</v>
      </c>
      <c r="J4679" s="7">
        <v>0</v>
      </c>
      <c r="K4679" s="7">
        <v>555</v>
      </c>
      <c r="L4679" s="164">
        <v>1</v>
      </c>
      <c r="M4679" s="16">
        <v>0</v>
      </c>
      <c r="N4679" s="13">
        <v>46150</v>
      </c>
    </row>
    <row r="4680" spans="1:14" x14ac:dyDescent="0.15">
      <c r="A4680" s="163" t="s">
        <v>538</v>
      </c>
      <c r="B4680" s="164">
        <v>10645</v>
      </c>
      <c r="C4680" s="163" t="s">
        <v>519</v>
      </c>
      <c r="D4680" s="164">
        <v>1</v>
      </c>
      <c r="E4680" s="7">
        <v>340</v>
      </c>
      <c r="F4680" s="7">
        <v>0</v>
      </c>
      <c r="G4680" s="7">
        <v>0</v>
      </c>
      <c r="H4680" s="7">
        <v>0</v>
      </c>
      <c r="I4680" s="7">
        <v>340</v>
      </c>
      <c r="J4680" s="7">
        <v>0</v>
      </c>
      <c r="K4680" s="7">
        <v>340</v>
      </c>
      <c r="L4680" s="164">
        <v>1</v>
      </c>
      <c r="M4680" s="16">
        <v>0</v>
      </c>
      <c r="N4680" s="13">
        <v>46150</v>
      </c>
    </row>
    <row r="4681" spans="1:14" x14ac:dyDescent="0.15">
      <c r="A4681" s="163" t="s">
        <v>518</v>
      </c>
      <c r="B4681" s="164">
        <v>10145</v>
      </c>
      <c r="C4681" s="163" t="s">
        <v>519</v>
      </c>
      <c r="D4681" s="164">
        <v>1</v>
      </c>
      <c r="E4681" s="7">
        <v>370</v>
      </c>
      <c r="F4681" s="7">
        <v>0</v>
      </c>
      <c r="G4681" s="7">
        <v>0</v>
      </c>
      <c r="H4681" s="7">
        <v>0</v>
      </c>
      <c r="I4681" s="7">
        <v>370</v>
      </c>
      <c r="J4681" s="7">
        <v>0</v>
      </c>
      <c r="K4681" s="7">
        <v>370</v>
      </c>
      <c r="L4681" s="164">
        <v>1</v>
      </c>
      <c r="M4681" s="16">
        <v>0</v>
      </c>
      <c r="N4681" s="13">
        <v>46150</v>
      </c>
    </row>
    <row r="4682" spans="1:14" x14ac:dyDescent="0.15">
      <c r="A4682" s="163" t="s">
        <v>482</v>
      </c>
      <c r="B4682" s="164">
        <v>10109</v>
      </c>
      <c r="C4682" s="163" t="s">
        <v>483</v>
      </c>
      <c r="D4682" s="164">
        <v>1</v>
      </c>
      <c r="E4682" s="7">
        <v>275</v>
      </c>
      <c r="F4682" s="7">
        <v>0</v>
      </c>
      <c r="G4682" s="7">
        <v>0</v>
      </c>
      <c r="H4682" s="7">
        <v>0</v>
      </c>
      <c r="I4682" s="7">
        <v>275</v>
      </c>
      <c r="J4682" s="7">
        <v>0</v>
      </c>
      <c r="K4682" s="7">
        <v>275</v>
      </c>
      <c r="L4682" s="164">
        <v>1</v>
      </c>
      <c r="M4682" s="16">
        <v>0</v>
      </c>
      <c r="N4682" s="13">
        <v>46150</v>
      </c>
    </row>
    <row r="4683" spans="1:14" x14ac:dyDescent="0.15">
      <c r="A4683" s="163" t="s">
        <v>576</v>
      </c>
      <c r="B4683" s="164">
        <v>10111</v>
      </c>
      <c r="C4683" s="163" t="s">
        <v>483</v>
      </c>
      <c r="D4683" s="164">
        <v>1</v>
      </c>
      <c r="E4683" s="7">
        <v>355</v>
      </c>
      <c r="F4683" s="7">
        <v>0</v>
      </c>
      <c r="G4683" s="7">
        <v>0</v>
      </c>
      <c r="H4683" s="7">
        <v>0</v>
      </c>
      <c r="I4683" s="7">
        <v>355</v>
      </c>
      <c r="J4683" s="7">
        <v>0</v>
      </c>
      <c r="K4683" s="7">
        <v>355</v>
      </c>
      <c r="L4683" s="164">
        <v>1</v>
      </c>
      <c r="M4683" s="16">
        <v>0</v>
      </c>
      <c r="N4683" s="13">
        <v>46150</v>
      </c>
    </row>
    <row r="4684" spans="1:14" x14ac:dyDescent="0.15">
      <c r="A4684" s="163" t="s">
        <v>521</v>
      </c>
      <c r="B4684" s="164">
        <v>10095</v>
      </c>
      <c r="C4684" s="163" t="s">
        <v>483</v>
      </c>
      <c r="D4684" s="164">
        <v>1</v>
      </c>
      <c r="E4684" s="7">
        <v>260</v>
      </c>
      <c r="F4684" s="7">
        <v>0</v>
      </c>
      <c r="G4684" s="7">
        <v>0</v>
      </c>
      <c r="H4684" s="7">
        <v>0</v>
      </c>
      <c r="I4684" s="7">
        <v>260</v>
      </c>
      <c r="J4684" s="7">
        <v>0</v>
      </c>
      <c r="K4684" s="7">
        <v>260</v>
      </c>
      <c r="L4684" s="164">
        <v>1</v>
      </c>
      <c r="M4684" s="16">
        <v>0</v>
      </c>
      <c r="N4684" s="13">
        <v>46150</v>
      </c>
    </row>
    <row r="4685" spans="1:14" x14ac:dyDescent="0.15">
      <c r="A4685" s="163" t="s">
        <v>487</v>
      </c>
      <c r="B4685" s="164">
        <v>10442</v>
      </c>
      <c r="C4685" s="163" t="s">
        <v>99</v>
      </c>
      <c r="D4685" s="164">
        <v>1</v>
      </c>
      <c r="E4685" s="7">
        <v>83</v>
      </c>
      <c r="F4685" s="7">
        <v>0</v>
      </c>
      <c r="G4685" s="7">
        <v>0</v>
      </c>
      <c r="H4685" s="7">
        <v>0</v>
      </c>
      <c r="I4685" s="7">
        <v>83</v>
      </c>
      <c r="J4685" s="7">
        <v>0</v>
      </c>
      <c r="K4685" s="7">
        <v>83</v>
      </c>
      <c r="L4685" s="164">
        <v>1</v>
      </c>
      <c r="M4685" s="16">
        <v>0</v>
      </c>
      <c r="N4685" s="13">
        <v>46150</v>
      </c>
    </row>
    <row r="4686" spans="1:14" x14ac:dyDescent="0.15">
      <c r="A4686" s="163" t="s">
        <v>488</v>
      </c>
      <c r="B4686" s="164">
        <v>10440</v>
      </c>
      <c r="C4686" s="163" t="s">
        <v>99</v>
      </c>
      <c r="D4686" s="164">
        <v>1</v>
      </c>
      <c r="E4686" s="7">
        <v>88</v>
      </c>
      <c r="F4686" s="7">
        <v>0</v>
      </c>
      <c r="G4686" s="7">
        <v>0</v>
      </c>
      <c r="H4686" s="7">
        <v>8.6999999999999993</v>
      </c>
      <c r="I4686" s="7">
        <v>79.3</v>
      </c>
      <c r="J4686" s="7">
        <v>0</v>
      </c>
      <c r="K4686" s="7">
        <v>79.3</v>
      </c>
      <c r="L4686" s="164">
        <v>1</v>
      </c>
      <c r="M4686" s="16">
        <v>0</v>
      </c>
      <c r="N4686" s="13">
        <v>46150</v>
      </c>
    </row>
    <row r="4687" spans="1:14" x14ac:dyDescent="0.15">
      <c r="A4687" s="163" t="s">
        <v>542</v>
      </c>
      <c r="B4687" s="164">
        <v>10436</v>
      </c>
      <c r="C4687" s="163" t="s">
        <v>99</v>
      </c>
      <c r="D4687" s="164">
        <v>1</v>
      </c>
      <c r="E4687" s="7">
        <v>45</v>
      </c>
      <c r="F4687" s="7">
        <v>0</v>
      </c>
      <c r="G4687" s="7">
        <v>0</v>
      </c>
      <c r="H4687" s="7">
        <v>0</v>
      </c>
      <c r="I4687" s="7">
        <v>45</v>
      </c>
      <c r="J4687" s="7">
        <v>0</v>
      </c>
      <c r="K4687" s="7">
        <v>45</v>
      </c>
      <c r="L4687" s="164">
        <v>1</v>
      </c>
      <c r="M4687" s="16">
        <v>0</v>
      </c>
      <c r="N4687" s="13">
        <v>46150</v>
      </c>
    </row>
    <row r="4688" spans="1:14" x14ac:dyDescent="0.15">
      <c r="A4688" s="163" t="s">
        <v>830</v>
      </c>
      <c r="B4688" s="164">
        <v>10042</v>
      </c>
      <c r="C4688" s="163" t="s">
        <v>99</v>
      </c>
      <c r="D4688" s="164">
        <v>2</v>
      </c>
      <c r="E4688" s="7">
        <v>290</v>
      </c>
      <c r="F4688" s="7">
        <v>0</v>
      </c>
      <c r="G4688" s="7">
        <v>0</v>
      </c>
      <c r="H4688" s="7">
        <v>0</v>
      </c>
      <c r="I4688" s="7">
        <v>290</v>
      </c>
      <c r="J4688" s="7">
        <v>0</v>
      </c>
      <c r="K4688" s="7">
        <v>290</v>
      </c>
      <c r="L4688" s="164">
        <v>1</v>
      </c>
      <c r="M4688" s="16">
        <v>0</v>
      </c>
      <c r="N4688" s="13">
        <v>46150</v>
      </c>
    </row>
    <row r="4689" spans="1:14" x14ac:dyDescent="0.15">
      <c r="A4689" s="163" t="s">
        <v>552</v>
      </c>
      <c r="B4689" s="164">
        <v>10211</v>
      </c>
      <c r="C4689" s="163" t="s">
        <v>491</v>
      </c>
      <c r="D4689" s="164">
        <v>1</v>
      </c>
      <c r="E4689" s="7">
        <v>265</v>
      </c>
      <c r="F4689" s="7">
        <v>0</v>
      </c>
      <c r="G4689" s="7">
        <v>0</v>
      </c>
      <c r="H4689" s="7">
        <v>0</v>
      </c>
      <c r="I4689" s="7">
        <v>265</v>
      </c>
      <c r="J4689" s="7">
        <v>0</v>
      </c>
      <c r="K4689" s="7">
        <v>265</v>
      </c>
      <c r="L4689" s="164">
        <v>1</v>
      </c>
      <c r="M4689" s="16">
        <v>0</v>
      </c>
      <c r="N4689" s="13">
        <v>46150</v>
      </c>
    </row>
    <row r="4690" spans="1:14" x14ac:dyDescent="0.15">
      <c r="A4690" s="163" t="s">
        <v>506</v>
      </c>
      <c r="B4690" s="164">
        <v>10221</v>
      </c>
      <c r="C4690" s="163" t="s">
        <v>491</v>
      </c>
      <c r="D4690" s="164">
        <v>1</v>
      </c>
      <c r="E4690" s="7">
        <v>255</v>
      </c>
      <c r="F4690" s="7">
        <v>0</v>
      </c>
      <c r="G4690" s="7">
        <v>0</v>
      </c>
      <c r="H4690" s="7">
        <v>25.2</v>
      </c>
      <c r="I4690" s="7">
        <v>229.8</v>
      </c>
      <c r="J4690" s="7">
        <v>0</v>
      </c>
      <c r="K4690" s="7">
        <v>229.8</v>
      </c>
      <c r="L4690" s="164">
        <v>1</v>
      </c>
      <c r="M4690" s="16">
        <v>0</v>
      </c>
      <c r="N4690" s="13">
        <v>46150</v>
      </c>
    </row>
    <row r="4691" spans="1:14" x14ac:dyDescent="0.15">
      <c r="A4691" s="163" t="s">
        <v>543</v>
      </c>
      <c r="B4691" s="164">
        <v>10222</v>
      </c>
      <c r="C4691" s="163" t="s">
        <v>491</v>
      </c>
      <c r="D4691" s="164">
        <v>1</v>
      </c>
      <c r="E4691" s="7">
        <v>235</v>
      </c>
      <c r="F4691" s="7">
        <v>0</v>
      </c>
      <c r="G4691" s="7">
        <v>0</v>
      </c>
      <c r="H4691" s="7">
        <v>0</v>
      </c>
      <c r="I4691" s="7">
        <v>235</v>
      </c>
      <c r="J4691" s="7">
        <v>0</v>
      </c>
      <c r="K4691" s="7">
        <v>235</v>
      </c>
      <c r="L4691" s="164">
        <v>1</v>
      </c>
      <c r="M4691" s="16">
        <v>0</v>
      </c>
      <c r="N4691" s="13">
        <v>46150</v>
      </c>
    </row>
    <row r="4692" spans="1:14" x14ac:dyDescent="0.15">
      <c r="A4692" s="163" t="s">
        <v>490</v>
      </c>
      <c r="B4692" s="164">
        <v>10223</v>
      </c>
      <c r="C4692" s="163" t="s">
        <v>491</v>
      </c>
      <c r="D4692" s="164">
        <v>1</v>
      </c>
      <c r="E4692" s="7">
        <v>275</v>
      </c>
      <c r="F4692" s="7">
        <v>0</v>
      </c>
      <c r="G4692" s="7">
        <v>0</v>
      </c>
      <c r="H4692" s="7">
        <v>0</v>
      </c>
      <c r="I4692" s="7">
        <v>275</v>
      </c>
      <c r="J4692" s="7">
        <v>0</v>
      </c>
      <c r="K4692" s="7">
        <v>275</v>
      </c>
      <c r="L4692" s="164">
        <v>1</v>
      </c>
      <c r="M4692" s="16">
        <v>0</v>
      </c>
      <c r="N4692" s="13">
        <v>46150</v>
      </c>
    </row>
    <row r="4693" spans="1:14" x14ac:dyDescent="0.15">
      <c r="A4693" s="163" t="s">
        <v>492</v>
      </c>
      <c r="B4693" s="164">
        <v>10216</v>
      </c>
      <c r="C4693" s="163" t="s">
        <v>491</v>
      </c>
      <c r="D4693" s="164">
        <v>2</v>
      </c>
      <c r="E4693" s="7">
        <v>490</v>
      </c>
      <c r="F4693" s="7">
        <v>0</v>
      </c>
      <c r="G4693" s="7">
        <v>0</v>
      </c>
      <c r="H4693" s="7">
        <v>0</v>
      </c>
      <c r="I4693" s="7">
        <v>490</v>
      </c>
      <c r="J4693" s="7">
        <v>0</v>
      </c>
      <c r="K4693" s="7">
        <v>490</v>
      </c>
      <c r="L4693" s="164">
        <v>1</v>
      </c>
      <c r="M4693" s="16">
        <v>0</v>
      </c>
      <c r="N4693" s="13">
        <v>46150</v>
      </c>
    </row>
    <row r="4694" spans="1:14" x14ac:dyDescent="0.15">
      <c r="A4694" s="163" t="s">
        <v>597</v>
      </c>
      <c r="B4694" s="164">
        <v>10215</v>
      </c>
      <c r="C4694" s="163" t="s">
        <v>491</v>
      </c>
      <c r="D4694" s="164">
        <v>2</v>
      </c>
      <c r="E4694" s="7">
        <v>450</v>
      </c>
      <c r="F4694" s="7">
        <v>0</v>
      </c>
      <c r="G4694" s="7">
        <v>0</v>
      </c>
      <c r="H4694" s="7">
        <v>0</v>
      </c>
      <c r="I4694" s="7">
        <v>450</v>
      </c>
      <c r="J4694" s="7">
        <v>0</v>
      </c>
      <c r="K4694" s="7">
        <v>450</v>
      </c>
      <c r="L4694" s="164">
        <v>1</v>
      </c>
      <c r="M4694" s="16">
        <v>0</v>
      </c>
      <c r="N4694" s="13">
        <v>46150</v>
      </c>
    </row>
    <row r="4695" spans="1:14" x14ac:dyDescent="0.15">
      <c r="A4695" s="163" t="s">
        <v>493</v>
      </c>
      <c r="B4695" s="164">
        <v>10264</v>
      </c>
      <c r="C4695" s="163" t="s">
        <v>9</v>
      </c>
      <c r="D4695" s="164">
        <v>4</v>
      </c>
      <c r="E4695" s="7">
        <v>760</v>
      </c>
      <c r="F4695" s="7">
        <v>0</v>
      </c>
      <c r="G4695" s="7">
        <v>0</v>
      </c>
      <c r="H4695" s="7">
        <v>0</v>
      </c>
      <c r="I4695" s="7">
        <v>760</v>
      </c>
      <c r="J4695" s="7">
        <v>0</v>
      </c>
      <c r="K4695" s="7">
        <v>760</v>
      </c>
      <c r="L4695" s="164">
        <v>1</v>
      </c>
      <c r="M4695" s="16">
        <v>0</v>
      </c>
      <c r="N4695" s="13">
        <v>46150</v>
      </c>
    </row>
    <row r="4696" spans="1:14" x14ac:dyDescent="0.15">
      <c r="A4696" s="163" t="s">
        <v>587</v>
      </c>
      <c r="B4696" s="164">
        <v>10769</v>
      </c>
      <c r="C4696" s="163" t="s">
        <v>462</v>
      </c>
      <c r="D4696" s="164">
        <v>1</v>
      </c>
      <c r="E4696" s="7">
        <v>260</v>
      </c>
      <c r="F4696" s="7">
        <v>0</v>
      </c>
      <c r="G4696" s="7">
        <v>0</v>
      </c>
      <c r="H4696" s="7">
        <v>0</v>
      </c>
      <c r="I4696" s="7">
        <v>260</v>
      </c>
      <c r="J4696" s="7">
        <v>0</v>
      </c>
      <c r="K4696" s="7">
        <v>260</v>
      </c>
      <c r="L4696" s="164">
        <v>1</v>
      </c>
      <c r="M4696" s="16">
        <v>0</v>
      </c>
      <c r="N4696" s="13">
        <v>46150</v>
      </c>
    </row>
    <row r="4697" spans="1:14" x14ac:dyDescent="0.15">
      <c r="A4697" s="163" t="s">
        <v>906</v>
      </c>
      <c r="B4697" s="164">
        <v>10778</v>
      </c>
      <c r="C4697" s="163" t="s">
        <v>462</v>
      </c>
      <c r="D4697" s="164">
        <v>1</v>
      </c>
      <c r="E4697" s="7">
        <v>260</v>
      </c>
      <c r="F4697" s="7">
        <v>0</v>
      </c>
      <c r="G4697" s="7">
        <v>0</v>
      </c>
      <c r="H4697" s="7">
        <v>0</v>
      </c>
      <c r="I4697" s="7">
        <v>260</v>
      </c>
      <c r="J4697" s="7">
        <v>0</v>
      </c>
      <c r="K4697" s="7">
        <v>260</v>
      </c>
      <c r="L4697" s="164">
        <v>1</v>
      </c>
      <c r="M4697" s="16">
        <v>0</v>
      </c>
      <c r="N4697" s="13">
        <v>46150</v>
      </c>
    </row>
    <row r="4698" spans="1:14" x14ac:dyDescent="0.15">
      <c r="A4698" s="163" t="s">
        <v>507</v>
      </c>
      <c r="B4698" s="164">
        <v>10373</v>
      </c>
      <c r="C4698" s="163" t="s">
        <v>9</v>
      </c>
      <c r="D4698" s="164">
        <v>1</v>
      </c>
      <c r="E4698" s="7">
        <v>275</v>
      </c>
      <c r="F4698" s="7">
        <v>0</v>
      </c>
      <c r="G4698" s="7">
        <v>0</v>
      </c>
      <c r="H4698" s="7">
        <v>0</v>
      </c>
      <c r="I4698" s="7">
        <v>275</v>
      </c>
      <c r="J4698" s="7">
        <v>0</v>
      </c>
      <c r="K4698" s="7">
        <v>275</v>
      </c>
      <c r="L4698" s="164">
        <v>1</v>
      </c>
      <c r="M4698" s="16">
        <v>0</v>
      </c>
      <c r="N4698" s="13">
        <v>46150</v>
      </c>
    </row>
    <row r="4699" spans="1:14" x14ac:dyDescent="0.15">
      <c r="A4699" s="163" t="s">
        <v>825</v>
      </c>
      <c r="B4699" s="164">
        <v>10643</v>
      </c>
      <c r="C4699" s="163" t="s">
        <v>462</v>
      </c>
      <c r="D4699" s="164">
        <v>1</v>
      </c>
      <c r="E4699" s="7">
        <v>330</v>
      </c>
      <c r="F4699" s="7">
        <v>0</v>
      </c>
      <c r="G4699" s="7">
        <v>0</v>
      </c>
      <c r="H4699" s="7">
        <v>0</v>
      </c>
      <c r="I4699" s="7">
        <v>330</v>
      </c>
      <c r="J4699" s="7">
        <v>0</v>
      </c>
      <c r="K4699" s="7">
        <v>330</v>
      </c>
      <c r="L4699" s="164">
        <v>1</v>
      </c>
      <c r="M4699" s="16">
        <v>0</v>
      </c>
      <c r="N4699" s="13">
        <v>46150</v>
      </c>
    </row>
    <row r="4700" spans="1:14" x14ac:dyDescent="0.15">
      <c r="A4700" s="163" t="s">
        <v>652</v>
      </c>
      <c r="B4700" s="164">
        <v>10712</v>
      </c>
      <c r="C4700" s="163" t="s">
        <v>462</v>
      </c>
      <c r="D4700" s="164">
        <v>1</v>
      </c>
      <c r="E4700" s="7">
        <v>320</v>
      </c>
      <c r="F4700" s="7">
        <v>0</v>
      </c>
      <c r="G4700" s="7">
        <v>0</v>
      </c>
      <c r="H4700" s="7">
        <v>0</v>
      </c>
      <c r="I4700" s="7">
        <v>320</v>
      </c>
      <c r="J4700" s="7">
        <v>0</v>
      </c>
      <c r="K4700" s="7">
        <v>320</v>
      </c>
      <c r="L4700" s="164">
        <v>1</v>
      </c>
      <c r="M4700" s="16">
        <v>0</v>
      </c>
      <c r="N4700" s="13">
        <v>46150</v>
      </c>
    </row>
    <row r="4701" spans="1:14" x14ac:dyDescent="0.15">
      <c r="A4701" s="163" t="s">
        <v>604</v>
      </c>
      <c r="B4701" s="164">
        <v>10685</v>
      </c>
      <c r="C4701" s="163" t="s">
        <v>9</v>
      </c>
      <c r="D4701" s="164">
        <v>1</v>
      </c>
      <c r="E4701" s="7">
        <v>225</v>
      </c>
      <c r="F4701" s="7">
        <v>0</v>
      </c>
      <c r="G4701" s="7">
        <v>0</v>
      </c>
      <c r="H4701" s="7">
        <v>0</v>
      </c>
      <c r="I4701" s="7">
        <v>225</v>
      </c>
      <c r="J4701" s="7">
        <v>0</v>
      </c>
      <c r="K4701" s="7">
        <v>225</v>
      </c>
      <c r="L4701" s="164">
        <v>1</v>
      </c>
      <c r="M4701" s="16">
        <v>0</v>
      </c>
      <c r="N4701" s="13">
        <v>46150</v>
      </c>
    </row>
    <row r="4702" spans="1:14" x14ac:dyDescent="0.15">
      <c r="A4702" s="163" t="s">
        <v>495</v>
      </c>
      <c r="B4702" s="164">
        <v>10354</v>
      </c>
      <c r="C4702" s="163" t="s">
        <v>19</v>
      </c>
      <c r="D4702" s="164">
        <v>3</v>
      </c>
      <c r="E4702" s="7">
        <v>1050</v>
      </c>
      <c r="F4702" s="7">
        <v>0</v>
      </c>
      <c r="G4702" s="7">
        <v>0</v>
      </c>
      <c r="H4702" s="7">
        <v>23.02</v>
      </c>
      <c r="I4702" s="7">
        <v>1026.98</v>
      </c>
      <c r="J4702" s="7">
        <v>0</v>
      </c>
      <c r="K4702" s="7">
        <v>1026.98</v>
      </c>
      <c r="L4702" s="164">
        <v>1</v>
      </c>
      <c r="M4702" s="16">
        <v>0</v>
      </c>
      <c r="N4702" s="13">
        <v>46150</v>
      </c>
    </row>
    <row r="4703" spans="1:14" x14ac:dyDescent="0.15">
      <c r="A4703" s="163" t="s">
        <v>529</v>
      </c>
      <c r="B4703" s="164">
        <v>10353</v>
      </c>
      <c r="C4703" s="163" t="s">
        <v>19</v>
      </c>
      <c r="D4703" s="164">
        <v>1</v>
      </c>
      <c r="E4703" s="7">
        <v>350</v>
      </c>
      <c r="F4703" s="7">
        <v>0</v>
      </c>
      <c r="G4703" s="7">
        <v>0</v>
      </c>
      <c r="H4703" s="7">
        <v>0</v>
      </c>
      <c r="I4703" s="7">
        <v>350</v>
      </c>
      <c r="J4703" s="7">
        <v>0</v>
      </c>
      <c r="K4703" s="7">
        <v>350</v>
      </c>
      <c r="L4703" s="164">
        <v>1</v>
      </c>
      <c r="M4703" s="16">
        <v>0</v>
      </c>
      <c r="N4703" s="13">
        <v>46150</v>
      </c>
    </row>
    <row r="4704" spans="1:14" x14ac:dyDescent="0.15">
      <c r="A4704" s="163" t="s">
        <v>511</v>
      </c>
      <c r="B4704" s="164">
        <v>10227</v>
      </c>
      <c r="C4704" s="163" t="s">
        <v>19</v>
      </c>
      <c r="D4704" s="164">
        <v>3</v>
      </c>
      <c r="E4704" s="7">
        <v>1155</v>
      </c>
      <c r="F4704" s="7">
        <v>0</v>
      </c>
      <c r="G4704" s="7">
        <v>0</v>
      </c>
      <c r="H4704" s="7">
        <v>25.31</v>
      </c>
      <c r="I4704" s="7">
        <v>1129.69</v>
      </c>
      <c r="J4704" s="7">
        <v>0</v>
      </c>
      <c r="K4704" s="7">
        <v>1129.69</v>
      </c>
      <c r="L4704" s="164">
        <v>1</v>
      </c>
      <c r="M4704" s="16">
        <v>0</v>
      </c>
      <c r="N4704" s="13">
        <v>46150</v>
      </c>
    </row>
    <row r="4705" spans="1:14" x14ac:dyDescent="0.15">
      <c r="A4705" s="163" t="s">
        <v>498</v>
      </c>
      <c r="B4705" s="164">
        <v>10356</v>
      </c>
      <c r="C4705" s="163" t="s">
        <v>19</v>
      </c>
      <c r="D4705" s="164">
        <v>2</v>
      </c>
      <c r="E4705" s="7">
        <v>720</v>
      </c>
      <c r="F4705" s="7">
        <v>0</v>
      </c>
      <c r="G4705" s="7">
        <v>0</v>
      </c>
      <c r="H4705" s="7">
        <v>23.67</v>
      </c>
      <c r="I4705" s="7">
        <v>696.33</v>
      </c>
      <c r="J4705" s="7">
        <v>0</v>
      </c>
      <c r="K4705" s="7">
        <v>696.33</v>
      </c>
      <c r="L4705" s="164">
        <v>1</v>
      </c>
      <c r="M4705" s="16">
        <v>0</v>
      </c>
      <c r="N4705" s="13">
        <v>46150</v>
      </c>
    </row>
    <row r="4706" spans="1:14" x14ac:dyDescent="0.15">
      <c r="A4706" s="163" t="s">
        <v>568</v>
      </c>
      <c r="B4706" s="164">
        <v>10545</v>
      </c>
      <c r="C4706" s="163" t="s">
        <v>19</v>
      </c>
      <c r="D4706" s="164">
        <v>1</v>
      </c>
      <c r="E4706" s="7">
        <v>340</v>
      </c>
      <c r="F4706" s="7">
        <v>0</v>
      </c>
      <c r="G4706" s="7">
        <v>0</v>
      </c>
      <c r="H4706" s="7">
        <v>0</v>
      </c>
      <c r="I4706" s="7">
        <v>340</v>
      </c>
      <c r="J4706" s="7">
        <v>0</v>
      </c>
      <c r="K4706" s="7">
        <v>340</v>
      </c>
      <c r="L4706" s="164">
        <v>1</v>
      </c>
      <c r="M4706" s="16">
        <v>0</v>
      </c>
      <c r="N4706" s="13">
        <v>46150</v>
      </c>
    </row>
    <row r="4707" spans="1:14" x14ac:dyDescent="0.15">
      <c r="A4707" s="163" t="s">
        <v>512</v>
      </c>
      <c r="B4707" s="164">
        <v>10427</v>
      </c>
      <c r="C4707" s="163" t="s">
        <v>12</v>
      </c>
      <c r="D4707" s="164">
        <v>1</v>
      </c>
      <c r="E4707" s="7">
        <v>359</v>
      </c>
      <c r="F4707" s="7">
        <v>0</v>
      </c>
      <c r="G4707" s="7">
        <v>0</v>
      </c>
      <c r="H4707" s="7">
        <v>0</v>
      </c>
      <c r="I4707" s="7">
        <v>359</v>
      </c>
      <c r="J4707" s="7">
        <v>0</v>
      </c>
      <c r="K4707" s="7">
        <v>359</v>
      </c>
      <c r="L4707" s="164">
        <v>1</v>
      </c>
      <c r="M4707" s="16">
        <v>0</v>
      </c>
      <c r="N4707" s="13">
        <v>46150</v>
      </c>
    </row>
    <row r="4708" spans="1:14" x14ac:dyDescent="0.15">
      <c r="A4708" s="163" t="s">
        <v>563</v>
      </c>
      <c r="B4708" s="164">
        <v>10432</v>
      </c>
      <c r="C4708" s="163" t="s">
        <v>13</v>
      </c>
      <c r="D4708" s="164">
        <v>1</v>
      </c>
      <c r="E4708" s="7">
        <v>315</v>
      </c>
      <c r="F4708" s="7">
        <v>0</v>
      </c>
      <c r="G4708" s="7">
        <v>0</v>
      </c>
      <c r="H4708" s="7">
        <v>0</v>
      </c>
      <c r="I4708" s="7">
        <v>315</v>
      </c>
      <c r="J4708" s="7">
        <v>0</v>
      </c>
      <c r="K4708" s="7">
        <v>315</v>
      </c>
      <c r="L4708" s="164">
        <v>1</v>
      </c>
      <c r="M4708" s="16">
        <v>0</v>
      </c>
      <c r="N4708" s="13">
        <v>46150</v>
      </c>
    </row>
    <row r="4709" spans="1:14" x14ac:dyDescent="0.15">
      <c r="A4709" s="163" t="s">
        <v>565</v>
      </c>
      <c r="B4709" s="164">
        <v>10403</v>
      </c>
      <c r="C4709" s="163" t="s">
        <v>35</v>
      </c>
      <c r="D4709" s="164">
        <v>1</v>
      </c>
      <c r="E4709" s="7">
        <v>335</v>
      </c>
      <c r="F4709" s="7">
        <v>0</v>
      </c>
      <c r="G4709" s="7">
        <v>0</v>
      </c>
      <c r="H4709" s="7">
        <v>33.1</v>
      </c>
      <c r="I4709" s="7">
        <v>301.89999999999998</v>
      </c>
      <c r="J4709" s="7">
        <v>0</v>
      </c>
      <c r="K4709" s="7">
        <v>301.89999999999998</v>
      </c>
      <c r="L4709" s="164">
        <v>1</v>
      </c>
      <c r="M4709" s="16">
        <v>0</v>
      </c>
      <c r="N4709" s="13">
        <v>46150</v>
      </c>
    </row>
    <row r="4710" spans="1:14" x14ac:dyDescent="0.15">
      <c r="A4710" s="163" t="s">
        <v>400</v>
      </c>
      <c r="B4710" s="164">
        <v>10923</v>
      </c>
      <c r="C4710" s="163" t="s">
        <v>727</v>
      </c>
      <c r="D4710" s="164">
        <v>1</v>
      </c>
      <c r="E4710" s="7">
        <v>159</v>
      </c>
      <c r="F4710" s="7">
        <v>0</v>
      </c>
      <c r="G4710" s="7">
        <v>0</v>
      </c>
      <c r="H4710" s="7">
        <v>0</v>
      </c>
      <c r="I4710" s="7">
        <v>159</v>
      </c>
      <c r="J4710" s="7">
        <v>0</v>
      </c>
      <c r="K4710" s="7">
        <v>159</v>
      </c>
      <c r="L4710" s="164">
        <v>1</v>
      </c>
      <c r="M4710" s="16">
        <v>0</v>
      </c>
      <c r="N4710" s="13">
        <v>46150</v>
      </c>
    </row>
    <row r="4711" spans="1:14" x14ac:dyDescent="0.15">
      <c r="A4711" s="163" t="s">
        <v>427</v>
      </c>
      <c r="B4711" s="164">
        <v>10633</v>
      </c>
      <c r="C4711" s="163" t="s">
        <v>727</v>
      </c>
      <c r="D4711" s="164">
        <v>3</v>
      </c>
      <c r="E4711" s="7">
        <v>477</v>
      </c>
      <c r="F4711" s="7">
        <v>0</v>
      </c>
      <c r="G4711" s="7">
        <v>0</v>
      </c>
      <c r="H4711" s="7">
        <v>0</v>
      </c>
      <c r="I4711" s="7">
        <v>477</v>
      </c>
      <c r="J4711" s="7">
        <v>0</v>
      </c>
      <c r="K4711" s="7">
        <v>477</v>
      </c>
      <c r="L4711" s="164">
        <v>1</v>
      </c>
      <c r="M4711" s="16">
        <v>0</v>
      </c>
      <c r="N4711" s="13">
        <v>46150</v>
      </c>
    </row>
    <row r="4712" spans="1:14" x14ac:dyDescent="0.15">
      <c r="A4712" s="163" t="s">
        <v>500</v>
      </c>
      <c r="B4712" s="164">
        <v>10494</v>
      </c>
      <c r="C4712" s="163" t="s">
        <v>98</v>
      </c>
      <c r="D4712" s="164">
        <v>3</v>
      </c>
      <c r="E4712" s="7">
        <v>114</v>
      </c>
      <c r="F4712" s="7">
        <v>0</v>
      </c>
      <c r="G4712" s="7">
        <v>0</v>
      </c>
      <c r="H4712" s="7">
        <v>0</v>
      </c>
      <c r="I4712" s="7">
        <v>114</v>
      </c>
      <c r="J4712" s="7">
        <v>0</v>
      </c>
      <c r="K4712" s="7">
        <v>114</v>
      </c>
      <c r="L4712" s="164">
        <v>1</v>
      </c>
      <c r="M4712" s="16">
        <v>0</v>
      </c>
      <c r="N4712" s="13">
        <v>46150</v>
      </c>
    </row>
    <row r="4713" spans="1:14" x14ac:dyDescent="0.15">
      <c r="A4713" s="163" t="s">
        <v>23</v>
      </c>
      <c r="B4713" s="164">
        <v>10625</v>
      </c>
      <c r="C4713" s="163" t="s">
        <v>462</v>
      </c>
      <c r="D4713" s="164">
        <v>1</v>
      </c>
      <c r="E4713" s="7">
        <v>295</v>
      </c>
      <c r="F4713" s="7">
        <v>0</v>
      </c>
      <c r="G4713" s="7">
        <v>0</v>
      </c>
      <c r="H4713" s="7">
        <v>0</v>
      </c>
      <c r="I4713" s="7">
        <v>295</v>
      </c>
      <c r="J4713" s="7">
        <v>0</v>
      </c>
      <c r="K4713" s="7">
        <v>295</v>
      </c>
      <c r="L4713" s="164">
        <v>1</v>
      </c>
      <c r="M4713" s="16">
        <v>0</v>
      </c>
      <c r="N4713" s="13">
        <v>46150</v>
      </c>
    </row>
    <row r="4714" spans="1:14" x14ac:dyDescent="0.15">
      <c r="A4714" s="163" t="s">
        <v>907</v>
      </c>
      <c r="B4714" s="164">
        <v>10552</v>
      </c>
      <c r="C4714" s="163" t="s">
        <v>462</v>
      </c>
      <c r="D4714" s="164">
        <v>2</v>
      </c>
      <c r="E4714" s="7">
        <v>540</v>
      </c>
      <c r="F4714" s="7">
        <v>0</v>
      </c>
      <c r="G4714" s="7">
        <v>0</v>
      </c>
      <c r="H4714" s="7">
        <v>77.14</v>
      </c>
      <c r="I4714" s="7">
        <v>462.86</v>
      </c>
      <c r="J4714" s="7">
        <v>0</v>
      </c>
      <c r="K4714" s="7">
        <v>462.86</v>
      </c>
      <c r="L4714" s="164">
        <v>1</v>
      </c>
      <c r="M4714" s="16">
        <v>0</v>
      </c>
      <c r="N4714" s="13">
        <v>46150</v>
      </c>
    </row>
    <row r="4715" spans="1:14" x14ac:dyDescent="0.15">
      <c r="A4715" s="163" t="s">
        <v>223</v>
      </c>
      <c r="B4715" s="164">
        <v>10010</v>
      </c>
      <c r="C4715" s="163" t="s">
        <v>98</v>
      </c>
      <c r="D4715" s="164">
        <v>1</v>
      </c>
      <c r="E4715" s="7">
        <v>25</v>
      </c>
      <c r="F4715" s="7">
        <v>0</v>
      </c>
      <c r="G4715" s="7">
        <v>0</v>
      </c>
      <c r="H4715" s="7">
        <v>0</v>
      </c>
      <c r="I4715" s="7">
        <v>25</v>
      </c>
      <c r="J4715" s="7">
        <v>0</v>
      </c>
      <c r="K4715" s="7">
        <v>25</v>
      </c>
      <c r="L4715" s="164">
        <v>1</v>
      </c>
      <c r="M4715" s="16">
        <v>0</v>
      </c>
      <c r="N4715" s="13">
        <v>46150</v>
      </c>
    </row>
    <row r="4716" spans="1:14" x14ac:dyDescent="0.15">
      <c r="A4716" s="163" t="s">
        <v>476</v>
      </c>
      <c r="B4716" s="164">
        <v>10529</v>
      </c>
      <c r="C4716" s="163" t="s">
        <v>399</v>
      </c>
      <c r="D4716" s="164">
        <v>2</v>
      </c>
      <c r="E4716" s="7">
        <v>0</v>
      </c>
      <c r="F4716" s="7">
        <v>0</v>
      </c>
      <c r="G4716" s="7">
        <v>0</v>
      </c>
      <c r="H4716" s="7">
        <v>0</v>
      </c>
      <c r="I4716" s="7">
        <v>0</v>
      </c>
      <c r="J4716" s="7">
        <v>0</v>
      </c>
      <c r="K4716" s="7">
        <v>0</v>
      </c>
      <c r="L4716" s="164">
        <v>0</v>
      </c>
      <c r="M4716" s="16">
        <v>0</v>
      </c>
      <c r="N4716" s="13">
        <v>46151</v>
      </c>
    </row>
    <row r="4717" spans="1:14" x14ac:dyDescent="0.15">
      <c r="A4717" s="163" t="s">
        <v>501</v>
      </c>
      <c r="B4717" s="164">
        <v>10450</v>
      </c>
      <c r="C4717" s="163" t="s">
        <v>38</v>
      </c>
      <c r="D4717" s="164">
        <v>1</v>
      </c>
      <c r="E4717" s="7">
        <v>470</v>
      </c>
      <c r="F4717" s="7">
        <v>0</v>
      </c>
      <c r="G4717" s="7">
        <v>0</v>
      </c>
      <c r="H4717" s="7">
        <v>0</v>
      </c>
      <c r="I4717" s="7">
        <v>470</v>
      </c>
      <c r="J4717" s="7">
        <v>0</v>
      </c>
      <c r="K4717" s="7">
        <v>470</v>
      </c>
      <c r="L4717" s="164">
        <v>1</v>
      </c>
      <c r="M4717" s="16">
        <v>0</v>
      </c>
      <c r="N4717" s="13">
        <v>46151</v>
      </c>
    </row>
    <row r="4718" spans="1:14" x14ac:dyDescent="0.15">
      <c r="A4718" s="163" t="s">
        <v>583</v>
      </c>
      <c r="B4718" s="164">
        <v>10158</v>
      </c>
      <c r="C4718" s="163" t="s">
        <v>519</v>
      </c>
      <c r="D4718" s="164">
        <v>1</v>
      </c>
      <c r="E4718" s="7">
        <v>385</v>
      </c>
      <c r="F4718" s="7">
        <v>0</v>
      </c>
      <c r="G4718" s="7">
        <v>0</v>
      </c>
      <c r="H4718" s="7">
        <v>0</v>
      </c>
      <c r="I4718" s="7">
        <v>385</v>
      </c>
      <c r="J4718" s="7">
        <v>0</v>
      </c>
      <c r="K4718" s="7">
        <v>385</v>
      </c>
      <c r="L4718" s="164">
        <v>1</v>
      </c>
      <c r="M4718" s="16">
        <v>0</v>
      </c>
      <c r="N4718" s="13">
        <v>46151</v>
      </c>
    </row>
    <row r="4719" spans="1:14" x14ac:dyDescent="0.15">
      <c r="A4719" s="163" t="s">
        <v>518</v>
      </c>
      <c r="B4719" s="164">
        <v>10145</v>
      </c>
      <c r="C4719" s="163" t="s">
        <v>519</v>
      </c>
      <c r="D4719" s="164">
        <v>1</v>
      </c>
      <c r="E4719" s="7">
        <v>370</v>
      </c>
      <c r="F4719" s="7">
        <v>0</v>
      </c>
      <c r="G4719" s="7">
        <v>0</v>
      </c>
      <c r="H4719" s="7">
        <v>0</v>
      </c>
      <c r="I4719" s="7">
        <v>370</v>
      </c>
      <c r="J4719" s="7">
        <v>0</v>
      </c>
      <c r="K4719" s="7">
        <v>370</v>
      </c>
      <c r="L4719" s="164">
        <v>1</v>
      </c>
      <c r="M4719" s="16">
        <v>0</v>
      </c>
      <c r="N4719" s="13">
        <v>46151</v>
      </c>
    </row>
    <row r="4720" spans="1:14" x14ac:dyDescent="0.15">
      <c r="A4720" s="163" t="s">
        <v>576</v>
      </c>
      <c r="B4720" s="164">
        <v>10111</v>
      </c>
      <c r="C4720" s="163" t="s">
        <v>483</v>
      </c>
      <c r="D4720" s="164">
        <v>2</v>
      </c>
      <c r="E4720" s="7">
        <v>710</v>
      </c>
      <c r="F4720" s="7">
        <v>0</v>
      </c>
      <c r="G4720" s="7">
        <v>0</v>
      </c>
      <c r="H4720" s="7">
        <v>0</v>
      </c>
      <c r="I4720" s="7">
        <v>710</v>
      </c>
      <c r="J4720" s="7">
        <v>0</v>
      </c>
      <c r="K4720" s="7">
        <v>710</v>
      </c>
      <c r="L4720" s="164">
        <v>1</v>
      </c>
      <c r="M4720" s="16">
        <v>0</v>
      </c>
      <c r="N4720" s="13">
        <v>46151</v>
      </c>
    </row>
    <row r="4721" spans="1:14" x14ac:dyDescent="0.15">
      <c r="A4721" s="163" t="s">
        <v>668</v>
      </c>
      <c r="B4721" s="164">
        <v>10137</v>
      </c>
      <c r="C4721" s="163" t="s">
        <v>519</v>
      </c>
      <c r="D4721" s="164">
        <v>1</v>
      </c>
      <c r="E4721" s="7">
        <v>350</v>
      </c>
      <c r="F4721" s="7">
        <v>0</v>
      </c>
      <c r="G4721" s="7">
        <v>0</v>
      </c>
      <c r="H4721" s="7">
        <v>0</v>
      </c>
      <c r="I4721" s="7">
        <v>350</v>
      </c>
      <c r="J4721" s="7">
        <v>0</v>
      </c>
      <c r="K4721" s="7">
        <v>350</v>
      </c>
      <c r="L4721" s="164">
        <v>1</v>
      </c>
      <c r="M4721" s="16">
        <v>0</v>
      </c>
      <c r="N4721" s="13">
        <v>46151</v>
      </c>
    </row>
    <row r="4722" spans="1:14" x14ac:dyDescent="0.15">
      <c r="A4722" s="163" t="s">
        <v>561</v>
      </c>
      <c r="B4722" s="164">
        <v>10088</v>
      </c>
      <c r="C4722" s="163" t="s">
        <v>481</v>
      </c>
      <c r="D4722" s="164">
        <v>1</v>
      </c>
      <c r="E4722" s="7">
        <v>275</v>
      </c>
      <c r="F4722" s="7">
        <v>0</v>
      </c>
      <c r="G4722" s="7">
        <v>0</v>
      </c>
      <c r="H4722" s="7">
        <v>0</v>
      </c>
      <c r="I4722" s="7">
        <v>275</v>
      </c>
      <c r="J4722" s="7">
        <v>0</v>
      </c>
      <c r="K4722" s="7">
        <v>275</v>
      </c>
      <c r="L4722" s="164">
        <v>1</v>
      </c>
      <c r="M4722" s="16">
        <v>0</v>
      </c>
      <c r="N4722" s="13">
        <v>46151</v>
      </c>
    </row>
    <row r="4723" spans="1:14" x14ac:dyDescent="0.15">
      <c r="A4723" s="163" t="s">
        <v>523</v>
      </c>
      <c r="B4723" s="164">
        <v>10446</v>
      </c>
      <c r="C4723" s="163" t="s">
        <v>99</v>
      </c>
      <c r="D4723" s="164">
        <v>2</v>
      </c>
      <c r="E4723" s="7">
        <v>390</v>
      </c>
      <c r="F4723" s="7">
        <v>0</v>
      </c>
      <c r="G4723" s="7">
        <v>0</v>
      </c>
      <c r="H4723" s="7">
        <v>14.42</v>
      </c>
      <c r="I4723" s="7">
        <v>375.58</v>
      </c>
      <c r="J4723" s="7">
        <v>0</v>
      </c>
      <c r="K4723" s="7">
        <v>375.58</v>
      </c>
      <c r="L4723" s="164">
        <v>1</v>
      </c>
      <c r="M4723" s="16">
        <v>0</v>
      </c>
      <c r="N4723" s="13">
        <v>46151</v>
      </c>
    </row>
    <row r="4724" spans="1:14" x14ac:dyDescent="0.15">
      <c r="A4724" s="163" t="s">
        <v>493</v>
      </c>
      <c r="B4724" s="164">
        <v>10264</v>
      </c>
      <c r="C4724" s="163" t="s">
        <v>9</v>
      </c>
      <c r="D4724" s="164">
        <v>1</v>
      </c>
      <c r="E4724" s="7">
        <v>190</v>
      </c>
      <c r="F4724" s="7">
        <v>0</v>
      </c>
      <c r="G4724" s="7">
        <v>0</v>
      </c>
      <c r="H4724" s="7">
        <v>0</v>
      </c>
      <c r="I4724" s="7">
        <v>190</v>
      </c>
      <c r="J4724" s="7">
        <v>0</v>
      </c>
      <c r="K4724" s="7">
        <v>190</v>
      </c>
      <c r="L4724" s="164">
        <v>1</v>
      </c>
      <c r="M4724" s="16">
        <v>0</v>
      </c>
      <c r="N4724" s="13">
        <v>46151</v>
      </c>
    </row>
    <row r="4725" spans="1:14" x14ac:dyDescent="0.15">
      <c r="A4725" s="163" t="s">
        <v>495</v>
      </c>
      <c r="B4725" s="164">
        <v>10354</v>
      </c>
      <c r="C4725" s="163" t="s">
        <v>19</v>
      </c>
      <c r="D4725" s="164">
        <v>2</v>
      </c>
      <c r="E4725" s="7">
        <v>700</v>
      </c>
      <c r="F4725" s="7">
        <v>0</v>
      </c>
      <c r="G4725" s="7">
        <v>0</v>
      </c>
      <c r="H4725" s="7">
        <v>0</v>
      </c>
      <c r="I4725" s="7">
        <v>700</v>
      </c>
      <c r="J4725" s="7">
        <v>0</v>
      </c>
      <c r="K4725" s="7">
        <v>700</v>
      </c>
      <c r="L4725" s="164">
        <v>1</v>
      </c>
      <c r="M4725" s="16">
        <v>0</v>
      </c>
      <c r="N4725" s="13">
        <v>46151</v>
      </c>
    </row>
    <row r="4726" spans="1:14" x14ac:dyDescent="0.15">
      <c r="A4726" s="163" t="s">
        <v>497</v>
      </c>
      <c r="B4726" s="164">
        <v>10359</v>
      </c>
      <c r="C4726" s="163" t="s">
        <v>19</v>
      </c>
      <c r="D4726" s="164">
        <v>1</v>
      </c>
      <c r="E4726" s="7">
        <v>385</v>
      </c>
      <c r="F4726" s="7">
        <v>0</v>
      </c>
      <c r="G4726" s="7">
        <v>0</v>
      </c>
      <c r="H4726" s="7">
        <v>0</v>
      </c>
      <c r="I4726" s="7">
        <v>385</v>
      </c>
      <c r="J4726" s="7">
        <v>0</v>
      </c>
      <c r="K4726" s="7">
        <v>385</v>
      </c>
      <c r="L4726" s="164">
        <v>1</v>
      </c>
      <c r="M4726" s="16">
        <v>0</v>
      </c>
      <c r="N4726" s="13">
        <v>46151</v>
      </c>
    </row>
    <row r="4727" spans="1:14" x14ac:dyDescent="0.15">
      <c r="A4727" s="163" t="s">
        <v>498</v>
      </c>
      <c r="B4727" s="164">
        <v>10356</v>
      </c>
      <c r="C4727" s="163" t="s">
        <v>19</v>
      </c>
      <c r="D4727" s="164">
        <v>1</v>
      </c>
      <c r="E4727" s="7">
        <v>360</v>
      </c>
      <c r="F4727" s="7">
        <v>0</v>
      </c>
      <c r="G4727" s="7">
        <v>0</v>
      </c>
      <c r="H4727" s="7">
        <v>0</v>
      </c>
      <c r="I4727" s="7">
        <v>360</v>
      </c>
      <c r="J4727" s="7">
        <v>0</v>
      </c>
      <c r="K4727" s="7">
        <v>360</v>
      </c>
      <c r="L4727" s="164">
        <v>1</v>
      </c>
      <c r="M4727" s="16">
        <v>0</v>
      </c>
      <c r="N4727" s="13">
        <v>46151</v>
      </c>
    </row>
    <row r="4728" spans="1:14" x14ac:dyDescent="0.15">
      <c r="A4728" s="163" t="s">
        <v>564</v>
      </c>
      <c r="B4728" s="164">
        <v>10037</v>
      </c>
      <c r="C4728" s="163" t="s">
        <v>4</v>
      </c>
      <c r="D4728" s="164">
        <v>2</v>
      </c>
      <c r="E4728" s="7">
        <v>770</v>
      </c>
      <c r="F4728" s="7">
        <v>0</v>
      </c>
      <c r="G4728" s="7">
        <v>0</v>
      </c>
      <c r="H4728" s="7">
        <v>56.96</v>
      </c>
      <c r="I4728" s="7">
        <v>713.04</v>
      </c>
      <c r="J4728" s="7">
        <v>0</v>
      </c>
      <c r="K4728" s="7">
        <v>713.04</v>
      </c>
      <c r="L4728" s="164">
        <v>1</v>
      </c>
      <c r="M4728" s="16">
        <v>0</v>
      </c>
      <c r="N4728" s="13">
        <v>46151</v>
      </c>
    </row>
    <row r="4729" spans="1:14" x14ac:dyDescent="0.15">
      <c r="A4729" s="163" t="s">
        <v>548</v>
      </c>
      <c r="B4729" s="164">
        <v>10031</v>
      </c>
      <c r="C4729" s="163" t="s">
        <v>0</v>
      </c>
      <c r="D4729" s="164">
        <v>1</v>
      </c>
      <c r="E4729" s="7">
        <v>715</v>
      </c>
      <c r="F4729" s="7">
        <v>0</v>
      </c>
      <c r="G4729" s="7">
        <v>0</v>
      </c>
      <c r="H4729" s="7">
        <v>0</v>
      </c>
      <c r="I4729" s="7">
        <v>715</v>
      </c>
      <c r="J4729" s="7">
        <v>0</v>
      </c>
      <c r="K4729" s="7">
        <v>715</v>
      </c>
      <c r="L4729" s="164">
        <v>1</v>
      </c>
      <c r="M4729" s="16">
        <v>0</v>
      </c>
      <c r="N4729" s="13">
        <v>46151</v>
      </c>
    </row>
    <row r="4730" spans="1:14" x14ac:dyDescent="0.15">
      <c r="A4730" s="163" t="s">
        <v>463</v>
      </c>
      <c r="B4730" s="164">
        <v>10242</v>
      </c>
      <c r="C4730" s="163" t="s">
        <v>399</v>
      </c>
      <c r="D4730" s="164">
        <v>1</v>
      </c>
      <c r="E4730" s="7">
        <v>0</v>
      </c>
      <c r="F4730" s="7">
        <v>0</v>
      </c>
      <c r="G4730" s="7">
        <v>0</v>
      </c>
      <c r="H4730" s="7">
        <v>0</v>
      </c>
      <c r="I4730" s="7">
        <v>0</v>
      </c>
      <c r="J4730" s="7">
        <v>0</v>
      </c>
      <c r="K4730" s="7">
        <v>0</v>
      </c>
      <c r="L4730" s="164">
        <v>0</v>
      </c>
      <c r="M4730" s="16">
        <v>0</v>
      </c>
      <c r="N4730" s="13">
        <v>46151</v>
      </c>
    </row>
    <row r="4731" spans="1:14" x14ac:dyDescent="0.15">
      <c r="A4731" s="163" t="s">
        <v>613</v>
      </c>
      <c r="B4731" s="164">
        <v>10493</v>
      </c>
      <c r="C4731" s="163" t="s">
        <v>98</v>
      </c>
      <c r="D4731" s="164">
        <v>1</v>
      </c>
      <c r="E4731" s="7">
        <v>58</v>
      </c>
      <c r="F4731" s="7">
        <v>0</v>
      </c>
      <c r="G4731" s="7">
        <v>0</v>
      </c>
      <c r="H4731" s="7">
        <v>0</v>
      </c>
      <c r="I4731" s="7">
        <v>58</v>
      </c>
      <c r="J4731" s="7">
        <v>0</v>
      </c>
      <c r="K4731" s="7">
        <v>58</v>
      </c>
      <c r="L4731" s="164">
        <v>1</v>
      </c>
      <c r="M4731" s="16">
        <v>0</v>
      </c>
      <c r="N4731" s="13">
        <v>46151</v>
      </c>
    </row>
    <row r="4732" spans="1:14" x14ac:dyDescent="0.15">
      <c r="A4732" s="163" t="s">
        <v>500</v>
      </c>
      <c r="B4732" s="164">
        <v>10494</v>
      </c>
      <c r="C4732" s="163" t="s">
        <v>98</v>
      </c>
      <c r="D4732" s="164">
        <v>2</v>
      </c>
      <c r="E4732" s="7">
        <v>76</v>
      </c>
      <c r="F4732" s="7">
        <v>0</v>
      </c>
      <c r="G4732" s="7">
        <v>0</v>
      </c>
      <c r="H4732" s="7">
        <v>5.62</v>
      </c>
      <c r="I4732" s="7">
        <v>70.38</v>
      </c>
      <c r="J4732" s="7">
        <v>0</v>
      </c>
      <c r="K4732" s="7">
        <v>70.38</v>
      </c>
      <c r="L4732" s="164">
        <v>1</v>
      </c>
      <c r="M4732" s="16">
        <v>0</v>
      </c>
      <c r="N4732" s="13">
        <v>46151</v>
      </c>
    </row>
    <row r="4733" spans="1:14" x14ac:dyDescent="0.15">
      <c r="A4733" s="163" t="s">
        <v>767</v>
      </c>
      <c r="B4733" s="164">
        <v>10258</v>
      </c>
      <c r="C4733" s="163" t="s">
        <v>399</v>
      </c>
      <c r="D4733" s="164">
        <v>1</v>
      </c>
      <c r="E4733" s="7">
        <v>0</v>
      </c>
      <c r="F4733" s="7">
        <v>0</v>
      </c>
      <c r="G4733" s="7">
        <v>0</v>
      </c>
      <c r="H4733" s="7">
        <v>0</v>
      </c>
      <c r="I4733" s="7">
        <v>0</v>
      </c>
      <c r="J4733" s="7">
        <v>0</v>
      </c>
      <c r="K4733" s="7">
        <v>0</v>
      </c>
      <c r="L4733" s="164">
        <v>0</v>
      </c>
      <c r="M4733" s="16">
        <v>0</v>
      </c>
      <c r="N4733" s="13">
        <v>46151</v>
      </c>
    </row>
    <row r="4734" spans="1:14" x14ac:dyDescent="0.15">
      <c r="A4734" s="163" t="s">
        <v>7</v>
      </c>
      <c r="B4734" s="164">
        <v>10498</v>
      </c>
      <c r="C4734" s="163" t="s">
        <v>98</v>
      </c>
      <c r="D4734" s="164">
        <v>1</v>
      </c>
      <c r="E4734" s="7">
        <v>88</v>
      </c>
      <c r="F4734" s="7">
        <v>0</v>
      </c>
      <c r="G4734" s="7">
        <v>0</v>
      </c>
      <c r="H4734" s="7">
        <v>0</v>
      </c>
      <c r="I4734" s="7">
        <v>88</v>
      </c>
      <c r="J4734" s="7">
        <v>0</v>
      </c>
      <c r="K4734" s="7">
        <v>88</v>
      </c>
      <c r="L4734" s="164">
        <v>1</v>
      </c>
      <c r="M4734" s="16">
        <v>0</v>
      </c>
      <c r="N4734" s="13">
        <v>46151</v>
      </c>
    </row>
    <row r="4735" spans="1:14" x14ac:dyDescent="0.15">
      <c r="A4735" s="163" t="s">
        <v>478</v>
      </c>
      <c r="B4735" s="164">
        <v>10461</v>
      </c>
      <c r="C4735" s="163" t="s">
        <v>38</v>
      </c>
      <c r="D4735" s="164">
        <v>1</v>
      </c>
      <c r="E4735" s="7">
        <v>275</v>
      </c>
      <c r="F4735" s="7">
        <v>0</v>
      </c>
      <c r="G4735" s="7">
        <v>0</v>
      </c>
      <c r="H4735" s="7">
        <v>9.7899999999999991</v>
      </c>
      <c r="I4735" s="7">
        <v>265.20999999999998</v>
      </c>
      <c r="J4735" s="7">
        <v>0</v>
      </c>
      <c r="K4735" s="7">
        <v>265.20999999999998</v>
      </c>
      <c r="L4735" s="164">
        <v>1</v>
      </c>
      <c r="M4735" s="16">
        <v>0</v>
      </c>
      <c r="N4735" s="13">
        <v>46152</v>
      </c>
    </row>
    <row r="4736" spans="1:14" x14ac:dyDescent="0.15">
      <c r="A4736" s="163" t="s">
        <v>480</v>
      </c>
      <c r="B4736" s="164">
        <v>10225</v>
      </c>
      <c r="C4736" s="163" t="s">
        <v>481</v>
      </c>
      <c r="D4736" s="164">
        <v>1</v>
      </c>
      <c r="E4736" s="7">
        <v>255</v>
      </c>
      <c r="F4736" s="7">
        <v>0</v>
      </c>
      <c r="G4736" s="7">
        <v>0</v>
      </c>
      <c r="H4736" s="7">
        <v>0</v>
      </c>
      <c r="I4736" s="7">
        <v>255</v>
      </c>
      <c r="J4736" s="7">
        <v>0</v>
      </c>
      <c r="K4736" s="7">
        <v>255</v>
      </c>
      <c r="L4736" s="164">
        <v>1</v>
      </c>
      <c r="M4736" s="16">
        <v>0</v>
      </c>
      <c r="N4736" s="13">
        <v>46152</v>
      </c>
    </row>
    <row r="4737" spans="1:14" x14ac:dyDescent="0.15">
      <c r="A4737" s="163" t="s">
        <v>538</v>
      </c>
      <c r="B4737" s="164">
        <v>10645</v>
      </c>
      <c r="C4737" s="163" t="s">
        <v>519</v>
      </c>
      <c r="D4737" s="164">
        <v>1</v>
      </c>
      <c r="E4737" s="7">
        <v>340</v>
      </c>
      <c r="F4737" s="7">
        <v>0</v>
      </c>
      <c r="G4737" s="7">
        <v>0</v>
      </c>
      <c r="H4737" s="7">
        <v>0</v>
      </c>
      <c r="I4737" s="7">
        <v>340</v>
      </c>
      <c r="J4737" s="7">
        <v>0</v>
      </c>
      <c r="K4737" s="7">
        <v>340</v>
      </c>
      <c r="L4737" s="164">
        <v>1</v>
      </c>
      <c r="M4737" s="16">
        <v>0</v>
      </c>
      <c r="N4737" s="13">
        <v>46152</v>
      </c>
    </row>
    <row r="4738" spans="1:14" x14ac:dyDescent="0.15">
      <c r="A4738" s="163" t="s">
        <v>596</v>
      </c>
      <c r="B4738" s="164">
        <v>10107</v>
      </c>
      <c r="C4738" s="163" t="s">
        <v>483</v>
      </c>
      <c r="D4738" s="164">
        <v>1</v>
      </c>
      <c r="E4738" s="7">
        <v>275</v>
      </c>
      <c r="F4738" s="7">
        <v>0</v>
      </c>
      <c r="G4738" s="7">
        <v>0</v>
      </c>
      <c r="H4738" s="7">
        <v>0</v>
      </c>
      <c r="I4738" s="7">
        <v>275</v>
      </c>
      <c r="J4738" s="7">
        <v>0</v>
      </c>
      <c r="K4738" s="7">
        <v>275</v>
      </c>
      <c r="L4738" s="164">
        <v>1</v>
      </c>
      <c r="M4738" s="16">
        <v>0</v>
      </c>
      <c r="N4738" s="13">
        <v>46152</v>
      </c>
    </row>
    <row r="4739" spans="1:14" x14ac:dyDescent="0.15">
      <c r="A4739" s="163" t="s">
        <v>486</v>
      </c>
      <c r="B4739" s="164">
        <v>10075</v>
      </c>
      <c r="C4739" s="163" t="s">
        <v>481</v>
      </c>
      <c r="D4739" s="164">
        <v>1</v>
      </c>
      <c r="E4739" s="7">
        <v>275</v>
      </c>
      <c r="F4739" s="7">
        <v>0</v>
      </c>
      <c r="G4739" s="7">
        <v>0</v>
      </c>
      <c r="H4739" s="7">
        <v>19.989999999999998</v>
      </c>
      <c r="I4739" s="7">
        <v>255.01</v>
      </c>
      <c r="J4739" s="7">
        <v>0</v>
      </c>
      <c r="K4739" s="7">
        <v>255.01</v>
      </c>
      <c r="L4739" s="164">
        <v>1</v>
      </c>
      <c r="M4739" s="16">
        <v>0</v>
      </c>
      <c r="N4739" s="13">
        <v>46152</v>
      </c>
    </row>
    <row r="4740" spans="1:14" x14ac:dyDescent="0.15">
      <c r="A4740" s="163" t="s">
        <v>487</v>
      </c>
      <c r="B4740" s="164">
        <v>10442</v>
      </c>
      <c r="C4740" s="163" t="s">
        <v>99</v>
      </c>
      <c r="D4740" s="164">
        <v>3</v>
      </c>
      <c r="E4740" s="7">
        <v>249</v>
      </c>
      <c r="F4740" s="7">
        <v>0</v>
      </c>
      <c r="G4740" s="7">
        <v>0</v>
      </c>
      <c r="H4740" s="7">
        <v>0</v>
      </c>
      <c r="I4740" s="7">
        <v>249</v>
      </c>
      <c r="J4740" s="7">
        <v>0</v>
      </c>
      <c r="K4740" s="7">
        <v>249</v>
      </c>
      <c r="L4740" s="164">
        <v>1</v>
      </c>
      <c r="M4740" s="16">
        <v>0</v>
      </c>
      <c r="N4740" s="13">
        <v>46152</v>
      </c>
    </row>
    <row r="4741" spans="1:14" x14ac:dyDescent="0.15">
      <c r="A4741" s="163" t="s">
        <v>524</v>
      </c>
      <c r="B4741" s="164">
        <v>10443</v>
      </c>
      <c r="C4741" s="163" t="s">
        <v>99</v>
      </c>
      <c r="D4741" s="164">
        <v>1</v>
      </c>
      <c r="E4741" s="7">
        <v>75</v>
      </c>
      <c r="F4741" s="7">
        <v>0</v>
      </c>
      <c r="G4741" s="7">
        <v>0</v>
      </c>
      <c r="H4741" s="7">
        <v>5.45</v>
      </c>
      <c r="I4741" s="7">
        <v>69.55</v>
      </c>
      <c r="J4741" s="7">
        <v>0</v>
      </c>
      <c r="K4741" s="7">
        <v>69.55</v>
      </c>
      <c r="L4741" s="164">
        <v>1</v>
      </c>
      <c r="M4741" s="16">
        <v>0</v>
      </c>
      <c r="N4741" s="13">
        <v>46152</v>
      </c>
    </row>
    <row r="4742" spans="1:14" x14ac:dyDescent="0.15">
      <c r="A4742" s="163" t="s">
        <v>488</v>
      </c>
      <c r="B4742" s="164">
        <v>10440</v>
      </c>
      <c r="C4742" s="163" t="s">
        <v>99</v>
      </c>
      <c r="D4742" s="164">
        <v>1</v>
      </c>
      <c r="E4742" s="7">
        <v>88</v>
      </c>
      <c r="F4742" s="7">
        <v>0</v>
      </c>
      <c r="G4742" s="7">
        <v>0</v>
      </c>
      <c r="H4742" s="7">
        <v>0</v>
      </c>
      <c r="I4742" s="7">
        <v>88</v>
      </c>
      <c r="J4742" s="7">
        <v>0</v>
      </c>
      <c r="K4742" s="7">
        <v>88</v>
      </c>
      <c r="L4742" s="164">
        <v>1</v>
      </c>
      <c r="M4742" s="16">
        <v>0</v>
      </c>
      <c r="N4742" s="13">
        <v>46152</v>
      </c>
    </row>
    <row r="4743" spans="1:14" x14ac:dyDescent="0.15">
      <c r="A4743" s="163" t="s">
        <v>853</v>
      </c>
      <c r="B4743" s="164">
        <v>10715</v>
      </c>
      <c r="C4743" s="163" t="s">
        <v>99</v>
      </c>
      <c r="D4743" s="164">
        <v>1</v>
      </c>
      <c r="E4743" s="7">
        <v>155</v>
      </c>
      <c r="F4743" s="7">
        <v>0</v>
      </c>
      <c r="G4743" s="7">
        <v>0</v>
      </c>
      <c r="H4743" s="7">
        <v>0</v>
      </c>
      <c r="I4743" s="7">
        <v>155</v>
      </c>
      <c r="J4743" s="7">
        <v>0</v>
      </c>
      <c r="K4743" s="7">
        <v>155</v>
      </c>
      <c r="L4743" s="164">
        <v>1</v>
      </c>
      <c r="M4743" s="16">
        <v>0</v>
      </c>
      <c r="N4743" s="13">
        <v>46152</v>
      </c>
    </row>
    <row r="4744" spans="1:14" x14ac:dyDescent="0.15">
      <c r="A4744" s="163" t="s">
        <v>552</v>
      </c>
      <c r="B4744" s="164">
        <v>10211</v>
      </c>
      <c r="C4744" s="163" t="s">
        <v>491</v>
      </c>
      <c r="D4744" s="164">
        <v>2</v>
      </c>
      <c r="E4744" s="7">
        <v>530</v>
      </c>
      <c r="F4744" s="7">
        <v>0</v>
      </c>
      <c r="G4744" s="7">
        <v>0</v>
      </c>
      <c r="H4744" s="7">
        <v>28.66</v>
      </c>
      <c r="I4744" s="7">
        <v>501.34</v>
      </c>
      <c r="J4744" s="7">
        <v>0</v>
      </c>
      <c r="K4744" s="7">
        <v>501.34</v>
      </c>
      <c r="L4744" s="164">
        <v>1</v>
      </c>
      <c r="M4744" s="16">
        <v>0</v>
      </c>
      <c r="N4744" s="13">
        <v>46152</v>
      </c>
    </row>
    <row r="4745" spans="1:14" x14ac:dyDescent="0.15">
      <c r="A4745" s="163" t="s">
        <v>562</v>
      </c>
      <c r="B4745" s="164">
        <v>10218</v>
      </c>
      <c r="C4745" s="163" t="s">
        <v>491</v>
      </c>
      <c r="D4745" s="164">
        <v>1</v>
      </c>
      <c r="E4745" s="7">
        <v>245</v>
      </c>
      <c r="F4745" s="7">
        <v>0</v>
      </c>
      <c r="G4745" s="7">
        <v>0</v>
      </c>
      <c r="H4745" s="7">
        <v>17.809999999999999</v>
      </c>
      <c r="I4745" s="7">
        <v>227.19</v>
      </c>
      <c r="J4745" s="7">
        <v>0</v>
      </c>
      <c r="K4745" s="7">
        <v>227.19</v>
      </c>
      <c r="L4745" s="164">
        <v>1</v>
      </c>
      <c r="M4745" s="16">
        <v>0</v>
      </c>
      <c r="N4745" s="13">
        <v>46152</v>
      </c>
    </row>
    <row r="4746" spans="1:14" x14ac:dyDescent="0.15">
      <c r="A4746" s="163" t="s">
        <v>490</v>
      </c>
      <c r="B4746" s="164">
        <v>10223</v>
      </c>
      <c r="C4746" s="163" t="s">
        <v>491</v>
      </c>
      <c r="D4746" s="164">
        <v>1</v>
      </c>
      <c r="E4746" s="7">
        <v>275</v>
      </c>
      <c r="F4746" s="7">
        <v>0</v>
      </c>
      <c r="G4746" s="7">
        <v>0</v>
      </c>
      <c r="H4746" s="7">
        <v>0</v>
      </c>
      <c r="I4746" s="7">
        <v>275</v>
      </c>
      <c r="J4746" s="7">
        <v>0</v>
      </c>
      <c r="K4746" s="7">
        <v>275</v>
      </c>
      <c r="L4746" s="164">
        <v>1</v>
      </c>
      <c r="M4746" s="16">
        <v>0</v>
      </c>
      <c r="N4746" s="13">
        <v>46152</v>
      </c>
    </row>
    <row r="4747" spans="1:14" x14ac:dyDescent="0.15">
      <c r="A4747" s="163" t="s">
        <v>492</v>
      </c>
      <c r="B4747" s="164">
        <v>10216</v>
      </c>
      <c r="C4747" s="163" t="s">
        <v>491</v>
      </c>
      <c r="D4747" s="164">
        <v>1</v>
      </c>
      <c r="E4747" s="7">
        <v>245</v>
      </c>
      <c r="F4747" s="7">
        <v>0</v>
      </c>
      <c r="G4747" s="7">
        <v>0</v>
      </c>
      <c r="H4747" s="7">
        <v>0</v>
      </c>
      <c r="I4747" s="7">
        <v>245</v>
      </c>
      <c r="J4747" s="7">
        <v>0</v>
      </c>
      <c r="K4747" s="7">
        <v>245</v>
      </c>
      <c r="L4747" s="164">
        <v>1</v>
      </c>
      <c r="M4747" s="16">
        <v>0</v>
      </c>
      <c r="N4747" s="13">
        <v>46152</v>
      </c>
    </row>
    <row r="4748" spans="1:14" x14ac:dyDescent="0.15">
      <c r="A4748" s="163" t="s">
        <v>493</v>
      </c>
      <c r="B4748" s="164">
        <v>10264</v>
      </c>
      <c r="C4748" s="163" t="s">
        <v>9</v>
      </c>
      <c r="D4748" s="164">
        <v>3</v>
      </c>
      <c r="E4748" s="7">
        <v>570</v>
      </c>
      <c r="F4748" s="7">
        <v>0</v>
      </c>
      <c r="G4748" s="7">
        <v>0</v>
      </c>
      <c r="H4748" s="7">
        <v>6.76</v>
      </c>
      <c r="I4748" s="7">
        <v>563.24</v>
      </c>
      <c r="J4748" s="7">
        <v>0</v>
      </c>
      <c r="K4748" s="7">
        <v>563.24</v>
      </c>
      <c r="L4748" s="164">
        <v>1</v>
      </c>
      <c r="M4748" s="16">
        <v>0</v>
      </c>
      <c r="N4748" s="13">
        <v>46152</v>
      </c>
    </row>
    <row r="4749" spans="1:14" x14ac:dyDescent="0.15">
      <c r="A4749" s="163" t="s">
        <v>686</v>
      </c>
      <c r="B4749" s="164">
        <v>10366</v>
      </c>
      <c r="C4749" s="163" t="s">
        <v>9</v>
      </c>
      <c r="D4749" s="164">
        <v>1</v>
      </c>
      <c r="E4749" s="7">
        <v>270</v>
      </c>
      <c r="F4749" s="7">
        <v>0</v>
      </c>
      <c r="G4749" s="7">
        <v>0</v>
      </c>
      <c r="H4749" s="7">
        <v>0</v>
      </c>
      <c r="I4749" s="7">
        <v>270</v>
      </c>
      <c r="J4749" s="7">
        <v>0</v>
      </c>
      <c r="K4749" s="7">
        <v>270</v>
      </c>
      <c r="L4749" s="164">
        <v>1</v>
      </c>
      <c r="M4749" s="16">
        <v>0</v>
      </c>
      <c r="N4749" s="13">
        <v>46152</v>
      </c>
    </row>
    <row r="4750" spans="1:14" x14ac:dyDescent="0.15">
      <c r="A4750" s="163" t="s">
        <v>526</v>
      </c>
      <c r="B4750" s="164">
        <v>10363</v>
      </c>
      <c r="C4750" s="163" t="s">
        <v>9</v>
      </c>
      <c r="D4750" s="164">
        <v>1</v>
      </c>
      <c r="E4750" s="7">
        <v>265</v>
      </c>
      <c r="F4750" s="7">
        <v>0</v>
      </c>
      <c r="G4750" s="7">
        <v>0</v>
      </c>
      <c r="H4750" s="7">
        <v>9.44</v>
      </c>
      <c r="I4750" s="7">
        <v>255.56</v>
      </c>
      <c r="J4750" s="7">
        <v>0</v>
      </c>
      <c r="K4750" s="7">
        <v>255.56</v>
      </c>
      <c r="L4750" s="164">
        <v>1</v>
      </c>
      <c r="M4750" s="16">
        <v>0</v>
      </c>
      <c r="N4750" s="13">
        <v>46152</v>
      </c>
    </row>
    <row r="4751" spans="1:14" x14ac:dyDescent="0.15">
      <c r="A4751" s="163" t="s">
        <v>527</v>
      </c>
      <c r="B4751" s="164">
        <v>10382</v>
      </c>
      <c r="C4751" s="163" t="s">
        <v>9</v>
      </c>
      <c r="D4751" s="164">
        <v>1</v>
      </c>
      <c r="E4751" s="7">
        <v>235</v>
      </c>
      <c r="F4751" s="7">
        <v>0</v>
      </c>
      <c r="G4751" s="7">
        <v>0</v>
      </c>
      <c r="H4751" s="7">
        <v>8.3699999999999992</v>
      </c>
      <c r="I4751" s="7">
        <v>226.63</v>
      </c>
      <c r="J4751" s="7">
        <v>0</v>
      </c>
      <c r="K4751" s="7">
        <v>226.63</v>
      </c>
      <c r="L4751" s="164">
        <v>1</v>
      </c>
      <c r="M4751" s="16">
        <v>0</v>
      </c>
      <c r="N4751" s="13">
        <v>46152</v>
      </c>
    </row>
    <row r="4752" spans="1:14" x14ac:dyDescent="0.15">
      <c r="A4752" s="163" t="s">
        <v>604</v>
      </c>
      <c r="B4752" s="164">
        <v>10685</v>
      </c>
      <c r="C4752" s="163" t="s">
        <v>9</v>
      </c>
      <c r="D4752" s="164">
        <v>1</v>
      </c>
      <c r="E4752" s="7">
        <v>225</v>
      </c>
      <c r="F4752" s="7">
        <v>0</v>
      </c>
      <c r="G4752" s="7">
        <v>0</v>
      </c>
      <c r="H4752" s="7">
        <v>0</v>
      </c>
      <c r="I4752" s="7">
        <v>225</v>
      </c>
      <c r="J4752" s="7">
        <v>0</v>
      </c>
      <c r="K4752" s="7">
        <v>225</v>
      </c>
      <c r="L4752" s="164">
        <v>1</v>
      </c>
      <c r="M4752" s="16">
        <v>0</v>
      </c>
      <c r="N4752" s="13">
        <v>46152</v>
      </c>
    </row>
    <row r="4753" spans="1:14" x14ac:dyDescent="0.15">
      <c r="A4753" s="163" t="s">
        <v>651</v>
      </c>
      <c r="B4753" s="164">
        <v>10355</v>
      </c>
      <c r="C4753" s="163" t="s">
        <v>19</v>
      </c>
      <c r="D4753" s="164">
        <v>1</v>
      </c>
      <c r="E4753" s="7">
        <v>350</v>
      </c>
      <c r="F4753" s="7">
        <v>0</v>
      </c>
      <c r="G4753" s="7">
        <v>0</v>
      </c>
      <c r="H4753" s="7">
        <v>25.45</v>
      </c>
      <c r="I4753" s="7">
        <v>324.55</v>
      </c>
      <c r="J4753" s="7">
        <v>0</v>
      </c>
      <c r="K4753" s="7">
        <v>324.55</v>
      </c>
      <c r="L4753" s="164">
        <v>1</v>
      </c>
      <c r="M4753" s="16">
        <v>0</v>
      </c>
      <c r="N4753" s="13">
        <v>46152</v>
      </c>
    </row>
    <row r="4754" spans="1:14" x14ac:dyDescent="0.15">
      <c r="A4754" s="163" t="s">
        <v>495</v>
      </c>
      <c r="B4754" s="164">
        <v>10354</v>
      </c>
      <c r="C4754" s="163" t="s">
        <v>19</v>
      </c>
      <c r="D4754" s="164">
        <v>2</v>
      </c>
      <c r="E4754" s="7">
        <v>700</v>
      </c>
      <c r="F4754" s="7">
        <v>0</v>
      </c>
      <c r="G4754" s="7">
        <v>0</v>
      </c>
      <c r="H4754" s="7">
        <v>50.78</v>
      </c>
      <c r="I4754" s="7">
        <v>649.22</v>
      </c>
      <c r="J4754" s="7">
        <v>0</v>
      </c>
      <c r="K4754" s="7">
        <v>649.22</v>
      </c>
      <c r="L4754" s="164">
        <v>1</v>
      </c>
      <c r="M4754" s="16">
        <v>0</v>
      </c>
      <c r="N4754" s="13">
        <v>46152</v>
      </c>
    </row>
    <row r="4755" spans="1:14" x14ac:dyDescent="0.15">
      <c r="A4755" s="163" t="s">
        <v>529</v>
      </c>
      <c r="B4755" s="164">
        <v>10353</v>
      </c>
      <c r="C4755" s="163" t="s">
        <v>19</v>
      </c>
      <c r="D4755" s="164">
        <v>1</v>
      </c>
      <c r="E4755" s="7">
        <v>350</v>
      </c>
      <c r="F4755" s="7">
        <v>0</v>
      </c>
      <c r="G4755" s="7">
        <v>0</v>
      </c>
      <c r="H4755" s="7">
        <v>0</v>
      </c>
      <c r="I4755" s="7">
        <v>350</v>
      </c>
      <c r="J4755" s="7">
        <v>0</v>
      </c>
      <c r="K4755" s="7">
        <v>350</v>
      </c>
      <c r="L4755" s="164">
        <v>1</v>
      </c>
      <c r="M4755" s="16">
        <v>0</v>
      </c>
      <c r="N4755" s="13">
        <v>46152</v>
      </c>
    </row>
    <row r="4756" spans="1:14" x14ac:dyDescent="0.15">
      <c r="A4756" s="163" t="s">
        <v>497</v>
      </c>
      <c r="B4756" s="164">
        <v>10359</v>
      </c>
      <c r="C4756" s="163" t="s">
        <v>19</v>
      </c>
      <c r="D4756" s="164">
        <v>1</v>
      </c>
      <c r="E4756" s="7">
        <v>385</v>
      </c>
      <c r="F4756" s="7">
        <v>0</v>
      </c>
      <c r="G4756" s="7">
        <v>0</v>
      </c>
      <c r="H4756" s="7">
        <v>0</v>
      </c>
      <c r="I4756" s="7">
        <v>385</v>
      </c>
      <c r="J4756" s="7">
        <v>0</v>
      </c>
      <c r="K4756" s="7">
        <v>385</v>
      </c>
      <c r="L4756" s="164">
        <v>1</v>
      </c>
      <c r="M4756" s="16">
        <v>0</v>
      </c>
      <c r="N4756" s="13">
        <v>46152</v>
      </c>
    </row>
    <row r="4757" spans="1:14" x14ac:dyDescent="0.15">
      <c r="A4757" s="163" t="s">
        <v>498</v>
      </c>
      <c r="B4757" s="164">
        <v>10356</v>
      </c>
      <c r="C4757" s="163" t="s">
        <v>19</v>
      </c>
      <c r="D4757" s="164">
        <v>1</v>
      </c>
      <c r="E4757" s="7">
        <v>360</v>
      </c>
      <c r="F4757" s="7">
        <v>0</v>
      </c>
      <c r="G4757" s="7">
        <v>0</v>
      </c>
      <c r="H4757" s="7">
        <v>0</v>
      </c>
      <c r="I4757" s="7">
        <v>360</v>
      </c>
      <c r="J4757" s="7">
        <v>0</v>
      </c>
      <c r="K4757" s="7">
        <v>360</v>
      </c>
      <c r="L4757" s="164">
        <v>1</v>
      </c>
      <c r="M4757" s="16">
        <v>0</v>
      </c>
      <c r="N4757" s="13">
        <v>46152</v>
      </c>
    </row>
    <row r="4758" spans="1:14" x14ac:dyDescent="0.15">
      <c r="A4758" s="163" t="s">
        <v>718</v>
      </c>
      <c r="B4758" s="164">
        <v>10392</v>
      </c>
      <c r="C4758" s="163" t="s">
        <v>31</v>
      </c>
      <c r="D4758" s="164">
        <v>1</v>
      </c>
      <c r="E4758" s="7">
        <v>315</v>
      </c>
      <c r="F4758" s="7">
        <v>0</v>
      </c>
      <c r="G4758" s="7">
        <v>0</v>
      </c>
      <c r="H4758" s="7">
        <v>22.9</v>
      </c>
      <c r="I4758" s="7">
        <v>292.10000000000002</v>
      </c>
      <c r="J4758" s="7">
        <v>0</v>
      </c>
      <c r="K4758" s="7">
        <v>292.10000000000002</v>
      </c>
      <c r="L4758" s="164">
        <v>1</v>
      </c>
      <c r="M4758" s="16">
        <v>0</v>
      </c>
      <c r="N4758" s="13">
        <v>46152</v>
      </c>
    </row>
    <row r="4759" spans="1:14" x14ac:dyDescent="0.15">
      <c r="A4759" s="163" t="s">
        <v>512</v>
      </c>
      <c r="B4759" s="164">
        <v>10427</v>
      </c>
      <c r="C4759" s="163" t="s">
        <v>12</v>
      </c>
      <c r="D4759" s="164">
        <v>2</v>
      </c>
      <c r="E4759" s="7">
        <v>718</v>
      </c>
      <c r="F4759" s="7">
        <v>0</v>
      </c>
      <c r="G4759" s="7">
        <v>0</v>
      </c>
      <c r="H4759" s="7">
        <v>12.78</v>
      </c>
      <c r="I4759" s="7">
        <v>705.22</v>
      </c>
      <c r="J4759" s="7">
        <v>0</v>
      </c>
      <c r="K4759" s="7">
        <v>705.22</v>
      </c>
      <c r="L4759" s="164">
        <v>1</v>
      </c>
      <c r="M4759" s="16">
        <v>0</v>
      </c>
      <c r="N4759" s="13">
        <v>46152</v>
      </c>
    </row>
    <row r="4760" spans="1:14" x14ac:dyDescent="0.15">
      <c r="A4760" s="163" t="s">
        <v>617</v>
      </c>
      <c r="B4760" s="164">
        <v>10428</v>
      </c>
      <c r="C4760" s="163" t="s">
        <v>12</v>
      </c>
      <c r="D4760" s="164">
        <v>1</v>
      </c>
      <c r="E4760" s="7">
        <v>349</v>
      </c>
      <c r="F4760" s="7">
        <v>0</v>
      </c>
      <c r="G4760" s="7">
        <v>0</v>
      </c>
      <c r="H4760" s="7">
        <v>12.42</v>
      </c>
      <c r="I4760" s="7">
        <v>336.58</v>
      </c>
      <c r="J4760" s="7">
        <v>0</v>
      </c>
      <c r="K4760" s="7">
        <v>336.58</v>
      </c>
      <c r="L4760" s="164">
        <v>1</v>
      </c>
      <c r="M4760" s="16">
        <v>0</v>
      </c>
      <c r="N4760" s="13">
        <v>46152</v>
      </c>
    </row>
    <row r="4761" spans="1:14" x14ac:dyDescent="0.15">
      <c r="A4761" s="163" t="s">
        <v>500</v>
      </c>
      <c r="B4761" s="164">
        <v>10494</v>
      </c>
      <c r="C4761" s="163" t="s">
        <v>98</v>
      </c>
      <c r="D4761" s="164">
        <v>1</v>
      </c>
      <c r="E4761" s="7">
        <v>38</v>
      </c>
      <c r="F4761" s="7">
        <v>0</v>
      </c>
      <c r="G4761" s="7">
        <v>0</v>
      </c>
      <c r="H4761" s="7">
        <v>0</v>
      </c>
      <c r="I4761" s="7">
        <v>38</v>
      </c>
      <c r="J4761" s="7">
        <v>0</v>
      </c>
      <c r="K4761" s="7">
        <v>38</v>
      </c>
      <c r="L4761" s="164">
        <v>1</v>
      </c>
      <c r="M4761" s="16">
        <v>0</v>
      </c>
      <c r="N4761" s="13">
        <v>46152</v>
      </c>
    </row>
    <row r="4762" spans="1:14" x14ac:dyDescent="0.15">
      <c r="A4762" s="163" t="s">
        <v>7</v>
      </c>
      <c r="B4762" s="164">
        <v>10498</v>
      </c>
      <c r="C4762" s="163" t="s">
        <v>98</v>
      </c>
      <c r="D4762" s="164">
        <v>1</v>
      </c>
      <c r="E4762" s="7">
        <v>88</v>
      </c>
      <c r="F4762" s="7">
        <v>0</v>
      </c>
      <c r="G4762" s="7">
        <v>0</v>
      </c>
      <c r="H4762" s="7">
        <v>6.4</v>
      </c>
      <c r="I4762" s="7">
        <v>81.599999999999994</v>
      </c>
      <c r="J4762" s="7">
        <v>0</v>
      </c>
      <c r="K4762" s="7">
        <v>81.599999999999994</v>
      </c>
      <c r="L4762" s="164">
        <v>1</v>
      </c>
      <c r="M4762" s="16">
        <v>0</v>
      </c>
      <c r="N4762" s="13">
        <v>46152</v>
      </c>
    </row>
    <row r="4763" spans="1:14" x14ac:dyDescent="0.15">
      <c r="A4763" s="163" t="s">
        <v>466</v>
      </c>
      <c r="B4763" s="164">
        <v>10749</v>
      </c>
      <c r="C4763" s="163" t="s">
        <v>727</v>
      </c>
      <c r="D4763" s="164">
        <v>1</v>
      </c>
      <c r="E4763" s="7">
        <v>179</v>
      </c>
      <c r="F4763" s="7">
        <v>0</v>
      </c>
      <c r="G4763" s="7">
        <v>0</v>
      </c>
      <c r="H4763" s="7">
        <v>0</v>
      </c>
      <c r="I4763" s="7">
        <v>179</v>
      </c>
      <c r="J4763" s="7">
        <v>0</v>
      </c>
      <c r="K4763" s="7">
        <v>179</v>
      </c>
      <c r="L4763" s="164">
        <v>1</v>
      </c>
      <c r="M4763" s="16">
        <v>0</v>
      </c>
      <c r="N4763" s="13">
        <v>46153</v>
      </c>
    </row>
    <row r="4764" spans="1:14" x14ac:dyDescent="0.15">
      <c r="A4764" s="163" t="s">
        <v>756</v>
      </c>
      <c r="B4764" s="164">
        <v>10400</v>
      </c>
      <c r="C4764" s="163" t="s">
        <v>32</v>
      </c>
      <c r="D4764" s="164">
        <v>1</v>
      </c>
      <c r="E4764" s="7">
        <v>560</v>
      </c>
      <c r="F4764" s="7">
        <v>0</v>
      </c>
      <c r="G4764" s="7">
        <v>0</v>
      </c>
      <c r="H4764" s="7">
        <v>0</v>
      </c>
      <c r="I4764" s="7">
        <v>560</v>
      </c>
      <c r="J4764" s="7">
        <v>0</v>
      </c>
      <c r="K4764" s="7">
        <v>560</v>
      </c>
      <c r="L4764" s="164">
        <v>1</v>
      </c>
      <c r="M4764" s="16">
        <v>0</v>
      </c>
      <c r="N4764" s="13">
        <v>46153</v>
      </c>
    </row>
    <row r="4765" spans="1:14" x14ac:dyDescent="0.15">
      <c r="A4765" s="163" t="s">
        <v>680</v>
      </c>
      <c r="B4765" s="164">
        <v>10152</v>
      </c>
      <c r="C4765" s="163" t="s">
        <v>519</v>
      </c>
      <c r="D4765" s="164">
        <v>1</v>
      </c>
      <c r="E4765" s="7">
        <v>350</v>
      </c>
      <c r="F4765" s="7">
        <v>0</v>
      </c>
      <c r="G4765" s="7">
        <v>0</v>
      </c>
      <c r="H4765" s="7">
        <v>0</v>
      </c>
      <c r="I4765" s="7">
        <v>350</v>
      </c>
      <c r="J4765" s="7">
        <v>0</v>
      </c>
      <c r="K4765" s="7">
        <v>350</v>
      </c>
      <c r="L4765" s="164">
        <v>1</v>
      </c>
      <c r="M4765" s="16">
        <v>0</v>
      </c>
      <c r="N4765" s="13">
        <v>46153</v>
      </c>
    </row>
    <row r="4766" spans="1:14" x14ac:dyDescent="0.15">
      <c r="A4766" s="163" t="s">
        <v>517</v>
      </c>
      <c r="B4766" s="164">
        <v>10070</v>
      </c>
      <c r="C4766" s="163" t="s">
        <v>481</v>
      </c>
      <c r="D4766" s="164">
        <v>1</v>
      </c>
      <c r="E4766" s="7">
        <v>275</v>
      </c>
      <c r="F4766" s="7">
        <v>0</v>
      </c>
      <c r="G4766" s="7">
        <v>0</v>
      </c>
      <c r="H4766" s="7">
        <v>55</v>
      </c>
      <c r="I4766" s="7">
        <v>220</v>
      </c>
      <c r="J4766" s="7">
        <v>0</v>
      </c>
      <c r="K4766" s="7">
        <v>220</v>
      </c>
      <c r="L4766" s="164">
        <v>1</v>
      </c>
      <c r="M4766" s="16">
        <v>0</v>
      </c>
      <c r="N4766" s="13">
        <v>46153</v>
      </c>
    </row>
    <row r="4767" spans="1:14" x14ac:dyDescent="0.15">
      <c r="A4767" s="163" t="s">
        <v>554</v>
      </c>
      <c r="B4767" s="164">
        <v>10067</v>
      </c>
      <c r="C4767" s="163" t="s">
        <v>481</v>
      </c>
      <c r="D4767" s="164">
        <v>1</v>
      </c>
      <c r="E4767" s="7">
        <v>275</v>
      </c>
      <c r="F4767" s="7">
        <v>0</v>
      </c>
      <c r="G4767" s="7">
        <v>0</v>
      </c>
      <c r="H4767" s="7">
        <v>0</v>
      </c>
      <c r="I4767" s="7">
        <v>275</v>
      </c>
      <c r="J4767" s="7">
        <v>0</v>
      </c>
      <c r="K4767" s="7">
        <v>275</v>
      </c>
      <c r="L4767" s="164">
        <v>1</v>
      </c>
      <c r="M4767" s="16">
        <v>0</v>
      </c>
      <c r="N4767" s="13">
        <v>46153</v>
      </c>
    </row>
    <row r="4768" spans="1:14" x14ac:dyDescent="0.15">
      <c r="A4768" s="163" t="s">
        <v>504</v>
      </c>
      <c r="B4768" s="164">
        <v>10125</v>
      </c>
      <c r="C4768" s="163" t="s">
        <v>483</v>
      </c>
      <c r="D4768" s="164">
        <v>1</v>
      </c>
      <c r="E4768" s="7">
        <v>275</v>
      </c>
      <c r="F4768" s="7">
        <v>0</v>
      </c>
      <c r="G4768" s="7">
        <v>0</v>
      </c>
      <c r="H4768" s="7">
        <v>0</v>
      </c>
      <c r="I4768" s="7">
        <v>275</v>
      </c>
      <c r="J4768" s="7">
        <v>0</v>
      </c>
      <c r="K4768" s="7">
        <v>275</v>
      </c>
      <c r="L4768" s="164">
        <v>1</v>
      </c>
      <c r="M4768" s="16">
        <v>0</v>
      </c>
      <c r="N4768" s="13">
        <v>46153</v>
      </c>
    </row>
    <row r="4769" spans="1:14" x14ac:dyDescent="0.15">
      <c r="A4769" s="163" t="s">
        <v>482</v>
      </c>
      <c r="B4769" s="164">
        <v>10109</v>
      </c>
      <c r="C4769" s="163" t="s">
        <v>483</v>
      </c>
      <c r="D4769" s="164">
        <v>1</v>
      </c>
      <c r="E4769" s="7">
        <v>275</v>
      </c>
      <c r="F4769" s="7">
        <v>0</v>
      </c>
      <c r="G4769" s="7">
        <v>0</v>
      </c>
      <c r="H4769" s="7">
        <v>0</v>
      </c>
      <c r="I4769" s="7">
        <v>275</v>
      </c>
      <c r="J4769" s="7">
        <v>0</v>
      </c>
      <c r="K4769" s="7">
        <v>275</v>
      </c>
      <c r="L4769" s="164">
        <v>1</v>
      </c>
      <c r="M4769" s="16">
        <v>0</v>
      </c>
      <c r="N4769" s="13">
        <v>46153</v>
      </c>
    </row>
    <row r="4770" spans="1:14" x14ac:dyDescent="0.15">
      <c r="A4770" s="163" t="s">
        <v>733</v>
      </c>
      <c r="B4770" s="164">
        <v>10113</v>
      </c>
      <c r="C4770" s="163" t="s">
        <v>541</v>
      </c>
      <c r="D4770" s="164">
        <v>1</v>
      </c>
      <c r="E4770" s="7">
        <v>375</v>
      </c>
      <c r="F4770" s="7">
        <v>0</v>
      </c>
      <c r="G4770" s="7">
        <v>0</v>
      </c>
      <c r="H4770" s="7">
        <v>0</v>
      </c>
      <c r="I4770" s="7">
        <v>375</v>
      </c>
      <c r="J4770" s="7">
        <v>0</v>
      </c>
      <c r="K4770" s="7">
        <v>375</v>
      </c>
      <c r="L4770" s="164">
        <v>1</v>
      </c>
      <c r="M4770" s="16">
        <v>0</v>
      </c>
      <c r="N4770" s="13">
        <v>46153</v>
      </c>
    </row>
    <row r="4771" spans="1:14" x14ac:dyDescent="0.15">
      <c r="A4771" s="163" t="s">
        <v>561</v>
      </c>
      <c r="B4771" s="164">
        <v>10088</v>
      </c>
      <c r="C4771" s="163" t="s">
        <v>481</v>
      </c>
      <c r="D4771" s="164">
        <v>1</v>
      </c>
      <c r="E4771" s="7">
        <v>275</v>
      </c>
      <c r="F4771" s="7">
        <v>0</v>
      </c>
      <c r="G4771" s="7">
        <v>0</v>
      </c>
      <c r="H4771" s="7">
        <v>0</v>
      </c>
      <c r="I4771" s="7">
        <v>275</v>
      </c>
      <c r="J4771" s="7">
        <v>0</v>
      </c>
      <c r="K4771" s="7">
        <v>275</v>
      </c>
      <c r="L4771" s="164">
        <v>1</v>
      </c>
      <c r="M4771" s="16">
        <v>0</v>
      </c>
      <c r="N4771" s="13">
        <v>46153</v>
      </c>
    </row>
    <row r="4772" spans="1:14" x14ac:dyDescent="0.15">
      <c r="A4772" s="163" t="s">
        <v>799</v>
      </c>
      <c r="B4772" s="164">
        <v>10444</v>
      </c>
      <c r="C4772" s="163" t="s">
        <v>99</v>
      </c>
      <c r="D4772" s="164">
        <v>1</v>
      </c>
      <c r="E4772" s="7">
        <v>75</v>
      </c>
      <c r="F4772" s="7">
        <v>0</v>
      </c>
      <c r="G4772" s="7">
        <v>0</v>
      </c>
      <c r="H4772" s="7">
        <v>0</v>
      </c>
      <c r="I4772" s="7">
        <v>75</v>
      </c>
      <c r="J4772" s="7">
        <v>0</v>
      </c>
      <c r="K4772" s="7">
        <v>75</v>
      </c>
      <c r="L4772" s="164">
        <v>1</v>
      </c>
      <c r="M4772" s="16">
        <v>0</v>
      </c>
      <c r="N4772" s="13">
        <v>46153</v>
      </c>
    </row>
    <row r="4773" spans="1:14" x14ac:dyDescent="0.15">
      <c r="A4773" s="163" t="s">
        <v>523</v>
      </c>
      <c r="B4773" s="164">
        <v>10446</v>
      </c>
      <c r="C4773" s="163" t="s">
        <v>99</v>
      </c>
      <c r="D4773" s="164">
        <v>1</v>
      </c>
      <c r="E4773" s="7">
        <v>195</v>
      </c>
      <c r="F4773" s="7">
        <v>0</v>
      </c>
      <c r="G4773" s="7">
        <v>0</v>
      </c>
      <c r="H4773" s="7">
        <v>0</v>
      </c>
      <c r="I4773" s="7">
        <v>195</v>
      </c>
      <c r="J4773" s="7">
        <v>0</v>
      </c>
      <c r="K4773" s="7">
        <v>195</v>
      </c>
      <c r="L4773" s="164">
        <v>1</v>
      </c>
      <c r="M4773" s="16">
        <v>0</v>
      </c>
      <c r="N4773" s="13">
        <v>46153</v>
      </c>
    </row>
    <row r="4774" spans="1:14" x14ac:dyDescent="0.15">
      <c r="A4774" s="163" t="s">
        <v>489</v>
      </c>
      <c r="B4774" s="164">
        <v>10445</v>
      </c>
      <c r="C4774" s="163" t="s">
        <v>99</v>
      </c>
      <c r="D4774" s="164">
        <v>1</v>
      </c>
      <c r="E4774" s="7">
        <v>195</v>
      </c>
      <c r="F4774" s="7">
        <v>0</v>
      </c>
      <c r="G4774" s="7">
        <v>0</v>
      </c>
      <c r="H4774" s="7">
        <v>0</v>
      </c>
      <c r="I4774" s="7">
        <v>195</v>
      </c>
      <c r="J4774" s="7">
        <v>0</v>
      </c>
      <c r="K4774" s="7">
        <v>195</v>
      </c>
      <c r="L4774" s="164">
        <v>1</v>
      </c>
      <c r="M4774" s="16">
        <v>0</v>
      </c>
      <c r="N4774" s="13">
        <v>46153</v>
      </c>
    </row>
    <row r="4775" spans="1:14" x14ac:dyDescent="0.15">
      <c r="A4775" s="163" t="s">
        <v>490</v>
      </c>
      <c r="B4775" s="164">
        <v>10223</v>
      </c>
      <c r="C4775" s="163" t="s">
        <v>491</v>
      </c>
      <c r="D4775" s="164">
        <v>1</v>
      </c>
      <c r="E4775" s="7">
        <v>275</v>
      </c>
      <c r="F4775" s="7">
        <v>0</v>
      </c>
      <c r="G4775" s="7">
        <v>0</v>
      </c>
      <c r="H4775" s="7">
        <v>0</v>
      </c>
      <c r="I4775" s="7">
        <v>275</v>
      </c>
      <c r="J4775" s="7">
        <v>0</v>
      </c>
      <c r="K4775" s="7">
        <v>275</v>
      </c>
      <c r="L4775" s="164">
        <v>1</v>
      </c>
      <c r="M4775" s="16">
        <v>0</v>
      </c>
      <c r="N4775" s="13">
        <v>46153</v>
      </c>
    </row>
    <row r="4776" spans="1:14" x14ac:dyDescent="0.15">
      <c r="A4776" s="163" t="s">
        <v>492</v>
      </c>
      <c r="B4776" s="164">
        <v>10216</v>
      </c>
      <c r="C4776" s="163" t="s">
        <v>491</v>
      </c>
      <c r="D4776" s="164">
        <v>1</v>
      </c>
      <c r="E4776" s="7">
        <v>245</v>
      </c>
      <c r="F4776" s="7">
        <v>0</v>
      </c>
      <c r="G4776" s="7">
        <v>0</v>
      </c>
      <c r="H4776" s="7">
        <v>0</v>
      </c>
      <c r="I4776" s="7">
        <v>245</v>
      </c>
      <c r="J4776" s="7">
        <v>0</v>
      </c>
      <c r="K4776" s="7">
        <v>245</v>
      </c>
      <c r="L4776" s="164">
        <v>1</v>
      </c>
      <c r="M4776" s="16">
        <v>0</v>
      </c>
      <c r="N4776" s="13">
        <v>46153</v>
      </c>
    </row>
    <row r="4777" spans="1:14" x14ac:dyDescent="0.15">
      <c r="A4777" s="163" t="s">
        <v>493</v>
      </c>
      <c r="B4777" s="164">
        <v>10264</v>
      </c>
      <c r="C4777" s="163" t="s">
        <v>9</v>
      </c>
      <c r="D4777" s="164">
        <v>2</v>
      </c>
      <c r="E4777" s="7">
        <v>380</v>
      </c>
      <c r="F4777" s="7">
        <v>0</v>
      </c>
      <c r="G4777" s="7">
        <v>0</v>
      </c>
      <c r="H4777" s="7">
        <v>38</v>
      </c>
      <c r="I4777" s="7">
        <v>342</v>
      </c>
      <c r="J4777" s="7">
        <v>0</v>
      </c>
      <c r="K4777" s="7">
        <v>342</v>
      </c>
      <c r="L4777" s="164">
        <v>1</v>
      </c>
      <c r="M4777" s="16">
        <v>0</v>
      </c>
      <c r="N4777" s="13">
        <v>46153</v>
      </c>
    </row>
    <row r="4778" spans="1:14" x14ac:dyDescent="0.15">
      <c r="A4778" s="163" t="s">
        <v>652</v>
      </c>
      <c r="B4778" s="164">
        <v>10007</v>
      </c>
      <c r="C4778" s="163" t="s">
        <v>9</v>
      </c>
      <c r="D4778" s="164">
        <v>1</v>
      </c>
      <c r="E4778" s="7">
        <v>275</v>
      </c>
      <c r="F4778" s="7">
        <v>0</v>
      </c>
      <c r="G4778" s="7">
        <v>0</v>
      </c>
      <c r="H4778" s="7">
        <v>0</v>
      </c>
      <c r="I4778" s="7">
        <v>275</v>
      </c>
      <c r="J4778" s="7">
        <v>0</v>
      </c>
      <c r="K4778" s="7">
        <v>275</v>
      </c>
      <c r="L4778" s="164">
        <v>1</v>
      </c>
      <c r="M4778" s="16">
        <v>0</v>
      </c>
      <c r="N4778" s="13">
        <v>46153</v>
      </c>
    </row>
    <row r="4779" spans="1:14" x14ac:dyDescent="0.15">
      <c r="A4779" s="163" t="s">
        <v>528</v>
      </c>
      <c r="B4779" s="164">
        <v>10357</v>
      </c>
      <c r="C4779" s="163" t="s">
        <v>19</v>
      </c>
      <c r="D4779" s="164">
        <v>2</v>
      </c>
      <c r="E4779" s="7">
        <v>720</v>
      </c>
      <c r="F4779" s="7">
        <v>0</v>
      </c>
      <c r="G4779" s="7">
        <v>0</v>
      </c>
      <c r="H4779" s="7">
        <v>0</v>
      </c>
      <c r="I4779" s="7">
        <v>720</v>
      </c>
      <c r="J4779" s="7">
        <v>0</v>
      </c>
      <c r="K4779" s="7">
        <v>720</v>
      </c>
      <c r="L4779" s="164">
        <v>1</v>
      </c>
      <c r="M4779" s="16">
        <v>0</v>
      </c>
      <c r="N4779" s="13">
        <v>46153</v>
      </c>
    </row>
    <row r="4780" spans="1:14" x14ac:dyDescent="0.15">
      <c r="A4780" s="163" t="s">
        <v>498</v>
      </c>
      <c r="B4780" s="164">
        <v>10356</v>
      </c>
      <c r="C4780" s="163" t="s">
        <v>19</v>
      </c>
      <c r="D4780" s="164">
        <v>1</v>
      </c>
      <c r="E4780" s="7">
        <v>360</v>
      </c>
      <c r="F4780" s="7">
        <v>0</v>
      </c>
      <c r="G4780" s="7">
        <v>0</v>
      </c>
      <c r="H4780" s="7">
        <v>72</v>
      </c>
      <c r="I4780" s="7">
        <v>288</v>
      </c>
      <c r="J4780" s="7">
        <v>0</v>
      </c>
      <c r="K4780" s="7">
        <v>288</v>
      </c>
      <c r="L4780" s="164">
        <v>1</v>
      </c>
      <c r="M4780" s="16">
        <v>0</v>
      </c>
      <c r="N4780" s="13">
        <v>46153</v>
      </c>
    </row>
    <row r="4781" spans="1:14" x14ac:dyDescent="0.15">
      <c r="A4781" s="163" t="s">
        <v>400</v>
      </c>
      <c r="B4781" s="164">
        <v>10923</v>
      </c>
      <c r="C4781" s="163" t="s">
        <v>727</v>
      </c>
      <c r="D4781" s="164">
        <v>1</v>
      </c>
      <c r="E4781" s="7">
        <v>159</v>
      </c>
      <c r="F4781" s="7">
        <v>0</v>
      </c>
      <c r="G4781" s="7">
        <v>0</v>
      </c>
      <c r="H4781" s="7">
        <v>0</v>
      </c>
      <c r="I4781" s="7">
        <v>159</v>
      </c>
      <c r="J4781" s="7">
        <v>0</v>
      </c>
      <c r="K4781" s="7">
        <v>159</v>
      </c>
      <c r="L4781" s="164">
        <v>1</v>
      </c>
      <c r="M4781" s="16">
        <v>0</v>
      </c>
      <c r="N4781" s="13">
        <v>46153</v>
      </c>
    </row>
    <row r="4782" spans="1:14" x14ac:dyDescent="0.15">
      <c r="A4782" s="163" t="s">
        <v>427</v>
      </c>
      <c r="B4782" s="164">
        <v>10633</v>
      </c>
      <c r="C4782" s="163" t="s">
        <v>727</v>
      </c>
      <c r="D4782" s="164">
        <v>2</v>
      </c>
      <c r="E4782" s="7">
        <v>318</v>
      </c>
      <c r="F4782" s="7">
        <v>0</v>
      </c>
      <c r="G4782" s="7">
        <v>0</v>
      </c>
      <c r="H4782" s="7">
        <v>0</v>
      </c>
      <c r="I4782" s="7">
        <v>318</v>
      </c>
      <c r="J4782" s="7">
        <v>0</v>
      </c>
      <c r="K4782" s="7">
        <v>318</v>
      </c>
      <c r="L4782" s="164">
        <v>1</v>
      </c>
      <c r="M4782" s="16">
        <v>0</v>
      </c>
      <c r="N4782" s="13">
        <v>46153</v>
      </c>
    </row>
    <row r="4783" spans="1:14" x14ac:dyDescent="0.15">
      <c r="A4783" s="163" t="s">
        <v>500</v>
      </c>
      <c r="B4783" s="164">
        <v>10494</v>
      </c>
      <c r="C4783" s="163" t="s">
        <v>98</v>
      </c>
      <c r="D4783" s="164">
        <v>1</v>
      </c>
      <c r="E4783" s="7">
        <v>38</v>
      </c>
      <c r="F4783" s="7">
        <v>0</v>
      </c>
      <c r="G4783" s="7">
        <v>0</v>
      </c>
      <c r="H4783" s="7">
        <v>0</v>
      </c>
      <c r="I4783" s="7">
        <v>38</v>
      </c>
      <c r="J4783" s="7">
        <v>0</v>
      </c>
      <c r="K4783" s="7">
        <v>38</v>
      </c>
      <c r="L4783" s="164">
        <v>1</v>
      </c>
      <c r="M4783" s="16">
        <v>0</v>
      </c>
      <c r="N4783" s="13">
        <v>46153</v>
      </c>
    </row>
    <row r="4784" spans="1:14" x14ac:dyDescent="0.15">
      <c r="A4784" s="163" t="s">
        <v>874</v>
      </c>
      <c r="B4784" s="164">
        <v>10746</v>
      </c>
      <c r="C4784" s="163" t="s">
        <v>727</v>
      </c>
      <c r="D4784" s="164">
        <v>2</v>
      </c>
      <c r="E4784" s="7">
        <v>418</v>
      </c>
      <c r="F4784" s="7">
        <v>0</v>
      </c>
      <c r="G4784" s="7">
        <v>0</v>
      </c>
      <c r="H4784" s="7">
        <v>0</v>
      </c>
      <c r="I4784" s="7">
        <v>418</v>
      </c>
      <c r="J4784" s="7">
        <v>0</v>
      </c>
      <c r="K4784" s="7">
        <v>418</v>
      </c>
      <c r="L4784" s="164">
        <v>1</v>
      </c>
      <c r="M4784" s="16">
        <v>0</v>
      </c>
      <c r="N4784" s="13">
        <v>46153</v>
      </c>
    </row>
    <row r="4785" spans="1:14" x14ac:dyDescent="0.15">
      <c r="A4785" s="163" t="s">
        <v>901</v>
      </c>
      <c r="B4785" s="164">
        <v>10924</v>
      </c>
      <c r="C4785" s="163" t="s">
        <v>727</v>
      </c>
      <c r="D4785" s="164">
        <v>2</v>
      </c>
      <c r="E4785" s="7">
        <v>318</v>
      </c>
      <c r="F4785" s="7">
        <v>0</v>
      </c>
      <c r="G4785" s="7">
        <v>0</v>
      </c>
      <c r="H4785" s="7">
        <v>0</v>
      </c>
      <c r="I4785" s="7">
        <v>318</v>
      </c>
      <c r="J4785" s="7">
        <v>0</v>
      </c>
      <c r="K4785" s="7">
        <v>318</v>
      </c>
      <c r="L4785" s="164">
        <v>1</v>
      </c>
      <c r="M4785" s="16">
        <v>0</v>
      </c>
      <c r="N4785" s="13">
        <v>46153</v>
      </c>
    </row>
    <row r="4786" spans="1:14" x14ac:dyDescent="0.15">
      <c r="A4786" s="163" t="s">
        <v>468</v>
      </c>
      <c r="B4786" s="164">
        <v>10506</v>
      </c>
      <c r="C4786" s="163" t="s">
        <v>399</v>
      </c>
      <c r="D4786" s="164">
        <v>1</v>
      </c>
      <c r="E4786" s="7">
        <v>0</v>
      </c>
      <c r="F4786" s="7">
        <v>0</v>
      </c>
      <c r="G4786" s="7">
        <v>0</v>
      </c>
      <c r="H4786" s="7">
        <v>0</v>
      </c>
      <c r="I4786" s="7">
        <v>0</v>
      </c>
      <c r="J4786" s="7">
        <v>0</v>
      </c>
      <c r="K4786" s="7">
        <v>0</v>
      </c>
      <c r="L4786" s="164">
        <v>0</v>
      </c>
      <c r="M4786" s="16">
        <v>0</v>
      </c>
      <c r="N4786" s="13">
        <v>46153</v>
      </c>
    </row>
    <row r="4787" spans="1:14" x14ac:dyDescent="0.15">
      <c r="A4787" s="163" t="s">
        <v>429</v>
      </c>
      <c r="B4787" s="164">
        <v>10632</v>
      </c>
      <c r="C4787" s="163" t="s">
        <v>727</v>
      </c>
      <c r="D4787" s="164">
        <v>1</v>
      </c>
      <c r="E4787" s="7">
        <v>159</v>
      </c>
      <c r="F4787" s="7">
        <v>0</v>
      </c>
      <c r="G4787" s="7">
        <v>0</v>
      </c>
      <c r="H4787" s="7">
        <v>0</v>
      </c>
      <c r="I4787" s="7">
        <v>159</v>
      </c>
      <c r="J4787" s="7">
        <v>0</v>
      </c>
      <c r="K4787" s="7">
        <v>159</v>
      </c>
      <c r="L4787" s="164">
        <v>1</v>
      </c>
      <c r="M4787" s="16">
        <v>0</v>
      </c>
      <c r="N4787" s="13">
        <v>46153</v>
      </c>
    </row>
    <row r="4788" spans="1:14" x14ac:dyDescent="0.15">
      <c r="A4788" s="163" t="s">
        <v>388</v>
      </c>
      <c r="B4788" s="164">
        <v>10187</v>
      </c>
      <c r="C4788" s="163" t="s">
        <v>98</v>
      </c>
      <c r="D4788" s="164">
        <v>1</v>
      </c>
      <c r="E4788" s="7">
        <v>240</v>
      </c>
      <c r="F4788" s="7">
        <v>0</v>
      </c>
      <c r="G4788" s="7">
        <v>0</v>
      </c>
      <c r="H4788" s="7">
        <v>0</v>
      </c>
      <c r="I4788" s="7">
        <v>240</v>
      </c>
      <c r="J4788" s="7">
        <v>0</v>
      </c>
      <c r="K4788" s="7">
        <v>240</v>
      </c>
      <c r="L4788" s="164">
        <v>1</v>
      </c>
      <c r="M4788" s="16">
        <v>0</v>
      </c>
      <c r="N4788" s="13">
        <v>46153</v>
      </c>
    </row>
    <row r="4789" spans="1:14" x14ac:dyDescent="0.15">
      <c r="A4789" s="163" t="s">
        <v>466</v>
      </c>
      <c r="B4789" s="164">
        <v>10749</v>
      </c>
      <c r="C4789" s="163" t="s">
        <v>727</v>
      </c>
      <c r="D4789" s="164">
        <v>3</v>
      </c>
      <c r="E4789" s="7">
        <v>537</v>
      </c>
      <c r="F4789" s="7">
        <v>0</v>
      </c>
      <c r="G4789" s="7">
        <v>0</v>
      </c>
      <c r="H4789" s="7">
        <v>0</v>
      </c>
      <c r="I4789" s="7">
        <v>537</v>
      </c>
      <c r="J4789" s="7">
        <v>0</v>
      </c>
      <c r="K4789" s="7">
        <v>537</v>
      </c>
      <c r="L4789" s="164">
        <v>1</v>
      </c>
      <c r="M4789" s="16">
        <v>0</v>
      </c>
      <c r="N4789" s="13">
        <v>46154</v>
      </c>
    </row>
    <row r="4790" spans="1:14" x14ac:dyDescent="0.15">
      <c r="A4790" s="163" t="s">
        <v>902</v>
      </c>
      <c r="B4790" s="164">
        <v>10925</v>
      </c>
      <c r="C4790" s="163" t="s">
        <v>727</v>
      </c>
      <c r="D4790" s="164">
        <v>1</v>
      </c>
      <c r="E4790" s="7">
        <v>149</v>
      </c>
      <c r="F4790" s="7">
        <v>0</v>
      </c>
      <c r="G4790" s="7">
        <v>0</v>
      </c>
      <c r="H4790" s="7">
        <v>0</v>
      </c>
      <c r="I4790" s="7">
        <v>149</v>
      </c>
      <c r="J4790" s="7">
        <v>0</v>
      </c>
      <c r="K4790" s="7">
        <v>149</v>
      </c>
      <c r="L4790" s="164">
        <v>1</v>
      </c>
      <c r="M4790" s="16">
        <v>0</v>
      </c>
      <c r="N4790" s="13">
        <v>46154</v>
      </c>
    </row>
    <row r="4791" spans="1:14" x14ac:dyDescent="0.15">
      <c r="A4791" s="163" t="s">
        <v>502</v>
      </c>
      <c r="B4791" s="164">
        <v>10240</v>
      </c>
      <c r="C4791" s="163" t="s">
        <v>38</v>
      </c>
      <c r="D4791" s="164">
        <v>1</v>
      </c>
      <c r="E4791" s="7">
        <v>95</v>
      </c>
      <c r="F4791" s="7">
        <v>0</v>
      </c>
      <c r="G4791" s="7">
        <v>0</v>
      </c>
      <c r="H4791" s="7">
        <v>0</v>
      </c>
      <c r="I4791" s="7">
        <v>95</v>
      </c>
      <c r="J4791" s="7">
        <v>0</v>
      </c>
      <c r="K4791" s="7">
        <v>95</v>
      </c>
      <c r="L4791" s="164">
        <v>1</v>
      </c>
      <c r="M4791" s="16">
        <v>0</v>
      </c>
      <c r="N4791" s="13">
        <v>46154</v>
      </c>
    </row>
    <row r="4792" spans="1:14" x14ac:dyDescent="0.15">
      <c r="A4792" s="163" t="s">
        <v>479</v>
      </c>
      <c r="B4792" s="164">
        <v>10396</v>
      </c>
      <c r="C4792" s="163" t="s">
        <v>32</v>
      </c>
      <c r="D4792" s="164">
        <v>1</v>
      </c>
      <c r="E4792" s="7">
        <v>555</v>
      </c>
      <c r="F4792" s="7">
        <v>0</v>
      </c>
      <c r="G4792" s="7">
        <v>0</v>
      </c>
      <c r="H4792" s="7">
        <v>0</v>
      </c>
      <c r="I4792" s="7">
        <v>555</v>
      </c>
      <c r="J4792" s="7">
        <v>0</v>
      </c>
      <c r="K4792" s="7">
        <v>555</v>
      </c>
      <c r="L4792" s="164">
        <v>1</v>
      </c>
      <c r="M4792" s="16">
        <v>0</v>
      </c>
      <c r="N4792" s="13">
        <v>46154</v>
      </c>
    </row>
    <row r="4793" spans="1:14" x14ac:dyDescent="0.15">
      <c r="A4793" s="163" t="s">
        <v>537</v>
      </c>
      <c r="B4793" s="164">
        <v>10397</v>
      </c>
      <c r="C4793" s="163" t="s">
        <v>32</v>
      </c>
      <c r="D4793" s="164">
        <v>1</v>
      </c>
      <c r="E4793" s="7">
        <v>575</v>
      </c>
      <c r="F4793" s="7">
        <v>0</v>
      </c>
      <c r="G4793" s="7">
        <v>0</v>
      </c>
      <c r="H4793" s="7">
        <v>0</v>
      </c>
      <c r="I4793" s="7">
        <v>575</v>
      </c>
      <c r="J4793" s="7">
        <v>0</v>
      </c>
      <c r="K4793" s="7">
        <v>575</v>
      </c>
      <c r="L4793" s="164">
        <v>1</v>
      </c>
      <c r="M4793" s="16">
        <v>0</v>
      </c>
      <c r="N4793" s="13">
        <v>46154</v>
      </c>
    </row>
    <row r="4794" spans="1:14" x14ac:dyDescent="0.15">
      <c r="A4794" s="163" t="s">
        <v>550</v>
      </c>
      <c r="B4794" s="164">
        <v>10072</v>
      </c>
      <c r="C4794" s="163" t="s">
        <v>481</v>
      </c>
      <c r="D4794" s="164">
        <v>2</v>
      </c>
      <c r="E4794" s="7">
        <v>630</v>
      </c>
      <c r="F4794" s="7">
        <v>0</v>
      </c>
      <c r="G4794" s="7">
        <v>0</v>
      </c>
      <c r="H4794" s="7">
        <v>0</v>
      </c>
      <c r="I4794" s="7">
        <v>630</v>
      </c>
      <c r="J4794" s="7">
        <v>0</v>
      </c>
      <c r="K4794" s="7">
        <v>630</v>
      </c>
      <c r="L4794" s="164">
        <v>1</v>
      </c>
      <c r="M4794" s="16">
        <v>0</v>
      </c>
      <c r="N4794" s="13">
        <v>46154</v>
      </c>
    </row>
    <row r="4795" spans="1:14" x14ac:dyDescent="0.15">
      <c r="A4795" s="163" t="s">
        <v>518</v>
      </c>
      <c r="B4795" s="164">
        <v>10145</v>
      </c>
      <c r="C4795" s="163" t="s">
        <v>519</v>
      </c>
      <c r="D4795" s="164">
        <v>2</v>
      </c>
      <c r="E4795" s="7">
        <v>740</v>
      </c>
      <c r="F4795" s="7">
        <v>0</v>
      </c>
      <c r="G4795" s="7">
        <v>0</v>
      </c>
      <c r="H4795" s="7">
        <v>0</v>
      </c>
      <c r="I4795" s="7">
        <v>740</v>
      </c>
      <c r="J4795" s="7">
        <v>0</v>
      </c>
      <c r="K4795" s="7">
        <v>740</v>
      </c>
      <c r="L4795" s="164">
        <v>1</v>
      </c>
      <c r="M4795" s="16">
        <v>0</v>
      </c>
      <c r="N4795" s="13">
        <v>46154</v>
      </c>
    </row>
    <row r="4796" spans="1:14" x14ac:dyDescent="0.15">
      <c r="A4796" s="163" t="s">
        <v>575</v>
      </c>
      <c r="B4796" s="164">
        <v>10127</v>
      </c>
      <c r="C4796" s="163" t="s">
        <v>483</v>
      </c>
      <c r="D4796" s="164">
        <v>1</v>
      </c>
      <c r="E4796" s="7">
        <v>355</v>
      </c>
      <c r="F4796" s="7">
        <v>0</v>
      </c>
      <c r="G4796" s="7">
        <v>0</v>
      </c>
      <c r="H4796" s="7">
        <v>0</v>
      </c>
      <c r="I4796" s="7">
        <v>355</v>
      </c>
      <c r="J4796" s="7">
        <v>0</v>
      </c>
      <c r="K4796" s="7">
        <v>355</v>
      </c>
      <c r="L4796" s="164">
        <v>1</v>
      </c>
      <c r="M4796" s="16">
        <v>0</v>
      </c>
      <c r="N4796" s="13">
        <v>46154</v>
      </c>
    </row>
    <row r="4797" spans="1:14" x14ac:dyDescent="0.15">
      <c r="A4797" s="163" t="s">
        <v>736</v>
      </c>
      <c r="B4797" s="164">
        <v>10114</v>
      </c>
      <c r="C4797" s="163" t="s">
        <v>541</v>
      </c>
      <c r="D4797" s="164">
        <v>1</v>
      </c>
      <c r="E4797" s="7">
        <v>335</v>
      </c>
      <c r="F4797" s="7">
        <v>0</v>
      </c>
      <c r="G4797" s="7">
        <v>0</v>
      </c>
      <c r="H4797" s="7">
        <v>0</v>
      </c>
      <c r="I4797" s="7">
        <v>335</v>
      </c>
      <c r="J4797" s="7">
        <v>0</v>
      </c>
      <c r="K4797" s="7">
        <v>335</v>
      </c>
      <c r="L4797" s="164">
        <v>1</v>
      </c>
      <c r="M4797" s="16">
        <v>0</v>
      </c>
      <c r="N4797" s="13">
        <v>46154</v>
      </c>
    </row>
    <row r="4798" spans="1:14" x14ac:dyDescent="0.15">
      <c r="A4798" s="163" t="s">
        <v>521</v>
      </c>
      <c r="B4798" s="164">
        <v>10095</v>
      </c>
      <c r="C4798" s="163" t="s">
        <v>483</v>
      </c>
      <c r="D4798" s="164">
        <v>2</v>
      </c>
      <c r="E4798" s="7">
        <v>520</v>
      </c>
      <c r="F4798" s="7">
        <v>0</v>
      </c>
      <c r="G4798" s="7">
        <v>0</v>
      </c>
      <c r="H4798" s="7">
        <v>0</v>
      </c>
      <c r="I4798" s="7">
        <v>520</v>
      </c>
      <c r="J4798" s="7">
        <v>0</v>
      </c>
      <c r="K4798" s="7">
        <v>520</v>
      </c>
      <c r="L4798" s="164">
        <v>1</v>
      </c>
      <c r="M4798" s="16">
        <v>0</v>
      </c>
      <c r="N4798" s="13">
        <v>46154</v>
      </c>
    </row>
    <row r="4799" spans="1:14" x14ac:dyDescent="0.15">
      <c r="A4799" s="163" t="s">
        <v>486</v>
      </c>
      <c r="B4799" s="164">
        <v>10075</v>
      </c>
      <c r="C4799" s="163" t="s">
        <v>481</v>
      </c>
      <c r="D4799" s="164">
        <v>1</v>
      </c>
      <c r="E4799" s="7">
        <v>275</v>
      </c>
      <c r="F4799" s="7">
        <v>0</v>
      </c>
      <c r="G4799" s="7">
        <v>0</v>
      </c>
      <c r="H4799" s="7">
        <v>0</v>
      </c>
      <c r="I4799" s="7">
        <v>275</v>
      </c>
      <c r="J4799" s="7">
        <v>0</v>
      </c>
      <c r="K4799" s="7">
        <v>275</v>
      </c>
      <c r="L4799" s="164">
        <v>1</v>
      </c>
      <c r="M4799" s="16">
        <v>0</v>
      </c>
      <c r="N4799" s="13">
        <v>46154</v>
      </c>
    </row>
    <row r="4800" spans="1:14" x14ac:dyDescent="0.15">
      <c r="A4800" s="163" t="s">
        <v>487</v>
      </c>
      <c r="B4800" s="164">
        <v>10442</v>
      </c>
      <c r="C4800" s="163" t="s">
        <v>99</v>
      </c>
      <c r="D4800" s="164">
        <v>1</v>
      </c>
      <c r="E4800" s="7">
        <v>83</v>
      </c>
      <c r="F4800" s="7">
        <v>0</v>
      </c>
      <c r="G4800" s="7">
        <v>0</v>
      </c>
      <c r="H4800" s="7">
        <v>0</v>
      </c>
      <c r="I4800" s="7">
        <v>83</v>
      </c>
      <c r="J4800" s="7">
        <v>0</v>
      </c>
      <c r="K4800" s="7">
        <v>83</v>
      </c>
      <c r="L4800" s="164">
        <v>1</v>
      </c>
      <c r="M4800" s="16">
        <v>0</v>
      </c>
      <c r="N4800" s="13">
        <v>46154</v>
      </c>
    </row>
    <row r="4801" spans="1:14" x14ac:dyDescent="0.15">
      <c r="A4801" s="163" t="s">
        <v>488</v>
      </c>
      <c r="B4801" s="164">
        <v>10440</v>
      </c>
      <c r="C4801" s="163" t="s">
        <v>99</v>
      </c>
      <c r="D4801" s="164">
        <v>1</v>
      </c>
      <c r="E4801" s="7">
        <v>88</v>
      </c>
      <c r="F4801" s="7">
        <v>0</v>
      </c>
      <c r="G4801" s="7">
        <v>0</v>
      </c>
      <c r="H4801" s="7">
        <v>0</v>
      </c>
      <c r="I4801" s="7">
        <v>88</v>
      </c>
      <c r="J4801" s="7">
        <v>0</v>
      </c>
      <c r="K4801" s="7">
        <v>88</v>
      </c>
      <c r="L4801" s="164">
        <v>1</v>
      </c>
      <c r="M4801" s="16">
        <v>0</v>
      </c>
      <c r="N4801" s="13">
        <v>46154</v>
      </c>
    </row>
    <row r="4802" spans="1:14" x14ac:dyDescent="0.15">
      <c r="A4802" s="163" t="s">
        <v>489</v>
      </c>
      <c r="B4802" s="164">
        <v>10445</v>
      </c>
      <c r="C4802" s="163" t="s">
        <v>99</v>
      </c>
      <c r="D4802" s="164">
        <v>2</v>
      </c>
      <c r="E4802" s="7">
        <v>390</v>
      </c>
      <c r="F4802" s="7">
        <v>0</v>
      </c>
      <c r="G4802" s="7">
        <v>0</v>
      </c>
      <c r="H4802" s="7">
        <v>0</v>
      </c>
      <c r="I4802" s="7">
        <v>390</v>
      </c>
      <c r="J4802" s="7">
        <v>0</v>
      </c>
      <c r="K4802" s="7">
        <v>390</v>
      </c>
      <c r="L4802" s="164">
        <v>1</v>
      </c>
      <c r="M4802" s="16">
        <v>0</v>
      </c>
      <c r="N4802" s="13">
        <v>46154</v>
      </c>
    </row>
    <row r="4803" spans="1:14" x14ac:dyDescent="0.15">
      <c r="A4803" s="163" t="s">
        <v>506</v>
      </c>
      <c r="B4803" s="164">
        <v>10221</v>
      </c>
      <c r="C4803" s="163" t="s">
        <v>491</v>
      </c>
      <c r="D4803" s="164">
        <v>3</v>
      </c>
      <c r="E4803" s="7">
        <v>765</v>
      </c>
      <c r="F4803" s="7">
        <v>0</v>
      </c>
      <c r="G4803" s="7">
        <v>0</v>
      </c>
      <c r="H4803" s="7">
        <v>0</v>
      </c>
      <c r="I4803" s="7">
        <v>765</v>
      </c>
      <c r="J4803" s="7">
        <v>0</v>
      </c>
      <c r="K4803" s="7">
        <v>765</v>
      </c>
      <c r="L4803" s="164">
        <v>1</v>
      </c>
      <c r="M4803" s="16">
        <v>0</v>
      </c>
      <c r="N4803" s="13">
        <v>46154</v>
      </c>
    </row>
    <row r="4804" spans="1:14" x14ac:dyDescent="0.15">
      <c r="A4804" s="163" t="s">
        <v>490</v>
      </c>
      <c r="B4804" s="164">
        <v>10223</v>
      </c>
      <c r="C4804" s="163" t="s">
        <v>491</v>
      </c>
      <c r="D4804" s="164">
        <v>2</v>
      </c>
      <c r="E4804" s="7">
        <v>550</v>
      </c>
      <c r="F4804" s="7">
        <v>0</v>
      </c>
      <c r="G4804" s="7">
        <v>0</v>
      </c>
      <c r="H4804" s="7">
        <v>0</v>
      </c>
      <c r="I4804" s="7">
        <v>550</v>
      </c>
      <c r="J4804" s="7">
        <v>0</v>
      </c>
      <c r="K4804" s="7">
        <v>550</v>
      </c>
      <c r="L4804" s="164">
        <v>1</v>
      </c>
      <c r="M4804" s="16">
        <v>0</v>
      </c>
      <c r="N4804" s="13">
        <v>46154</v>
      </c>
    </row>
    <row r="4805" spans="1:14" x14ac:dyDescent="0.15">
      <c r="A4805" s="163" t="s">
        <v>492</v>
      </c>
      <c r="B4805" s="164">
        <v>10216</v>
      </c>
      <c r="C4805" s="163" t="s">
        <v>491</v>
      </c>
      <c r="D4805" s="164">
        <v>2</v>
      </c>
      <c r="E4805" s="7">
        <v>490</v>
      </c>
      <c r="F4805" s="7">
        <v>0</v>
      </c>
      <c r="G4805" s="7">
        <v>0</v>
      </c>
      <c r="H4805" s="7">
        <v>0</v>
      </c>
      <c r="I4805" s="7">
        <v>490</v>
      </c>
      <c r="J4805" s="7">
        <v>0</v>
      </c>
      <c r="K4805" s="7">
        <v>490</v>
      </c>
      <c r="L4805" s="164">
        <v>1</v>
      </c>
      <c r="M4805" s="16">
        <v>0</v>
      </c>
      <c r="N4805" s="13">
        <v>46154</v>
      </c>
    </row>
    <row r="4806" spans="1:14" x14ac:dyDescent="0.15">
      <c r="A4806" s="163" t="s">
        <v>597</v>
      </c>
      <c r="B4806" s="164">
        <v>10215</v>
      </c>
      <c r="C4806" s="163" t="s">
        <v>491</v>
      </c>
      <c r="D4806" s="164">
        <v>1</v>
      </c>
      <c r="E4806" s="7">
        <v>225</v>
      </c>
      <c r="F4806" s="7">
        <v>0</v>
      </c>
      <c r="G4806" s="7">
        <v>0</v>
      </c>
      <c r="H4806" s="7">
        <v>0</v>
      </c>
      <c r="I4806" s="7">
        <v>225</v>
      </c>
      <c r="J4806" s="7">
        <v>0</v>
      </c>
      <c r="K4806" s="7">
        <v>225</v>
      </c>
      <c r="L4806" s="164">
        <v>1</v>
      </c>
      <c r="M4806" s="16">
        <v>0</v>
      </c>
      <c r="N4806" s="13">
        <v>46154</v>
      </c>
    </row>
    <row r="4807" spans="1:14" x14ac:dyDescent="0.15">
      <c r="A4807" s="163" t="s">
        <v>493</v>
      </c>
      <c r="B4807" s="164">
        <v>10264</v>
      </c>
      <c r="C4807" s="163" t="s">
        <v>9</v>
      </c>
      <c r="D4807" s="164">
        <v>4</v>
      </c>
      <c r="E4807" s="7">
        <v>760</v>
      </c>
      <c r="F4807" s="7">
        <v>0</v>
      </c>
      <c r="G4807" s="7">
        <v>0</v>
      </c>
      <c r="H4807" s="7">
        <v>0</v>
      </c>
      <c r="I4807" s="7">
        <v>760</v>
      </c>
      <c r="J4807" s="7">
        <v>0</v>
      </c>
      <c r="K4807" s="7">
        <v>760</v>
      </c>
      <c r="L4807" s="164">
        <v>1</v>
      </c>
      <c r="M4807" s="16">
        <v>0</v>
      </c>
      <c r="N4807" s="13">
        <v>46154</v>
      </c>
    </row>
    <row r="4808" spans="1:14" x14ac:dyDescent="0.15">
      <c r="A4808" s="163" t="s">
        <v>494</v>
      </c>
      <c r="B4808" s="164">
        <v>10377</v>
      </c>
      <c r="C4808" s="163" t="s">
        <v>9</v>
      </c>
      <c r="D4808" s="164">
        <v>1</v>
      </c>
      <c r="E4808" s="7">
        <v>345</v>
      </c>
      <c r="F4808" s="7">
        <v>0</v>
      </c>
      <c r="G4808" s="7">
        <v>0</v>
      </c>
      <c r="H4808" s="7">
        <v>0</v>
      </c>
      <c r="I4808" s="7">
        <v>345</v>
      </c>
      <c r="J4808" s="7">
        <v>0</v>
      </c>
      <c r="K4808" s="7">
        <v>345</v>
      </c>
      <c r="L4808" s="164">
        <v>1</v>
      </c>
      <c r="M4808" s="16">
        <v>0</v>
      </c>
      <c r="N4808" s="13">
        <v>46154</v>
      </c>
    </row>
    <row r="4809" spans="1:14" x14ac:dyDescent="0.15">
      <c r="A4809" s="163" t="s">
        <v>526</v>
      </c>
      <c r="B4809" s="164">
        <v>10363</v>
      </c>
      <c r="C4809" s="163" t="s">
        <v>9</v>
      </c>
      <c r="D4809" s="164">
        <v>1</v>
      </c>
      <c r="E4809" s="7">
        <v>265</v>
      </c>
      <c r="F4809" s="7">
        <v>0</v>
      </c>
      <c r="G4809" s="7">
        <v>0</v>
      </c>
      <c r="H4809" s="7">
        <v>0</v>
      </c>
      <c r="I4809" s="7">
        <v>265</v>
      </c>
      <c r="J4809" s="7">
        <v>0</v>
      </c>
      <c r="K4809" s="7">
        <v>265</v>
      </c>
      <c r="L4809" s="164">
        <v>1</v>
      </c>
      <c r="M4809" s="16">
        <v>0</v>
      </c>
      <c r="N4809" s="13">
        <v>46154</v>
      </c>
    </row>
    <row r="4810" spans="1:14" x14ac:dyDescent="0.15">
      <c r="A4810" s="163" t="s">
        <v>613</v>
      </c>
      <c r="B4810" s="164">
        <v>10493</v>
      </c>
      <c r="C4810" s="163" t="s">
        <v>98</v>
      </c>
      <c r="D4810" s="164">
        <v>1</v>
      </c>
      <c r="E4810" s="7">
        <v>58</v>
      </c>
      <c r="F4810" s="7">
        <v>0</v>
      </c>
      <c r="G4810" s="7">
        <v>0</v>
      </c>
      <c r="H4810" s="7">
        <v>0</v>
      </c>
      <c r="I4810" s="7">
        <v>58</v>
      </c>
      <c r="J4810" s="7">
        <v>0</v>
      </c>
      <c r="K4810" s="7">
        <v>58</v>
      </c>
      <c r="L4810" s="164">
        <v>1</v>
      </c>
      <c r="M4810" s="16">
        <v>0</v>
      </c>
      <c r="N4810" s="13">
        <v>46154</v>
      </c>
    </row>
    <row r="4811" spans="1:14" x14ac:dyDescent="0.15">
      <c r="A4811" s="163" t="s">
        <v>427</v>
      </c>
      <c r="B4811" s="164">
        <v>10605</v>
      </c>
      <c r="C4811" s="163" t="s">
        <v>462</v>
      </c>
      <c r="D4811" s="164">
        <v>1</v>
      </c>
      <c r="E4811" s="7">
        <v>320</v>
      </c>
      <c r="F4811" s="7">
        <v>0</v>
      </c>
      <c r="G4811" s="7">
        <v>0</v>
      </c>
      <c r="H4811" s="7">
        <v>0</v>
      </c>
      <c r="I4811" s="7">
        <v>320</v>
      </c>
      <c r="J4811" s="7">
        <v>0</v>
      </c>
      <c r="K4811" s="7">
        <v>320</v>
      </c>
      <c r="L4811" s="164">
        <v>1</v>
      </c>
      <c r="M4811" s="16">
        <v>0</v>
      </c>
      <c r="N4811" s="13">
        <v>46154</v>
      </c>
    </row>
    <row r="4812" spans="1:14" x14ac:dyDescent="0.15">
      <c r="A4812" s="163" t="s">
        <v>427</v>
      </c>
      <c r="B4812" s="164">
        <v>10633</v>
      </c>
      <c r="C4812" s="163" t="s">
        <v>727</v>
      </c>
      <c r="D4812" s="164">
        <v>3</v>
      </c>
      <c r="E4812" s="7">
        <v>477</v>
      </c>
      <c r="F4812" s="7">
        <v>0</v>
      </c>
      <c r="G4812" s="7">
        <v>0</v>
      </c>
      <c r="H4812" s="7">
        <v>0</v>
      </c>
      <c r="I4812" s="7">
        <v>477</v>
      </c>
      <c r="J4812" s="7">
        <v>0</v>
      </c>
      <c r="K4812" s="7">
        <v>477</v>
      </c>
      <c r="L4812" s="164">
        <v>1</v>
      </c>
      <c r="M4812" s="16">
        <v>0</v>
      </c>
      <c r="N4812" s="13">
        <v>46154</v>
      </c>
    </row>
    <row r="4813" spans="1:14" x14ac:dyDescent="0.15">
      <c r="A4813" s="163" t="s">
        <v>500</v>
      </c>
      <c r="B4813" s="164">
        <v>10494</v>
      </c>
      <c r="C4813" s="163" t="s">
        <v>98</v>
      </c>
      <c r="D4813" s="164">
        <v>2</v>
      </c>
      <c r="E4813" s="7">
        <v>76</v>
      </c>
      <c r="F4813" s="7">
        <v>0</v>
      </c>
      <c r="G4813" s="7">
        <v>0</v>
      </c>
      <c r="H4813" s="7">
        <v>0</v>
      </c>
      <c r="I4813" s="7">
        <v>76</v>
      </c>
      <c r="J4813" s="7">
        <v>0</v>
      </c>
      <c r="K4813" s="7">
        <v>76</v>
      </c>
      <c r="L4813" s="164">
        <v>1</v>
      </c>
      <c r="M4813" s="16">
        <v>0</v>
      </c>
      <c r="N4813" s="13">
        <v>46154</v>
      </c>
    </row>
    <row r="4814" spans="1:14" x14ac:dyDescent="0.15">
      <c r="A4814" s="163" t="s">
        <v>908</v>
      </c>
      <c r="B4814" s="164">
        <v>10879</v>
      </c>
      <c r="C4814" s="163" t="s">
        <v>462</v>
      </c>
      <c r="D4814" s="164">
        <v>1</v>
      </c>
      <c r="E4814" s="7">
        <v>369</v>
      </c>
      <c r="F4814" s="7">
        <v>0</v>
      </c>
      <c r="G4814" s="7">
        <v>0</v>
      </c>
      <c r="H4814" s="7">
        <v>0</v>
      </c>
      <c r="I4814" s="7">
        <v>369</v>
      </c>
      <c r="J4814" s="7">
        <v>0</v>
      </c>
      <c r="K4814" s="7">
        <v>369</v>
      </c>
      <c r="L4814" s="164">
        <v>1</v>
      </c>
      <c r="M4814" s="16">
        <v>0</v>
      </c>
      <c r="N4814" s="13">
        <v>46154</v>
      </c>
    </row>
    <row r="4815" spans="1:14" x14ac:dyDescent="0.15">
      <c r="A4815" s="163" t="s">
        <v>429</v>
      </c>
      <c r="B4815" s="164">
        <v>10632</v>
      </c>
      <c r="C4815" s="163" t="s">
        <v>727</v>
      </c>
      <c r="D4815" s="164">
        <v>1</v>
      </c>
      <c r="E4815" s="7">
        <v>159</v>
      </c>
      <c r="F4815" s="7">
        <v>0</v>
      </c>
      <c r="G4815" s="7">
        <v>0</v>
      </c>
      <c r="H4815" s="7">
        <v>0</v>
      </c>
      <c r="I4815" s="7">
        <v>159</v>
      </c>
      <c r="J4815" s="7">
        <v>0</v>
      </c>
      <c r="K4815" s="7">
        <v>159</v>
      </c>
      <c r="L4815" s="164">
        <v>1</v>
      </c>
      <c r="M4815" s="16">
        <v>0</v>
      </c>
      <c r="N4815" s="13">
        <v>46154</v>
      </c>
    </row>
    <row r="4816" spans="1:14" x14ac:dyDescent="0.15">
      <c r="A4816" s="163" t="s">
        <v>798</v>
      </c>
      <c r="B4816" s="164">
        <v>10660</v>
      </c>
      <c r="C4816" s="163" t="s">
        <v>9</v>
      </c>
      <c r="D4816" s="164">
        <v>1</v>
      </c>
      <c r="E4816" s="7">
        <v>265</v>
      </c>
      <c r="F4816" s="7">
        <v>0</v>
      </c>
      <c r="G4816" s="7">
        <v>0</v>
      </c>
      <c r="H4816" s="7">
        <v>0</v>
      </c>
      <c r="I4816" s="7">
        <v>265</v>
      </c>
      <c r="J4816" s="7">
        <v>0</v>
      </c>
      <c r="K4816" s="7">
        <v>265</v>
      </c>
      <c r="L4816" s="164">
        <v>1</v>
      </c>
      <c r="M4816" s="16">
        <v>0</v>
      </c>
      <c r="N4816" s="13">
        <v>46155</v>
      </c>
    </row>
    <row r="4817" spans="1:14" x14ac:dyDescent="0.15">
      <c r="A4817" s="163" t="s">
        <v>477</v>
      </c>
      <c r="B4817" s="164">
        <v>10449</v>
      </c>
      <c r="C4817" s="163" t="s">
        <v>38</v>
      </c>
      <c r="D4817" s="164">
        <v>1</v>
      </c>
      <c r="E4817" s="7">
        <v>260</v>
      </c>
      <c r="F4817" s="7">
        <v>0</v>
      </c>
      <c r="G4817" s="7">
        <v>0</v>
      </c>
      <c r="H4817" s="7">
        <v>0</v>
      </c>
      <c r="I4817" s="7">
        <v>260</v>
      </c>
      <c r="J4817" s="7">
        <v>0</v>
      </c>
      <c r="K4817" s="7">
        <v>260</v>
      </c>
      <c r="L4817" s="164">
        <v>1</v>
      </c>
      <c r="M4817" s="16">
        <v>0</v>
      </c>
      <c r="N4817" s="13">
        <v>46155</v>
      </c>
    </row>
    <row r="4818" spans="1:14" x14ac:dyDescent="0.15">
      <c r="A4818" s="163" t="s">
        <v>583</v>
      </c>
      <c r="B4818" s="164">
        <v>10158</v>
      </c>
      <c r="C4818" s="163" t="s">
        <v>519</v>
      </c>
      <c r="D4818" s="164">
        <v>1</v>
      </c>
      <c r="E4818" s="7">
        <v>385</v>
      </c>
      <c r="F4818" s="7">
        <v>0</v>
      </c>
      <c r="G4818" s="7">
        <v>0</v>
      </c>
      <c r="H4818" s="7">
        <v>77</v>
      </c>
      <c r="I4818" s="7">
        <v>308</v>
      </c>
      <c r="J4818" s="7">
        <v>0</v>
      </c>
      <c r="K4818" s="7">
        <v>308</v>
      </c>
      <c r="L4818" s="164">
        <v>1</v>
      </c>
      <c r="M4818" s="16">
        <v>0</v>
      </c>
      <c r="N4818" s="13">
        <v>46155</v>
      </c>
    </row>
    <row r="4819" spans="1:14" x14ac:dyDescent="0.15">
      <c r="A4819" s="163" t="s">
        <v>584</v>
      </c>
      <c r="B4819" s="164">
        <v>10069</v>
      </c>
      <c r="C4819" s="163" t="s">
        <v>481</v>
      </c>
      <c r="D4819" s="164">
        <v>1</v>
      </c>
      <c r="E4819" s="7">
        <v>355</v>
      </c>
      <c r="F4819" s="7">
        <v>0</v>
      </c>
      <c r="G4819" s="7">
        <v>0</v>
      </c>
      <c r="H4819" s="7">
        <v>0</v>
      </c>
      <c r="I4819" s="7">
        <v>355</v>
      </c>
      <c r="J4819" s="7">
        <v>0</v>
      </c>
      <c r="K4819" s="7">
        <v>355</v>
      </c>
      <c r="L4819" s="164">
        <v>1</v>
      </c>
      <c r="M4819" s="16">
        <v>0</v>
      </c>
      <c r="N4819" s="13">
        <v>46155</v>
      </c>
    </row>
    <row r="4820" spans="1:14" x14ac:dyDescent="0.15">
      <c r="A4820" s="163" t="s">
        <v>480</v>
      </c>
      <c r="B4820" s="164">
        <v>10225</v>
      </c>
      <c r="C4820" s="163" t="s">
        <v>481</v>
      </c>
      <c r="D4820" s="164">
        <v>1</v>
      </c>
      <c r="E4820" s="7">
        <v>255</v>
      </c>
      <c r="F4820" s="7">
        <v>0</v>
      </c>
      <c r="G4820" s="7">
        <v>0</v>
      </c>
      <c r="H4820" s="7">
        <v>0</v>
      </c>
      <c r="I4820" s="7">
        <v>255</v>
      </c>
      <c r="J4820" s="7">
        <v>0</v>
      </c>
      <c r="K4820" s="7">
        <v>255</v>
      </c>
      <c r="L4820" s="164">
        <v>1</v>
      </c>
      <c r="M4820" s="16">
        <v>0</v>
      </c>
      <c r="N4820" s="13">
        <v>46155</v>
      </c>
    </row>
    <row r="4821" spans="1:14" x14ac:dyDescent="0.15">
      <c r="A4821" s="163" t="s">
        <v>538</v>
      </c>
      <c r="B4821" s="164">
        <v>10645</v>
      </c>
      <c r="C4821" s="163" t="s">
        <v>519</v>
      </c>
      <c r="D4821" s="164">
        <v>2</v>
      </c>
      <c r="E4821" s="7">
        <v>680</v>
      </c>
      <c r="F4821" s="7">
        <v>0</v>
      </c>
      <c r="G4821" s="7">
        <v>0</v>
      </c>
      <c r="H4821" s="7">
        <v>0</v>
      </c>
      <c r="I4821" s="7">
        <v>680</v>
      </c>
      <c r="J4821" s="7">
        <v>0</v>
      </c>
      <c r="K4821" s="7">
        <v>680</v>
      </c>
      <c r="L4821" s="164">
        <v>1</v>
      </c>
      <c r="M4821" s="16">
        <v>0</v>
      </c>
      <c r="N4821" s="13">
        <v>46155</v>
      </c>
    </row>
    <row r="4822" spans="1:14" x14ac:dyDescent="0.15">
      <c r="A4822" s="163" t="s">
        <v>503</v>
      </c>
      <c r="B4822" s="164">
        <v>10044</v>
      </c>
      <c r="C4822" s="163" t="s">
        <v>481</v>
      </c>
      <c r="D4822" s="164">
        <v>3</v>
      </c>
      <c r="E4822" s="7">
        <v>780</v>
      </c>
      <c r="F4822" s="7">
        <v>0</v>
      </c>
      <c r="G4822" s="7">
        <v>0</v>
      </c>
      <c r="H4822" s="7">
        <v>0</v>
      </c>
      <c r="I4822" s="7">
        <v>780</v>
      </c>
      <c r="J4822" s="7">
        <v>0</v>
      </c>
      <c r="K4822" s="7">
        <v>780</v>
      </c>
      <c r="L4822" s="164">
        <v>1</v>
      </c>
      <c r="M4822" s="16">
        <v>0</v>
      </c>
      <c r="N4822" s="13">
        <v>46155</v>
      </c>
    </row>
    <row r="4823" spans="1:14" x14ac:dyDescent="0.15">
      <c r="A4823" s="163" t="s">
        <v>504</v>
      </c>
      <c r="B4823" s="164">
        <v>10125</v>
      </c>
      <c r="C4823" s="163" t="s">
        <v>483</v>
      </c>
      <c r="D4823" s="164">
        <v>1</v>
      </c>
      <c r="E4823" s="7">
        <v>275</v>
      </c>
      <c r="F4823" s="7">
        <v>0</v>
      </c>
      <c r="G4823" s="7">
        <v>0</v>
      </c>
      <c r="H4823" s="7">
        <v>0</v>
      </c>
      <c r="I4823" s="7">
        <v>275</v>
      </c>
      <c r="J4823" s="7">
        <v>0</v>
      </c>
      <c r="K4823" s="7">
        <v>275</v>
      </c>
      <c r="L4823" s="164">
        <v>1</v>
      </c>
      <c r="M4823" s="16">
        <v>0</v>
      </c>
      <c r="N4823" s="13">
        <v>46155</v>
      </c>
    </row>
    <row r="4824" spans="1:14" x14ac:dyDescent="0.15">
      <c r="A4824" s="163" t="s">
        <v>735</v>
      </c>
      <c r="B4824" s="164">
        <v>10652</v>
      </c>
      <c r="C4824" s="163" t="s">
        <v>483</v>
      </c>
      <c r="D4824" s="164">
        <v>1</v>
      </c>
      <c r="E4824" s="7">
        <v>315</v>
      </c>
      <c r="F4824" s="7">
        <v>0</v>
      </c>
      <c r="G4824" s="7">
        <v>0</v>
      </c>
      <c r="H4824" s="7">
        <v>0</v>
      </c>
      <c r="I4824" s="7">
        <v>315</v>
      </c>
      <c r="J4824" s="7">
        <v>0</v>
      </c>
      <c r="K4824" s="7">
        <v>315</v>
      </c>
      <c r="L4824" s="164">
        <v>1</v>
      </c>
      <c r="M4824" s="16">
        <v>0</v>
      </c>
      <c r="N4824" s="13">
        <v>46155</v>
      </c>
    </row>
    <row r="4825" spans="1:14" x14ac:dyDescent="0.15">
      <c r="A4825" s="163" t="s">
        <v>521</v>
      </c>
      <c r="B4825" s="164">
        <v>10095</v>
      </c>
      <c r="C4825" s="163" t="s">
        <v>483</v>
      </c>
      <c r="D4825" s="164">
        <v>1</v>
      </c>
      <c r="E4825" s="7">
        <v>260</v>
      </c>
      <c r="F4825" s="7">
        <v>0</v>
      </c>
      <c r="G4825" s="7">
        <v>0</v>
      </c>
      <c r="H4825" s="7">
        <v>0</v>
      </c>
      <c r="I4825" s="7">
        <v>260</v>
      </c>
      <c r="J4825" s="7">
        <v>0</v>
      </c>
      <c r="K4825" s="7">
        <v>260</v>
      </c>
      <c r="L4825" s="164">
        <v>1</v>
      </c>
      <c r="M4825" s="16">
        <v>0</v>
      </c>
      <c r="N4825" s="13">
        <v>46155</v>
      </c>
    </row>
    <row r="4826" spans="1:14" x14ac:dyDescent="0.15">
      <c r="A4826" s="163" t="s">
        <v>522</v>
      </c>
      <c r="B4826" s="164">
        <v>10055</v>
      </c>
      <c r="C4826" s="163" t="s">
        <v>481</v>
      </c>
      <c r="D4826" s="164">
        <v>1</v>
      </c>
      <c r="E4826" s="7">
        <v>260</v>
      </c>
      <c r="F4826" s="7">
        <v>0</v>
      </c>
      <c r="G4826" s="7">
        <v>0</v>
      </c>
      <c r="H4826" s="7">
        <v>0</v>
      </c>
      <c r="I4826" s="7">
        <v>260</v>
      </c>
      <c r="J4826" s="7">
        <v>0</v>
      </c>
      <c r="K4826" s="7">
        <v>260</v>
      </c>
      <c r="L4826" s="164">
        <v>1</v>
      </c>
      <c r="M4826" s="16">
        <v>0</v>
      </c>
      <c r="N4826" s="13">
        <v>46155</v>
      </c>
    </row>
    <row r="4827" spans="1:14" x14ac:dyDescent="0.15">
      <c r="A4827" s="163" t="s">
        <v>561</v>
      </c>
      <c r="B4827" s="164">
        <v>10088</v>
      </c>
      <c r="C4827" s="163" t="s">
        <v>481</v>
      </c>
      <c r="D4827" s="164">
        <v>2</v>
      </c>
      <c r="E4827" s="7">
        <v>550</v>
      </c>
      <c r="F4827" s="7">
        <v>0</v>
      </c>
      <c r="G4827" s="7">
        <v>0</v>
      </c>
      <c r="H4827" s="7">
        <v>0</v>
      </c>
      <c r="I4827" s="7">
        <v>550</v>
      </c>
      <c r="J4827" s="7">
        <v>0</v>
      </c>
      <c r="K4827" s="7">
        <v>550</v>
      </c>
      <c r="L4827" s="164">
        <v>1</v>
      </c>
      <c r="M4827" s="16">
        <v>0</v>
      </c>
      <c r="N4827" s="13">
        <v>46155</v>
      </c>
    </row>
    <row r="4828" spans="1:14" x14ac:dyDescent="0.15">
      <c r="A4828" s="163" t="s">
        <v>486</v>
      </c>
      <c r="B4828" s="164">
        <v>10075</v>
      </c>
      <c r="C4828" s="163" t="s">
        <v>481</v>
      </c>
      <c r="D4828" s="164">
        <v>1</v>
      </c>
      <c r="E4828" s="7">
        <v>275</v>
      </c>
      <c r="F4828" s="7">
        <v>0</v>
      </c>
      <c r="G4828" s="7">
        <v>0</v>
      </c>
      <c r="H4828" s="7">
        <v>0</v>
      </c>
      <c r="I4828" s="7">
        <v>275</v>
      </c>
      <c r="J4828" s="7">
        <v>0</v>
      </c>
      <c r="K4828" s="7">
        <v>275</v>
      </c>
      <c r="L4828" s="164">
        <v>1</v>
      </c>
      <c r="M4828" s="16">
        <v>0</v>
      </c>
      <c r="N4828" s="13">
        <v>46155</v>
      </c>
    </row>
    <row r="4829" spans="1:14" x14ac:dyDescent="0.15">
      <c r="A4829" s="163" t="s">
        <v>487</v>
      </c>
      <c r="B4829" s="164">
        <v>10442</v>
      </c>
      <c r="C4829" s="163" t="s">
        <v>99</v>
      </c>
      <c r="D4829" s="164">
        <v>2</v>
      </c>
      <c r="E4829" s="7">
        <v>166</v>
      </c>
      <c r="F4829" s="7">
        <v>0</v>
      </c>
      <c r="G4829" s="7">
        <v>0</v>
      </c>
      <c r="H4829" s="7">
        <v>0</v>
      </c>
      <c r="I4829" s="7">
        <v>166</v>
      </c>
      <c r="J4829" s="7">
        <v>0</v>
      </c>
      <c r="K4829" s="7">
        <v>166</v>
      </c>
      <c r="L4829" s="164">
        <v>1</v>
      </c>
      <c r="M4829" s="16">
        <v>0</v>
      </c>
      <c r="N4829" s="13">
        <v>46155</v>
      </c>
    </row>
    <row r="4830" spans="1:14" x14ac:dyDescent="0.15">
      <c r="A4830" s="163" t="s">
        <v>751</v>
      </c>
      <c r="B4830" s="164">
        <v>10439</v>
      </c>
      <c r="C4830" s="163" t="s">
        <v>99</v>
      </c>
      <c r="D4830" s="164">
        <v>1</v>
      </c>
      <c r="E4830" s="7">
        <v>119</v>
      </c>
      <c r="F4830" s="7">
        <v>0</v>
      </c>
      <c r="G4830" s="7">
        <v>0</v>
      </c>
      <c r="H4830" s="7">
        <v>0</v>
      </c>
      <c r="I4830" s="7">
        <v>119</v>
      </c>
      <c r="J4830" s="7">
        <v>0</v>
      </c>
      <c r="K4830" s="7">
        <v>119</v>
      </c>
      <c r="L4830" s="164">
        <v>1</v>
      </c>
      <c r="M4830" s="16">
        <v>0</v>
      </c>
      <c r="N4830" s="13">
        <v>46155</v>
      </c>
    </row>
    <row r="4831" spans="1:14" x14ac:dyDescent="0.15">
      <c r="A4831" s="163" t="s">
        <v>489</v>
      </c>
      <c r="B4831" s="164">
        <v>10445</v>
      </c>
      <c r="C4831" s="163" t="s">
        <v>99</v>
      </c>
      <c r="D4831" s="164">
        <v>1</v>
      </c>
      <c r="E4831" s="7">
        <v>195</v>
      </c>
      <c r="F4831" s="7">
        <v>0</v>
      </c>
      <c r="G4831" s="7">
        <v>0</v>
      </c>
      <c r="H4831" s="7">
        <v>0</v>
      </c>
      <c r="I4831" s="7">
        <v>195</v>
      </c>
      <c r="J4831" s="7">
        <v>0</v>
      </c>
      <c r="K4831" s="7">
        <v>195</v>
      </c>
      <c r="L4831" s="164">
        <v>1</v>
      </c>
      <c r="M4831" s="16">
        <v>0</v>
      </c>
      <c r="N4831" s="13">
        <v>46155</v>
      </c>
    </row>
    <row r="4832" spans="1:14" x14ac:dyDescent="0.15">
      <c r="A4832" s="163" t="s">
        <v>830</v>
      </c>
      <c r="B4832" s="164">
        <v>10042</v>
      </c>
      <c r="C4832" s="163" t="s">
        <v>99</v>
      </c>
      <c r="D4832" s="164">
        <v>1</v>
      </c>
      <c r="E4832" s="7">
        <v>145</v>
      </c>
      <c r="F4832" s="7">
        <v>0</v>
      </c>
      <c r="G4832" s="7">
        <v>0</v>
      </c>
      <c r="H4832" s="7">
        <v>0</v>
      </c>
      <c r="I4832" s="7">
        <v>145</v>
      </c>
      <c r="J4832" s="7">
        <v>0</v>
      </c>
      <c r="K4832" s="7">
        <v>145</v>
      </c>
      <c r="L4832" s="164">
        <v>1</v>
      </c>
      <c r="M4832" s="16">
        <v>0</v>
      </c>
      <c r="N4832" s="13">
        <v>46155</v>
      </c>
    </row>
    <row r="4833" spans="1:14" x14ac:dyDescent="0.15">
      <c r="A4833" s="163" t="s">
        <v>626</v>
      </c>
      <c r="B4833" s="164">
        <v>10471</v>
      </c>
      <c r="C4833" s="163" t="s">
        <v>5</v>
      </c>
      <c r="D4833" s="164">
        <v>1</v>
      </c>
      <c r="E4833" s="7">
        <v>495</v>
      </c>
      <c r="F4833" s="7">
        <v>0</v>
      </c>
      <c r="G4833" s="7">
        <v>0</v>
      </c>
      <c r="H4833" s="7">
        <v>0</v>
      </c>
      <c r="I4833" s="7">
        <v>495</v>
      </c>
      <c r="J4833" s="7">
        <v>0</v>
      </c>
      <c r="K4833" s="7">
        <v>495</v>
      </c>
      <c r="L4833" s="164">
        <v>1</v>
      </c>
      <c r="M4833" s="16">
        <v>0</v>
      </c>
      <c r="N4833" s="13">
        <v>46155</v>
      </c>
    </row>
    <row r="4834" spans="1:14" x14ac:dyDescent="0.15">
      <c r="A4834" s="163" t="s">
        <v>586</v>
      </c>
      <c r="B4834" s="164">
        <v>10213</v>
      </c>
      <c r="C4834" s="163" t="s">
        <v>491</v>
      </c>
      <c r="D4834" s="164">
        <v>2</v>
      </c>
      <c r="E4834" s="7">
        <v>490</v>
      </c>
      <c r="F4834" s="7">
        <v>0</v>
      </c>
      <c r="G4834" s="7">
        <v>0</v>
      </c>
      <c r="H4834" s="7">
        <v>0</v>
      </c>
      <c r="I4834" s="7">
        <v>490</v>
      </c>
      <c r="J4834" s="7">
        <v>0</v>
      </c>
      <c r="K4834" s="7">
        <v>490</v>
      </c>
      <c r="L4834" s="164">
        <v>1</v>
      </c>
      <c r="M4834" s="16">
        <v>0</v>
      </c>
      <c r="N4834" s="13">
        <v>46155</v>
      </c>
    </row>
    <row r="4835" spans="1:14" x14ac:dyDescent="0.15">
      <c r="A4835" s="163" t="s">
        <v>562</v>
      </c>
      <c r="B4835" s="164">
        <v>10218</v>
      </c>
      <c r="C4835" s="163" t="s">
        <v>491</v>
      </c>
      <c r="D4835" s="164">
        <v>2</v>
      </c>
      <c r="E4835" s="7">
        <v>490</v>
      </c>
      <c r="F4835" s="7">
        <v>0</v>
      </c>
      <c r="G4835" s="7">
        <v>0</v>
      </c>
      <c r="H4835" s="7">
        <v>0</v>
      </c>
      <c r="I4835" s="7">
        <v>490</v>
      </c>
      <c r="J4835" s="7">
        <v>0</v>
      </c>
      <c r="K4835" s="7">
        <v>490</v>
      </c>
      <c r="L4835" s="164">
        <v>1</v>
      </c>
      <c r="M4835" s="16">
        <v>0</v>
      </c>
      <c r="N4835" s="13">
        <v>46155</v>
      </c>
    </row>
    <row r="4836" spans="1:14" x14ac:dyDescent="0.15">
      <c r="A4836" s="163" t="s">
        <v>647</v>
      </c>
      <c r="B4836" s="164">
        <v>10224</v>
      </c>
      <c r="C4836" s="163" t="s">
        <v>491</v>
      </c>
      <c r="D4836" s="164">
        <v>1</v>
      </c>
      <c r="E4836" s="7">
        <v>255</v>
      </c>
      <c r="F4836" s="7">
        <v>0</v>
      </c>
      <c r="G4836" s="7">
        <v>0</v>
      </c>
      <c r="H4836" s="7">
        <v>0</v>
      </c>
      <c r="I4836" s="7">
        <v>255</v>
      </c>
      <c r="J4836" s="7">
        <v>0</v>
      </c>
      <c r="K4836" s="7">
        <v>255</v>
      </c>
      <c r="L4836" s="164">
        <v>1</v>
      </c>
      <c r="M4836" s="16">
        <v>0</v>
      </c>
      <c r="N4836" s="13">
        <v>46155</v>
      </c>
    </row>
    <row r="4837" spans="1:14" x14ac:dyDescent="0.15">
      <c r="A4837" s="163" t="s">
        <v>492</v>
      </c>
      <c r="B4837" s="164">
        <v>10216</v>
      </c>
      <c r="C4837" s="163" t="s">
        <v>491</v>
      </c>
      <c r="D4837" s="164">
        <v>1</v>
      </c>
      <c r="E4837" s="7">
        <v>245</v>
      </c>
      <c r="F4837" s="7">
        <v>0</v>
      </c>
      <c r="G4837" s="7">
        <v>0</v>
      </c>
      <c r="H4837" s="7">
        <v>0</v>
      </c>
      <c r="I4837" s="7">
        <v>245</v>
      </c>
      <c r="J4837" s="7">
        <v>0</v>
      </c>
      <c r="K4837" s="7">
        <v>245</v>
      </c>
      <c r="L4837" s="164">
        <v>1</v>
      </c>
      <c r="M4837" s="16">
        <v>0</v>
      </c>
      <c r="N4837" s="13">
        <v>46155</v>
      </c>
    </row>
    <row r="4838" spans="1:14" x14ac:dyDescent="0.15">
      <c r="A4838" s="163" t="s">
        <v>493</v>
      </c>
      <c r="B4838" s="164">
        <v>10264</v>
      </c>
      <c r="C4838" s="163" t="s">
        <v>9</v>
      </c>
      <c r="D4838" s="164">
        <v>1</v>
      </c>
      <c r="E4838" s="7">
        <v>190</v>
      </c>
      <c r="F4838" s="7">
        <v>0</v>
      </c>
      <c r="G4838" s="7">
        <v>0</v>
      </c>
      <c r="H4838" s="7">
        <v>0</v>
      </c>
      <c r="I4838" s="7">
        <v>190</v>
      </c>
      <c r="J4838" s="7">
        <v>0</v>
      </c>
      <c r="K4838" s="7">
        <v>190</v>
      </c>
      <c r="L4838" s="164">
        <v>1</v>
      </c>
      <c r="M4838" s="16">
        <v>0</v>
      </c>
      <c r="N4838" s="13">
        <v>46155</v>
      </c>
    </row>
    <row r="4839" spans="1:14" x14ac:dyDescent="0.15">
      <c r="A4839" s="163" t="s">
        <v>587</v>
      </c>
      <c r="B4839" s="164">
        <v>10381</v>
      </c>
      <c r="C4839" s="163" t="s">
        <v>9</v>
      </c>
      <c r="D4839" s="164">
        <v>1</v>
      </c>
      <c r="E4839" s="7">
        <v>225</v>
      </c>
      <c r="F4839" s="7">
        <v>0</v>
      </c>
      <c r="G4839" s="7">
        <v>0</v>
      </c>
      <c r="H4839" s="7">
        <v>0</v>
      </c>
      <c r="I4839" s="7">
        <v>225</v>
      </c>
      <c r="J4839" s="7">
        <v>0</v>
      </c>
      <c r="K4839" s="7">
        <v>225</v>
      </c>
      <c r="L4839" s="164">
        <v>1</v>
      </c>
      <c r="M4839" s="16">
        <v>0</v>
      </c>
      <c r="N4839" s="13">
        <v>46155</v>
      </c>
    </row>
    <row r="4840" spans="1:14" x14ac:dyDescent="0.15">
      <c r="A4840" s="163" t="s">
        <v>508</v>
      </c>
      <c r="B4840" s="164">
        <v>10370</v>
      </c>
      <c r="C4840" s="163" t="s">
        <v>9</v>
      </c>
      <c r="D4840" s="164">
        <v>1</v>
      </c>
      <c r="E4840" s="7">
        <v>310</v>
      </c>
      <c r="F4840" s="7">
        <v>0</v>
      </c>
      <c r="G4840" s="7">
        <v>0</v>
      </c>
      <c r="H4840" s="7">
        <v>0</v>
      </c>
      <c r="I4840" s="7">
        <v>310</v>
      </c>
      <c r="J4840" s="7">
        <v>0</v>
      </c>
      <c r="K4840" s="7">
        <v>310</v>
      </c>
      <c r="L4840" s="164">
        <v>1</v>
      </c>
      <c r="M4840" s="16">
        <v>0</v>
      </c>
      <c r="N4840" s="13">
        <v>46155</v>
      </c>
    </row>
    <row r="4841" spans="1:14" x14ac:dyDescent="0.15">
      <c r="A4841" s="163" t="s">
        <v>604</v>
      </c>
      <c r="B4841" s="164">
        <v>10685</v>
      </c>
      <c r="C4841" s="163" t="s">
        <v>9</v>
      </c>
      <c r="D4841" s="164">
        <v>1</v>
      </c>
      <c r="E4841" s="7">
        <v>225</v>
      </c>
      <c r="F4841" s="7">
        <v>0</v>
      </c>
      <c r="G4841" s="7">
        <v>0</v>
      </c>
      <c r="H4841" s="7">
        <v>0</v>
      </c>
      <c r="I4841" s="7">
        <v>225</v>
      </c>
      <c r="J4841" s="7">
        <v>0</v>
      </c>
      <c r="K4841" s="7">
        <v>225</v>
      </c>
      <c r="L4841" s="164">
        <v>1</v>
      </c>
      <c r="M4841" s="16">
        <v>0</v>
      </c>
      <c r="N4841" s="13">
        <v>46155</v>
      </c>
    </row>
    <row r="4842" spans="1:14" x14ac:dyDescent="0.15">
      <c r="A4842" s="163" t="s">
        <v>553</v>
      </c>
      <c r="B4842" s="164">
        <v>10481</v>
      </c>
      <c r="C4842" s="163" t="s">
        <v>77</v>
      </c>
      <c r="D4842" s="164">
        <v>1</v>
      </c>
      <c r="E4842" s="7">
        <v>860</v>
      </c>
      <c r="F4842" s="7">
        <v>0</v>
      </c>
      <c r="G4842" s="7">
        <v>0</v>
      </c>
      <c r="H4842" s="7">
        <v>0</v>
      </c>
      <c r="I4842" s="7">
        <v>860</v>
      </c>
      <c r="J4842" s="7">
        <v>0</v>
      </c>
      <c r="K4842" s="7">
        <v>860</v>
      </c>
      <c r="L4842" s="164">
        <v>1</v>
      </c>
      <c r="M4842" s="16">
        <v>0</v>
      </c>
      <c r="N4842" s="13">
        <v>46155</v>
      </c>
    </row>
    <row r="4843" spans="1:14" x14ac:dyDescent="0.15">
      <c r="A4843" s="163" t="s">
        <v>495</v>
      </c>
      <c r="B4843" s="164">
        <v>10354</v>
      </c>
      <c r="C4843" s="163" t="s">
        <v>19</v>
      </c>
      <c r="D4843" s="164">
        <v>1</v>
      </c>
      <c r="E4843" s="7">
        <v>350</v>
      </c>
      <c r="F4843" s="7">
        <v>0</v>
      </c>
      <c r="G4843" s="7">
        <v>0</v>
      </c>
      <c r="H4843" s="7">
        <v>0</v>
      </c>
      <c r="I4843" s="7">
        <v>350</v>
      </c>
      <c r="J4843" s="7">
        <v>0</v>
      </c>
      <c r="K4843" s="7">
        <v>350</v>
      </c>
      <c r="L4843" s="164">
        <v>1</v>
      </c>
      <c r="M4843" s="16">
        <v>0</v>
      </c>
      <c r="N4843" s="13">
        <v>46155</v>
      </c>
    </row>
    <row r="4844" spans="1:14" x14ac:dyDescent="0.15">
      <c r="A4844" s="163" t="s">
        <v>529</v>
      </c>
      <c r="B4844" s="164">
        <v>10353</v>
      </c>
      <c r="C4844" s="163" t="s">
        <v>19</v>
      </c>
      <c r="D4844" s="164">
        <v>1</v>
      </c>
      <c r="E4844" s="7">
        <v>350</v>
      </c>
      <c r="F4844" s="7">
        <v>0</v>
      </c>
      <c r="G4844" s="7">
        <v>0</v>
      </c>
      <c r="H4844" s="7">
        <v>0</v>
      </c>
      <c r="I4844" s="7">
        <v>350</v>
      </c>
      <c r="J4844" s="7">
        <v>0</v>
      </c>
      <c r="K4844" s="7">
        <v>350</v>
      </c>
      <c r="L4844" s="164">
        <v>1</v>
      </c>
      <c r="M4844" s="16">
        <v>0</v>
      </c>
      <c r="N4844" s="13">
        <v>46155</v>
      </c>
    </row>
    <row r="4845" spans="1:14" x14ac:dyDescent="0.15">
      <c r="A4845" s="163" t="s">
        <v>496</v>
      </c>
      <c r="B4845" s="164">
        <v>10360</v>
      </c>
      <c r="C4845" s="163" t="s">
        <v>19</v>
      </c>
      <c r="D4845" s="164">
        <v>1</v>
      </c>
      <c r="E4845" s="7">
        <v>385</v>
      </c>
      <c r="F4845" s="7">
        <v>0</v>
      </c>
      <c r="G4845" s="7">
        <v>0</v>
      </c>
      <c r="H4845" s="7">
        <v>0</v>
      </c>
      <c r="I4845" s="7">
        <v>385</v>
      </c>
      <c r="J4845" s="7">
        <v>0</v>
      </c>
      <c r="K4845" s="7">
        <v>385</v>
      </c>
      <c r="L4845" s="164">
        <v>1</v>
      </c>
      <c r="M4845" s="16">
        <v>0</v>
      </c>
      <c r="N4845" s="13">
        <v>46155</v>
      </c>
    </row>
    <row r="4846" spans="1:14" x14ac:dyDescent="0.15">
      <c r="A4846" s="163" t="s">
        <v>497</v>
      </c>
      <c r="B4846" s="164">
        <v>10359</v>
      </c>
      <c r="C4846" s="163" t="s">
        <v>19</v>
      </c>
      <c r="D4846" s="164">
        <v>1</v>
      </c>
      <c r="E4846" s="7">
        <v>385</v>
      </c>
      <c r="F4846" s="7">
        <v>0</v>
      </c>
      <c r="G4846" s="7">
        <v>0</v>
      </c>
      <c r="H4846" s="7">
        <v>0</v>
      </c>
      <c r="I4846" s="7">
        <v>385</v>
      </c>
      <c r="J4846" s="7">
        <v>0</v>
      </c>
      <c r="K4846" s="7">
        <v>385</v>
      </c>
      <c r="L4846" s="164">
        <v>1</v>
      </c>
      <c r="M4846" s="16">
        <v>0</v>
      </c>
      <c r="N4846" s="13">
        <v>46155</v>
      </c>
    </row>
    <row r="4847" spans="1:14" x14ac:dyDescent="0.15">
      <c r="A4847" s="163" t="s">
        <v>498</v>
      </c>
      <c r="B4847" s="164">
        <v>10356</v>
      </c>
      <c r="C4847" s="163" t="s">
        <v>19</v>
      </c>
      <c r="D4847" s="164">
        <v>1</v>
      </c>
      <c r="E4847" s="7">
        <v>360</v>
      </c>
      <c r="F4847" s="7">
        <v>0</v>
      </c>
      <c r="G4847" s="7">
        <v>0</v>
      </c>
      <c r="H4847" s="7">
        <v>72</v>
      </c>
      <c r="I4847" s="7">
        <v>288</v>
      </c>
      <c r="J4847" s="7">
        <v>0</v>
      </c>
      <c r="K4847" s="7">
        <v>288</v>
      </c>
      <c r="L4847" s="164">
        <v>1</v>
      </c>
      <c r="M4847" s="16">
        <v>0</v>
      </c>
      <c r="N4847" s="13">
        <v>46155</v>
      </c>
    </row>
    <row r="4848" spans="1:14" x14ac:dyDescent="0.15">
      <c r="A4848" s="163" t="s">
        <v>563</v>
      </c>
      <c r="B4848" s="164">
        <v>10432</v>
      </c>
      <c r="C4848" s="163" t="s">
        <v>13</v>
      </c>
      <c r="D4848" s="164">
        <v>1</v>
      </c>
      <c r="E4848" s="7">
        <v>315</v>
      </c>
      <c r="F4848" s="7">
        <v>0</v>
      </c>
      <c r="G4848" s="7">
        <v>0</v>
      </c>
      <c r="H4848" s="7">
        <v>0</v>
      </c>
      <c r="I4848" s="7">
        <v>315</v>
      </c>
      <c r="J4848" s="7">
        <v>0</v>
      </c>
      <c r="K4848" s="7">
        <v>315</v>
      </c>
      <c r="L4848" s="164">
        <v>1</v>
      </c>
      <c r="M4848" s="16">
        <v>0</v>
      </c>
      <c r="N4848" s="13">
        <v>46155</v>
      </c>
    </row>
    <row r="4849" spans="1:14" x14ac:dyDescent="0.15">
      <c r="A4849" s="163" t="s">
        <v>565</v>
      </c>
      <c r="B4849" s="164">
        <v>10403</v>
      </c>
      <c r="C4849" s="163" t="s">
        <v>35</v>
      </c>
      <c r="D4849" s="164">
        <v>1</v>
      </c>
      <c r="E4849" s="7">
        <v>335</v>
      </c>
      <c r="F4849" s="7">
        <v>0</v>
      </c>
      <c r="G4849" s="7">
        <v>0</v>
      </c>
      <c r="H4849" s="7">
        <v>0</v>
      </c>
      <c r="I4849" s="7">
        <v>335</v>
      </c>
      <c r="J4849" s="7">
        <v>0</v>
      </c>
      <c r="K4849" s="7">
        <v>335</v>
      </c>
      <c r="L4849" s="164">
        <v>1</v>
      </c>
      <c r="M4849" s="16">
        <v>0</v>
      </c>
      <c r="N4849" s="13">
        <v>46155</v>
      </c>
    </row>
    <row r="4850" spans="1:14" x14ac:dyDescent="0.15">
      <c r="A4850" s="163" t="s">
        <v>427</v>
      </c>
      <c r="B4850" s="164">
        <v>10633</v>
      </c>
      <c r="C4850" s="163" t="s">
        <v>727</v>
      </c>
      <c r="D4850" s="164">
        <v>2</v>
      </c>
      <c r="E4850" s="7">
        <v>318</v>
      </c>
      <c r="F4850" s="7">
        <v>0</v>
      </c>
      <c r="G4850" s="7">
        <v>0</v>
      </c>
      <c r="H4850" s="7">
        <v>0</v>
      </c>
      <c r="I4850" s="7">
        <v>318</v>
      </c>
      <c r="J4850" s="7">
        <v>0</v>
      </c>
      <c r="K4850" s="7">
        <v>318</v>
      </c>
      <c r="L4850" s="164">
        <v>1</v>
      </c>
      <c r="M4850" s="16">
        <v>0</v>
      </c>
      <c r="N4850" s="13">
        <v>46155</v>
      </c>
    </row>
    <row r="4851" spans="1:14" x14ac:dyDescent="0.15">
      <c r="A4851" s="163" t="s">
        <v>874</v>
      </c>
      <c r="B4851" s="164">
        <v>10746</v>
      </c>
      <c r="C4851" s="163" t="s">
        <v>727</v>
      </c>
      <c r="D4851" s="164">
        <v>1</v>
      </c>
      <c r="E4851" s="7">
        <v>209</v>
      </c>
      <c r="F4851" s="7">
        <v>0</v>
      </c>
      <c r="G4851" s="7">
        <v>0</v>
      </c>
      <c r="H4851" s="7">
        <v>0</v>
      </c>
      <c r="I4851" s="7">
        <v>209</v>
      </c>
      <c r="J4851" s="7">
        <v>0</v>
      </c>
      <c r="K4851" s="7">
        <v>209</v>
      </c>
      <c r="L4851" s="164">
        <v>1</v>
      </c>
      <c r="M4851" s="16">
        <v>0</v>
      </c>
      <c r="N4851" s="13">
        <v>46155</v>
      </c>
    </row>
    <row r="4852" spans="1:14" x14ac:dyDescent="0.15">
      <c r="A4852" s="163" t="s">
        <v>901</v>
      </c>
      <c r="B4852" s="164">
        <v>10924</v>
      </c>
      <c r="C4852" s="163" t="s">
        <v>727</v>
      </c>
      <c r="D4852" s="164">
        <v>1</v>
      </c>
      <c r="E4852" s="7">
        <v>159</v>
      </c>
      <c r="F4852" s="7">
        <v>0</v>
      </c>
      <c r="G4852" s="7">
        <v>0</v>
      </c>
      <c r="H4852" s="7">
        <v>0</v>
      </c>
      <c r="I4852" s="7">
        <v>159</v>
      </c>
      <c r="J4852" s="7">
        <v>0</v>
      </c>
      <c r="K4852" s="7">
        <v>159</v>
      </c>
      <c r="L4852" s="164">
        <v>1</v>
      </c>
      <c r="M4852" s="16">
        <v>0</v>
      </c>
      <c r="N4852" s="13">
        <v>46155</v>
      </c>
    </row>
    <row r="4853" spans="1:14" x14ac:dyDescent="0.15">
      <c r="A4853" s="163" t="s">
        <v>798</v>
      </c>
      <c r="B4853" s="164">
        <v>10660</v>
      </c>
      <c r="C4853" s="163" t="s">
        <v>9</v>
      </c>
      <c r="D4853" s="164">
        <v>1</v>
      </c>
      <c r="E4853" s="7">
        <v>265</v>
      </c>
      <c r="F4853" s="7">
        <v>0</v>
      </c>
      <c r="G4853" s="7">
        <v>0</v>
      </c>
      <c r="H4853" s="7">
        <v>26.5</v>
      </c>
      <c r="I4853" s="7">
        <v>238.5</v>
      </c>
      <c r="J4853" s="7">
        <v>0</v>
      </c>
      <c r="K4853" s="7">
        <v>238.5</v>
      </c>
      <c r="L4853" s="164">
        <v>1</v>
      </c>
      <c r="M4853" s="16">
        <v>0</v>
      </c>
      <c r="N4853" s="13">
        <v>46156</v>
      </c>
    </row>
    <row r="4854" spans="1:14" x14ac:dyDescent="0.15">
      <c r="A4854" s="163" t="s">
        <v>501</v>
      </c>
      <c r="B4854" s="164">
        <v>10450</v>
      </c>
      <c r="C4854" s="163" t="s">
        <v>38</v>
      </c>
      <c r="D4854" s="164">
        <v>1</v>
      </c>
      <c r="E4854" s="7">
        <v>470</v>
      </c>
      <c r="F4854" s="7">
        <v>0</v>
      </c>
      <c r="G4854" s="7">
        <v>0</v>
      </c>
      <c r="H4854" s="7">
        <v>45.55</v>
      </c>
      <c r="I4854" s="7">
        <v>424.45</v>
      </c>
      <c r="J4854" s="7">
        <v>0</v>
      </c>
      <c r="K4854" s="7">
        <v>424.45</v>
      </c>
      <c r="L4854" s="164">
        <v>1</v>
      </c>
      <c r="M4854" s="16">
        <v>0</v>
      </c>
      <c r="N4854" s="13">
        <v>46156</v>
      </c>
    </row>
    <row r="4855" spans="1:14" x14ac:dyDescent="0.15">
      <c r="A4855" s="163" t="s">
        <v>479</v>
      </c>
      <c r="B4855" s="164">
        <v>10396</v>
      </c>
      <c r="C4855" s="163" t="s">
        <v>32</v>
      </c>
      <c r="D4855" s="164">
        <v>2</v>
      </c>
      <c r="E4855" s="7">
        <v>1110</v>
      </c>
      <c r="F4855" s="7">
        <v>0</v>
      </c>
      <c r="G4855" s="7">
        <v>0</v>
      </c>
      <c r="H4855" s="7">
        <v>53.79</v>
      </c>
      <c r="I4855" s="7">
        <v>1056.21</v>
      </c>
      <c r="J4855" s="7">
        <v>0</v>
      </c>
      <c r="K4855" s="7">
        <v>1056.21</v>
      </c>
      <c r="L4855" s="164">
        <v>1</v>
      </c>
      <c r="M4855" s="16">
        <v>0</v>
      </c>
      <c r="N4855" s="13">
        <v>46156</v>
      </c>
    </row>
    <row r="4856" spans="1:14" x14ac:dyDescent="0.15">
      <c r="A4856" s="163" t="s">
        <v>503</v>
      </c>
      <c r="B4856" s="164">
        <v>10044</v>
      </c>
      <c r="C4856" s="163" t="s">
        <v>481</v>
      </c>
      <c r="D4856" s="164">
        <v>1</v>
      </c>
      <c r="E4856" s="7">
        <v>260</v>
      </c>
      <c r="F4856" s="7">
        <v>0</v>
      </c>
      <c r="G4856" s="7">
        <v>0</v>
      </c>
      <c r="H4856" s="7">
        <v>0</v>
      </c>
      <c r="I4856" s="7">
        <v>260</v>
      </c>
      <c r="J4856" s="7">
        <v>0</v>
      </c>
      <c r="K4856" s="7">
        <v>260</v>
      </c>
      <c r="L4856" s="164">
        <v>1</v>
      </c>
      <c r="M4856" s="16">
        <v>0</v>
      </c>
      <c r="N4856" s="13">
        <v>46156</v>
      </c>
    </row>
    <row r="4857" spans="1:14" x14ac:dyDescent="0.15">
      <c r="A4857" s="163" t="s">
        <v>504</v>
      </c>
      <c r="B4857" s="164">
        <v>10125</v>
      </c>
      <c r="C4857" s="163" t="s">
        <v>483</v>
      </c>
      <c r="D4857" s="164">
        <v>1</v>
      </c>
      <c r="E4857" s="7">
        <v>275</v>
      </c>
      <c r="F4857" s="7">
        <v>0</v>
      </c>
      <c r="G4857" s="7">
        <v>0</v>
      </c>
      <c r="H4857" s="7">
        <v>0</v>
      </c>
      <c r="I4857" s="7">
        <v>275</v>
      </c>
      <c r="J4857" s="7">
        <v>0</v>
      </c>
      <c r="K4857" s="7">
        <v>275</v>
      </c>
      <c r="L4857" s="164">
        <v>1</v>
      </c>
      <c r="M4857" s="16">
        <v>0</v>
      </c>
      <c r="N4857" s="13">
        <v>46156</v>
      </c>
    </row>
    <row r="4858" spans="1:14" x14ac:dyDescent="0.15">
      <c r="A4858" s="163" t="s">
        <v>539</v>
      </c>
      <c r="B4858" s="164">
        <v>10130</v>
      </c>
      <c r="C4858" s="163" t="s">
        <v>483</v>
      </c>
      <c r="D4858" s="164">
        <v>1</v>
      </c>
      <c r="E4858" s="7">
        <v>385</v>
      </c>
      <c r="F4858" s="7">
        <v>0</v>
      </c>
      <c r="G4858" s="7">
        <v>0</v>
      </c>
      <c r="H4858" s="7">
        <v>0</v>
      </c>
      <c r="I4858" s="7">
        <v>385</v>
      </c>
      <c r="J4858" s="7">
        <v>0</v>
      </c>
      <c r="K4858" s="7">
        <v>385</v>
      </c>
      <c r="L4858" s="164">
        <v>1</v>
      </c>
      <c r="M4858" s="16">
        <v>0</v>
      </c>
      <c r="N4858" s="13">
        <v>46156</v>
      </c>
    </row>
    <row r="4859" spans="1:14" x14ac:dyDescent="0.15">
      <c r="A4859" s="163" t="s">
        <v>521</v>
      </c>
      <c r="B4859" s="164">
        <v>10095</v>
      </c>
      <c r="C4859" s="163" t="s">
        <v>483</v>
      </c>
      <c r="D4859" s="164">
        <v>1</v>
      </c>
      <c r="E4859" s="7">
        <v>260</v>
      </c>
      <c r="F4859" s="7">
        <v>0</v>
      </c>
      <c r="G4859" s="7">
        <v>0</v>
      </c>
      <c r="H4859" s="7">
        <v>52</v>
      </c>
      <c r="I4859" s="7">
        <v>208</v>
      </c>
      <c r="J4859" s="7">
        <v>0</v>
      </c>
      <c r="K4859" s="7">
        <v>208</v>
      </c>
      <c r="L4859" s="164">
        <v>1</v>
      </c>
      <c r="M4859" s="16">
        <v>0</v>
      </c>
      <c r="N4859" s="13">
        <v>46156</v>
      </c>
    </row>
    <row r="4860" spans="1:14" x14ac:dyDescent="0.15">
      <c r="A4860" s="163" t="s">
        <v>487</v>
      </c>
      <c r="B4860" s="164">
        <v>10442</v>
      </c>
      <c r="C4860" s="163" t="s">
        <v>99</v>
      </c>
      <c r="D4860" s="164">
        <v>5</v>
      </c>
      <c r="E4860" s="7">
        <v>415</v>
      </c>
      <c r="F4860" s="7">
        <v>0</v>
      </c>
      <c r="G4860" s="7">
        <v>0</v>
      </c>
      <c r="H4860" s="7">
        <v>16.100000000000001</v>
      </c>
      <c r="I4860" s="7">
        <v>398.9</v>
      </c>
      <c r="J4860" s="7">
        <v>0</v>
      </c>
      <c r="K4860" s="7">
        <v>398.9</v>
      </c>
      <c r="L4860" s="164">
        <v>1</v>
      </c>
      <c r="M4860" s="16">
        <v>0</v>
      </c>
      <c r="N4860" s="13">
        <v>46156</v>
      </c>
    </row>
    <row r="4861" spans="1:14" x14ac:dyDescent="0.15">
      <c r="A4861" s="163" t="s">
        <v>585</v>
      </c>
      <c r="B4861" s="164">
        <v>10441</v>
      </c>
      <c r="C4861" s="163" t="s">
        <v>99</v>
      </c>
      <c r="D4861" s="164">
        <v>1</v>
      </c>
      <c r="E4861" s="7">
        <v>250</v>
      </c>
      <c r="F4861" s="7">
        <v>0</v>
      </c>
      <c r="G4861" s="7">
        <v>0</v>
      </c>
      <c r="H4861" s="7">
        <v>24.23</v>
      </c>
      <c r="I4861" s="7">
        <v>225.77</v>
      </c>
      <c r="J4861" s="7">
        <v>0</v>
      </c>
      <c r="K4861" s="7">
        <v>225.77</v>
      </c>
      <c r="L4861" s="164">
        <v>1</v>
      </c>
      <c r="M4861" s="16">
        <v>0</v>
      </c>
      <c r="N4861" s="13">
        <v>46156</v>
      </c>
    </row>
    <row r="4862" spans="1:14" x14ac:dyDescent="0.15">
      <c r="A4862" s="163" t="s">
        <v>542</v>
      </c>
      <c r="B4862" s="164">
        <v>10436</v>
      </c>
      <c r="C4862" s="163" t="s">
        <v>99</v>
      </c>
      <c r="D4862" s="164">
        <v>2</v>
      </c>
      <c r="E4862" s="7">
        <v>90</v>
      </c>
      <c r="F4862" s="7">
        <v>0</v>
      </c>
      <c r="G4862" s="7">
        <v>0</v>
      </c>
      <c r="H4862" s="7">
        <v>8.73</v>
      </c>
      <c r="I4862" s="7">
        <v>81.27</v>
      </c>
      <c r="J4862" s="7">
        <v>0</v>
      </c>
      <c r="K4862" s="7">
        <v>81.27</v>
      </c>
      <c r="L4862" s="164">
        <v>1</v>
      </c>
      <c r="M4862" s="16">
        <v>0</v>
      </c>
      <c r="N4862" s="13">
        <v>46156</v>
      </c>
    </row>
    <row r="4863" spans="1:14" x14ac:dyDescent="0.15">
      <c r="A4863" s="163" t="s">
        <v>506</v>
      </c>
      <c r="B4863" s="164">
        <v>10221</v>
      </c>
      <c r="C4863" s="163" t="s">
        <v>491</v>
      </c>
      <c r="D4863" s="164">
        <v>1</v>
      </c>
      <c r="E4863" s="7">
        <v>255</v>
      </c>
      <c r="F4863" s="7">
        <v>0</v>
      </c>
      <c r="G4863" s="7">
        <v>0</v>
      </c>
      <c r="H4863" s="7">
        <v>0</v>
      </c>
      <c r="I4863" s="7">
        <v>255</v>
      </c>
      <c r="J4863" s="7">
        <v>0</v>
      </c>
      <c r="K4863" s="7">
        <v>255</v>
      </c>
      <c r="L4863" s="164">
        <v>1</v>
      </c>
      <c r="M4863" s="16">
        <v>0</v>
      </c>
      <c r="N4863" s="13">
        <v>46156</v>
      </c>
    </row>
    <row r="4864" spans="1:14" x14ac:dyDescent="0.15">
      <c r="A4864" s="163" t="s">
        <v>562</v>
      </c>
      <c r="B4864" s="164">
        <v>10218</v>
      </c>
      <c r="C4864" s="163" t="s">
        <v>491</v>
      </c>
      <c r="D4864" s="164">
        <v>1</v>
      </c>
      <c r="E4864" s="7">
        <v>245</v>
      </c>
      <c r="F4864" s="7">
        <v>0</v>
      </c>
      <c r="G4864" s="7">
        <v>0</v>
      </c>
      <c r="H4864" s="7">
        <v>0</v>
      </c>
      <c r="I4864" s="7">
        <v>245</v>
      </c>
      <c r="J4864" s="7">
        <v>0</v>
      </c>
      <c r="K4864" s="7">
        <v>245</v>
      </c>
      <c r="L4864" s="164">
        <v>1</v>
      </c>
      <c r="M4864" s="16">
        <v>0</v>
      </c>
      <c r="N4864" s="13">
        <v>46156</v>
      </c>
    </row>
    <row r="4865" spans="1:14" x14ac:dyDescent="0.15">
      <c r="A4865" s="163" t="s">
        <v>647</v>
      </c>
      <c r="B4865" s="164">
        <v>10224</v>
      </c>
      <c r="C4865" s="163" t="s">
        <v>491</v>
      </c>
      <c r="D4865" s="164">
        <v>1</v>
      </c>
      <c r="E4865" s="7">
        <v>255</v>
      </c>
      <c r="F4865" s="7">
        <v>0</v>
      </c>
      <c r="G4865" s="7">
        <v>0</v>
      </c>
      <c r="H4865" s="7">
        <v>0</v>
      </c>
      <c r="I4865" s="7">
        <v>255</v>
      </c>
      <c r="J4865" s="7">
        <v>0</v>
      </c>
      <c r="K4865" s="7">
        <v>255</v>
      </c>
      <c r="L4865" s="164">
        <v>1</v>
      </c>
      <c r="M4865" s="16">
        <v>0</v>
      </c>
      <c r="N4865" s="13">
        <v>46156</v>
      </c>
    </row>
    <row r="4866" spans="1:14" x14ac:dyDescent="0.15">
      <c r="A4866" s="163" t="s">
        <v>493</v>
      </c>
      <c r="B4866" s="164">
        <v>10264</v>
      </c>
      <c r="C4866" s="163" t="s">
        <v>9</v>
      </c>
      <c r="D4866" s="164">
        <v>11</v>
      </c>
      <c r="E4866" s="7">
        <v>2090</v>
      </c>
      <c r="F4866" s="7">
        <v>0</v>
      </c>
      <c r="G4866" s="7">
        <v>0</v>
      </c>
      <c r="H4866" s="7">
        <v>110</v>
      </c>
      <c r="I4866" s="7">
        <v>1980</v>
      </c>
      <c r="J4866" s="7">
        <v>0</v>
      </c>
      <c r="K4866" s="7">
        <v>1980</v>
      </c>
      <c r="L4866" s="164">
        <v>1</v>
      </c>
      <c r="M4866" s="16">
        <v>0</v>
      </c>
      <c r="N4866" s="13">
        <v>46156</v>
      </c>
    </row>
    <row r="4867" spans="1:14" x14ac:dyDescent="0.15">
      <c r="A4867" s="163" t="s">
        <v>557</v>
      </c>
      <c r="B4867" s="164">
        <v>10368</v>
      </c>
      <c r="C4867" s="163" t="s">
        <v>9</v>
      </c>
      <c r="D4867" s="164">
        <v>1</v>
      </c>
      <c r="E4867" s="7">
        <v>265</v>
      </c>
      <c r="F4867" s="7">
        <v>0</v>
      </c>
      <c r="G4867" s="7">
        <v>0</v>
      </c>
      <c r="H4867" s="7">
        <v>0</v>
      </c>
      <c r="I4867" s="7">
        <v>265</v>
      </c>
      <c r="J4867" s="7">
        <v>0</v>
      </c>
      <c r="K4867" s="7">
        <v>265</v>
      </c>
      <c r="L4867" s="164">
        <v>1</v>
      </c>
      <c r="M4867" s="16">
        <v>0</v>
      </c>
      <c r="N4867" s="13">
        <v>46156</v>
      </c>
    </row>
    <row r="4868" spans="1:14" x14ac:dyDescent="0.15">
      <c r="A4868" s="163" t="s">
        <v>494</v>
      </c>
      <c r="B4868" s="164">
        <v>10377</v>
      </c>
      <c r="C4868" s="163" t="s">
        <v>9</v>
      </c>
      <c r="D4868" s="164">
        <v>3</v>
      </c>
      <c r="E4868" s="7">
        <v>1035</v>
      </c>
      <c r="F4868" s="7">
        <v>0</v>
      </c>
      <c r="G4868" s="7">
        <v>0</v>
      </c>
      <c r="H4868" s="7">
        <v>98.02</v>
      </c>
      <c r="I4868" s="7">
        <v>936.98</v>
      </c>
      <c r="J4868" s="7">
        <v>0</v>
      </c>
      <c r="K4868" s="7">
        <v>936.98</v>
      </c>
      <c r="L4868" s="164">
        <v>1</v>
      </c>
      <c r="M4868" s="16">
        <v>0</v>
      </c>
      <c r="N4868" s="13">
        <v>46156</v>
      </c>
    </row>
    <row r="4869" spans="1:14" x14ac:dyDescent="0.15">
      <c r="A4869" s="163" t="s">
        <v>825</v>
      </c>
      <c r="B4869" s="164">
        <v>10378</v>
      </c>
      <c r="C4869" s="163" t="s">
        <v>9</v>
      </c>
      <c r="D4869" s="164">
        <v>1</v>
      </c>
      <c r="E4869" s="7">
        <v>285</v>
      </c>
      <c r="F4869" s="7">
        <v>0</v>
      </c>
      <c r="G4869" s="7">
        <v>0</v>
      </c>
      <c r="H4869" s="7">
        <v>28.35</v>
      </c>
      <c r="I4869" s="7">
        <v>256.64999999999998</v>
      </c>
      <c r="J4869" s="7">
        <v>0</v>
      </c>
      <c r="K4869" s="7">
        <v>256.64999999999998</v>
      </c>
      <c r="L4869" s="164">
        <v>1</v>
      </c>
      <c r="M4869" s="16">
        <v>0</v>
      </c>
      <c r="N4869" s="13">
        <v>46156</v>
      </c>
    </row>
    <row r="4870" spans="1:14" x14ac:dyDescent="0.15">
      <c r="A4870" s="163" t="s">
        <v>526</v>
      </c>
      <c r="B4870" s="164">
        <v>10363</v>
      </c>
      <c r="C4870" s="163" t="s">
        <v>9</v>
      </c>
      <c r="D4870" s="164">
        <v>1</v>
      </c>
      <c r="E4870" s="7">
        <v>265</v>
      </c>
      <c r="F4870" s="7">
        <v>0</v>
      </c>
      <c r="G4870" s="7">
        <v>0</v>
      </c>
      <c r="H4870" s="7">
        <v>22.55</v>
      </c>
      <c r="I4870" s="7">
        <v>242.45</v>
      </c>
      <c r="J4870" s="7">
        <v>0</v>
      </c>
      <c r="K4870" s="7">
        <v>242.45</v>
      </c>
      <c r="L4870" s="164">
        <v>1</v>
      </c>
      <c r="M4870" s="16">
        <v>0</v>
      </c>
      <c r="N4870" s="13">
        <v>46156</v>
      </c>
    </row>
    <row r="4871" spans="1:14" x14ac:dyDescent="0.15">
      <c r="A4871" s="163" t="s">
        <v>527</v>
      </c>
      <c r="B4871" s="164">
        <v>10382</v>
      </c>
      <c r="C4871" s="163" t="s">
        <v>9</v>
      </c>
      <c r="D4871" s="164">
        <v>1</v>
      </c>
      <c r="E4871" s="7">
        <v>235</v>
      </c>
      <c r="F4871" s="7">
        <v>0</v>
      </c>
      <c r="G4871" s="7">
        <v>0</v>
      </c>
      <c r="H4871" s="7">
        <v>23.5</v>
      </c>
      <c r="I4871" s="7">
        <v>211.5</v>
      </c>
      <c r="J4871" s="7">
        <v>0</v>
      </c>
      <c r="K4871" s="7">
        <v>211.5</v>
      </c>
      <c r="L4871" s="164">
        <v>1</v>
      </c>
      <c r="M4871" s="16">
        <v>0</v>
      </c>
      <c r="N4871" s="13">
        <v>46156</v>
      </c>
    </row>
    <row r="4872" spans="1:14" x14ac:dyDescent="0.15">
      <c r="A4872" s="163" t="s">
        <v>495</v>
      </c>
      <c r="B4872" s="164">
        <v>10354</v>
      </c>
      <c r="C4872" s="163" t="s">
        <v>19</v>
      </c>
      <c r="D4872" s="164">
        <v>1</v>
      </c>
      <c r="E4872" s="7">
        <v>350</v>
      </c>
      <c r="F4872" s="7">
        <v>0</v>
      </c>
      <c r="G4872" s="7">
        <v>0</v>
      </c>
      <c r="H4872" s="7">
        <v>33.93</v>
      </c>
      <c r="I4872" s="7">
        <v>316.07</v>
      </c>
      <c r="J4872" s="7">
        <v>0</v>
      </c>
      <c r="K4872" s="7">
        <v>316.07</v>
      </c>
      <c r="L4872" s="164">
        <v>1</v>
      </c>
      <c r="M4872" s="16">
        <v>0</v>
      </c>
      <c r="N4872" s="13">
        <v>46156</v>
      </c>
    </row>
    <row r="4873" spans="1:14" x14ac:dyDescent="0.15">
      <c r="A4873" s="163" t="s">
        <v>497</v>
      </c>
      <c r="B4873" s="164">
        <v>10359</v>
      </c>
      <c r="C4873" s="163" t="s">
        <v>19</v>
      </c>
      <c r="D4873" s="164">
        <v>2</v>
      </c>
      <c r="E4873" s="7">
        <v>770</v>
      </c>
      <c r="F4873" s="7">
        <v>0</v>
      </c>
      <c r="G4873" s="7">
        <v>0</v>
      </c>
      <c r="H4873" s="7">
        <v>37.32</v>
      </c>
      <c r="I4873" s="7">
        <v>732.68</v>
      </c>
      <c r="J4873" s="7">
        <v>0</v>
      </c>
      <c r="K4873" s="7">
        <v>732.68</v>
      </c>
      <c r="L4873" s="164">
        <v>1</v>
      </c>
      <c r="M4873" s="16">
        <v>0</v>
      </c>
      <c r="N4873" s="13">
        <v>46156</v>
      </c>
    </row>
    <row r="4874" spans="1:14" x14ac:dyDescent="0.15">
      <c r="A4874" s="163" t="s">
        <v>546</v>
      </c>
      <c r="B4874" s="164">
        <v>10391</v>
      </c>
      <c r="C4874" s="163" t="s">
        <v>31</v>
      </c>
      <c r="D4874" s="164">
        <v>1</v>
      </c>
      <c r="E4874" s="7">
        <v>325</v>
      </c>
      <c r="F4874" s="7">
        <v>0</v>
      </c>
      <c r="G4874" s="7">
        <v>0</v>
      </c>
      <c r="H4874" s="7">
        <v>0</v>
      </c>
      <c r="I4874" s="7">
        <v>325</v>
      </c>
      <c r="J4874" s="7">
        <v>0</v>
      </c>
      <c r="K4874" s="7">
        <v>325</v>
      </c>
      <c r="L4874" s="164">
        <v>1</v>
      </c>
      <c r="M4874" s="16">
        <v>0</v>
      </c>
      <c r="N4874" s="13">
        <v>46156</v>
      </c>
    </row>
    <row r="4875" spans="1:14" x14ac:dyDescent="0.15">
      <c r="A4875" s="163" t="s">
        <v>718</v>
      </c>
      <c r="B4875" s="164">
        <v>10392</v>
      </c>
      <c r="C4875" s="163" t="s">
        <v>31</v>
      </c>
      <c r="D4875" s="164">
        <v>1</v>
      </c>
      <c r="E4875" s="7">
        <v>315</v>
      </c>
      <c r="F4875" s="7">
        <v>0</v>
      </c>
      <c r="G4875" s="7">
        <v>0</v>
      </c>
      <c r="H4875" s="7">
        <v>0</v>
      </c>
      <c r="I4875" s="7">
        <v>315</v>
      </c>
      <c r="J4875" s="7">
        <v>0</v>
      </c>
      <c r="K4875" s="7">
        <v>315</v>
      </c>
      <c r="L4875" s="164">
        <v>1</v>
      </c>
      <c r="M4875" s="16">
        <v>0</v>
      </c>
      <c r="N4875" s="13">
        <v>46156</v>
      </c>
    </row>
    <row r="4876" spans="1:14" x14ac:dyDescent="0.15">
      <c r="A4876" s="163" t="s">
        <v>512</v>
      </c>
      <c r="B4876" s="164">
        <v>10427</v>
      </c>
      <c r="C4876" s="163" t="s">
        <v>12</v>
      </c>
      <c r="D4876" s="164">
        <v>2</v>
      </c>
      <c r="E4876" s="7">
        <v>718</v>
      </c>
      <c r="F4876" s="7">
        <v>0</v>
      </c>
      <c r="G4876" s="7">
        <v>0</v>
      </c>
      <c r="H4876" s="7">
        <v>34.799999999999997</v>
      </c>
      <c r="I4876" s="7">
        <v>683.2</v>
      </c>
      <c r="J4876" s="7">
        <v>0</v>
      </c>
      <c r="K4876" s="7">
        <v>683.2</v>
      </c>
      <c r="L4876" s="164">
        <v>1</v>
      </c>
      <c r="M4876" s="16">
        <v>0</v>
      </c>
      <c r="N4876" s="13">
        <v>46156</v>
      </c>
    </row>
    <row r="4877" spans="1:14" x14ac:dyDescent="0.15">
      <c r="A4877" s="163" t="s">
        <v>617</v>
      </c>
      <c r="B4877" s="164">
        <v>10428</v>
      </c>
      <c r="C4877" s="163" t="s">
        <v>12</v>
      </c>
      <c r="D4877" s="164">
        <v>2</v>
      </c>
      <c r="E4877" s="7">
        <v>698</v>
      </c>
      <c r="F4877" s="7">
        <v>0</v>
      </c>
      <c r="G4877" s="7">
        <v>0</v>
      </c>
      <c r="H4877" s="7">
        <v>0</v>
      </c>
      <c r="I4877" s="7">
        <v>698</v>
      </c>
      <c r="J4877" s="7">
        <v>0</v>
      </c>
      <c r="K4877" s="7">
        <v>698</v>
      </c>
      <c r="L4877" s="164">
        <v>1</v>
      </c>
      <c r="M4877" s="16">
        <v>0</v>
      </c>
      <c r="N4877" s="13">
        <v>46156</v>
      </c>
    </row>
    <row r="4878" spans="1:14" x14ac:dyDescent="0.15">
      <c r="A4878" s="163" t="s">
        <v>563</v>
      </c>
      <c r="B4878" s="164">
        <v>10432</v>
      </c>
      <c r="C4878" s="163" t="s">
        <v>13</v>
      </c>
      <c r="D4878" s="164">
        <v>1</v>
      </c>
      <c r="E4878" s="7">
        <v>315</v>
      </c>
      <c r="F4878" s="7">
        <v>0</v>
      </c>
      <c r="G4878" s="7">
        <v>0</v>
      </c>
      <c r="H4878" s="7">
        <v>0</v>
      </c>
      <c r="I4878" s="7">
        <v>315</v>
      </c>
      <c r="J4878" s="7">
        <v>0</v>
      </c>
      <c r="K4878" s="7">
        <v>315</v>
      </c>
      <c r="L4878" s="164">
        <v>1</v>
      </c>
      <c r="M4878" s="16">
        <v>0</v>
      </c>
      <c r="N4878" s="13">
        <v>46156</v>
      </c>
    </row>
    <row r="4879" spans="1:14" x14ac:dyDescent="0.15">
      <c r="A4879" s="163" t="s">
        <v>659</v>
      </c>
      <c r="B4879" s="164">
        <v>10142</v>
      </c>
      <c r="C4879" s="163" t="s">
        <v>79</v>
      </c>
      <c r="D4879" s="164">
        <v>1</v>
      </c>
      <c r="E4879" s="7">
        <v>320</v>
      </c>
      <c r="F4879" s="7">
        <v>0</v>
      </c>
      <c r="G4879" s="7">
        <v>0</v>
      </c>
      <c r="H4879" s="7">
        <v>0</v>
      </c>
      <c r="I4879" s="7">
        <v>320</v>
      </c>
      <c r="J4879" s="7">
        <v>0</v>
      </c>
      <c r="K4879" s="7">
        <v>320</v>
      </c>
      <c r="L4879" s="164">
        <v>1</v>
      </c>
      <c r="M4879" s="16">
        <v>0</v>
      </c>
      <c r="N4879" s="13">
        <v>46156</v>
      </c>
    </row>
    <row r="4880" spans="1:14" x14ac:dyDescent="0.15">
      <c r="A4880" s="163" t="s">
        <v>427</v>
      </c>
      <c r="B4880" s="164">
        <v>10633</v>
      </c>
      <c r="C4880" s="163" t="s">
        <v>727</v>
      </c>
      <c r="D4880" s="164">
        <v>1</v>
      </c>
      <c r="E4880" s="7">
        <v>159</v>
      </c>
      <c r="F4880" s="7">
        <v>0</v>
      </c>
      <c r="G4880" s="7">
        <v>0</v>
      </c>
      <c r="H4880" s="7">
        <v>0</v>
      </c>
      <c r="I4880" s="7">
        <v>159</v>
      </c>
      <c r="J4880" s="7">
        <v>0</v>
      </c>
      <c r="K4880" s="7">
        <v>159</v>
      </c>
      <c r="L4880" s="164">
        <v>1</v>
      </c>
      <c r="M4880" s="16">
        <v>0</v>
      </c>
      <c r="N4880" s="13">
        <v>46156</v>
      </c>
    </row>
    <row r="4881" spans="1:14" x14ac:dyDescent="0.15">
      <c r="A4881" s="163" t="s">
        <v>759</v>
      </c>
      <c r="B4881" s="164">
        <v>10004</v>
      </c>
      <c r="C4881" s="163" t="s">
        <v>98</v>
      </c>
      <c r="D4881" s="164">
        <v>2</v>
      </c>
      <c r="E4881" s="7">
        <v>140</v>
      </c>
      <c r="F4881" s="7">
        <v>0</v>
      </c>
      <c r="G4881" s="7">
        <v>0</v>
      </c>
      <c r="H4881" s="7">
        <v>11.91</v>
      </c>
      <c r="I4881" s="7">
        <v>128.09</v>
      </c>
      <c r="J4881" s="7">
        <v>0</v>
      </c>
      <c r="K4881" s="7">
        <v>128.09</v>
      </c>
      <c r="L4881" s="164">
        <v>1</v>
      </c>
      <c r="M4881" s="16">
        <v>0</v>
      </c>
      <c r="N4881" s="13">
        <v>46156</v>
      </c>
    </row>
    <row r="4882" spans="1:14" x14ac:dyDescent="0.15">
      <c r="A4882" s="163" t="s">
        <v>115</v>
      </c>
      <c r="B4882" s="164">
        <v>10489</v>
      </c>
      <c r="C4882" s="163" t="s">
        <v>98</v>
      </c>
      <c r="D4882" s="164">
        <v>2</v>
      </c>
      <c r="E4882" s="7">
        <v>90</v>
      </c>
      <c r="F4882" s="7">
        <v>0</v>
      </c>
      <c r="G4882" s="7">
        <v>0</v>
      </c>
      <c r="H4882" s="7">
        <v>8.7200000000000006</v>
      </c>
      <c r="I4882" s="7">
        <v>81.28</v>
      </c>
      <c r="J4882" s="7">
        <v>0</v>
      </c>
      <c r="K4882" s="7">
        <v>81.28</v>
      </c>
      <c r="L4882" s="164">
        <v>1</v>
      </c>
      <c r="M4882" s="16">
        <v>0</v>
      </c>
      <c r="N4882" s="13">
        <v>46156</v>
      </c>
    </row>
    <row r="4883" spans="1:14" x14ac:dyDescent="0.15">
      <c r="A4883" s="163" t="s">
        <v>429</v>
      </c>
      <c r="B4883" s="164">
        <v>10632</v>
      </c>
      <c r="C4883" s="163" t="s">
        <v>727</v>
      </c>
      <c r="D4883" s="164">
        <v>2</v>
      </c>
      <c r="E4883" s="7">
        <v>318</v>
      </c>
      <c r="F4883" s="7">
        <v>0</v>
      </c>
      <c r="G4883" s="7">
        <v>0</v>
      </c>
      <c r="H4883" s="7">
        <v>0</v>
      </c>
      <c r="I4883" s="7">
        <v>318</v>
      </c>
      <c r="J4883" s="7">
        <v>0</v>
      </c>
      <c r="K4883" s="7">
        <v>318</v>
      </c>
      <c r="L4883" s="164">
        <v>1</v>
      </c>
      <c r="M4883" s="16">
        <v>0</v>
      </c>
      <c r="N4883" s="13">
        <v>46156</v>
      </c>
    </row>
    <row r="4884" spans="1:14" x14ac:dyDescent="0.15">
      <c r="A4884" s="163" t="s">
        <v>466</v>
      </c>
      <c r="B4884" s="164">
        <v>10749</v>
      </c>
      <c r="C4884" s="163" t="s">
        <v>727</v>
      </c>
      <c r="D4884" s="164">
        <v>3</v>
      </c>
      <c r="E4884" s="7">
        <v>537</v>
      </c>
      <c r="F4884" s="7">
        <v>0</v>
      </c>
      <c r="G4884" s="7">
        <v>0</v>
      </c>
      <c r="H4884" s="7">
        <v>14.85</v>
      </c>
      <c r="I4884" s="7">
        <v>522.15</v>
      </c>
      <c r="J4884" s="7">
        <v>0</v>
      </c>
      <c r="K4884" s="7">
        <v>522.15</v>
      </c>
      <c r="L4884" s="164">
        <v>1</v>
      </c>
      <c r="M4884" s="16">
        <v>0</v>
      </c>
      <c r="N4884" s="13">
        <v>46157</v>
      </c>
    </row>
    <row r="4885" spans="1:14" x14ac:dyDescent="0.15">
      <c r="A4885" s="163" t="s">
        <v>902</v>
      </c>
      <c r="B4885" s="164">
        <v>10925</v>
      </c>
      <c r="C4885" s="163" t="s">
        <v>727</v>
      </c>
      <c r="D4885" s="164">
        <v>3</v>
      </c>
      <c r="E4885" s="7">
        <v>447</v>
      </c>
      <c r="F4885" s="7">
        <v>0</v>
      </c>
      <c r="G4885" s="7">
        <v>0</v>
      </c>
      <c r="H4885" s="7">
        <v>0</v>
      </c>
      <c r="I4885" s="7">
        <v>447</v>
      </c>
      <c r="J4885" s="7">
        <v>0</v>
      </c>
      <c r="K4885" s="7">
        <v>447</v>
      </c>
      <c r="L4885" s="164">
        <v>1</v>
      </c>
      <c r="M4885" s="16">
        <v>0</v>
      </c>
      <c r="N4885" s="13">
        <v>46157</v>
      </c>
    </row>
    <row r="4886" spans="1:14" x14ac:dyDescent="0.15">
      <c r="A4886" s="163" t="s">
        <v>502</v>
      </c>
      <c r="B4886" s="164">
        <v>10240</v>
      </c>
      <c r="C4886" s="163" t="s">
        <v>38</v>
      </c>
      <c r="D4886" s="164">
        <v>1</v>
      </c>
      <c r="E4886" s="7">
        <v>95</v>
      </c>
      <c r="F4886" s="7">
        <v>0</v>
      </c>
      <c r="G4886" s="7">
        <v>0</v>
      </c>
      <c r="H4886" s="7">
        <v>0</v>
      </c>
      <c r="I4886" s="7">
        <v>95</v>
      </c>
      <c r="J4886" s="7">
        <v>0</v>
      </c>
      <c r="K4886" s="7">
        <v>95</v>
      </c>
      <c r="L4886" s="164">
        <v>1</v>
      </c>
      <c r="M4886" s="16">
        <v>0</v>
      </c>
      <c r="N4886" s="13">
        <v>46157</v>
      </c>
    </row>
    <row r="4887" spans="1:14" x14ac:dyDescent="0.15">
      <c r="A4887" s="163" t="s">
        <v>615</v>
      </c>
      <c r="B4887" s="164">
        <v>10462</v>
      </c>
      <c r="C4887" s="163" t="s">
        <v>38</v>
      </c>
      <c r="D4887" s="164">
        <v>1</v>
      </c>
      <c r="E4887" s="7">
        <v>410</v>
      </c>
      <c r="F4887" s="7">
        <v>0</v>
      </c>
      <c r="G4887" s="7">
        <v>0</v>
      </c>
      <c r="H4887" s="7">
        <v>65.58</v>
      </c>
      <c r="I4887" s="7">
        <v>344.42</v>
      </c>
      <c r="J4887" s="7">
        <v>0</v>
      </c>
      <c r="K4887" s="7">
        <v>344.42</v>
      </c>
      <c r="L4887" s="164">
        <v>1</v>
      </c>
      <c r="M4887" s="16">
        <v>0</v>
      </c>
      <c r="N4887" s="13">
        <v>46157</v>
      </c>
    </row>
    <row r="4888" spans="1:14" x14ac:dyDescent="0.15">
      <c r="A4888" s="163" t="s">
        <v>514</v>
      </c>
      <c r="B4888" s="164">
        <v>10398</v>
      </c>
      <c r="C4888" s="163" t="s">
        <v>32</v>
      </c>
      <c r="D4888" s="164">
        <v>1</v>
      </c>
      <c r="E4888" s="7">
        <v>625</v>
      </c>
      <c r="F4888" s="7">
        <v>0</v>
      </c>
      <c r="G4888" s="7">
        <v>0</v>
      </c>
      <c r="H4888" s="7">
        <v>99.98</v>
      </c>
      <c r="I4888" s="7">
        <v>525.02</v>
      </c>
      <c r="J4888" s="7">
        <v>0</v>
      </c>
      <c r="K4888" s="7">
        <v>525.02</v>
      </c>
      <c r="L4888" s="164">
        <v>1</v>
      </c>
      <c r="M4888" s="16">
        <v>0</v>
      </c>
      <c r="N4888" s="13">
        <v>46157</v>
      </c>
    </row>
    <row r="4889" spans="1:14" x14ac:dyDescent="0.15">
      <c r="A4889" s="163" t="s">
        <v>480</v>
      </c>
      <c r="B4889" s="164">
        <v>10225</v>
      </c>
      <c r="C4889" s="163" t="s">
        <v>481</v>
      </c>
      <c r="D4889" s="164">
        <v>1</v>
      </c>
      <c r="E4889" s="7">
        <v>255</v>
      </c>
      <c r="F4889" s="7">
        <v>0</v>
      </c>
      <c r="G4889" s="7">
        <v>0</v>
      </c>
      <c r="H4889" s="7">
        <v>0</v>
      </c>
      <c r="I4889" s="7">
        <v>255</v>
      </c>
      <c r="J4889" s="7">
        <v>0</v>
      </c>
      <c r="K4889" s="7">
        <v>255</v>
      </c>
      <c r="L4889" s="164">
        <v>1</v>
      </c>
      <c r="M4889" s="16">
        <v>0</v>
      </c>
      <c r="N4889" s="13">
        <v>46157</v>
      </c>
    </row>
    <row r="4890" spans="1:14" x14ac:dyDescent="0.15">
      <c r="A4890" s="163" t="s">
        <v>550</v>
      </c>
      <c r="B4890" s="164">
        <v>10072</v>
      </c>
      <c r="C4890" s="163" t="s">
        <v>481</v>
      </c>
      <c r="D4890" s="164">
        <v>1</v>
      </c>
      <c r="E4890" s="7">
        <v>315</v>
      </c>
      <c r="F4890" s="7">
        <v>0</v>
      </c>
      <c r="G4890" s="7">
        <v>0</v>
      </c>
      <c r="H4890" s="7">
        <v>0</v>
      </c>
      <c r="I4890" s="7">
        <v>315</v>
      </c>
      <c r="J4890" s="7">
        <v>0</v>
      </c>
      <c r="K4890" s="7">
        <v>315</v>
      </c>
      <c r="L4890" s="164">
        <v>1</v>
      </c>
      <c r="M4890" s="16">
        <v>0</v>
      </c>
      <c r="N4890" s="13">
        <v>46157</v>
      </c>
    </row>
    <row r="4891" spans="1:14" x14ac:dyDescent="0.15">
      <c r="A4891" s="163" t="s">
        <v>554</v>
      </c>
      <c r="B4891" s="164">
        <v>10067</v>
      </c>
      <c r="C4891" s="163" t="s">
        <v>481</v>
      </c>
      <c r="D4891" s="164">
        <v>1</v>
      </c>
      <c r="E4891" s="7">
        <v>275</v>
      </c>
      <c r="F4891" s="7">
        <v>0</v>
      </c>
      <c r="G4891" s="7">
        <v>0</v>
      </c>
      <c r="H4891" s="7">
        <v>19.899999999999999</v>
      </c>
      <c r="I4891" s="7">
        <v>255.1</v>
      </c>
      <c r="J4891" s="7">
        <v>0</v>
      </c>
      <c r="K4891" s="7">
        <v>255.1</v>
      </c>
      <c r="L4891" s="164">
        <v>1</v>
      </c>
      <c r="M4891" s="16">
        <v>0</v>
      </c>
      <c r="N4891" s="13">
        <v>46157</v>
      </c>
    </row>
    <row r="4892" spans="1:14" x14ac:dyDescent="0.15">
      <c r="A4892" s="163" t="s">
        <v>539</v>
      </c>
      <c r="B4892" s="164">
        <v>10130</v>
      </c>
      <c r="C4892" s="163" t="s">
        <v>483</v>
      </c>
      <c r="D4892" s="164">
        <v>1</v>
      </c>
      <c r="E4892" s="7">
        <v>385</v>
      </c>
      <c r="F4892" s="7">
        <v>0</v>
      </c>
      <c r="G4892" s="7">
        <v>0</v>
      </c>
      <c r="H4892" s="7">
        <v>0</v>
      </c>
      <c r="I4892" s="7">
        <v>385</v>
      </c>
      <c r="J4892" s="7">
        <v>0</v>
      </c>
      <c r="K4892" s="7">
        <v>385</v>
      </c>
      <c r="L4892" s="164">
        <v>1</v>
      </c>
      <c r="M4892" s="16">
        <v>0</v>
      </c>
      <c r="N4892" s="13">
        <v>46157</v>
      </c>
    </row>
    <row r="4893" spans="1:14" x14ac:dyDescent="0.15">
      <c r="A4893" s="163" t="s">
        <v>577</v>
      </c>
      <c r="B4893" s="164">
        <v>10097</v>
      </c>
      <c r="C4893" s="163" t="s">
        <v>483</v>
      </c>
      <c r="D4893" s="164">
        <v>2</v>
      </c>
      <c r="E4893" s="7">
        <v>710</v>
      </c>
      <c r="F4893" s="7">
        <v>0</v>
      </c>
      <c r="G4893" s="7">
        <v>0</v>
      </c>
      <c r="H4893" s="7">
        <v>0</v>
      </c>
      <c r="I4893" s="7">
        <v>710</v>
      </c>
      <c r="J4893" s="7">
        <v>0</v>
      </c>
      <c r="K4893" s="7">
        <v>710</v>
      </c>
      <c r="L4893" s="164">
        <v>1</v>
      </c>
      <c r="M4893" s="16">
        <v>0</v>
      </c>
      <c r="N4893" s="13">
        <v>46157</v>
      </c>
    </row>
    <row r="4894" spans="1:14" x14ac:dyDescent="0.15">
      <c r="A4894" s="163" t="s">
        <v>579</v>
      </c>
      <c r="B4894" s="164">
        <v>10062</v>
      </c>
      <c r="C4894" s="163" t="s">
        <v>481</v>
      </c>
      <c r="D4894" s="164">
        <v>1</v>
      </c>
      <c r="E4894" s="7">
        <v>275</v>
      </c>
      <c r="F4894" s="7">
        <v>0</v>
      </c>
      <c r="G4894" s="7">
        <v>0</v>
      </c>
      <c r="H4894" s="7">
        <v>22.81</v>
      </c>
      <c r="I4894" s="7">
        <v>252.19</v>
      </c>
      <c r="J4894" s="7">
        <v>0</v>
      </c>
      <c r="K4894" s="7">
        <v>252.19</v>
      </c>
      <c r="L4894" s="164">
        <v>1</v>
      </c>
      <c r="M4894" s="16">
        <v>0</v>
      </c>
      <c r="N4894" s="13">
        <v>46157</v>
      </c>
    </row>
    <row r="4895" spans="1:14" x14ac:dyDescent="0.15">
      <c r="A4895" s="163" t="s">
        <v>487</v>
      </c>
      <c r="B4895" s="164">
        <v>10442</v>
      </c>
      <c r="C4895" s="163" t="s">
        <v>99</v>
      </c>
      <c r="D4895" s="164">
        <v>1</v>
      </c>
      <c r="E4895" s="7">
        <v>83</v>
      </c>
      <c r="F4895" s="7">
        <v>0</v>
      </c>
      <c r="G4895" s="7">
        <v>0</v>
      </c>
      <c r="H4895" s="7">
        <v>0</v>
      </c>
      <c r="I4895" s="7">
        <v>83</v>
      </c>
      <c r="J4895" s="7">
        <v>0</v>
      </c>
      <c r="K4895" s="7">
        <v>83</v>
      </c>
      <c r="L4895" s="164">
        <v>1</v>
      </c>
      <c r="M4895" s="16">
        <v>0</v>
      </c>
      <c r="N4895" s="13">
        <v>46157</v>
      </c>
    </row>
    <row r="4896" spans="1:14" x14ac:dyDescent="0.15">
      <c r="A4896" s="163" t="s">
        <v>523</v>
      </c>
      <c r="B4896" s="164">
        <v>10446</v>
      </c>
      <c r="C4896" s="163" t="s">
        <v>99</v>
      </c>
      <c r="D4896" s="164">
        <v>1</v>
      </c>
      <c r="E4896" s="7">
        <v>195</v>
      </c>
      <c r="F4896" s="7">
        <v>0</v>
      </c>
      <c r="G4896" s="7">
        <v>0</v>
      </c>
      <c r="H4896" s="7">
        <v>14.11</v>
      </c>
      <c r="I4896" s="7">
        <v>180.89</v>
      </c>
      <c r="J4896" s="7">
        <v>0</v>
      </c>
      <c r="K4896" s="7">
        <v>180.89</v>
      </c>
      <c r="L4896" s="164">
        <v>1</v>
      </c>
      <c r="M4896" s="16">
        <v>0</v>
      </c>
      <c r="N4896" s="13">
        <v>46157</v>
      </c>
    </row>
    <row r="4897" spans="1:14" x14ac:dyDescent="0.15">
      <c r="A4897" s="163" t="s">
        <v>524</v>
      </c>
      <c r="B4897" s="164">
        <v>10443</v>
      </c>
      <c r="C4897" s="163" t="s">
        <v>99</v>
      </c>
      <c r="D4897" s="164">
        <v>2</v>
      </c>
      <c r="E4897" s="7">
        <v>150</v>
      </c>
      <c r="F4897" s="7">
        <v>0</v>
      </c>
      <c r="G4897" s="7">
        <v>0</v>
      </c>
      <c r="H4897" s="7">
        <v>12</v>
      </c>
      <c r="I4897" s="7">
        <v>138</v>
      </c>
      <c r="J4897" s="7">
        <v>0</v>
      </c>
      <c r="K4897" s="7">
        <v>138</v>
      </c>
      <c r="L4897" s="164">
        <v>1</v>
      </c>
      <c r="M4897" s="16">
        <v>0</v>
      </c>
      <c r="N4897" s="13">
        <v>46157</v>
      </c>
    </row>
    <row r="4898" spans="1:14" x14ac:dyDescent="0.15">
      <c r="A4898" s="163" t="s">
        <v>488</v>
      </c>
      <c r="B4898" s="164">
        <v>10440</v>
      </c>
      <c r="C4898" s="163" t="s">
        <v>99</v>
      </c>
      <c r="D4898" s="164">
        <v>1</v>
      </c>
      <c r="E4898" s="7">
        <v>88</v>
      </c>
      <c r="F4898" s="7">
        <v>0</v>
      </c>
      <c r="G4898" s="7">
        <v>0</v>
      </c>
      <c r="H4898" s="7">
        <v>12.73</v>
      </c>
      <c r="I4898" s="7">
        <v>75.27</v>
      </c>
      <c r="J4898" s="7">
        <v>0</v>
      </c>
      <c r="K4898" s="7">
        <v>75.27</v>
      </c>
      <c r="L4898" s="164">
        <v>1</v>
      </c>
      <c r="M4898" s="16">
        <v>0</v>
      </c>
      <c r="N4898" s="13">
        <v>46157</v>
      </c>
    </row>
    <row r="4899" spans="1:14" x14ac:dyDescent="0.15">
      <c r="A4899" s="163" t="s">
        <v>585</v>
      </c>
      <c r="B4899" s="164">
        <v>10441</v>
      </c>
      <c r="C4899" s="163" t="s">
        <v>99</v>
      </c>
      <c r="D4899" s="164">
        <v>2</v>
      </c>
      <c r="E4899" s="7">
        <v>500</v>
      </c>
      <c r="F4899" s="7">
        <v>0</v>
      </c>
      <c r="G4899" s="7">
        <v>0</v>
      </c>
      <c r="H4899" s="7">
        <v>0</v>
      </c>
      <c r="I4899" s="7">
        <v>500</v>
      </c>
      <c r="J4899" s="7">
        <v>0</v>
      </c>
      <c r="K4899" s="7">
        <v>500</v>
      </c>
      <c r="L4899" s="164">
        <v>1</v>
      </c>
      <c r="M4899" s="16">
        <v>0</v>
      </c>
      <c r="N4899" s="13">
        <v>46157</v>
      </c>
    </row>
    <row r="4900" spans="1:14" x14ac:dyDescent="0.15">
      <c r="A4900" s="163" t="s">
        <v>751</v>
      </c>
      <c r="B4900" s="164">
        <v>10439</v>
      </c>
      <c r="C4900" s="163" t="s">
        <v>99</v>
      </c>
      <c r="D4900" s="164">
        <v>1</v>
      </c>
      <c r="E4900" s="7">
        <v>119</v>
      </c>
      <c r="F4900" s="7">
        <v>0</v>
      </c>
      <c r="G4900" s="7">
        <v>0</v>
      </c>
      <c r="H4900" s="7">
        <v>0</v>
      </c>
      <c r="I4900" s="7">
        <v>119</v>
      </c>
      <c r="J4900" s="7">
        <v>0</v>
      </c>
      <c r="K4900" s="7">
        <v>119</v>
      </c>
      <c r="L4900" s="164">
        <v>1</v>
      </c>
      <c r="M4900" s="16">
        <v>0</v>
      </c>
      <c r="N4900" s="13">
        <v>46157</v>
      </c>
    </row>
    <row r="4901" spans="1:14" x14ac:dyDescent="0.15">
      <c r="A4901" s="163" t="s">
        <v>853</v>
      </c>
      <c r="B4901" s="164">
        <v>10715</v>
      </c>
      <c r="C4901" s="163" t="s">
        <v>99</v>
      </c>
      <c r="D4901" s="164">
        <v>1</v>
      </c>
      <c r="E4901" s="7">
        <v>155</v>
      </c>
      <c r="F4901" s="7">
        <v>0</v>
      </c>
      <c r="G4901" s="7">
        <v>0</v>
      </c>
      <c r="H4901" s="7">
        <v>24.79</v>
      </c>
      <c r="I4901" s="7">
        <v>130.21</v>
      </c>
      <c r="J4901" s="7">
        <v>0</v>
      </c>
      <c r="K4901" s="7">
        <v>130.21</v>
      </c>
      <c r="L4901" s="164">
        <v>1</v>
      </c>
      <c r="M4901" s="16">
        <v>0</v>
      </c>
      <c r="N4901" s="13">
        <v>46157</v>
      </c>
    </row>
    <row r="4902" spans="1:14" x14ac:dyDescent="0.15">
      <c r="A4902" s="163" t="s">
        <v>542</v>
      </c>
      <c r="B4902" s="164">
        <v>10436</v>
      </c>
      <c r="C4902" s="163" t="s">
        <v>99</v>
      </c>
      <c r="D4902" s="164">
        <v>2</v>
      </c>
      <c r="E4902" s="7">
        <v>90</v>
      </c>
      <c r="F4902" s="7">
        <v>0</v>
      </c>
      <c r="G4902" s="7">
        <v>0</v>
      </c>
      <c r="H4902" s="7">
        <v>3.26</v>
      </c>
      <c r="I4902" s="7">
        <v>86.74</v>
      </c>
      <c r="J4902" s="7">
        <v>0</v>
      </c>
      <c r="K4902" s="7">
        <v>86.74</v>
      </c>
      <c r="L4902" s="164">
        <v>1</v>
      </c>
      <c r="M4902" s="16">
        <v>0</v>
      </c>
      <c r="N4902" s="13">
        <v>46157</v>
      </c>
    </row>
    <row r="4903" spans="1:14" x14ac:dyDescent="0.15">
      <c r="A4903" s="163" t="s">
        <v>505</v>
      </c>
      <c r="B4903" s="164">
        <v>10470</v>
      </c>
      <c r="C4903" s="163" t="s">
        <v>5</v>
      </c>
      <c r="D4903" s="164">
        <v>1</v>
      </c>
      <c r="E4903" s="7">
        <v>275</v>
      </c>
      <c r="F4903" s="7">
        <v>0</v>
      </c>
      <c r="G4903" s="7">
        <v>0</v>
      </c>
      <c r="H4903" s="7">
        <v>0</v>
      </c>
      <c r="I4903" s="7">
        <v>275</v>
      </c>
      <c r="J4903" s="7">
        <v>0</v>
      </c>
      <c r="K4903" s="7">
        <v>275</v>
      </c>
      <c r="L4903" s="164">
        <v>1</v>
      </c>
      <c r="M4903" s="16">
        <v>0</v>
      </c>
      <c r="N4903" s="13">
        <v>46157</v>
      </c>
    </row>
    <row r="4904" spans="1:14" x14ac:dyDescent="0.15">
      <c r="A4904" s="163" t="s">
        <v>552</v>
      </c>
      <c r="B4904" s="164">
        <v>10211</v>
      </c>
      <c r="C4904" s="163" t="s">
        <v>491</v>
      </c>
      <c r="D4904" s="164">
        <v>1</v>
      </c>
      <c r="E4904" s="7">
        <v>265</v>
      </c>
      <c r="F4904" s="7">
        <v>0</v>
      </c>
      <c r="G4904" s="7">
        <v>0</v>
      </c>
      <c r="H4904" s="7">
        <v>0</v>
      </c>
      <c r="I4904" s="7">
        <v>265</v>
      </c>
      <c r="J4904" s="7">
        <v>0</v>
      </c>
      <c r="K4904" s="7">
        <v>265</v>
      </c>
      <c r="L4904" s="164">
        <v>1</v>
      </c>
      <c r="M4904" s="16">
        <v>0</v>
      </c>
      <c r="N4904" s="13">
        <v>46157</v>
      </c>
    </row>
    <row r="4905" spans="1:14" x14ac:dyDescent="0.15">
      <c r="A4905" s="163" t="s">
        <v>525</v>
      </c>
      <c r="B4905" s="164">
        <v>10214</v>
      </c>
      <c r="C4905" s="163" t="s">
        <v>491</v>
      </c>
      <c r="D4905" s="164">
        <v>1</v>
      </c>
      <c r="E4905" s="7">
        <v>265</v>
      </c>
      <c r="F4905" s="7">
        <v>0</v>
      </c>
      <c r="G4905" s="7">
        <v>0</v>
      </c>
      <c r="H4905" s="7">
        <v>0</v>
      </c>
      <c r="I4905" s="7">
        <v>265</v>
      </c>
      <c r="J4905" s="7">
        <v>0</v>
      </c>
      <c r="K4905" s="7">
        <v>265</v>
      </c>
      <c r="L4905" s="164">
        <v>1</v>
      </c>
      <c r="M4905" s="16">
        <v>0</v>
      </c>
      <c r="N4905" s="13">
        <v>46157</v>
      </c>
    </row>
    <row r="4906" spans="1:14" x14ac:dyDescent="0.15">
      <c r="A4906" s="163" t="s">
        <v>506</v>
      </c>
      <c r="B4906" s="164">
        <v>10221</v>
      </c>
      <c r="C4906" s="163" t="s">
        <v>491</v>
      </c>
      <c r="D4906" s="164">
        <v>1</v>
      </c>
      <c r="E4906" s="7">
        <v>255</v>
      </c>
      <c r="F4906" s="7">
        <v>0</v>
      </c>
      <c r="G4906" s="7">
        <v>0</v>
      </c>
      <c r="H4906" s="7">
        <v>0</v>
      </c>
      <c r="I4906" s="7">
        <v>255</v>
      </c>
      <c r="J4906" s="7">
        <v>0</v>
      </c>
      <c r="K4906" s="7">
        <v>255</v>
      </c>
      <c r="L4906" s="164">
        <v>1</v>
      </c>
      <c r="M4906" s="16">
        <v>0</v>
      </c>
      <c r="N4906" s="13">
        <v>46157</v>
      </c>
    </row>
    <row r="4907" spans="1:14" x14ac:dyDescent="0.15">
      <c r="A4907" s="163" t="s">
        <v>492</v>
      </c>
      <c r="B4907" s="164">
        <v>10216</v>
      </c>
      <c r="C4907" s="163" t="s">
        <v>491</v>
      </c>
      <c r="D4907" s="164">
        <v>1</v>
      </c>
      <c r="E4907" s="7">
        <v>245</v>
      </c>
      <c r="F4907" s="7">
        <v>0</v>
      </c>
      <c r="G4907" s="7">
        <v>0</v>
      </c>
      <c r="H4907" s="7">
        <v>17.73</v>
      </c>
      <c r="I4907" s="7">
        <v>227.27</v>
      </c>
      <c r="J4907" s="7">
        <v>0</v>
      </c>
      <c r="K4907" s="7">
        <v>227.27</v>
      </c>
      <c r="L4907" s="164">
        <v>1</v>
      </c>
      <c r="M4907" s="16">
        <v>0</v>
      </c>
      <c r="N4907" s="13">
        <v>46157</v>
      </c>
    </row>
    <row r="4908" spans="1:14" x14ac:dyDescent="0.15">
      <c r="A4908" s="163" t="s">
        <v>587</v>
      </c>
      <c r="B4908" s="164">
        <v>10381</v>
      </c>
      <c r="C4908" s="163" t="s">
        <v>9</v>
      </c>
      <c r="D4908" s="164">
        <v>1</v>
      </c>
      <c r="E4908" s="7">
        <v>225</v>
      </c>
      <c r="F4908" s="7">
        <v>0</v>
      </c>
      <c r="G4908" s="7">
        <v>0</v>
      </c>
      <c r="H4908" s="7">
        <v>0</v>
      </c>
      <c r="I4908" s="7">
        <v>225</v>
      </c>
      <c r="J4908" s="7">
        <v>0</v>
      </c>
      <c r="K4908" s="7">
        <v>225</v>
      </c>
      <c r="L4908" s="164">
        <v>1</v>
      </c>
      <c r="M4908" s="16">
        <v>0</v>
      </c>
      <c r="N4908" s="13">
        <v>46157</v>
      </c>
    </row>
    <row r="4909" spans="1:14" x14ac:dyDescent="0.15">
      <c r="A4909" s="163" t="s">
        <v>828</v>
      </c>
      <c r="B4909" s="164">
        <v>10380</v>
      </c>
      <c r="C4909" s="163" t="s">
        <v>9</v>
      </c>
      <c r="D4909" s="164">
        <v>1</v>
      </c>
      <c r="E4909" s="7">
        <v>230</v>
      </c>
      <c r="F4909" s="7">
        <v>0</v>
      </c>
      <c r="G4909" s="7">
        <v>0</v>
      </c>
      <c r="H4909" s="7">
        <v>33.270000000000003</v>
      </c>
      <c r="I4909" s="7">
        <v>196.73</v>
      </c>
      <c r="J4909" s="7">
        <v>0</v>
      </c>
      <c r="K4909" s="7">
        <v>196.73</v>
      </c>
      <c r="L4909" s="164">
        <v>1</v>
      </c>
      <c r="M4909" s="16">
        <v>0</v>
      </c>
      <c r="N4909" s="13">
        <v>46157</v>
      </c>
    </row>
    <row r="4910" spans="1:14" x14ac:dyDescent="0.15">
      <c r="A4910" s="163" t="s">
        <v>527</v>
      </c>
      <c r="B4910" s="164">
        <v>10382</v>
      </c>
      <c r="C4910" s="163" t="s">
        <v>9</v>
      </c>
      <c r="D4910" s="164">
        <v>1</v>
      </c>
      <c r="E4910" s="7">
        <v>235</v>
      </c>
      <c r="F4910" s="7">
        <v>0</v>
      </c>
      <c r="G4910" s="7">
        <v>0</v>
      </c>
      <c r="H4910" s="7">
        <v>0</v>
      </c>
      <c r="I4910" s="7">
        <v>235</v>
      </c>
      <c r="J4910" s="7">
        <v>0</v>
      </c>
      <c r="K4910" s="7">
        <v>235</v>
      </c>
      <c r="L4910" s="164">
        <v>1</v>
      </c>
      <c r="M4910" s="16">
        <v>0</v>
      </c>
      <c r="N4910" s="13">
        <v>46157</v>
      </c>
    </row>
    <row r="4911" spans="1:14" x14ac:dyDescent="0.15">
      <c r="A4911" s="163" t="s">
        <v>648</v>
      </c>
      <c r="B4911" s="164">
        <v>10477</v>
      </c>
      <c r="C4911" s="163" t="s">
        <v>77</v>
      </c>
      <c r="D4911" s="164">
        <v>1</v>
      </c>
      <c r="E4911" s="7">
        <v>1170</v>
      </c>
      <c r="F4911" s="7">
        <v>0</v>
      </c>
      <c r="G4911" s="7">
        <v>0</v>
      </c>
      <c r="H4911" s="7">
        <v>0</v>
      </c>
      <c r="I4911" s="7">
        <v>1170</v>
      </c>
      <c r="J4911" s="7">
        <v>0</v>
      </c>
      <c r="K4911" s="7">
        <v>1170</v>
      </c>
      <c r="L4911" s="164">
        <v>1</v>
      </c>
      <c r="M4911" s="16">
        <v>0</v>
      </c>
      <c r="N4911" s="13">
        <v>46157</v>
      </c>
    </row>
    <row r="4912" spans="1:14" x14ac:dyDescent="0.15">
      <c r="A4912" s="163" t="s">
        <v>684</v>
      </c>
      <c r="B4912" s="164">
        <v>10361</v>
      </c>
      <c r="C4912" s="163" t="s">
        <v>19</v>
      </c>
      <c r="D4912" s="164">
        <v>1</v>
      </c>
      <c r="E4912" s="7">
        <v>385</v>
      </c>
      <c r="F4912" s="7">
        <v>0</v>
      </c>
      <c r="G4912" s="7">
        <v>0</v>
      </c>
      <c r="H4912" s="7">
        <v>0</v>
      </c>
      <c r="I4912" s="7">
        <v>385</v>
      </c>
      <c r="J4912" s="7">
        <v>0</v>
      </c>
      <c r="K4912" s="7">
        <v>385</v>
      </c>
      <c r="L4912" s="164">
        <v>1</v>
      </c>
      <c r="M4912" s="16">
        <v>0</v>
      </c>
      <c r="N4912" s="13">
        <v>46157</v>
      </c>
    </row>
    <row r="4913" spans="1:14" x14ac:dyDescent="0.15">
      <c r="A4913" s="163" t="s">
        <v>651</v>
      </c>
      <c r="B4913" s="164">
        <v>10355</v>
      </c>
      <c r="C4913" s="163" t="s">
        <v>19</v>
      </c>
      <c r="D4913" s="164">
        <v>1</v>
      </c>
      <c r="E4913" s="7">
        <v>350</v>
      </c>
      <c r="F4913" s="7">
        <v>0</v>
      </c>
      <c r="G4913" s="7">
        <v>0</v>
      </c>
      <c r="H4913" s="7">
        <v>0</v>
      </c>
      <c r="I4913" s="7">
        <v>350</v>
      </c>
      <c r="J4913" s="7">
        <v>0</v>
      </c>
      <c r="K4913" s="7">
        <v>350</v>
      </c>
      <c r="L4913" s="164">
        <v>1</v>
      </c>
      <c r="M4913" s="16">
        <v>0</v>
      </c>
      <c r="N4913" s="13">
        <v>46157</v>
      </c>
    </row>
    <row r="4914" spans="1:14" x14ac:dyDescent="0.15">
      <c r="A4914" s="163" t="s">
        <v>495</v>
      </c>
      <c r="B4914" s="164">
        <v>10354</v>
      </c>
      <c r="C4914" s="163" t="s">
        <v>19</v>
      </c>
      <c r="D4914" s="164">
        <v>1</v>
      </c>
      <c r="E4914" s="7">
        <v>350</v>
      </c>
      <c r="F4914" s="7">
        <v>0</v>
      </c>
      <c r="G4914" s="7">
        <v>0</v>
      </c>
      <c r="H4914" s="7">
        <v>0</v>
      </c>
      <c r="I4914" s="7">
        <v>350</v>
      </c>
      <c r="J4914" s="7">
        <v>0</v>
      </c>
      <c r="K4914" s="7">
        <v>350</v>
      </c>
      <c r="L4914" s="164">
        <v>1</v>
      </c>
      <c r="M4914" s="16">
        <v>0</v>
      </c>
      <c r="N4914" s="13">
        <v>46157</v>
      </c>
    </row>
    <row r="4915" spans="1:14" x14ac:dyDescent="0.15">
      <c r="A4915" s="163" t="s">
        <v>510</v>
      </c>
      <c r="B4915" s="164">
        <v>10043</v>
      </c>
      <c r="C4915" s="163" t="s">
        <v>19</v>
      </c>
      <c r="D4915" s="164">
        <v>1</v>
      </c>
      <c r="E4915" s="7">
        <v>310</v>
      </c>
      <c r="F4915" s="7">
        <v>0</v>
      </c>
      <c r="G4915" s="7">
        <v>0</v>
      </c>
      <c r="H4915" s="7">
        <v>0</v>
      </c>
      <c r="I4915" s="7">
        <v>310</v>
      </c>
      <c r="J4915" s="7">
        <v>0</v>
      </c>
      <c r="K4915" s="7">
        <v>310</v>
      </c>
      <c r="L4915" s="164">
        <v>1</v>
      </c>
      <c r="M4915" s="16">
        <v>0</v>
      </c>
      <c r="N4915" s="13">
        <v>46157</v>
      </c>
    </row>
    <row r="4916" spans="1:14" x14ac:dyDescent="0.15">
      <c r="A4916" s="163" t="s">
        <v>496</v>
      </c>
      <c r="B4916" s="164">
        <v>10360</v>
      </c>
      <c r="C4916" s="163" t="s">
        <v>19</v>
      </c>
      <c r="D4916" s="164">
        <v>1</v>
      </c>
      <c r="E4916" s="7">
        <v>385</v>
      </c>
      <c r="F4916" s="7">
        <v>0</v>
      </c>
      <c r="G4916" s="7">
        <v>0</v>
      </c>
      <c r="H4916" s="7">
        <v>0</v>
      </c>
      <c r="I4916" s="7">
        <v>385</v>
      </c>
      <c r="J4916" s="7">
        <v>0</v>
      </c>
      <c r="K4916" s="7">
        <v>385</v>
      </c>
      <c r="L4916" s="164">
        <v>1</v>
      </c>
      <c r="M4916" s="16">
        <v>0</v>
      </c>
      <c r="N4916" s="13">
        <v>46157</v>
      </c>
    </row>
    <row r="4917" spans="1:14" x14ac:dyDescent="0.15">
      <c r="A4917" s="163" t="s">
        <v>498</v>
      </c>
      <c r="B4917" s="164">
        <v>10356</v>
      </c>
      <c r="C4917" s="163" t="s">
        <v>19</v>
      </c>
      <c r="D4917" s="164">
        <v>2</v>
      </c>
      <c r="E4917" s="7">
        <v>720</v>
      </c>
      <c r="F4917" s="7">
        <v>0</v>
      </c>
      <c r="G4917" s="7">
        <v>0</v>
      </c>
      <c r="H4917" s="7">
        <v>0</v>
      </c>
      <c r="I4917" s="7">
        <v>720</v>
      </c>
      <c r="J4917" s="7">
        <v>0</v>
      </c>
      <c r="K4917" s="7">
        <v>720</v>
      </c>
      <c r="L4917" s="164">
        <v>1</v>
      </c>
      <c r="M4917" s="16">
        <v>0</v>
      </c>
      <c r="N4917" s="13">
        <v>46157</v>
      </c>
    </row>
    <row r="4918" spans="1:14" x14ac:dyDescent="0.15">
      <c r="A4918" s="163" t="s">
        <v>696</v>
      </c>
      <c r="B4918" s="164">
        <v>10433</v>
      </c>
      <c r="C4918" s="163" t="s">
        <v>13</v>
      </c>
      <c r="D4918" s="164">
        <v>1</v>
      </c>
      <c r="E4918" s="7">
        <v>475</v>
      </c>
      <c r="F4918" s="7">
        <v>0</v>
      </c>
      <c r="G4918" s="7">
        <v>0</v>
      </c>
      <c r="H4918" s="7">
        <v>75.98</v>
      </c>
      <c r="I4918" s="7">
        <v>399.02</v>
      </c>
      <c r="J4918" s="7">
        <v>0</v>
      </c>
      <c r="K4918" s="7">
        <v>399.02</v>
      </c>
      <c r="L4918" s="164">
        <v>1</v>
      </c>
      <c r="M4918" s="16">
        <v>0</v>
      </c>
      <c r="N4918" s="13">
        <v>46157</v>
      </c>
    </row>
    <row r="4919" spans="1:14" x14ac:dyDescent="0.15">
      <c r="A4919" s="163" t="s">
        <v>694</v>
      </c>
      <c r="B4919" s="164">
        <v>10422</v>
      </c>
      <c r="C4919" s="163" t="s">
        <v>79</v>
      </c>
      <c r="D4919" s="164">
        <v>1</v>
      </c>
      <c r="E4919" s="7">
        <v>448</v>
      </c>
      <c r="F4919" s="7">
        <v>0</v>
      </c>
      <c r="G4919" s="7">
        <v>0</v>
      </c>
      <c r="H4919" s="7">
        <v>71.67</v>
      </c>
      <c r="I4919" s="7">
        <v>376.33</v>
      </c>
      <c r="J4919" s="7">
        <v>0</v>
      </c>
      <c r="K4919" s="7">
        <v>376.33</v>
      </c>
      <c r="L4919" s="164">
        <v>1</v>
      </c>
      <c r="M4919" s="16">
        <v>0</v>
      </c>
      <c r="N4919" s="13">
        <v>46157</v>
      </c>
    </row>
    <row r="4920" spans="1:14" x14ac:dyDescent="0.15">
      <c r="A4920" s="163" t="s">
        <v>655</v>
      </c>
      <c r="B4920" s="164">
        <v>10030</v>
      </c>
      <c r="C4920" s="163" t="s">
        <v>0</v>
      </c>
      <c r="D4920" s="164">
        <v>1</v>
      </c>
      <c r="E4920" s="7">
        <v>695</v>
      </c>
      <c r="F4920" s="7">
        <v>0</v>
      </c>
      <c r="G4920" s="7">
        <v>0</v>
      </c>
      <c r="H4920" s="7">
        <v>0</v>
      </c>
      <c r="I4920" s="7">
        <v>695</v>
      </c>
      <c r="J4920" s="7">
        <v>0</v>
      </c>
      <c r="K4920" s="7">
        <v>695</v>
      </c>
      <c r="L4920" s="164">
        <v>1</v>
      </c>
      <c r="M4920" s="16">
        <v>0</v>
      </c>
      <c r="N4920" s="13">
        <v>46157</v>
      </c>
    </row>
    <row r="4921" spans="1:14" x14ac:dyDescent="0.15">
      <c r="A4921" s="163" t="s">
        <v>427</v>
      </c>
      <c r="B4921" s="164">
        <v>10633</v>
      </c>
      <c r="C4921" s="163" t="s">
        <v>727</v>
      </c>
      <c r="D4921" s="164">
        <v>2</v>
      </c>
      <c r="E4921" s="7">
        <v>318</v>
      </c>
      <c r="F4921" s="7">
        <v>0</v>
      </c>
      <c r="G4921" s="7">
        <v>0</v>
      </c>
      <c r="H4921" s="7">
        <v>0</v>
      </c>
      <c r="I4921" s="7">
        <v>318</v>
      </c>
      <c r="J4921" s="7">
        <v>0</v>
      </c>
      <c r="K4921" s="7">
        <v>318</v>
      </c>
      <c r="L4921" s="164">
        <v>1</v>
      </c>
      <c r="M4921" s="16">
        <v>0</v>
      </c>
      <c r="N4921" s="13">
        <v>46157</v>
      </c>
    </row>
    <row r="4922" spans="1:14" x14ac:dyDescent="0.15">
      <c r="A4922" s="163" t="s">
        <v>874</v>
      </c>
      <c r="B4922" s="164">
        <v>10746</v>
      </c>
      <c r="C4922" s="163" t="s">
        <v>727</v>
      </c>
      <c r="D4922" s="164">
        <v>1</v>
      </c>
      <c r="E4922" s="7">
        <v>209</v>
      </c>
      <c r="F4922" s="7">
        <v>0</v>
      </c>
      <c r="G4922" s="7">
        <v>0</v>
      </c>
      <c r="H4922" s="7">
        <v>17.34</v>
      </c>
      <c r="I4922" s="7">
        <v>191.66</v>
      </c>
      <c r="J4922" s="7">
        <v>0</v>
      </c>
      <c r="K4922" s="7">
        <v>191.66</v>
      </c>
      <c r="L4922" s="164">
        <v>1</v>
      </c>
      <c r="M4922" s="16">
        <v>0</v>
      </c>
      <c r="N4922" s="13">
        <v>46157</v>
      </c>
    </row>
    <row r="4923" spans="1:14" x14ac:dyDescent="0.15">
      <c r="A4923" s="163" t="s">
        <v>466</v>
      </c>
      <c r="B4923" s="164">
        <v>10501</v>
      </c>
      <c r="C4923" s="163" t="s">
        <v>399</v>
      </c>
      <c r="D4923" s="164">
        <v>2</v>
      </c>
      <c r="E4923" s="7">
        <v>0</v>
      </c>
      <c r="F4923" s="7">
        <v>0</v>
      </c>
      <c r="G4923" s="7">
        <v>0</v>
      </c>
      <c r="H4923" s="7">
        <v>0</v>
      </c>
      <c r="I4923" s="7">
        <v>0</v>
      </c>
      <c r="J4923" s="7">
        <v>0</v>
      </c>
      <c r="K4923" s="7">
        <v>0</v>
      </c>
      <c r="L4923" s="164">
        <v>0</v>
      </c>
      <c r="M4923" s="16">
        <v>0</v>
      </c>
      <c r="N4923" s="13">
        <v>46158</v>
      </c>
    </row>
    <row r="4924" spans="1:14" x14ac:dyDescent="0.15">
      <c r="A4924" s="163" t="s">
        <v>466</v>
      </c>
      <c r="B4924" s="164">
        <v>10749</v>
      </c>
      <c r="C4924" s="163" t="s">
        <v>727</v>
      </c>
      <c r="D4924" s="164">
        <v>4</v>
      </c>
      <c r="E4924" s="7">
        <v>716</v>
      </c>
      <c r="F4924" s="7">
        <v>0</v>
      </c>
      <c r="G4924" s="7">
        <v>0</v>
      </c>
      <c r="H4924" s="7">
        <v>14.76</v>
      </c>
      <c r="I4924" s="7">
        <v>701.24</v>
      </c>
      <c r="J4924" s="7">
        <v>0</v>
      </c>
      <c r="K4924" s="7">
        <v>701.24</v>
      </c>
      <c r="L4924" s="164">
        <v>1</v>
      </c>
      <c r="M4924" s="16">
        <v>0</v>
      </c>
      <c r="N4924" s="13">
        <v>46158</v>
      </c>
    </row>
    <row r="4925" spans="1:14" x14ac:dyDescent="0.15">
      <c r="A4925" s="163" t="s">
        <v>798</v>
      </c>
      <c r="B4925" s="164">
        <v>10660</v>
      </c>
      <c r="C4925" s="163" t="s">
        <v>9</v>
      </c>
      <c r="D4925" s="164">
        <v>3</v>
      </c>
      <c r="E4925" s="7">
        <v>795</v>
      </c>
      <c r="F4925" s="7">
        <v>0</v>
      </c>
      <c r="G4925" s="7">
        <v>0</v>
      </c>
      <c r="H4925" s="7">
        <v>12.05</v>
      </c>
      <c r="I4925" s="7">
        <v>782.95</v>
      </c>
      <c r="J4925" s="7">
        <v>0</v>
      </c>
      <c r="K4925" s="7">
        <v>782.95</v>
      </c>
      <c r="L4925" s="164">
        <v>1</v>
      </c>
      <c r="M4925" s="16">
        <v>0</v>
      </c>
      <c r="N4925" s="13">
        <v>46158</v>
      </c>
    </row>
    <row r="4926" spans="1:14" x14ac:dyDescent="0.15">
      <c r="A4926" s="163" t="s">
        <v>480</v>
      </c>
      <c r="B4926" s="164">
        <v>10225</v>
      </c>
      <c r="C4926" s="163" t="s">
        <v>481</v>
      </c>
      <c r="D4926" s="164">
        <v>1</v>
      </c>
      <c r="E4926" s="7">
        <v>255</v>
      </c>
      <c r="F4926" s="7">
        <v>0</v>
      </c>
      <c r="G4926" s="7">
        <v>0</v>
      </c>
      <c r="H4926" s="7">
        <v>0</v>
      </c>
      <c r="I4926" s="7">
        <v>255</v>
      </c>
      <c r="J4926" s="7">
        <v>0</v>
      </c>
      <c r="K4926" s="7">
        <v>255</v>
      </c>
      <c r="L4926" s="164">
        <v>1</v>
      </c>
      <c r="M4926" s="16">
        <v>0</v>
      </c>
      <c r="N4926" s="13">
        <v>46158</v>
      </c>
    </row>
    <row r="4927" spans="1:14" x14ac:dyDescent="0.15">
      <c r="A4927" s="163" t="s">
        <v>538</v>
      </c>
      <c r="B4927" s="164">
        <v>10645</v>
      </c>
      <c r="C4927" s="163" t="s">
        <v>519</v>
      </c>
      <c r="D4927" s="164">
        <v>1</v>
      </c>
      <c r="E4927" s="7">
        <v>340</v>
      </c>
      <c r="F4927" s="7">
        <v>0</v>
      </c>
      <c r="G4927" s="7">
        <v>0</v>
      </c>
      <c r="H4927" s="7">
        <v>68</v>
      </c>
      <c r="I4927" s="7">
        <v>272</v>
      </c>
      <c r="J4927" s="7">
        <v>0</v>
      </c>
      <c r="K4927" s="7">
        <v>272</v>
      </c>
      <c r="L4927" s="164">
        <v>1</v>
      </c>
      <c r="M4927" s="16">
        <v>0</v>
      </c>
      <c r="N4927" s="13">
        <v>46158</v>
      </c>
    </row>
    <row r="4928" spans="1:14" x14ac:dyDescent="0.15">
      <c r="A4928" s="163" t="s">
        <v>518</v>
      </c>
      <c r="B4928" s="164">
        <v>10145</v>
      </c>
      <c r="C4928" s="163" t="s">
        <v>519</v>
      </c>
      <c r="D4928" s="164">
        <v>1</v>
      </c>
      <c r="E4928" s="7">
        <v>370</v>
      </c>
      <c r="F4928" s="7">
        <v>0</v>
      </c>
      <c r="G4928" s="7">
        <v>0</v>
      </c>
      <c r="H4928" s="7">
        <v>0</v>
      </c>
      <c r="I4928" s="7">
        <v>370</v>
      </c>
      <c r="J4928" s="7">
        <v>0</v>
      </c>
      <c r="K4928" s="7">
        <v>370</v>
      </c>
      <c r="L4928" s="164">
        <v>1</v>
      </c>
      <c r="M4928" s="16">
        <v>0</v>
      </c>
      <c r="N4928" s="13">
        <v>46158</v>
      </c>
    </row>
    <row r="4929" spans="1:14" x14ac:dyDescent="0.15">
      <c r="A4929" s="163" t="s">
        <v>482</v>
      </c>
      <c r="B4929" s="164">
        <v>10109</v>
      </c>
      <c r="C4929" s="163" t="s">
        <v>483</v>
      </c>
      <c r="D4929" s="164">
        <v>2</v>
      </c>
      <c r="E4929" s="7">
        <v>550</v>
      </c>
      <c r="F4929" s="7">
        <v>0</v>
      </c>
      <c r="G4929" s="7">
        <v>0</v>
      </c>
      <c r="H4929" s="7">
        <v>0</v>
      </c>
      <c r="I4929" s="7">
        <v>550</v>
      </c>
      <c r="J4929" s="7">
        <v>0</v>
      </c>
      <c r="K4929" s="7">
        <v>550</v>
      </c>
      <c r="L4929" s="164">
        <v>1</v>
      </c>
      <c r="M4929" s="16">
        <v>0</v>
      </c>
      <c r="N4929" s="13">
        <v>46158</v>
      </c>
    </row>
    <row r="4930" spans="1:14" x14ac:dyDescent="0.15">
      <c r="A4930" s="163" t="s">
        <v>576</v>
      </c>
      <c r="B4930" s="164">
        <v>10111</v>
      </c>
      <c r="C4930" s="163" t="s">
        <v>483</v>
      </c>
      <c r="D4930" s="164">
        <v>1</v>
      </c>
      <c r="E4930" s="7">
        <v>355</v>
      </c>
      <c r="F4930" s="7">
        <v>0</v>
      </c>
      <c r="G4930" s="7">
        <v>0</v>
      </c>
      <c r="H4930" s="7">
        <v>0</v>
      </c>
      <c r="I4930" s="7">
        <v>355</v>
      </c>
      <c r="J4930" s="7">
        <v>0</v>
      </c>
      <c r="K4930" s="7">
        <v>355</v>
      </c>
      <c r="L4930" s="164">
        <v>1</v>
      </c>
      <c r="M4930" s="16">
        <v>0</v>
      </c>
      <c r="N4930" s="13">
        <v>46158</v>
      </c>
    </row>
    <row r="4931" spans="1:14" x14ac:dyDescent="0.15">
      <c r="A4931" s="163" t="s">
        <v>485</v>
      </c>
      <c r="B4931" s="164">
        <v>10090</v>
      </c>
      <c r="C4931" s="163" t="s">
        <v>481</v>
      </c>
      <c r="D4931" s="164">
        <v>1</v>
      </c>
      <c r="E4931" s="7">
        <v>315</v>
      </c>
      <c r="F4931" s="7">
        <v>0</v>
      </c>
      <c r="G4931" s="7">
        <v>0</v>
      </c>
      <c r="H4931" s="7">
        <v>0</v>
      </c>
      <c r="I4931" s="7">
        <v>315</v>
      </c>
      <c r="J4931" s="7">
        <v>0</v>
      </c>
      <c r="K4931" s="7">
        <v>315</v>
      </c>
      <c r="L4931" s="164">
        <v>1</v>
      </c>
      <c r="M4931" s="16">
        <v>0</v>
      </c>
      <c r="N4931" s="13">
        <v>46158</v>
      </c>
    </row>
    <row r="4932" spans="1:14" x14ac:dyDescent="0.15">
      <c r="A4932" s="163" t="s">
        <v>572</v>
      </c>
      <c r="B4932" s="164">
        <v>10077</v>
      </c>
      <c r="C4932" s="163" t="s">
        <v>481</v>
      </c>
      <c r="D4932" s="164">
        <v>1</v>
      </c>
      <c r="E4932" s="7">
        <v>355</v>
      </c>
      <c r="F4932" s="7">
        <v>0</v>
      </c>
      <c r="G4932" s="7">
        <v>0</v>
      </c>
      <c r="H4932" s="7">
        <v>0</v>
      </c>
      <c r="I4932" s="7">
        <v>355</v>
      </c>
      <c r="J4932" s="7">
        <v>0</v>
      </c>
      <c r="K4932" s="7">
        <v>355</v>
      </c>
      <c r="L4932" s="164">
        <v>1</v>
      </c>
      <c r="M4932" s="16">
        <v>0</v>
      </c>
      <c r="N4932" s="13">
        <v>46158</v>
      </c>
    </row>
    <row r="4933" spans="1:14" x14ac:dyDescent="0.15">
      <c r="A4933" s="163" t="s">
        <v>487</v>
      </c>
      <c r="B4933" s="164">
        <v>10442</v>
      </c>
      <c r="C4933" s="163" t="s">
        <v>99</v>
      </c>
      <c r="D4933" s="164">
        <v>2</v>
      </c>
      <c r="E4933" s="7">
        <v>166</v>
      </c>
      <c r="F4933" s="7">
        <v>0</v>
      </c>
      <c r="G4933" s="7">
        <v>0</v>
      </c>
      <c r="H4933" s="7">
        <v>0</v>
      </c>
      <c r="I4933" s="7">
        <v>166</v>
      </c>
      <c r="J4933" s="7">
        <v>0</v>
      </c>
      <c r="K4933" s="7">
        <v>166</v>
      </c>
      <c r="L4933" s="164">
        <v>1</v>
      </c>
      <c r="M4933" s="16">
        <v>0</v>
      </c>
      <c r="N4933" s="13">
        <v>46158</v>
      </c>
    </row>
    <row r="4934" spans="1:14" x14ac:dyDescent="0.15">
      <c r="A4934" s="163" t="s">
        <v>523</v>
      </c>
      <c r="B4934" s="164">
        <v>10446</v>
      </c>
      <c r="C4934" s="163" t="s">
        <v>99</v>
      </c>
      <c r="D4934" s="164">
        <v>4</v>
      </c>
      <c r="E4934" s="7">
        <v>780</v>
      </c>
      <c r="F4934" s="7">
        <v>0</v>
      </c>
      <c r="G4934" s="7">
        <v>0</v>
      </c>
      <c r="H4934" s="7">
        <v>8.86</v>
      </c>
      <c r="I4934" s="7">
        <v>771.14</v>
      </c>
      <c r="J4934" s="7">
        <v>0</v>
      </c>
      <c r="K4934" s="7">
        <v>771.14</v>
      </c>
      <c r="L4934" s="164">
        <v>1</v>
      </c>
      <c r="M4934" s="16">
        <v>0</v>
      </c>
      <c r="N4934" s="13">
        <v>46158</v>
      </c>
    </row>
    <row r="4935" spans="1:14" x14ac:dyDescent="0.15">
      <c r="A4935" s="163" t="s">
        <v>585</v>
      </c>
      <c r="B4935" s="164">
        <v>10441</v>
      </c>
      <c r="C4935" s="163" t="s">
        <v>99</v>
      </c>
      <c r="D4935" s="164">
        <v>1</v>
      </c>
      <c r="E4935" s="7">
        <v>250</v>
      </c>
      <c r="F4935" s="7">
        <v>0</v>
      </c>
      <c r="G4935" s="7">
        <v>0</v>
      </c>
      <c r="H4935" s="7">
        <v>10.31</v>
      </c>
      <c r="I4935" s="7">
        <v>239.69</v>
      </c>
      <c r="J4935" s="7">
        <v>0</v>
      </c>
      <c r="K4935" s="7">
        <v>239.69</v>
      </c>
      <c r="L4935" s="164">
        <v>1</v>
      </c>
      <c r="M4935" s="16">
        <v>0</v>
      </c>
      <c r="N4935" s="13">
        <v>46158</v>
      </c>
    </row>
    <row r="4936" spans="1:14" x14ac:dyDescent="0.15">
      <c r="A4936" s="163" t="s">
        <v>489</v>
      </c>
      <c r="B4936" s="164">
        <v>10445</v>
      </c>
      <c r="C4936" s="163" t="s">
        <v>99</v>
      </c>
      <c r="D4936" s="164">
        <v>2</v>
      </c>
      <c r="E4936" s="7">
        <v>390</v>
      </c>
      <c r="F4936" s="7">
        <v>0</v>
      </c>
      <c r="G4936" s="7">
        <v>0</v>
      </c>
      <c r="H4936" s="7">
        <v>0</v>
      </c>
      <c r="I4936" s="7">
        <v>390</v>
      </c>
      <c r="J4936" s="7">
        <v>0</v>
      </c>
      <c r="K4936" s="7">
        <v>390</v>
      </c>
      <c r="L4936" s="164">
        <v>1</v>
      </c>
      <c r="M4936" s="16">
        <v>0</v>
      </c>
      <c r="N4936" s="13">
        <v>46158</v>
      </c>
    </row>
    <row r="4937" spans="1:14" x14ac:dyDescent="0.15">
      <c r="A4937" s="163" t="s">
        <v>830</v>
      </c>
      <c r="B4937" s="164">
        <v>10042</v>
      </c>
      <c r="C4937" s="163" t="s">
        <v>99</v>
      </c>
      <c r="D4937" s="164">
        <v>1</v>
      </c>
      <c r="E4937" s="7">
        <v>145</v>
      </c>
      <c r="F4937" s="7">
        <v>0</v>
      </c>
      <c r="G4937" s="7">
        <v>0</v>
      </c>
      <c r="H4937" s="7">
        <v>6.59</v>
      </c>
      <c r="I4937" s="7">
        <v>138.41</v>
      </c>
      <c r="J4937" s="7">
        <v>0</v>
      </c>
      <c r="K4937" s="7">
        <v>138.41</v>
      </c>
      <c r="L4937" s="164">
        <v>1</v>
      </c>
      <c r="M4937" s="16">
        <v>0</v>
      </c>
      <c r="N4937" s="13">
        <v>46158</v>
      </c>
    </row>
    <row r="4938" spans="1:14" x14ac:dyDescent="0.15">
      <c r="A4938" s="163" t="s">
        <v>824</v>
      </c>
      <c r="B4938" s="164">
        <v>10447</v>
      </c>
      <c r="C4938" s="163" t="s">
        <v>99</v>
      </c>
      <c r="D4938" s="164">
        <v>1</v>
      </c>
      <c r="E4938" s="7">
        <v>210</v>
      </c>
      <c r="F4938" s="7">
        <v>0</v>
      </c>
      <c r="G4938" s="7">
        <v>0</v>
      </c>
      <c r="H4938" s="7">
        <v>9.5500000000000007</v>
      </c>
      <c r="I4938" s="7">
        <v>200.45</v>
      </c>
      <c r="J4938" s="7">
        <v>0</v>
      </c>
      <c r="K4938" s="7">
        <v>200.45</v>
      </c>
      <c r="L4938" s="164">
        <v>1</v>
      </c>
      <c r="M4938" s="16">
        <v>0</v>
      </c>
      <c r="N4938" s="13">
        <v>46158</v>
      </c>
    </row>
    <row r="4939" spans="1:14" x14ac:dyDescent="0.15">
      <c r="A4939" s="163" t="s">
        <v>626</v>
      </c>
      <c r="B4939" s="164">
        <v>10471</v>
      </c>
      <c r="C4939" s="163" t="s">
        <v>5</v>
      </c>
      <c r="D4939" s="164">
        <v>2</v>
      </c>
      <c r="E4939" s="7">
        <v>990</v>
      </c>
      <c r="F4939" s="7">
        <v>0</v>
      </c>
      <c r="G4939" s="7">
        <v>0</v>
      </c>
      <c r="H4939" s="7">
        <v>0</v>
      </c>
      <c r="I4939" s="7">
        <v>990</v>
      </c>
      <c r="J4939" s="7">
        <v>0</v>
      </c>
      <c r="K4939" s="7">
        <v>990</v>
      </c>
      <c r="L4939" s="164">
        <v>1</v>
      </c>
      <c r="M4939" s="16">
        <v>0</v>
      </c>
      <c r="N4939" s="13">
        <v>46158</v>
      </c>
    </row>
    <row r="4940" spans="1:14" x14ac:dyDescent="0.15">
      <c r="A4940" s="163" t="s">
        <v>506</v>
      </c>
      <c r="B4940" s="164">
        <v>10221</v>
      </c>
      <c r="C4940" s="163" t="s">
        <v>491</v>
      </c>
      <c r="D4940" s="164">
        <v>4</v>
      </c>
      <c r="E4940" s="7">
        <v>1020</v>
      </c>
      <c r="F4940" s="7">
        <v>0</v>
      </c>
      <c r="G4940" s="7">
        <v>0</v>
      </c>
      <c r="H4940" s="7">
        <v>0</v>
      </c>
      <c r="I4940" s="7">
        <v>1020</v>
      </c>
      <c r="J4940" s="7">
        <v>0</v>
      </c>
      <c r="K4940" s="7">
        <v>1020</v>
      </c>
      <c r="L4940" s="164">
        <v>1</v>
      </c>
      <c r="M4940" s="16">
        <v>0</v>
      </c>
      <c r="N4940" s="13">
        <v>46158</v>
      </c>
    </row>
    <row r="4941" spans="1:14" x14ac:dyDescent="0.15">
      <c r="A4941" s="163" t="s">
        <v>492</v>
      </c>
      <c r="B4941" s="164">
        <v>10216</v>
      </c>
      <c r="C4941" s="163" t="s">
        <v>491</v>
      </c>
      <c r="D4941" s="164">
        <v>1</v>
      </c>
      <c r="E4941" s="7">
        <v>245</v>
      </c>
      <c r="F4941" s="7">
        <v>0</v>
      </c>
      <c r="G4941" s="7">
        <v>0</v>
      </c>
      <c r="H4941" s="7">
        <v>0</v>
      </c>
      <c r="I4941" s="7">
        <v>245</v>
      </c>
      <c r="J4941" s="7">
        <v>0</v>
      </c>
      <c r="K4941" s="7">
        <v>245</v>
      </c>
      <c r="L4941" s="164">
        <v>1</v>
      </c>
      <c r="M4941" s="16">
        <v>0</v>
      </c>
      <c r="N4941" s="13">
        <v>46158</v>
      </c>
    </row>
    <row r="4942" spans="1:14" x14ac:dyDescent="0.15">
      <c r="A4942" s="163" t="s">
        <v>587</v>
      </c>
      <c r="B4942" s="164">
        <v>10381</v>
      </c>
      <c r="C4942" s="163" t="s">
        <v>9</v>
      </c>
      <c r="D4942" s="164">
        <v>3</v>
      </c>
      <c r="E4942" s="7">
        <v>675</v>
      </c>
      <c r="F4942" s="7">
        <v>0</v>
      </c>
      <c r="G4942" s="7">
        <v>0</v>
      </c>
      <c r="H4942" s="7">
        <v>0</v>
      </c>
      <c r="I4942" s="7">
        <v>675</v>
      </c>
      <c r="J4942" s="7">
        <v>0</v>
      </c>
      <c r="K4942" s="7">
        <v>675</v>
      </c>
      <c r="L4942" s="164">
        <v>1</v>
      </c>
      <c r="M4942" s="16">
        <v>0</v>
      </c>
      <c r="N4942" s="13">
        <v>46158</v>
      </c>
    </row>
    <row r="4943" spans="1:14" x14ac:dyDescent="0.15">
      <c r="A4943" s="163" t="s">
        <v>588</v>
      </c>
      <c r="B4943" s="164">
        <v>10371</v>
      </c>
      <c r="C4943" s="163" t="s">
        <v>9</v>
      </c>
      <c r="D4943" s="164">
        <v>1</v>
      </c>
      <c r="E4943" s="7">
        <v>275</v>
      </c>
      <c r="F4943" s="7">
        <v>0</v>
      </c>
      <c r="G4943" s="7">
        <v>0</v>
      </c>
      <c r="H4943" s="7">
        <v>11.33</v>
      </c>
      <c r="I4943" s="7">
        <v>263.67</v>
      </c>
      <c r="J4943" s="7">
        <v>0</v>
      </c>
      <c r="K4943" s="7">
        <v>263.67</v>
      </c>
      <c r="L4943" s="164">
        <v>1</v>
      </c>
      <c r="M4943" s="16">
        <v>0</v>
      </c>
      <c r="N4943" s="13">
        <v>46158</v>
      </c>
    </row>
    <row r="4944" spans="1:14" x14ac:dyDescent="0.15">
      <c r="A4944" s="163" t="s">
        <v>494</v>
      </c>
      <c r="B4944" s="164">
        <v>10377</v>
      </c>
      <c r="C4944" s="163" t="s">
        <v>9</v>
      </c>
      <c r="D4944" s="164">
        <v>3</v>
      </c>
      <c r="E4944" s="7">
        <v>1035</v>
      </c>
      <c r="F4944" s="7">
        <v>0</v>
      </c>
      <c r="G4944" s="7">
        <v>0</v>
      </c>
      <c r="H4944" s="7">
        <v>15.68</v>
      </c>
      <c r="I4944" s="7">
        <v>1019.32</v>
      </c>
      <c r="J4944" s="7">
        <v>0</v>
      </c>
      <c r="K4944" s="7">
        <v>1019.32</v>
      </c>
      <c r="L4944" s="164">
        <v>1</v>
      </c>
      <c r="M4944" s="16">
        <v>0</v>
      </c>
      <c r="N4944" s="13">
        <v>46158</v>
      </c>
    </row>
    <row r="4945" spans="1:14" x14ac:dyDescent="0.15">
      <c r="A4945" s="163" t="s">
        <v>544</v>
      </c>
      <c r="B4945" s="164">
        <v>10375</v>
      </c>
      <c r="C4945" s="163" t="s">
        <v>9</v>
      </c>
      <c r="D4945" s="164">
        <v>2</v>
      </c>
      <c r="E4945" s="7">
        <v>510</v>
      </c>
      <c r="F4945" s="7">
        <v>0</v>
      </c>
      <c r="G4945" s="7">
        <v>0</v>
      </c>
      <c r="H4945" s="7">
        <v>11.59</v>
      </c>
      <c r="I4945" s="7">
        <v>498.41</v>
      </c>
      <c r="J4945" s="7">
        <v>0</v>
      </c>
      <c r="K4945" s="7">
        <v>498.41</v>
      </c>
      <c r="L4945" s="164">
        <v>1</v>
      </c>
      <c r="M4945" s="16">
        <v>0</v>
      </c>
      <c r="N4945" s="13">
        <v>46158</v>
      </c>
    </row>
    <row r="4946" spans="1:14" x14ac:dyDescent="0.15">
      <c r="A4946" s="163" t="s">
        <v>526</v>
      </c>
      <c r="B4946" s="164">
        <v>10363</v>
      </c>
      <c r="C4946" s="163" t="s">
        <v>9</v>
      </c>
      <c r="D4946" s="164">
        <v>2</v>
      </c>
      <c r="E4946" s="7">
        <v>530</v>
      </c>
      <c r="F4946" s="7">
        <v>0</v>
      </c>
      <c r="G4946" s="7">
        <v>0</v>
      </c>
      <c r="H4946" s="7">
        <v>10.93</v>
      </c>
      <c r="I4946" s="7">
        <v>519.07000000000005</v>
      </c>
      <c r="J4946" s="7">
        <v>0</v>
      </c>
      <c r="K4946" s="7">
        <v>519.07000000000005</v>
      </c>
      <c r="L4946" s="164">
        <v>1</v>
      </c>
      <c r="M4946" s="16">
        <v>0</v>
      </c>
      <c r="N4946" s="13">
        <v>46158</v>
      </c>
    </row>
    <row r="4947" spans="1:14" x14ac:dyDescent="0.15">
      <c r="A4947" s="163" t="s">
        <v>652</v>
      </c>
      <c r="B4947" s="164">
        <v>10007</v>
      </c>
      <c r="C4947" s="163" t="s">
        <v>9</v>
      </c>
      <c r="D4947" s="164">
        <v>1</v>
      </c>
      <c r="E4947" s="7">
        <v>275</v>
      </c>
      <c r="F4947" s="7">
        <v>0</v>
      </c>
      <c r="G4947" s="7">
        <v>0</v>
      </c>
      <c r="H4947" s="7">
        <v>24.94</v>
      </c>
      <c r="I4947" s="7">
        <v>250.06</v>
      </c>
      <c r="J4947" s="7">
        <v>0</v>
      </c>
      <c r="K4947" s="7">
        <v>250.06</v>
      </c>
      <c r="L4947" s="164">
        <v>1</v>
      </c>
      <c r="M4947" s="16">
        <v>0</v>
      </c>
      <c r="N4947" s="13">
        <v>46158</v>
      </c>
    </row>
    <row r="4948" spans="1:14" x14ac:dyDescent="0.15">
      <c r="A4948" s="163" t="s">
        <v>495</v>
      </c>
      <c r="B4948" s="164">
        <v>10354</v>
      </c>
      <c r="C4948" s="163" t="s">
        <v>19</v>
      </c>
      <c r="D4948" s="164">
        <v>3</v>
      </c>
      <c r="E4948" s="7">
        <v>1050</v>
      </c>
      <c r="F4948" s="7">
        <v>0</v>
      </c>
      <c r="G4948" s="7">
        <v>0</v>
      </c>
      <c r="H4948" s="7">
        <v>0</v>
      </c>
      <c r="I4948" s="7">
        <v>1050</v>
      </c>
      <c r="J4948" s="7">
        <v>0</v>
      </c>
      <c r="K4948" s="7">
        <v>1050</v>
      </c>
      <c r="L4948" s="164">
        <v>1</v>
      </c>
      <c r="M4948" s="16">
        <v>0</v>
      </c>
      <c r="N4948" s="13">
        <v>46158</v>
      </c>
    </row>
    <row r="4949" spans="1:14" x14ac:dyDescent="0.15">
      <c r="A4949" s="163" t="s">
        <v>498</v>
      </c>
      <c r="B4949" s="164">
        <v>10356</v>
      </c>
      <c r="C4949" s="163" t="s">
        <v>19</v>
      </c>
      <c r="D4949" s="164">
        <v>4</v>
      </c>
      <c r="E4949" s="7">
        <v>1440</v>
      </c>
      <c r="F4949" s="7">
        <v>0</v>
      </c>
      <c r="G4949" s="7">
        <v>0</v>
      </c>
      <c r="H4949" s="7">
        <v>62.32</v>
      </c>
      <c r="I4949" s="7">
        <v>1377.68</v>
      </c>
      <c r="J4949" s="7">
        <v>0</v>
      </c>
      <c r="K4949" s="7">
        <v>1377.68</v>
      </c>
      <c r="L4949" s="164">
        <v>1</v>
      </c>
      <c r="M4949" s="16">
        <v>0</v>
      </c>
      <c r="N4949" s="13">
        <v>46158</v>
      </c>
    </row>
    <row r="4950" spans="1:14" x14ac:dyDescent="0.15">
      <c r="A4950" s="163" t="s">
        <v>690</v>
      </c>
      <c r="B4950" s="164">
        <v>10431</v>
      </c>
      <c r="C4950" s="163" t="s">
        <v>13</v>
      </c>
      <c r="D4950" s="164">
        <v>1</v>
      </c>
      <c r="E4950" s="7">
        <v>495</v>
      </c>
      <c r="F4950" s="7">
        <v>0</v>
      </c>
      <c r="G4950" s="7">
        <v>0</v>
      </c>
      <c r="H4950" s="7">
        <v>0</v>
      </c>
      <c r="I4950" s="7">
        <v>495</v>
      </c>
      <c r="J4950" s="7">
        <v>0</v>
      </c>
      <c r="K4950" s="7">
        <v>495</v>
      </c>
      <c r="L4950" s="164">
        <v>1</v>
      </c>
      <c r="M4950" s="16">
        <v>0</v>
      </c>
      <c r="N4950" s="13">
        <v>46158</v>
      </c>
    </row>
    <row r="4951" spans="1:14" x14ac:dyDescent="0.15">
      <c r="A4951" s="163" t="s">
        <v>563</v>
      </c>
      <c r="B4951" s="164">
        <v>10432</v>
      </c>
      <c r="C4951" s="163" t="s">
        <v>13</v>
      </c>
      <c r="D4951" s="164">
        <v>2</v>
      </c>
      <c r="E4951" s="7">
        <v>630</v>
      </c>
      <c r="F4951" s="7">
        <v>0</v>
      </c>
      <c r="G4951" s="7">
        <v>0</v>
      </c>
      <c r="H4951" s="7">
        <v>12.99</v>
      </c>
      <c r="I4951" s="7">
        <v>617.01</v>
      </c>
      <c r="J4951" s="7">
        <v>0</v>
      </c>
      <c r="K4951" s="7">
        <v>617.01</v>
      </c>
      <c r="L4951" s="164">
        <v>1</v>
      </c>
      <c r="M4951" s="16">
        <v>0</v>
      </c>
      <c r="N4951" s="13">
        <v>46158</v>
      </c>
    </row>
    <row r="4952" spans="1:14" x14ac:dyDescent="0.15">
      <c r="A4952" s="163" t="s">
        <v>400</v>
      </c>
      <c r="B4952" s="164">
        <v>10923</v>
      </c>
      <c r="C4952" s="163" t="s">
        <v>727</v>
      </c>
      <c r="D4952" s="164">
        <v>2</v>
      </c>
      <c r="E4952" s="7">
        <v>318</v>
      </c>
      <c r="F4952" s="7">
        <v>0</v>
      </c>
      <c r="G4952" s="7">
        <v>0</v>
      </c>
      <c r="H4952" s="7">
        <v>14.42</v>
      </c>
      <c r="I4952" s="7">
        <v>303.58</v>
      </c>
      <c r="J4952" s="7">
        <v>0</v>
      </c>
      <c r="K4952" s="7">
        <v>303.58</v>
      </c>
      <c r="L4952" s="164">
        <v>1</v>
      </c>
      <c r="M4952" s="16">
        <v>0</v>
      </c>
      <c r="N4952" s="13">
        <v>46158</v>
      </c>
    </row>
    <row r="4953" spans="1:14" x14ac:dyDescent="0.15">
      <c r="A4953" s="163" t="s">
        <v>909</v>
      </c>
      <c r="B4953" s="164">
        <v>10898</v>
      </c>
      <c r="C4953" s="163" t="s">
        <v>399</v>
      </c>
      <c r="D4953" s="164">
        <v>1</v>
      </c>
      <c r="E4953" s="7">
        <v>0</v>
      </c>
      <c r="F4953" s="7">
        <v>0</v>
      </c>
      <c r="G4953" s="7">
        <v>0</v>
      </c>
      <c r="H4953" s="7">
        <v>0</v>
      </c>
      <c r="I4953" s="7">
        <v>0</v>
      </c>
      <c r="J4953" s="7">
        <v>0</v>
      </c>
      <c r="K4953" s="7">
        <v>0</v>
      </c>
      <c r="L4953" s="164">
        <v>0</v>
      </c>
      <c r="M4953" s="16">
        <v>0</v>
      </c>
      <c r="N4953" s="13">
        <v>46158</v>
      </c>
    </row>
    <row r="4954" spans="1:14" x14ac:dyDescent="0.15">
      <c r="A4954" s="163" t="s">
        <v>869</v>
      </c>
      <c r="B4954" s="164">
        <v>10648</v>
      </c>
      <c r="C4954" s="163" t="s">
        <v>399</v>
      </c>
      <c r="D4954" s="164">
        <v>3</v>
      </c>
      <c r="E4954" s="7">
        <v>0</v>
      </c>
      <c r="F4954" s="7">
        <v>0</v>
      </c>
      <c r="G4954" s="7">
        <v>0</v>
      </c>
      <c r="H4954" s="7">
        <v>0</v>
      </c>
      <c r="I4954" s="7">
        <v>0</v>
      </c>
      <c r="J4954" s="7">
        <v>0</v>
      </c>
      <c r="K4954" s="7">
        <v>0</v>
      </c>
      <c r="L4954" s="164">
        <v>0</v>
      </c>
      <c r="M4954" s="16">
        <v>0</v>
      </c>
      <c r="N4954" s="13">
        <v>46158</v>
      </c>
    </row>
    <row r="4955" spans="1:14" x14ac:dyDescent="0.15">
      <c r="A4955" s="163" t="s">
        <v>427</v>
      </c>
      <c r="B4955" s="164">
        <v>10633</v>
      </c>
      <c r="C4955" s="163" t="s">
        <v>727</v>
      </c>
      <c r="D4955" s="164">
        <v>2</v>
      </c>
      <c r="E4955" s="7">
        <v>318</v>
      </c>
      <c r="F4955" s="7">
        <v>0</v>
      </c>
      <c r="G4955" s="7">
        <v>0</v>
      </c>
      <c r="H4955" s="7">
        <v>14.45</v>
      </c>
      <c r="I4955" s="7">
        <v>303.55</v>
      </c>
      <c r="J4955" s="7">
        <v>0</v>
      </c>
      <c r="K4955" s="7">
        <v>303.55</v>
      </c>
      <c r="L4955" s="164">
        <v>1</v>
      </c>
      <c r="M4955" s="16">
        <v>0</v>
      </c>
      <c r="N4955" s="13">
        <v>46158</v>
      </c>
    </row>
    <row r="4956" spans="1:14" x14ac:dyDescent="0.15">
      <c r="A4956" s="163" t="s">
        <v>500</v>
      </c>
      <c r="B4956" s="164">
        <v>10494</v>
      </c>
      <c r="C4956" s="163" t="s">
        <v>98</v>
      </c>
      <c r="D4956" s="164">
        <v>1</v>
      </c>
      <c r="E4956" s="7">
        <v>38</v>
      </c>
      <c r="F4956" s="7">
        <v>0</v>
      </c>
      <c r="G4956" s="7">
        <v>0</v>
      </c>
      <c r="H4956" s="7">
        <v>0</v>
      </c>
      <c r="I4956" s="7">
        <v>38</v>
      </c>
      <c r="J4956" s="7">
        <v>0</v>
      </c>
      <c r="K4956" s="7">
        <v>38</v>
      </c>
      <c r="L4956" s="164">
        <v>1</v>
      </c>
      <c r="M4956" s="16">
        <v>0</v>
      </c>
      <c r="N4956" s="13">
        <v>46158</v>
      </c>
    </row>
    <row r="4957" spans="1:14" x14ac:dyDescent="0.15">
      <c r="A4957" s="163" t="s">
        <v>910</v>
      </c>
      <c r="B4957" s="164">
        <v>10899</v>
      </c>
      <c r="C4957" s="163" t="s">
        <v>399</v>
      </c>
      <c r="D4957" s="164">
        <v>1</v>
      </c>
      <c r="E4957" s="7">
        <v>0</v>
      </c>
      <c r="F4957" s="7">
        <v>0</v>
      </c>
      <c r="G4957" s="7">
        <v>0</v>
      </c>
      <c r="H4957" s="7">
        <v>0</v>
      </c>
      <c r="I4957" s="7">
        <v>0</v>
      </c>
      <c r="J4957" s="7">
        <v>0</v>
      </c>
      <c r="K4957" s="7">
        <v>0</v>
      </c>
      <c r="L4957" s="164">
        <v>0</v>
      </c>
      <c r="M4957" s="16">
        <v>0</v>
      </c>
      <c r="N4957" s="13">
        <v>46158</v>
      </c>
    </row>
    <row r="4958" spans="1:14" x14ac:dyDescent="0.15">
      <c r="A4958" s="163" t="s">
        <v>874</v>
      </c>
      <c r="B4958" s="164">
        <v>10746</v>
      </c>
      <c r="C4958" s="163" t="s">
        <v>727</v>
      </c>
      <c r="D4958" s="164">
        <v>2</v>
      </c>
      <c r="E4958" s="7">
        <v>418</v>
      </c>
      <c r="F4958" s="7">
        <v>0</v>
      </c>
      <c r="G4958" s="7">
        <v>0</v>
      </c>
      <c r="H4958" s="7">
        <v>0</v>
      </c>
      <c r="I4958" s="7">
        <v>418</v>
      </c>
      <c r="J4958" s="7">
        <v>0</v>
      </c>
      <c r="K4958" s="7">
        <v>418</v>
      </c>
      <c r="L4958" s="164">
        <v>1</v>
      </c>
      <c r="M4958" s="16">
        <v>0</v>
      </c>
      <c r="N4958" s="13">
        <v>46158</v>
      </c>
    </row>
    <row r="4959" spans="1:14" x14ac:dyDescent="0.15">
      <c r="A4959" s="163" t="s">
        <v>901</v>
      </c>
      <c r="B4959" s="164">
        <v>10924</v>
      </c>
      <c r="C4959" s="163" t="s">
        <v>727</v>
      </c>
      <c r="D4959" s="164">
        <v>1</v>
      </c>
      <c r="E4959" s="7">
        <v>159</v>
      </c>
      <c r="F4959" s="7">
        <v>0</v>
      </c>
      <c r="G4959" s="7">
        <v>0</v>
      </c>
      <c r="H4959" s="7">
        <v>0</v>
      </c>
      <c r="I4959" s="7">
        <v>159</v>
      </c>
      <c r="J4959" s="7">
        <v>0</v>
      </c>
      <c r="K4959" s="7">
        <v>159</v>
      </c>
      <c r="L4959" s="164">
        <v>1</v>
      </c>
      <c r="M4959" s="16">
        <v>0</v>
      </c>
      <c r="N4959" s="13">
        <v>46158</v>
      </c>
    </row>
    <row r="4960" spans="1:14" x14ac:dyDescent="0.15">
      <c r="A4960" s="163" t="s">
        <v>605</v>
      </c>
      <c r="B4960" s="164">
        <v>10425</v>
      </c>
      <c r="C4960" s="163" t="s">
        <v>399</v>
      </c>
      <c r="D4960" s="164">
        <v>2</v>
      </c>
      <c r="E4960" s="7">
        <v>0</v>
      </c>
      <c r="F4960" s="7">
        <v>0</v>
      </c>
      <c r="G4960" s="7">
        <v>0</v>
      </c>
      <c r="H4960" s="7">
        <v>0</v>
      </c>
      <c r="I4960" s="7">
        <v>0</v>
      </c>
      <c r="J4960" s="7">
        <v>0</v>
      </c>
      <c r="K4960" s="7">
        <v>0</v>
      </c>
      <c r="L4960" s="164">
        <v>0</v>
      </c>
      <c r="M4960" s="16">
        <v>0</v>
      </c>
      <c r="N4960" s="13">
        <v>46158</v>
      </c>
    </row>
    <row r="4961" spans="1:14" x14ac:dyDescent="0.15">
      <c r="A4961" s="163" t="s">
        <v>904</v>
      </c>
      <c r="B4961" s="164">
        <v>10812</v>
      </c>
      <c r="C4961" s="163" t="s">
        <v>399</v>
      </c>
      <c r="D4961" s="164">
        <v>1</v>
      </c>
      <c r="E4961" s="7">
        <v>0</v>
      </c>
      <c r="F4961" s="7">
        <v>0</v>
      </c>
      <c r="G4961" s="7">
        <v>0</v>
      </c>
      <c r="H4961" s="7">
        <v>0</v>
      </c>
      <c r="I4961" s="7">
        <v>0</v>
      </c>
      <c r="J4961" s="7">
        <v>0</v>
      </c>
      <c r="K4961" s="7">
        <v>0</v>
      </c>
      <c r="L4961" s="164">
        <v>0</v>
      </c>
      <c r="M4961" s="16">
        <v>0</v>
      </c>
      <c r="N4961" s="13">
        <v>46158</v>
      </c>
    </row>
    <row r="4962" spans="1:14" x14ac:dyDescent="0.15">
      <c r="A4962" s="163" t="s">
        <v>801</v>
      </c>
      <c r="B4962" s="164">
        <v>10680</v>
      </c>
      <c r="C4962" s="163" t="s">
        <v>399</v>
      </c>
      <c r="D4962" s="164">
        <v>1</v>
      </c>
      <c r="E4962" s="7">
        <v>0</v>
      </c>
      <c r="F4962" s="7">
        <v>0</v>
      </c>
      <c r="G4962" s="7">
        <v>0</v>
      </c>
      <c r="H4962" s="7">
        <v>0</v>
      </c>
      <c r="I4962" s="7">
        <v>0</v>
      </c>
      <c r="J4962" s="7">
        <v>0</v>
      </c>
      <c r="K4962" s="7">
        <v>0</v>
      </c>
      <c r="L4962" s="164">
        <v>0</v>
      </c>
      <c r="M4962" s="16">
        <v>0</v>
      </c>
      <c r="N4962" s="13">
        <v>46158</v>
      </c>
    </row>
    <row r="4963" spans="1:14" x14ac:dyDescent="0.15">
      <c r="A4963" s="163" t="s">
        <v>429</v>
      </c>
      <c r="B4963" s="164">
        <v>10632</v>
      </c>
      <c r="C4963" s="163" t="s">
        <v>727</v>
      </c>
      <c r="D4963" s="164">
        <v>2</v>
      </c>
      <c r="E4963" s="7">
        <v>318</v>
      </c>
      <c r="F4963" s="7">
        <v>0</v>
      </c>
      <c r="G4963" s="7">
        <v>0</v>
      </c>
      <c r="H4963" s="7">
        <v>7.23</v>
      </c>
      <c r="I4963" s="7">
        <v>310.77</v>
      </c>
      <c r="J4963" s="7">
        <v>0</v>
      </c>
      <c r="K4963" s="7">
        <v>310.77</v>
      </c>
      <c r="L4963" s="164">
        <v>1</v>
      </c>
      <c r="M4963" s="16">
        <v>0</v>
      </c>
      <c r="N4963" s="13">
        <v>46158</v>
      </c>
    </row>
    <row r="4964" spans="1:14" x14ac:dyDescent="0.15">
      <c r="A4964" s="163" t="s">
        <v>466</v>
      </c>
      <c r="B4964" s="164">
        <v>10749</v>
      </c>
      <c r="C4964" s="163" t="s">
        <v>727</v>
      </c>
      <c r="D4964" s="164">
        <v>1</v>
      </c>
      <c r="E4964" s="7">
        <v>179</v>
      </c>
      <c r="F4964" s="7">
        <v>0</v>
      </c>
      <c r="G4964" s="7">
        <v>0</v>
      </c>
      <c r="H4964" s="7">
        <v>5.67</v>
      </c>
      <c r="I4964" s="7">
        <v>173.33</v>
      </c>
      <c r="J4964" s="7">
        <v>0</v>
      </c>
      <c r="K4964" s="7">
        <v>173.33</v>
      </c>
      <c r="L4964" s="164">
        <v>1</v>
      </c>
      <c r="M4964" s="16">
        <v>0</v>
      </c>
      <c r="N4964" s="13">
        <v>46159</v>
      </c>
    </row>
    <row r="4965" spans="1:14" x14ac:dyDescent="0.15">
      <c r="A4965" s="163" t="s">
        <v>611</v>
      </c>
      <c r="B4965" s="164">
        <v>10455</v>
      </c>
      <c r="C4965" s="163" t="s">
        <v>38</v>
      </c>
      <c r="D4965" s="164">
        <v>1</v>
      </c>
      <c r="E4965" s="7">
        <v>465</v>
      </c>
      <c r="F4965" s="7">
        <v>0</v>
      </c>
      <c r="G4965" s="7">
        <v>0</v>
      </c>
      <c r="H4965" s="7">
        <v>46.5</v>
      </c>
      <c r="I4965" s="7">
        <v>418.5</v>
      </c>
      <c r="J4965" s="7">
        <v>0</v>
      </c>
      <c r="K4965" s="7">
        <v>418.5</v>
      </c>
      <c r="L4965" s="164">
        <v>1</v>
      </c>
      <c r="M4965" s="16">
        <v>0</v>
      </c>
      <c r="N4965" s="13">
        <v>46159</v>
      </c>
    </row>
    <row r="4966" spans="1:14" x14ac:dyDescent="0.15">
      <c r="A4966" s="163" t="s">
        <v>478</v>
      </c>
      <c r="B4966" s="164">
        <v>10461</v>
      </c>
      <c r="C4966" s="163" t="s">
        <v>38</v>
      </c>
      <c r="D4966" s="164">
        <v>1</v>
      </c>
      <c r="E4966" s="7">
        <v>275</v>
      </c>
      <c r="F4966" s="7">
        <v>0</v>
      </c>
      <c r="G4966" s="7">
        <v>0</v>
      </c>
      <c r="H4966" s="7">
        <v>0</v>
      </c>
      <c r="I4966" s="7">
        <v>275</v>
      </c>
      <c r="J4966" s="7">
        <v>0</v>
      </c>
      <c r="K4966" s="7">
        <v>275</v>
      </c>
      <c r="L4966" s="164">
        <v>1</v>
      </c>
      <c r="M4966" s="16">
        <v>0</v>
      </c>
      <c r="N4966" s="13">
        <v>46159</v>
      </c>
    </row>
    <row r="4967" spans="1:14" x14ac:dyDescent="0.15">
      <c r="A4967" s="163" t="s">
        <v>680</v>
      </c>
      <c r="B4967" s="164">
        <v>10152</v>
      </c>
      <c r="C4967" s="163" t="s">
        <v>519</v>
      </c>
      <c r="D4967" s="164">
        <v>1</v>
      </c>
      <c r="E4967" s="7">
        <v>350</v>
      </c>
      <c r="F4967" s="7">
        <v>0</v>
      </c>
      <c r="G4967" s="7">
        <v>0</v>
      </c>
      <c r="H4967" s="7">
        <v>35</v>
      </c>
      <c r="I4967" s="7">
        <v>315</v>
      </c>
      <c r="J4967" s="7">
        <v>0</v>
      </c>
      <c r="K4967" s="7">
        <v>315</v>
      </c>
      <c r="L4967" s="164">
        <v>1</v>
      </c>
      <c r="M4967" s="16">
        <v>0</v>
      </c>
      <c r="N4967" s="13">
        <v>46159</v>
      </c>
    </row>
    <row r="4968" spans="1:14" x14ac:dyDescent="0.15">
      <c r="A4968" s="163" t="s">
        <v>480</v>
      </c>
      <c r="B4968" s="164">
        <v>10225</v>
      </c>
      <c r="C4968" s="163" t="s">
        <v>481</v>
      </c>
      <c r="D4968" s="164">
        <v>1</v>
      </c>
      <c r="E4968" s="7">
        <v>255</v>
      </c>
      <c r="F4968" s="7">
        <v>0</v>
      </c>
      <c r="G4968" s="7">
        <v>0</v>
      </c>
      <c r="H4968" s="7">
        <v>0</v>
      </c>
      <c r="I4968" s="7">
        <v>255</v>
      </c>
      <c r="J4968" s="7">
        <v>0</v>
      </c>
      <c r="K4968" s="7">
        <v>255</v>
      </c>
      <c r="L4968" s="164">
        <v>1</v>
      </c>
      <c r="M4968" s="16">
        <v>0</v>
      </c>
      <c r="N4968" s="13">
        <v>46159</v>
      </c>
    </row>
    <row r="4969" spans="1:14" x14ac:dyDescent="0.15">
      <c r="A4969" s="163" t="s">
        <v>538</v>
      </c>
      <c r="B4969" s="164">
        <v>10645</v>
      </c>
      <c r="C4969" s="163" t="s">
        <v>519</v>
      </c>
      <c r="D4969" s="164">
        <v>1</v>
      </c>
      <c r="E4969" s="7">
        <v>340</v>
      </c>
      <c r="F4969" s="7">
        <v>0</v>
      </c>
      <c r="G4969" s="7">
        <v>0</v>
      </c>
      <c r="H4969" s="7">
        <v>10.76</v>
      </c>
      <c r="I4969" s="7">
        <v>329.24</v>
      </c>
      <c r="J4969" s="7">
        <v>0</v>
      </c>
      <c r="K4969" s="7">
        <v>329.24</v>
      </c>
      <c r="L4969" s="164">
        <v>1</v>
      </c>
      <c r="M4969" s="16">
        <v>0</v>
      </c>
      <c r="N4969" s="13">
        <v>46159</v>
      </c>
    </row>
    <row r="4970" spans="1:14" x14ac:dyDescent="0.15">
      <c r="A4970" s="163" t="s">
        <v>741</v>
      </c>
      <c r="B4970" s="164">
        <v>10665</v>
      </c>
      <c r="C4970" s="163" t="s">
        <v>462</v>
      </c>
      <c r="D4970" s="164">
        <v>1</v>
      </c>
      <c r="E4970" s="7">
        <v>299</v>
      </c>
      <c r="F4970" s="7">
        <v>0</v>
      </c>
      <c r="G4970" s="7">
        <v>0</v>
      </c>
      <c r="H4970" s="7">
        <v>0</v>
      </c>
      <c r="I4970" s="7">
        <v>299</v>
      </c>
      <c r="J4970" s="7">
        <v>0</v>
      </c>
      <c r="K4970" s="7">
        <v>299</v>
      </c>
      <c r="L4970" s="164">
        <v>1</v>
      </c>
      <c r="M4970" s="16">
        <v>0</v>
      </c>
      <c r="N4970" s="13">
        <v>46159</v>
      </c>
    </row>
    <row r="4971" spans="1:14" x14ac:dyDescent="0.15">
      <c r="A4971" s="163" t="s">
        <v>575</v>
      </c>
      <c r="B4971" s="164">
        <v>10127</v>
      </c>
      <c r="C4971" s="163" t="s">
        <v>483</v>
      </c>
      <c r="D4971" s="164">
        <v>3</v>
      </c>
      <c r="E4971" s="7">
        <v>1065</v>
      </c>
      <c r="F4971" s="7">
        <v>0</v>
      </c>
      <c r="G4971" s="7">
        <v>0</v>
      </c>
      <c r="H4971" s="7">
        <v>0</v>
      </c>
      <c r="I4971" s="7">
        <v>1065</v>
      </c>
      <c r="J4971" s="7">
        <v>0</v>
      </c>
      <c r="K4971" s="7">
        <v>1065</v>
      </c>
      <c r="L4971" s="164">
        <v>1</v>
      </c>
      <c r="M4971" s="16">
        <v>0</v>
      </c>
      <c r="N4971" s="13">
        <v>46159</v>
      </c>
    </row>
    <row r="4972" spans="1:14" x14ac:dyDescent="0.15">
      <c r="A4972" s="163" t="s">
        <v>892</v>
      </c>
      <c r="B4972" s="164">
        <v>10661</v>
      </c>
      <c r="C4972" s="163" t="s">
        <v>462</v>
      </c>
      <c r="D4972" s="164">
        <v>1</v>
      </c>
      <c r="E4972" s="7">
        <v>320</v>
      </c>
      <c r="F4972" s="7">
        <v>0</v>
      </c>
      <c r="G4972" s="7">
        <v>0</v>
      </c>
      <c r="H4972" s="7">
        <v>0</v>
      </c>
      <c r="I4972" s="7">
        <v>320</v>
      </c>
      <c r="J4972" s="7">
        <v>0</v>
      </c>
      <c r="K4972" s="7">
        <v>320</v>
      </c>
      <c r="L4972" s="164">
        <v>1</v>
      </c>
      <c r="M4972" s="16">
        <v>0</v>
      </c>
      <c r="N4972" s="13">
        <v>46159</v>
      </c>
    </row>
    <row r="4973" spans="1:14" x14ac:dyDescent="0.15">
      <c r="A4973" s="163" t="s">
        <v>482</v>
      </c>
      <c r="B4973" s="164">
        <v>10109</v>
      </c>
      <c r="C4973" s="163" t="s">
        <v>483</v>
      </c>
      <c r="D4973" s="164">
        <v>1</v>
      </c>
      <c r="E4973" s="7">
        <v>275</v>
      </c>
      <c r="F4973" s="7">
        <v>0</v>
      </c>
      <c r="G4973" s="7">
        <v>0</v>
      </c>
      <c r="H4973" s="7">
        <v>8.6999999999999993</v>
      </c>
      <c r="I4973" s="7">
        <v>266.3</v>
      </c>
      <c r="J4973" s="7">
        <v>0</v>
      </c>
      <c r="K4973" s="7">
        <v>266.3</v>
      </c>
      <c r="L4973" s="164">
        <v>1</v>
      </c>
      <c r="M4973" s="16">
        <v>0</v>
      </c>
      <c r="N4973" s="13">
        <v>46159</v>
      </c>
    </row>
    <row r="4974" spans="1:14" x14ac:dyDescent="0.15">
      <c r="A4974" s="163" t="s">
        <v>738</v>
      </c>
      <c r="B4974" s="164">
        <v>10073</v>
      </c>
      <c r="C4974" s="163" t="s">
        <v>541</v>
      </c>
      <c r="D4974" s="164">
        <v>1</v>
      </c>
      <c r="E4974" s="7">
        <v>335</v>
      </c>
      <c r="F4974" s="7">
        <v>0</v>
      </c>
      <c r="G4974" s="7">
        <v>0</v>
      </c>
      <c r="H4974" s="7">
        <v>51.07</v>
      </c>
      <c r="I4974" s="7">
        <v>283.93</v>
      </c>
      <c r="J4974" s="7">
        <v>0</v>
      </c>
      <c r="K4974" s="7">
        <v>283.93</v>
      </c>
      <c r="L4974" s="164">
        <v>1</v>
      </c>
      <c r="M4974" s="16">
        <v>0</v>
      </c>
      <c r="N4974" s="13">
        <v>46159</v>
      </c>
    </row>
    <row r="4975" spans="1:14" x14ac:dyDescent="0.15">
      <c r="A4975" s="163" t="s">
        <v>596</v>
      </c>
      <c r="B4975" s="164">
        <v>10107</v>
      </c>
      <c r="C4975" s="163" t="s">
        <v>483</v>
      </c>
      <c r="D4975" s="164">
        <v>1</v>
      </c>
      <c r="E4975" s="7">
        <v>275</v>
      </c>
      <c r="F4975" s="7">
        <v>0</v>
      </c>
      <c r="G4975" s="7">
        <v>0</v>
      </c>
      <c r="H4975" s="7">
        <v>8.6999999999999993</v>
      </c>
      <c r="I4975" s="7">
        <v>266.3</v>
      </c>
      <c r="J4975" s="7">
        <v>0</v>
      </c>
      <c r="K4975" s="7">
        <v>266.3</v>
      </c>
      <c r="L4975" s="164">
        <v>1</v>
      </c>
      <c r="M4975" s="16">
        <v>0</v>
      </c>
      <c r="N4975" s="13">
        <v>46159</v>
      </c>
    </row>
    <row r="4976" spans="1:14" x14ac:dyDescent="0.15">
      <c r="A4976" s="163" t="s">
        <v>843</v>
      </c>
      <c r="B4976" s="164">
        <v>10704</v>
      </c>
      <c r="C4976" s="163" t="s">
        <v>462</v>
      </c>
      <c r="D4976" s="164">
        <v>1</v>
      </c>
      <c r="E4976" s="7">
        <v>340</v>
      </c>
      <c r="F4976" s="7">
        <v>0</v>
      </c>
      <c r="G4976" s="7">
        <v>0</v>
      </c>
      <c r="H4976" s="7">
        <v>0</v>
      </c>
      <c r="I4976" s="7">
        <v>340</v>
      </c>
      <c r="J4976" s="7">
        <v>0</v>
      </c>
      <c r="K4976" s="7">
        <v>340</v>
      </c>
      <c r="L4976" s="164">
        <v>1</v>
      </c>
      <c r="M4976" s="16">
        <v>0</v>
      </c>
      <c r="N4976" s="13">
        <v>46159</v>
      </c>
    </row>
    <row r="4977" spans="1:14" x14ac:dyDescent="0.15">
      <c r="A4977" s="163" t="s">
        <v>486</v>
      </c>
      <c r="B4977" s="164">
        <v>10075</v>
      </c>
      <c r="C4977" s="163" t="s">
        <v>481</v>
      </c>
      <c r="D4977" s="164">
        <v>1</v>
      </c>
      <c r="E4977" s="7">
        <v>275</v>
      </c>
      <c r="F4977" s="7">
        <v>0</v>
      </c>
      <c r="G4977" s="7">
        <v>0</v>
      </c>
      <c r="H4977" s="7">
        <v>0</v>
      </c>
      <c r="I4977" s="7">
        <v>275</v>
      </c>
      <c r="J4977" s="7">
        <v>0</v>
      </c>
      <c r="K4977" s="7">
        <v>275</v>
      </c>
      <c r="L4977" s="164">
        <v>1</v>
      </c>
      <c r="M4977" s="16">
        <v>0</v>
      </c>
      <c r="N4977" s="13">
        <v>46159</v>
      </c>
    </row>
    <row r="4978" spans="1:14" x14ac:dyDescent="0.15">
      <c r="A4978" s="163" t="s">
        <v>487</v>
      </c>
      <c r="B4978" s="164">
        <v>10442</v>
      </c>
      <c r="C4978" s="163" t="s">
        <v>99</v>
      </c>
      <c r="D4978" s="164">
        <v>1</v>
      </c>
      <c r="E4978" s="7">
        <v>83</v>
      </c>
      <c r="F4978" s="7">
        <v>0</v>
      </c>
      <c r="G4978" s="7">
        <v>0</v>
      </c>
      <c r="H4978" s="7">
        <v>5.35</v>
      </c>
      <c r="I4978" s="7">
        <v>77.650000000000006</v>
      </c>
      <c r="J4978" s="7">
        <v>0</v>
      </c>
      <c r="K4978" s="7">
        <v>77.650000000000006</v>
      </c>
      <c r="L4978" s="164">
        <v>1</v>
      </c>
      <c r="M4978" s="16">
        <v>0</v>
      </c>
      <c r="N4978" s="13">
        <v>46159</v>
      </c>
    </row>
    <row r="4979" spans="1:14" x14ac:dyDescent="0.15">
      <c r="A4979" s="163" t="s">
        <v>523</v>
      </c>
      <c r="B4979" s="164">
        <v>10446</v>
      </c>
      <c r="C4979" s="163" t="s">
        <v>99</v>
      </c>
      <c r="D4979" s="164">
        <v>2</v>
      </c>
      <c r="E4979" s="7">
        <v>390</v>
      </c>
      <c r="F4979" s="7">
        <v>0</v>
      </c>
      <c r="G4979" s="7">
        <v>0</v>
      </c>
      <c r="H4979" s="7">
        <v>12.35</v>
      </c>
      <c r="I4979" s="7">
        <v>377.65</v>
      </c>
      <c r="J4979" s="7">
        <v>0</v>
      </c>
      <c r="K4979" s="7">
        <v>377.65</v>
      </c>
      <c r="L4979" s="164">
        <v>1</v>
      </c>
      <c r="M4979" s="16">
        <v>0</v>
      </c>
      <c r="N4979" s="13">
        <v>46159</v>
      </c>
    </row>
    <row r="4980" spans="1:14" x14ac:dyDescent="0.15">
      <c r="A4980" s="163" t="s">
        <v>524</v>
      </c>
      <c r="B4980" s="164">
        <v>10443</v>
      </c>
      <c r="C4980" s="163" t="s">
        <v>99</v>
      </c>
      <c r="D4980" s="164">
        <v>1</v>
      </c>
      <c r="E4980" s="7">
        <v>75</v>
      </c>
      <c r="F4980" s="7">
        <v>0</v>
      </c>
      <c r="G4980" s="7">
        <v>0</v>
      </c>
      <c r="H4980" s="7">
        <v>0</v>
      </c>
      <c r="I4980" s="7">
        <v>75</v>
      </c>
      <c r="J4980" s="7">
        <v>0</v>
      </c>
      <c r="K4980" s="7">
        <v>75</v>
      </c>
      <c r="L4980" s="164">
        <v>1</v>
      </c>
      <c r="M4980" s="16">
        <v>0</v>
      </c>
      <c r="N4980" s="13">
        <v>46159</v>
      </c>
    </row>
    <row r="4981" spans="1:14" x14ac:dyDescent="0.15">
      <c r="A4981" s="163" t="s">
        <v>488</v>
      </c>
      <c r="B4981" s="164">
        <v>10440</v>
      </c>
      <c r="C4981" s="163" t="s">
        <v>99</v>
      </c>
      <c r="D4981" s="164">
        <v>3</v>
      </c>
      <c r="E4981" s="7">
        <v>264</v>
      </c>
      <c r="F4981" s="7">
        <v>0</v>
      </c>
      <c r="G4981" s="7">
        <v>0</v>
      </c>
      <c r="H4981" s="7">
        <v>5.67</v>
      </c>
      <c r="I4981" s="7">
        <v>258.33</v>
      </c>
      <c r="J4981" s="7">
        <v>0</v>
      </c>
      <c r="K4981" s="7">
        <v>258.33</v>
      </c>
      <c r="L4981" s="164">
        <v>1</v>
      </c>
      <c r="M4981" s="16">
        <v>0</v>
      </c>
      <c r="N4981" s="13">
        <v>46159</v>
      </c>
    </row>
    <row r="4982" spans="1:14" x14ac:dyDescent="0.15">
      <c r="A4982" s="163" t="s">
        <v>751</v>
      </c>
      <c r="B4982" s="164">
        <v>10439</v>
      </c>
      <c r="C4982" s="163" t="s">
        <v>99</v>
      </c>
      <c r="D4982" s="164">
        <v>2</v>
      </c>
      <c r="E4982" s="7">
        <v>238</v>
      </c>
      <c r="F4982" s="7">
        <v>0</v>
      </c>
      <c r="G4982" s="7">
        <v>0</v>
      </c>
      <c r="H4982" s="7">
        <v>0</v>
      </c>
      <c r="I4982" s="7">
        <v>238</v>
      </c>
      <c r="J4982" s="7">
        <v>0</v>
      </c>
      <c r="K4982" s="7">
        <v>238</v>
      </c>
      <c r="L4982" s="164">
        <v>1</v>
      </c>
      <c r="M4982" s="16">
        <v>0</v>
      </c>
      <c r="N4982" s="13">
        <v>46159</v>
      </c>
    </row>
    <row r="4983" spans="1:14" x14ac:dyDescent="0.15">
      <c r="A4983" s="163" t="s">
        <v>489</v>
      </c>
      <c r="B4983" s="164">
        <v>10445</v>
      </c>
      <c r="C4983" s="163" t="s">
        <v>99</v>
      </c>
      <c r="D4983" s="164">
        <v>4</v>
      </c>
      <c r="E4983" s="7">
        <v>780</v>
      </c>
      <c r="F4983" s="7">
        <v>0</v>
      </c>
      <c r="G4983" s="7">
        <v>0</v>
      </c>
      <c r="H4983" s="7">
        <v>0</v>
      </c>
      <c r="I4983" s="7">
        <v>780</v>
      </c>
      <c r="J4983" s="7">
        <v>0</v>
      </c>
      <c r="K4983" s="7">
        <v>780</v>
      </c>
      <c r="L4983" s="164">
        <v>1</v>
      </c>
      <c r="M4983" s="16">
        <v>0</v>
      </c>
      <c r="N4983" s="13">
        <v>46159</v>
      </c>
    </row>
    <row r="4984" spans="1:14" x14ac:dyDescent="0.15">
      <c r="A4984" s="163" t="s">
        <v>706</v>
      </c>
      <c r="B4984" s="164">
        <v>10472</v>
      </c>
      <c r="C4984" s="163" t="s">
        <v>5</v>
      </c>
      <c r="D4984" s="164">
        <v>1</v>
      </c>
      <c r="E4984" s="7">
        <v>645</v>
      </c>
      <c r="F4984" s="7">
        <v>0</v>
      </c>
      <c r="G4984" s="7">
        <v>0</v>
      </c>
      <c r="H4984" s="7">
        <v>64.5</v>
      </c>
      <c r="I4984" s="7">
        <v>580.5</v>
      </c>
      <c r="J4984" s="7">
        <v>0</v>
      </c>
      <c r="K4984" s="7">
        <v>580.5</v>
      </c>
      <c r="L4984" s="164">
        <v>1</v>
      </c>
      <c r="M4984" s="16">
        <v>0</v>
      </c>
      <c r="N4984" s="13">
        <v>46159</v>
      </c>
    </row>
    <row r="4985" spans="1:14" x14ac:dyDescent="0.15">
      <c r="A4985" s="163" t="s">
        <v>506</v>
      </c>
      <c r="B4985" s="164">
        <v>10221</v>
      </c>
      <c r="C4985" s="163" t="s">
        <v>491</v>
      </c>
      <c r="D4985" s="164">
        <v>5</v>
      </c>
      <c r="E4985" s="7">
        <v>1275</v>
      </c>
      <c r="F4985" s="7">
        <v>0</v>
      </c>
      <c r="G4985" s="7">
        <v>0</v>
      </c>
      <c r="H4985" s="7">
        <v>0</v>
      </c>
      <c r="I4985" s="7">
        <v>1275</v>
      </c>
      <c r="J4985" s="7">
        <v>0</v>
      </c>
      <c r="K4985" s="7">
        <v>1275</v>
      </c>
      <c r="L4985" s="164">
        <v>1</v>
      </c>
      <c r="M4985" s="16">
        <v>0</v>
      </c>
      <c r="N4985" s="13">
        <v>46159</v>
      </c>
    </row>
    <row r="4986" spans="1:14" x14ac:dyDescent="0.15">
      <c r="A4986" s="163" t="s">
        <v>543</v>
      </c>
      <c r="B4986" s="164">
        <v>10222</v>
      </c>
      <c r="C4986" s="163" t="s">
        <v>491</v>
      </c>
      <c r="D4986" s="164">
        <v>1</v>
      </c>
      <c r="E4986" s="7">
        <v>235</v>
      </c>
      <c r="F4986" s="7">
        <v>0</v>
      </c>
      <c r="G4986" s="7">
        <v>0</v>
      </c>
      <c r="H4986" s="7">
        <v>0</v>
      </c>
      <c r="I4986" s="7">
        <v>235</v>
      </c>
      <c r="J4986" s="7">
        <v>0</v>
      </c>
      <c r="K4986" s="7">
        <v>235</v>
      </c>
      <c r="L4986" s="164">
        <v>1</v>
      </c>
      <c r="M4986" s="16">
        <v>0</v>
      </c>
      <c r="N4986" s="13">
        <v>46159</v>
      </c>
    </row>
    <row r="4987" spans="1:14" x14ac:dyDescent="0.15">
      <c r="A4987" s="163" t="s">
        <v>562</v>
      </c>
      <c r="B4987" s="164">
        <v>10218</v>
      </c>
      <c r="C4987" s="163" t="s">
        <v>491</v>
      </c>
      <c r="D4987" s="164">
        <v>1</v>
      </c>
      <c r="E4987" s="7">
        <v>245</v>
      </c>
      <c r="F4987" s="7">
        <v>0</v>
      </c>
      <c r="G4987" s="7">
        <v>0</v>
      </c>
      <c r="H4987" s="7">
        <v>0</v>
      </c>
      <c r="I4987" s="7">
        <v>245</v>
      </c>
      <c r="J4987" s="7">
        <v>0</v>
      </c>
      <c r="K4987" s="7">
        <v>245</v>
      </c>
      <c r="L4987" s="164">
        <v>1</v>
      </c>
      <c r="M4987" s="16">
        <v>0</v>
      </c>
      <c r="N4987" s="13">
        <v>46159</v>
      </c>
    </row>
    <row r="4988" spans="1:14" x14ac:dyDescent="0.15">
      <c r="A4988" s="163" t="s">
        <v>490</v>
      </c>
      <c r="B4988" s="164">
        <v>10223</v>
      </c>
      <c r="C4988" s="163" t="s">
        <v>491</v>
      </c>
      <c r="D4988" s="164">
        <v>1</v>
      </c>
      <c r="E4988" s="7">
        <v>315</v>
      </c>
      <c r="F4988" s="7">
        <v>0</v>
      </c>
      <c r="G4988" s="7">
        <v>0</v>
      </c>
      <c r="H4988" s="7">
        <v>0</v>
      </c>
      <c r="I4988" s="7">
        <v>315</v>
      </c>
      <c r="J4988" s="7">
        <v>0</v>
      </c>
      <c r="K4988" s="7">
        <v>315</v>
      </c>
      <c r="L4988" s="164">
        <v>1</v>
      </c>
      <c r="M4988" s="16">
        <v>0</v>
      </c>
      <c r="N4988" s="13">
        <v>46159</v>
      </c>
    </row>
    <row r="4989" spans="1:14" x14ac:dyDescent="0.15">
      <c r="A4989" s="163" t="s">
        <v>492</v>
      </c>
      <c r="B4989" s="164">
        <v>10216</v>
      </c>
      <c r="C4989" s="163" t="s">
        <v>491</v>
      </c>
      <c r="D4989" s="164">
        <v>1</v>
      </c>
      <c r="E4989" s="7">
        <v>245</v>
      </c>
      <c r="F4989" s="7">
        <v>0</v>
      </c>
      <c r="G4989" s="7">
        <v>0</v>
      </c>
      <c r="H4989" s="7">
        <v>0</v>
      </c>
      <c r="I4989" s="7">
        <v>245</v>
      </c>
      <c r="J4989" s="7">
        <v>0</v>
      </c>
      <c r="K4989" s="7">
        <v>245</v>
      </c>
      <c r="L4989" s="164">
        <v>1</v>
      </c>
      <c r="M4989" s="16">
        <v>0</v>
      </c>
      <c r="N4989" s="13">
        <v>46159</v>
      </c>
    </row>
    <row r="4990" spans="1:14" x14ac:dyDescent="0.15">
      <c r="A4990" s="163" t="s">
        <v>588</v>
      </c>
      <c r="B4990" s="164">
        <v>10371</v>
      </c>
      <c r="C4990" s="163" t="s">
        <v>9</v>
      </c>
      <c r="D4990" s="164">
        <v>1</v>
      </c>
      <c r="E4990" s="7">
        <v>275</v>
      </c>
      <c r="F4990" s="7">
        <v>0</v>
      </c>
      <c r="G4990" s="7">
        <v>0</v>
      </c>
      <c r="H4990" s="7">
        <v>0</v>
      </c>
      <c r="I4990" s="7">
        <v>275</v>
      </c>
      <c r="J4990" s="7">
        <v>0</v>
      </c>
      <c r="K4990" s="7">
        <v>275</v>
      </c>
      <c r="L4990" s="164">
        <v>1</v>
      </c>
      <c r="M4990" s="16">
        <v>0</v>
      </c>
      <c r="N4990" s="13">
        <v>46159</v>
      </c>
    </row>
    <row r="4991" spans="1:14" x14ac:dyDescent="0.15">
      <c r="A4991" s="163" t="s">
        <v>494</v>
      </c>
      <c r="B4991" s="164">
        <v>10377</v>
      </c>
      <c r="C4991" s="163" t="s">
        <v>9</v>
      </c>
      <c r="D4991" s="164">
        <v>1</v>
      </c>
      <c r="E4991" s="7">
        <v>345</v>
      </c>
      <c r="F4991" s="7">
        <v>0</v>
      </c>
      <c r="G4991" s="7">
        <v>0</v>
      </c>
      <c r="H4991" s="7">
        <v>22.23</v>
      </c>
      <c r="I4991" s="7">
        <v>322.77</v>
      </c>
      <c r="J4991" s="7">
        <v>0</v>
      </c>
      <c r="K4991" s="7">
        <v>322.77</v>
      </c>
      <c r="L4991" s="164">
        <v>1</v>
      </c>
      <c r="M4991" s="16">
        <v>0</v>
      </c>
      <c r="N4991" s="13">
        <v>46159</v>
      </c>
    </row>
    <row r="4992" spans="1:14" x14ac:dyDescent="0.15">
      <c r="A4992" s="163" t="s">
        <v>507</v>
      </c>
      <c r="B4992" s="164">
        <v>10373</v>
      </c>
      <c r="C4992" s="163" t="s">
        <v>9</v>
      </c>
      <c r="D4992" s="164">
        <v>1</v>
      </c>
      <c r="E4992" s="7">
        <v>275</v>
      </c>
      <c r="F4992" s="7">
        <v>0</v>
      </c>
      <c r="G4992" s="7">
        <v>0</v>
      </c>
      <c r="H4992" s="7">
        <v>0</v>
      </c>
      <c r="I4992" s="7">
        <v>275</v>
      </c>
      <c r="J4992" s="7">
        <v>0</v>
      </c>
      <c r="K4992" s="7">
        <v>275</v>
      </c>
      <c r="L4992" s="164">
        <v>1</v>
      </c>
      <c r="M4992" s="16">
        <v>0</v>
      </c>
      <c r="N4992" s="13">
        <v>46159</v>
      </c>
    </row>
    <row r="4993" spans="1:14" x14ac:dyDescent="0.15">
      <c r="A4993" s="163" t="s">
        <v>825</v>
      </c>
      <c r="B4993" s="164">
        <v>10378</v>
      </c>
      <c r="C4993" s="163" t="s">
        <v>9</v>
      </c>
      <c r="D4993" s="164">
        <v>1</v>
      </c>
      <c r="E4993" s="7">
        <v>285</v>
      </c>
      <c r="F4993" s="7">
        <v>0</v>
      </c>
      <c r="G4993" s="7">
        <v>0</v>
      </c>
      <c r="H4993" s="7">
        <v>18.37</v>
      </c>
      <c r="I4993" s="7">
        <v>266.63</v>
      </c>
      <c r="J4993" s="7">
        <v>0</v>
      </c>
      <c r="K4993" s="7">
        <v>266.63</v>
      </c>
      <c r="L4993" s="164">
        <v>1</v>
      </c>
      <c r="M4993" s="16">
        <v>0</v>
      </c>
      <c r="N4993" s="13">
        <v>46159</v>
      </c>
    </row>
    <row r="4994" spans="1:14" x14ac:dyDescent="0.15">
      <c r="A4994" s="163" t="s">
        <v>825</v>
      </c>
      <c r="B4994" s="164">
        <v>10643</v>
      </c>
      <c r="C4994" s="163" t="s">
        <v>462</v>
      </c>
      <c r="D4994" s="164">
        <v>1</v>
      </c>
      <c r="E4994" s="7">
        <v>330</v>
      </c>
      <c r="F4994" s="7">
        <v>0</v>
      </c>
      <c r="G4994" s="7">
        <v>0</v>
      </c>
      <c r="H4994" s="7">
        <v>0</v>
      </c>
      <c r="I4994" s="7">
        <v>330</v>
      </c>
      <c r="J4994" s="7">
        <v>0</v>
      </c>
      <c r="K4994" s="7">
        <v>330</v>
      </c>
      <c r="L4994" s="164">
        <v>1</v>
      </c>
      <c r="M4994" s="16">
        <v>0</v>
      </c>
      <c r="N4994" s="13">
        <v>46159</v>
      </c>
    </row>
    <row r="4995" spans="1:14" x14ac:dyDescent="0.15">
      <c r="A4995" s="163" t="s">
        <v>526</v>
      </c>
      <c r="B4995" s="164">
        <v>10363</v>
      </c>
      <c r="C4995" s="163" t="s">
        <v>9</v>
      </c>
      <c r="D4995" s="164">
        <v>1</v>
      </c>
      <c r="E4995" s="7">
        <v>265</v>
      </c>
      <c r="F4995" s="7">
        <v>0</v>
      </c>
      <c r="G4995" s="7">
        <v>0</v>
      </c>
      <c r="H4995" s="7">
        <v>17.079999999999998</v>
      </c>
      <c r="I4995" s="7">
        <v>247.92</v>
      </c>
      <c r="J4995" s="7">
        <v>0</v>
      </c>
      <c r="K4995" s="7">
        <v>247.92</v>
      </c>
      <c r="L4995" s="164">
        <v>1</v>
      </c>
      <c r="M4995" s="16">
        <v>0</v>
      </c>
      <c r="N4995" s="13">
        <v>46159</v>
      </c>
    </row>
    <row r="4996" spans="1:14" x14ac:dyDescent="0.15">
      <c r="A4996" s="163" t="s">
        <v>652</v>
      </c>
      <c r="B4996" s="164">
        <v>10712</v>
      </c>
      <c r="C4996" s="163" t="s">
        <v>462</v>
      </c>
      <c r="D4996" s="164">
        <v>1</v>
      </c>
      <c r="E4996" s="7">
        <v>320</v>
      </c>
      <c r="F4996" s="7">
        <v>0</v>
      </c>
      <c r="G4996" s="7">
        <v>0</v>
      </c>
      <c r="H4996" s="7">
        <v>0</v>
      </c>
      <c r="I4996" s="7">
        <v>320</v>
      </c>
      <c r="J4996" s="7">
        <v>0</v>
      </c>
      <c r="K4996" s="7">
        <v>320</v>
      </c>
      <c r="L4996" s="164">
        <v>1</v>
      </c>
      <c r="M4996" s="16">
        <v>0</v>
      </c>
      <c r="N4996" s="13">
        <v>46159</v>
      </c>
    </row>
    <row r="4997" spans="1:14" x14ac:dyDescent="0.15">
      <c r="A4997" s="163" t="s">
        <v>604</v>
      </c>
      <c r="B4997" s="164">
        <v>10685</v>
      </c>
      <c r="C4997" s="163" t="s">
        <v>9</v>
      </c>
      <c r="D4997" s="164">
        <v>1</v>
      </c>
      <c r="E4997" s="7">
        <v>225</v>
      </c>
      <c r="F4997" s="7">
        <v>0</v>
      </c>
      <c r="G4997" s="7">
        <v>0</v>
      </c>
      <c r="H4997" s="7">
        <v>0</v>
      </c>
      <c r="I4997" s="7">
        <v>225</v>
      </c>
      <c r="J4997" s="7">
        <v>0</v>
      </c>
      <c r="K4997" s="7">
        <v>225</v>
      </c>
      <c r="L4997" s="164">
        <v>1</v>
      </c>
      <c r="M4997" s="16">
        <v>0</v>
      </c>
      <c r="N4997" s="13">
        <v>46159</v>
      </c>
    </row>
    <row r="4998" spans="1:14" x14ac:dyDescent="0.15">
      <c r="A4998" s="163" t="s">
        <v>510</v>
      </c>
      <c r="B4998" s="164">
        <v>10043</v>
      </c>
      <c r="C4998" s="163" t="s">
        <v>19</v>
      </c>
      <c r="D4998" s="164">
        <v>1</v>
      </c>
      <c r="E4998" s="7">
        <v>310</v>
      </c>
      <c r="F4998" s="7">
        <v>0</v>
      </c>
      <c r="G4998" s="7">
        <v>0</v>
      </c>
      <c r="H4998" s="7">
        <v>0</v>
      </c>
      <c r="I4998" s="7">
        <v>310</v>
      </c>
      <c r="J4998" s="7">
        <v>0</v>
      </c>
      <c r="K4998" s="7">
        <v>310</v>
      </c>
      <c r="L4998" s="164">
        <v>1</v>
      </c>
      <c r="M4998" s="16">
        <v>0</v>
      </c>
      <c r="N4998" s="13">
        <v>46159</v>
      </c>
    </row>
    <row r="4999" spans="1:14" x14ac:dyDescent="0.15">
      <c r="A4999" s="163" t="s">
        <v>529</v>
      </c>
      <c r="B4999" s="164">
        <v>10353</v>
      </c>
      <c r="C4999" s="163" t="s">
        <v>19</v>
      </c>
      <c r="D4999" s="164">
        <v>1</v>
      </c>
      <c r="E4999" s="7">
        <v>350</v>
      </c>
      <c r="F4999" s="7">
        <v>0</v>
      </c>
      <c r="G4999" s="7">
        <v>0</v>
      </c>
      <c r="H4999" s="7">
        <v>0</v>
      </c>
      <c r="I4999" s="7">
        <v>350</v>
      </c>
      <c r="J4999" s="7">
        <v>0</v>
      </c>
      <c r="K4999" s="7">
        <v>350</v>
      </c>
      <c r="L4999" s="164">
        <v>1</v>
      </c>
      <c r="M4999" s="16">
        <v>0</v>
      </c>
      <c r="N4999" s="13">
        <v>46159</v>
      </c>
    </row>
    <row r="5000" spans="1:14" x14ac:dyDescent="0.15">
      <c r="A5000" s="163" t="s">
        <v>497</v>
      </c>
      <c r="B5000" s="164">
        <v>10359</v>
      </c>
      <c r="C5000" s="163" t="s">
        <v>19</v>
      </c>
      <c r="D5000" s="164">
        <v>1</v>
      </c>
      <c r="E5000" s="7">
        <v>385</v>
      </c>
      <c r="F5000" s="7">
        <v>0</v>
      </c>
      <c r="G5000" s="7">
        <v>0</v>
      </c>
      <c r="H5000" s="7">
        <v>0</v>
      </c>
      <c r="I5000" s="7">
        <v>385</v>
      </c>
      <c r="J5000" s="7">
        <v>0</v>
      </c>
      <c r="K5000" s="7">
        <v>385</v>
      </c>
      <c r="L5000" s="164">
        <v>1</v>
      </c>
      <c r="M5000" s="16">
        <v>0</v>
      </c>
      <c r="N5000" s="13">
        <v>46159</v>
      </c>
    </row>
    <row r="5001" spans="1:14" x14ac:dyDescent="0.15">
      <c r="A5001" s="163" t="s">
        <v>498</v>
      </c>
      <c r="B5001" s="164">
        <v>10356</v>
      </c>
      <c r="C5001" s="163" t="s">
        <v>19</v>
      </c>
      <c r="D5001" s="164">
        <v>2</v>
      </c>
      <c r="E5001" s="7">
        <v>720</v>
      </c>
      <c r="F5001" s="7">
        <v>0</v>
      </c>
      <c r="G5001" s="7">
        <v>0</v>
      </c>
      <c r="H5001" s="7">
        <v>72</v>
      </c>
      <c r="I5001" s="7">
        <v>648</v>
      </c>
      <c r="J5001" s="7">
        <v>0</v>
      </c>
      <c r="K5001" s="7">
        <v>648</v>
      </c>
      <c r="L5001" s="164">
        <v>1</v>
      </c>
      <c r="M5001" s="16">
        <v>0</v>
      </c>
      <c r="N5001" s="13">
        <v>46159</v>
      </c>
    </row>
    <row r="5002" spans="1:14" x14ac:dyDescent="0.15">
      <c r="A5002" s="163" t="s">
        <v>546</v>
      </c>
      <c r="B5002" s="164">
        <v>10391</v>
      </c>
      <c r="C5002" s="163" t="s">
        <v>31</v>
      </c>
      <c r="D5002" s="164">
        <v>2</v>
      </c>
      <c r="E5002" s="7">
        <v>650</v>
      </c>
      <c r="F5002" s="7">
        <v>0</v>
      </c>
      <c r="G5002" s="7">
        <v>0</v>
      </c>
      <c r="H5002" s="7">
        <v>0</v>
      </c>
      <c r="I5002" s="7">
        <v>650</v>
      </c>
      <c r="J5002" s="7">
        <v>0</v>
      </c>
      <c r="K5002" s="7">
        <v>650</v>
      </c>
      <c r="L5002" s="164">
        <v>1</v>
      </c>
      <c r="M5002" s="16">
        <v>0</v>
      </c>
      <c r="N5002" s="13">
        <v>46159</v>
      </c>
    </row>
    <row r="5003" spans="1:14" x14ac:dyDescent="0.15">
      <c r="A5003" s="163" t="s">
        <v>512</v>
      </c>
      <c r="B5003" s="164">
        <v>10427</v>
      </c>
      <c r="C5003" s="163" t="s">
        <v>12</v>
      </c>
      <c r="D5003" s="164">
        <v>1</v>
      </c>
      <c r="E5003" s="7">
        <v>359</v>
      </c>
      <c r="F5003" s="7">
        <v>0</v>
      </c>
      <c r="G5003" s="7">
        <v>0</v>
      </c>
      <c r="H5003" s="7">
        <v>0</v>
      </c>
      <c r="I5003" s="7">
        <v>359</v>
      </c>
      <c r="J5003" s="7">
        <v>0</v>
      </c>
      <c r="K5003" s="7">
        <v>359</v>
      </c>
      <c r="L5003" s="164">
        <v>1</v>
      </c>
      <c r="M5003" s="16">
        <v>0</v>
      </c>
      <c r="N5003" s="13">
        <v>46159</v>
      </c>
    </row>
    <row r="5004" spans="1:14" x14ac:dyDescent="0.15">
      <c r="A5004" s="163" t="s">
        <v>563</v>
      </c>
      <c r="B5004" s="164">
        <v>10432</v>
      </c>
      <c r="C5004" s="163" t="s">
        <v>13</v>
      </c>
      <c r="D5004" s="164">
        <v>1</v>
      </c>
      <c r="E5004" s="7">
        <v>315</v>
      </c>
      <c r="F5004" s="7">
        <v>0</v>
      </c>
      <c r="G5004" s="7">
        <v>0</v>
      </c>
      <c r="H5004" s="7">
        <v>20.3</v>
      </c>
      <c r="I5004" s="7">
        <v>294.7</v>
      </c>
      <c r="J5004" s="7">
        <v>0</v>
      </c>
      <c r="K5004" s="7">
        <v>294.7</v>
      </c>
      <c r="L5004" s="164">
        <v>1</v>
      </c>
      <c r="M5004" s="16">
        <v>0</v>
      </c>
      <c r="N5004" s="13">
        <v>46159</v>
      </c>
    </row>
    <row r="5005" spans="1:14" x14ac:dyDescent="0.15">
      <c r="A5005" s="163" t="s">
        <v>565</v>
      </c>
      <c r="B5005" s="164">
        <v>10403</v>
      </c>
      <c r="C5005" s="163" t="s">
        <v>35</v>
      </c>
      <c r="D5005" s="164">
        <v>1</v>
      </c>
      <c r="E5005" s="7">
        <v>335</v>
      </c>
      <c r="F5005" s="7">
        <v>0</v>
      </c>
      <c r="G5005" s="7">
        <v>0</v>
      </c>
      <c r="H5005" s="7">
        <v>51.07</v>
      </c>
      <c r="I5005" s="7">
        <v>283.93</v>
      </c>
      <c r="J5005" s="7">
        <v>0</v>
      </c>
      <c r="K5005" s="7">
        <v>283.93</v>
      </c>
      <c r="L5005" s="164">
        <v>1</v>
      </c>
      <c r="M5005" s="16">
        <v>0</v>
      </c>
      <c r="N5005" s="13">
        <v>46159</v>
      </c>
    </row>
    <row r="5006" spans="1:14" x14ac:dyDescent="0.15">
      <c r="A5006" s="163" t="s">
        <v>370</v>
      </c>
      <c r="B5006" s="164">
        <v>10175</v>
      </c>
      <c r="C5006" s="163" t="s">
        <v>462</v>
      </c>
      <c r="D5006" s="164">
        <v>1</v>
      </c>
      <c r="E5006" s="7">
        <v>220</v>
      </c>
      <c r="F5006" s="7">
        <v>0</v>
      </c>
      <c r="G5006" s="7">
        <v>0</v>
      </c>
      <c r="H5006" s="7">
        <v>0</v>
      </c>
      <c r="I5006" s="7">
        <v>220</v>
      </c>
      <c r="J5006" s="7">
        <v>0</v>
      </c>
      <c r="K5006" s="7">
        <v>220</v>
      </c>
      <c r="L5006" s="164">
        <v>1</v>
      </c>
      <c r="M5006" s="16">
        <v>0</v>
      </c>
      <c r="N5006" s="13">
        <v>46159</v>
      </c>
    </row>
    <row r="5007" spans="1:14" x14ac:dyDescent="0.15">
      <c r="A5007" s="163" t="s">
        <v>911</v>
      </c>
      <c r="B5007" s="164">
        <v>10878</v>
      </c>
      <c r="C5007" s="163" t="s">
        <v>462</v>
      </c>
      <c r="D5007" s="164">
        <v>1</v>
      </c>
      <c r="E5007" s="7">
        <v>380</v>
      </c>
      <c r="F5007" s="7">
        <v>0</v>
      </c>
      <c r="G5007" s="7">
        <v>0</v>
      </c>
      <c r="H5007" s="7">
        <v>0</v>
      </c>
      <c r="I5007" s="7">
        <v>380</v>
      </c>
      <c r="J5007" s="7">
        <v>0</v>
      </c>
      <c r="K5007" s="7">
        <v>380</v>
      </c>
      <c r="L5007" s="164">
        <v>1</v>
      </c>
      <c r="M5007" s="16">
        <v>0</v>
      </c>
      <c r="N5007" s="13">
        <v>46159</v>
      </c>
    </row>
    <row r="5008" spans="1:14" x14ac:dyDescent="0.15">
      <c r="A5008" s="163" t="s">
        <v>427</v>
      </c>
      <c r="B5008" s="164">
        <v>10633</v>
      </c>
      <c r="C5008" s="163" t="s">
        <v>727</v>
      </c>
      <c r="D5008" s="164">
        <v>1</v>
      </c>
      <c r="E5008" s="7">
        <v>159</v>
      </c>
      <c r="F5008" s="7">
        <v>0</v>
      </c>
      <c r="G5008" s="7">
        <v>0</v>
      </c>
      <c r="H5008" s="7">
        <v>0</v>
      </c>
      <c r="I5008" s="7">
        <v>159</v>
      </c>
      <c r="J5008" s="7">
        <v>0</v>
      </c>
      <c r="K5008" s="7">
        <v>159</v>
      </c>
      <c r="L5008" s="164">
        <v>1</v>
      </c>
      <c r="M5008" s="16">
        <v>0</v>
      </c>
      <c r="N5008" s="13">
        <v>46159</v>
      </c>
    </row>
    <row r="5009" spans="1:14" x14ac:dyDescent="0.15">
      <c r="A5009" s="163" t="s">
        <v>845</v>
      </c>
      <c r="B5009" s="164">
        <v>10641111111111</v>
      </c>
      <c r="C5009" s="163" t="s">
        <v>462</v>
      </c>
      <c r="D5009" s="164">
        <v>1</v>
      </c>
      <c r="E5009" s="7">
        <v>280</v>
      </c>
      <c r="F5009" s="7">
        <v>0</v>
      </c>
      <c r="G5009" s="7">
        <v>0</v>
      </c>
      <c r="H5009" s="7">
        <v>0</v>
      </c>
      <c r="I5009" s="7">
        <v>280</v>
      </c>
      <c r="J5009" s="7">
        <v>0</v>
      </c>
      <c r="K5009" s="7">
        <v>280</v>
      </c>
      <c r="L5009" s="164">
        <v>1</v>
      </c>
      <c r="M5009" s="16">
        <v>0</v>
      </c>
      <c r="N5009" s="13">
        <v>46159</v>
      </c>
    </row>
    <row r="5010" spans="1:14" x14ac:dyDescent="0.15">
      <c r="A5010" s="163" t="s">
        <v>759</v>
      </c>
      <c r="B5010" s="164">
        <v>10004</v>
      </c>
      <c r="C5010" s="163" t="s">
        <v>98</v>
      </c>
      <c r="D5010" s="164">
        <v>1</v>
      </c>
      <c r="E5010" s="7">
        <v>70</v>
      </c>
      <c r="F5010" s="7">
        <v>0</v>
      </c>
      <c r="G5010" s="7">
        <v>0</v>
      </c>
      <c r="H5010" s="7">
        <v>2.21</v>
      </c>
      <c r="I5010" s="7">
        <v>67.790000000000006</v>
      </c>
      <c r="J5010" s="7">
        <v>0</v>
      </c>
      <c r="K5010" s="7">
        <v>67.790000000000006</v>
      </c>
      <c r="L5010" s="164">
        <v>1</v>
      </c>
      <c r="M5010" s="16">
        <v>0</v>
      </c>
      <c r="N5010" s="13">
        <v>46159</v>
      </c>
    </row>
    <row r="5011" spans="1:14" x14ac:dyDescent="0.15">
      <c r="A5011" s="163" t="s">
        <v>874</v>
      </c>
      <c r="B5011" s="164">
        <v>10746</v>
      </c>
      <c r="C5011" s="163" t="s">
        <v>727</v>
      </c>
      <c r="D5011" s="164">
        <v>3</v>
      </c>
      <c r="E5011" s="7">
        <v>627</v>
      </c>
      <c r="F5011" s="7">
        <v>0</v>
      </c>
      <c r="G5011" s="7">
        <v>0</v>
      </c>
      <c r="H5011" s="7">
        <v>38.47</v>
      </c>
      <c r="I5011" s="7">
        <v>588.53</v>
      </c>
      <c r="J5011" s="7">
        <v>0</v>
      </c>
      <c r="K5011" s="7">
        <v>588.53</v>
      </c>
      <c r="L5011" s="164">
        <v>1</v>
      </c>
      <c r="M5011" s="16">
        <v>0</v>
      </c>
      <c r="N5011" s="13">
        <v>46159</v>
      </c>
    </row>
    <row r="5012" spans="1:14" x14ac:dyDescent="0.15">
      <c r="A5012" s="163" t="s">
        <v>429</v>
      </c>
      <c r="B5012" s="164">
        <v>10632</v>
      </c>
      <c r="C5012" s="163" t="s">
        <v>727</v>
      </c>
      <c r="D5012" s="164">
        <v>1</v>
      </c>
      <c r="E5012" s="7">
        <v>159</v>
      </c>
      <c r="F5012" s="7">
        <v>0</v>
      </c>
      <c r="G5012" s="7">
        <v>0</v>
      </c>
      <c r="H5012" s="7">
        <v>0</v>
      </c>
      <c r="I5012" s="7">
        <v>159</v>
      </c>
      <c r="J5012" s="7">
        <v>0</v>
      </c>
      <c r="K5012" s="7">
        <v>159</v>
      </c>
      <c r="L5012" s="164">
        <v>1</v>
      </c>
      <c r="M5012" s="16">
        <v>0</v>
      </c>
      <c r="N5012" s="13">
        <v>46159</v>
      </c>
    </row>
    <row r="5013" spans="1:14" x14ac:dyDescent="0.15">
      <c r="A5013" s="163" t="s">
        <v>120</v>
      </c>
      <c r="B5013" s="164">
        <v>10560</v>
      </c>
      <c r="C5013" s="163" t="s">
        <v>462</v>
      </c>
      <c r="D5013" s="164">
        <v>1</v>
      </c>
      <c r="E5013" s="7">
        <v>330</v>
      </c>
      <c r="F5013" s="7">
        <v>0</v>
      </c>
      <c r="G5013" s="7">
        <v>0</v>
      </c>
      <c r="H5013" s="7">
        <v>0</v>
      </c>
      <c r="I5013" s="7">
        <v>330</v>
      </c>
      <c r="J5013" s="7">
        <v>0</v>
      </c>
      <c r="K5013" s="7">
        <v>330</v>
      </c>
      <c r="L5013" s="164">
        <v>1</v>
      </c>
      <c r="M5013" s="16">
        <v>0</v>
      </c>
      <c r="N5013" s="13">
        <v>46159</v>
      </c>
    </row>
    <row r="5014" spans="1:14" x14ac:dyDescent="0.15">
      <c r="A5014" s="163" t="s">
        <v>466</v>
      </c>
      <c r="B5014" s="164">
        <v>10749</v>
      </c>
      <c r="C5014" s="163" t="s">
        <v>727</v>
      </c>
      <c r="D5014" s="164">
        <v>3</v>
      </c>
      <c r="E5014" s="7">
        <v>537</v>
      </c>
      <c r="F5014" s="7">
        <v>0</v>
      </c>
      <c r="G5014" s="7">
        <v>0</v>
      </c>
      <c r="H5014" s="7">
        <v>26.58</v>
      </c>
      <c r="I5014" s="7">
        <v>510.42</v>
      </c>
      <c r="J5014" s="7">
        <v>0</v>
      </c>
      <c r="K5014" s="7">
        <v>510.42</v>
      </c>
      <c r="L5014" s="164">
        <v>1</v>
      </c>
      <c r="M5014" s="16">
        <v>0</v>
      </c>
      <c r="N5014" s="13">
        <v>46160</v>
      </c>
    </row>
    <row r="5015" spans="1:14" x14ac:dyDescent="0.15">
      <c r="A5015" s="163" t="s">
        <v>798</v>
      </c>
      <c r="B5015" s="164">
        <v>10660</v>
      </c>
      <c r="C5015" s="163" t="s">
        <v>9</v>
      </c>
      <c r="D5015" s="164">
        <v>1</v>
      </c>
      <c r="E5015" s="7">
        <v>265</v>
      </c>
      <c r="F5015" s="7">
        <v>0</v>
      </c>
      <c r="G5015" s="7">
        <v>0</v>
      </c>
      <c r="H5015" s="7">
        <v>0</v>
      </c>
      <c r="I5015" s="7">
        <v>265</v>
      </c>
      <c r="J5015" s="7">
        <v>0</v>
      </c>
      <c r="K5015" s="7">
        <v>265</v>
      </c>
      <c r="L5015" s="164">
        <v>1</v>
      </c>
      <c r="M5015" s="16">
        <v>0</v>
      </c>
      <c r="N5015" s="13">
        <v>46160</v>
      </c>
    </row>
    <row r="5016" spans="1:14" x14ac:dyDescent="0.15">
      <c r="A5016" s="163" t="s">
        <v>478</v>
      </c>
      <c r="B5016" s="164">
        <v>10461</v>
      </c>
      <c r="C5016" s="163" t="s">
        <v>38</v>
      </c>
      <c r="D5016" s="164">
        <v>1</v>
      </c>
      <c r="E5016" s="7">
        <v>275</v>
      </c>
      <c r="F5016" s="7">
        <v>0</v>
      </c>
      <c r="G5016" s="7">
        <v>0</v>
      </c>
      <c r="H5016" s="7">
        <v>0</v>
      </c>
      <c r="I5016" s="7">
        <v>275</v>
      </c>
      <c r="J5016" s="7">
        <v>0</v>
      </c>
      <c r="K5016" s="7">
        <v>275</v>
      </c>
      <c r="L5016" s="164">
        <v>1</v>
      </c>
      <c r="M5016" s="16">
        <v>0</v>
      </c>
      <c r="N5016" s="13">
        <v>46160</v>
      </c>
    </row>
    <row r="5017" spans="1:14" x14ac:dyDescent="0.15">
      <c r="A5017" s="163" t="s">
        <v>479</v>
      </c>
      <c r="B5017" s="164">
        <v>10396</v>
      </c>
      <c r="C5017" s="163" t="s">
        <v>32</v>
      </c>
      <c r="D5017" s="164">
        <v>1</v>
      </c>
      <c r="E5017" s="7">
        <v>555</v>
      </c>
      <c r="F5017" s="7">
        <v>0</v>
      </c>
      <c r="G5017" s="7">
        <v>0</v>
      </c>
      <c r="H5017" s="7">
        <v>45.54</v>
      </c>
      <c r="I5017" s="7">
        <v>509.46</v>
      </c>
      <c r="J5017" s="7">
        <v>0</v>
      </c>
      <c r="K5017" s="7">
        <v>509.46</v>
      </c>
      <c r="L5017" s="164">
        <v>1</v>
      </c>
      <c r="M5017" s="16">
        <v>0</v>
      </c>
      <c r="N5017" s="13">
        <v>46160</v>
      </c>
    </row>
    <row r="5018" spans="1:14" x14ac:dyDescent="0.15">
      <c r="A5018" s="163" t="s">
        <v>601</v>
      </c>
      <c r="B5018" s="164">
        <v>10167</v>
      </c>
      <c r="C5018" s="163" t="s">
        <v>519</v>
      </c>
      <c r="D5018" s="164">
        <v>1</v>
      </c>
      <c r="E5018" s="7">
        <v>350</v>
      </c>
      <c r="F5018" s="7">
        <v>0</v>
      </c>
      <c r="G5018" s="7">
        <v>0</v>
      </c>
      <c r="H5018" s="7">
        <v>28.72</v>
      </c>
      <c r="I5018" s="7">
        <v>321.27999999999997</v>
      </c>
      <c r="J5018" s="7">
        <v>0</v>
      </c>
      <c r="K5018" s="7">
        <v>321.27999999999997</v>
      </c>
      <c r="L5018" s="164">
        <v>1</v>
      </c>
      <c r="M5018" s="16">
        <v>0</v>
      </c>
      <c r="N5018" s="13">
        <v>46160</v>
      </c>
    </row>
    <row r="5019" spans="1:14" x14ac:dyDescent="0.15">
      <c r="A5019" s="163" t="s">
        <v>517</v>
      </c>
      <c r="B5019" s="164">
        <v>10070</v>
      </c>
      <c r="C5019" s="163" t="s">
        <v>481</v>
      </c>
      <c r="D5019" s="164">
        <v>1</v>
      </c>
      <c r="E5019" s="7">
        <v>275</v>
      </c>
      <c r="F5019" s="7">
        <v>0</v>
      </c>
      <c r="G5019" s="7">
        <v>0</v>
      </c>
      <c r="H5019" s="7">
        <v>22.92</v>
      </c>
      <c r="I5019" s="7">
        <v>252.08</v>
      </c>
      <c r="J5019" s="7">
        <v>0</v>
      </c>
      <c r="K5019" s="7">
        <v>252.08</v>
      </c>
      <c r="L5019" s="164">
        <v>1</v>
      </c>
      <c r="M5019" s="16">
        <v>0</v>
      </c>
      <c r="N5019" s="13">
        <v>46160</v>
      </c>
    </row>
    <row r="5020" spans="1:14" x14ac:dyDescent="0.15">
      <c r="A5020" s="163" t="s">
        <v>538</v>
      </c>
      <c r="B5020" s="164">
        <v>10645</v>
      </c>
      <c r="C5020" s="163" t="s">
        <v>519</v>
      </c>
      <c r="D5020" s="164">
        <v>2</v>
      </c>
      <c r="E5020" s="7">
        <v>680</v>
      </c>
      <c r="F5020" s="7">
        <v>0</v>
      </c>
      <c r="G5020" s="7">
        <v>0</v>
      </c>
      <c r="H5020" s="7">
        <v>27.9</v>
      </c>
      <c r="I5020" s="7">
        <v>652.1</v>
      </c>
      <c r="J5020" s="7">
        <v>0</v>
      </c>
      <c r="K5020" s="7">
        <v>652.1</v>
      </c>
      <c r="L5020" s="164">
        <v>1</v>
      </c>
      <c r="M5020" s="16">
        <v>0</v>
      </c>
      <c r="N5020" s="13">
        <v>46160</v>
      </c>
    </row>
    <row r="5021" spans="1:14" x14ac:dyDescent="0.15">
      <c r="A5021" s="163" t="s">
        <v>518</v>
      </c>
      <c r="B5021" s="164">
        <v>10145</v>
      </c>
      <c r="C5021" s="163" t="s">
        <v>519</v>
      </c>
      <c r="D5021" s="164">
        <v>1</v>
      </c>
      <c r="E5021" s="7">
        <v>370</v>
      </c>
      <c r="F5021" s="7">
        <v>0</v>
      </c>
      <c r="G5021" s="7">
        <v>0</v>
      </c>
      <c r="H5021" s="7">
        <v>65.03</v>
      </c>
      <c r="I5021" s="7">
        <v>304.97000000000003</v>
      </c>
      <c r="J5021" s="7">
        <v>0</v>
      </c>
      <c r="K5021" s="7">
        <v>304.97000000000003</v>
      </c>
      <c r="L5021" s="164">
        <v>1</v>
      </c>
      <c r="M5021" s="16">
        <v>0</v>
      </c>
      <c r="N5021" s="13">
        <v>46160</v>
      </c>
    </row>
    <row r="5022" spans="1:14" x14ac:dyDescent="0.15">
      <c r="A5022" s="163" t="s">
        <v>503</v>
      </c>
      <c r="B5022" s="164">
        <v>10044</v>
      </c>
      <c r="C5022" s="163" t="s">
        <v>481</v>
      </c>
      <c r="D5022" s="164">
        <v>3</v>
      </c>
      <c r="E5022" s="7">
        <v>780</v>
      </c>
      <c r="F5022" s="7">
        <v>0</v>
      </c>
      <c r="G5022" s="7">
        <v>0</v>
      </c>
      <c r="H5022" s="7">
        <v>0</v>
      </c>
      <c r="I5022" s="7">
        <v>780</v>
      </c>
      <c r="J5022" s="7">
        <v>0</v>
      </c>
      <c r="K5022" s="7">
        <v>780</v>
      </c>
      <c r="L5022" s="164">
        <v>1</v>
      </c>
      <c r="M5022" s="16">
        <v>0</v>
      </c>
      <c r="N5022" s="13">
        <v>46160</v>
      </c>
    </row>
    <row r="5023" spans="1:14" x14ac:dyDescent="0.15">
      <c r="A5023" s="163" t="s">
        <v>574</v>
      </c>
      <c r="B5023" s="164">
        <v>10052</v>
      </c>
      <c r="C5023" s="163" t="s">
        <v>481</v>
      </c>
      <c r="D5023" s="164">
        <v>1</v>
      </c>
      <c r="E5023" s="7">
        <v>340</v>
      </c>
      <c r="F5023" s="7">
        <v>0</v>
      </c>
      <c r="G5023" s="7">
        <v>0</v>
      </c>
      <c r="H5023" s="7">
        <v>28.33</v>
      </c>
      <c r="I5023" s="7">
        <v>311.67</v>
      </c>
      <c r="J5023" s="7">
        <v>0</v>
      </c>
      <c r="K5023" s="7">
        <v>311.67</v>
      </c>
      <c r="L5023" s="164">
        <v>1</v>
      </c>
      <c r="M5023" s="16">
        <v>0</v>
      </c>
      <c r="N5023" s="13">
        <v>46160</v>
      </c>
    </row>
    <row r="5024" spans="1:14" x14ac:dyDescent="0.15">
      <c r="A5024" s="163" t="s">
        <v>575</v>
      </c>
      <c r="B5024" s="164">
        <v>10127</v>
      </c>
      <c r="C5024" s="163" t="s">
        <v>483</v>
      </c>
      <c r="D5024" s="164">
        <v>1</v>
      </c>
      <c r="E5024" s="7">
        <v>355</v>
      </c>
      <c r="F5024" s="7">
        <v>0</v>
      </c>
      <c r="G5024" s="7">
        <v>0</v>
      </c>
      <c r="H5024" s="7">
        <v>0</v>
      </c>
      <c r="I5024" s="7">
        <v>355</v>
      </c>
      <c r="J5024" s="7">
        <v>0</v>
      </c>
      <c r="K5024" s="7">
        <v>355</v>
      </c>
      <c r="L5024" s="164">
        <v>1</v>
      </c>
      <c r="M5024" s="16">
        <v>0</v>
      </c>
      <c r="N5024" s="13">
        <v>46160</v>
      </c>
    </row>
    <row r="5025" spans="1:14" x14ac:dyDescent="0.15">
      <c r="A5025" s="163" t="s">
        <v>482</v>
      </c>
      <c r="B5025" s="164">
        <v>10109</v>
      </c>
      <c r="C5025" s="163" t="s">
        <v>483</v>
      </c>
      <c r="D5025" s="164">
        <v>1</v>
      </c>
      <c r="E5025" s="7">
        <v>275</v>
      </c>
      <c r="F5025" s="7">
        <v>0</v>
      </c>
      <c r="G5025" s="7">
        <v>0</v>
      </c>
      <c r="H5025" s="7">
        <v>0</v>
      </c>
      <c r="I5025" s="7">
        <v>275</v>
      </c>
      <c r="J5025" s="7">
        <v>0</v>
      </c>
      <c r="K5025" s="7">
        <v>275</v>
      </c>
      <c r="L5025" s="164">
        <v>1</v>
      </c>
      <c r="M5025" s="16">
        <v>0</v>
      </c>
      <c r="N5025" s="13">
        <v>46160</v>
      </c>
    </row>
    <row r="5026" spans="1:14" x14ac:dyDescent="0.15">
      <c r="A5026" s="163" t="s">
        <v>577</v>
      </c>
      <c r="B5026" s="164">
        <v>10097</v>
      </c>
      <c r="C5026" s="163" t="s">
        <v>483</v>
      </c>
      <c r="D5026" s="164">
        <v>1</v>
      </c>
      <c r="E5026" s="7">
        <v>355</v>
      </c>
      <c r="F5026" s="7">
        <v>0</v>
      </c>
      <c r="G5026" s="7">
        <v>0</v>
      </c>
      <c r="H5026" s="7">
        <v>0</v>
      </c>
      <c r="I5026" s="7">
        <v>355</v>
      </c>
      <c r="J5026" s="7">
        <v>0</v>
      </c>
      <c r="K5026" s="7">
        <v>355</v>
      </c>
      <c r="L5026" s="164">
        <v>1</v>
      </c>
      <c r="M5026" s="16">
        <v>0</v>
      </c>
      <c r="N5026" s="13">
        <v>46160</v>
      </c>
    </row>
    <row r="5027" spans="1:14" x14ac:dyDescent="0.15">
      <c r="A5027" s="163" t="s">
        <v>843</v>
      </c>
      <c r="B5027" s="164">
        <v>10704</v>
      </c>
      <c r="C5027" s="163" t="s">
        <v>462</v>
      </c>
      <c r="D5027" s="164">
        <v>1</v>
      </c>
      <c r="E5027" s="7">
        <v>340</v>
      </c>
      <c r="F5027" s="7">
        <v>0</v>
      </c>
      <c r="G5027" s="7">
        <v>0</v>
      </c>
      <c r="H5027" s="7">
        <v>47.44</v>
      </c>
      <c r="I5027" s="7">
        <v>292.56</v>
      </c>
      <c r="J5027" s="7">
        <v>0</v>
      </c>
      <c r="K5027" s="7">
        <v>292.56</v>
      </c>
      <c r="L5027" s="164">
        <v>1</v>
      </c>
      <c r="M5027" s="16">
        <v>0</v>
      </c>
      <c r="N5027" s="13">
        <v>46160</v>
      </c>
    </row>
    <row r="5028" spans="1:14" x14ac:dyDescent="0.15">
      <c r="A5028" s="163" t="s">
        <v>487</v>
      </c>
      <c r="B5028" s="164">
        <v>10442</v>
      </c>
      <c r="C5028" s="163" t="s">
        <v>99</v>
      </c>
      <c r="D5028" s="164">
        <v>2</v>
      </c>
      <c r="E5028" s="7">
        <v>166</v>
      </c>
      <c r="F5028" s="7">
        <v>0</v>
      </c>
      <c r="G5028" s="7">
        <v>0</v>
      </c>
      <c r="H5028" s="7">
        <v>0</v>
      </c>
      <c r="I5028" s="7">
        <v>166</v>
      </c>
      <c r="J5028" s="7">
        <v>0</v>
      </c>
      <c r="K5028" s="7">
        <v>166</v>
      </c>
      <c r="L5028" s="164">
        <v>1</v>
      </c>
      <c r="M5028" s="16">
        <v>0</v>
      </c>
      <c r="N5028" s="13">
        <v>46160</v>
      </c>
    </row>
    <row r="5029" spans="1:14" x14ac:dyDescent="0.15">
      <c r="A5029" s="163" t="s">
        <v>523</v>
      </c>
      <c r="B5029" s="164">
        <v>10446</v>
      </c>
      <c r="C5029" s="163" t="s">
        <v>99</v>
      </c>
      <c r="D5029" s="164">
        <v>1</v>
      </c>
      <c r="E5029" s="7">
        <v>195</v>
      </c>
      <c r="F5029" s="7">
        <v>0</v>
      </c>
      <c r="G5029" s="7">
        <v>0</v>
      </c>
      <c r="H5029" s="7">
        <v>0</v>
      </c>
      <c r="I5029" s="7">
        <v>195</v>
      </c>
      <c r="J5029" s="7">
        <v>0</v>
      </c>
      <c r="K5029" s="7">
        <v>195</v>
      </c>
      <c r="L5029" s="164">
        <v>1</v>
      </c>
      <c r="M5029" s="16">
        <v>0</v>
      </c>
      <c r="N5029" s="13">
        <v>46160</v>
      </c>
    </row>
    <row r="5030" spans="1:14" x14ac:dyDescent="0.15">
      <c r="A5030" s="163" t="s">
        <v>585</v>
      </c>
      <c r="B5030" s="164">
        <v>10441</v>
      </c>
      <c r="C5030" s="163" t="s">
        <v>99</v>
      </c>
      <c r="D5030" s="164">
        <v>1</v>
      </c>
      <c r="E5030" s="7">
        <v>250</v>
      </c>
      <c r="F5030" s="7">
        <v>0</v>
      </c>
      <c r="G5030" s="7">
        <v>0</v>
      </c>
      <c r="H5030" s="7">
        <v>10.56</v>
      </c>
      <c r="I5030" s="7">
        <v>239.44</v>
      </c>
      <c r="J5030" s="7">
        <v>0</v>
      </c>
      <c r="K5030" s="7">
        <v>239.44</v>
      </c>
      <c r="L5030" s="164">
        <v>1</v>
      </c>
      <c r="M5030" s="16">
        <v>0</v>
      </c>
      <c r="N5030" s="13">
        <v>46160</v>
      </c>
    </row>
    <row r="5031" spans="1:14" x14ac:dyDescent="0.15">
      <c r="A5031" s="163" t="s">
        <v>542</v>
      </c>
      <c r="B5031" s="164">
        <v>10436</v>
      </c>
      <c r="C5031" s="163" t="s">
        <v>99</v>
      </c>
      <c r="D5031" s="164">
        <v>1</v>
      </c>
      <c r="E5031" s="7">
        <v>45</v>
      </c>
      <c r="F5031" s="7">
        <v>0</v>
      </c>
      <c r="G5031" s="7">
        <v>0</v>
      </c>
      <c r="H5031" s="7">
        <v>3.75</v>
      </c>
      <c r="I5031" s="7">
        <v>41.25</v>
      </c>
      <c r="J5031" s="7">
        <v>0</v>
      </c>
      <c r="K5031" s="7">
        <v>41.25</v>
      </c>
      <c r="L5031" s="164">
        <v>1</v>
      </c>
      <c r="M5031" s="16">
        <v>0</v>
      </c>
      <c r="N5031" s="13">
        <v>46160</v>
      </c>
    </row>
    <row r="5032" spans="1:14" x14ac:dyDescent="0.15">
      <c r="A5032" s="163" t="s">
        <v>525</v>
      </c>
      <c r="B5032" s="164">
        <v>10214</v>
      </c>
      <c r="C5032" s="163" t="s">
        <v>491</v>
      </c>
      <c r="D5032" s="164">
        <v>1</v>
      </c>
      <c r="E5032" s="7">
        <v>265</v>
      </c>
      <c r="F5032" s="7">
        <v>0</v>
      </c>
      <c r="G5032" s="7">
        <v>0</v>
      </c>
      <c r="H5032" s="7">
        <v>0</v>
      </c>
      <c r="I5032" s="7">
        <v>265</v>
      </c>
      <c r="J5032" s="7">
        <v>0</v>
      </c>
      <c r="K5032" s="7">
        <v>265</v>
      </c>
      <c r="L5032" s="164">
        <v>1</v>
      </c>
      <c r="M5032" s="16">
        <v>0</v>
      </c>
      <c r="N5032" s="13">
        <v>46160</v>
      </c>
    </row>
    <row r="5033" spans="1:14" x14ac:dyDescent="0.15">
      <c r="A5033" s="163" t="s">
        <v>686</v>
      </c>
      <c r="B5033" s="164">
        <v>10366</v>
      </c>
      <c r="C5033" s="163" t="s">
        <v>9</v>
      </c>
      <c r="D5033" s="164">
        <v>1</v>
      </c>
      <c r="E5033" s="7">
        <v>270</v>
      </c>
      <c r="F5033" s="7">
        <v>0</v>
      </c>
      <c r="G5033" s="7">
        <v>0</v>
      </c>
      <c r="H5033" s="7">
        <v>0</v>
      </c>
      <c r="I5033" s="7">
        <v>270</v>
      </c>
      <c r="J5033" s="7">
        <v>0</v>
      </c>
      <c r="K5033" s="7">
        <v>270</v>
      </c>
      <c r="L5033" s="164">
        <v>1</v>
      </c>
      <c r="M5033" s="16">
        <v>0</v>
      </c>
      <c r="N5033" s="13">
        <v>46160</v>
      </c>
    </row>
    <row r="5034" spans="1:14" x14ac:dyDescent="0.15">
      <c r="A5034" s="163" t="s">
        <v>587</v>
      </c>
      <c r="B5034" s="164">
        <v>10381</v>
      </c>
      <c r="C5034" s="163" t="s">
        <v>9</v>
      </c>
      <c r="D5034" s="164">
        <v>2</v>
      </c>
      <c r="E5034" s="7">
        <v>450</v>
      </c>
      <c r="F5034" s="7">
        <v>0</v>
      </c>
      <c r="G5034" s="7">
        <v>0</v>
      </c>
      <c r="H5034" s="7">
        <v>0</v>
      </c>
      <c r="I5034" s="7">
        <v>450</v>
      </c>
      <c r="J5034" s="7">
        <v>0</v>
      </c>
      <c r="K5034" s="7">
        <v>450</v>
      </c>
      <c r="L5034" s="164">
        <v>1</v>
      </c>
      <c r="M5034" s="16">
        <v>0</v>
      </c>
      <c r="N5034" s="13">
        <v>46160</v>
      </c>
    </row>
    <row r="5035" spans="1:14" x14ac:dyDescent="0.15">
      <c r="A5035" s="163" t="s">
        <v>509</v>
      </c>
      <c r="B5035" s="164">
        <v>10364</v>
      </c>
      <c r="C5035" s="163" t="s">
        <v>9</v>
      </c>
      <c r="D5035" s="164">
        <v>1</v>
      </c>
      <c r="E5035" s="7">
        <v>330</v>
      </c>
      <c r="F5035" s="7">
        <v>0</v>
      </c>
      <c r="G5035" s="7">
        <v>0</v>
      </c>
      <c r="H5035" s="7">
        <v>0</v>
      </c>
      <c r="I5035" s="7">
        <v>330</v>
      </c>
      <c r="J5035" s="7">
        <v>0</v>
      </c>
      <c r="K5035" s="7">
        <v>330</v>
      </c>
      <c r="L5035" s="164">
        <v>1</v>
      </c>
      <c r="M5035" s="16">
        <v>0</v>
      </c>
      <c r="N5035" s="13">
        <v>46160</v>
      </c>
    </row>
    <row r="5036" spans="1:14" x14ac:dyDescent="0.15">
      <c r="A5036" s="163" t="s">
        <v>495</v>
      </c>
      <c r="B5036" s="164">
        <v>10354</v>
      </c>
      <c r="C5036" s="163" t="s">
        <v>19</v>
      </c>
      <c r="D5036" s="164">
        <v>2</v>
      </c>
      <c r="E5036" s="7">
        <v>700</v>
      </c>
      <c r="F5036" s="7">
        <v>0</v>
      </c>
      <c r="G5036" s="7">
        <v>0</v>
      </c>
      <c r="H5036" s="7">
        <v>0</v>
      </c>
      <c r="I5036" s="7">
        <v>700</v>
      </c>
      <c r="J5036" s="7">
        <v>0</v>
      </c>
      <c r="K5036" s="7">
        <v>700</v>
      </c>
      <c r="L5036" s="164">
        <v>1</v>
      </c>
      <c r="M5036" s="16">
        <v>0</v>
      </c>
      <c r="N5036" s="13">
        <v>46160</v>
      </c>
    </row>
    <row r="5037" spans="1:14" x14ac:dyDescent="0.15">
      <c r="A5037" s="163" t="s">
        <v>496</v>
      </c>
      <c r="B5037" s="164">
        <v>10360</v>
      </c>
      <c r="C5037" s="163" t="s">
        <v>19</v>
      </c>
      <c r="D5037" s="164">
        <v>2</v>
      </c>
      <c r="E5037" s="7">
        <v>770</v>
      </c>
      <c r="F5037" s="7">
        <v>0</v>
      </c>
      <c r="G5037" s="7">
        <v>0</v>
      </c>
      <c r="H5037" s="7">
        <v>114.35</v>
      </c>
      <c r="I5037" s="7">
        <v>655.65</v>
      </c>
      <c r="J5037" s="7">
        <v>0</v>
      </c>
      <c r="K5037" s="7">
        <v>655.65</v>
      </c>
      <c r="L5037" s="164">
        <v>1</v>
      </c>
      <c r="M5037" s="16">
        <v>0</v>
      </c>
      <c r="N5037" s="13">
        <v>46160</v>
      </c>
    </row>
    <row r="5038" spans="1:14" x14ac:dyDescent="0.15">
      <c r="A5038" s="163" t="s">
        <v>568</v>
      </c>
      <c r="B5038" s="164">
        <v>10545</v>
      </c>
      <c r="C5038" s="163" t="s">
        <v>19</v>
      </c>
      <c r="D5038" s="164">
        <v>5</v>
      </c>
      <c r="E5038" s="7">
        <v>1700</v>
      </c>
      <c r="F5038" s="7">
        <v>0</v>
      </c>
      <c r="G5038" s="7">
        <v>0</v>
      </c>
      <c r="H5038" s="7">
        <v>57.44</v>
      </c>
      <c r="I5038" s="7">
        <v>1642.56</v>
      </c>
      <c r="J5038" s="7">
        <v>0</v>
      </c>
      <c r="K5038" s="7">
        <v>1642.56</v>
      </c>
      <c r="L5038" s="164">
        <v>1</v>
      </c>
      <c r="M5038" s="16">
        <v>0</v>
      </c>
      <c r="N5038" s="13">
        <v>46160</v>
      </c>
    </row>
    <row r="5039" spans="1:14" x14ac:dyDescent="0.15">
      <c r="A5039" s="163" t="s">
        <v>546</v>
      </c>
      <c r="B5039" s="164">
        <v>10391</v>
      </c>
      <c r="C5039" s="163" t="s">
        <v>31</v>
      </c>
      <c r="D5039" s="164">
        <v>1</v>
      </c>
      <c r="E5039" s="7">
        <v>325</v>
      </c>
      <c r="F5039" s="7">
        <v>0</v>
      </c>
      <c r="G5039" s="7">
        <v>0</v>
      </c>
      <c r="H5039" s="7">
        <v>0</v>
      </c>
      <c r="I5039" s="7">
        <v>325</v>
      </c>
      <c r="J5039" s="7">
        <v>0</v>
      </c>
      <c r="K5039" s="7">
        <v>325</v>
      </c>
      <c r="L5039" s="164">
        <v>1</v>
      </c>
      <c r="M5039" s="16">
        <v>0</v>
      </c>
      <c r="N5039" s="13">
        <v>46160</v>
      </c>
    </row>
    <row r="5040" spans="1:14" x14ac:dyDescent="0.15">
      <c r="A5040" s="163" t="s">
        <v>547</v>
      </c>
      <c r="B5040" s="164">
        <v>10395</v>
      </c>
      <c r="C5040" s="163" t="s">
        <v>31</v>
      </c>
      <c r="D5040" s="164">
        <v>1</v>
      </c>
      <c r="E5040" s="7">
        <v>355</v>
      </c>
      <c r="F5040" s="7">
        <v>0</v>
      </c>
      <c r="G5040" s="7">
        <v>0</v>
      </c>
      <c r="H5040" s="7">
        <v>0</v>
      </c>
      <c r="I5040" s="7">
        <v>355</v>
      </c>
      <c r="J5040" s="7">
        <v>0</v>
      </c>
      <c r="K5040" s="7">
        <v>355</v>
      </c>
      <c r="L5040" s="164">
        <v>1</v>
      </c>
      <c r="M5040" s="16">
        <v>0</v>
      </c>
      <c r="N5040" s="13">
        <v>46160</v>
      </c>
    </row>
    <row r="5041" spans="1:14" x14ac:dyDescent="0.15">
      <c r="A5041" s="163" t="s">
        <v>512</v>
      </c>
      <c r="B5041" s="164">
        <v>10427</v>
      </c>
      <c r="C5041" s="163" t="s">
        <v>12</v>
      </c>
      <c r="D5041" s="164">
        <v>1</v>
      </c>
      <c r="E5041" s="7">
        <v>359</v>
      </c>
      <c r="F5041" s="7">
        <v>0</v>
      </c>
      <c r="G5041" s="7">
        <v>0</v>
      </c>
      <c r="H5041" s="7">
        <v>63.1</v>
      </c>
      <c r="I5041" s="7">
        <v>295.89999999999998</v>
      </c>
      <c r="J5041" s="7">
        <v>0</v>
      </c>
      <c r="K5041" s="7">
        <v>295.89999999999998</v>
      </c>
      <c r="L5041" s="164">
        <v>1</v>
      </c>
      <c r="M5041" s="16">
        <v>0</v>
      </c>
      <c r="N5041" s="13">
        <v>46160</v>
      </c>
    </row>
    <row r="5042" spans="1:14" x14ac:dyDescent="0.15">
      <c r="A5042" s="163" t="s">
        <v>591</v>
      </c>
      <c r="B5042" s="164">
        <v>10509</v>
      </c>
      <c r="C5042" s="163" t="s">
        <v>79</v>
      </c>
      <c r="D5042" s="164">
        <v>1</v>
      </c>
      <c r="E5042" s="7">
        <v>320</v>
      </c>
      <c r="F5042" s="7">
        <v>0</v>
      </c>
      <c r="G5042" s="7">
        <v>0</v>
      </c>
      <c r="H5042" s="7">
        <v>0</v>
      </c>
      <c r="I5042" s="7">
        <v>320</v>
      </c>
      <c r="J5042" s="7">
        <v>0</v>
      </c>
      <c r="K5042" s="7">
        <v>320</v>
      </c>
      <c r="L5042" s="164">
        <v>1</v>
      </c>
      <c r="M5042" s="16">
        <v>0</v>
      </c>
      <c r="N5042" s="13">
        <v>46160</v>
      </c>
    </row>
    <row r="5043" spans="1:14" x14ac:dyDescent="0.15">
      <c r="A5043" s="163" t="s">
        <v>867</v>
      </c>
      <c r="B5043" s="164">
        <v>10743</v>
      </c>
      <c r="C5043" s="163" t="s">
        <v>462</v>
      </c>
      <c r="D5043" s="164">
        <v>1</v>
      </c>
      <c r="E5043" s="7">
        <v>25</v>
      </c>
      <c r="F5043" s="7">
        <v>0</v>
      </c>
      <c r="G5043" s="7">
        <v>0</v>
      </c>
      <c r="H5043" s="7">
        <v>3.49</v>
      </c>
      <c r="I5043" s="7">
        <v>21.51</v>
      </c>
      <c r="J5043" s="7">
        <v>0</v>
      </c>
      <c r="K5043" s="7">
        <v>21.51</v>
      </c>
      <c r="L5043" s="164">
        <v>1</v>
      </c>
      <c r="M5043" s="16">
        <v>0</v>
      </c>
      <c r="N5043" s="13">
        <v>46160</v>
      </c>
    </row>
    <row r="5044" spans="1:14" x14ac:dyDescent="0.15">
      <c r="A5044" s="163" t="s">
        <v>400</v>
      </c>
      <c r="B5044" s="164">
        <v>10923</v>
      </c>
      <c r="C5044" s="163" t="s">
        <v>727</v>
      </c>
      <c r="D5044" s="164">
        <v>1</v>
      </c>
      <c r="E5044" s="7">
        <v>159</v>
      </c>
      <c r="F5044" s="7">
        <v>0</v>
      </c>
      <c r="G5044" s="7">
        <v>0</v>
      </c>
      <c r="H5044" s="7">
        <v>0</v>
      </c>
      <c r="I5044" s="7">
        <v>159</v>
      </c>
      <c r="J5044" s="7">
        <v>0</v>
      </c>
      <c r="K5044" s="7">
        <v>159</v>
      </c>
      <c r="L5044" s="164">
        <v>1</v>
      </c>
      <c r="M5044" s="16">
        <v>0</v>
      </c>
      <c r="N5044" s="13">
        <v>46160</v>
      </c>
    </row>
    <row r="5045" spans="1:14" x14ac:dyDescent="0.15">
      <c r="A5045" s="163" t="s">
        <v>613</v>
      </c>
      <c r="B5045" s="164">
        <v>10493</v>
      </c>
      <c r="C5045" s="163" t="s">
        <v>98</v>
      </c>
      <c r="D5045" s="164">
        <v>1</v>
      </c>
      <c r="E5045" s="7">
        <v>58</v>
      </c>
      <c r="F5045" s="7">
        <v>0</v>
      </c>
      <c r="G5045" s="7">
        <v>0</v>
      </c>
      <c r="H5045" s="7">
        <v>10.19</v>
      </c>
      <c r="I5045" s="7">
        <v>47.81</v>
      </c>
      <c r="J5045" s="7">
        <v>0</v>
      </c>
      <c r="K5045" s="7">
        <v>47.81</v>
      </c>
      <c r="L5045" s="164">
        <v>1</v>
      </c>
      <c r="M5045" s="16">
        <v>0</v>
      </c>
      <c r="N5045" s="13">
        <v>46160</v>
      </c>
    </row>
    <row r="5046" spans="1:14" x14ac:dyDescent="0.15">
      <c r="A5046" s="163" t="s">
        <v>845</v>
      </c>
      <c r="B5046" s="164">
        <v>10641111111111</v>
      </c>
      <c r="C5046" s="163" t="s">
        <v>462</v>
      </c>
      <c r="D5046" s="164">
        <v>1</v>
      </c>
      <c r="E5046" s="7">
        <v>280</v>
      </c>
      <c r="F5046" s="7">
        <v>0</v>
      </c>
      <c r="G5046" s="7">
        <v>0</v>
      </c>
      <c r="H5046" s="7">
        <v>39.07</v>
      </c>
      <c r="I5046" s="7">
        <v>240.93</v>
      </c>
      <c r="J5046" s="7">
        <v>0</v>
      </c>
      <c r="K5046" s="7">
        <v>240.93</v>
      </c>
      <c r="L5046" s="164">
        <v>1</v>
      </c>
      <c r="M5046" s="16">
        <v>0</v>
      </c>
      <c r="N5046" s="13">
        <v>46160</v>
      </c>
    </row>
    <row r="5047" spans="1:14" x14ac:dyDescent="0.15">
      <c r="A5047" s="163" t="s">
        <v>759</v>
      </c>
      <c r="B5047" s="164">
        <v>10004</v>
      </c>
      <c r="C5047" s="163" t="s">
        <v>98</v>
      </c>
      <c r="D5047" s="164">
        <v>1</v>
      </c>
      <c r="E5047" s="7">
        <v>70</v>
      </c>
      <c r="F5047" s="7">
        <v>0</v>
      </c>
      <c r="G5047" s="7">
        <v>0</v>
      </c>
      <c r="H5047" s="7">
        <v>0</v>
      </c>
      <c r="I5047" s="7">
        <v>70</v>
      </c>
      <c r="J5047" s="7">
        <v>0</v>
      </c>
      <c r="K5047" s="7">
        <v>70</v>
      </c>
      <c r="L5047" s="164">
        <v>1</v>
      </c>
      <c r="M5047" s="16">
        <v>0</v>
      </c>
      <c r="N5047" s="13">
        <v>46160</v>
      </c>
    </row>
    <row r="5048" spans="1:14" x14ac:dyDescent="0.15">
      <c r="A5048" s="163" t="s">
        <v>500</v>
      </c>
      <c r="B5048" s="164">
        <v>10494</v>
      </c>
      <c r="C5048" s="163" t="s">
        <v>98</v>
      </c>
      <c r="D5048" s="164">
        <v>1</v>
      </c>
      <c r="E5048" s="7">
        <v>38</v>
      </c>
      <c r="F5048" s="7">
        <v>0</v>
      </c>
      <c r="G5048" s="7">
        <v>0</v>
      </c>
      <c r="H5048" s="7">
        <v>6.68</v>
      </c>
      <c r="I5048" s="7">
        <v>31.32</v>
      </c>
      <c r="J5048" s="7">
        <v>0</v>
      </c>
      <c r="K5048" s="7">
        <v>31.32</v>
      </c>
      <c r="L5048" s="164">
        <v>1</v>
      </c>
      <c r="M5048" s="16">
        <v>0</v>
      </c>
      <c r="N5048" s="13">
        <v>46160</v>
      </c>
    </row>
    <row r="5049" spans="1:14" x14ac:dyDescent="0.15">
      <c r="A5049" s="163" t="s">
        <v>115</v>
      </c>
      <c r="B5049" s="164">
        <v>10489</v>
      </c>
      <c r="C5049" s="163" t="s">
        <v>98</v>
      </c>
      <c r="D5049" s="164">
        <v>1</v>
      </c>
      <c r="E5049" s="7">
        <v>45</v>
      </c>
      <c r="F5049" s="7">
        <v>0</v>
      </c>
      <c r="G5049" s="7">
        <v>0</v>
      </c>
      <c r="H5049" s="7">
        <v>3.69</v>
      </c>
      <c r="I5049" s="7">
        <v>41.31</v>
      </c>
      <c r="J5049" s="7">
        <v>0</v>
      </c>
      <c r="K5049" s="7">
        <v>41.31</v>
      </c>
      <c r="L5049" s="164">
        <v>1</v>
      </c>
      <c r="M5049" s="16">
        <v>0</v>
      </c>
      <c r="N5049" s="13">
        <v>46160</v>
      </c>
    </row>
    <row r="5050" spans="1:14" x14ac:dyDescent="0.15">
      <c r="A5050" s="163" t="s">
        <v>874</v>
      </c>
      <c r="B5050" s="164">
        <v>10746</v>
      </c>
      <c r="C5050" s="163" t="s">
        <v>727</v>
      </c>
      <c r="D5050" s="164">
        <v>1</v>
      </c>
      <c r="E5050" s="7">
        <v>209</v>
      </c>
      <c r="F5050" s="7">
        <v>0</v>
      </c>
      <c r="G5050" s="7">
        <v>0</v>
      </c>
      <c r="H5050" s="7">
        <v>17.149999999999999</v>
      </c>
      <c r="I5050" s="7">
        <v>191.85</v>
      </c>
      <c r="J5050" s="7">
        <v>0</v>
      </c>
      <c r="K5050" s="7">
        <v>191.85</v>
      </c>
      <c r="L5050" s="164">
        <v>1</v>
      </c>
      <c r="M5050" s="16">
        <v>0</v>
      </c>
      <c r="N5050" s="13">
        <v>46160</v>
      </c>
    </row>
    <row r="5051" spans="1:14" x14ac:dyDescent="0.15">
      <c r="A5051" s="163" t="s">
        <v>7</v>
      </c>
      <c r="B5051" s="164">
        <v>10498</v>
      </c>
      <c r="C5051" s="163" t="s">
        <v>98</v>
      </c>
      <c r="D5051" s="164">
        <v>1</v>
      </c>
      <c r="E5051" s="7">
        <v>88</v>
      </c>
      <c r="F5051" s="7">
        <v>0</v>
      </c>
      <c r="G5051" s="7">
        <v>0</v>
      </c>
      <c r="H5051" s="7">
        <v>13.07</v>
      </c>
      <c r="I5051" s="7">
        <v>74.930000000000007</v>
      </c>
      <c r="J5051" s="7">
        <v>0</v>
      </c>
      <c r="K5051" s="7">
        <v>74.930000000000007</v>
      </c>
      <c r="L5051" s="164">
        <v>1</v>
      </c>
      <c r="M5051" s="16">
        <v>0</v>
      </c>
      <c r="N5051" s="13">
        <v>46160</v>
      </c>
    </row>
    <row r="5052" spans="1:14" x14ac:dyDescent="0.15">
      <c r="A5052" s="163" t="s">
        <v>466</v>
      </c>
      <c r="B5052" s="164">
        <v>10749</v>
      </c>
      <c r="C5052" s="163" t="s">
        <v>727</v>
      </c>
      <c r="D5052" s="164">
        <v>1</v>
      </c>
      <c r="E5052" s="7">
        <v>179</v>
      </c>
      <c r="F5052" s="7">
        <v>0</v>
      </c>
      <c r="G5052" s="7">
        <v>0</v>
      </c>
      <c r="H5052" s="7">
        <v>0</v>
      </c>
      <c r="I5052" s="7">
        <v>179</v>
      </c>
      <c r="J5052" s="7">
        <v>0</v>
      </c>
      <c r="K5052" s="7">
        <v>179</v>
      </c>
      <c r="L5052" s="164">
        <v>1</v>
      </c>
      <c r="M5052" s="16">
        <v>0</v>
      </c>
      <c r="N5052" s="13">
        <v>46161</v>
      </c>
    </row>
    <row r="5053" spans="1:14" x14ac:dyDescent="0.15">
      <c r="A5053" s="163" t="s">
        <v>902</v>
      </c>
      <c r="B5053" s="164">
        <v>10925</v>
      </c>
      <c r="C5053" s="163" t="s">
        <v>727</v>
      </c>
      <c r="D5053" s="164">
        <v>1</v>
      </c>
      <c r="E5053" s="7">
        <v>149</v>
      </c>
      <c r="F5053" s="7">
        <v>0</v>
      </c>
      <c r="G5053" s="7">
        <v>0</v>
      </c>
      <c r="H5053" s="7">
        <v>0</v>
      </c>
      <c r="I5053" s="7">
        <v>149</v>
      </c>
      <c r="J5053" s="7">
        <v>0</v>
      </c>
      <c r="K5053" s="7">
        <v>149</v>
      </c>
      <c r="L5053" s="164">
        <v>1</v>
      </c>
      <c r="M5053" s="16">
        <v>0</v>
      </c>
      <c r="N5053" s="13">
        <v>46161</v>
      </c>
    </row>
    <row r="5054" spans="1:14" x14ac:dyDescent="0.15">
      <c r="A5054" s="163" t="s">
        <v>798</v>
      </c>
      <c r="B5054" s="164">
        <v>10660</v>
      </c>
      <c r="C5054" s="163" t="s">
        <v>9</v>
      </c>
      <c r="D5054" s="164">
        <v>1</v>
      </c>
      <c r="E5054" s="7">
        <v>265</v>
      </c>
      <c r="F5054" s="7">
        <v>0</v>
      </c>
      <c r="G5054" s="7">
        <v>0</v>
      </c>
      <c r="H5054" s="7">
        <v>26.35</v>
      </c>
      <c r="I5054" s="7">
        <v>238.65</v>
      </c>
      <c r="J5054" s="7">
        <v>0</v>
      </c>
      <c r="K5054" s="7">
        <v>238.65</v>
      </c>
      <c r="L5054" s="164">
        <v>1</v>
      </c>
      <c r="M5054" s="16">
        <v>0</v>
      </c>
      <c r="N5054" s="13">
        <v>46161</v>
      </c>
    </row>
    <row r="5055" spans="1:14" x14ac:dyDescent="0.15">
      <c r="A5055" s="163" t="s">
        <v>477</v>
      </c>
      <c r="B5055" s="164">
        <v>10449</v>
      </c>
      <c r="C5055" s="163" t="s">
        <v>38</v>
      </c>
      <c r="D5055" s="164">
        <v>2</v>
      </c>
      <c r="E5055" s="7">
        <v>520</v>
      </c>
      <c r="F5055" s="7">
        <v>0</v>
      </c>
      <c r="G5055" s="7">
        <v>0</v>
      </c>
      <c r="H5055" s="7">
        <v>19.809999999999999</v>
      </c>
      <c r="I5055" s="7">
        <v>500.19</v>
      </c>
      <c r="J5055" s="7">
        <v>0</v>
      </c>
      <c r="K5055" s="7">
        <v>500.19</v>
      </c>
      <c r="L5055" s="164">
        <v>1</v>
      </c>
      <c r="M5055" s="16">
        <v>0</v>
      </c>
      <c r="N5055" s="13">
        <v>46161</v>
      </c>
    </row>
    <row r="5056" spans="1:14" x14ac:dyDescent="0.15">
      <c r="A5056" s="163" t="s">
        <v>478</v>
      </c>
      <c r="B5056" s="164">
        <v>10461</v>
      </c>
      <c r="C5056" s="163" t="s">
        <v>38</v>
      </c>
      <c r="D5056" s="164">
        <v>1</v>
      </c>
      <c r="E5056" s="7">
        <v>275</v>
      </c>
      <c r="F5056" s="7">
        <v>0</v>
      </c>
      <c r="G5056" s="7">
        <v>0</v>
      </c>
      <c r="H5056" s="7">
        <v>0</v>
      </c>
      <c r="I5056" s="7">
        <v>275</v>
      </c>
      <c r="J5056" s="7">
        <v>0</v>
      </c>
      <c r="K5056" s="7">
        <v>275</v>
      </c>
      <c r="L5056" s="164">
        <v>1</v>
      </c>
      <c r="M5056" s="16">
        <v>0</v>
      </c>
      <c r="N5056" s="13">
        <v>46161</v>
      </c>
    </row>
    <row r="5057" spans="1:14" x14ac:dyDescent="0.15">
      <c r="A5057" s="163" t="s">
        <v>615</v>
      </c>
      <c r="B5057" s="164">
        <v>10462</v>
      </c>
      <c r="C5057" s="163" t="s">
        <v>38</v>
      </c>
      <c r="D5057" s="164">
        <v>1</v>
      </c>
      <c r="E5057" s="7">
        <v>410</v>
      </c>
      <c r="F5057" s="7">
        <v>0</v>
      </c>
      <c r="G5057" s="7">
        <v>0</v>
      </c>
      <c r="H5057" s="7">
        <v>0</v>
      </c>
      <c r="I5057" s="7">
        <v>410</v>
      </c>
      <c r="J5057" s="7">
        <v>0</v>
      </c>
      <c r="K5057" s="7">
        <v>410</v>
      </c>
      <c r="L5057" s="164">
        <v>1</v>
      </c>
      <c r="M5057" s="16">
        <v>0</v>
      </c>
      <c r="N5057" s="13">
        <v>46161</v>
      </c>
    </row>
    <row r="5058" spans="1:14" x14ac:dyDescent="0.15">
      <c r="A5058" s="163" t="s">
        <v>674</v>
      </c>
      <c r="B5058" s="164">
        <v>10574</v>
      </c>
      <c r="C5058" s="163" t="s">
        <v>399</v>
      </c>
      <c r="D5058" s="164">
        <v>1</v>
      </c>
      <c r="E5058" s="7">
        <v>0</v>
      </c>
      <c r="F5058" s="7">
        <v>0</v>
      </c>
      <c r="G5058" s="7">
        <v>0</v>
      </c>
      <c r="H5058" s="7">
        <v>0</v>
      </c>
      <c r="I5058" s="7">
        <v>0</v>
      </c>
      <c r="J5058" s="7">
        <v>0</v>
      </c>
      <c r="K5058" s="7">
        <v>0</v>
      </c>
      <c r="L5058" s="164">
        <v>0</v>
      </c>
      <c r="M5058" s="16">
        <v>0</v>
      </c>
      <c r="N5058" s="13">
        <v>46161</v>
      </c>
    </row>
    <row r="5059" spans="1:14" x14ac:dyDescent="0.15">
      <c r="A5059" s="163" t="s">
        <v>680</v>
      </c>
      <c r="B5059" s="164">
        <v>10152</v>
      </c>
      <c r="C5059" s="163" t="s">
        <v>519</v>
      </c>
      <c r="D5059" s="164">
        <v>1</v>
      </c>
      <c r="E5059" s="7">
        <v>350</v>
      </c>
      <c r="F5059" s="7">
        <v>0</v>
      </c>
      <c r="G5059" s="7">
        <v>0</v>
      </c>
      <c r="H5059" s="7">
        <v>0</v>
      </c>
      <c r="I5059" s="7">
        <v>350</v>
      </c>
      <c r="J5059" s="7">
        <v>0</v>
      </c>
      <c r="K5059" s="7">
        <v>350</v>
      </c>
      <c r="L5059" s="164">
        <v>1</v>
      </c>
      <c r="M5059" s="16">
        <v>0</v>
      </c>
      <c r="N5059" s="13">
        <v>46161</v>
      </c>
    </row>
    <row r="5060" spans="1:14" x14ac:dyDescent="0.15">
      <c r="A5060" s="163" t="s">
        <v>517</v>
      </c>
      <c r="B5060" s="164">
        <v>10070</v>
      </c>
      <c r="C5060" s="163" t="s">
        <v>481</v>
      </c>
      <c r="D5060" s="164">
        <v>1</v>
      </c>
      <c r="E5060" s="7">
        <v>275</v>
      </c>
      <c r="F5060" s="7">
        <v>0</v>
      </c>
      <c r="G5060" s="7">
        <v>0</v>
      </c>
      <c r="H5060" s="7">
        <v>55</v>
      </c>
      <c r="I5060" s="7">
        <v>220</v>
      </c>
      <c r="J5060" s="7">
        <v>0</v>
      </c>
      <c r="K5060" s="7">
        <v>220</v>
      </c>
      <c r="L5060" s="164">
        <v>1</v>
      </c>
      <c r="M5060" s="16">
        <v>0</v>
      </c>
      <c r="N5060" s="13">
        <v>46161</v>
      </c>
    </row>
    <row r="5061" spans="1:14" x14ac:dyDescent="0.15">
      <c r="A5061" s="163" t="s">
        <v>480</v>
      </c>
      <c r="B5061" s="164">
        <v>10225</v>
      </c>
      <c r="C5061" s="163" t="s">
        <v>481</v>
      </c>
      <c r="D5061" s="164">
        <v>2</v>
      </c>
      <c r="E5061" s="7">
        <v>510</v>
      </c>
      <c r="F5061" s="7">
        <v>0</v>
      </c>
      <c r="G5061" s="7">
        <v>0</v>
      </c>
      <c r="H5061" s="7">
        <v>0</v>
      </c>
      <c r="I5061" s="7">
        <v>510</v>
      </c>
      <c r="J5061" s="7">
        <v>0</v>
      </c>
      <c r="K5061" s="7">
        <v>510</v>
      </c>
      <c r="L5061" s="164">
        <v>1</v>
      </c>
      <c r="M5061" s="16">
        <v>0</v>
      </c>
      <c r="N5061" s="13">
        <v>46161</v>
      </c>
    </row>
    <row r="5062" spans="1:14" x14ac:dyDescent="0.15">
      <c r="A5062" s="163" t="s">
        <v>518</v>
      </c>
      <c r="B5062" s="164">
        <v>10145</v>
      </c>
      <c r="C5062" s="163" t="s">
        <v>519</v>
      </c>
      <c r="D5062" s="164">
        <v>1</v>
      </c>
      <c r="E5062" s="7">
        <v>370</v>
      </c>
      <c r="F5062" s="7">
        <v>0</v>
      </c>
      <c r="G5062" s="7">
        <v>0</v>
      </c>
      <c r="H5062" s="7">
        <v>0</v>
      </c>
      <c r="I5062" s="7">
        <v>370</v>
      </c>
      <c r="J5062" s="7">
        <v>0</v>
      </c>
      <c r="K5062" s="7">
        <v>370</v>
      </c>
      <c r="L5062" s="164">
        <v>1</v>
      </c>
      <c r="M5062" s="16">
        <v>0</v>
      </c>
      <c r="N5062" s="13">
        <v>46161</v>
      </c>
    </row>
    <row r="5063" spans="1:14" x14ac:dyDescent="0.15">
      <c r="A5063" s="163" t="s">
        <v>503</v>
      </c>
      <c r="B5063" s="164">
        <v>10044</v>
      </c>
      <c r="C5063" s="163" t="s">
        <v>481</v>
      </c>
      <c r="D5063" s="164">
        <v>1</v>
      </c>
      <c r="E5063" s="7">
        <v>260</v>
      </c>
      <c r="F5063" s="7">
        <v>0</v>
      </c>
      <c r="G5063" s="7">
        <v>0</v>
      </c>
      <c r="H5063" s="7">
        <v>19.809999999999999</v>
      </c>
      <c r="I5063" s="7">
        <v>240.19</v>
      </c>
      <c r="J5063" s="7">
        <v>0</v>
      </c>
      <c r="K5063" s="7">
        <v>240.19</v>
      </c>
      <c r="L5063" s="164">
        <v>1</v>
      </c>
      <c r="M5063" s="16">
        <v>0</v>
      </c>
      <c r="N5063" s="13">
        <v>46161</v>
      </c>
    </row>
    <row r="5064" spans="1:14" x14ac:dyDescent="0.15">
      <c r="A5064" s="163" t="s">
        <v>482</v>
      </c>
      <c r="B5064" s="164">
        <v>10109</v>
      </c>
      <c r="C5064" s="163" t="s">
        <v>483</v>
      </c>
      <c r="D5064" s="164">
        <v>2</v>
      </c>
      <c r="E5064" s="7">
        <v>550</v>
      </c>
      <c r="F5064" s="7">
        <v>0</v>
      </c>
      <c r="G5064" s="7">
        <v>0</v>
      </c>
      <c r="H5064" s="7">
        <v>0</v>
      </c>
      <c r="I5064" s="7">
        <v>550</v>
      </c>
      <c r="J5064" s="7">
        <v>0</v>
      </c>
      <c r="K5064" s="7">
        <v>550</v>
      </c>
      <c r="L5064" s="164">
        <v>1</v>
      </c>
      <c r="M5064" s="16">
        <v>0</v>
      </c>
      <c r="N5064" s="13">
        <v>46161</v>
      </c>
    </row>
    <row r="5065" spans="1:14" x14ac:dyDescent="0.15">
      <c r="A5065" s="163" t="s">
        <v>576</v>
      </c>
      <c r="B5065" s="164">
        <v>10111</v>
      </c>
      <c r="C5065" s="163" t="s">
        <v>483</v>
      </c>
      <c r="D5065" s="164">
        <v>1</v>
      </c>
      <c r="E5065" s="7">
        <v>355</v>
      </c>
      <c r="F5065" s="7">
        <v>0</v>
      </c>
      <c r="G5065" s="7">
        <v>0</v>
      </c>
      <c r="H5065" s="7">
        <v>0</v>
      </c>
      <c r="I5065" s="7">
        <v>355</v>
      </c>
      <c r="J5065" s="7">
        <v>0</v>
      </c>
      <c r="K5065" s="7">
        <v>355</v>
      </c>
      <c r="L5065" s="164">
        <v>1</v>
      </c>
      <c r="M5065" s="16">
        <v>0</v>
      </c>
      <c r="N5065" s="13">
        <v>46161</v>
      </c>
    </row>
    <row r="5066" spans="1:14" x14ac:dyDescent="0.15">
      <c r="A5066" s="163" t="s">
        <v>577</v>
      </c>
      <c r="B5066" s="164">
        <v>10097</v>
      </c>
      <c r="C5066" s="163" t="s">
        <v>483</v>
      </c>
      <c r="D5066" s="164">
        <v>1</v>
      </c>
      <c r="E5066" s="7">
        <v>355</v>
      </c>
      <c r="F5066" s="7">
        <v>0</v>
      </c>
      <c r="G5066" s="7">
        <v>0</v>
      </c>
      <c r="H5066" s="7">
        <v>0</v>
      </c>
      <c r="I5066" s="7">
        <v>355</v>
      </c>
      <c r="J5066" s="7">
        <v>0</v>
      </c>
      <c r="K5066" s="7">
        <v>355</v>
      </c>
      <c r="L5066" s="164">
        <v>1</v>
      </c>
      <c r="M5066" s="16">
        <v>0</v>
      </c>
      <c r="N5066" s="13">
        <v>46161</v>
      </c>
    </row>
    <row r="5067" spans="1:14" x14ac:dyDescent="0.15">
      <c r="A5067" s="163" t="s">
        <v>522</v>
      </c>
      <c r="B5067" s="164">
        <v>10055</v>
      </c>
      <c r="C5067" s="163" t="s">
        <v>481</v>
      </c>
      <c r="D5067" s="164">
        <v>2</v>
      </c>
      <c r="E5067" s="7">
        <v>520</v>
      </c>
      <c r="F5067" s="7">
        <v>0</v>
      </c>
      <c r="G5067" s="7">
        <v>0</v>
      </c>
      <c r="H5067" s="7">
        <v>0</v>
      </c>
      <c r="I5067" s="7">
        <v>520</v>
      </c>
      <c r="J5067" s="7">
        <v>0</v>
      </c>
      <c r="K5067" s="7">
        <v>520</v>
      </c>
      <c r="L5067" s="164">
        <v>1</v>
      </c>
      <c r="M5067" s="16">
        <v>0</v>
      </c>
      <c r="N5067" s="13">
        <v>46161</v>
      </c>
    </row>
    <row r="5068" spans="1:14" x14ac:dyDescent="0.15">
      <c r="A5068" s="163" t="s">
        <v>486</v>
      </c>
      <c r="B5068" s="164">
        <v>10075</v>
      </c>
      <c r="C5068" s="163" t="s">
        <v>481</v>
      </c>
      <c r="D5068" s="164">
        <v>1</v>
      </c>
      <c r="E5068" s="7">
        <v>275</v>
      </c>
      <c r="F5068" s="7">
        <v>0</v>
      </c>
      <c r="G5068" s="7">
        <v>0</v>
      </c>
      <c r="H5068" s="7">
        <v>0</v>
      </c>
      <c r="I5068" s="7">
        <v>275</v>
      </c>
      <c r="J5068" s="7">
        <v>0</v>
      </c>
      <c r="K5068" s="7">
        <v>275</v>
      </c>
      <c r="L5068" s="164">
        <v>1</v>
      </c>
      <c r="M5068" s="16">
        <v>0</v>
      </c>
      <c r="N5068" s="13">
        <v>46161</v>
      </c>
    </row>
    <row r="5069" spans="1:14" x14ac:dyDescent="0.15">
      <c r="A5069" s="163" t="s">
        <v>487</v>
      </c>
      <c r="B5069" s="164">
        <v>10442</v>
      </c>
      <c r="C5069" s="163" t="s">
        <v>99</v>
      </c>
      <c r="D5069" s="164">
        <v>4</v>
      </c>
      <c r="E5069" s="7">
        <v>332</v>
      </c>
      <c r="F5069" s="7">
        <v>0</v>
      </c>
      <c r="G5069" s="7">
        <v>0</v>
      </c>
      <c r="H5069" s="7">
        <v>0</v>
      </c>
      <c r="I5069" s="7">
        <v>332</v>
      </c>
      <c r="J5069" s="7">
        <v>0</v>
      </c>
      <c r="K5069" s="7">
        <v>332</v>
      </c>
      <c r="L5069" s="164">
        <v>1</v>
      </c>
      <c r="M5069" s="16">
        <v>0</v>
      </c>
      <c r="N5069" s="13">
        <v>46161</v>
      </c>
    </row>
    <row r="5070" spans="1:14" x14ac:dyDescent="0.15">
      <c r="A5070" s="163" t="s">
        <v>523</v>
      </c>
      <c r="B5070" s="164">
        <v>10446</v>
      </c>
      <c r="C5070" s="163" t="s">
        <v>99</v>
      </c>
      <c r="D5070" s="164">
        <v>2</v>
      </c>
      <c r="E5070" s="7">
        <v>390</v>
      </c>
      <c r="F5070" s="7">
        <v>0</v>
      </c>
      <c r="G5070" s="7">
        <v>0</v>
      </c>
      <c r="H5070" s="7">
        <v>0</v>
      </c>
      <c r="I5070" s="7">
        <v>390</v>
      </c>
      <c r="J5070" s="7">
        <v>0</v>
      </c>
      <c r="K5070" s="7">
        <v>390</v>
      </c>
      <c r="L5070" s="164">
        <v>1</v>
      </c>
      <c r="M5070" s="16">
        <v>0</v>
      </c>
      <c r="N5070" s="13">
        <v>46161</v>
      </c>
    </row>
    <row r="5071" spans="1:14" x14ac:dyDescent="0.15">
      <c r="A5071" s="163" t="s">
        <v>489</v>
      </c>
      <c r="B5071" s="164">
        <v>10445</v>
      </c>
      <c r="C5071" s="163" t="s">
        <v>99</v>
      </c>
      <c r="D5071" s="164">
        <v>1</v>
      </c>
      <c r="E5071" s="7">
        <v>195</v>
      </c>
      <c r="F5071" s="7">
        <v>0</v>
      </c>
      <c r="G5071" s="7">
        <v>0</v>
      </c>
      <c r="H5071" s="7">
        <v>0</v>
      </c>
      <c r="I5071" s="7">
        <v>195</v>
      </c>
      <c r="J5071" s="7">
        <v>0</v>
      </c>
      <c r="K5071" s="7">
        <v>195</v>
      </c>
      <c r="L5071" s="164">
        <v>1</v>
      </c>
      <c r="M5071" s="16">
        <v>0</v>
      </c>
      <c r="N5071" s="13">
        <v>46161</v>
      </c>
    </row>
    <row r="5072" spans="1:14" x14ac:dyDescent="0.15">
      <c r="A5072" s="163" t="s">
        <v>830</v>
      </c>
      <c r="B5072" s="164">
        <v>10042</v>
      </c>
      <c r="C5072" s="163" t="s">
        <v>99</v>
      </c>
      <c r="D5072" s="164">
        <v>1</v>
      </c>
      <c r="E5072" s="7">
        <v>145</v>
      </c>
      <c r="F5072" s="7">
        <v>0</v>
      </c>
      <c r="G5072" s="7">
        <v>0</v>
      </c>
      <c r="H5072" s="7">
        <v>0</v>
      </c>
      <c r="I5072" s="7">
        <v>145</v>
      </c>
      <c r="J5072" s="7">
        <v>0</v>
      </c>
      <c r="K5072" s="7">
        <v>145</v>
      </c>
      <c r="L5072" s="164">
        <v>1</v>
      </c>
      <c r="M5072" s="16">
        <v>0</v>
      </c>
      <c r="N5072" s="13">
        <v>46161</v>
      </c>
    </row>
    <row r="5073" spans="1:14" x14ac:dyDescent="0.15">
      <c r="A5073" s="163" t="s">
        <v>562</v>
      </c>
      <c r="B5073" s="164">
        <v>10218</v>
      </c>
      <c r="C5073" s="163" t="s">
        <v>491</v>
      </c>
      <c r="D5073" s="164">
        <v>1</v>
      </c>
      <c r="E5073" s="7">
        <v>245</v>
      </c>
      <c r="F5073" s="7">
        <v>0</v>
      </c>
      <c r="G5073" s="7">
        <v>0</v>
      </c>
      <c r="H5073" s="7">
        <v>0</v>
      </c>
      <c r="I5073" s="7">
        <v>245</v>
      </c>
      <c r="J5073" s="7">
        <v>0</v>
      </c>
      <c r="K5073" s="7">
        <v>245</v>
      </c>
      <c r="L5073" s="164">
        <v>1</v>
      </c>
      <c r="M5073" s="16">
        <v>0</v>
      </c>
      <c r="N5073" s="13">
        <v>46161</v>
      </c>
    </row>
    <row r="5074" spans="1:14" x14ac:dyDescent="0.15">
      <c r="A5074" s="163" t="s">
        <v>490</v>
      </c>
      <c r="B5074" s="164">
        <v>10223</v>
      </c>
      <c r="C5074" s="163" t="s">
        <v>491</v>
      </c>
      <c r="D5074" s="164">
        <v>1</v>
      </c>
      <c r="E5074" s="7">
        <v>275</v>
      </c>
      <c r="F5074" s="7">
        <v>0</v>
      </c>
      <c r="G5074" s="7">
        <v>0</v>
      </c>
      <c r="H5074" s="7">
        <v>0</v>
      </c>
      <c r="I5074" s="7">
        <v>275</v>
      </c>
      <c r="J5074" s="7">
        <v>0</v>
      </c>
      <c r="K5074" s="7">
        <v>275</v>
      </c>
      <c r="L5074" s="164">
        <v>1</v>
      </c>
      <c r="M5074" s="16">
        <v>0</v>
      </c>
      <c r="N5074" s="13">
        <v>46161</v>
      </c>
    </row>
    <row r="5075" spans="1:14" x14ac:dyDescent="0.15">
      <c r="A5075" s="163" t="s">
        <v>492</v>
      </c>
      <c r="B5075" s="164">
        <v>10216</v>
      </c>
      <c r="C5075" s="163" t="s">
        <v>491</v>
      </c>
      <c r="D5075" s="164">
        <v>2</v>
      </c>
      <c r="E5075" s="7">
        <v>490</v>
      </c>
      <c r="F5075" s="7">
        <v>0</v>
      </c>
      <c r="G5075" s="7">
        <v>0</v>
      </c>
      <c r="H5075" s="7">
        <v>0</v>
      </c>
      <c r="I5075" s="7">
        <v>490</v>
      </c>
      <c r="J5075" s="7">
        <v>0</v>
      </c>
      <c r="K5075" s="7">
        <v>490</v>
      </c>
      <c r="L5075" s="164">
        <v>1</v>
      </c>
      <c r="M5075" s="16">
        <v>0</v>
      </c>
      <c r="N5075" s="13">
        <v>46161</v>
      </c>
    </row>
    <row r="5076" spans="1:14" x14ac:dyDescent="0.15">
      <c r="A5076" s="163" t="s">
        <v>597</v>
      </c>
      <c r="B5076" s="164">
        <v>10215</v>
      </c>
      <c r="C5076" s="163" t="s">
        <v>491</v>
      </c>
      <c r="D5076" s="164">
        <v>1</v>
      </c>
      <c r="E5076" s="7">
        <v>225</v>
      </c>
      <c r="F5076" s="7">
        <v>0</v>
      </c>
      <c r="G5076" s="7">
        <v>0</v>
      </c>
      <c r="H5076" s="7">
        <v>0</v>
      </c>
      <c r="I5076" s="7">
        <v>225</v>
      </c>
      <c r="J5076" s="7">
        <v>0</v>
      </c>
      <c r="K5076" s="7">
        <v>225</v>
      </c>
      <c r="L5076" s="164">
        <v>1</v>
      </c>
      <c r="M5076" s="16">
        <v>0</v>
      </c>
      <c r="N5076" s="13">
        <v>46161</v>
      </c>
    </row>
    <row r="5077" spans="1:14" x14ac:dyDescent="0.15">
      <c r="A5077" s="163" t="s">
        <v>493</v>
      </c>
      <c r="B5077" s="164">
        <v>10264</v>
      </c>
      <c r="C5077" s="163" t="s">
        <v>9</v>
      </c>
      <c r="D5077" s="164">
        <v>1</v>
      </c>
      <c r="E5077" s="7">
        <v>190</v>
      </c>
      <c r="F5077" s="7">
        <v>0</v>
      </c>
      <c r="G5077" s="7">
        <v>0</v>
      </c>
      <c r="H5077" s="7">
        <v>12.2</v>
      </c>
      <c r="I5077" s="7">
        <v>177.8</v>
      </c>
      <c r="J5077" s="7">
        <v>0</v>
      </c>
      <c r="K5077" s="7">
        <v>177.8</v>
      </c>
      <c r="L5077" s="164">
        <v>1</v>
      </c>
      <c r="M5077" s="16">
        <v>0</v>
      </c>
      <c r="N5077" s="13">
        <v>46161</v>
      </c>
    </row>
    <row r="5078" spans="1:14" x14ac:dyDescent="0.15">
      <c r="A5078" s="163" t="s">
        <v>587</v>
      </c>
      <c r="B5078" s="164">
        <v>10381</v>
      </c>
      <c r="C5078" s="163" t="s">
        <v>9</v>
      </c>
      <c r="D5078" s="164">
        <v>2</v>
      </c>
      <c r="E5078" s="7">
        <v>450</v>
      </c>
      <c r="F5078" s="7">
        <v>0</v>
      </c>
      <c r="G5078" s="7">
        <v>0</v>
      </c>
      <c r="H5078" s="7">
        <v>17.14</v>
      </c>
      <c r="I5078" s="7">
        <v>432.86</v>
      </c>
      <c r="J5078" s="7">
        <v>0</v>
      </c>
      <c r="K5078" s="7">
        <v>432.86</v>
      </c>
      <c r="L5078" s="164">
        <v>1</v>
      </c>
      <c r="M5078" s="16">
        <v>0</v>
      </c>
      <c r="N5078" s="13">
        <v>46161</v>
      </c>
    </row>
    <row r="5079" spans="1:14" x14ac:dyDescent="0.15">
      <c r="A5079" s="163" t="s">
        <v>588</v>
      </c>
      <c r="B5079" s="164">
        <v>10371</v>
      </c>
      <c r="C5079" s="163" t="s">
        <v>9</v>
      </c>
      <c r="D5079" s="164">
        <v>1</v>
      </c>
      <c r="E5079" s="7">
        <v>275</v>
      </c>
      <c r="F5079" s="7">
        <v>0</v>
      </c>
      <c r="G5079" s="7">
        <v>0</v>
      </c>
      <c r="H5079" s="7">
        <v>0</v>
      </c>
      <c r="I5079" s="7">
        <v>275</v>
      </c>
      <c r="J5079" s="7">
        <v>0</v>
      </c>
      <c r="K5079" s="7">
        <v>275</v>
      </c>
      <c r="L5079" s="164">
        <v>1</v>
      </c>
      <c r="M5079" s="16">
        <v>0</v>
      </c>
      <c r="N5079" s="13">
        <v>46161</v>
      </c>
    </row>
    <row r="5080" spans="1:14" x14ac:dyDescent="0.15">
      <c r="A5080" s="163" t="s">
        <v>494</v>
      </c>
      <c r="B5080" s="164">
        <v>10377</v>
      </c>
      <c r="C5080" s="163" t="s">
        <v>9</v>
      </c>
      <c r="D5080" s="164">
        <v>1</v>
      </c>
      <c r="E5080" s="7">
        <v>345</v>
      </c>
      <c r="F5080" s="7">
        <v>0</v>
      </c>
      <c r="G5080" s="7">
        <v>0</v>
      </c>
      <c r="H5080" s="7">
        <v>34.299999999999997</v>
      </c>
      <c r="I5080" s="7">
        <v>310.7</v>
      </c>
      <c r="J5080" s="7">
        <v>0</v>
      </c>
      <c r="K5080" s="7">
        <v>310.7</v>
      </c>
      <c r="L5080" s="164">
        <v>1</v>
      </c>
      <c r="M5080" s="16">
        <v>0</v>
      </c>
      <c r="N5080" s="13">
        <v>46161</v>
      </c>
    </row>
    <row r="5081" spans="1:14" x14ac:dyDescent="0.15">
      <c r="A5081" s="163" t="s">
        <v>507</v>
      </c>
      <c r="B5081" s="164">
        <v>10373</v>
      </c>
      <c r="C5081" s="163" t="s">
        <v>9</v>
      </c>
      <c r="D5081" s="164">
        <v>1</v>
      </c>
      <c r="E5081" s="7">
        <v>275</v>
      </c>
      <c r="F5081" s="7">
        <v>0</v>
      </c>
      <c r="G5081" s="7">
        <v>0</v>
      </c>
      <c r="H5081" s="7">
        <v>17.649999999999999</v>
      </c>
      <c r="I5081" s="7">
        <v>257.35000000000002</v>
      </c>
      <c r="J5081" s="7">
        <v>0</v>
      </c>
      <c r="K5081" s="7">
        <v>257.35000000000002</v>
      </c>
      <c r="L5081" s="164">
        <v>1</v>
      </c>
      <c r="M5081" s="16">
        <v>0</v>
      </c>
      <c r="N5081" s="13">
        <v>46161</v>
      </c>
    </row>
    <row r="5082" spans="1:14" x14ac:dyDescent="0.15">
      <c r="A5082" s="163" t="s">
        <v>544</v>
      </c>
      <c r="B5082" s="164">
        <v>10375</v>
      </c>
      <c r="C5082" s="163" t="s">
        <v>9</v>
      </c>
      <c r="D5082" s="164">
        <v>1</v>
      </c>
      <c r="E5082" s="7">
        <v>255</v>
      </c>
      <c r="F5082" s="7">
        <v>0</v>
      </c>
      <c r="G5082" s="7">
        <v>0</v>
      </c>
      <c r="H5082" s="7">
        <v>25.35</v>
      </c>
      <c r="I5082" s="7">
        <v>229.65</v>
      </c>
      <c r="J5082" s="7">
        <v>0</v>
      </c>
      <c r="K5082" s="7">
        <v>229.65</v>
      </c>
      <c r="L5082" s="164">
        <v>1</v>
      </c>
      <c r="M5082" s="16">
        <v>0</v>
      </c>
      <c r="N5082" s="13">
        <v>46161</v>
      </c>
    </row>
    <row r="5083" spans="1:14" x14ac:dyDescent="0.15">
      <c r="A5083" s="163" t="s">
        <v>527</v>
      </c>
      <c r="B5083" s="164">
        <v>10382</v>
      </c>
      <c r="C5083" s="163" t="s">
        <v>9</v>
      </c>
      <c r="D5083" s="164">
        <v>1</v>
      </c>
      <c r="E5083" s="7">
        <v>235</v>
      </c>
      <c r="F5083" s="7">
        <v>0</v>
      </c>
      <c r="G5083" s="7">
        <v>0</v>
      </c>
      <c r="H5083" s="7">
        <v>24.35</v>
      </c>
      <c r="I5083" s="7">
        <v>210.65</v>
      </c>
      <c r="J5083" s="7">
        <v>0</v>
      </c>
      <c r="K5083" s="7">
        <v>210.65</v>
      </c>
      <c r="L5083" s="164">
        <v>1</v>
      </c>
      <c r="M5083" s="16">
        <v>0</v>
      </c>
      <c r="N5083" s="13">
        <v>46161</v>
      </c>
    </row>
    <row r="5084" spans="1:14" x14ac:dyDescent="0.15">
      <c r="A5084" s="163" t="s">
        <v>652</v>
      </c>
      <c r="B5084" s="164">
        <v>10007</v>
      </c>
      <c r="C5084" s="163" t="s">
        <v>9</v>
      </c>
      <c r="D5084" s="164">
        <v>1</v>
      </c>
      <c r="E5084" s="7">
        <v>275</v>
      </c>
      <c r="F5084" s="7">
        <v>0</v>
      </c>
      <c r="G5084" s="7">
        <v>0</v>
      </c>
      <c r="H5084" s="7">
        <v>0</v>
      </c>
      <c r="I5084" s="7">
        <v>275</v>
      </c>
      <c r="J5084" s="7">
        <v>0</v>
      </c>
      <c r="K5084" s="7">
        <v>275</v>
      </c>
      <c r="L5084" s="164">
        <v>1</v>
      </c>
      <c r="M5084" s="16">
        <v>0</v>
      </c>
      <c r="N5084" s="13">
        <v>46161</v>
      </c>
    </row>
    <row r="5085" spans="1:14" x14ac:dyDescent="0.15">
      <c r="A5085" s="163" t="s">
        <v>604</v>
      </c>
      <c r="B5085" s="164">
        <v>10685</v>
      </c>
      <c r="C5085" s="163" t="s">
        <v>9</v>
      </c>
      <c r="D5085" s="164">
        <v>1</v>
      </c>
      <c r="E5085" s="7">
        <v>225</v>
      </c>
      <c r="F5085" s="7">
        <v>0</v>
      </c>
      <c r="G5085" s="7">
        <v>0</v>
      </c>
      <c r="H5085" s="7">
        <v>14.44</v>
      </c>
      <c r="I5085" s="7">
        <v>210.56</v>
      </c>
      <c r="J5085" s="7">
        <v>0</v>
      </c>
      <c r="K5085" s="7">
        <v>210.56</v>
      </c>
      <c r="L5085" s="164">
        <v>1</v>
      </c>
      <c r="M5085" s="16">
        <v>0</v>
      </c>
      <c r="N5085" s="13">
        <v>46161</v>
      </c>
    </row>
    <row r="5086" spans="1:14" x14ac:dyDescent="0.15">
      <c r="A5086" s="163" t="s">
        <v>545</v>
      </c>
      <c r="B5086" s="164">
        <v>10033</v>
      </c>
      <c r="C5086" s="163" t="s">
        <v>77</v>
      </c>
      <c r="D5086" s="164">
        <v>1</v>
      </c>
      <c r="E5086" s="7">
        <v>1290</v>
      </c>
      <c r="F5086" s="7">
        <v>0</v>
      </c>
      <c r="G5086" s="7">
        <v>0</v>
      </c>
      <c r="H5086" s="7">
        <v>0</v>
      </c>
      <c r="I5086" s="7">
        <v>1290</v>
      </c>
      <c r="J5086" s="7">
        <v>0</v>
      </c>
      <c r="K5086" s="7">
        <v>1290</v>
      </c>
      <c r="L5086" s="164">
        <v>1</v>
      </c>
      <c r="M5086" s="16">
        <v>0</v>
      </c>
      <c r="N5086" s="13">
        <v>46161</v>
      </c>
    </row>
    <row r="5087" spans="1:14" x14ac:dyDescent="0.15">
      <c r="A5087" s="163" t="s">
        <v>651</v>
      </c>
      <c r="B5087" s="164">
        <v>10355</v>
      </c>
      <c r="C5087" s="163" t="s">
        <v>19</v>
      </c>
      <c r="D5087" s="164">
        <v>1</v>
      </c>
      <c r="E5087" s="7">
        <v>350</v>
      </c>
      <c r="F5087" s="7">
        <v>0</v>
      </c>
      <c r="G5087" s="7">
        <v>0</v>
      </c>
      <c r="H5087" s="7">
        <v>0</v>
      </c>
      <c r="I5087" s="7">
        <v>350</v>
      </c>
      <c r="J5087" s="7">
        <v>0</v>
      </c>
      <c r="K5087" s="7">
        <v>350</v>
      </c>
      <c r="L5087" s="164">
        <v>1</v>
      </c>
      <c r="M5087" s="16">
        <v>0</v>
      </c>
      <c r="N5087" s="13">
        <v>46161</v>
      </c>
    </row>
    <row r="5088" spans="1:14" x14ac:dyDescent="0.15">
      <c r="A5088" s="163" t="s">
        <v>529</v>
      </c>
      <c r="B5088" s="164">
        <v>10353</v>
      </c>
      <c r="C5088" s="163" t="s">
        <v>19</v>
      </c>
      <c r="D5088" s="164">
        <v>1</v>
      </c>
      <c r="E5088" s="7">
        <v>350</v>
      </c>
      <c r="F5088" s="7">
        <v>0</v>
      </c>
      <c r="G5088" s="7">
        <v>0</v>
      </c>
      <c r="H5088" s="7">
        <v>0</v>
      </c>
      <c r="I5088" s="7">
        <v>350</v>
      </c>
      <c r="J5088" s="7">
        <v>0</v>
      </c>
      <c r="K5088" s="7">
        <v>350</v>
      </c>
      <c r="L5088" s="164">
        <v>1</v>
      </c>
      <c r="M5088" s="16">
        <v>0</v>
      </c>
      <c r="N5088" s="13">
        <v>46161</v>
      </c>
    </row>
    <row r="5089" spans="1:14" x14ac:dyDescent="0.15">
      <c r="A5089" s="163" t="s">
        <v>497</v>
      </c>
      <c r="B5089" s="164">
        <v>10359</v>
      </c>
      <c r="C5089" s="163" t="s">
        <v>19</v>
      </c>
      <c r="D5089" s="164">
        <v>1</v>
      </c>
      <c r="E5089" s="7">
        <v>385</v>
      </c>
      <c r="F5089" s="7">
        <v>0</v>
      </c>
      <c r="G5089" s="7">
        <v>0</v>
      </c>
      <c r="H5089" s="7">
        <v>0</v>
      </c>
      <c r="I5089" s="7">
        <v>385</v>
      </c>
      <c r="J5089" s="7">
        <v>0</v>
      </c>
      <c r="K5089" s="7">
        <v>385</v>
      </c>
      <c r="L5089" s="164">
        <v>1</v>
      </c>
      <c r="M5089" s="16">
        <v>0</v>
      </c>
      <c r="N5089" s="13">
        <v>46161</v>
      </c>
    </row>
    <row r="5090" spans="1:14" x14ac:dyDescent="0.15">
      <c r="A5090" s="163" t="s">
        <v>498</v>
      </c>
      <c r="B5090" s="164">
        <v>10356</v>
      </c>
      <c r="C5090" s="163" t="s">
        <v>19</v>
      </c>
      <c r="D5090" s="164">
        <v>1</v>
      </c>
      <c r="E5090" s="7">
        <v>360</v>
      </c>
      <c r="F5090" s="7">
        <v>0</v>
      </c>
      <c r="G5090" s="7">
        <v>0</v>
      </c>
      <c r="H5090" s="7">
        <v>0</v>
      </c>
      <c r="I5090" s="7">
        <v>360</v>
      </c>
      <c r="J5090" s="7">
        <v>0</v>
      </c>
      <c r="K5090" s="7">
        <v>360</v>
      </c>
      <c r="L5090" s="164">
        <v>1</v>
      </c>
      <c r="M5090" s="16">
        <v>0</v>
      </c>
      <c r="N5090" s="13">
        <v>46161</v>
      </c>
    </row>
    <row r="5091" spans="1:14" x14ac:dyDescent="0.15">
      <c r="A5091" s="163" t="s">
        <v>568</v>
      </c>
      <c r="B5091" s="164">
        <v>10545</v>
      </c>
      <c r="C5091" s="163" t="s">
        <v>19</v>
      </c>
      <c r="D5091" s="164">
        <v>3</v>
      </c>
      <c r="E5091" s="7">
        <v>1020</v>
      </c>
      <c r="F5091" s="7">
        <v>0</v>
      </c>
      <c r="G5091" s="7">
        <v>0</v>
      </c>
      <c r="H5091" s="7">
        <v>0</v>
      </c>
      <c r="I5091" s="7">
        <v>1020</v>
      </c>
      <c r="J5091" s="7">
        <v>0</v>
      </c>
      <c r="K5091" s="7">
        <v>1020</v>
      </c>
      <c r="L5091" s="164">
        <v>1</v>
      </c>
      <c r="M5091" s="16">
        <v>0</v>
      </c>
      <c r="N5091" s="13">
        <v>46161</v>
      </c>
    </row>
    <row r="5092" spans="1:14" x14ac:dyDescent="0.15">
      <c r="A5092" s="163" t="s">
        <v>512</v>
      </c>
      <c r="B5092" s="164">
        <v>10427</v>
      </c>
      <c r="C5092" s="163" t="s">
        <v>12</v>
      </c>
      <c r="D5092" s="164">
        <v>1</v>
      </c>
      <c r="E5092" s="7">
        <v>359</v>
      </c>
      <c r="F5092" s="7">
        <v>0</v>
      </c>
      <c r="G5092" s="7">
        <v>0</v>
      </c>
      <c r="H5092" s="7">
        <v>27.35</v>
      </c>
      <c r="I5092" s="7">
        <v>331.65</v>
      </c>
      <c r="J5092" s="7">
        <v>0</v>
      </c>
      <c r="K5092" s="7">
        <v>331.65</v>
      </c>
      <c r="L5092" s="164">
        <v>1</v>
      </c>
      <c r="M5092" s="16">
        <v>0</v>
      </c>
      <c r="N5092" s="13">
        <v>46161</v>
      </c>
    </row>
    <row r="5093" spans="1:14" x14ac:dyDescent="0.15">
      <c r="A5093" s="163" t="s">
        <v>739</v>
      </c>
      <c r="B5093" s="164">
        <v>10653</v>
      </c>
      <c r="C5093" s="163" t="s">
        <v>4</v>
      </c>
      <c r="D5093" s="164">
        <v>1</v>
      </c>
      <c r="E5093" s="7">
        <v>275</v>
      </c>
      <c r="F5093" s="7">
        <v>0</v>
      </c>
      <c r="G5093" s="7">
        <v>0</v>
      </c>
      <c r="H5093" s="7">
        <v>0</v>
      </c>
      <c r="I5093" s="7">
        <v>275</v>
      </c>
      <c r="J5093" s="7">
        <v>0</v>
      </c>
      <c r="K5093" s="7">
        <v>275</v>
      </c>
      <c r="L5093" s="164">
        <v>1</v>
      </c>
      <c r="M5093" s="16">
        <v>0</v>
      </c>
      <c r="N5093" s="13">
        <v>46161</v>
      </c>
    </row>
    <row r="5094" spans="1:14" x14ac:dyDescent="0.15">
      <c r="A5094" s="163" t="s">
        <v>564</v>
      </c>
      <c r="B5094" s="164">
        <v>10037</v>
      </c>
      <c r="C5094" s="163" t="s">
        <v>4</v>
      </c>
      <c r="D5094" s="164">
        <v>1</v>
      </c>
      <c r="E5094" s="7">
        <v>385</v>
      </c>
      <c r="F5094" s="7">
        <v>0</v>
      </c>
      <c r="G5094" s="7">
        <v>0</v>
      </c>
      <c r="H5094" s="7">
        <v>24.71</v>
      </c>
      <c r="I5094" s="7">
        <v>360.29</v>
      </c>
      <c r="J5094" s="7">
        <v>0</v>
      </c>
      <c r="K5094" s="7">
        <v>360.29</v>
      </c>
      <c r="L5094" s="164">
        <v>1</v>
      </c>
      <c r="M5094" s="16">
        <v>0</v>
      </c>
      <c r="N5094" s="13">
        <v>46161</v>
      </c>
    </row>
    <row r="5095" spans="1:14" x14ac:dyDescent="0.15">
      <c r="A5095" s="163" t="s">
        <v>533</v>
      </c>
      <c r="B5095" s="164">
        <v>10415</v>
      </c>
      <c r="C5095" s="163" t="s">
        <v>79</v>
      </c>
      <c r="D5095" s="164">
        <v>1</v>
      </c>
      <c r="E5095" s="7">
        <v>270</v>
      </c>
      <c r="F5095" s="7">
        <v>0</v>
      </c>
      <c r="G5095" s="7">
        <v>0</v>
      </c>
      <c r="H5095" s="7">
        <v>0</v>
      </c>
      <c r="I5095" s="7">
        <v>270</v>
      </c>
      <c r="J5095" s="7">
        <v>0</v>
      </c>
      <c r="K5095" s="7">
        <v>270</v>
      </c>
      <c r="L5095" s="164">
        <v>1</v>
      </c>
      <c r="M5095" s="16">
        <v>0</v>
      </c>
      <c r="N5095" s="13">
        <v>46161</v>
      </c>
    </row>
    <row r="5096" spans="1:14" x14ac:dyDescent="0.15">
      <c r="A5096" s="163" t="s">
        <v>565</v>
      </c>
      <c r="B5096" s="164">
        <v>10403</v>
      </c>
      <c r="C5096" s="163" t="s">
        <v>35</v>
      </c>
      <c r="D5096" s="164">
        <v>1</v>
      </c>
      <c r="E5096" s="7">
        <v>335</v>
      </c>
      <c r="F5096" s="7">
        <v>0</v>
      </c>
      <c r="G5096" s="7">
        <v>0</v>
      </c>
      <c r="H5096" s="7">
        <v>0</v>
      </c>
      <c r="I5096" s="7">
        <v>335</v>
      </c>
      <c r="J5096" s="7">
        <v>0</v>
      </c>
      <c r="K5096" s="7">
        <v>335</v>
      </c>
      <c r="L5096" s="164">
        <v>1</v>
      </c>
      <c r="M5096" s="16">
        <v>0</v>
      </c>
      <c r="N5096" s="13">
        <v>46161</v>
      </c>
    </row>
    <row r="5097" spans="1:14" x14ac:dyDescent="0.15">
      <c r="A5097" s="163" t="s">
        <v>463</v>
      </c>
      <c r="B5097" s="164">
        <v>10242</v>
      </c>
      <c r="C5097" s="163" t="s">
        <v>399</v>
      </c>
      <c r="D5097" s="164">
        <v>2</v>
      </c>
      <c r="E5097" s="7">
        <v>0</v>
      </c>
      <c r="F5097" s="7">
        <v>0</v>
      </c>
      <c r="G5097" s="7">
        <v>0</v>
      </c>
      <c r="H5097" s="7">
        <v>0</v>
      </c>
      <c r="I5097" s="7">
        <v>0</v>
      </c>
      <c r="J5097" s="7">
        <v>0</v>
      </c>
      <c r="K5097" s="7">
        <v>0</v>
      </c>
      <c r="L5097" s="164">
        <v>0</v>
      </c>
      <c r="M5097" s="16">
        <v>0</v>
      </c>
      <c r="N5097" s="13">
        <v>46161</v>
      </c>
    </row>
    <row r="5098" spans="1:14" x14ac:dyDescent="0.15">
      <c r="A5098" s="163" t="s">
        <v>613</v>
      </c>
      <c r="B5098" s="164">
        <v>10493</v>
      </c>
      <c r="C5098" s="163" t="s">
        <v>98</v>
      </c>
      <c r="D5098" s="164">
        <v>1</v>
      </c>
      <c r="E5098" s="7">
        <v>58</v>
      </c>
      <c r="F5098" s="7">
        <v>0</v>
      </c>
      <c r="G5098" s="7">
        <v>0</v>
      </c>
      <c r="H5098" s="7">
        <v>0</v>
      </c>
      <c r="I5098" s="7">
        <v>58</v>
      </c>
      <c r="J5098" s="7">
        <v>0</v>
      </c>
      <c r="K5098" s="7">
        <v>58</v>
      </c>
      <c r="L5098" s="164">
        <v>1</v>
      </c>
      <c r="M5098" s="16">
        <v>0</v>
      </c>
      <c r="N5098" s="13">
        <v>46161</v>
      </c>
    </row>
    <row r="5099" spans="1:14" x14ac:dyDescent="0.15">
      <c r="A5099" s="163" t="s">
        <v>427</v>
      </c>
      <c r="B5099" s="164">
        <v>10633</v>
      </c>
      <c r="C5099" s="163" t="s">
        <v>727</v>
      </c>
      <c r="D5099" s="164">
        <v>1</v>
      </c>
      <c r="E5099" s="7">
        <v>159</v>
      </c>
      <c r="F5099" s="7">
        <v>0</v>
      </c>
      <c r="G5099" s="7">
        <v>0</v>
      </c>
      <c r="H5099" s="7">
        <v>0</v>
      </c>
      <c r="I5099" s="7">
        <v>159</v>
      </c>
      <c r="J5099" s="7">
        <v>0</v>
      </c>
      <c r="K5099" s="7">
        <v>159</v>
      </c>
      <c r="L5099" s="164">
        <v>1</v>
      </c>
      <c r="M5099" s="16">
        <v>0</v>
      </c>
      <c r="N5099" s="13">
        <v>46161</v>
      </c>
    </row>
    <row r="5100" spans="1:14" x14ac:dyDescent="0.15">
      <c r="A5100" s="163" t="s">
        <v>500</v>
      </c>
      <c r="B5100" s="164">
        <v>10494</v>
      </c>
      <c r="C5100" s="163" t="s">
        <v>98</v>
      </c>
      <c r="D5100" s="164">
        <v>2</v>
      </c>
      <c r="E5100" s="7">
        <v>76</v>
      </c>
      <c r="F5100" s="7">
        <v>0</v>
      </c>
      <c r="G5100" s="7">
        <v>0</v>
      </c>
      <c r="H5100" s="7">
        <v>2.89</v>
      </c>
      <c r="I5100" s="7">
        <v>73.11</v>
      </c>
      <c r="J5100" s="7">
        <v>0</v>
      </c>
      <c r="K5100" s="7">
        <v>73.11</v>
      </c>
      <c r="L5100" s="164">
        <v>1</v>
      </c>
      <c r="M5100" s="16">
        <v>0</v>
      </c>
      <c r="N5100" s="13">
        <v>46161</v>
      </c>
    </row>
    <row r="5101" spans="1:14" x14ac:dyDescent="0.15">
      <c r="A5101" s="163" t="s">
        <v>874</v>
      </c>
      <c r="B5101" s="164">
        <v>10746</v>
      </c>
      <c r="C5101" s="163" t="s">
        <v>727</v>
      </c>
      <c r="D5101" s="164">
        <v>3</v>
      </c>
      <c r="E5101" s="7">
        <v>627</v>
      </c>
      <c r="F5101" s="7">
        <v>0</v>
      </c>
      <c r="G5101" s="7">
        <v>0</v>
      </c>
      <c r="H5101" s="7">
        <v>21.65</v>
      </c>
      <c r="I5101" s="7">
        <v>605.35</v>
      </c>
      <c r="J5101" s="7">
        <v>0</v>
      </c>
      <c r="K5101" s="7">
        <v>605.35</v>
      </c>
      <c r="L5101" s="164">
        <v>1</v>
      </c>
      <c r="M5101" s="16">
        <v>0</v>
      </c>
      <c r="N5101" s="13">
        <v>46161</v>
      </c>
    </row>
    <row r="5102" spans="1:14" x14ac:dyDescent="0.15">
      <c r="A5102" s="163" t="s">
        <v>901</v>
      </c>
      <c r="B5102" s="164">
        <v>10924</v>
      </c>
      <c r="C5102" s="163" t="s">
        <v>727</v>
      </c>
      <c r="D5102" s="164">
        <v>2</v>
      </c>
      <c r="E5102" s="7">
        <v>318</v>
      </c>
      <c r="F5102" s="7">
        <v>0</v>
      </c>
      <c r="G5102" s="7">
        <v>0</v>
      </c>
      <c r="H5102" s="7">
        <v>0</v>
      </c>
      <c r="I5102" s="7">
        <v>318</v>
      </c>
      <c r="J5102" s="7">
        <v>0</v>
      </c>
      <c r="K5102" s="7">
        <v>318</v>
      </c>
      <c r="L5102" s="164">
        <v>1</v>
      </c>
      <c r="M5102" s="16">
        <v>0</v>
      </c>
      <c r="N5102" s="13">
        <v>46161</v>
      </c>
    </row>
    <row r="5103" spans="1:14" x14ac:dyDescent="0.15">
      <c r="A5103" s="163" t="s">
        <v>429</v>
      </c>
      <c r="B5103" s="164">
        <v>10632</v>
      </c>
      <c r="C5103" s="163" t="s">
        <v>727</v>
      </c>
      <c r="D5103" s="164">
        <v>2</v>
      </c>
      <c r="E5103" s="7">
        <v>318</v>
      </c>
      <c r="F5103" s="7">
        <v>0</v>
      </c>
      <c r="G5103" s="7">
        <v>0</v>
      </c>
      <c r="H5103" s="7">
        <v>0</v>
      </c>
      <c r="I5103" s="7">
        <v>318</v>
      </c>
      <c r="J5103" s="7">
        <v>0</v>
      </c>
      <c r="K5103" s="7">
        <v>318</v>
      </c>
      <c r="L5103" s="164">
        <v>1</v>
      </c>
      <c r="M5103" s="16">
        <v>0</v>
      </c>
      <c r="N5103" s="13">
        <v>46161</v>
      </c>
    </row>
    <row r="5104" spans="1:14" x14ac:dyDescent="0.15">
      <c r="A5104" s="163" t="s">
        <v>798</v>
      </c>
      <c r="B5104" s="164">
        <v>10660</v>
      </c>
      <c r="C5104" s="163" t="s">
        <v>9</v>
      </c>
      <c r="D5104" s="164">
        <v>2</v>
      </c>
      <c r="E5104" s="7">
        <v>530</v>
      </c>
      <c r="F5104" s="7">
        <v>0</v>
      </c>
      <c r="G5104" s="7">
        <v>0</v>
      </c>
      <c r="H5104" s="7">
        <v>55.31</v>
      </c>
      <c r="I5104" s="7">
        <v>474.69</v>
      </c>
      <c r="J5104" s="7">
        <v>0</v>
      </c>
      <c r="K5104" s="7">
        <v>474.69</v>
      </c>
      <c r="L5104" s="164">
        <v>1</v>
      </c>
      <c r="M5104" s="16">
        <v>0</v>
      </c>
      <c r="N5104" s="13">
        <v>46162</v>
      </c>
    </row>
    <row r="5105" spans="1:14" x14ac:dyDescent="0.15">
      <c r="A5105" s="163" t="s">
        <v>549</v>
      </c>
      <c r="B5105" s="164">
        <v>10157</v>
      </c>
      <c r="C5105" s="163" t="s">
        <v>519</v>
      </c>
      <c r="D5105" s="164">
        <v>1</v>
      </c>
      <c r="E5105" s="7">
        <v>350</v>
      </c>
      <c r="F5105" s="7">
        <v>0</v>
      </c>
      <c r="G5105" s="7">
        <v>0</v>
      </c>
      <c r="H5105" s="7">
        <v>0</v>
      </c>
      <c r="I5105" s="7">
        <v>350</v>
      </c>
      <c r="J5105" s="7">
        <v>0</v>
      </c>
      <c r="K5105" s="7">
        <v>350</v>
      </c>
      <c r="L5105" s="164">
        <v>1</v>
      </c>
      <c r="M5105" s="16">
        <v>0</v>
      </c>
      <c r="N5105" s="13">
        <v>46162</v>
      </c>
    </row>
    <row r="5106" spans="1:14" x14ac:dyDescent="0.15">
      <c r="A5106" s="163" t="s">
        <v>554</v>
      </c>
      <c r="B5106" s="164">
        <v>10067</v>
      </c>
      <c r="C5106" s="163" t="s">
        <v>481</v>
      </c>
      <c r="D5106" s="164">
        <v>1</v>
      </c>
      <c r="E5106" s="7">
        <v>275</v>
      </c>
      <c r="F5106" s="7">
        <v>0</v>
      </c>
      <c r="G5106" s="7">
        <v>0</v>
      </c>
      <c r="H5106" s="7">
        <v>0</v>
      </c>
      <c r="I5106" s="7">
        <v>275</v>
      </c>
      <c r="J5106" s="7">
        <v>0</v>
      </c>
      <c r="K5106" s="7">
        <v>275</v>
      </c>
      <c r="L5106" s="164">
        <v>1</v>
      </c>
      <c r="M5106" s="16">
        <v>0</v>
      </c>
      <c r="N5106" s="13">
        <v>46162</v>
      </c>
    </row>
    <row r="5107" spans="1:14" x14ac:dyDescent="0.15">
      <c r="A5107" s="163" t="s">
        <v>538</v>
      </c>
      <c r="B5107" s="164">
        <v>10645</v>
      </c>
      <c r="C5107" s="163" t="s">
        <v>519</v>
      </c>
      <c r="D5107" s="164">
        <v>1</v>
      </c>
      <c r="E5107" s="7">
        <v>340</v>
      </c>
      <c r="F5107" s="7">
        <v>0</v>
      </c>
      <c r="G5107" s="7">
        <v>0</v>
      </c>
      <c r="H5107" s="7">
        <v>33.75</v>
      </c>
      <c r="I5107" s="7">
        <v>306.25</v>
      </c>
      <c r="J5107" s="7">
        <v>0</v>
      </c>
      <c r="K5107" s="7">
        <v>306.25</v>
      </c>
      <c r="L5107" s="164">
        <v>1</v>
      </c>
      <c r="M5107" s="16">
        <v>0</v>
      </c>
      <c r="N5107" s="13">
        <v>46162</v>
      </c>
    </row>
    <row r="5108" spans="1:14" x14ac:dyDescent="0.15">
      <c r="A5108" s="163" t="s">
        <v>518</v>
      </c>
      <c r="B5108" s="164">
        <v>10145</v>
      </c>
      <c r="C5108" s="163" t="s">
        <v>519</v>
      </c>
      <c r="D5108" s="164">
        <v>1</v>
      </c>
      <c r="E5108" s="7">
        <v>370</v>
      </c>
      <c r="F5108" s="7">
        <v>0</v>
      </c>
      <c r="G5108" s="7">
        <v>0</v>
      </c>
      <c r="H5108" s="7">
        <v>0</v>
      </c>
      <c r="I5108" s="7">
        <v>370</v>
      </c>
      <c r="J5108" s="7">
        <v>0</v>
      </c>
      <c r="K5108" s="7">
        <v>370</v>
      </c>
      <c r="L5108" s="164">
        <v>1</v>
      </c>
      <c r="M5108" s="16">
        <v>0</v>
      </c>
      <c r="N5108" s="13">
        <v>46162</v>
      </c>
    </row>
    <row r="5109" spans="1:14" x14ac:dyDescent="0.15">
      <c r="A5109" s="163" t="s">
        <v>738</v>
      </c>
      <c r="B5109" s="164">
        <v>10073</v>
      </c>
      <c r="C5109" s="163" t="s">
        <v>541</v>
      </c>
      <c r="D5109" s="164">
        <v>1</v>
      </c>
      <c r="E5109" s="7">
        <v>335</v>
      </c>
      <c r="F5109" s="7">
        <v>0</v>
      </c>
      <c r="G5109" s="7">
        <v>0</v>
      </c>
      <c r="H5109" s="7">
        <v>36.42</v>
      </c>
      <c r="I5109" s="7">
        <v>298.58</v>
      </c>
      <c r="J5109" s="7">
        <v>0</v>
      </c>
      <c r="K5109" s="7">
        <v>298.58</v>
      </c>
      <c r="L5109" s="164">
        <v>1</v>
      </c>
      <c r="M5109" s="16">
        <v>0</v>
      </c>
      <c r="N5109" s="13">
        <v>46162</v>
      </c>
    </row>
    <row r="5110" spans="1:14" x14ac:dyDescent="0.15">
      <c r="A5110" s="163" t="s">
        <v>521</v>
      </c>
      <c r="B5110" s="164">
        <v>10095</v>
      </c>
      <c r="C5110" s="163" t="s">
        <v>483</v>
      </c>
      <c r="D5110" s="164">
        <v>1</v>
      </c>
      <c r="E5110" s="7">
        <v>260</v>
      </c>
      <c r="F5110" s="7">
        <v>0</v>
      </c>
      <c r="G5110" s="7">
        <v>0</v>
      </c>
      <c r="H5110" s="7">
        <v>0</v>
      </c>
      <c r="I5110" s="7">
        <v>260</v>
      </c>
      <c r="J5110" s="7">
        <v>0</v>
      </c>
      <c r="K5110" s="7">
        <v>260</v>
      </c>
      <c r="L5110" s="164">
        <v>1</v>
      </c>
      <c r="M5110" s="16">
        <v>0</v>
      </c>
      <c r="N5110" s="13">
        <v>46162</v>
      </c>
    </row>
    <row r="5111" spans="1:14" x14ac:dyDescent="0.15">
      <c r="A5111" s="163" t="s">
        <v>523</v>
      </c>
      <c r="B5111" s="164">
        <v>10446</v>
      </c>
      <c r="C5111" s="163" t="s">
        <v>99</v>
      </c>
      <c r="D5111" s="164">
        <v>1</v>
      </c>
      <c r="E5111" s="7">
        <v>195</v>
      </c>
      <c r="F5111" s="7">
        <v>0</v>
      </c>
      <c r="G5111" s="7">
        <v>0</v>
      </c>
      <c r="H5111" s="7">
        <v>0</v>
      </c>
      <c r="I5111" s="7">
        <v>195</v>
      </c>
      <c r="J5111" s="7">
        <v>0</v>
      </c>
      <c r="K5111" s="7">
        <v>195</v>
      </c>
      <c r="L5111" s="164">
        <v>1</v>
      </c>
      <c r="M5111" s="16">
        <v>0</v>
      </c>
      <c r="N5111" s="13">
        <v>46162</v>
      </c>
    </row>
    <row r="5112" spans="1:14" x14ac:dyDescent="0.15">
      <c r="A5112" s="163" t="s">
        <v>585</v>
      </c>
      <c r="B5112" s="164">
        <v>10441</v>
      </c>
      <c r="C5112" s="163" t="s">
        <v>99</v>
      </c>
      <c r="D5112" s="164">
        <v>1</v>
      </c>
      <c r="E5112" s="7">
        <v>250</v>
      </c>
      <c r="F5112" s="7">
        <v>0</v>
      </c>
      <c r="G5112" s="7">
        <v>0</v>
      </c>
      <c r="H5112" s="7">
        <v>0</v>
      </c>
      <c r="I5112" s="7">
        <v>250</v>
      </c>
      <c r="J5112" s="7">
        <v>0</v>
      </c>
      <c r="K5112" s="7">
        <v>250</v>
      </c>
      <c r="L5112" s="164">
        <v>1</v>
      </c>
      <c r="M5112" s="16">
        <v>0</v>
      </c>
      <c r="N5112" s="13">
        <v>46162</v>
      </c>
    </row>
    <row r="5113" spans="1:14" x14ac:dyDescent="0.15">
      <c r="A5113" s="163" t="s">
        <v>751</v>
      </c>
      <c r="B5113" s="164">
        <v>10439</v>
      </c>
      <c r="C5113" s="163" t="s">
        <v>99</v>
      </c>
      <c r="D5113" s="164">
        <v>1</v>
      </c>
      <c r="E5113" s="7">
        <v>119</v>
      </c>
      <c r="F5113" s="7">
        <v>0</v>
      </c>
      <c r="G5113" s="7">
        <v>0</v>
      </c>
      <c r="H5113" s="7">
        <v>12.94</v>
      </c>
      <c r="I5113" s="7">
        <v>106.06</v>
      </c>
      <c r="J5113" s="7">
        <v>0</v>
      </c>
      <c r="K5113" s="7">
        <v>106.06</v>
      </c>
      <c r="L5113" s="164">
        <v>1</v>
      </c>
      <c r="M5113" s="16">
        <v>0</v>
      </c>
      <c r="N5113" s="13">
        <v>46162</v>
      </c>
    </row>
    <row r="5114" spans="1:14" x14ac:dyDescent="0.15">
      <c r="A5114" s="163" t="s">
        <v>489</v>
      </c>
      <c r="B5114" s="164">
        <v>10445</v>
      </c>
      <c r="C5114" s="163" t="s">
        <v>99</v>
      </c>
      <c r="D5114" s="164">
        <v>2</v>
      </c>
      <c r="E5114" s="7">
        <v>390</v>
      </c>
      <c r="F5114" s="7">
        <v>0</v>
      </c>
      <c r="G5114" s="7">
        <v>0</v>
      </c>
      <c r="H5114" s="7">
        <v>0</v>
      </c>
      <c r="I5114" s="7">
        <v>390</v>
      </c>
      <c r="J5114" s="7">
        <v>0</v>
      </c>
      <c r="K5114" s="7">
        <v>390</v>
      </c>
      <c r="L5114" s="164">
        <v>1</v>
      </c>
      <c r="M5114" s="16">
        <v>0</v>
      </c>
      <c r="N5114" s="13">
        <v>46162</v>
      </c>
    </row>
    <row r="5115" spans="1:14" x14ac:dyDescent="0.15">
      <c r="A5115" s="163" t="s">
        <v>853</v>
      </c>
      <c r="B5115" s="164">
        <v>10715</v>
      </c>
      <c r="C5115" s="163" t="s">
        <v>99</v>
      </c>
      <c r="D5115" s="164">
        <v>1</v>
      </c>
      <c r="E5115" s="7">
        <v>155</v>
      </c>
      <c r="F5115" s="7">
        <v>0</v>
      </c>
      <c r="G5115" s="7">
        <v>0</v>
      </c>
      <c r="H5115" s="7">
        <v>0</v>
      </c>
      <c r="I5115" s="7">
        <v>155</v>
      </c>
      <c r="J5115" s="7">
        <v>0</v>
      </c>
      <c r="K5115" s="7">
        <v>155</v>
      </c>
      <c r="L5115" s="164">
        <v>1</v>
      </c>
      <c r="M5115" s="16">
        <v>0</v>
      </c>
      <c r="N5115" s="13">
        <v>46162</v>
      </c>
    </row>
    <row r="5116" spans="1:14" x14ac:dyDescent="0.15">
      <c r="A5116" s="163" t="s">
        <v>551</v>
      </c>
      <c r="B5116" s="164">
        <v>10437</v>
      </c>
      <c r="C5116" s="163" t="s">
        <v>99</v>
      </c>
      <c r="D5116" s="164">
        <v>1</v>
      </c>
      <c r="E5116" s="7">
        <v>105</v>
      </c>
      <c r="F5116" s="7">
        <v>0</v>
      </c>
      <c r="G5116" s="7">
        <v>0</v>
      </c>
      <c r="H5116" s="7">
        <v>0</v>
      </c>
      <c r="I5116" s="7">
        <v>105</v>
      </c>
      <c r="J5116" s="7">
        <v>0</v>
      </c>
      <c r="K5116" s="7">
        <v>105</v>
      </c>
      <c r="L5116" s="164">
        <v>1</v>
      </c>
      <c r="M5116" s="16">
        <v>0</v>
      </c>
      <c r="N5116" s="13">
        <v>46162</v>
      </c>
    </row>
    <row r="5117" spans="1:14" x14ac:dyDescent="0.15">
      <c r="A5117" s="163" t="s">
        <v>506</v>
      </c>
      <c r="B5117" s="164">
        <v>10221</v>
      </c>
      <c r="C5117" s="163" t="s">
        <v>491</v>
      </c>
      <c r="D5117" s="164">
        <v>2</v>
      </c>
      <c r="E5117" s="7">
        <v>510</v>
      </c>
      <c r="F5117" s="7">
        <v>0</v>
      </c>
      <c r="G5117" s="7">
        <v>0</v>
      </c>
      <c r="H5117" s="7">
        <v>0</v>
      </c>
      <c r="I5117" s="7">
        <v>510</v>
      </c>
      <c r="J5117" s="7">
        <v>0</v>
      </c>
      <c r="K5117" s="7">
        <v>510</v>
      </c>
      <c r="L5117" s="164">
        <v>1</v>
      </c>
      <c r="M5117" s="16">
        <v>0</v>
      </c>
      <c r="N5117" s="13">
        <v>46162</v>
      </c>
    </row>
    <row r="5118" spans="1:14" x14ac:dyDescent="0.15">
      <c r="A5118" s="163" t="s">
        <v>492</v>
      </c>
      <c r="B5118" s="164">
        <v>10216</v>
      </c>
      <c r="C5118" s="163" t="s">
        <v>491</v>
      </c>
      <c r="D5118" s="164">
        <v>1</v>
      </c>
      <c r="E5118" s="7">
        <v>245</v>
      </c>
      <c r="F5118" s="7">
        <v>0</v>
      </c>
      <c r="G5118" s="7">
        <v>0</v>
      </c>
      <c r="H5118" s="7">
        <v>0</v>
      </c>
      <c r="I5118" s="7">
        <v>245</v>
      </c>
      <c r="J5118" s="7">
        <v>0</v>
      </c>
      <c r="K5118" s="7">
        <v>245</v>
      </c>
      <c r="L5118" s="164">
        <v>1</v>
      </c>
      <c r="M5118" s="16">
        <v>0</v>
      </c>
      <c r="N5118" s="13">
        <v>46162</v>
      </c>
    </row>
    <row r="5119" spans="1:14" x14ac:dyDescent="0.15">
      <c r="A5119" s="163" t="s">
        <v>493</v>
      </c>
      <c r="B5119" s="164">
        <v>10264</v>
      </c>
      <c r="C5119" s="163" t="s">
        <v>9</v>
      </c>
      <c r="D5119" s="164">
        <v>6</v>
      </c>
      <c r="E5119" s="7">
        <v>1140</v>
      </c>
      <c r="F5119" s="7">
        <v>0</v>
      </c>
      <c r="G5119" s="7">
        <v>0</v>
      </c>
      <c r="H5119" s="7">
        <v>73.55</v>
      </c>
      <c r="I5119" s="7">
        <v>1066.45</v>
      </c>
      <c r="J5119" s="7">
        <v>0</v>
      </c>
      <c r="K5119" s="7">
        <v>1066.45</v>
      </c>
      <c r="L5119" s="164">
        <v>1</v>
      </c>
      <c r="M5119" s="16">
        <v>0</v>
      </c>
      <c r="N5119" s="13">
        <v>46162</v>
      </c>
    </row>
    <row r="5120" spans="1:14" x14ac:dyDescent="0.15">
      <c r="A5120" s="163" t="s">
        <v>557</v>
      </c>
      <c r="B5120" s="164">
        <v>10368</v>
      </c>
      <c r="C5120" s="163" t="s">
        <v>9</v>
      </c>
      <c r="D5120" s="164">
        <v>1</v>
      </c>
      <c r="E5120" s="7">
        <v>265</v>
      </c>
      <c r="F5120" s="7">
        <v>0</v>
      </c>
      <c r="G5120" s="7">
        <v>0</v>
      </c>
      <c r="H5120" s="7">
        <v>26.5</v>
      </c>
      <c r="I5120" s="7">
        <v>238.5</v>
      </c>
      <c r="J5120" s="7">
        <v>0</v>
      </c>
      <c r="K5120" s="7">
        <v>238.5</v>
      </c>
      <c r="L5120" s="164">
        <v>1</v>
      </c>
      <c r="M5120" s="16">
        <v>0</v>
      </c>
      <c r="N5120" s="13">
        <v>46162</v>
      </c>
    </row>
    <row r="5121" spans="1:14" x14ac:dyDescent="0.15">
      <c r="A5121" s="163" t="s">
        <v>507</v>
      </c>
      <c r="B5121" s="164">
        <v>10373</v>
      </c>
      <c r="C5121" s="163" t="s">
        <v>9</v>
      </c>
      <c r="D5121" s="164">
        <v>1</v>
      </c>
      <c r="E5121" s="7">
        <v>275</v>
      </c>
      <c r="F5121" s="7">
        <v>0</v>
      </c>
      <c r="G5121" s="7">
        <v>0</v>
      </c>
      <c r="H5121" s="7">
        <v>0</v>
      </c>
      <c r="I5121" s="7">
        <v>275</v>
      </c>
      <c r="J5121" s="7">
        <v>0</v>
      </c>
      <c r="K5121" s="7">
        <v>275</v>
      </c>
      <c r="L5121" s="164">
        <v>1</v>
      </c>
      <c r="M5121" s="16">
        <v>0</v>
      </c>
      <c r="N5121" s="13">
        <v>46162</v>
      </c>
    </row>
    <row r="5122" spans="1:14" x14ac:dyDescent="0.15">
      <c r="A5122" s="163" t="s">
        <v>544</v>
      </c>
      <c r="B5122" s="164">
        <v>10375</v>
      </c>
      <c r="C5122" s="163" t="s">
        <v>9</v>
      </c>
      <c r="D5122" s="164">
        <v>1</v>
      </c>
      <c r="E5122" s="7">
        <v>255</v>
      </c>
      <c r="F5122" s="7">
        <v>0</v>
      </c>
      <c r="G5122" s="7">
        <v>0</v>
      </c>
      <c r="H5122" s="7">
        <v>0</v>
      </c>
      <c r="I5122" s="7">
        <v>255</v>
      </c>
      <c r="J5122" s="7">
        <v>0</v>
      </c>
      <c r="K5122" s="7">
        <v>255</v>
      </c>
      <c r="L5122" s="164">
        <v>1</v>
      </c>
      <c r="M5122" s="16">
        <v>0</v>
      </c>
      <c r="N5122" s="13">
        <v>46162</v>
      </c>
    </row>
    <row r="5123" spans="1:14" x14ac:dyDescent="0.15">
      <c r="A5123" s="163" t="s">
        <v>526</v>
      </c>
      <c r="B5123" s="164">
        <v>10363</v>
      </c>
      <c r="C5123" s="163" t="s">
        <v>9</v>
      </c>
      <c r="D5123" s="164">
        <v>2</v>
      </c>
      <c r="E5123" s="7">
        <v>530</v>
      </c>
      <c r="F5123" s="7">
        <v>0</v>
      </c>
      <c r="G5123" s="7">
        <v>0</v>
      </c>
      <c r="H5123" s="7">
        <v>53</v>
      </c>
      <c r="I5123" s="7">
        <v>477</v>
      </c>
      <c r="J5123" s="7">
        <v>0</v>
      </c>
      <c r="K5123" s="7">
        <v>477</v>
      </c>
      <c r="L5123" s="164">
        <v>1</v>
      </c>
      <c r="M5123" s="16">
        <v>0</v>
      </c>
      <c r="N5123" s="13">
        <v>46162</v>
      </c>
    </row>
    <row r="5124" spans="1:14" x14ac:dyDescent="0.15">
      <c r="A5124" s="163" t="s">
        <v>651</v>
      </c>
      <c r="B5124" s="164">
        <v>10355</v>
      </c>
      <c r="C5124" s="163" t="s">
        <v>19</v>
      </c>
      <c r="D5124" s="164">
        <v>1</v>
      </c>
      <c r="E5124" s="7">
        <v>350</v>
      </c>
      <c r="F5124" s="7">
        <v>0</v>
      </c>
      <c r="G5124" s="7">
        <v>0</v>
      </c>
      <c r="H5124" s="7">
        <v>0</v>
      </c>
      <c r="I5124" s="7">
        <v>350</v>
      </c>
      <c r="J5124" s="7">
        <v>0</v>
      </c>
      <c r="K5124" s="7">
        <v>350</v>
      </c>
      <c r="L5124" s="164">
        <v>1</v>
      </c>
      <c r="M5124" s="16">
        <v>0</v>
      </c>
      <c r="N5124" s="13">
        <v>46162</v>
      </c>
    </row>
    <row r="5125" spans="1:14" x14ac:dyDescent="0.15">
      <c r="A5125" s="163" t="s">
        <v>510</v>
      </c>
      <c r="B5125" s="164">
        <v>10043</v>
      </c>
      <c r="C5125" s="163" t="s">
        <v>19</v>
      </c>
      <c r="D5125" s="164">
        <v>1</v>
      </c>
      <c r="E5125" s="7">
        <v>310</v>
      </c>
      <c r="F5125" s="7">
        <v>0</v>
      </c>
      <c r="G5125" s="7">
        <v>0</v>
      </c>
      <c r="H5125" s="7">
        <v>0</v>
      </c>
      <c r="I5125" s="7">
        <v>310</v>
      </c>
      <c r="J5125" s="7">
        <v>0</v>
      </c>
      <c r="K5125" s="7">
        <v>310</v>
      </c>
      <c r="L5125" s="164">
        <v>1</v>
      </c>
      <c r="M5125" s="16">
        <v>0</v>
      </c>
      <c r="N5125" s="13">
        <v>46162</v>
      </c>
    </row>
    <row r="5126" spans="1:14" x14ac:dyDescent="0.15">
      <c r="A5126" s="163" t="s">
        <v>529</v>
      </c>
      <c r="B5126" s="164">
        <v>10353</v>
      </c>
      <c r="C5126" s="163" t="s">
        <v>19</v>
      </c>
      <c r="D5126" s="164">
        <v>3</v>
      </c>
      <c r="E5126" s="7">
        <v>1050</v>
      </c>
      <c r="F5126" s="7">
        <v>0</v>
      </c>
      <c r="G5126" s="7">
        <v>0</v>
      </c>
      <c r="H5126" s="7">
        <v>18.39</v>
      </c>
      <c r="I5126" s="7">
        <v>1031.6099999999999</v>
      </c>
      <c r="J5126" s="7">
        <v>0</v>
      </c>
      <c r="K5126" s="7">
        <v>1031.6099999999999</v>
      </c>
      <c r="L5126" s="164">
        <v>1</v>
      </c>
      <c r="M5126" s="16">
        <v>0</v>
      </c>
      <c r="N5126" s="13">
        <v>46162</v>
      </c>
    </row>
    <row r="5127" spans="1:14" x14ac:dyDescent="0.15">
      <c r="A5127" s="163" t="s">
        <v>496</v>
      </c>
      <c r="B5127" s="164">
        <v>10360</v>
      </c>
      <c r="C5127" s="163" t="s">
        <v>19</v>
      </c>
      <c r="D5127" s="164">
        <v>1</v>
      </c>
      <c r="E5127" s="7">
        <v>385</v>
      </c>
      <c r="F5127" s="7">
        <v>0</v>
      </c>
      <c r="G5127" s="7">
        <v>0</v>
      </c>
      <c r="H5127" s="7">
        <v>0</v>
      </c>
      <c r="I5127" s="7">
        <v>385</v>
      </c>
      <c r="J5127" s="7">
        <v>0</v>
      </c>
      <c r="K5127" s="7">
        <v>385</v>
      </c>
      <c r="L5127" s="164">
        <v>1</v>
      </c>
      <c r="M5127" s="16">
        <v>0</v>
      </c>
      <c r="N5127" s="13">
        <v>46162</v>
      </c>
    </row>
    <row r="5128" spans="1:14" x14ac:dyDescent="0.15">
      <c r="A5128" s="163" t="s">
        <v>498</v>
      </c>
      <c r="B5128" s="164">
        <v>10356</v>
      </c>
      <c r="C5128" s="163" t="s">
        <v>19</v>
      </c>
      <c r="D5128" s="164">
        <v>1</v>
      </c>
      <c r="E5128" s="7">
        <v>360</v>
      </c>
      <c r="F5128" s="7">
        <v>0</v>
      </c>
      <c r="G5128" s="7">
        <v>0</v>
      </c>
      <c r="H5128" s="7">
        <v>67.34</v>
      </c>
      <c r="I5128" s="7">
        <v>292.66000000000003</v>
      </c>
      <c r="J5128" s="7">
        <v>0</v>
      </c>
      <c r="K5128" s="7">
        <v>292.66000000000003</v>
      </c>
      <c r="L5128" s="164">
        <v>1</v>
      </c>
      <c r="M5128" s="16">
        <v>0</v>
      </c>
      <c r="N5128" s="13">
        <v>46162</v>
      </c>
    </row>
    <row r="5129" spans="1:14" x14ac:dyDescent="0.15">
      <c r="A5129" s="163" t="s">
        <v>546</v>
      </c>
      <c r="B5129" s="164">
        <v>10391</v>
      </c>
      <c r="C5129" s="163" t="s">
        <v>31</v>
      </c>
      <c r="D5129" s="164">
        <v>1</v>
      </c>
      <c r="E5129" s="7">
        <v>325</v>
      </c>
      <c r="F5129" s="7">
        <v>0</v>
      </c>
      <c r="G5129" s="7">
        <v>0</v>
      </c>
      <c r="H5129" s="7">
        <v>0</v>
      </c>
      <c r="I5129" s="7">
        <v>325</v>
      </c>
      <c r="J5129" s="7">
        <v>0</v>
      </c>
      <c r="K5129" s="7">
        <v>325</v>
      </c>
      <c r="L5129" s="164">
        <v>1</v>
      </c>
      <c r="M5129" s="16">
        <v>0</v>
      </c>
      <c r="N5129" s="13">
        <v>46162</v>
      </c>
    </row>
    <row r="5130" spans="1:14" x14ac:dyDescent="0.15">
      <c r="A5130" s="163" t="s">
        <v>512</v>
      </c>
      <c r="B5130" s="164">
        <v>10427</v>
      </c>
      <c r="C5130" s="163" t="s">
        <v>12</v>
      </c>
      <c r="D5130" s="164">
        <v>4</v>
      </c>
      <c r="E5130" s="7">
        <v>1436</v>
      </c>
      <c r="F5130" s="7">
        <v>0</v>
      </c>
      <c r="G5130" s="7">
        <v>0</v>
      </c>
      <c r="H5130" s="7">
        <v>0</v>
      </c>
      <c r="I5130" s="7">
        <v>1436</v>
      </c>
      <c r="J5130" s="7">
        <v>0</v>
      </c>
      <c r="K5130" s="7">
        <v>1436</v>
      </c>
      <c r="L5130" s="164">
        <v>1</v>
      </c>
      <c r="M5130" s="16">
        <v>0</v>
      </c>
      <c r="N5130" s="13">
        <v>46162</v>
      </c>
    </row>
    <row r="5131" spans="1:14" x14ac:dyDescent="0.15">
      <c r="A5131" s="163" t="s">
        <v>690</v>
      </c>
      <c r="B5131" s="164">
        <v>10431</v>
      </c>
      <c r="C5131" s="163" t="s">
        <v>13</v>
      </c>
      <c r="D5131" s="164">
        <v>1</v>
      </c>
      <c r="E5131" s="7">
        <v>495</v>
      </c>
      <c r="F5131" s="7">
        <v>0</v>
      </c>
      <c r="G5131" s="7">
        <v>0</v>
      </c>
      <c r="H5131" s="7">
        <v>53.83</v>
      </c>
      <c r="I5131" s="7">
        <v>441.17</v>
      </c>
      <c r="J5131" s="7">
        <v>0</v>
      </c>
      <c r="K5131" s="7">
        <v>441.17</v>
      </c>
      <c r="L5131" s="164">
        <v>1</v>
      </c>
      <c r="M5131" s="16">
        <v>0</v>
      </c>
      <c r="N5131" s="13">
        <v>46162</v>
      </c>
    </row>
    <row r="5132" spans="1:14" x14ac:dyDescent="0.15">
      <c r="A5132" s="163" t="s">
        <v>533</v>
      </c>
      <c r="B5132" s="164">
        <v>10415</v>
      </c>
      <c r="C5132" s="163" t="s">
        <v>79</v>
      </c>
      <c r="D5132" s="164">
        <v>1</v>
      </c>
      <c r="E5132" s="7">
        <v>270</v>
      </c>
      <c r="F5132" s="7">
        <v>0</v>
      </c>
      <c r="G5132" s="7">
        <v>0</v>
      </c>
      <c r="H5132" s="7">
        <v>14.19</v>
      </c>
      <c r="I5132" s="7">
        <v>255.81</v>
      </c>
      <c r="J5132" s="7">
        <v>0</v>
      </c>
      <c r="K5132" s="7">
        <v>255.81</v>
      </c>
      <c r="L5132" s="164">
        <v>1</v>
      </c>
      <c r="M5132" s="16">
        <v>0</v>
      </c>
      <c r="N5132" s="13">
        <v>46162</v>
      </c>
    </row>
    <row r="5133" spans="1:14" x14ac:dyDescent="0.15">
      <c r="A5133" s="163" t="s">
        <v>591</v>
      </c>
      <c r="B5133" s="164">
        <v>10509</v>
      </c>
      <c r="C5133" s="163" t="s">
        <v>79</v>
      </c>
      <c r="D5133" s="164">
        <v>1</v>
      </c>
      <c r="E5133" s="7">
        <v>320</v>
      </c>
      <c r="F5133" s="7">
        <v>0</v>
      </c>
      <c r="G5133" s="7">
        <v>0</v>
      </c>
      <c r="H5133" s="7">
        <v>16.82</v>
      </c>
      <c r="I5133" s="7">
        <v>303.18</v>
      </c>
      <c r="J5133" s="7">
        <v>0</v>
      </c>
      <c r="K5133" s="7">
        <v>303.18</v>
      </c>
      <c r="L5133" s="164">
        <v>1</v>
      </c>
      <c r="M5133" s="16">
        <v>0</v>
      </c>
      <c r="N5133" s="13">
        <v>46162</v>
      </c>
    </row>
    <row r="5134" spans="1:14" x14ac:dyDescent="0.15">
      <c r="A5134" s="163" t="s">
        <v>565</v>
      </c>
      <c r="B5134" s="164">
        <v>10403</v>
      </c>
      <c r="C5134" s="163" t="s">
        <v>35</v>
      </c>
      <c r="D5134" s="164">
        <v>3</v>
      </c>
      <c r="E5134" s="7">
        <v>1005</v>
      </c>
      <c r="F5134" s="7">
        <v>0</v>
      </c>
      <c r="G5134" s="7">
        <v>0</v>
      </c>
      <c r="H5134" s="7">
        <v>117.85</v>
      </c>
      <c r="I5134" s="7">
        <v>887.15</v>
      </c>
      <c r="J5134" s="7">
        <v>0</v>
      </c>
      <c r="K5134" s="7">
        <v>887.15</v>
      </c>
      <c r="L5134" s="164">
        <v>1</v>
      </c>
      <c r="M5134" s="16">
        <v>0</v>
      </c>
      <c r="N5134" s="13">
        <v>46162</v>
      </c>
    </row>
    <row r="5135" spans="1:14" x14ac:dyDescent="0.15">
      <c r="A5135" s="163" t="s">
        <v>655</v>
      </c>
      <c r="B5135" s="164">
        <v>10030</v>
      </c>
      <c r="C5135" s="163" t="s">
        <v>0</v>
      </c>
      <c r="D5135" s="164">
        <v>1</v>
      </c>
      <c r="E5135" s="7">
        <v>695</v>
      </c>
      <c r="F5135" s="7">
        <v>0</v>
      </c>
      <c r="G5135" s="7">
        <v>0</v>
      </c>
      <c r="H5135" s="7">
        <v>0</v>
      </c>
      <c r="I5135" s="7">
        <v>695</v>
      </c>
      <c r="J5135" s="7">
        <v>0</v>
      </c>
      <c r="K5135" s="7">
        <v>695</v>
      </c>
      <c r="L5135" s="164">
        <v>1</v>
      </c>
      <c r="M5135" s="16">
        <v>0</v>
      </c>
      <c r="N5135" s="13">
        <v>46162</v>
      </c>
    </row>
    <row r="5136" spans="1:14" x14ac:dyDescent="0.15">
      <c r="A5136" s="163" t="s">
        <v>500</v>
      </c>
      <c r="B5136" s="164">
        <v>10494</v>
      </c>
      <c r="C5136" s="163" t="s">
        <v>98</v>
      </c>
      <c r="D5136" s="164">
        <v>2</v>
      </c>
      <c r="E5136" s="7">
        <v>76</v>
      </c>
      <c r="F5136" s="7">
        <v>0</v>
      </c>
      <c r="G5136" s="7">
        <v>0</v>
      </c>
      <c r="H5136" s="7">
        <v>7.11</v>
      </c>
      <c r="I5136" s="7">
        <v>68.89</v>
      </c>
      <c r="J5136" s="7">
        <v>0</v>
      </c>
      <c r="K5136" s="7">
        <v>68.89</v>
      </c>
      <c r="L5136" s="164">
        <v>1</v>
      </c>
      <c r="M5136" s="16">
        <v>0</v>
      </c>
      <c r="N5136" s="13">
        <v>46162</v>
      </c>
    </row>
    <row r="5137" spans="1:14" x14ac:dyDescent="0.15">
      <c r="A5137" s="163" t="s">
        <v>874</v>
      </c>
      <c r="B5137" s="164">
        <v>10746</v>
      </c>
      <c r="C5137" s="163" t="s">
        <v>727</v>
      </c>
      <c r="D5137" s="164">
        <v>2</v>
      </c>
      <c r="E5137" s="7">
        <v>418</v>
      </c>
      <c r="F5137" s="7">
        <v>0</v>
      </c>
      <c r="G5137" s="7">
        <v>0</v>
      </c>
      <c r="H5137" s="7">
        <v>0</v>
      </c>
      <c r="I5137" s="7">
        <v>418</v>
      </c>
      <c r="J5137" s="7">
        <v>0</v>
      </c>
      <c r="K5137" s="7">
        <v>418</v>
      </c>
      <c r="L5137" s="164">
        <v>1</v>
      </c>
      <c r="M5137" s="16">
        <v>0</v>
      </c>
      <c r="N5137" s="13">
        <v>46162</v>
      </c>
    </row>
    <row r="5138" spans="1:14" x14ac:dyDescent="0.15">
      <c r="A5138" s="163" t="s">
        <v>466</v>
      </c>
      <c r="B5138" s="164">
        <v>10749</v>
      </c>
      <c r="C5138" s="163" t="s">
        <v>727</v>
      </c>
      <c r="D5138" s="164">
        <v>1</v>
      </c>
      <c r="E5138" s="7">
        <v>179</v>
      </c>
      <c r="F5138" s="7">
        <v>0</v>
      </c>
      <c r="G5138" s="7">
        <v>0</v>
      </c>
      <c r="H5138" s="7">
        <v>0</v>
      </c>
      <c r="I5138" s="7">
        <v>179</v>
      </c>
      <c r="J5138" s="7">
        <v>0</v>
      </c>
      <c r="K5138" s="7">
        <v>179</v>
      </c>
      <c r="L5138" s="164">
        <v>1</v>
      </c>
      <c r="M5138" s="16">
        <v>0</v>
      </c>
      <c r="N5138" s="13">
        <v>46163</v>
      </c>
    </row>
    <row r="5139" spans="1:14" x14ac:dyDescent="0.15">
      <c r="A5139" s="163" t="s">
        <v>478</v>
      </c>
      <c r="B5139" s="164">
        <v>10461</v>
      </c>
      <c r="C5139" s="163" t="s">
        <v>38</v>
      </c>
      <c r="D5139" s="164">
        <v>1</v>
      </c>
      <c r="E5139" s="7">
        <v>275</v>
      </c>
      <c r="F5139" s="7">
        <v>0</v>
      </c>
      <c r="G5139" s="7">
        <v>0</v>
      </c>
      <c r="H5139" s="7">
        <v>0</v>
      </c>
      <c r="I5139" s="7">
        <v>275</v>
      </c>
      <c r="J5139" s="7">
        <v>0</v>
      </c>
      <c r="K5139" s="7">
        <v>275</v>
      </c>
      <c r="L5139" s="164">
        <v>1</v>
      </c>
      <c r="M5139" s="16">
        <v>0</v>
      </c>
      <c r="N5139" s="13">
        <v>46163</v>
      </c>
    </row>
    <row r="5140" spans="1:14" x14ac:dyDescent="0.15">
      <c r="A5140" s="163" t="s">
        <v>852</v>
      </c>
      <c r="B5140" s="164">
        <v>10102</v>
      </c>
      <c r="C5140" s="163" t="s">
        <v>483</v>
      </c>
      <c r="D5140" s="164">
        <v>1</v>
      </c>
      <c r="E5140" s="7">
        <v>355</v>
      </c>
      <c r="F5140" s="7">
        <v>0</v>
      </c>
      <c r="G5140" s="7">
        <v>0</v>
      </c>
      <c r="H5140" s="7">
        <v>0</v>
      </c>
      <c r="I5140" s="7">
        <v>355</v>
      </c>
      <c r="J5140" s="7">
        <v>0</v>
      </c>
      <c r="K5140" s="7">
        <v>355</v>
      </c>
      <c r="L5140" s="164">
        <v>1</v>
      </c>
      <c r="M5140" s="16">
        <v>0</v>
      </c>
      <c r="N5140" s="13">
        <v>46163</v>
      </c>
    </row>
    <row r="5141" spans="1:14" x14ac:dyDescent="0.15">
      <c r="A5141" s="163" t="s">
        <v>517</v>
      </c>
      <c r="B5141" s="164">
        <v>10070</v>
      </c>
      <c r="C5141" s="163" t="s">
        <v>481</v>
      </c>
      <c r="D5141" s="164">
        <v>2</v>
      </c>
      <c r="E5141" s="7">
        <v>550</v>
      </c>
      <c r="F5141" s="7">
        <v>0</v>
      </c>
      <c r="G5141" s="7">
        <v>0</v>
      </c>
      <c r="H5141" s="7">
        <v>55</v>
      </c>
      <c r="I5141" s="7">
        <v>495</v>
      </c>
      <c r="J5141" s="7">
        <v>0</v>
      </c>
      <c r="K5141" s="7">
        <v>495</v>
      </c>
      <c r="L5141" s="164">
        <v>1</v>
      </c>
      <c r="M5141" s="16">
        <v>0</v>
      </c>
      <c r="N5141" s="13">
        <v>46163</v>
      </c>
    </row>
    <row r="5142" spans="1:14" x14ac:dyDescent="0.15">
      <c r="A5142" s="163" t="s">
        <v>518</v>
      </c>
      <c r="B5142" s="164">
        <v>10145</v>
      </c>
      <c r="C5142" s="163" t="s">
        <v>519</v>
      </c>
      <c r="D5142" s="164">
        <v>2</v>
      </c>
      <c r="E5142" s="7">
        <v>740</v>
      </c>
      <c r="F5142" s="7">
        <v>0</v>
      </c>
      <c r="G5142" s="7">
        <v>0</v>
      </c>
      <c r="H5142" s="7">
        <v>0</v>
      </c>
      <c r="I5142" s="7">
        <v>740</v>
      </c>
      <c r="J5142" s="7">
        <v>0</v>
      </c>
      <c r="K5142" s="7">
        <v>740</v>
      </c>
      <c r="L5142" s="164">
        <v>1</v>
      </c>
      <c r="M5142" s="16">
        <v>0</v>
      </c>
      <c r="N5142" s="13">
        <v>46163</v>
      </c>
    </row>
    <row r="5143" spans="1:14" x14ac:dyDescent="0.15">
      <c r="A5143" s="163" t="s">
        <v>503</v>
      </c>
      <c r="B5143" s="164">
        <v>10044</v>
      </c>
      <c r="C5143" s="163" t="s">
        <v>481</v>
      </c>
      <c r="D5143" s="164">
        <v>1</v>
      </c>
      <c r="E5143" s="7">
        <v>260</v>
      </c>
      <c r="F5143" s="7">
        <v>0</v>
      </c>
      <c r="G5143" s="7">
        <v>0</v>
      </c>
      <c r="H5143" s="7">
        <v>11.96</v>
      </c>
      <c r="I5143" s="7">
        <v>248.04</v>
      </c>
      <c r="J5143" s="7">
        <v>0</v>
      </c>
      <c r="K5143" s="7">
        <v>248.04</v>
      </c>
      <c r="L5143" s="164">
        <v>1</v>
      </c>
      <c r="M5143" s="16">
        <v>0</v>
      </c>
      <c r="N5143" s="13">
        <v>46163</v>
      </c>
    </row>
    <row r="5144" spans="1:14" x14ac:dyDescent="0.15">
      <c r="A5144" s="163" t="s">
        <v>504</v>
      </c>
      <c r="B5144" s="164">
        <v>10125</v>
      </c>
      <c r="C5144" s="163" t="s">
        <v>483</v>
      </c>
      <c r="D5144" s="164">
        <v>1</v>
      </c>
      <c r="E5144" s="7">
        <v>275</v>
      </c>
      <c r="F5144" s="7">
        <v>0</v>
      </c>
      <c r="G5144" s="7">
        <v>0</v>
      </c>
      <c r="H5144" s="7">
        <v>0</v>
      </c>
      <c r="I5144" s="7">
        <v>275</v>
      </c>
      <c r="J5144" s="7">
        <v>0</v>
      </c>
      <c r="K5144" s="7">
        <v>275</v>
      </c>
      <c r="L5144" s="164">
        <v>1</v>
      </c>
      <c r="M5144" s="16">
        <v>0</v>
      </c>
      <c r="N5144" s="13">
        <v>46163</v>
      </c>
    </row>
    <row r="5145" spans="1:14" x14ac:dyDescent="0.15">
      <c r="A5145" s="163" t="s">
        <v>575</v>
      </c>
      <c r="B5145" s="164">
        <v>10127</v>
      </c>
      <c r="C5145" s="163" t="s">
        <v>483</v>
      </c>
      <c r="D5145" s="164">
        <v>2</v>
      </c>
      <c r="E5145" s="7">
        <v>710</v>
      </c>
      <c r="F5145" s="7">
        <v>0</v>
      </c>
      <c r="G5145" s="7">
        <v>0</v>
      </c>
      <c r="H5145" s="7">
        <v>16.34</v>
      </c>
      <c r="I5145" s="7">
        <v>693.66</v>
      </c>
      <c r="J5145" s="7">
        <v>0</v>
      </c>
      <c r="K5145" s="7">
        <v>693.66</v>
      </c>
      <c r="L5145" s="164">
        <v>1</v>
      </c>
      <c r="M5145" s="16">
        <v>0</v>
      </c>
      <c r="N5145" s="13">
        <v>46163</v>
      </c>
    </row>
    <row r="5146" spans="1:14" x14ac:dyDescent="0.15">
      <c r="A5146" s="163" t="s">
        <v>539</v>
      </c>
      <c r="B5146" s="164">
        <v>10130</v>
      </c>
      <c r="C5146" s="163" t="s">
        <v>483</v>
      </c>
      <c r="D5146" s="164">
        <v>1</v>
      </c>
      <c r="E5146" s="7">
        <v>385</v>
      </c>
      <c r="F5146" s="7">
        <v>0</v>
      </c>
      <c r="G5146" s="7">
        <v>0</v>
      </c>
      <c r="H5146" s="7">
        <v>0</v>
      </c>
      <c r="I5146" s="7">
        <v>385</v>
      </c>
      <c r="J5146" s="7">
        <v>0</v>
      </c>
      <c r="K5146" s="7">
        <v>385</v>
      </c>
      <c r="L5146" s="164">
        <v>1</v>
      </c>
      <c r="M5146" s="16">
        <v>0</v>
      </c>
      <c r="N5146" s="13">
        <v>46163</v>
      </c>
    </row>
    <row r="5147" spans="1:14" x14ac:dyDescent="0.15">
      <c r="A5147" s="163" t="s">
        <v>482</v>
      </c>
      <c r="B5147" s="164">
        <v>10109</v>
      </c>
      <c r="C5147" s="163" t="s">
        <v>483</v>
      </c>
      <c r="D5147" s="164">
        <v>2</v>
      </c>
      <c r="E5147" s="7">
        <v>550</v>
      </c>
      <c r="F5147" s="7">
        <v>0</v>
      </c>
      <c r="G5147" s="7">
        <v>0</v>
      </c>
      <c r="H5147" s="7">
        <v>55</v>
      </c>
      <c r="I5147" s="7">
        <v>495</v>
      </c>
      <c r="J5147" s="7">
        <v>0</v>
      </c>
      <c r="K5147" s="7">
        <v>495</v>
      </c>
      <c r="L5147" s="164">
        <v>1</v>
      </c>
      <c r="M5147" s="16">
        <v>0</v>
      </c>
      <c r="N5147" s="13">
        <v>46163</v>
      </c>
    </row>
    <row r="5148" spans="1:14" x14ac:dyDescent="0.15">
      <c r="A5148" s="163" t="s">
        <v>576</v>
      </c>
      <c r="B5148" s="164">
        <v>10111</v>
      </c>
      <c r="C5148" s="163" t="s">
        <v>483</v>
      </c>
      <c r="D5148" s="164">
        <v>2</v>
      </c>
      <c r="E5148" s="7">
        <v>710</v>
      </c>
      <c r="F5148" s="7">
        <v>0</v>
      </c>
      <c r="G5148" s="7">
        <v>0</v>
      </c>
      <c r="H5148" s="7">
        <v>71</v>
      </c>
      <c r="I5148" s="7">
        <v>639</v>
      </c>
      <c r="J5148" s="7">
        <v>0</v>
      </c>
      <c r="K5148" s="7">
        <v>639</v>
      </c>
      <c r="L5148" s="164">
        <v>1</v>
      </c>
      <c r="M5148" s="16">
        <v>0</v>
      </c>
      <c r="N5148" s="13">
        <v>46163</v>
      </c>
    </row>
    <row r="5149" spans="1:14" x14ac:dyDescent="0.15">
      <c r="A5149" s="163" t="s">
        <v>733</v>
      </c>
      <c r="B5149" s="164">
        <v>10113</v>
      </c>
      <c r="C5149" s="163" t="s">
        <v>541</v>
      </c>
      <c r="D5149" s="164">
        <v>1</v>
      </c>
      <c r="E5149" s="7">
        <v>375</v>
      </c>
      <c r="F5149" s="7">
        <v>0</v>
      </c>
      <c r="G5149" s="7">
        <v>0</v>
      </c>
      <c r="H5149" s="7">
        <v>0</v>
      </c>
      <c r="I5149" s="7">
        <v>375</v>
      </c>
      <c r="J5149" s="7">
        <v>0</v>
      </c>
      <c r="K5149" s="7">
        <v>375</v>
      </c>
      <c r="L5149" s="164">
        <v>1</v>
      </c>
      <c r="M5149" s="16">
        <v>0</v>
      </c>
      <c r="N5149" s="13">
        <v>46163</v>
      </c>
    </row>
    <row r="5150" spans="1:14" x14ac:dyDescent="0.15">
      <c r="A5150" s="163" t="s">
        <v>487</v>
      </c>
      <c r="B5150" s="164">
        <v>10442</v>
      </c>
      <c r="C5150" s="163" t="s">
        <v>99</v>
      </c>
      <c r="D5150" s="164">
        <v>1</v>
      </c>
      <c r="E5150" s="7">
        <v>83</v>
      </c>
      <c r="F5150" s="7">
        <v>0</v>
      </c>
      <c r="G5150" s="7">
        <v>0</v>
      </c>
      <c r="H5150" s="7">
        <v>0</v>
      </c>
      <c r="I5150" s="7">
        <v>83</v>
      </c>
      <c r="J5150" s="7">
        <v>0</v>
      </c>
      <c r="K5150" s="7">
        <v>83</v>
      </c>
      <c r="L5150" s="164">
        <v>1</v>
      </c>
      <c r="M5150" s="16">
        <v>0</v>
      </c>
      <c r="N5150" s="13">
        <v>46163</v>
      </c>
    </row>
    <row r="5151" spans="1:14" x14ac:dyDescent="0.15">
      <c r="A5151" s="163" t="s">
        <v>489</v>
      </c>
      <c r="B5151" s="164">
        <v>10445</v>
      </c>
      <c r="C5151" s="163" t="s">
        <v>99</v>
      </c>
      <c r="D5151" s="164">
        <v>2</v>
      </c>
      <c r="E5151" s="7">
        <v>390</v>
      </c>
      <c r="F5151" s="7">
        <v>0</v>
      </c>
      <c r="G5151" s="7">
        <v>0</v>
      </c>
      <c r="H5151" s="7">
        <v>8.9700000000000006</v>
      </c>
      <c r="I5151" s="7">
        <v>381.03</v>
      </c>
      <c r="J5151" s="7">
        <v>0</v>
      </c>
      <c r="K5151" s="7">
        <v>381.03</v>
      </c>
      <c r="L5151" s="164">
        <v>1</v>
      </c>
      <c r="M5151" s="16">
        <v>0</v>
      </c>
      <c r="N5151" s="13">
        <v>46163</v>
      </c>
    </row>
    <row r="5152" spans="1:14" x14ac:dyDescent="0.15">
      <c r="A5152" s="163" t="s">
        <v>912</v>
      </c>
      <c r="B5152" s="164">
        <v>1088995</v>
      </c>
      <c r="C5152" s="163" t="s">
        <v>99</v>
      </c>
      <c r="D5152" s="164">
        <v>1</v>
      </c>
      <c r="E5152" s="7">
        <v>34</v>
      </c>
      <c r="F5152" s="7">
        <v>0</v>
      </c>
      <c r="G5152" s="7">
        <v>0</v>
      </c>
      <c r="H5152" s="7">
        <v>0</v>
      </c>
      <c r="I5152" s="7">
        <v>34</v>
      </c>
      <c r="J5152" s="7">
        <v>0</v>
      </c>
      <c r="K5152" s="7">
        <v>34</v>
      </c>
      <c r="L5152" s="164">
        <v>1</v>
      </c>
      <c r="M5152" s="16">
        <v>0</v>
      </c>
      <c r="N5152" s="13">
        <v>46163</v>
      </c>
    </row>
    <row r="5153" spans="1:14" x14ac:dyDescent="0.15">
      <c r="A5153" s="163" t="s">
        <v>506</v>
      </c>
      <c r="B5153" s="164">
        <v>10221</v>
      </c>
      <c r="C5153" s="163" t="s">
        <v>491</v>
      </c>
      <c r="D5153" s="164">
        <v>1</v>
      </c>
      <c r="E5153" s="7">
        <v>255</v>
      </c>
      <c r="F5153" s="7">
        <v>0</v>
      </c>
      <c r="G5153" s="7">
        <v>0</v>
      </c>
      <c r="H5153" s="7">
        <v>0</v>
      </c>
      <c r="I5153" s="7">
        <v>255</v>
      </c>
      <c r="J5153" s="7">
        <v>0</v>
      </c>
      <c r="K5153" s="7">
        <v>255</v>
      </c>
      <c r="L5153" s="164">
        <v>1</v>
      </c>
      <c r="M5153" s="16">
        <v>0</v>
      </c>
      <c r="N5153" s="13">
        <v>46163</v>
      </c>
    </row>
    <row r="5154" spans="1:14" x14ac:dyDescent="0.15">
      <c r="A5154" s="163" t="s">
        <v>493</v>
      </c>
      <c r="B5154" s="164">
        <v>10264</v>
      </c>
      <c r="C5154" s="163" t="s">
        <v>9</v>
      </c>
      <c r="D5154" s="164">
        <v>4</v>
      </c>
      <c r="E5154" s="7">
        <v>760</v>
      </c>
      <c r="F5154" s="7">
        <v>0</v>
      </c>
      <c r="G5154" s="7">
        <v>0</v>
      </c>
      <c r="H5154" s="7">
        <v>0</v>
      </c>
      <c r="I5154" s="7">
        <v>760</v>
      </c>
      <c r="J5154" s="7">
        <v>0</v>
      </c>
      <c r="K5154" s="7">
        <v>760</v>
      </c>
      <c r="L5154" s="164">
        <v>1</v>
      </c>
      <c r="M5154" s="16">
        <v>0</v>
      </c>
      <c r="N5154" s="13">
        <v>46163</v>
      </c>
    </row>
    <row r="5155" spans="1:14" x14ac:dyDescent="0.15">
      <c r="A5155" s="163" t="s">
        <v>507</v>
      </c>
      <c r="B5155" s="164">
        <v>10373</v>
      </c>
      <c r="C5155" s="163" t="s">
        <v>9</v>
      </c>
      <c r="D5155" s="164">
        <v>1</v>
      </c>
      <c r="E5155" s="7">
        <v>275</v>
      </c>
      <c r="F5155" s="7">
        <v>0</v>
      </c>
      <c r="G5155" s="7">
        <v>0</v>
      </c>
      <c r="H5155" s="7">
        <v>0</v>
      </c>
      <c r="I5155" s="7">
        <v>275</v>
      </c>
      <c r="J5155" s="7">
        <v>0</v>
      </c>
      <c r="K5155" s="7">
        <v>275</v>
      </c>
      <c r="L5155" s="164">
        <v>1</v>
      </c>
      <c r="M5155" s="16">
        <v>0</v>
      </c>
      <c r="N5155" s="13">
        <v>46163</v>
      </c>
    </row>
    <row r="5156" spans="1:14" x14ac:dyDescent="0.15">
      <c r="A5156" s="163" t="s">
        <v>497</v>
      </c>
      <c r="B5156" s="164">
        <v>10359</v>
      </c>
      <c r="C5156" s="163" t="s">
        <v>19</v>
      </c>
      <c r="D5156" s="164">
        <v>1</v>
      </c>
      <c r="E5156" s="7">
        <v>385</v>
      </c>
      <c r="F5156" s="7">
        <v>0</v>
      </c>
      <c r="G5156" s="7">
        <v>0</v>
      </c>
      <c r="H5156" s="7">
        <v>0</v>
      </c>
      <c r="I5156" s="7">
        <v>385</v>
      </c>
      <c r="J5156" s="7">
        <v>0</v>
      </c>
      <c r="K5156" s="7">
        <v>385</v>
      </c>
      <c r="L5156" s="164">
        <v>1</v>
      </c>
      <c r="M5156" s="16">
        <v>0</v>
      </c>
      <c r="N5156" s="13">
        <v>46163</v>
      </c>
    </row>
    <row r="5157" spans="1:14" x14ac:dyDescent="0.15">
      <c r="A5157" s="163" t="s">
        <v>498</v>
      </c>
      <c r="B5157" s="164">
        <v>10356</v>
      </c>
      <c r="C5157" s="163" t="s">
        <v>19</v>
      </c>
      <c r="D5157" s="164">
        <v>2</v>
      </c>
      <c r="E5157" s="7">
        <v>720</v>
      </c>
      <c r="F5157" s="7">
        <v>0</v>
      </c>
      <c r="G5157" s="7">
        <v>0</v>
      </c>
      <c r="H5157" s="7">
        <v>72</v>
      </c>
      <c r="I5157" s="7">
        <v>648</v>
      </c>
      <c r="J5157" s="7">
        <v>0</v>
      </c>
      <c r="K5157" s="7">
        <v>648</v>
      </c>
      <c r="L5157" s="164">
        <v>1</v>
      </c>
      <c r="M5157" s="16">
        <v>0</v>
      </c>
      <c r="N5157" s="13">
        <v>46163</v>
      </c>
    </row>
    <row r="5158" spans="1:14" x14ac:dyDescent="0.15">
      <c r="A5158" s="163" t="s">
        <v>512</v>
      </c>
      <c r="B5158" s="164">
        <v>10427</v>
      </c>
      <c r="C5158" s="163" t="s">
        <v>12</v>
      </c>
      <c r="D5158" s="164">
        <v>2</v>
      </c>
      <c r="E5158" s="7">
        <v>718</v>
      </c>
      <c r="F5158" s="7">
        <v>0</v>
      </c>
      <c r="G5158" s="7">
        <v>0</v>
      </c>
      <c r="H5158" s="7">
        <v>71.459999999999994</v>
      </c>
      <c r="I5158" s="7">
        <v>646.54</v>
      </c>
      <c r="J5158" s="7">
        <v>0</v>
      </c>
      <c r="K5158" s="7">
        <v>646.54</v>
      </c>
      <c r="L5158" s="164">
        <v>1</v>
      </c>
      <c r="M5158" s="16">
        <v>0</v>
      </c>
      <c r="N5158" s="13">
        <v>46163</v>
      </c>
    </row>
    <row r="5159" spans="1:14" x14ac:dyDescent="0.15">
      <c r="A5159" s="163" t="s">
        <v>659</v>
      </c>
      <c r="B5159" s="164">
        <v>10142</v>
      </c>
      <c r="C5159" s="163" t="s">
        <v>79</v>
      </c>
      <c r="D5159" s="164">
        <v>1</v>
      </c>
      <c r="E5159" s="7">
        <v>320</v>
      </c>
      <c r="F5159" s="7">
        <v>0</v>
      </c>
      <c r="G5159" s="7">
        <v>0</v>
      </c>
      <c r="H5159" s="7">
        <v>14.73</v>
      </c>
      <c r="I5159" s="7">
        <v>305.27</v>
      </c>
      <c r="J5159" s="7">
        <v>0</v>
      </c>
      <c r="K5159" s="7">
        <v>305.27</v>
      </c>
      <c r="L5159" s="164">
        <v>1</v>
      </c>
      <c r="M5159" s="16">
        <v>0</v>
      </c>
      <c r="N5159" s="13">
        <v>46163</v>
      </c>
    </row>
    <row r="5160" spans="1:14" x14ac:dyDescent="0.15">
      <c r="A5160" s="163" t="s">
        <v>565</v>
      </c>
      <c r="B5160" s="164">
        <v>10403</v>
      </c>
      <c r="C5160" s="163" t="s">
        <v>35</v>
      </c>
      <c r="D5160" s="164">
        <v>2</v>
      </c>
      <c r="E5160" s="7">
        <v>670</v>
      </c>
      <c r="F5160" s="7">
        <v>0</v>
      </c>
      <c r="G5160" s="7">
        <v>0</v>
      </c>
      <c r="H5160" s="7">
        <v>0</v>
      </c>
      <c r="I5160" s="7">
        <v>670</v>
      </c>
      <c r="J5160" s="7">
        <v>0</v>
      </c>
      <c r="K5160" s="7">
        <v>670</v>
      </c>
      <c r="L5160" s="164">
        <v>1</v>
      </c>
      <c r="M5160" s="16">
        <v>0</v>
      </c>
      <c r="N5160" s="13">
        <v>46163</v>
      </c>
    </row>
    <row r="5161" spans="1:14" x14ac:dyDescent="0.15">
      <c r="A5161" s="163" t="s">
        <v>613</v>
      </c>
      <c r="B5161" s="164">
        <v>10493</v>
      </c>
      <c r="C5161" s="163" t="s">
        <v>98</v>
      </c>
      <c r="D5161" s="164">
        <v>1</v>
      </c>
      <c r="E5161" s="7">
        <v>58</v>
      </c>
      <c r="F5161" s="7">
        <v>0</v>
      </c>
      <c r="G5161" s="7">
        <v>0</v>
      </c>
      <c r="H5161" s="7">
        <v>11.54</v>
      </c>
      <c r="I5161" s="7">
        <v>46.46</v>
      </c>
      <c r="J5161" s="7">
        <v>0</v>
      </c>
      <c r="K5161" s="7">
        <v>46.46</v>
      </c>
      <c r="L5161" s="164">
        <v>1</v>
      </c>
      <c r="M5161" s="16">
        <v>0</v>
      </c>
      <c r="N5161" s="13">
        <v>46163</v>
      </c>
    </row>
    <row r="5162" spans="1:14" x14ac:dyDescent="0.15">
      <c r="A5162" s="163" t="s">
        <v>872</v>
      </c>
      <c r="B5162" s="164">
        <v>10754</v>
      </c>
      <c r="C5162" s="163" t="s">
        <v>727</v>
      </c>
      <c r="D5162" s="164">
        <v>1</v>
      </c>
      <c r="E5162" s="7">
        <v>209</v>
      </c>
      <c r="F5162" s="7">
        <v>0</v>
      </c>
      <c r="G5162" s="7">
        <v>0</v>
      </c>
      <c r="H5162" s="7">
        <v>0</v>
      </c>
      <c r="I5162" s="7">
        <v>209</v>
      </c>
      <c r="J5162" s="7">
        <v>0</v>
      </c>
      <c r="K5162" s="7">
        <v>209</v>
      </c>
      <c r="L5162" s="164">
        <v>1</v>
      </c>
      <c r="M5162" s="16">
        <v>0</v>
      </c>
      <c r="N5162" s="13">
        <v>46163</v>
      </c>
    </row>
    <row r="5163" spans="1:14" x14ac:dyDescent="0.15">
      <c r="A5163" s="163" t="s">
        <v>874</v>
      </c>
      <c r="B5163" s="164">
        <v>10746</v>
      </c>
      <c r="C5163" s="163" t="s">
        <v>727</v>
      </c>
      <c r="D5163" s="164">
        <v>1</v>
      </c>
      <c r="E5163" s="7">
        <v>209</v>
      </c>
      <c r="F5163" s="7">
        <v>0</v>
      </c>
      <c r="G5163" s="7">
        <v>0</v>
      </c>
      <c r="H5163" s="7">
        <v>0</v>
      </c>
      <c r="I5163" s="7">
        <v>209</v>
      </c>
      <c r="J5163" s="7">
        <v>0</v>
      </c>
      <c r="K5163" s="7">
        <v>209</v>
      </c>
      <c r="L5163" s="164">
        <v>1</v>
      </c>
      <c r="M5163" s="16">
        <v>0</v>
      </c>
      <c r="N5163" s="13">
        <v>46163</v>
      </c>
    </row>
    <row r="5164" spans="1:14" x14ac:dyDescent="0.15">
      <c r="A5164" s="163" t="s">
        <v>429</v>
      </c>
      <c r="B5164" s="164">
        <v>10632</v>
      </c>
      <c r="C5164" s="163" t="s">
        <v>727</v>
      </c>
      <c r="D5164" s="164">
        <v>2</v>
      </c>
      <c r="E5164" s="7">
        <v>318</v>
      </c>
      <c r="F5164" s="7">
        <v>0</v>
      </c>
      <c r="G5164" s="7">
        <v>0</v>
      </c>
      <c r="H5164" s="7">
        <v>0</v>
      </c>
      <c r="I5164" s="7">
        <v>318</v>
      </c>
      <c r="J5164" s="7">
        <v>0</v>
      </c>
      <c r="K5164" s="7">
        <v>318</v>
      </c>
      <c r="L5164" s="164">
        <v>1</v>
      </c>
      <c r="M5164" s="16">
        <v>0</v>
      </c>
      <c r="N5164" s="13">
        <v>46163</v>
      </c>
    </row>
    <row r="5165" spans="1:14" x14ac:dyDescent="0.15">
      <c r="A5165" s="163" t="s">
        <v>466</v>
      </c>
      <c r="B5165" s="164">
        <v>10749</v>
      </c>
      <c r="C5165" s="163" t="s">
        <v>727</v>
      </c>
      <c r="D5165" s="164">
        <v>2</v>
      </c>
      <c r="E5165" s="7">
        <v>358</v>
      </c>
      <c r="F5165" s="7">
        <v>0</v>
      </c>
      <c r="G5165" s="7">
        <v>0</v>
      </c>
      <c r="H5165" s="7">
        <v>0</v>
      </c>
      <c r="I5165" s="7">
        <v>358</v>
      </c>
      <c r="J5165" s="7">
        <v>0</v>
      </c>
      <c r="K5165" s="7">
        <v>358</v>
      </c>
      <c r="L5165" s="164">
        <v>1</v>
      </c>
      <c r="M5165" s="16">
        <v>0</v>
      </c>
      <c r="N5165" s="13">
        <v>46164</v>
      </c>
    </row>
    <row r="5166" spans="1:14" x14ac:dyDescent="0.15">
      <c r="A5166" s="163" t="s">
        <v>479</v>
      </c>
      <c r="B5166" s="164">
        <v>10396</v>
      </c>
      <c r="C5166" s="163" t="s">
        <v>32</v>
      </c>
      <c r="D5166" s="164">
        <v>1</v>
      </c>
      <c r="E5166" s="7">
        <v>640</v>
      </c>
      <c r="F5166" s="7">
        <v>0</v>
      </c>
      <c r="G5166" s="7">
        <v>0</v>
      </c>
      <c r="H5166" s="7">
        <v>0</v>
      </c>
      <c r="I5166" s="7">
        <v>640</v>
      </c>
      <c r="J5166" s="7">
        <v>0</v>
      </c>
      <c r="K5166" s="7">
        <v>640</v>
      </c>
      <c r="L5166" s="164">
        <v>1</v>
      </c>
      <c r="M5166" s="16">
        <v>0</v>
      </c>
      <c r="N5166" s="13">
        <v>46164</v>
      </c>
    </row>
    <row r="5167" spans="1:14" x14ac:dyDescent="0.15">
      <c r="A5167" s="163" t="s">
        <v>549</v>
      </c>
      <c r="B5167" s="164">
        <v>10157</v>
      </c>
      <c r="C5167" s="163" t="s">
        <v>519</v>
      </c>
      <c r="D5167" s="164">
        <v>1</v>
      </c>
      <c r="E5167" s="7">
        <v>350</v>
      </c>
      <c r="F5167" s="7">
        <v>0</v>
      </c>
      <c r="G5167" s="7">
        <v>0</v>
      </c>
      <c r="H5167" s="7">
        <v>0</v>
      </c>
      <c r="I5167" s="7">
        <v>350</v>
      </c>
      <c r="J5167" s="7">
        <v>0</v>
      </c>
      <c r="K5167" s="7">
        <v>350</v>
      </c>
      <c r="L5167" s="164">
        <v>1</v>
      </c>
      <c r="M5167" s="16">
        <v>0</v>
      </c>
      <c r="N5167" s="13">
        <v>46164</v>
      </c>
    </row>
    <row r="5168" spans="1:14" x14ac:dyDescent="0.15">
      <c r="A5168" s="163" t="s">
        <v>583</v>
      </c>
      <c r="B5168" s="164">
        <v>10158</v>
      </c>
      <c r="C5168" s="163" t="s">
        <v>519</v>
      </c>
      <c r="D5168" s="164">
        <v>1</v>
      </c>
      <c r="E5168" s="7">
        <v>385</v>
      </c>
      <c r="F5168" s="7">
        <v>0</v>
      </c>
      <c r="G5168" s="7">
        <v>0</v>
      </c>
      <c r="H5168" s="7">
        <v>0</v>
      </c>
      <c r="I5168" s="7">
        <v>385</v>
      </c>
      <c r="J5168" s="7">
        <v>0</v>
      </c>
      <c r="K5168" s="7">
        <v>385</v>
      </c>
      <c r="L5168" s="164">
        <v>1</v>
      </c>
      <c r="M5168" s="16">
        <v>0</v>
      </c>
      <c r="N5168" s="13">
        <v>46164</v>
      </c>
    </row>
    <row r="5169" spans="1:14" x14ac:dyDescent="0.15">
      <c r="A5169" s="163" t="s">
        <v>576</v>
      </c>
      <c r="B5169" s="164">
        <v>10111</v>
      </c>
      <c r="C5169" s="163" t="s">
        <v>483</v>
      </c>
      <c r="D5169" s="164">
        <v>2</v>
      </c>
      <c r="E5169" s="7">
        <v>710</v>
      </c>
      <c r="F5169" s="7">
        <v>0</v>
      </c>
      <c r="G5169" s="7">
        <v>0</v>
      </c>
      <c r="H5169" s="7">
        <v>0</v>
      </c>
      <c r="I5169" s="7">
        <v>710</v>
      </c>
      <c r="J5169" s="7">
        <v>0</v>
      </c>
      <c r="K5169" s="7">
        <v>710</v>
      </c>
      <c r="L5169" s="164">
        <v>1</v>
      </c>
      <c r="M5169" s="16">
        <v>0</v>
      </c>
      <c r="N5169" s="13">
        <v>46164</v>
      </c>
    </row>
    <row r="5170" spans="1:14" x14ac:dyDescent="0.15">
      <c r="A5170" s="163" t="s">
        <v>577</v>
      </c>
      <c r="B5170" s="164">
        <v>10097</v>
      </c>
      <c r="C5170" s="163" t="s">
        <v>483</v>
      </c>
      <c r="D5170" s="164">
        <v>1</v>
      </c>
      <c r="E5170" s="7">
        <v>355</v>
      </c>
      <c r="F5170" s="7">
        <v>0</v>
      </c>
      <c r="G5170" s="7">
        <v>0</v>
      </c>
      <c r="H5170" s="7">
        <v>0</v>
      </c>
      <c r="I5170" s="7">
        <v>355</v>
      </c>
      <c r="J5170" s="7">
        <v>0</v>
      </c>
      <c r="K5170" s="7">
        <v>355</v>
      </c>
      <c r="L5170" s="164">
        <v>1</v>
      </c>
      <c r="M5170" s="16">
        <v>0</v>
      </c>
      <c r="N5170" s="13">
        <v>46164</v>
      </c>
    </row>
    <row r="5171" spans="1:14" x14ac:dyDescent="0.15">
      <c r="A5171" s="163" t="s">
        <v>572</v>
      </c>
      <c r="B5171" s="164">
        <v>10077</v>
      </c>
      <c r="C5171" s="163" t="s">
        <v>481</v>
      </c>
      <c r="D5171" s="164">
        <v>1</v>
      </c>
      <c r="E5171" s="7">
        <v>355</v>
      </c>
      <c r="F5171" s="7">
        <v>0</v>
      </c>
      <c r="G5171" s="7">
        <v>0</v>
      </c>
      <c r="H5171" s="7">
        <v>32.799999999999997</v>
      </c>
      <c r="I5171" s="7">
        <v>322.2</v>
      </c>
      <c r="J5171" s="7">
        <v>0</v>
      </c>
      <c r="K5171" s="7">
        <v>322.2</v>
      </c>
      <c r="L5171" s="164">
        <v>1</v>
      </c>
      <c r="M5171" s="16">
        <v>0</v>
      </c>
      <c r="N5171" s="13">
        <v>46164</v>
      </c>
    </row>
    <row r="5172" spans="1:14" x14ac:dyDescent="0.15">
      <c r="A5172" s="163" t="s">
        <v>487</v>
      </c>
      <c r="B5172" s="164">
        <v>10442</v>
      </c>
      <c r="C5172" s="163" t="s">
        <v>99</v>
      </c>
      <c r="D5172" s="164">
        <v>1</v>
      </c>
      <c r="E5172" s="7">
        <v>83</v>
      </c>
      <c r="F5172" s="7">
        <v>0</v>
      </c>
      <c r="G5172" s="7">
        <v>0</v>
      </c>
      <c r="H5172" s="7">
        <v>0</v>
      </c>
      <c r="I5172" s="7">
        <v>83</v>
      </c>
      <c r="J5172" s="7">
        <v>0</v>
      </c>
      <c r="K5172" s="7">
        <v>83</v>
      </c>
      <c r="L5172" s="164">
        <v>1</v>
      </c>
      <c r="M5172" s="16">
        <v>0</v>
      </c>
      <c r="N5172" s="13">
        <v>46164</v>
      </c>
    </row>
    <row r="5173" spans="1:14" x14ac:dyDescent="0.15">
      <c r="A5173" s="163" t="s">
        <v>524</v>
      </c>
      <c r="B5173" s="164">
        <v>10443</v>
      </c>
      <c r="C5173" s="163" t="s">
        <v>99</v>
      </c>
      <c r="D5173" s="164">
        <v>1</v>
      </c>
      <c r="E5173" s="7">
        <v>75</v>
      </c>
      <c r="F5173" s="7">
        <v>0</v>
      </c>
      <c r="G5173" s="7">
        <v>0</v>
      </c>
      <c r="H5173" s="7">
        <v>0</v>
      </c>
      <c r="I5173" s="7">
        <v>75</v>
      </c>
      <c r="J5173" s="7">
        <v>0</v>
      </c>
      <c r="K5173" s="7">
        <v>75</v>
      </c>
      <c r="L5173" s="164">
        <v>1</v>
      </c>
      <c r="M5173" s="16">
        <v>0</v>
      </c>
      <c r="N5173" s="13">
        <v>46164</v>
      </c>
    </row>
    <row r="5174" spans="1:14" x14ac:dyDescent="0.15">
      <c r="A5174" s="163" t="s">
        <v>757</v>
      </c>
      <c r="B5174" s="164">
        <v>10488</v>
      </c>
      <c r="C5174" s="163" t="s">
        <v>99</v>
      </c>
      <c r="D5174" s="164">
        <v>1</v>
      </c>
      <c r="E5174" s="7">
        <v>135</v>
      </c>
      <c r="F5174" s="7">
        <v>0</v>
      </c>
      <c r="G5174" s="7">
        <v>0</v>
      </c>
      <c r="H5174" s="7">
        <v>0</v>
      </c>
      <c r="I5174" s="7">
        <v>135</v>
      </c>
      <c r="J5174" s="7">
        <v>0</v>
      </c>
      <c r="K5174" s="7">
        <v>135</v>
      </c>
      <c r="L5174" s="164">
        <v>1</v>
      </c>
      <c r="M5174" s="16">
        <v>0</v>
      </c>
      <c r="N5174" s="13">
        <v>46164</v>
      </c>
    </row>
    <row r="5175" spans="1:14" x14ac:dyDescent="0.15">
      <c r="A5175" s="163" t="s">
        <v>488</v>
      </c>
      <c r="B5175" s="164">
        <v>10440</v>
      </c>
      <c r="C5175" s="163" t="s">
        <v>99</v>
      </c>
      <c r="D5175" s="164">
        <v>1</v>
      </c>
      <c r="E5175" s="7">
        <v>88</v>
      </c>
      <c r="F5175" s="7">
        <v>0</v>
      </c>
      <c r="G5175" s="7">
        <v>0</v>
      </c>
      <c r="H5175" s="7">
        <v>0</v>
      </c>
      <c r="I5175" s="7">
        <v>88</v>
      </c>
      <c r="J5175" s="7">
        <v>0</v>
      </c>
      <c r="K5175" s="7">
        <v>88</v>
      </c>
      <c r="L5175" s="164">
        <v>1</v>
      </c>
      <c r="M5175" s="16">
        <v>0</v>
      </c>
      <c r="N5175" s="13">
        <v>46164</v>
      </c>
    </row>
    <row r="5176" spans="1:14" x14ac:dyDescent="0.15">
      <c r="A5176" s="163" t="s">
        <v>751</v>
      </c>
      <c r="B5176" s="164">
        <v>10439</v>
      </c>
      <c r="C5176" s="163" t="s">
        <v>99</v>
      </c>
      <c r="D5176" s="164">
        <v>1</v>
      </c>
      <c r="E5176" s="7">
        <v>119</v>
      </c>
      <c r="F5176" s="7">
        <v>0</v>
      </c>
      <c r="G5176" s="7">
        <v>0</v>
      </c>
      <c r="H5176" s="7">
        <v>0</v>
      </c>
      <c r="I5176" s="7">
        <v>119</v>
      </c>
      <c r="J5176" s="7">
        <v>0</v>
      </c>
      <c r="K5176" s="7">
        <v>119</v>
      </c>
      <c r="L5176" s="164">
        <v>1</v>
      </c>
      <c r="M5176" s="16">
        <v>0</v>
      </c>
      <c r="N5176" s="13">
        <v>46164</v>
      </c>
    </row>
    <row r="5177" spans="1:14" x14ac:dyDescent="0.15">
      <c r="A5177" s="163" t="s">
        <v>853</v>
      </c>
      <c r="B5177" s="164">
        <v>10715</v>
      </c>
      <c r="C5177" s="163" t="s">
        <v>99</v>
      </c>
      <c r="D5177" s="164">
        <v>1</v>
      </c>
      <c r="E5177" s="7">
        <v>155</v>
      </c>
      <c r="F5177" s="7">
        <v>0</v>
      </c>
      <c r="G5177" s="7">
        <v>0</v>
      </c>
      <c r="H5177" s="7">
        <v>0</v>
      </c>
      <c r="I5177" s="7">
        <v>155</v>
      </c>
      <c r="J5177" s="7">
        <v>0</v>
      </c>
      <c r="K5177" s="7">
        <v>155</v>
      </c>
      <c r="L5177" s="164">
        <v>1</v>
      </c>
      <c r="M5177" s="16">
        <v>0</v>
      </c>
      <c r="N5177" s="13">
        <v>46164</v>
      </c>
    </row>
    <row r="5178" spans="1:14" x14ac:dyDescent="0.15">
      <c r="A5178" s="163" t="s">
        <v>551</v>
      </c>
      <c r="B5178" s="164">
        <v>10437</v>
      </c>
      <c r="C5178" s="163" t="s">
        <v>99</v>
      </c>
      <c r="D5178" s="164">
        <v>1</v>
      </c>
      <c r="E5178" s="7">
        <v>105</v>
      </c>
      <c r="F5178" s="7">
        <v>0</v>
      </c>
      <c r="G5178" s="7">
        <v>0</v>
      </c>
      <c r="H5178" s="7">
        <v>9.6999999999999993</v>
      </c>
      <c r="I5178" s="7">
        <v>95.3</v>
      </c>
      <c r="J5178" s="7">
        <v>0</v>
      </c>
      <c r="K5178" s="7">
        <v>95.3</v>
      </c>
      <c r="L5178" s="164">
        <v>1</v>
      </c>
      <c r="M5178" s="16">
        <v>0</v>
      </c>
      <c r="N5178" s="13">
        <v>46164</v>
      </c>
    </row>
    <row r="5179" spans="1:14" x14ac:dyDescent="0.15">
      <c r="A5179" s="163" t="s">
        <v>490</v>
      </c>
      <c r="B5179" s="164">
        <v>10223</v>
      </c>
      <c r="C5179" s="163" t="s">
        <v>491</v>
      </c>
      <c r="D5179" s="164">
        <v>2</v>
      </c>
      <c r="E5179" s="7">
        <v>550</v>
      </c>
      <c r="F5179" s="7">
        <v>0</v>
      </c>
      <c r="G5179" s="7">
        <v>0</v>
      </c>
      <c r="H5179" s="7">
        <v>0</v>
      </c>
      <c r="I5179" s="7">
        <v>550</v>
      </c>
      <c r="J5179" s="7">
        <v>0</v>
      </c>
      <c r="K5179" s="7">
        <v>550</v>
      </c>
      <c r="L5179" s="164">
        <v>1</v>
      </c>
      <c r="M5179" s="16">
        <v>0</v>
      </c>
      <c r="N5179" s="13">
        <v>46164</v>
      </c>
    </row>
    <row r="5180" spans="1:14" x14ac:dyDescent="0.15">
      <c r="A5180" s="163" t="s">
        <v>492</v>
      </c>
      <c r="B5180" s="164">
        <v>10216</v>
      </c>
      <c r="C5180" s="163" t="s">
        <v>491</v>
      </c>
      <c r="D5180" s="164">
        <v>3</v>
      </c>
      <c r="E5180" s="7">
        <v>735</v>
      </c>
      <c r="F5180" s="7">
        <v>0</v>
      </c>
      <c r="G5180" s="7">
        <v>0</v>
      </c>
      <c r="H5180" s="7">
        <v>0</v>
      </c>
      <c r="I5180" s="7">
        <v>735</v>
      </c>
      <c r="J5180" s="7">
        <v>0</v>
      </c>
      <c r="K5180" s="7">
        <v>735</v>
      </c>
      <c r="L5180" s="164">
        <v>1</v>
      </c>
      <c r="M5180" s="16">
        <v>0</v>
      </c>
      <c r="N5180" s="13">
        <v>46164</v>
      </c>
    </row>
    <row r="5181" spans="1:14" x14ac:dyDescent="0.15">
      <c r="A5181" s="163" t="s">
        <v>597</v>
      </c>
      <c r="B5181" s="164">
        <v>10215</v>
      </c>
      <c r="C5181" s="163" t="s">
        <v>491</v>
      </c>
      <c r="D5181" s="164">
        <v>1</v>
      </c>
      <c r="E5181" s="7">
        <v>225</v>
      </c>
      <c r="F5181" s="7">
        <v>0</v>
      </c>
      <c r="G5181" s="7">
        <v>0</v>
      </c>
      <c r="H5181" s="7">
        <v>0</v>
      </c>
      <c r="I5181" s="7">
        <v>225</v>
      </c>
      <c r="J5181" s="7">
        <v>0</v>
      </c>
      <c r="K5181" s="7">
        <v>225</v>
      </c>
      <c r="L5181" s="164">
        <v>1</v>
      </c>
      <c r="M5181" s="16">
        <v>0</v>
      </c>
      <c r="N5181" s="13">
        <v>46164</v>
      </c>
    </row>
    <row r="5182" spans="1:14" x14ac:dyDescent="0.15">
      <c r="A5182" s="163" t="s">
        <v>493</v>
      </c>
      <c r="B5182" s="164">
        <v>10264</v>
      </c>
      <c r="C5182" s="163" t="s">
        <v>9</v>
      </c>
      <c r="D5182" s="164">
        <v>3</v>
      </c>
      <c r="E5182" s="7">
        <v>570</v>
      </c>
      <c r="F5182" s="7">
        <v>0</v>
      </c>
      <c r="G5182" s="7">
        <v>0</v>
      </c>
      <c r="H5182" s="7">
        <v>0</v>
      </c>
      <c r="I5182" s="7">
        <v>570</v>
      </c>
      <c r="J5182" s="7">
        <v>0</v>
      </c>
      <c r="K5182" s="7">
        <v>570</v>
      </c>
      <c r="L5182" s="164">
        <v>1</v>
      </c>
      <c r="M5182" s="16">
        <v>0</v>
      </c>
      <c r="N5182" s="13">
        <v>46164</v>
      </c>
    </row>
    <row r="5183" spans="1:14" x14ac:dyDescent="0.15">
      <c r="A5183" s="163" t="s">
        <v>557</v>
      </c>
      <c r="B5183" s="164">
        <v>10368</v>
      </c>
      <c r="C5183" s="163" t="s">
        <v>9</v>
      </c>
      <c r="D5183" s="164">
        <v>1</v>
      </c>
      <c r="E5183" s="7">
        <v>305</v>
      </c>
      <c r="F5183" s="7">
        <v>0</v>
      </c>
      <c r="G5183" s="7">
        <v>0</v>
      </c>
      <c r="H5183" s="7">
        <v>0</v>
      </c>
      <c r="I5183" s="7">
        <v>305</v>
      </c>
      <c r="J5183" s="7">
        <v>0</v>
      </c>
      <c r="K5183" s="7">
        <v>305</v>
      </c>
      <c r="L5183" s="164">
        <v>1</v>
      </c>
      <c r="M5183" s="16">
        <v>0</v>
      </c>
      <c r="N5183" s="13">
        <v>46164</v>
      </c>
    </row>
    <row r="5184" spans="1:14" x14ac:dyDescent="0.15">
      <c r="A5184" s="163" t="s">
        <v>825</v>
      </c>
      <c r="B5184" s="164">
        <v>10378</v>
      </c>
      <c r="C5184" s="163" t="s">
        <v>9</v>
      </c>
      <c r="D5184" s="164">
        <v>1</v>
      </c>
      <c r="E5184" s="7">
        <v>330</v>
      </c>
      <c r="F5184" s="7">
        <v>0</v>
      </c>
      <c r="G5184" s="7">
        <v>0</v>
      </c>
      <c r="H5184" s="7">
        <v>0</v>
      </c>
      <c r="I5184" s="7">
        <v>330</v>
      </c>
      <c r="J5184" s="7">
        <v>0</v>
      </c>
      <c r="K5184" s="7">
        <v>330</v>
      </c>
      <c r="L5184" s="164">
        <v>1</v>
      </c>
      <c r="M5184" s="16">
        <v>0</v>
      </c>
      <c r="N5184" s="13">
        <v>46164</v>
      </c>
    </row>
    <row r="5185" spans="1:14" x14ac:dyDescent="0.15">
      <c r="A5185" s="163" t="s">
        <v>652</v>
      </c>
      <c r="B5185" s="164">
        <v>10007</v>
      </c>
      <c r="C5185" s="163" t="s">
        <v>9</v>
      </c>
      <c r="D5185" s="164">
        <v>1</v>
      </c>
      <c r="E5185" s="7">
        <v>275</v>
      </c>
      <c r="F5185" s="7">
        <v>0</v>
      </c>
      <c r="G5185" s="7">
        <v>0</v>
      </c>
      <c r="H5185" s="7">
        <v>0</v>
      </c>
      <c r="I5185" s="7">
        <v>275</v>
      </c>
      <c r="J5185" s="7">
        <v>0</v>
      </c>
      <c r="K5185" s="7">
        <v>275</v>
      </c>
      <c r="L5185" s="164">
        <v>1</v>
      </c>
      <c r="M5185" s="16">
        <v>0</v>
      </c>
      <c r="N5185" s="13">
        <v>46164</v>
      </c>
    </row>
    <row r="5186" spans="1:14" x14ac:dyDescent="0.15">
      <c r="A5186" s="163" t="s">
        <v>648</v>
      </c>
      <c r="B5186" s="164">
        <v>10477</v>
      </c>
      <c r="C5186" s="163" t="s">
        <v>77</v>
      </c>
      <c r="D5186" s="164">
        <v>1</v>
      </c>
      <c r="E5186" s="7">
        <v>1170</v>
      </c>
      <c r="F5186" s="7">
        <v>0</v>
      </c>
      <c r="G5186" s="7">
        <v>0</v>
      </c>
      <c r="H5186" s="7">
        <v>0</v>
      </c>
      <c r="I5186" s="7">
        <v>1170</v>
      </c>
      <c r="J5186" s="7">
        <v>0</v>
      </c>
      <c r="K5186" s="7">
        <v>1170</v>
      </c>
      <c r="L5186" s="164">
        <v>1</v>
      </c>
      <c r="M5186" s="16">
        <v>0</v>
      </c>
      <c r="N5186" s="13">
        <v>46164</v>
      </c>
    </row>
    <row r="5187" spans="1:14" x14ac:dyDescent="0.15">
      <c r="A5187" s="163" t="s">
        <v>495</v>
      </c>
      <c r="B5187" s="164">
        <v>10354</v>
      </c>
      <c r="C5187" s="163" t="s">
        <v>19</v>
      </c>
      <c r="D5187" s="164">
        <v>2</v>
      </c>
      <c r="E5187" s="7">
        <v>700</v>
      </c>
      <c r="F5187" s="7">
        <v>0</v>
      </c>
      <c r="G5187" s="7">
        <v>0</v>
      </c>
      <c r="H5187" s="7">
        <v>0</v>
      </c>
      <c r="I5187" s="7">
        <v>700</v>
      </c>
      <c r="J5187" s="7">
        <v>0</v>
      </c>
      <c r="K5187" s="7">
        <v>700</v>
      </c>
      <c r="L5187" s="164">
        <v>1</v>
      </c>
      <c r="M5187" s="16">
        <v>0</v>
      </c>
      <c r="N5187" s="13">
        <v>46164</v>
      </c>
    </row>
    <row r="5188" spans="1:14" x14ac:dyDescent="0.15">
      <c r="A5188" s="163" t="s">
        <v>546</v>
      </c>
      <c r="B5188" s="164">
        <v>10391</v>
      </c>
      <c r="C5188" s="163" t="s">
        <v>31</v>
      </c>
      <c r="D5188" s="164">
        <v>1</v>
      </c>
      <c r="E5188" s="7">
        <v>325</v>
      </c>
      <c r="F5188" s="7">
        <v>0</v>
      </c>
      <c r="G5188" s="7">
        <v>0</v>
      </c>
      <c r="H5188" s="7">
        <v>0</v>
      </c>
      <c r="I5188" s="7">
        <v>325</v>
      </c>
      <c r="J5188" s="7">
        <v>0</v>
      </c>
      <c r="K5188" s="7">
        <v>325</v>
      </c>
      <c r="L5188" s="164">
        <v>1</v>
      </c>
      <c r="M5188" s="16">
        <v>0</v>
      </c>
      <c r="N5188" s="13">
        <v>46164</v>
      </c>
    </row>
    <row r="5189" spans="1:14" x14ac:dyDescent="0.15">
      <c r="A5189" s="163" t="s">
        <v>718</v>
      </c>
      <c r="B5189" s="164">
        <v>10392</v>
      </c>
      <c r="C5189" s="163" t="s">
        <v>31</v>
      </c>
      <c r="D5189" s="164">
        <v>1</v>
      </c>
      <c r="E5189" s="7">
        <v>315</v>
      </c>
      <c r="F5189" s="7">
        <v>0</v>
      </c>
      <c r="G5189" s="7">
        <v>0</v>
      </c>
      <c r="H5189" s="7">
        <v>0</v>
      </c>
      <c r="I5189" s="7">
        <v>315</v>
      </c>
      <c r="J5189" s="7">
        <v>0</v>
      </c>
      <c r="K5189" s="7">
        <v>315</v>
      </c>
      <c r="L5189" s="164">
        <v>1</v>
      </c>
      <c r="M5189" s="16">
        <v>0</v>
      </c>
      <c r="N5189" s="13">
        <v>46164</v>
      </c>
    </row>
    <row r="5190" spans="1:14" x14ac:dyDescent="0.15">
      <c r="A5190" s="163" t="s">
        <v>512</v>
      </c>
      <c r="B5190" s="164">
        <v>10427</v>
      </c>
      <c r="C5190" s="163" t="s">
        <v>12</v>
      </c>
      <c r="D5190" s="164">
        <v>1</v>
      </c>
      <c r="E5190" s="7">
        <v>359</v>
      </c>
      <c r="F5190" s="7">
        <v>0</v>
      </c>
      <c r="G5190" s="7">
        <v>0</v>
      </c>
      <c r="H5190" s="7">
        <v>0</v>
      </c>
      <c r="I5190" s="7">
        <v>359</v>
      </c>
      <c r="J5190" s="7">
        <v>0</v>
      </c>
      <c r="K5190" s="7">
        <v>359</v>
      </c>
      <c r="L5190" s="164">
        <v>1</v>
      </c>
      <c r="M5190" s="16">
        <v>0</v>
      </c>
      <c r="N5190" s="13">
        <v>46164</v>
      </c>
    </row>
    <row r="5191" spans="1:14" x14ac:dyDescent="0.15">
      <c r="A5191" s="163" t="s">
        <v>590</v>
      </c>
      <c r="B5191" s="164">
        <v>10411</v>
      </c>
      <c r="C5191" s="163" t="s">
        <v>4</v>
      </c>
      <c r="D5191" s="164">
        <v>1</v>
      </c>
      <c r="E5191" s="7">
        <v>395</v>
      </c>
      <c r="F5191" s="7">
        <v>0</v>
      </c>
      <c r="G5191" s="7">
        <v>0</v>
      </c>
      <c r="H5191" s="7">
        <v>36.5</v>
      </c>
      <c r="I5191" s="7">
        <v>358.5</v>
      </c>
      <c r="J5191" s="7">
        <v>0</v>
      </c>
      <c r="K5191" s="7">
        <v>358.5</v>
      </c>
      <c r="L5191" s="164">
        <v>1</v>
      </c>
      <c r="M5191" s="16">
        <v>0</v>
      </c>
      <c r="N5191" s="13">
        <v>46164</v>
      </c>
    </row>
    <row r="5192" spans="1:14" x14ac:dyDescent="0.15">
      <c r="A5192" s="163" t="s">
        <v>659</v>
      </c>
      <c r="B5192" s="164">
        <v>10142</v>
      </c>
      <c r="C5192" s="163" t="s">
        <v>79</v>
      </c>
      <c r="D5192" s="164">
        <v>1</v>
      </c>
      <c r="E5192" s="7">
        <v>320</v>
      </c>
      <c r="F5192" s="7">
        <v>0</v>
      </c>
      <c r="G5192" s="7">
        <v>0</v>
      </c>
      <c r="H5192" s="7">
        <v>0</v>
      </c>
      <c r="I5192" s="7">
        <v>320</v>
      </c>
      <c r="J5192" s="7">
        <v>0</v>
      </c>
      <c r="K5192" s="7">
        <v>320</v>
      </c>
      <c r="L5192" s="164">
        <v>1</v>
      </c>
      <c r="M5192" s="16">
        <v>0</v>
      </c>
      <c r="N5192" s="13">
        <v>46164</v>
      </c>
    </row>
    <row r="5193" spans="1:14" x14ac:dyDescent="0.15">
      <c r="A5193" s="163" t="s">
        <v>548</v>
      </c>
      <c r="B5193" s="164">
        <v>10031</v>
      </c>
      <c r="C5193" s="163" t="s">
        <v>0</v>
      </c>
      <c r="D5193" s="164">
        <v>1</v>
      </c>
      <c r="E5193" s="7">
        <v>715</v>
      </c>
      <c r="F5193" s="7">
        <v>0</v>
      </c>
      <c r="G5193" s="7">
        <v>0</v>
      </c>
      <c r="H5193" s="7">
        <v>0</v>
      </c>
      <c r="I5193" s="7">
        <v>715</v>
      </c>
      <c r="J5193" s="7">
        <v>0</v>
      </c>
      <c r="K5193" s="7">
        <v>715</v>
      </c>
      <c r="L5193" s="164">
        <v>1</v>
      </c>
      <c r="M5193" s="16">
        <v>0</v>
      </c>
      <c r="N5193" s="13">
        <v>46164</v>
      </c>
    </row>
    <row r="5194" spans="1:14" x14ac:dyDescent="0.15">
      <c r="A5194" s="163" t="s">
        <v>370</v>
      </c>
      <c r="B5194" s="164">
        <v>10175</v>
      </c>
      <c r="C5194" s="163" t="s">
        <v>462</v>
      </c>
      <c r="D5194" s="164">
        <v>1</v>
      </c>
      <c r="E5194" s="7">
        <v>220</v>
      </c>
      <c r="F5194" s="7">
        <v>0</v>
      </c>
      <c r="G5194" s="7">
        <v>0</v>
      </c>
      <c r="H5194" s="7">
        <v>0</v>
      </c>
      <c r="I5194" s="7">
        <v>220</v>
      </c>
      <c r="J5194" s="7">
        <v>0</v>
      </c>
      <c r="K5194" s="7">
        <v>220</v>
      </c>
      <c r="L5194" s="164">
        <v>1</v>
      </c>
      <c r="M5194" s="16">
        <v>0</v>
      </c>
      <c r="N5194" s="13">
        <v>46164</v>
      </c>
    </row>
    <row r="5195" spans="1:14" x14ac:dyDescent="0.15">
      <c r="A5195" s="163" t="s">
        <v>874</v>
      </c>
      <c r="B5195" s="164">
        <v>10746</v>
      </c>
      <c r="C5195" s="163" t="s">
        <v>727</v>
      </c>
      <c r="D5195" s="164">
        <v>1</v>
      </c>
      <c r="E5195" s="7">
        <v>209</v>
      </c>
      <c r="F5195" s="7">
        <v>0</v>
      </c>
      <c r="G5195" s="7">
        <v>0</v>
      </c>
      <c r="H5195" s="7">
        <v>0</v>
      </c>
      <c r="I5195" s="7">
        <v>209</v>
      </c>
      <c r="J5195" s="7">
        <v>0</v>
      </c>
      <c r="K5195" s="7">
        <v>209</v>
      </c>
      <c r="L5195" s="164">
        <v>1</v>
      </c>
      <c r="M5195" s="16">
        <v>0</v>
      </c>
      <c r="N5195" s="13">
        <v>46164</v>
      </c>
    </row>
    <row r="5196" spans="1:14" x14ac:dyDescent="0.15">
      <c r="A5196" s="163" t="s">
        <v>913</v>
      </c>
      <c r="B5196" s="164">
        <v>10876</v>
      </c>
      <c r="C5196" s="163" t="s">
        <v>462</v>
      </c>
      <c r="D5196" s="164">
        <v>1</v>
      </c>
      <c r="E5196" s="7">
        <v>370</v>
      </c>
      <c r="F5196" s="7">
        <v>0</v>
      </c>
      <c r="G5196" s="7">
        <v>0</v>
      </c>
      <c r="H5196" s="7">
        <v>0</v>
      </c>
      <c r="I5196" s="7">
        <v>370</v>
      </c>
      <c r="J5196" s="7">
        <v>0</v>
      </c>
      <c r="K5196" s="7">
        <v>370</v>
      </c>
      <c r="L5196" s="164">
        <v>1</v>
      </c>
      <c r="M5196" s="16">
        <v>0</v>
      </c>
      <c r="N5196" s="13">
        <v>46164</v>
      </c>
    </row>
    <row r="5197" spans="1:14" x14ac:dyDescent="0.15">
      <c r="A5197" s="163" t="s">
        <v>466</v>
      </c>
      <c r="B5197" s="164">
        <v>10501</v>
      </c>
      <c r="C5197" s="163" t="s">
        <v>399</v>
      </c>
      <c r="D5197" s="164">
        <v>1</v>
      </c>
      <c r="E5197" s="7">
        <v>0</v>
      </c>
      <c r="F5197" s="7">
        <v>0</v>
      </c>
      <c r="G5197" s="7">
        <v>0</v>
      </c>
      <c r="H5197" s="7">
        <v>0</v>
      </c>
      <c r="I5197" s="7">
        <v>0</v>
      </c>
      <c r="J5197" s="7">
        <v>0</v>
      </c>
      <c r="K5197" s="7">
        <v>0</v>
      </c>
      <c r="L5197" s="164">
        <v>0</v>
      </c>
      <c r="M5197" s="16">
        <v>0</v>
      </c>
      <c r="N5197" s="13">
        <v>46165</v>
      </c>
    </row>
    <row r="5198" spans="1:14" x14ac:dyDescent="0.15">
      <c r="A5198" s="163" t="s">
        <v>466</v>
      </c>
      <c r="B5198" s="164">
        <v>10749</v>
      </c>
      <c r="C5198" s="163" t="s">
        <v>727</v>
      </c>
      <c r="D5198" s="164">
        <v>1</v>
      </c>
      <c r="E5198" s="7">
        <v>179</v>
      </c>
      <c r="F5198" s="7">
        <v>0</v>
      </c>
      <c r="G5198" s="7">
        <v>0</v>
      </c>
      <c r="H5198" s="7">
        <v>0</v>
      </c>
      <c r="I5198" s="7">
        <v>179</v>
      </c>
      <c r="J5198" s="7">
        <v>0</v>
      </c>
      <c r="K5198" s="7">
        <v>179</v>
      </c>
      <c r="L5198" s="164">
        <v>1</v>
      </c>
      <c r="M5198" s="16">
        <v>0</v>
      </c>
      <c r="N5198" s="13">
        <v>46165</v>
      </c>
    </row>
    <row r="5199" spans="1:14" x14ac:dyDescent="0.15">
      <c r="A5199" s="163" t="s">
        <v>501</v>
      </c>
      <c r="B5199" s="164">
        <v>10450</v>
      </c>
      <c r="C5199" s="163" t="s">
        <v>38</v>
      </c>
      <c r="D5199" s="164">
        <v>1</v>
      </c>
      <c r="E5199" s="7">
        <v>470</v>
      </c>
      <c r="F5199" s="7">
        <v>0</v>
      </c>
      <c r="G5199" s="7">
        <v>0</v>
      </c>
      <c r="H5199" s="7">
        <v>0</v>
      </c>
      <c r="I5199" s="7">
        <v>470</v>
      </c>
      <c r="J5199" s="7">
        <v>0</v>
      </c>
      <c r="K5199" s="7">
        <v>470</v>
      </c>
      <c r="L5199" s="164">
        <v>1</v>
      </c>
      <c r="M5199" s="16">
        <v>0</v>
      </c>
      <c r="N5199" s="13">
        <v>46165</v>
      </c>
    </row>
    <row r="5200" spans="1:14" x14ac:dyDescent="0.15">
      <c r="A5200" s="163" t="s">
        <v>478</v>
      </c>
      <c r="B5200" s="164">
        <v>10461</v>
      </c>
      <c r="C5200" s="163" t="s">
        <v>38</v>
      </c>
      <c r="D5200" s="164">
        <v>1</v>
      </c>
      <c r="E5200" s="7">
        <v>275</v>
      </c>
      <c r="F5200" s="7">
        <v>0</v>
      </c>
      <c r="G5200" s="7">
        <v>0</v>
      </c>
      <c r="H5200" s="7">
        <v>0</v>
      </c>
      <c r="I5200" s="7">
        <v>275</v>
      </c>
      <c r="J5200" s="7">
        <v>0</v>
      </c>
      <c r="K5200" s="7">
        <v>275</v>
      </c>
      <c r="L5200" s="164">
        <v>1</v>
      </c>
      <c r="M5200" s="16">
        <v>0</v>
      </c>
      <c r="N5200" s="13">
        <v>46165</v>
      </c>
    </row>
    <row r="5201" spans="1:14" x14ac:dyDescent="0.15">
      <c r="A5201" s="163" t="s">
        <v>479</v>
      </c>
      <c r="B5201" s="164">
        <v>10396</v>
      </c>
      <c r="C5201" s="163" t="s">
        <v>32</v>
      </c>
      <c r="D5201" s="164">
        <v>1</v>
      </c>
      <c r="E5201" s="7">
        <v>555</v>
      </c>
      <c r="F5201" s="7">
        <v>0</v>
      </c>
      <c r="G5201" s="7">
        <v>0</v>
      </c>
      <c r="H5201" s="7">
        <v>0</v>
      </c>
      <c r="I5201" s="7">
        <v>555</v>
      </c>
      <c r="J5201" s="7">
        <v>0</v>
      </c>
      <c r="K5201" s="7">
        <v>555</v>
      </c>
      <c r="L5201" s="164">
        <v>1</v>
      </c>
      <c r="M5201" s="16">
        <v>0</v>
      </c>
      <c r="N5201" s="13">
        <v>46165</v>
      </c>
    </row>
    <row r="5202" spans="1:14" x14ac:dyDescent="0.15">
      <c r="A5202" s="163" t="s">
        <v>852</v>
      </c>
      <c r="B5202" s="164">
        <v>10102</v>
      </c>
      <c r="C5202" s="163" t="s">
        <v>483</v>
      </c>
      <c r="D5202" s="164">
        <v>1</v>
      </c>
      <c r="E5202" s="7">
        <v>355</v>
      </c>
      <c r="F5202" s="7">
        <v>0</v>
      </c>
      <c r="G5202" s="7">
        <v>0</v>
      </c>
      <c r="H5202" s="7">
        <v>0</v>
      </c>
      <c r="I5202" s="7">
        <v>355</v>
      </c>
      <c r="J5202" s="7">
        <v>0</v>
      </c>
      <c r="K5202" s="7">
        <v>355</v>
      </c>
      <c r="L5202" s="164">
        <v>1</v>
      </c>
      <c r="M5202" s="16">
        <v>0</v>
      </c>
      <c r="N5202" s="13">
        <v>46165</v>
      </c>
    </row>
    <row r="5203" spans="1:14" x14ac:dyDescent="0.15">
      <c r="A5203" s="163" t="s">
        <v>538</v>
      </c>
      <c r="B5203" s="164">
        <v>10645</v>
      </c>
      <c r="C5203" s="163" t="s">
        <v>519</v>
      </c>
      <c r="D5203" s="164">
        <v>1</v>
      </c>
      <c r="E5203" s="7">
        <v>340</v>
      </c>
      <c r="F5203" s="7">
        <v>0</v>
      </c>
      <c r="G5203" s="7">
        <v>0</v>
      </c>
      <c r="H5203" s="7">
        <v>0</v>
      </c>
      <c r="I5203" s="7">
        <v>340</v>
      </c>
      <c r="J5203" s="7">
        <v>0</v>
      </c>
      <c r="K5203" s="7">
        <v>340</v>
      </c>
      <c r="L5203" s="164">
        <v>1</v>
      </c>
      <c r="M5203" s="16">
        <v>0</v>
      </c>
      <c r="N5203" s="13">
        <v>46165</v>
      </c>
    </row>
    <row r="5204" spans="1:14" x14ac:dyDescent="0.15">
      <c r="A5204" s="163" t="s">
        <v>503</v>
      </c>
      <c r="B5204" s="164">
        <v>10044</v>
      </c>
      <c r="C5204" s="163" t="s">
        <v>481</v>
      </c>
      <c r="D5204" s="164">
        <v>1</v>
      </c>
      <c r="E5204" s="7">
        <v>260</v>
      </c>
      <c r="F5204" s="7">
        <v>0</v>
      </c>
      <c r="G5204" s="7">
        <v>0</v>
      </c>
      <c r="H5204" s="7">
        <v>0</v>
      </c>
      <c r="I5204" s="7">
        <v>260</v>
      </c>
      <c r="J5204" s="7">
        <v>0</v>
      </c>
      <c r="K5204" s="7">
        <v>260</v>
      </c>
      <c r="L5204" s="164">
        <v>1</v>
      </c>
      <c r="M5204" s="16">
        <v>0</v>
      </c>
      <c r="N5204" s="13">
        <v>46165</v>
      </c>
    </row>
    <row r="5205" spans="1:14" x14ac:dyDescent="0.15">
      <c r="A5205" s="163" t="s">
        <v>482</v>
      </c>
      <c r="B5205" s="164">
        <v>10109</v>
      </c>
      <c r="C5205" s="163" t="s">
        <v>483</v>
      </c>
      <c r="D5205" s="164">
        <v>2</v>
      </c>
      <c r="E5205" s="7">
        <v>550</v>
      </c>
      <c r="F5205" s="7">
        <v>0</v>
      </c>
      <c r="G5205" s="7">
        <v>0</v>
      </c>
      <c r="H5205" s="7">
        <v>0</v>
      </c>
      <c r="I5205" s="7">
        <v>550</v>
      </c>
      <c r="J5205" s="7">
        <v>0</v>
      </c>
      <c r="K5205" s="7">
        <v>550</v>
      </c>
      <c r="L5205" s="164">
        <v>1</v>
      </c>
      <c r="M5205" s="16">
        <v>0</v>
      </c>
      <c r="N5205" s="13">
        <v>46165</v>
      </c>
    </row>
    <row r="5206" spans="1:14" x14ac:dyDescent="0.15">
      <c r="A5206" s="163" t="s">
        <v>738</v>
      </c>
      <c r="B5206" s="164">
        <v>10073</v>
      </c>
      <c r="C5206" s="163" t="s">
        <v>541</v>
      </c>
      <c r="D5206" s="164">
        <v>1</v>
      </c>
      <c r="E5206" s="7">
        <v>335</v>
      </c>
      <c r="F5206" s="7">
        <v>0</v>
      </c>
      <c r="G5206" s="7">
        <v>0</v>
      </c>
      <c r="H5206" s="7">
        <v>0</v>
      </c>
      <c r="I5206" s="7">
        <v>335</v>
      </c>
      <c r="J5206" s="7">
        <v>0</v>
      </c>
      <c r="K5206" s="7">
        <v>335</v>
      </c>
      <c r="L5206" s="164">
        <v>1</v>
      </c>
      <c r="M5206" s="16">
        <v>0</v>
      </c>
      <c r="N5206" s="13">
        <v>46165</v>
      </c>
    </row>
    <row r="5207" spans="1:14" x14ac:dyDescent="0.15">
      <c r="A5207" s="163" t="s">
        <v>668</v>
      </c>
      <c r="B5207" s="164">
        <v>10137</v>
      </c>
      <c r="C5207" s="163" t="s">
        <v>519</v>
      </c>
      <c r="D5207" s="164">
        <v>1</v>
      </c>
      <c r="E5207" s="7">
        <v>350</v>
      </c>
      <c r="F5207" s="7">
        <v>0</v>
      </c>
      <c r="G5207" s="7">
        <v>0</v>
      </c>
      <c r="H5207" s="7">
        <v>0</v>
      </c>
      <c r="I5207" s="7">
        <v>350</v>
      </c>
      <c r="J5207" s="7">
        <v>0</v>
      </c>
      <c r="K5207" s="7">
        <v>350</v>
      </c>
      <c r="L5207" s="164">
        <v>1</v>
      </c>
      <c r="M5207" s="16">
        <v>0</v>
      </c>
      <c r="N5207" s="13">
        <v>46165</v>
      </c>
    </row>
    <row r="5208" spans="1:14" x14ac:dyDescent="0.15">
      <c r="A5208" s="163" t="s">
        <v>552</v>
      </c>
      <c r="B5208" s="164">
        <v>10211</v>
      </c>
      <c r="C5208" s="163" t="s">
        <v>491</v>
      </c>
      <c r="D5208" s="164">
        <v>1</v>
      </c>
      <c r="E5208" s="7">
        <v>265</v>
      </c>
      <c r="F5208" s="7">
        <v>0</v>
      </c>
      <c r="G5208" s="7">
        <v>0</v>
      </c>
      <c r="H5208" s="7">
        <v>0</v>
      </c>
      <c r="I5208" s="7">
        <v>265</v>
      </c>
      <c r="J5208" s="7">
        <v>0</v>
      </c>
      <c r="K5208" s="7">
        <v>265</v>
      </c>
      <c r="L5208" s="164">
        <v>1</v>
      </c>
      <c r="M5208" s="16">
        <v>0</v>
      </c>
      <c r="N5208" s="13">
        <v>46165</v>
      </c>
    </row>
    <row r="5209" spans="1:14" x14ac:dyDescent="0.15">
      <c r="A5209" s="163" t="s">
        <v>506</v>
      </c>
      <c r="B5209" s="164">
        <v>10221</v>
      </c>
      <c r="C5209" s="163" t="s">
        <v>491</v>
      </c>
      <c r="D5209" s="164">
        <v>3</v>
      </c>
      <c r="E5209" s="7">
        <v>765</v>
      </c>
      <c r="F5209" s="7">
        <v>0</v>
      </c>
      <c r="G5209" s="7">
        <v>0</v>
      </c>
      <c r="H5209" s="7">
        <v>0</v>
      </c>
      <c r="I5209" s="7">
        <v>765</v>
      </c>
      <c r="J5209" s="7">
        <v>0</v>
      </c>
      <c r="K5209" s="7">
        <v>765</v>
      </c>
      <c r="L5209" s="164">
        <v>1</v>
      </c>
      <c r="M5209" s="16">
        <v>0</v>
      </c>
      <c r="N5209" s="13">
        <v>46165</v>
      </c>
    </row>
    <row r="5210" spans="1:14" x14ac:dyDescent="0.15">
      <c r="A5210" s="163" t="s">
        <v>490</v>
      </c>
      <c r="B5210" s="164">
        <v>10223</v>
      </c>
      <c r="C5210" s="163" t="s">
        <v>491</v>
      </c>
      <c r="D5210" s="164">
        <v>1</v>
      </c>
      <c r="E5210" s="7">
        <v>275</v>
      </c>
      <c r="F5210" s="7">
        <v>0</v>
      </c>
      <c r="G5210" s="7">
        <v>0</v>
      </c>
      <c r="H5210" s="7">
        <v>0</v>
      </c>
      <c r="I5210" s="7">
        <v>275</v>
      </c>
      <c r="J5210" s="7">
        <v>0</v>
      </c>
      <c r="K5210" s="7">
        <v>275</v>
      </c>
      <c r="L5210" s="164">
        <v>1</v>
      </c>
      <c r="M5210" s="16">
        <v>0</v>
      </c>
      <c r="N5210" s="13">
        <v>46165</v>
      </c>
    </row>
    <row r="5211" spans="1:14" x14ac:dyDescent="0.15">
      <c r="A5211" s="163" t="s">
        <v>493</v>
      </c>
      <c r="B5211" s="164">
        <v>10264</v>
      </c>
      <c r="C5211" s="163" t="s">
        <v>9</v>
      </c>
      <c r="D5211" s="164">
        <v>2</v>
      </c>
      <c r="E5211" s="7">
        <v>380</v>
      </c>
      <c r="F5211" s="7">
        <v>0</v>
      </c>
      <c r="G5211" s="7">
        <v>0</v>
      </c>
      <c r="H5211" s="7">
        <v>0</v>
      </c>
      <c r="I5211" s="7">
        <v>380</v>
      </c>
      <c r="J5211" s="7">
        <v>0</v>
      </c>
      <c r="K5211" s="7">
        <v>380</v>
      </c>
      <c r="L5211" s="164">
        <v>1</v>
      </c>
      <c r="M5211" s="16">
        <v>0</v>
      </c>
      <c r="N5211" s="13">
        <v>46165</v>
      </c>
    </row>
    <row r="5212" spans="1:14" x14ac:dyDescent="0.15">
      <c r="A5212" s="163" t="s">
        <v>507</v>
      </c>
      <c r="B5212" s="164">
        <v>10373</v>
      </c>
      <c r="C5212" s="163" t="s">
        <v>9</v>
      </c>
      <c r="D5212" s="164">
        <v>1</v>
      </c>
      <c r="E5212" s="7">
        <v>275</v>
      </c>
      <c r="F5212" s="7">
        <v>0</v>
      </c>
      <c r="G5212" s="7">
        <v>0</v>
      </c>
      <c r="H5212" s="7">
        <v>0</v>
      </c>
      <c r="I5212" s="7">
        <v>275</v>
      </c>
      <c r="J5212" s="7">
        <v>0</v>
      </c>
      <c r="K5212" s="7">
        <v>275</v>
      </c>
      <c r="L5212" s="164">
        <v>1</v>
      </c>
      <c r="M5212" s="16">
        <v>0</v>
      </c>
      <c r="N5212" s="13">
        <v>46165</v>
      </c>
    </row>
    <row r="5213" spans="1:14" x14ac:dyDescent="0.15">
      <c r="A5213" s="163" t="s">
        <v>495</v>
      </c>
      <c r="B5213" s="164">
        <v>10354</v>
      </c>
      <c r="C5213" s="163" t="s">
        <v>19</v>
      </c>
      <c r="D5213" s="164">
        <v>1</v>
      </c>
      <c r="E5213" s="7">
        <v>350</v>
      </c>
      <c r="F5213" s="7">
        <v>0</v>
      </c>
      <c r="G5213" s="7">
        <v>0</v>
      </c>
      <c r="H5213" s="7">
        <v>0</v>
      </c>
      <c r="I5213" s="7">
        <v>350</v>
      </c>
      <c r="J5213" s="7">
        <v>0</v>
      </c>
      <c r="K5213" s="7">
        <v>350</v>
      </c>
      <c r="L5213" s="164">
        <v>1</v>
      </c>
      <c r="M5213" s="16">
        <v>0</v>
      </c>
      <c r="N5213" s="13">
        <v>46165</v>
      </c>
    </row>
    <row r="5214" spans="1:14" x14ac:dyDescent="0.15">
      <c r="A5214" s="163" t="s">
        <v>498</v>
      </c>
      <c r="B5214" s="164">
        <v>10356</v>
      </c>
      <c r="C5214" s="163" t="s">
        <v>19</v>
      </c>
      <c r="D5214" s="164">
        <v>2</v>
      </c>
      <c r="E5214" s="7">
        <v>720</v>
      </c>
      <c r="F5214" s="7">
        <v>0</v>
      </c>
      <c r="G5214" s="7">
        <v>0</v>
      </c>
      <c r="H5214" s="7">
        <v>0</v>
      </c>
      <c r="I5214" s="7">
        <v>720</v>
      </c>
      <c r="J5214" s="7">
        <v>0</v>
      </c>
      <c r="K5214" s="7">
        <v>720</v>
      </c>
      <c r="L5214" s="164">
        <v>1</v>
      </c>
      <c r="M5214" s="16">
        <v>0</v>
      </c>
      <c r="N5214" s="13">
        <v>46165</v>
      </c>
    </row>
    <row r="5215" spans="1:14" x14ac:dyDescent="0.15">
      <c r="A5215" s="163" t="s">
        <v>820</v>
      </c>
      <c r="B5215" s="164">
        <v>10250</v>
      </c>
      <c r="C5215" s="163" t="s">
        <v>399</v>
      </c>
      <c r="D5215" s="164">
        <v>1</v>
      </c>
      <c r="E5215" s="7">
        <v>0</v>
      </c>
      <c r="F5215" s="7">
        <v>0</v>
      </c>
      <c r="G5215" s="7">
        <v>0</v>
      </c>
      <c r="H5215" s="7">
        <v>0</v>
      </c>
      <c r="I5215" s="7">
        <v>0</v>
      </c>
      <c r="J5215" s="7">
        <v>0</v>
      </c>
      <c r="K5215" s="7">
        <v>0</v>
      </c>
      <c r="L5215" s="164">
        <v>0</v>
      </c>
      <c r="M5215" s="16">
        <v>0</v>
      </c>
      <c r="N5215" s="13">
        <v>46165</v>
      </c>
    </row>
    <row r="5216" spans="1:14" x14ac:dyDescent="0.15">
      <c r="A5216" s="163" t="s">
        <v>613</v>
      </c>
      <c r="B5216" s="164">
        <v>10493</v>
      </c>
      <c r="C5216" s="163" t="s">
        <v>98</v>
      </c>
      <c r="D5216" s="164">
        <v>1</v>
      </c>
      <c r="E5216" s="7">
        <v>58</v>
      </c>
      <c r="F5216" s="7">
        <v>0</v>
      </c>
      <c r="G5216" s="7">
        <v>0</v>
      </c>
      <c r="H5216" s="7">
        <v>0</v>
      </c>
      <c r="I5216" s="7">
        <v>58</v>
      </c>
      <c r="J5216" s="7">
        <v>0</v>
      </c>
      <c r="K5216" s="7">
        <v>58</v>
      </c>
      <c r="L5216" s="164">
        <v>1</v>
      </c>
      <c r="M5216" s="16">
        <v>0</v>
      </c>
      <c r="N5216" s="13">
        <v>46165</v>
      </c>
    </row>
    <row r="5217" spans="1:14" x14ac:dyDescent="0.15">
      <c r="A5217" s="163" t="s">
        <v>500</v>
      </c>
      <c r="B5217" s="164">
        <v>10494</v>
      </c>
      <c r="C5217" s="163" t="s">
        <v>98</v>
      </c>
      <c r="D5217" s="164">
        <v>3</v>
      </c>
      <c r="E5217" s="7">
        <v>114</v>
      </c>
      <c r="F5217" s="7">
        <v>0</v>
      </c>
      <c r="G5217" s="7">
        <v>0</v>
      </c>
      <c r="H5217" s="7">
        <v>0</v>
      </c>
      <c r="I5217" s="7">
        <v>114</v>
      </c>
      <c r="J5217" s="7">
        <v>0</v>
      </c>
      <c r="K5217" s="7">
        <v>114</v>
      </c>
      <c r="L5217" s="164">
        <v>1</v>
      </c>
      <c r="M5217" s="16">
        <v>0</v>
      </c>
      <c r="N5217" s="13">
        <v>46165</v>
      </c>
    </row>
    <row r="5218" spans="1:14" x14ac:dyDescent="0.15">
      <c r="A5218" s="163" t="s">
        <v>605</v>
      </c>
      <c r="B5218" s="164">
        <v>10425</v>
      </c>
      <c r="C5218" s="163" t="s">
        <v>399</v>
      </c>
      <c r="D5218" s="164">
        <v>1</v>
      </c>
      <c r="E5218" s="7">
        <v>0</v>
      </c>
      <c r="F5218" s="7">
        <v>0</v>
      </c>
      <c r="G5218" s="7">
        <v>0</v>
      </c>
      <c r="H5218" s="7">
        <v>0</v>
      </c>
      <c r="I5218" s="7">
        <v>0</v>
      </c>
      <c r="J5218" s="7">
        <v>0</v>
      </c>
      <c r="K5218" s="7">
        <v>0</v>
      </c>
      <c r="L5218" s="164">
        <v>0</v>
      </c>
      <c r="M5218" s="16">
        <v>0</v>
      </c>
      <c r="N5218" s="13">
        <v>46165</v>
      </c>
    </row>
    <row r="5219" spans="1:14" x14ac:dyDescent="0.15">
      <c r="A5219" s="163" t="s">
        <v>466</v>
      </c>
      <c r="B5219" s="164">
        <v>10749</v>
      </c>
      <c r="C5219" s="163" t="s">
        <v>727</v>
      </c>
      <c r="D5219" s="164">
        <v>1</v>
      </c>
      <c r="E5219" s="7">
        <v>179</v>
      </c>
      <c r="F5219" s="7">
        <v>0</v>
      </c>
      <c r="G5219" s="7">
        <v>0</v>
      </c>
      <c r="H5219" s="7">
        <v>6.53</v>
      </c>
      <c r="I5219" s="7">
        <v>172.47</v>
      </c>
      <c r="J5219" s="7">
        <v>0</v>
      </c>
      <c r="K5219" s="7">
        <v>172.47</v>
      </c>
      <c r="L5219" s="164">
        <v>1</v>
      </c>
      <c r="M5219" s="16">
        <v>0</v>
      </c>
      <c r="N5219" s="13">
        <v>46166</v>
      </c>
    </row>
    <row r="5220" spans="1:14" x14ac:dyDescent="0.15">
      <c r="A5220" s="163" t="s">
        <v>628</v>
      </c>
      <c r="B5220" s="164">
        <v>10460</v>
      </c>
      <c r="C5220" s="163" t="s">
        <v>38</v>
      </c>
      <c r="D5220" s="164">
        <v>1</v>
      </c>
      <c r="E5220" s="7">
        <v>465</v>
      </c>
      <c r="F5220" s="7">
        <v>0</v>
      </c>
      <c r="G5220" s="7">
        <v>0</v>
      </c>
      <c r="H5220" s="7">
        <v>62.3</v>
      </c>
      <c r="I5220" s="7">
        <v>402.7</v>
      </c>
      <c r="J5220" s="7">
        <v>0</v>
      </c>
      <c r="K5220" s="7">
        <v>402.7</v>
      </c>
      <c r="L5220" s="164">
        <v>1</v>
      </c>
      <c r="M5220" s="16">
        <v>0</v>
      </c>
      <c r="N5220" s="13">
        <v>46166</v>
      </c>
    </row>
    <row r="5221" spans="1:14" x14ac:dyDescent="0.15">
      <c r="A5221" s="163" t="s">
        <v>550</v>
      </c>
      <c r="B5221" s="164">
        <v>10072</v>
      </c>
      <c r="C5221" s="163" t="s">
        <v>481</v>
      </c>
      <c r="D5221" s="164">
        <v>2</v>
      </c>
      <c r="E5221" s="7">
        <v>630</v>
      </c>
      <c r="F5221" s="7">
        <v>0</v>
      </c>
      <c r="G5221" s="7">
        <v>0</v>
      </c>
      <c r="H5221" s="7">
        <v>53.71</v>
      </c>
      <c r="I5221" s="7">
        <v>576.29</v>
      </c>
      <c r="J5221" s="7">
        <v>0</v>
      </c>
      <c r="K5221" s="7">
        <v>576.29</v>
      </c>
      <c r="L5221" s="164">
        <v>1</v>
      </c>
      <c r="M5221" s="16">
        <v>0</v>
      </c>
      <c r="N5221" s="13">
        <v>46166</v>
      </c>
    </row>
    <row r="5222" spans="1:14" x14ac:dyDescent="0.15">
      <c r="A5222" s="163" t="s">
        <v>538</v>
      </c>
      <c r="B5222" s="164">
        <v>10645</v>
      </c>
      <c r="C5222" s="163" t="s">
        <v>519</v>
      </c>
      <c r="D5222" s="164">
        <v>1</v>
      </c>
      <c r="E5222" s="7">
        <v>340</v>
      </c>
      <c r="F5222" s="7">
        <v>0</v>
      </c>
      <c r="G5222" s="7">
        <v>0</v>
      </c>
      <c r="H5222" s="7">
        <v>0</v>
      </c>
      <c r="I5222" s="7">
        <v>340</v>
      </c>
      <c r="J5222" s="7">
        <v>0</v>
      </c>
      <c r="K5222" s="7">
        <v>340</v>
      </c>
      <c r="L5222" s="164">
        <v>1</v>
      </c>
      <c r="M5222" s="16">
        <v>0</v>
      </c>
      <c r="N5222" s="13">
        <v>46166</v>
      </c>
    </row>
    <row r="5223" spans="1:14" x14ac:dyDescent="0.15">
      <c r="A5223" s="163" t="s">
        <v>518</v>
      </c>
      <c r="B5223" s="164">
        <v>10145</v>
      </c>
      <c r="C5223" s="163" t="s">
        <v>519</v>
      </c>
      <c r="D5223" s="164">
        <v>1</v>
      </c>
      <c r="E5223" s="7">
        <v>370</v>
      </c>
      <c r="F5223" s="7">
        <v>0</v>
      </c>
      <c r="G5223" s="7">
        <v>0</v>
      </c>
      <c r="H5223" s="7">
        <v>0</v>
      </c>
      <c r="I5223" s="7">
        <v>370</v>
      </c>
      <c r="J5223" s="7">
        <v>0</v>
      </c>
      <c r="K5223" s="7">
        <v>370</v>
      </c>
      <c r="L5223" s="164">
        <v>1</v>
      </c>
      <c r="M5223" s="16">
        <v>0</v>
      </c>
      <c r="N5223" s="13">
        <v>46166</v>
      </c>
    </row>
    <row r="5224" spans="1:14" x14ac:dyDescent="0.15">
      <c r="A5224" s="163" t="s">
        <v>503</v>
      </c>
      <c r="B5224" s="164">
        <v>10044</v>
      </c>
      <c r="C5224" s="163" t="s">
        <v>481</v>
      </c>
      <c r="D5224" s="164">
        <v>1</v>
      </c>
      <c r="E5224" s="7">
        <v>260</v>
      </c>
      <c r="F5224" s="7">
        <v>0</v>
      </c>
      <c r="G5224" s="7">
        <v>0</v>
      </c>
      <c r="H5224" s="7">
        <v>0</v>
      </c>
      <c r="I5224" s="7">
        <v>260</v>
      </c>
      <c r="J5224" s="7">
        <v>0</v>
      </c>
      <c r="K5224" s="7">
        <v>260</v>
      </c>
      <c r="L5224" s="164">
        <v>1</v>
      </c>
      <c r="M5224" s="16">
        <v>0</v>
      </c>
      <c r="N5224" s="13">
        <v>46166</v>
      </c>
    </row>
    <row r="5225" spans="1:14" x14ac:dyDescent="0.15">
      <c r="A5225" s="163" t="s">
        <v>504</v>
      </c>
      <c r="B5225" s="164">
        <v>10125</v>
      </c>
      <c r="C5225" s="163" t="s">
        <v>483</v>
      </c>
      <c r="D5225" s="164">
        <v>1</v>
      </c>
      <c r="E5225" s="7">
        <v>275</v>
      </c>
      <c r="F5225" s="7">
        <v>0</v>
      </c>
      <c r="G5225" s="7">
        <v>0</v>
      </c>
      <c r="H5225" s="7">
        <v>36.840000000000003</v>
      </c>
      <c r="I5225" s="7">
        <v>238.16</v>
      </c>
      <c r="J5225" s="7">
        <v>0</v>
      </c>
      <c r="K5225" s="7">
        <v>238.16</v>
      </c>
      <c r="L5225" s="164">
        <v>1</v>
      </c>
      <c r="M5225" s="16">
        <v>0</v>
      </c>
      <c r="N5225" s="13">
        <v>46166</v>
      </c>
    </row>
    <row r="5226" spans="1:14" x14ac:dyDescent="0.15">
      <c r="A5226" s="163" t="s">
        <v>488</v>
      </c>
      <c r="B5226" s="164">
        <v>10440</v>
      </c>
      <c r="C5226" s="163" t="s">
        <v>99</v>
      </c>
      <c r="D5226" s="164">
        <v>1</v>
      </c>
      <c r="E5226" s="7">
        <v>88</v>
      </c>
      <c r="F5226" s="7">
        <v>0</v>
      </c>
      <c r="G5226" s="7">
        <v>0</v>
      </c>
      <c r="H5226" s="7">
        <v>0</v>
      </c>
      <c r="I5226" s="7">
        <v>88</v>
      </c>
      <c r="J5226" s="7">
        <v>0</v>
      </c>
      <c r="K5226" s="7">
        <v>88</v>
      </c>
      <c r="L5226" s="164">
        <v>1</v>
      </c>
      <c r="M5226" s="16">
        <v>0</v>
      </c>
      <c r="N5226" s="13">
        <v>46166</v>
      </c>
    </row>
    <row r="5227" spans="1:14" x14ac:dyDescent="0.15">
      <c r="A5227" s="163" t="s">
        <v>751</v>
      </c>
      <c r="B5227" s="164">
        <v>10439</v>
      </c>
      <c r="C5227" s="163" t="s">
        <v>99</v>
      </c>
      <c r="D5227" s="164">
        <v>1</v>
      </c>
      <c r="E5227" s="7">
        <v>119</v>
      </c>
      <c r="F5227" s="7">
        <v>0</v>
      </c>
      <c r="G5227" s="7">
        <v>0</v>
      </c>
      <c r="H5227" s="7">
        <v>0</v>
      </c>
      <c r="I5227" s="7">
        <v>119</v>
      </c>
      <c r="J5227" s="7">
        <v>0</v>
      </c>
      <c r="K5227" s="7">
        <v>119</v>
      </c>
      <c r="L5227" s="164">
        <v>1</v>
      </c>
      <c r="M5227" s="16">
        <v>0</v>
      </c>
      <c r="N5227" s="13">
        <v>46166</v>
      </c>
    </row>
    <row r="5228" spans="1:14" x14ac:dyDescent="0.15">
      <c r="A5228" s="163" t="s">
        <v>506</v>
      </c>
      <c r="B5228" s="164">
        <v>10221</v>
      </c>
      <c r="C5228" s="163" t="s">
        <v>491</v>
      </c>
      <c r="D5228" s="164">
        <v>1</v>
      </c>
      <c r="E5228" s="7">
        <v>255</v>
      </c>
      <c r="F5228" s="7">
        <v>0</v>
      </c>
      <c r="G5228" s="7">
        <v>0</v>
      </c>
      <c r="H5228" s="7">
        <v>34.159999999999997</v>
      </c>
      <c r="I5228" s="7">
        <v>220.84</v>
      </c>
      <c r="J5228" s="7">
        <v>0</v>
      </c>
      <c r="K5228" s="7">
        <v>220.84</v>
      </c>
      <c r="L5228" s="164">
        <v>1</v>
      </c>
      <c r="M5228" s="16">
        <v>0</v>
      </c>
      <c r="N5228" s="13">
        <v>46166</v>
      </c>
    </row>
    <row r="5229" spans="1:14" x14ac:dyDescent="0.15">
      <c r="A5229" s="163" t="s">
        <v>543</v>
      </c>
      <c r="B5229" s="164">
        <v>10222</v>
      </c>
      <c r="C5229" s="163" t="s">
        <v>491</v>
      </c>
      <c r="D5229" s="164">
        <v>1</v>
      </c>
      <c r="E5229" s="7">
        <v>235</v>
      </c>
      <c r="F5229" s="7">
        <v>0</v>
      </c>
      <c r="G5229" s="7">
        <v>0</v>
      </c>
      <c r="H5229" s="7">
        <v>0</v>
      </c>
      <c r="I5229" s="7">
        <v>235</v>
      </c>
      <c r="J5229" s="7">
        <v>0</v>
      </c>
      <c r="K5229" s="7">
        <v>235</v>
      </c>
      <c r="L5229" s="164">
        <v>1</v>
      </c>
      <c r="M5229" s="16">
        <v>0</v>
      </c>
      <c r="N5229" s="13">
        <v>46166</v>
      </c>
    </row>
    <row r="5230" spans="1:14" x14ac:dyDescent="0.15">
      <c r="A5230" s="163" t="s">
        <v>490</v>
      </c>
      <c r="B5230" s="164">
        <v>10223</v>
      </c>
      <c r="C5230" s="163" t="s">
        <v>491</v>
      </c>
      <c r="D5230" s="164">
        <v>1</v>
      </c>
      <c r="E5230" s="7">
        <v>275</v>
      </c>
      <c r="F5230" s="7">
        <v>0</v>
      </c>
      <c r="G5230" s="7">
        <v>0</v>
      </c>
      <c r="H5230" s="7">
        <v>0</v>
      </c>
      <c r="I5230" s="7">
        <v>275</v>
      </c>
      <c r="J5230" s="7">
        <v>0</v>
      </c>
      <c r="K5230" s="7">
        <v>275</v>
      </c>
      <c r="L5230" s="164">
        <v>1</v>
      </c>
      <c r="M5230" s="16">
        <v>0</v>
      </c>
      <c r="N5230" s="13">
        <v>46166</v>
      </c>
    </row>
    <row r="5231" spans="1:14" x14ac:dyDescent="0.15">
      <c r="A5231" s="163" t="s">
        <v>557</v>
      </c>
      <c r="B5231" s="164">
        <v>10368</v>
      </c>
      <c r="C5231" s="163" t="s">
        <v>9</v>
      </c>
      <c r="D5231" s="164">
        <v>1</v>
      </c>
      <c r="E5231" s="7">
        <v>265</v>
      </c>
      <c r="F5231" s="7">
        <v>0</v>
      </c>
      <c r="G5231" s="7">
        <v>0</v>
      </c>
      <c r="H5231" s="7">
        <v>0</v>
      </c>
      <c r="I5231" s="7">
        <v>265</v>
      </c>
      <c r="J5231" s="7">
        <v>0</v>
      </c>
      <c r="K5231" s="7">
        <v>265</v>
      </c>
      <c r="L5231" s="164">
        <v>1</v>
      </c>
      <c r="M5231" s="16">
        <v>0</v>
      </c>
      <c r="N5231" s="13">
        <v>46166</v>
      </c>
    </row>
    <row r="5232" spans="1:14" x14ac:dyDescent="0.15">
      <c r="A5232" s="163" t="s">
        <v>526</v>
      </c>
      <c r="B5232" s="164">
        <v>10363</v>
      </c>
      <c r="C5232" s="163" t="s">
        <v>9</v>
      </c>
      <c r="D5232" s="164">
        <v>1</v>
      </c>
      <c r="E5232" s="7">
        <v>265</v>
      </c>
      <c r="F5232" s="7">
        <v>0</v>
      </c>
      <c r="G5232" s="7">
        <v>0</v>
      </c>
      <c r="H5232" s="7">
        <v>35.5</v>
      </c>
      <c r="I5232" s="7">
        <v>229.5</v>
      </c>
      <c r="J5232" s="7">
        <v>0</v>
      </c>
      <c r="K5232" s="7">
        <v>229.5</v>
      </c>
      <c r="L5232" s="164">
        <v>1</v>
      </c>
      <c r="M5232" s="16">
        <v>0</v>
      </c>
      <c r="N5232" s="13">
        <v>46166</v>
      </c>
    </row>
    <row r="5233" spans="1:14" x14ac:dyDescent="0.15">
      <c r="A5233" s="163" t="s">
        <v>652</v>
      </c>
      <c r="B5233" s="164">
        <v>10007</v>
      </c>
      <c r="C5233" s="163" t="s">
        <v>9</v>
      </c>
      <c r="D5233" s="164">
        <v>1</v>
      </c>
      <c r="E5233" s="7">
        <v>275</v>
      </c>
      <c r="F5233" s="7">
        <v>0</v>
      </c>
      <c r="G5233" s="7">
        <v>0</v>
      </c>
      <c r="H5233" s="7">
        <v>10.050000000000001</v>
      </c>
      <c r="I5233" s="7">
        <v>264.95</v>
      </c>
      <c r="J5233" s="7">
        <v>0</v>
      </c>
      <c r="K5233" s="7">
        <v>264.95</v>
      </c>
      <c r="L5233" s="164">
        <v>1</v>
      </c>
      <c r="M5233" s="16">
        <v>0</v>
      </c>
      <c r="N5233" s="13">
        <v>46166</v>
      </c>
    </row>
    <row r="5234" spans="1:14" x14ac:dyDescent="0.15">
      <c r="A5234" s="163" t="s">
        <v>510</v>
      </c>
      <c r="B5234" s="164">
        <v>10043</v>
      </c>
      <c r="C5234" s="163" t="s">
        <v>19</v>
      </c>
      <c r="D5234" s="164">
        <v>1</v>
      </c>
      <c r="E5234" s="7">
        <v>310</v>
      </c>
      <c r="F5234" s="7">
        <v>0</v>
      </c>
      <c r="G5234" s="7">
        <v>0</v>
      </c>
      <c r="H5234" s="7">
        <v>0</v>
      </c>
      <c r="I5234" s="7">
        <v>310</v>
      </c>
      <c r="J5234" s="7">
        <v>0</v>
      </c>
      <c r="K5234" s="7">
        <v>310</v>
      </c>
      <c r="L5234" s="164">
        <v>1</v>
      </c>
      <c r="M5234" s="16">
        <v>0</v>
      </c>
      <c r="N5234" s="13">
        <v>46166</v>
      </c>
    </row>
    <row r="5235" spans="1:14" x14ac:dyDescent="0.15">
      <c r="A5235" s="163" t="s">
        <v>496</v>
      </c>
      <c r="B5235" s="164">
        <v>10360</v>
      </c>
      <c r="C5235" s="163" t="s">
        <v>19</v>
      </c>
      <c r="D5235" s="164">
        <v>1</v>
      </c>
      <c r="E5235" s="7">
        <v>385</v>
      </c>
      <c r="F5235" s="7">
        <v>0</v>
      </c>
      <c r="G5235" s="7">
        <v>0</v>
      </c>
      <c r="H5235" s="7">
        <v>14.06</v>
      </c>
      <c r="I5235" s="7">
        <v>370.94</v>
      </c>
      <c r="J5235" s="7">
        <v>0</v>
      </c>
      <c r="K5235" s="7">
        <v>370.94</v>
      </c>
      <c r="L5235" s="164">
        <v>1</v>
      </c>
      <c r="M5235" s="16">
        <v>0</v>
      </c>
      <c r="N5235" s="13">
        <v>46166</v>
      </c>
    </row>
    <row r="5236" spans="1:14" x14ac:dyDescent="0.15">
      <c r="A5236" s="163" t="s">
        <v>497</v>
      </c>
      <c r="B5236" s="164">
        <v>10359</v>
      </c>
      <c r="C5236" s="163" t="s">
        <v>19</v>
      </c>
      <c r="D5236" s="164">
        <v>1</v>
      </c>
      <c r="E5236" s="7">
        <v>385</v>
      </c>
      <c r="F5236" s="7">
        <v>0</v>
      </c>
      <c r="G5236" s="7">
        <v>0</v>
      </c>
      <c r="H5236" s="7">
        <v>14.07</v>
      </c>
      <c r="I5236" s="7">
        <v>370.93</v>
      </c>
      <c r="J5236" s="7">
        <v>0</v>
      </c>
      <c r="K5236" s="7">
        <v>370.93</v>
      </c>
      <c r="L5236" s="164">
        <v>1</v>
      </c>
      <c r="M5236" s="16">
        <v>0</v>
      </c>
      <c r="N5236" s="13">
        <v>46166</v>
      </c>
    </row>
    <row r="5237" spans="1:14" x14ac:dyDescent="0.15">
      <c r="A5237" s="163" t="s">
        <v>498</v>
      </c>
      <c r="B5237" s="164">
        <v>10356</v>
      </c>
      <c r="C5237" s="163" t="s">
        <v>19</v>
      </c>
      <c r="D5237" s="164">
        <v>1</v>
      </c>
      <c r="E5237" s="7">
        <v>360</v>
      </c>
      <c r="F5237" s="7">
        <v>0</v>
      </c>
      <c r="G5237" s="7">
        <v>0</v>
      </c>
      <c r="H5237" s="7">
        <v>13.15</v>
      </c>
      <c r="I5237" s="7">
        <v>346.85</v>
      </c>
      <c r="J5237" s="7">
        <v>0</v>
      </c>
      <c r="K5237" s="7">
        <v>346.85</v>
      </c>
      <c r="L5237" s="164">
        <v>1</v>
      </c>
      <c r="M5237" s="16">
        <v>0</v>
      </c>
      <c r="N5237" s="13">
        <v>46166</v>
      </c>
    </row>
    <row r="5238" spans="1:14" x14ac:dyDescent="0.15">
      <c r="A5238" s="163" t="s">
        <v>410</v>
      </c>
      <c r="B5238" s="164">
        <v>10263</v>
      </c>
      <c r="C5238" s="163" t="s">
        <v>399</v>
      </c>
      <c r="D5238" s="164">
        <v>1</v>
      </c>
      <c r="E5238" s="7">
        <v>0</v>
      </c>
      <c r="F5238" s="7">
        <v>0</v>
      </c>
      <c r="G5238" s="7">
        <v>0</v>
      </c>
      <c r="H5238" s="7">
        <v>0</v>
      </c>
      <c r="I5238" s="7">
        <v>0</v>
      </c>
      <c r="J5238" s="7">
        <v>0</v>
      </c>
      <c r="K5238" s="7">
        <v>0</v>
      </c>
      <c r="L5238" s="164">
        <v>0</v>
      </c>
      <c r="M5238" s="16">
        <v>0</v>
      </c>
      <c r="N5238" s="13">
        <v>46166</v>
      </c>
    </row>
    <row r="5239" spans="1:14" x14ac:dyDescent="0.15">
      <c r="A5239" s="163" t="s">
        <v>639</v>
      </c>
      <c r="B5239" s="164">
        <v>10551</v>
      </c>
      <c r="C5239" s="163" t="s">
        <v>399</v>
      </c>
      <c r="D5239" s="164">
        <v>2</v>
      </c>
      <c r="E5239" s="7">
        <v>0</v>
      </c>
      <c r="F5239" s="7">
        <v>0</v>
      </c>
      <c r="G5239" s="7">
        <v>0</v>
      </c>
      <c r="H5239" s="7">
        <v>0</v>
      </c>
      <c r="I5239" s="7">
        <v>0</v>
      </c>
      <c r="J5239" s="7">
        <v>0</v>
      </c>
      <c r="K5239" s="7">
        <v>0</v>
      </c>
      <c r="L5239" s="164">
        <v>0</v>
      </c>
      <c r="M5239" s="16">
        <v>0</v>
      </c>
      <c r="N5239" s="13">
        <v>46166</v>
      </c>
    </row>
    <row r="5240" spans="1:14" x14ac:dyDescent="0.15">
      <c r="A5240" s="163" t="s">
        <v>500</v>
      </c>
      <c r="B5240" s="164">
        <v>10494</v>
      </c>
      <c r="C5240" s="163" t="s">
        <v>98</v>
      </c>
      <c r="D5240" s="164">
        <v>1</v>
      </c>
      <c r="E5240" s="7">
        <v>38</v>
      </c>
      <c r="F5240" s="7">
        <v>0</v>
      </c>
      <c r="G5240" s="7">
        <v>0</v>
      </c>
      <c r="H5240" s="7">
        <v>0</v>
      </c>
      <c r="I5240" s="7">
        <v>38</v>
      </c>
      <c r="J5240" s="7">
        <v>0</v>
      </c>
      <c r="K5240" s="7">
        <v>38</v>
      </c>
      <c r="L5240" s="164">
        <v>1</v>
      </c>
      <c r="M5240" s="16">
        <v>0</v>
      </c>
      <c r="N5240" s="13">
        <v>46166</v>
      </c>
    </row>
    <row r="5241" spans="1:14" x14ac:dyDescent="0.15">
      <c r="A5241" s="163" t="s">
        <v>874</v>
      </c>
      <c r="B5241" s="164">
        <v>10746</v>
      </c>
      <c r="C5241" s="163" t="s">
        <v>727</v>
      </c>
      <c r="D5241" s="164">
        <v>1</v>
      </c>
      <c r="E5241" s="7">
        <v>209</v>
      </c>
      <c r="F5241" s="7">
        <v>0</v>
      </c>
      <c r="G5241" s="7">
        <v>0</v>
      </c>
      <c r="H5241" s="7">
        <v>7.63</v>
      </c>
      <c r="I5241" s="7">
        <v>201.37</v>
      </c>
      <c r="J5241" s="7">
        <v>0</v>
      </c>
      <c r="K5241" s="7">
        <v>201.37</v>
      </c>
      <c r="L5241" s="164">
        <v>1</v>
      </c>
      <c r="M5241" s="16">
        <v>0</v>
      </c>
      <c r="N5241" s="13">
        <v>46166</v>
      </c>
    </row>
    <row r="5242" spans="1:14" x14ac:dyDescent="0.15">
      <c r="A5242" s="163" t="s">
        <v>854</v>
      </c>
      <c r="B5242" s="164">
        <v>10539</v>
      </c>
      <c r="C5242" s="163" t="s">
        <v>399</v>
      </c>
      <c r="D5242" s="164">
        <v>1</v>
      </c>
      <c r="E5242" s="7">
        <v>0</v>
      </c>
      <c r="F5242" s="7">
        <v>0</v>
      </c>
      <c r="G5242" s="7">
        <v>0</v>
      </c>
      <c r="H5242" s="7">
        <v>0</v>
      </c>
      <c r="I5242" s="7">
        <v>0</v>
      </c>
      <c r="J5242" s="7">
        <v>0</v>
      </c>
      <c r="K5242" s="7">
        <v>0</v>
      </c>
      <c r="L5242" s="164">
        <v>0</v>
      </c>
      <c r="M5242" s="16">
        <v>0</v>
      </c>
      <c r="N5242" s="13">
        <v>46166</v>
      </c>
    </row>
    <row r="5243" spans="1:14" x14ac:dyDescent="0.15">
      <c r="A5243" s="163" t="s">
        <v>466</v>
      </c>
      <c r="B5243" s="164">
        <v>10749</v>
      </c>
      <c r="C5243" s="163" t="s">
        <v>727</v>
      </c>
      <c r="D5243" s="164">
        <v>3</v>
      </c>
      <c r="E5243" s="7">
        <v>537</v>
      </c>
      <c r="F5243" s="7">
        <v>0</v>
      </c>
      <c r="G5243" s="7">
        <v>0</v>
      </c>
      <c r="H5243" s="7">
        <v>16.649999999999999</v>
      </c>
      <c r="I5243" s="7">
        <v>520.35</v>
      </c>
      <c r="J5243" s="7">
        <v>0</v>
      </c>
      <c r="K5243" s="7">
        <v>520.35</v>
      </c>
      <c r="L5243" s="164">
        <v>1</v>
      </c>
      <c r="M5243" s="16">
        <v>0</v>
      </c>
      <c r="N5243" s="13">
        <v>46167</v>
      </c>
    </row>
    <row r="5244" spans="1:14" x14ac:dyDescent="0.15">
      <c r="A5244" s="163" t="s">
        <v>798</v>
      </c>
      <c r="B5244" s="164">
        <v>10660</v>
      </c>
      <c r="C5244" s="163" t="s">
        <v>9</v>
      </c>
      <c r="D5244" s="164">
        <v>1</v>
      </c>
      <c r="E5244" s="7">
        <v>265</v>
      </c>
      <c r="F5244" s="7">
        <v>0</v>
      </c>
      <c r="G5244" s="7">
        <v>0</v>
      </c>
      <c r="H5244" s="7">
        <v>0</v>
      </c>
      <c r="I5244" s="7">
        <v>265</v>
      </c>
      <c r="J5244" s="7">
        <v>0</v>
      </c>
      <c r="K5244" s="7">
        <v>265</v>
      </c>
      <c r="L5244" s="164">
        <v>1</v>
      </c>
      <c r="M5244" s="16">
        <v>0</v>
      </c>
      <c r="N5244" s="13">
        <v>46167</v>
      </c>
    </row>
    <row r="5245" spans="1:14" x14ac:dyDescent="0.15">
      <c r="A5245" s="163" t="s">
        <v>514</v>
      </c>
      <c r="B5245" s="164">
        <v>10398</v>
      </c>
      <c r="C5245" s="163" t="s">
        <v>32</v>
      </c>
      <c r="D5245" s="164">
        <v>1</v>
      </c>
      <c r="E5245" s="7">
        <v>625</v>
      </c>
      <c r="F5245" s="7">
        <v>0</v>
      </c>
      <c r="G5245" s="7">
        <v>0</v>
      </c>
      <c r="H5245" s="7">
        <v>0</v>
      </c>
      <c r="I5245" s="7">
        <v>625</v>
      </c>
      <c r="J5245" s="7">
        <v>0</v>
      </c>
      <c r="K5245" s="7">
        <v>625</v>
      </c>
      <c r="L5245" s="164">
        <v>1</v>
      </c>
      <c r="M5245" s="16">
        <v>0</v>
      </c>
      <c r="N5245" s="13">
        <v>46167</v>
      </c>
    </row>
    <row r="5246" spans="1:14" x14ac:dyDescent="0.15">
      <c r="A5246" s="163" t="s">
        <v>482</v>
      </c>
      <c r="B5246" s="164">
        <v>10109</v>
      </c>
      <c r="C5246" s="163" t="s">
        <v>483</v>
      </c>
      <c r="D5246" s="164">
        <v>1</v>
      </c>
      <c r="E5246" s="7">
        <v>275</v>
      </c>
      <c r="F5246" s="7">
        <v>0</v>
      </c>
      <c r="G5246" s="7">
        <v>0</v>
      </c>
      <c r="H5246" s="7">
        <v>0</v>
      </c>
      <c r="I5246" s="7">
        <v>275</v>
      </c>
      <c r="J5246" s="7">
        <v>0</v>
      </c>
      <c r="K5246" s="7">
        <v>275</v>
      </c>
      <c r="L5246" s="164">
        <v>1</v>
      </c>
      <c r="M5246" s="16">
        <v>0</v>
      </c>
      <c r="N5246" s="13">
        <v>46167</v>
      </c>
    </row>
    <row r="5247" spans="1:14" x14ac:dyDescent="0.15">
      <c r="A5247" s="163" t="s">
        <v>667</v>
      </c>
      <c r="B5247" s="164">
        <v>10018</v>
      </c>
      <c r="C5247" s="163" t="s">
        <v>481</v>
      </c>
      <c r="D5247" s="164">
        <v>1</v>
      </c>
      <c r="E5247" s="7">
        <v>255</v>
      </c>
      <c r="F5247" s="7">
        <v>0</v>
      </c>
      <c r="G5247" s="7">
        <v>0</v>
      </c>
      <c r="H5247" s="7">
        <v>0</v>
      </c>
      <c r="I5247" s="7">
        <v>255</v>
      </c>
      <c r="J5247" s="7">
        <v>0</v>
      </c>
      <c r="K5247" s="7">
        <v>255</v>
      </c>
      <c r="L5247" s="164">
        <v>1</v>
      </c>
      <c r="M5247" s="16">
        <v>0</v>
      </c>
      <c r="N5247" s="13">
        <v>46167</v>
      </c>
    </row>
    <row r="5248" spans="1:14" x14ac:dyDescent="0.15">
      <c r="A5248" s="163" t="s">
        <v>799</v>
      </c>
      <c r="B5248" s="164">
        <v>10444</v>
      </c>
      <c r="C5248" s="163" t="s">
        <v>99</v>
      </c>
      <c r="D5248" s="164">
        <v>2</v>
      </c>
      <c r="E5248" s="7">
        <v>150</v>
      </c>
      <c r="F5248" s="7">
        <v>0</v>
      </c>
      <c r="G5248" s="7">
        <v>0</v>
      </c>
      <c r="H5248" s="7">
        <v>0</v>
      </c>
      <c r="I5248" s="7">
        <v>150</v>
      </c>
      <c r="J5248" s="7">
        <v>0</v>
      </c>
      <c r="K5248" s="7">
        <v>150</v>
      </c>
      <c r="L5248" s="164">
        <v>1</v>
      </c>
      <c r="M5248" s="16">
        <v>0</v>
      </c>
      <c r="N5248" s="13">
        <v>46167</v>
      </c>
    </row>
    <row r="5249" spans="1:14" x14ac:dyDescent="0.15">
      <c r="A5249" s="163" t="s">
        <v>487</v>
      </c>
      <c r="B5249" s="164">
        <v>10442</v>
      </c>
      <c r="C5249" s="163" t="s">
        <v>99</v>
      </c>
      <c r="D5249" s="164">
        <v>1</v>
      </c>
      <c r="E5249" s="7">
        <v>83</v>
      </c>
      <c r="F5249" s="7">
        <v>0</v>
      </c>
      <c r="G5249" s="7">
        <v>0</v>
      </c>
      <c r="H5249" s="7">
        <v>13.3</v>
      </c>
      <c r="I5249" s="7">
        <v>69.7</v>
      </c>
      <c r="J5249" s="7">
        <v>0</v>
      </c>
      <c r="K5249" s="7">
        <v>69.7</v>
      </c>
      <c r="L5249" s="164">
        <v>1</v>
      </c>
      <c r="M5249" s="16">
        <v>0</v>
      </c>
      <c r="N5249" s="13">
        <v>46167</v>
      </c>
    </row>
    <row r="5250" spans="1:14" x14ac:dyDescent="0.15">
      <c r="A5250" s="163" t="s">
        <v>523</v>
      </c>
      <c r="B5250" s="164">
        <v>10446</v>
      </c>
      <c r="C5250" s="163" t="s">
        <v>99</v>
      </c>
      <c r="D5250" s="164">
        <v>4</v>
      </c>
      <c r="E5250" s="7">
        <v>780</v>
      </c>
      <c r="F5250" s="7">
        <v>0</v>
      </c>
      <c r="G5250" s="7">
        <v>0</v>
      </c>
      <c r="H5250" s="7">
        <v>0</v>
      </c>
      <c r="I5250" s="7">
        <v>780</v>
      </c>
      <c r="J5250" s="7">
        <v>0</v>
      </c>
      <c r="K5250" s="7">
        <v>780</v>
      </c>
      <c r="L5250" s="164">
        <v>1</v>
      </c>
      <c r="M5250" s="16">
        <v>0</v>
      </c>
      <c r="N5250" s="13">
        <v>46167</v>
      </c>
    </row>
    <row r="5251" spans="1:14" x14ac:dyDescent="0.15">
      <c r="A5251" s="163" t="s">
        <v>757</v>
      </c>
      <c r="B5251" s="164">
        <v>10488</v>
      </c>
      <c r="C5251" s="163" t="s">
        <v>99</v>
      </c>
      <c r="D5251" s="164">
        <v>1</v>
      </c>
      <c r="E5251" s="7">
        <v>135</v>
      </c>
      <c r="F5251" s="7">
        <v>0</v>
      </c>
      <c r="G5251" s="7">
        <v>0</v>
      </c>
      <c r="H5251" s="7">
        <v>0</v>
      </c>
      <c r="I5251" s="7">
        <v>135</v>
      </c>
      <c r="J5251" s="7">
        <v>0</v>
      </c>
      <c r="K5251" s="7">
        <v>135</v>
      </c>
      <c r="L5251" s="164">
        <v>1</v>
      </c>
      <c r="M5251" s="16">
        <v>0</v>
      </c>
      <c r="N5251" s="13">
        <v>46167</v>
      </c>
    </row>
    <row r="5252" spans="1:14" x14ac:dyDescent="0.15">
      <c r="A5252" s="163" t="s">
        <v>542</v>
      </c>
      <c r="B5252" s="164">
        <v>10436</v>
      </c>
      <c r="C5252" s="163" t="s">
        <v>99</v>
      </c>
      <c r="D5252" s="164">
        <v>1</v>
      </c>
      <c r="E5252" s="7">
        <v>45</v>
      </c>
      <c r="F5252" s="7">
        <v>0</v>
      </c>
      <c r="G5252" s="7">
        <v>0</v>
      </c>
      <c r="H5252" s="7">
        <v>4.1900000000000004</v>
      </c>
      <c r="I5252" s="7">
        <v>40.81</v>
      </c>
      <c r="J5252" s="7">
        <v>0</v>
      </c>
      <c r="K5252" s="7">
        <v>40.81</v>
      </c>
      <c r="L5252" s="164">
        <v>1</v>
      </c>
      <c r="M5252" s="16">
        <v>0</v>
      </c>
      <c r="N5252" s="13">
        <v>46167</v>
      </c>
    </row>
    <row r="5253" spans="1:14" x14ac:dyDescent="0.15">
      <c r="A5253" s="163" t="s">
        <v>594</v>
      </c>
      <c r="B5253" s="164">
        <v>10212</v>
      </c>
      <c r="C5253" s="163" t="s">
        <v>491</v>
      </c>
      <c r="D5253" s="164">
        <v>1</v>
      </c>
      <c r="E5253" s="7">
        <v>245</v>
      </c>
      <c r="F5253" s="7">
        <v>0</v>
      </c>
      <c r="G5253" s="7">
        <v>0</v>
      </c>
      <c r="H5253" s="7">
        <v>0</v>
      </c>
      <c r="I5253" s="7">
        <v>245</v>
      </c>
      <c r="J5253" s="7">
        <v>0</v>
      </c>
      <c r="K5253" s="7">
        <v>245</v>
      </c>
      <c r="L5253" s="164">
        <v>1</v>
      </c>
      <c r="M5253" s="16">
        <v>0</v>
      </c>
      <c r="N5253" s="13">
        <v>46167</v>
      </c>
    </row>
    <row r="5254" spans="1:14" x14ac:dyDescent="0.15">
      <c r="A5254" s="163" t="s">
        <v>562</v>
      </c>
      <c r="B5254" s="164">
        <v>10218</v>
      </c>
      <c r="C5254" s="163" t="s">
        <v>491</v>
      </c>
      <c r="D5254" s="164">
        <v>1</v>
      </c>
      <c r="E5254" s="7">
        <v>245</v>
      </c>
      <c r="F5254" s="7">
        <v>0</v>
      </c>
      <c r="G5254" s="7">
        <v>0</v>
      </c>
      <c r="H5254" s="7">
        <v>0</v>
      </c>
      <c r="I5254" s="7">
        <v>245</v>
      </c>
      <c r="J5254" s="7">
        <v>0</v>
      </c>
      <c r="K5254" s="7">
        <v>245</v>
      </c>
      <c r="L5254" s="164">
        <v>1</v>
      </c>
      <c r="M5254" s="16">
        <v>0</v>
      </c>
      <c r="N5254" s="13">
        <v>46167</v>
      </c>
    </row>
    <row r="5255" spans="1:14" x14ac:dyDescent="0.15">
      <c r="A5255" s="163" t="s">
        <v>492</v>
      </c>
      <c r="B5255" s="164">
        <v>10216</v>
      </c>
      <c r="C5255" s="163" t="s">
        <v>491</v>
      </c>
      <c r="D5255" s="164">
        <v>1</v>
      </c>
      <c r="E5255" s="7">
        <v>245</v>
      </c>
      <c r="F5255" s="7">
        <v>0</v>
      </c>
      <c r="G5255" s="7">
        <v>0</v>
      </c>
      <c r="H5255" s="7">
        <v>0</v>
      </c>
      <c r="I5255" s="7">
        <v>245</v>
      </c>
      <c r="J5255" s="7">
        <v>0</v>
      </c>
      <c r="K5255" s="7">
        <v>245</v>
      </c>
      <c r="L5255" s="164">
        <v>1</v>
      </c>
      <c r="M5255" s="16">
        <v>0</v>
      </c>
      <c r="N5255" s="13">
        <v>46167</v>
      </c>
    </row>
    <row r="5256" spans="1:14" x14ac:dyDescent="0.15">
      <c r="A5256" s="163" t="s">
        <v>493</v>
      </c>
      <c r="B5256" s="164">
        <v>10264</v>
      </c>
      <c r="C5256" s="163" t="s">
        <v>9</v>
      </c>
      <c r="D5256" s="164">
        <v>4</v>
      </c>
      <c r="E5256" s="7">
        <v>760</v>
      </c>
      <c r="F5256" s="7">
        <v>0</v>
      </c>
      <c r="G5256" s="7">
        <v>0</v>
      </c>
      <c r="H5256" s="7">
        <v>17.670000000000002</v>
      </c>
      <c r="I5256" s="7">
        <v>742.33</v>
      </c>
      <c r="J5256" s="7">
        <v>0</v>
      </c>
      <c r="K5256" s="7">
        <v>742.33</v>
      </c>
      <c r="L5256" s="164">
        <v>1</v>
      </c>
      <c r="M5256" s="16">
        <v>0</v>
      </c>
      <c r="N5256" s="13">
        <v>46167</v>
      </c>
    </row>
    <row r="5257" spans="1:14" x14ac:dyDescent="0.15">
      <c r="A5257" s="163" t="s">
        <v>507</v>
      </c>
      <c r="B5257" s="164">
        <v>10373</v>
      </c>
      <c r="C5257" s="163" t="s">
        <v>9</v>
      </c>
      <c r="D5257" s="164">
        <v>1</v>
      </c>
      <c r="E5257" s="7">
        <v>275</v>
      </c>
      <c r="F5257" s="7">
        <v>0</v>
      </c>
      <c r="G5257" s="7">
        <v>0</v>
      </c>
      <c r="H5257" s="7">
        <v>0</v>
      </c>
      <c r="I5257" s="7">
        <v>275</v>
      </c>
      <c r="J5257" s="7">
        <v>0</v>
      </c>
      <c r="K5257" s="7">
        <v>275</v>
      </c>
      <c r="L5257" s="164">
        <v>1</v>
      </c>
      <c r="M5257" s="16">
        <v>0</v>
      </c>
      <c r="N5257" s="13">
        <v>46167</v>
      </c>
    </row>
    <row r="5258" spans="1:14" x14ac:dyDescent="0.15">
      <c r="A5258" s="163" t="s">
        <v>526</v>
      </c>
      <c r="B5258" s="164">
        <v>10363</v>
      </c>
      <c r="C5258" s="163" t="s">
        <v>9</v>
      </c>
      <c r="D5258" s="164">
        <v>1</v>
      </c>
      <c r="E5258" s="7">
        <v>265</v>
      </c>
      <c r="F5258" s="7">
        <v>0</v>
      </c>
      <c r="G5258" s="7">
        <v>0</v>
      </c>
      <c r="H5258" s="7">
        <v>0</v>
      </c>
      <c r="I5258" s="7">
        <v>265</v>
      </c>
      <c r="J5258" s="7">
        <v>0</v>
      </c>
      <c r="K5258" s="7">
        <v>265</v>
      </c>
      <c r="L5258" s="164">
        <v>1</v>
      </c>
      <c r="M5258" s="16">
        <v>0</v>
      </c>
      <c r="N5258" s="13">
        <v>46167</v>
      </c>
    </row>
    <row r="5259" spans="1:14" x14ac:dyDescent="0.15">
      <c r="A5259" s="163" t="s">
        <v>652</v>
      </c>
      <c r="B5259" s="164">
        <v>10007</v>
      </c>
      <c r="C5259" s="163" t="s">
        <v>9</v>
      </c>
      <c r="D5259" s="164">
        <v>1</v>
      </c>
      <c r="E5259" s="7">
        <v>275</v>
      </c>
      <c r="F5259" s="7">
        <v>0</v>
      </c>
      <c r="G5259" s="7">
        <v>0</v>
      </c>
      <c r="H5259" s="7">
        <v>0</v>
      </c>
      <c r="I5259" s="7">
        <v>275</v>
      </c>
      <c r="J5259" s="7">
        <v>0</v>
      </c>
      <c r="K5259" s="7">
        <v>275</v>
      </c>
      <c r="L5259" s="164">
        <v>1</v>
      </c>
      <c r="M5259" s="16">
        <v>0</v>
      </c>
      <c r="N5259" s="13">
        <v>46167</v>
      </c>
    </row>
    <row r="5260" spans="1:14" x14ac:dyDescent="0.15">
      <c r="A5260" s="163" t="s">
        <v>508</v>
      </c>
      <c r="B5260" s="164">
        <v>10370</v>
      </c>
      <c r="C5260" s="163" t="s">
        <v>9</v>
      </c>
      <c r="D5260" s="164">
        <v>1</v>
      </c>
      <c r="E5260" s="7">
        <v>310</v>
      </c>
      <c r="F5260" s="7">
        <v>0</v>
      </c>
      <c r="G5260" s="7">
        <v>0</v>
      </c>
      <c r="H5260" s="7">
        <v>0</v>
      </c>
      <c r="I5260" s="7">
        <v>310</v>
      </c>
      <c r="J5260" s="7">
        <v>0</v>
      </c>
      <c r="K5260" s="7">
        <v>310</v>
      </c>
      <c r="L5260" s="164">
        <v>1</v>
      </c>
      <c r="M5260" s="16">
        <v>0</v>
      </c>
      <c r="N5260" s="13">
        <v>46167</v>
      </c>
    </row>
    <row r="5261" spans="1:14" x14ac:dyDescent="0.15">
      <c r="A5261" s="163" t="s">
        <v>496</v>
      </c>
      <c r="B5261" s="164">
        <v>10360</v>
      </c>
      <c r="C5261" s="163" t="s">
        <v>19</v>
      </c>
      <c r="D5261" s="164">
        <v>1</v>
      </c>
      <c r="E5261" s="7">
        <v>385</v>
      </c>
      <c r="F5261" s="7">
        <v>0</v>
      </c>
      <c r="G5261" s="7">
        <v>0</v>
      </c>
      <c r="H5261" s="7">
        <v>0</v>
      </c>
      <c r="I5261" s="7">
        <v>385</v>
      </c>
      <c r="J5261" s="7">
        <v>0</v>
      </c>
      <c r="K5261" s="7">
        <v>385</v>
      </c>
      <c r="L5261" s="164">
        <v>1</v>
      </c>
      <c r="M5261" s="16">
        <v>0</v>
      </c>
      <c r="N5261" s="13">
        <v>46167</v>
      </c>
    </row>
    <row r="5262" spans="1:14" x14ac:dyDescent="0.15">
      <c r="A5262" s="163" t="s">
        <v>498</v>
      </c>
      <c r="B5262" s="164">
        <v>10356</v>
      </c>
      <c r="C5262" s="163" t="s">
        <v>19</v>
      </c>
      <c r="D5262" s="164">
        <v>1</v>
      </c>
      <c r="E5262" s="7">
        <v>360</v>
      </c>
      <c r="F5262" s="7">
        <v>0</v>
      </c>
      <c r="G5262" s="7">
        <v>0</v>
      </c>
      <c r="H5262" s="7">
        <v>33.49</v>
      </c>
      <c r="I5262" s="7">
        <v>326.51</v>
      </c>
      <c r="J5262" s="7">
        <v>0</v>
      </c>
      <c r="K5262" s="7">
        <v>326.51</v>
      </c>
      <c r="L5262" s="164">
        <v>1</v>
      </c>
      <c r="M5262" s="16">
        <v>0</v>
      </c>
      <c r="N5262" s="13">
        <v>46167</v>
      </c>
    </row>
    <row r="5263" spans="1:14" x14ac:dyDescent="0.15">
      <c r="A5263" s="163" t="s">
        <v>546</v>
      </c>
      <c r="B5263" s="164">
        <v>10391</v>
      </c>
      <c r="C5263" s="163" t="s">
        <v>31</v>
      </c>
      <c r="D5263" s="164">
        <v>1</v>
      </c>
      <c r="E5263" s="7">
        <v>325</v>
      </c>
      <c r="F5263" s="7">
        <v>0</v>
      </c>
      <c r="G5263" s="7">
        <v>0</v>
      </c>
      <c r="H5263" s="7">
        <v>0</v>
      </c>
      <c r="I5263" s="7">
        <v>325</v>
      </c>
      <c r="J5263" s="7">
        <v>0</v>
      </c>
      <c r="K5263" s="7">
        <v>325</v>
      </c>
      <c r="L5263" s="164">
        <v>1</v>
      </c>
      <c r="M5263" s="16">
        <v>0</v>
      </c>
      <c r="N5263" s="13">
        <v>46167</v>
      </c>
    </row>
    <row r="5264" spans="1:14" x14ac:dyDescent="0.15">
      <c r="A5264" s="163" t="s">
        <v>739</v>
      </c>
      <c r="B5264" s="164">
        <v>10653</v>
      </c>
      <c r="C5264" s="163" t="s">
        <v>4</v>
      </c>
      <c r="D5264" s="164">
        <v>1</v>
      </c>
      <c r="E5264" s="7">
        <v>275</v>
      </c>
      <c r="F5264" s="7">
        <v>0</v>
      </c>
      <c r="G5264" s="7">
        <v>0</v>
      </c>
      <c r="H5264" s="7">
        <v>0</v>
      </c>
      <c r="I5264" s="7">
        <v>275</v>
      </c>
      <c r="J5264" s="7">
        <v>0</v>
      </c>
      <c r="K5264" s="7">
        <v>275</v>
      </c>
      <c r="L5264" s="164">
        <v>1</v>
      </c>
      <c r="M5264" s="16">
        <v>0</v>
      </c>
      <c r="N5264" s="13">
        <v>46167</v>
      </c>
    </row>
    <row r="5265" spans="1:14" x14ac:dyDescent="0.15">
      <c r="A5265" s="163" t="s">
        <v>565</v>
      </c>
      <c r="B5265" s="164">
        <v>10403</v>
      </c>
      <c r="C5265" s="163" t="s">
        <v>35</v>
      </c>
      <c r="D5265" s="164">
        <v>1</v>
      </c>
      <c r="E5265" s="7">
        <v>335</v>
      </c>
      <c r="F5265" s="7">
        <v>0</v>
      </c>
      <c r="G5265" s="7">
        <v>0</v>
      </c>
      <c r="H5265" s="7">
        <v>53.7</v>
      </c>
      <c r="I5265" s="7">
        <v>281.3</v>
      </c>
      <c r="J5265" s="7">
        <v>0</v>
      </c>
      <c r="K5265" s="7">
        <v>281.3</v>
      </c>
      <c r="L5265" s="164">
        <v>1</v>
      </c>
      <c r="M5265" s="16">
        <v>0</v>
      </c>
      <c r="N5265" s="13">
        <v>46167</v>
      </c>
    </row>
    <row r="5266" spans="1:14" x14ac:dyDescent="0.15">
      <c r="A5266" s="163" t="s">
        <v>820</v>
      </c>
      <c r="B5266" s="164">
        <v>10250</v>
      </c>
      <c r="C5266" s="163" t="s">
        <v>399</v>
      </c>
      <c r="D5266" s="164">
        <v>1</v>
      </c>
      <c r="E5266" s="7">
        <v>0</v>
      </c>
      <c r="F5266" s="7">
        <v>0</v>
      </c>
      <c r="G5266" s="7">
        <v>0</v>
      </c>
      <c r="H5266" s="7">
        <v>0</v>
      </c>
      <c r="I5266" s="7">
        <v>0</v>
      </c>
      <c r="J5266" s="7">
        <v>0</v>
      </c>
      <c r="K5266" s="7">
        <v>0</v>
      </c>
      <c r="L5266" s="164">
        <v>0</v>
      </c>
      <c r="M5266" s="16">
        <v>0</v>
      </c>
      <c r="N5266" s="13">
        <v>46167</v>
      </c>
    </row>
    <row r="5267" spans="1:14" x14ac:dyDescent="0.15">
      <c r="A5267" s="163" t="s">
        <v>464</v>
      </c>
      <c r="B5267" s="164">
        <v>10281</v>
      </c>
      <c r="C5267" s="163" t="s">
        <v>399</v>
      </c>
      <c r="D5267" s="164">
        <v>1</v>
      </c>
      <c r="E5267" s="7">
        <v>0</v>
      </c>
      <c r="F5267" s="7">
        <v>0</v>
      </c>
      <c r="G5267" s="7">
        <v>0</v>
      </c>
      <c r="H5267" s="7">
        <v>0</v>
      </c>
      <c r="I5267" s="7">
        <v>0</v>
      </c>
      <c r="J5267" s="7">
        <v>0</v>
      </c>
      <c r="K5267" s="7">
        <v>0</v>
      </c>
      <c r="L5267" s="164">
        <v>0</v>
      </c>
      <c r="M5267" s="16">
        <v>0</v>
      </c>
      <c r="N5267" s="13">
        <v>46167</v>
      </c>
    </row>
    <row r="5268" spans="1:14" x14ac:dyDescent="0.15">
      <c r="A5268" s="163" t="s">
        <v>115</v>
      </c>
      <c r="B5268" s="164">
        <v>10489</v>
      </c>
      <c r="C5268" s="163" t="s">
        <v>98</v>
      </c>
      <c r="D5268" s="164">
        <v>4</v>
      </c>
      <c r="E5268" s="7">
        <v>180</v>
      </c>
      <c r="F5268" s="7">
        <v>0</v>
      </c>
      <c r="G5268" s="7">
        <v>0</v>
      </c>
      <c r="H5268" s="7">
        <v>0</v>
      </c>
      <c r="I5268" s="7">
        <v>180</v>
      </c>
      <c r="J5268" s="7">
        <v>0</v>
      </c>
      <c r="K5268" s="7">
        <v>180</v>
      </c>
      <c r="L5268" s="164">
        <v>1</v>
      </c>
      <c r="M5268" s="16">
        <v>0</v>
      </c>
      <c r="N5268" s="13">
        <v>46167</v>
      </c>
    </row>
    <row r="5269" spans="1:14" x14ac:dyDescent="0.15">
      <c r="A5269" s="163" t="s">
        <v>854</v>
      </c>
      <c r="B5269" s="164">
        <v>10539</v>
      </c>
      <c r="C5269" s="163" t="s">
        <v>399</v>
      </c>
      <c r="D5269" s="164">
        <v>1</v>
      </c>
      <c r="E5269" s="7">
        <v>0</v>
      </c>
      <c r="F5269" s="7">
        <v>0</v>
      </c>
      <c r="G5269" s="7">
        <v>0</v>
      </c>
      <c r="H5269" s="7">
        <v>0</v>
      </c>
      <c r="I5269" s="7">
        <v>0</v>
      </c>
      <c r="J5269" s="7">
        <v>0</v>
      </c>
      <c r="K5269" s="7">
        <v>0</v>
      </c>
      <c r="L5269" s="164">
        <v>0</v>
      </c>
      <c r="M5269" s="16">
        <v>0</v>
      </c>
      <c r="N5269" s="13">
        <v>46167</v>
      </c>
    </row>
    <row r="5270" spans="1:14" x14ac:dyDescent="0.15">
      <c r="A5270" s="163" t="s">
        <v>914</v>
      </c>
      <c r="B5270" s="164">
        <v>106417</v>
      </c>
      <c r="C5270" s="163" t="s">
        <v>399</v>
      </c>
      <c r="D5270" s="164">
        <v>1</v>
      </c>
      <c r="E5270" s="7">
        <v>0</v>
      </c>
      <c r="F5270" s="7">
        <v>0</v>
      </c>
      <c r="G5270" s="7">
        <v>0</v>
      </c>
      <c r="H5270" s="7">
        <v>0</v>
      </c>
      <c r="I5270" s="7">
        <v>0</v>
      </c>
      <c r="J5270" s="7">
        <v>0</v>
      </c>
      <c r="K5270" s="7">
        <v>0</v>
      </c>
      <c r="L5270" s="164">
        <v>0</v>
      </c>
      <c r="M5270" s="16">
        <v>0</v>
      </c>
      <c r="N5270" s="13">
        <v>46168</v>
      </c>
    </row>
    <row r="5271" spans="1:14" x14ac:dyDescent="0.15">
      <c r="A5271" s="163" t="s">
        <v>902</v>
      </c>
      <c r="B5271" s="164">
        <v>10925</v>
      </c>
      <c r="C5271" s="163" t="s">
        <v>727</v>
      </c>
      <c r="D5271" s="164">
        <v>1</v>
      </c>
      <c r="E5271" s="7">
        <v>149</v>
      </c>
      <c r="F5271" s="7">
        <v>0</v>
      </c>
      <c r="G5271" s="7">
        <v>0</v>
      </c>
      <c r="H5271" s="7">
        <v>0</v>
      </c>
      <c r="I5271" s="7">
        <v>149</v>
      </c>
      <c r="J5271" s="7">
        <v>0</v>
      </c>
      <c r="K5271" s="7">
        <v>149</v>
      </c>
      <c r="L5271" s="164">
        <v>1</v>
      </c>
      <c r="M5271" s="16">
        <v>0</v>
      </c>
      <c r="N5271" s="13">
        <v>46168</v>
      </c>
    </row>
    <row r="5272" spans="1:14" x14ac:dyDescent="0.15">
      <c r="A5272" s="163" t="s">
        <v>738</v>
      </c>
      <c r="B5272" s="164">
        <v>10073</v>
      </c>
      <c r="C5272" s="163" t="s">
        <v>541</v>
      </c>
      <c r="D5272" s="164">
        <v>1</v>
      </c>
      <c r="E5272" s="7">
        <v>335</v>
      </c>
      <c r="F5272" s="7">
        <v>0</v>
      </c>
      <c r="G5272" s="7">
        <v>0</v>
      </c>
      <c r="H5272" s="7">
        <v>67</v>
      </c>
      <c r="I5272" s="7">
        <v>268</v>
      </c>
      <c r="J5272" s="7">
        <v>0</v>
      </c>
      <c r="K5272" s="7">
        <v>268</v>
      </c>
      <c r="L5272" s="164">
        <v>1</v>
      </c>
      <c r="M5272" s="16">
        <v>0</v>
      </c>
      <c r="N5272" s="13">
        <v>46168</v>
      </c>
    </row>
    <row r="5273" spans="1:14" x14ac:dyDescent="0.15">
      <c r="A5273" s="163" t="s">
        <v>488</v>
      </c>
      <c r="B5273" s="164">
        <v>10440</v>
      </c>
      <c r="C5273" s="163" t="s">
        <v>99</v>
      </c>
      <c r="D5273" s="164">
        <v>1</v>
      </c>
      <c r="E5273" s="7">
        <v>88</v>
      </c>
      <c r="F5273" s="7">
        <v>0</v>
      </c>
      <c r="G5273" s="7">
        <v>0</v>
      </c>
      <c r="H5273" s="7">
        <v>0</v>
      </c>
      <c r="I5273" s="7">
        <v>88</v>
      </c>
      <c r="J5273" s="7">
        <v>0</v>
      </c>
      <c r="K5273" s="7">
        <v>88</v>
      </c>
      <c r="L5273" s="164">
        <v>1</v>
      </c>
      <c r="M5273" s="16">
        <v>0</v>
      </c>
      <c r="N5273" s="13">
        <v>46168</v>
      </c>
    </row>
    <row r="5274" spans="1:14" x14ac:dyDescent="0.15">
      <c r="A5274" s="163" t="s">
        <v>489</v>
      </c>
      <c r="B5274" s="164">
        <v>10445</v>
      </c>
      <c r="C5274" s="163" t="s">
        <v>99</v>
      </c>
      <c r="D5274" s="164">
        <v>1</v>
      </c>
      <c r="E5274" s="7">
        <v>195</v>
      </c>
      <c r="F5274" s="7">
        <v>0</v>
      </c>
      <c r="G5274" s="7">
        <v>0</v>
      </c>
      <c r="H5274" s="7">
        <v>0</v>
      </c>
      <c r="I5274" s="7">
        <v>195</v>
      </c>
      <c r="J5274" s="7">
        <v>0</v>
      </c>
      <c r="K5274" s="7">
        <v>195</v>
      </c>
      <c r="L5274" s="164">
        <v>1</v>
      </c>
      <c r="M5274" s="16">
        <v>0</v>
      </c>
      <c r="N5274" s="13">
        <v>46168</v>
      </c>
    </row>
    <row r="5275" spans="1:14" x14ac:dyDescent="0.15">
      <c r="A5275" s="163" t="s">
        <v>551</v>
      </c>
      <c r="B5275" s="164">
        <v>10437</v>
      </c>
      <c r="C5275" s="163" t="s">
        <v>99</v>
      </c>
      <c r="D5275" s="164">
        <v>1</v>
      </c>
      <c r="E5275" s="7">
        <v>105</v>
      </c>
      <c r="F5275" s="7">
        <v>0</v>
      </c>
      <c r="G5275" s="7">
        <v>0</v>
      </c>
      <c r="H5275" s="7">
        <v>13.31</v>
      </c>
      <c r="I5275" s="7">
        <v>91.69</v>
      </c>
      <c r="J5275" s="7">
        <v>0</v>
      </c>
      <c r="K5275" s="7">
        <v>91.69</v>
      </c>
      <c r="L5275" s="164">
        <v>1</v>
      </c>
      <c r="M5275" s="16">
        <v>0</v>
      </c>
      <c r="N5275" s="13">
        <v>46168</v>
      </c>
    </row>
    <row r="5276" spans="1:14" x14ac:dyDescent="0.15">
      <c r="A5276" s="163" t="s">
        <v>544</v>
      </c>
      <c r="B5276" s="164">
        <v>10375</v>
      </c>
      <c r="C5276" s="163" t="s">
        <v>9</v>
      </c>
      <c r="D5276" s="164">
        <v>1</v>
      </c>
      <c r="E5276" s="7">
        <v>255</v>
      </c>
      <c r="F5276" s="7">
        <v>0</v>
      </c>
      <c r="G5276" s="7">
        <v>0</v>
      </c>
      <c r="H5276" s="7">
        <v>0</v>
      </c>
      <c r="I5276" s="7">
        <v>255</v>
      </c>
      <c r="J5276" s="7">
        <v>0</v>
      </c>
      <c r="K5276" s="7">
        <v>255</v>
      </c>
      <c r="L5276" s="164">
        <v>1</v>
      </c>
      <c r="M5276" s="16">
        <v>0</v>
      </c>
      <c r="N5276" s="13">
        <v>46168</v>
      </c>
    </row>
    <row r="5277" spans="1:14" x14ac:dyDescent="0.15">
      <c r="A5277" s="163" t="s">
        <v>527</v>
      </c>
      <c r="B5277" s="164">
        <v>10382</v>
      </c>
      <c r="C5277" s="163" t="s">
        <v>9</v>
      </c>
      <c r="D5277" s="164">
        <v>1</v>
      </c>
      <c r="E5277" s="7">
        <v>235</v>
      </c>
      <c r="F5277" s="7">
        <v>0</v>
      </c>
      <c r="G5277" s="7">
        <v>0</v>
      </c>
      <c r="H5277" s="7">
        <v>0</v>
      </c>
      <c r="I5277" s="7">
        <v>235</v>
      </c>
      <c r="J5277" s="7">
        <v>0</v>
      </c>
      <c r="K5277" s="7">
        <v>235</v>
      </c>
      <c r="L5277" s="164">
        <v>1</v>
      </c>
      <c r="M5277" s="16">
        <v>0</v>
      </c>
      <c r="N5277" s="13">
        <v>46168</v>
      </c>
    </row>
    <row r="5278" spans="1:14" x14ac:dyDescent="0.15">
      <c r="A5278" s="163" t="s">
        <v>495</v>
      </c>
      <c r="B5278" s="164">
        <v>10354</v>
      </c>
      <c r="C5278" s="163" t="s">
        <v>19</v>
      </c>
      <c r="D5278" s="164">
        <v>1</v>
      </c>
      <c r="E5278" s="7">
        <v>350</v>
      </c>
      <c r="F5278" s="7">
        <v>0</v>
      </c>
      <c r="G5278" s="7">
        <v>0</v>
      </c>
      <c r="H5278" s="7">
        <v>0</v>
      </c>
      <c r="I5278" s="7">
        <v>350</v>
      </c>
      <c r="J5278" s="7">
        <v>0</v>
      </c>
      <c r="K5278" s="7">
        <v>350</v>
      </c>
      <c r="L5278" s="164">
        <v>1</v>
      </c>
      <c r="M5278" s="16">
        <v>0</v>
      </c>
      <c r="N5278" s="13">
        <v>46168</v>
      </c>
    </row>
    <row r="5279" spans="1:14" x14ac:dyDescent="0.15">
      <c r="A5279" s="163" t="s">
        <v>529</v>
      </c>
      <c r="B5279" s="164">
        <v>10353</v>
      </c>
      <c r="C5279" s="163" t="s">
        <v>19</v>
      </c>
      <c r="D5279" s="164">
        <v>1</v>
      </c>
      <c r="E5279" s="7">
        <v>350</v>
      </c>
      <c r="F5279" s="7">
        <v>0</v>
      </c>
      <c r="G5279" s="7">
        <v>0</v>
      </c>
      <c r="H5279" s="7">
        <v>0</v>
      </c>
      <c r="I5279" s="7">
        <v>350</v>
      </c>
      <c r="J5279" s="7">
        <v>0</v>
      </c>
      <c r="K5279" s="7">
        <v>350</v>
      </c>
      <c r="L5279" s="164">
        <v>1</v>
      </c>
      <c r="M5279" s="16">
        <v>0</v>
      </c>
      <c r="N5279" s="13">
        <v>46168</v>
      </c>
    </row>
    <row r="5280" spans="1:14" x14ac:dyDescent="0.15">
      <c r="A5280" s="163" t="s">
        <v>498</v>
      </c>
      <c r="B5280" s="164">
        <v>10356</v>
      </c>
      <c r="C5280" s="163" t="s">
        <v>19</v>
      </c>
      <c r="D5280" s="164">
        <v>2</v>
      </c>
      <c r="E5280" s="7">
        <v>720</v>
      </c>
      <c r="F5280" s="7">
        <v>0</v>
      </c>
      <c r="G5280" s="7">
        <v>0</v>
      </c>
      <c r="H5280" s="7">
        <v>0</v>
      </c>
      <c r="I5280" s="7">
        <v>720</v>
      </c>
      <c r="J5280" s="7">
        <v>0</v>
      </c>
      <c r="K5280" s="7">
        <v>720</v>
      </c>
      <c r="L5280" s="164">
        <v>1</v>
      </c>
      <c r="M5280" s="16">
        <v>0</v>
      </c>
      <c r="N5280" s="13">
        <v>46168</v>
      </c>
    </row>
    <row r="5281" spans="1:14" x14ac:dyDescent="0.15">
      <c r="A5281" s="163" t="s">
        <v>512</v>
      </c>
      <c r="B5281" s="164">
        <v>10427</v>
      </c>
      <c r="C5281" s="163" t="s">
        <v>12</v>
      </c>
      <c r="D5281" s="164">
        <v>1</v>
      </c>
      <c r="E5281" s="7">
        <v>359</v>
      </c>
      <c r="F5281" s="7">
        <v>0</v>
      </c>
      <c r="G5281" s="7">
        <v>0</v>
      </c>
      <c r="H5281" s="7">
        <v>45.52</v>
      </c>
      <c r="I5281" s="7">
        <v>313.48</v>
      </c>
      <c r="J5281" s="7">
        <v>0</v>
      </c>
      <c r="K5281" s="7">
        <v>313.48</v>
      </c>
      <c r="L5281" s="164">
        <v>1</v>
      </c>
      <c r="M5281" s="16">
        <v>0</v>
      </c>
      <c r="N5281" s="13">
        <v>46168</v>
      </c>
    </row>
    <row r="5282" spans="1:14" x14ac:dyDescent="0.15">
      <c r="A5282" s="163" t="s">
        <v>400</v>
      </c>
      <c r="B5282" s="164">
        <v>10923</v>
      </c>
      <c r="C5282" s="163" t="s">
        <v>727</v>
      </c>
      <c r="D5282" s="164">
        <v>1</v>
      </c>
      <c r="E5282" s="7">
        <v>159</v>
      </c>
      <c r="F5282" s="7">
        <v>0</v>
      </c>
      <c r="G5282" s="7">
        <v>0</v>
      </c>
      <c r="H5282" s="7">
        <v>0</v>
      </c>
      <c r="I5282" s="7">
        <v>159</v>
      </c>
      <c r="J5282" s="7">
        <v>0</v>
      </c>
      <c r="K5282" s="7">
        <v>159</v>
      </c>
      <c r="L5282" s="164">
        <v>1</v>
      </c>
      <c r="M5282" s="16">
        <v>0</v>
      </c>
      <c r="N5282" s="13">
        <v>46168</v>
      </c>
    </row>
    <row r="5283" spans="1:14" x14ac:dyDescent="0.15">
      <c r="A5283" s="163" t="s">
        <v>613</v>
      </c>
      <c r="B5283" s="164">
        <v>10493</v>
      </c>
      <c r="C5283" s="163" t="s">
        <v>98</v>
      </c>
      <c r="D5283" s="164">
        <v>1</v>
      </c>
      <c r="E5283" s="7">
        <v>58</v>
      </c>
      <c r="F5283" s="7">
        <v>0</v>
      </c>
      <c r="G5283" s="7">
        <v>0</v>
      </c>
      <c r="H5283" s="7">
        <v>7.35</v>
      </c>
      <c r="I5283" s="7">
        <v>50.65</v>
      </c>
      <c r="J5283" s="7">
        <v>0</v>
      </c>
      <c r="K5283" s="7">
        <v>50.65</v>
      </c>
      <c r="L5283" s="164">
        <v>1</v>
      </c>
      <c r="M5283" s="16">
        <v>0</v>
      </c>
      <c r="N5283" s="13">
        <v>46168</v>
      </c>
    </row>
    <row r="5284" spans="1:14" x14ac:dyDescent="0.15">
      <c r="A5284" s="163" t="s">
        <v>427</v>
      </c>
      <c r="B5284" s="164">
        <v>10633</v>
      </c>
      <c r="C5284" s="163" t="s">
        <v>727</v>
      </c>
      <c r="D5284" s="164">
        <v>1</v>
      </c>
      <c r="E5284" s="7">
        <v>159</v>
      </c>
      <c r="F5284" s="7">
        <v>0</v>
      </c>
      <c r="G5284" s="7">
        <v>0</v>
      </c>
      <c r="H5284" s="7">
        <v>0</v>
      </c>
      <c r="I5284" s="7">
        <v>159</v>
      </c>
      <c r="J5284" s="7">
        <v>0</v>
      </c>
      <c r="K5284" s="7">
        <v>159</v>
      </c>
      <c r="L5284" s="164">
        <v>1</v>
      </c>
      <c r="M5284" s="16">
        <v>0</v>
      </c>
      <c r="N5284" s="13">
        <v>46168</v>
      </c>
    </row>
    <row r="5285" spans="1:14" x14ac:dyDescent="0.15">
      <c r="A5285" s="163" t="s">
        <v>500</v>
      </c>
      <c r="B5285" s="164">
        <v>10494</v>
      </c>
      <c r="C5285" s="163" t="s">
        <v>98</v>
      </c>
      <c r="D5285" s="164">
        <v>2</v>
      </c>
      <c r="E5285" s="7">
        <v>76</v>
      </c>
      <c r="F5285" s="7">
        <v>0</v>
      </c>
      <c r="G5285" s="7">
        <v>0</v>
      </c>
      <c r="H5285" s="7">
        <v>4.82</v>
      </c>
      <c r="I5285" s="7">
        <v>71.180000000000007</v>
      </c>
      <c r="J5285" s="7">
        <v>0</v>
      </c>
      <c r="K5285" s="7">
        <v>71.180000000000007</v>
      </c>
      <c r="L5285" s="164">
        <v>1</v>
      </c>
      <c r="M5285" s="16">
        <v>0</v>
      </c>
      <c r="N5285" s="13">
        <v>46168</v>
      </c>
    </row>
    <row r="5286" spans="1:14" x14ac:dyDescent="0.15">
      <c r="A5286" s="163" t="s">
        <v>874</v>
      </c>
      <c r="B5286" s="164">
        <v>10746</v>
      </c>
      <c r="C5286" s="163" t="s">
        <v>727</v>
      </c>
      <c r="D5286" s="164">
        <v>1</v>
      </c>
      <c r="E5286" s="7">
        <v>209</v>
      </c>
      <c r="F5286" s="7">
        <v>0</v>
      </c>
      <c r="G5286" s="7">
        <v>0</v>
      </c>
      <c r="H5286" s="7">
        <v>0</v>
      </c>
      <c r="I5286" s="7">
        <v>209</v>
      </c>
      <c r="J5286" s="7">
        <v>0</v>
      </c>
      <c r="K5286" s="7">
        <v>209</v>
      </c>
      <c r="L5286" s="164">
        <v>1</v>
      </c>
      <c r="M5286" s="16">
        <v>0</v>
      </c>
      <c r="N5286" s="13">
        <v>46168</v>
      </c>
    </row>
    <row r="5287" spans="1:14" x14ac:dyDescent="0.15">
      <c r="A5287" s="163" t="s">
        <v>466</v>
      </c>
      <c r="B5287" s="164">
        <v>10501</v>
      </c>
      <c r="C5287" s="163" t="s">
        <v>399</v>
      </c>
      <c r="D5287" s="164">
        <v>1</v>
      </c>
      <c r="E5287" s="7">
        <v>0</v>
      </c>
      <c r="F5287" s="7">
        <v>0</v>
      </c>
      <c r="G5287" s="7">
        <v>0</v>
      </c>
      <c r="H5287" s="7">
        <v>0</v>
      </c>
      <c r="I5287" s="7">
        <v>0</v>
      </c>
      <c r="J5287" s="7">
        <v>0</v>
      </c>
      <c r="K5287" s="7">
        <v>0</v>
      </c>
      <c r="L5287" s="164">
        <v>0</v>
      </c>
      <c r="M5287" s="16">
        <v>0</v>
      </c>
      <c r="N5287" s="13">
        <v>46169</v>
      </c>
    </row>
    <row r="5288" spans="1:14" x14ac:dyDescent="0.15">
      <c r="A5288" s="163" t="s">
        <v>466</v>
      </c>
      <c r="B5288" s="164">
        <v>10749</v>
      </c>
      <c r="C5288" s="163" t="s">
        <v>727</v>
      </c>
      <c r="D5288" s="164">
        <v>1</v>
      </c>
      <c r="E5288" s="7">
        <v>179</v>
      </c>
      <c r="F5288" s="7">
        <v>0</v>
      </c>
      <c r="G5288" s="7">
        <v>0</v>
      </c>
      <c r="H5288" s="7">
        <v>0</v>
      </c>
      <c r="I5288" s="7">
        <v>179</v>
      </c>
      <c r="J5288" s="7">
        <v>0</v>
      </c>
      <c r="K5288" s="7">
        <v>179</v>
      </c>
      <c r="L5288" s="164">
        <v>1</v>
      </c>
      <c r="M5288" s="16">
        <v>0</v>
      </c>
      <c r="N5288" s="13">
        <v>46169</v>
      </c>
    </row>
    <row r="5289" spans="1:14" x14ac:dyDescent="0.15">
      <c r="A5289" s="163" t="s">
        <v>902</v>
      </c>
      <c r="B5289" s="164">
        <v>10925</v>
      </c>
      <c r="C5289" s="163" t="s">
        <v>727</v>
      </c>
      <c r="D5289" s="164">
        <v>1</v>
      </c>
      <c r="E5289" s="7">
        <v>149</v>
      </c>
      <c r="F5289" s="7">
        <v>0</v>
      </c>
      <c r="G5289" s="7">
        <v>0</v>
      </c>
      <c r="H5289" s="7">
        <v>0</v>
      </c>
      <c r="I5289" s="7">
        <v>149</v>
      </c>
      <c r="J5289" s="7">
        <v>0</v>
      </c>
      <c r="K5289" s="7">
        <v>149</v>
      </c>
      <c r="L5289" s="164">
        <v>1</v>
      </c>
      <c r="M5289" s="16">
        <v>0</v>
      </c>
      <c r="N5289" s="13">
        <v>46169</v>
      </c>
    </row>
    <row r="5290" spans="1:14" x14ac:dyDescent="0.15">
      <c r="A5290" s="163" t="s">
        <v>501</v>
      </c>
      <c r="B5290" s="164">
        <v>10450</v>
      </c>
      <c r="C5290" s="163" t="s">
        <v>38</v>
      </c>
      <c r="D5290" s="164">
        <v>1</v>
      </c>
      <c r="E5290" s="7">
        <v>470</v>
      </c>
      <c r="F5290" s="7">
        <v>0</v>
      </c>
      <c r="G5290" s="7">
        <v>0</v>
      </c>
      <c r="H5290" s="7">
        <v>0</v>
      </c>
      <c r="I5290" s="7">
        <v>470</v>
      </c>
      <c r="J5290" s="7">
        <v>0</v>
      </c>
      <c r="K5290" s="7">
        <v>470</v>
      </c>
      <c r="L5290" s="164">
        <v>1</v>
      </c>
      <c r="M5290" s="16">
        <v>0</v>
      </c>
      <c r="N5290" s="13">
        <v>46169</v>
      </c>
    </row>
    <row r="5291" spans="1:14" x14ac:dyDescent="0.15">
      <c r="A5291" s="163" t="s">
        <v>478</v>
      </c>
      <c r="B5291" s="164">
        <v>10461</v>
      </c>
      <c r="C5291" s="163" t="s">
        <v>38</v>
      </c>
      <c r="D5291" s="164">
        <v>1</v>
      </c>
      <c r="E5291" s="7">
        <v>275</v>
      </c>
      <c r="F5291" s="7">
        <v>0</v>
      </c>
      <c r="G5291" s="7">
        <v>0</v>
      </c>
      <c r="H5291" s="7">
        <v>27.36</v>
      </c>
      <c r="I5291" s="7">
        <v>247.64</v>
      </c>
      <c r="J5291" s="7">
        <v>0</v>
      </c>
      <c r="K5291" s="7">
        <v>247.64</v>
      </c>
      <c r="L5291" s="164">
        <v>1</v>
      </c>
      <c r="M5291" s="16">
        <v>0</v>
      </c>
      <c r="N5291" s="13">
        <v>46169</v>
      </c>
    </row>
    <row r="5292" spans="1:14" x14ac:dyDescent="0.15">
      <c r="A5292" s="163" t="s">
        <v>554</v>
      </c>
      <c r="B5292" s="164">
        <v>10067</v>
      </c>
      <c r="C5292" s="163" t="s">
        <v>481</v>
      </c>
      <c r="D5292" s="164">
        <v>1</v>
      </c>
      <c r="E5292" s="7">
        <v>275</v>
      </c>
      <c r="F5292" s="7">
        <v>0</v>
      </c>
      <c r="G5292" s="7">
        <v>0</v>
      </c>
      <c r="H5292" s="7">
        <v>0</v>
      </c>
      <c r="I5292" s="7">
        <v>275</v>
      </c>
      <c r="J5292" s="7">
        <v>0</v>
      </c>
      <c r="K5292" s="7">
        <v>275</v>
      </c>
      <c r="L5292" s="164">
        <v>1</v>
      </c>
      <c r="M5292" s="16">
        <v>0</v>
      </c>
      <c r="N5292" s="13">
        <v>46169</v>
      </c>
    </row>
    <row r="5293" spans="1:14" x14ac:dyDescent="0.15">
      <c r="A5293" s="163" t="s">
        <v>482</v>
      </c>
      <c r="B5293" s="164">
        <v>10109</v>
      </c>
      <c r="C5293" s="163" t="s">
        <v>483</v>
      </c>
      <c r="D5293" s="164">
        <v>1</v>
      </c>
      <c r="E5293" s="7">
        <v>275</v>
      </c>
      <c r="F5293" s="7">
        <v>0</v>
      </c>
      <c r="G5293" s="7">
        <v>0</v>
      </c>
      <c r="H5293" s="7">
        <v>0</v>
      </c>
      <c r="I5293" s="7">
        <v>275</v>
      </c>
      <c r="J5293" s="7">
        <v>0</v>
      </c>
      <c r="K5293" s="7">
        <v>275</v>
      </c>
      <c r="L5293" s="164">
        <v>1</v>
      </c>
      <c r="M5293" s="16">
        <v>0</v>
      </c>
      <c r="N5293" s="13">
        <v>46169</v>
      </c>
    </row>
    <row r="5294" spans="1:14" x14ac:dyDescent="0.15">
      <c r="A5294" s="163" t="s">
        <v>487</v>
      </c>
      <c r="B5294" s="164">
        <v>10442</v>
      </c>
      <c r="C5294" s="163" t="s">
        <v>99</v>
      </c>
      <c r="D5294" s="164">
        <v>3</v>
      </c>
      <c r="E5294" s="7">
        <v>249</v>
      </c>
      <c r="F5294" s="7">
        <v>0</v>
      </c>
      <c r="G5294" s="7">
        <v>0</v>
      </c>
      <c r="H5294" s="7">
        <v>0</v>
      </c>
      <c r="I5294" s="7">
        <v>249</v>
      </c>
      <c r="J5294" s="7">
        <v>0</v>
      </c>
      <c r="K5294" s="7">
        <v>249</v>
      </c>
      <c r="L5294" s="164">
        <v>1</v>
      </c>
      <c r="M5294" s="16">
        <v>0</v>
      </c>
      <c r="N5294" s="13">
        <v>46169</v>
      </c>
    </row>
    <row r="5295" spans="1:14" x14ac:dyDescent="0.15">
      <c r="A5295" s="163" t="s">
        <v>489</v>
      </c>
      <c r="B5295" s="164">
        <v>10445</v>
      </c>
      <c r="C5295" s="163" t="s">
        <v>99</v>
      </c>
      <c r="D5295" s="164">
        <v>1</v>
      </c>
      <c r="E5295" s="7">
        <v>195</v>
      </c>
      <c r="F5295" s="7">
        <v>0</v>
      </c>
      <c r="G5295" s="7">
        <v>0</v>
      </c>
      <c r="H5295" s="7">
        <v>0</v>
      </c>
      <c r="I5295" s="7">
        <v>195</v>
      </c>
      <c r="J5295" s="7">
        <v>0</v>
      </c>
      <c r="K5295" s="7">
        <v>195</v>
      </c>
      <c r="L5295" s="164">
        <v>1</v>
      </c>
      <c r="M5295" s="16">
        <v>0</v>
      </c>
      <c r="N5295" s="13">
        <v>46169</v>
      </c>
    </row>
    <row r="5296" spans="1:14" x14ac:dyDescent="0.15">
      <c r="A5296" s="163" t="s">
        <v>551</v>
      </c>
      <c r="B5296" s="164">
        <v>10437</v>
      </c>
      <c r="C5296" s="163" t="s">
        <v>99</v>
      </c>
      <c r="D5296" s="164">
        <v>1</v>
      </c>
      <c r="E5296" s="7">
        <v>105</v>
      </c>
      <c r="F5296" s="7">
        <v>0</v>
      </c>
      <c r="G5296" s="7">
        <v>0</v>
      </c>
      <c r="H5296" s="7">
        <v>0</v>
      </c>
      <c r="I5296" s="7">
        <v>105</v>
      </c>
      <c r="J5296" s="7">
        <v>0</v>
      </c>
      <c r="K5296" s="7">
        <v>105</v>
      </c>
      <c r="L5296" s="164">
        <v>1</v>
      </c>
      <c r="M5296" s="16">
        <v>0</v>
      </c>
      <c r="N5296" s="13">
        <v>46169</v>
      </c>
    </row>
    <row r="5297" spans="1:14" x14ac:dyDescent="0.15">
      <c r="A5297" s="163" t="s">
        <v>555</v>
      </c>
      <c r="B5297" s="164">
        <v>10473</v>
      </c>
      <c r="C5297" s="163" t="s">
        <v>5</v>
      </c>
      <c r="D5297" s="164">
        <v>4</v>
      </c>
      <c r="E5297" s="7">
        <v>1580</v>
      </c>
      <c r="F5297" s="7">
        <v>0</v>
      </c>
      <c r="G5297" s="7">
        <v>0</v>
      </c>
      <c r="H5297" s="7">
        <v>0</v>
      </c>
      <c r="I5297" s="7">
        <v>1580</v>
      </c>
      <c r="J5297" s="7">
        <v>0</v>
      </c>
      <c r="K5297" s="7">
        <v>1580</v>
      </c>
      <c r="L5297" s="164">
        <v>1</v>
      </c>
      <c r="M5297" s="16">
        <v>0</v>
      </c>
      <c r="N5297" s="13">
        <v>46169</v>
      </c>
    </row>
    <row r="5298" spans="1:14" x14ac:dyDescent="0.15">
      <c r="A5298" s="163" t="s">
        <v>505</v>
      </c>
      <c r="B5298" s="164">
        <v>10470</v>
      </c>
      <c r="C5298" s="163" t="s">
        <v>5</v>
      </c>
      <c r="D5298" s="164">
        <v>1</v>
      </c>
      <c r="E5298" s="7">
        <v>275</v>
      </c>
      <c r="F5298" s="7">
        <v>0</v>
      </c>
      <c r="G5298" s="7">
        <v>0</v>
      </c>
      <c r="H5298" s="7">
        <v>0</v>
      </c>
      <c r="I5298" s="7">
        <v>275</v>
      </c>
      <c r="J5298" s="7">
        <v>0</v>
      </c>
      <c r="K5298" s="7">
        <v>275</v>
      </c>
      <c r="L5298" s="164">
        <v>1</v>
      </c>
      <c r="M5298" s="16">
        <v>0</v>
      </c>
      <c r="N5298" s="13">
        <v>46169</v>
      </c>
    </row>
    <row r="5299" spans="1:14" x14ac:dyDescent="0.15">
      <c r="A5299" s="163" t="s">
        <v>506</v>
      </c>
      <c r="B5299" s="164">
        <v>10221</v>
      </c>
      <c r="C5299" s="163" t="s">
        <v>491</v>
      </c>
      <c r="D5299" s="164">
        <v>2</v>
      </c>
      <c r="E5299" s="7">
        <v>510</v>
      </c>
      <c r="F5299" s="7">
        <v>0</v>
      </c>
      <c r="G5299" s="7">
        <v>0</v>
      </c>
      <c r="H5299" s="7">
        <v>0</v>
      </c>
      <c r="I5299" s="7">
        <v>510</v>
      </c>
      <c r="J5299" s="7">
        <v>0</v>
      </c>
      <c r="K5299" s="7">
        <v>510</v>
      </c>
      <c r="L5299" s="164">
        <v>1</v>
      </c>
      <c r="M5299" s="16">
        <v>0</v>
      </c>
      <c r="N5299" s="13">
        <v>46169</v>
      </c>
    </row>
    <row r="5300" spans="1:14" x14ac:dyDescent="0.15">
      <c r="A5300" s="163" t="s">
        <v>490</v>
      </c>
      <c r="B5300" s="164">
        <v>10223</v>
      </c>
      <c r="C5300" s="163" t="s">
        <v>491</v>
      </c>
      <c r="D5300" s="164">
        <v>1</v>
      </c>
      <c r="E5300" s="7">
        <v>275</v>
      </c>
      <c r="F5300" s="7">
        <v>0</v>
      </c>
      <c r="G5300" s="7">
        <v>0</v>
      </c>
      <c r="H5300" s="7">
        <v>0</v>
      </c>
      <c r="I5300" s="7">
        <v>275</v>
      </c>
      <c r="J5300" s="7">
        <v>0</v>
      </c>
      <c r="K5300" s="7">
        <v>275</v>
      </c>
      <c r="L5300" s="164">
        <v>1</v>
      </c>
      <c r="M5300" s="16">
        <v>0</v>
      </c>
      <c r="N5300" s="13">
        <v>46169</v>
      </c>
    </row>
    <row r="5301" spans="1:14" x14ac:dyDescent="0.15">
      <c r="A5301" s="163" t="s">
        <v>493</v>
      </c>
      <c r="B5301" s="164">
        <v>10264</v>
      </c>
      <c r="C5301" s="163" t="s">
        <v>9</v>
      </c>
      <c r="D5301" s="164">
        <v>4</v>
      </c>
      <c r="E5301" s="7">
        <v>760</v>
      </c>
      <c r="F5301" s="7">
        <v>0</v>
      </c>
      <c r="G5301" s="7">
        <v>0</v>
      </c>
      <c r="H5301" s="7">
        <v>0</v>
      </c>
      <c r="I5301" s="7">
        <v>760</v>
      </c>
      <c r="J5301" s="7">
        <v>0</v>
      </c>
      <c r="K5301" s="7">
        <v>760</v>
      </c>
      <c r="L5301" s="164">
        <v>1</v>
      </c>
      <c r="M5301" s="16">
        <v>0</v>
      </c>
      <c r="N5301" s="13">
        <v>46169</v>
      </c>
    </row>
    <row r="5302" spans="1:14" x14ac:dyDescent="0.15">
      <c r="A5302" s="163" t="s">
        <v>494</v>
      </c>
      <c r="B5302" s="164">
        <v>10377</v>
      </c>
      <c r="C5302" s="163" t="s">
        <v>9</v>
      </c>
      <c r="D5302" s="164">
        <v>2</v>
      </c>
      <c r="E5302" s="7">
        <v>690</v>
      </c>
      <c r="F5302" s="7">
        <v>0</v>
      </c>
      <c r="G5302" s="7">
        <v>0</v>
      </c>
      <c r="H5302" s="7">
        <v>68.64</v>
      </c>
      <c r="I5302" s="7">
        <v>621.36</v>
      </c>
      <c r="J5302" s="7">
        <v>0</v>
      </c>
      <c r="K5302" s="7">
        <v>621.36</v>
      </c>
      <c r="L5302" s="164">
        <v>1</v>
      </c>
      <c r="M5302" s="16">
        <v>0</v>
      </c>
      <c r="N5302" s="13">
        <v>46169</v>
      </c>
    </row>
    <row r="5303" spans="1:14" x14ac:dyDescent="0.15">
      <c r="A5303" s="163" t="s">
        <v>527</v>
      </c>
      <c r="B5303" s="164">
        <v>10382</v>
      </c>
      <c r="C5303" s="163" t="s">
        <v>9</v>
      </c>
      <c r="D5303" s="164">
        <v>1</v>
      </c>
      <c r="E5303" s="7">
        <v>235</v>
      </c>
      <c r="F5303" s="7">
        <v>0</v>
      </c>
      <c r="G5303" s="7">
        <v>0</v>
      </c>
      <c r="H5303" s="7">
        <v>0</v>
      </c>
      <c r="I5303" s="7">
        <v>235</v>
      </c>
      <c r="J5303" s="7">
        <v>0</v>
      </c>
      <c r="K5303" s="7">
        <v>235</v>
      </c>
      <c r="L5303" s="164">
        <v>1</v>
      </c>
      <c r="M5303" s="16">
        <v>0</v>
      </c>
      <c r="N5303" s="13">
        <v>46169</v>
      </c>
    </row>
    <row r="5304" spans="1:14" x14ac:dyDescent="0.15">
      <c r="A5304" s="163" t="s">
        <v>495</v>
      </c>
      <c r="B5304" s="164">
        <v>10354</v>
      </c>
      <c r="C5304" s="163" t="s">
        <v>19</v>
      </c>
      <c r="D5304" s="164">
        <v>1</v>
      </c>
      <c r="E5304" s="7">
        <v>350</v>
      </c>
      <c r="F5304" s="7">
        <v>0</v>
      </c>
      <c r="G5304" s="7">
        <v>0</v>
      </c>
      <c r="H5304" s="7">
        <v>0</v>
      </c>
      <c r="I5304" s="7">
        <v>350</v>
      </c>
      <c r="J5304" s="7">
        <v>0</v>
      </c>
      <c r="K5304" s="7">
        <v>350</v>
      </c>
      <c r="L5304" s="164">
        <v>1</v>
      </c>
      <c r="M5304" s="16">
        <v>0</v>
      </c>
      <c r="N5304" s="13">
        <v>46169</v>
      </c>
    </row>
    <row r="5305" spans="1:14" x14ac:dyDescent="0.15">
      <c r="A5305" s="163" t="s">
        <v>496</v>
      </c>
      <c r="B5305" s="164">
        <v>10360</v>
      </c>
      <c r="C5305" s="163" t="s">
        <v>19</v>
      </c>
      <c r="D5305" s="164">
        <v>1</v>
      </c>
      <c r="E5305" s="7">
        <v>385</v>
      </c>
      <c r="F5305" s="7">
        <v>0</v>
      </c>
      <c r="G5305" s="7">
        <v>0</v>
      </c>
      <c r="H5305" s="7">
        <v>0</v>
      </c>
      <c r="I5305" s="7">
        <v>385</v>
      </c>
      <c r="J5305" s="7">
        <v>0</v>
      </c>
      <c r="K5305" s="7">
        <v>385</v>
      </c>
      <c r="L5305" s="164">
        <v>1</v>
      </c>
      <c r="M5305" s="16">
        <v>0</v>
      </c>
      <c r="N5305" s="13">
        <v>46169</v>
      </c>
    </row>
    <row r="5306" spans="1:14" x14ac:dyDescent="0.15">
      <c r="A5306" s="163" t="s">
        <v>498</v>
      </c>
      <c r="B5306" s="164">
        <v>10356</v>
      </c>
      <c r="C5306" s="163" t="s">
        <v>19</v>
      </c>
      <c r="D5306" s="164">
        <v>5</v>
      </c>
      <c r="E5306" s="7">
        <v>1800</v>
      </c>
      <c r="F5306" s="7">
        <v>0</v>
      </c>
      <c r="G5306" s="7">
        <v>0</v>
      </c>
      <c r="H5306" s="7">
        <v>0</v>
      </c>
      <c r="I5306" s="7">
        <v>1800</v>
      </c>
      <c r="J5306" s="7">
        <v>0</v>
      </c>
      <c r="K5306" s="7">
        <v>1800</v>
      </c>
      <c r="L5306" s="164">
        <v>1</v>
      </c>
      <c r="M5306" s="16">
        <v>0</v>
      </c>
      <c r="N5306" s="13">
        <v>46169</v>
      </c>
    </row>
    <row r="5307" spans="1:14" x14ac:dyDescent="0.15">
      <c r="A5307" s="163" t="s">
        <v>563</v>
      </c>
      <c r="B5307" s="164">
        <v>10432</v>
      </c>
      <c r="C5307" s="163" t="s">
        <v>13</v>
      </c>
      <c r="D5307" s="164">
        <v>1</v>
      </c>
      <c r="E5307" s="7">
        <v>315</v>
      </c>
      <c r="F5307" s="7">
        <v>0</v>
      </c>
      <c r="G5307" s="7">
        <v>0</v>
      </c>
      <c r="H5307" s="7">
        <v>0</v>
      </c>
      <c r="I5307" s="7">
        <v>315</v>
      </c>
      <c r="J5307" s="7">
        <v>0</v>
      </c>
      <c r="K5307" s="7">
        <v>315</v>
      </c>
      <c r="L5307" s="164">
        <v>1</v>
      </c>
      <c r="M5307" s="16">
        <v>0</v>
      </c>
      <c r="N5307" s="13">
        <v>46169</v>
      </c>
    </row>
    <row r="5308" spans="1:14" x14ac:dyDescent="0.15">
      <c r="A5308" s="163" t="s">
        <v>659</v>
      </c>
      <c r="B5308" s="164">
        <v>10142</v>
      </c>
      <c r="C5308" s="163" t="s">
        <v>79</v>
      </c>
      <c r="D5308" s="164">
        <v>1</v>
      </c>
      <c r="E5308" s="7">
        <v>320</v>
      </c>
      <c r="F5308" s="7">
        <v>0</v>
      </c>
      <c r="G5308" s="7">
        <v>0</v>
      </c>
      <c r="H5308" s="7">
        <v>0</v>
      </c>
      <c r="I5308" s="7">
        <v>320</v>
      </c>
      <c r="J5308" s="7">
        <v>0</v>
      </c>
      <c r="K5308" s="7">
        <v>320</v>
      </c>
      <c r="L5308" s="164">
        <v>1</v>
      </c>
      <c r="M5308" s="16">
        <v>0</v>
      </c>
      <c r="N5308" s="13">
        <v>46169</v>
      </c>
    </row>
    <row r="5309" spans="1:14" x14ac:dyDescent="0.15">
      <c r="A5309" s="163" t="s">
        <v>548</v>
      </c>
      <c r="B5309" s="164">
        <v>10031</v>
      </c>
      <c r="C5309" s="163" t="s">
        <v>0</v>
      </c>
      <c r="D5309" s="164">
        <v>1</v>
      </c>
      <c r="E5309" s="7">
        <v>715</v>
      </c>
      <c r="F5309" s="7">
        <v>0</v>
      </c>
      <c r="G5309" s="7">
        <v>0</v>
      </c>
      <c r="H5309" s="7">
        <v>0</v>
      </c>
      <c r="I5309" s="7">
        <v>715</v>
      </c>
      <c r="J5309" s="7">
        <v>0</v>
      </c>
      <c r="K5309" s="7">
        <v>715</v>
      </c>
      <c r="L5309" s="164">
        <v>1</v>
      </c>
      <c r="M5309" s="16">
        <v>0</v>
      </c>
      <c r="N5309" s="13">
        <v>46169</v>
      </c>
    </row>
    <row r="5310" spans="1:14" x14ac:dyDescent="0.15">
      <c r="A5310" s="163" t="s">
        <v>874</v>
      </c>
      <c r="B5310" s="164">
        <v>10746</v>
      </c>
      <c r="C5310" s="163" t="s">
        <v>727</v>
      </c>
      <c r="D5310" s="164">
        <v>1</v>
      </c>
      <c r="E5310" s="7">
        <v>209</v>
      </c>
      <c r="F5310" s="7">
        <v>0</v>
      </c>
      <c r="G5310" s="7">
        <v>0</v>
      </c>
      <c r="H5310" s="7">
        <v>0</v>
      </c>
      <c r="I5310" s="7">
        <v>209</v>
      </c>
      <c r="J5310" s="7">
        <v>0</v>
      </c>
      <c r="K5310" s="7">
        <v>209</v>
      </c>
      <c r="L5310" s="164">
        <v>1</v>
      </c>
      <c r="M5310" s="16">
        <v>0</v>
      </c>
      <c r="N5310" s="13">
        <v>46169</v>
      </c>
    </row>
    <row r="5311" spans="1:14" x14ac:dyDescent="0.15">
      <c r="A5311" s="163" t="s">
        <v>637</v>
      </c>
      <c r="B5311" s="164">
        <v>10550</v>
      </c>
      <c r="C5311" s="163" t="s">
        <v>399</v>
      </c>
      <c r="D5311" s="164">
        <v>1</v>
      </c>
      <c r="E5311" s="7">
        <v>0</v>
      </c>
      <c r="F5311" s="7">
        <v>0</v>
      </c>
      <c r="G5311" s="7">
        <v>0</v>
      </c>
      <c r="H5311" s="7">
        <v>0</v>
      </c>
      <c r="I5311" s="7">
        <v>0</v>
      </c>
      <c r="J5311" s="7">
        <v>0</v>
      </c>
      <c r="K5311" s="7">
        <v>0</v>
      </c>
      <c r="L5311" s="164">
        <v>0</v>
      </c>
      <c r="M5311" s="16">
        <v>0</v>
      </c>
      <c r="N5311" s="13">
        <v>46169</v>
      </c>
    </row>
    <row r="5312" spans="1:14" x14ac:dyDescent="0.15">
      <c r="A5312" s="163" t="s">
        <v>636</v>
      </c>
      <c r="B5312" s="164">
        <v>10549</v>
      </c>
      <c r="C5312" s="163" t="s">
        <v>399</v>
      </c>
      <c r="D5312" s="164">
        <v>1</v>
      </c>
      <c r="E5312" s="7">
        <v>0</v>
      </c>
      <c r="F5312" s="7">
        <v>0</v>
      </c>
      <c r="G5312" s="7">
        <v>0</v>
      </c>
      <c r="H5312" s="7">
        <v>0</v>
      </c>
      <c r="I5312" s="7">
        <v>0</v>
      </c>
      <c r="J5312" s="7">
        <v>0</v>
      </c>
      <c r="K5312" s="7">
        <v>0</v>
      </c>
      <c r="L5312" s="164">
        <v>0</v>
      </c>
      <c r="M5312" s="16">
        <v>0</v>
      </c>
      <c r="N5312" s="13">
        <v>46169</v>
      </c>
    </row>
    <row r="5313" spans="1:14" x14ac:dyDescent="0.15">
      <c r="A5313" s="163" t="s">
        <v>558</v>
      </c>
      <c r="B5313" s="164">
        <v>10170</v>
      </c>
      <c r="C5313" s="163" t="s">
        <v>399</v>
      </c>
      <c r="D5313" s="164">
        <v>1</v>
      </c>
      <c r="E5313" s="7">
        <v>0</v>
      </c>
      <c r="F5313" s="7">
        <v>0</v>
      </c>
      <c r="G5313" s="7">
        <v>0</v>
      </c>
      <c r="H5313" s="7">
        <v>0</v>
      </c>
      <c r="I5313" s="7">
        <v>0</v>
      </c>
      <c r="J5313" s="7">
        <v>0</v>
      </c>
      <c r="K5313" s="7">
        <v>0</v>
      </c>
      <c r="L5313" s="164">
        <v>0</v>
      </c>
      <c r="M5313" s="16">
        <v>0</v>
      </c>
      <c r="N5313" s="13">
        <v>46169</v>
      </c>
    </row>
    <row r="5314" spans="1:14" x14ac:dyDescent="0.15">
      <c r="A5314" s="163" t="s">
        <v>839</v>
      </c>
      <c r="B5314" s="164">
        <v>10580</v>
      </c>
      <c r="C5314" s="163" t="s">
        <v>98</v>
      </c>
      <c r="D5314" s="164">
        <v>3</v>
      </c>
      <c r="E5314" s="7">
        <v>120</v>
      </c>
      <c r="F5314" s="7">
        <v>0</v>
      </c>
      <c r="G5314" s="7">
        <v>0</v>
      </c>
      <c r="H5314" s="7">
        <v>0</v>
      </c>
      <c r="I5314" s="7">
        <v>120</v>
      </c>
      <c r="J5314" s="7">
        <v>0</v>
      </c>
      <c r="K5314" s="7">
        <v>120</v>
      </c>
      <c r="L5314" s="164">
        <v>1</v>
      </c>
      <c r="M5314" s="16">
        <v>0</v>
      </c>
      <c r="N5314" s="13">
        <v>46169</v>
      </c>
    </row>
    <row r="5315" spans="1:14" x14ac:dyDescent="0.15">
      <c r="A5315" s="163" t="s">
        <v>513</v>
      </c>
      <c r="B5315" s="164">
        <v>10451</v>
      </c>
      <c r="C5315" s="163" t="s">
        <v>38</v>
      </c>
      <c r="D5315" s="164">
        <v>1</v>
      </c>
      <c r="E5315" s="7">
        <v>895</v>
      </c>
      <c r="F5315" s="7">
        <v>0</v>
      </c>
      <c r="G5315" s="7">
        <v>0</v>
      </c>
      <c r="H5315" s="7">
        <v>0</v>
      </c>
      <c r="I5315" s="7">
        <v>895</v>
      </c>
      <c r="J5315" s="7">
        <v>0</v>
      </c>
      <c r="K5315" s="7">
        <v>895</v>
      </c>
      <c r="L5315" s="164">
        <v>1</v>
      </c>
      <c r="M5315" s="16">
        <v>0</v>
      </c>
      <c r="N5315" s="13">
        <v>46170</v>
      </c>
    </row>
    <row r="5316" spans="1:14" x14ac:dyDescent="0.15">
      <c r="A5316" s="163" t="s">
        <v>550</v>
      </c>
      <c r="B5316" s="164">
        <v>10072</v>
      </c>
      <c r="C5316" s="163" t="s">
        <v>481</v>
      </c>
      <c r="D5316" s="164">
        <v>1</v>
      </c>
      <c r="E5316" s="7">
        <v>315</v>
      </c>
      <c r="F5316" s="7">
        <v>0</v>
      </c>
      <c r="G5316" s="7">
        <v>0</v>
      </c>
      <c r="H5316" s="7">
        <v>0</v>
      </c>
      <c r="I5316" s="7">
        <v>315</v>
      </c>
      <c r="J5316" s="7">
        <v>0</v>
      </c>
      <c r="K5316" s="7">
        <v>315</v>
      </c>
      <c r="L5316" s="164">
        <v>1</v>
      </c>
      <c r="M5316" s="16">
        <v>0</v>
      </c>
      <c r="N5316" s="13">
        <v>46170</v>
      </c>
    </row>
    <row r="5317" spans="1:14" x14ac:dyDescent="0.15">
      <c r="A5317" s="163" t="s">
        <v>554</v>
      </c>
      <c r="B5317" s="164">
        <v>10067</v>
      </c>
      <c r="C5317" s="163" t="s">
        <v>481</v>
      </c>
      <c r="D5317" s="164">
        <v>1</v>
      </c>
      <c r="E5317" s="7">
        <v>275</v>
      </c>
      <c r="F5317" s="7">
        <v>0</v>
      </c>
      <c r="G5317" s="7">
        <v>0</v>
      </c>
      <c r="H5317" s="7">
        <v>34.85</v>
      </c>
      <c r="I5317" s="7">
        <v>240.15</v>
      </c>
      <c r="J5317" s="7">
        <v>0</v>
      </c>
      <c r="K5317" s="7">
        <v>240.15</v>
      </c>
      <c r="L5317" s="164">
        <v>1</v>
      </c>
      <c r="M5317" s="16">
        <v>0</v>
      </c>
      <c r="N5317" s="13">
        <v>46170</v>
      </c>
    </row>
    <row r="5318" spans="1:14" x14ac:dyDescent="0.15">
      <c r="A5318" s="163" t="s">
        <v>504</v>
      </c>
      <c r="B5318" s="164">
        <v>10125</v>
      </c>
      <c r="C5318" s="163" t="s">
        <v>483</v>
      </c>
      <c r="D5318" s="164">
        <v>1</v>
      </c>
      <c r="E5318" s="7">
        <v>275</v>
      </c>
      <c r="F5318" s="7">
        <v>0</v>
      </c>
      <c r="G5318" s="7">
        <v>0</v>
      </c>
      <c r="H5318" s="7">
        <v>0</v>
      </c>
      <c r="I5318" s="7">
        <v>275</v>
      </c>
      <c r="J5318" s="7">
        <v>0</v>
      </c>
      <c r="K5318" s="7">
        <v>275</v>
      </c>
      <c r="L5318" s="164">
        <v>1</v>
      </c>
      <c r="M5318" s="16">
        <v>0</v>
      </c>
      <c r="N5318" s="13">
        <v>46170</v>
      </c>
    </row>
    <row r="5319" spans="1:14" x14ac:dyDescent="0.15">
      <c r="A5319" s="163" t="s">
        <v>656</v>
      </c>
      <c r="B5319" s="164">
        <v>10129</v>
      </c>
      <c r="C5319" s="163" t="s">
        <v>462</v>
      </c>
      <c r="D5319" s="164">
        <v>1</v>
      </c>
      <c r="E5319" s="7">
        <v>365</v>
      </c>
      <c r="F5319" s="7">
        <v>0</v>
      </c>
      <c r="G5319" s="7">
        <v>0</v>
      </c>
      <c r="H5319" s="7">
        <v>0</v>
      </c>
      <c r="I5319" s="7">
        <v>365</v>
      </c>
      <c r="J5319" s="7">
        <v>0</v>
      </c>
      <c r="K5319" s="7">
        <v>365</v>
      </c>
      <c r="L5319" s="164">
        <v>1</v>
      </c>
      <c r="M5319" s="16">
        <v>0</v>
      </c>
      <c r="N5319" s="13">
        <v>46170</v>
      </c>
    </row>
    <row r="5320" spans="1:14" x14ac:dyDescent="0.15">
      <c r="A5320" s="163" t="s">
        <v>482</v>
      </c>
      <c r="B5320" s="164">
        <v>10109</v>
      </c>
      <c r="C5320" s="163" t="s">
        <v>483</v>
      </c>
      <c r="D5320" s="164">
        <v>1</v>
      </c>
      <c r="E5320" s="7">
        <v>275</v>
      </c>
      <c r="F5320" s="7">
        <v>0</v>
      </c>
      <c r="G5320" s="7">
        <v>0</v>
      </c>
      <c r="H5320" s="7">
        <v>0</v>
      </c>
      <c r="I5320" s="7">
        <v>275</v>
      </c>
      <c r="J5320" s="7">
        <v>0</v>
      </c>
      <c r="K5320" s="7">
        <v>275</v>
      </c>
      <c r="L5320" s="164">
        <v>1</v>
      </c>
      <c r="M5320" s="16">
        <v>0</v>
      </c>
      <c r="N5320" s="13">
        <v>46170</v>
      </c>
    </row>
    <row r="5321" spans="1:14" x14ac:dyDescent="0.15">
      <c r="A5321" s="163" t="s">
        <v>572</v>
      </c>
      <c r="B5321" s="164">
        <v>10077</v>
      </c>
      <c r="C5321" s="163" t="s">
        <v>481</v>
      </c>
      <c r="D5321" s="164">
        <v>2</v>
      </c>
      <c r="E5321" s="7">
        <v>710</v>
      </c>
      <c r="F5321" s="7">
        <v>0</v>
      </c>
      <c r="G5321" s="7">
        <v>0</v>
      </c>
      <c r="H5321" s="7">
        <v>71</v>
      </c>
      <c r="I5321" s="7">
        <v>639</v>
      </c>
      <c r="J5321" s="7">
        <v>0</v>
      </c>
      <c r="K5321" s="7">
        <v>639</v>
      </c>
      <c r="L5321" s="164">
        <v>1</v>
      </c>
      <c r="M5321" s="16">
        <v>0</v>
      </c>
      <c r="N5321" s="13">
        <v>46170</v>
      </c>
    </row>
    <row r="5322" spans="1:14" x14ac:dyDescent="0.15">
      <c r="A5322" s="163" t="s">
        <v>524</v>
      </c>
      <c r="B5322" s="164">
        <v>10443</v>
      </c>
      <c r="C5322" s="163" t="s">
        <v>99</v>
      </c>
      <c r="D5322" s="164">
        <v>1</v>
      </c>
      <c r="E5322" s="7">
        <v>75</v>
      </c>
      <c r="F5322" s="7">
        <v>0</v>
      </c>
      <c r="G5322" s="7">
        <v>0</v>
      </c>
      <c r="H5322" s="7">
        <v>0</v>
      </c>
      <c r="I5322" s="7">
        <v>75</v>
      </c>
      <c r="J5322" s="7">
        <v>0</v>
      </c>
      <c r="K5322" s="7">
        <v>75</v>
      </c>
      <c r="L5322" s="164">
        <v>1</v>
      </c>
      <c r="M5322" s="16">
        <v>0</v>
      </c>
      <c r="N5322" s="13">
        <v>46170</v>
      </c>
    </row>
    <row r="5323" spans="1:14" x14ac:dyDescent="0.15">
      <c r="A5323" s="163" t="s">
        <v>551</v>
      </c>
      <c r="B5323" s="164">
        <v>10437</v>
      </c>
      <c r="C5323" s="163" t="s">
        <v>99</v>
      </c>
      <c r="D5323" s="164">
        <v>1</v>
      </c>
      <c r="E5323" s="7">
        <v>105</v>
      </c>
      <c r="F5323" s="7">
        <v>0</v>
      </c>
      <c r="G5323" s="7">
        <v>0</v>
      </c>
      <c r="H5323" s="7">
        <v>0</v>
      </c>
      <c r="I5323" s="7">
        <v>105</v>
      </c>
      <c r="J5323" s="7">
        <v>0</v>
      </c>
      <c r="K5323" s="7">
        <v>105</v>
      </c>
      <c r="L5323" s="164">
        <v>1</v>
      </c>
      <c r="M5323" s="16">
        <v>0</v>
      </c>
      <c r="N5323" s="13">
        <v>46170</v>
      </c>
    </row>
    <row r="5324" spans="1:14" x14ac:dyDescent="0.15">
      <c r="A5324" s="163" t="s">
        <v>594</v>
      </c>
      <c r="B5324" s="164">
        <v>10212</v>
      </c>
      <c r="C5324" s="163" t="s">
        <v>491</v>
      </c>
      <c r="D5324" s="164">
        <v>1</v>
      </c>
      <c r="E5324" s="7">
        <v>245</v>
      </c>
      <c r="F5324" s="7">
        <v>0</v>
      </c>
      <c r="G5324" s="7">
        <v>0</v>
      </c>
      <c r="H5324" s="7">
        <v>0</v>
      </c>
      <c r="I5324" s="7">
        <v>245</v>
      </c>
      <c r="J5324" s="7">
        <v>0</v>
      </c>
      <c r="K5324" s="7">
        <v>245</v>
      </c>
      <c r="L5324" s="164">
        <v>1</v>
      </c>
      <c r="M5324" s="16">
        <v>0</v>
      </c>
      <c r="N5324" s="13">
        <v>46170</v>
      </c>
    </row>
    <row r="5325" spans="1:14" x14ac:dyDescent="0.15">
      <c r="A5325" s="163" t="s">
        <v>506</v>
      </c>
      <c r="B5325" s="164">
        <v>10221</v>
      </c>
      <c r="C5325" s="163" t="s">
        <v>491</v>
      </c>
      <c r="D5325" s="164">
        <v>1</v>
      </c>
      <c r="E5325" s="7">
        <v>255</v>
      </c>
      <c r="F5325" s="7">
        <v>0</v>
      </c>
      <c r="G5325" s="7">
        <v>0</v>
      </c>
      <c r="H5325" s="7">
        <v>0</v>
      </c>
      <c r="I5325" s="7">
        <v>255</v>
      </c>
      <c r="J5325" s="7">
        <v>0</v>
      </c>
      <c r="K5325" s="7">
        <v>255</v>
      </c>
      <c r="L5325" s="164">
        <v>1</v>
      </c>
      <c r="M5325" s="16">
        <v>0</v>
      </c>
      <c r="N5325" s="13">
        <v>46170</v>
      </c>
    </row>
    <row r="5326" spans="1:14" x14ac:dyDescent="0.15">
      <c r="A5326" s="163" t="s">
        <v>543</v>
      </c>
      <c r="B5326" s="164">
        <v>10222</v>
      </c>
      <c r="C5326" s="163" t="s">
        <v>491</v>
      </c>
      <c r="D5326" s="164">
        <v>1</v>
      </c>
      <c r="E5326" s="7">
        <v>235</v>
      </c>
      <c r="F5326" s="7">
        <v>0</v>
      </c>
      <c r="G5326" s="7">
        <v>0</v>
      </c>
      <c r="H5326" s="7">
        <v>0</v>
      </c>
      <c r="I5326" s="7">
        <v>235</v>
      </c>
      <c r="J5326" s="7">
        <v>0</v>
      </c>
      <c r="K5326" s="7">
        <v>235</v>
      </c>
      <c r="L5326" s="164">
        <v>1</v>
      </c>
      <c r="M5326" s="16">
        <v>0</v>
      </c>
      <c r="N5326" s="13">
        <v>46170</v>
      </c>
    </row>
    <row r="5327" spans="1:14" x14ac:dyDescent="0.15">
      <c r="A5327" s="163" t="s">
        <v>492</v>
      </c>
      <c r="B5327" s="164">
        <v>10216</v>
      </c>
      <c r="C5327" s="163" t="s">
        <v>491</v>
      </c>
      <c r="D5327" s="164">
        <v>1</v>
      </c>
      <c r="E5327" s="7">
        <v>245</v>
      </c>
      <c r="F5327" s="7">
        <v>0</v>
      </c>
      <c r="G5327" s="7">
        <v>0</v>
      </c>
      <c r="H5327" s="7">
        <v>0</v>
      </c>
      <c r="I5327" s="7">
        <v>245</v>
      </c>
      <c r="J5327" s="7">
        <v>0</v>
      </c>
      <c r="K5327" s="7">
        <v>245</v>
      </c>
      <c r="L5327" s="164">
        <v>1</v>
      </c>
      <c r="M5327" s="16">
        <v>0</v>
      </c>
      <c r="N5327" s="13">
        <v>46170</v>
      </c>
    </row>
    <row r="5328" spans="1:14" x14ac:dyDescent="0.15">
      <c r="A5328" s="163" t="s">
        <v>493</v>
      </c>
      <c r="B5328" s="164">
        <v>10264</v>
      </c>
      <c r="C5328" s="163" t="s">
        <v>9</v>
      </c>
      <c r="D5328" s="164">
        <v>2</v>
      </c>
      <c r="E5328" s="7">
        <v>380</v>
      </c>
      <c r="F5328" s="7">
        <v>0</v>
      </c>
      <c r="G5328" s="7">
        <v>0</v>
      </c>
      <c r="H5328" s="7">
        <v>0</v>
      </c>
      <c r="I5328" s="7">
        <v>380</v>
      </c>
      <c r="J5328" s="7">
        <v>0</v>
      </c>
      <c r="K5328" s="7">
        <v>380</v>
      </c>
      <c r="L5328" s="164">
        <v>1</v>
      </c>
      <c r="M5328" s="16">
        <v>0</v>
      </c>
      <c r="N5328" s="13">
        <v>46170</v>
      </c>
    </row>
    <row r="5329" spans="1:14" x14ac:dyDescent="0.15">
      <c r="A5329" s="163" t="s">
        <v>587</v>
      </c>
      <c r="B5329" s="164">
        <v>10381</v>
      </c>
      <c r="C5329" s="163" t="s">
        <v>9</v>
      </c>
      <c r="D5329" s="164">
        <v>1</v>
      </c>
      <c r="E5329" s="7">
        <v>225</v>
      </c>
      <c r="F5329" s="7">
        <v>0</v>
      </c>
      <c r="G5329" s="7">
        <v>0</v>
      </c>
      <c r="H5329" s="7">
        <v>0</v>
      </c>
      <c r="I5329" s="7">
        <v>225</v>
      </c>
      <c r="J5329" s="7">
        <v>0</v>
      </c>
      <c r="K5329" s="7">
        <v>225</v>
      </c>
      <c r="L5329" s="164">
        <v>1</v>
      </c>
      <c r="M5329" s="16">
        <v>0</v>
      </c>
      <c r="N5329" s="13">
        <v>46170</v>
      </c>
    </row>
    <row r="5330" spans="1:14" x14ac:dyDescent="0.15">
      <c r="A5330" s="163" t="s">
        <v>545</v>
      </c>
      <c r="B5330" s="164">
        <v>10033</v>
      </c>
      <c r="C5330" s="163" t="s">
        <v>77</v>
      </c>
      <c r="D5330" s="164">
        <v>1</v>
      </c>
      <c r="E5330" s="7">
        <v>1290</v>
      </c>
      <c r="F5330" s="7">
        <v>0</v>
      </c>
      <c r="G5330" s="7">
        <v>0</v>
      </c>
      <c r="H5330" s="7">
        <v>0</v>
      </c>
      <c r="I5330" s="7">
        <v>1290</v>
      </c>
      <c r="J5330" s="7">
        <v>0</v>
      </c>
      <c r="K5330" s="7">
        <v>1290</v>
      </c>
      <c r="L5330" s="164">
        <v>1</v>
      </c>
      <c r="M5330" s="16">
        <v>0</v>
      </c>
      <c r="N5330" s="13">
        <v>46170</v>
      </c>
    </row>
    <row r="5331" spans="1:14" x14ac:dyDescent="0.15">
      <c r="A5331" s="163" t="s">
        <v>495</v>
      </c>
      <c r="B5331" s="164">
        <v>10354</v>
      </c>
      <c r="C5331" s="163" t="s">
        <v>19</v>
      </c>
      <c r="D5331" s="164">
        <v>1</v>
      </c>
      <c r="E5331" s="7">
        <v>350</v>
      </c>
      <c r="F5331" s="7">
        <v>0</v>
      </c>
      <c r="G5331" s="7">
        <v>0</v>
      </c>
      <c r="H5331" s="7">
        <v>0</v>
      </c>
      <c r="I5331" s="7">
        <v>350</v>
      </c>
      <c r="J5331" s="7">
        <v>0</v>
      </c>
      <c r="K5331" s="7">
        <v>350</v>
      </c>
      <c r="L5331" s="164">
        <v>1</v>
      </c>
      <c r="M5331" s="16">
        <v>0</v>
      </c>
      <c r="N5331" s="13">
        <v>46170</v>
      </c>
    </row>
    <row r="5332" spans="1:14" x14ac:dyDescent="0.15">
      <c r="A5332" s="163" t="s">
        <v>529</v>
      </c>
      <c r="B5332" s="164">
        <v>10353</v>
      </c>
      <c r="C5332" s="163" t="s">
        <v>19</v>
      </c>
      <c r="D5332" s="164">
        <v>1</v>
      </c>
      <c r="E5332" s="7">
        <v>350</v>
      </c>
      <c r="F5332" s="7">
        <v>0</v>
      </c>
      <c r="G5332" s="7">
        <v>0</v>
      </c>
      <c r="H5332" s="7">
        <v>0</v>
      </c>
      <c r="I5332" s="7">
        <v>350</v>
      </c>
      <c r="J5332" s="7">
        <v>0</v>
      </c>
      <c r="K5332" s="7">
        <v>350</v>
      </c>
      <c r="L5332" s="164">
        <v>1</v>
      </c>
      <c r="M5332" s="16">
        <v>0</v>
      </c>
      <c r="N5332" s="13">
        <v>46170</v>
      </c>
    </row>
    <row r="5333" spans="1:14" x14ac:dyDescent="0.15">
      <c r="A5333" s="163" t="s">
        <v>497</v>
      </c>
      <c r="B5333" s="164">
        <v>10359</v>
      </c>
      <c r="C5333" s="163" t="s">
        <v>19</v>
      </c>
      <c r="D5333" s="164">
        <v>2</v>
      </c>
      <c r="E5333" s="7">
        <v>770</v>
      </c>
      <c r="F5333" s="7">
        <v>0</v>
      </c>
      <c r="G5333" s="7">
        <v>0</v>
      </c>
      <c r="H5333" s="7">
        <v>0</v>
      </c>
      <c r="I5333" s="7">
        <v>770</v>
      </c>
      <c r="J5333" s="7">
        <v>0</v>
      </c>
      <c r="K5333" s="7">
        <v>770</v>
      </c>
      <c r="L5333" s="164">
        <v>1</v>
      </c>
      <c r="M5333" s="16">
        <v>0</v>
      </c>
      <c r="N5333" s="13">
        <v>46170</v>
      </c>
    </row>
    <row r="5334" spans="1:14" x14ac:dyDescent="0.15">
      <c r="A5334" s="163" t="s">
        <v>498</v>
      </c>
      <c r="B5334" s="164">
        <v>10356</v>
      </c>
      <c r="C5334" s="163" t="s">
        <v>19</v>
      </c>
      <c r="D5334" s="164">
        <v>2</v>
      </c>
      <c r="E5334" s="7">
        <v>720</v>
      </c>
      <c r="F5334" s="7">
        <v>0</v>
      </c>
      <c r="G5334" s="7">
        <v>0</v>
      </c>
      <c r="H5334" s="7">
        <v>0</v>
      </c>
      <c r="I5334" s="7">
        <v>720</v>
      </c>
      <c r="J5334" s="7">
        <v>0</v>
      </c>
      <c r="K5334" s="7">
        <v>720</v>
      </c>
      <c r="L5334" s="164">
        <v>1</v>
      </c>
      <c r="M5334" s="16">
        <v>0</v>
      </c>
      <c r="N5334" s="13">
        <v>46170</v>
      </c>
    </row>
    <row r="5335" spans="1:14" x14ac:dyDescent="0.15">
      <c r="A5335" s="163" t="s">
        <v>617</v>
      </c>
      <c r="B5335" s="164">
        <v>10428</v>
      </c>
      <c r="C5335" s="163" t="s">
        <v>12</v>
      </c>
      <c r="D5335" s="164">
        <v>1</v>
      </c>
      <c r="E5335" s="7">
        <v>349</v>
      </c>
      <c r="F5335" s="7">
        <v>0</v>
      </c>
      <c r="G5335" s="7">
        <v>0</v>
      </c>
      <c r="H5335" s="7">
        <v>0</v>
      </c>
      <c r="I5335" s="7">
        <v>349</v>
      </c>
      <c r="J5335" s="7">
        <v>0</v>
      </c>
      <c r="K5335" s="7">
        <v>349</v>
      </c>
      <c r="L5335" s="164">
        <v>1</v>
      </c>
      <c r="M5335" s="16">
        <v>0</v>
      </c>
      <c r="N5335" s="13">
        <v>46170</v>
      </c>
    </row>
    <row r="5336" spans="1:14" x14ac:dyDescent="0.15">
      <c r="A5336" s="163" t="s">
        <v>915</v>
      </c>
      <c r="B5336" s="164">
        <v>106418</v>
      </c>
      <c r="C5336" s="163" t="s">
        <v>462</v>
      </c>
      <c r="D5336" s="164">
        <v>1</v>
      </c>
      <c r="E5336" s="7">
        <v>385</v>
      </c>
      <c r="F5336" s="7">
        <v>0</v>
      </c>
      <c r="G5336" s="7">
        <v>0</v>
      </c>
      <c r="H5336" s="7">
        <v>0</v>
      </c>
      <c r="I5336" s="7">
        <v>385</v>
      </c>
      <c r="J5336" s="7">
        <v>0</v>
      </c>
      <c r="K5336" s="7">
        <v>385</v>
      </c>
      <c r="L5336" s="164">
        <v>1</v>
      </c>
      <c r="M5336" s="16">
        <v>0</v>
      </c>
      <c r="N5336" s="13">
        <v>46170</v>
      </c>
    </row>
    <row r="5337" spans="1:14" x14ac:dyDescent="0.15">
      <c r="A5337" s="163" t="s">
        <v>874</v>
      </c>
      <c r="B5337" s="164">
        <v>10746</v>
      </c>
      <c r="C5337" s="163" t="s">
        <v>727</v>
      </c>
      <c r="D5337" s="164">
        <v>1</v>
      </c>
      <c r="E5337" s="7">
        <v>209</v>
      </c>
      <c r="F5337" s="7">
        <v>0</v>
      </c>
      <c r="G5337" s="7">
        <v>0</v>
      </c>
      <c r="H5337" s="7">
        <v>0</v>
      </c>
      <c r="I5337" s="7">
        <v>209</v>
      </c>
      <c r="J5337" s="7">
        <v>0</v>
      </c>
      <c r="K5337" s="7">
        <v>209</v>
      </c>
      <c r="L5337" s="164">
        <v>1</v>
      </c>
      <c r="M5337" s="16">
        <v>0</v>
      </c>
      <c r="N5337" s="13">
        <v>46170</v>
      </c>
    </row>
    <row r="5338" spans="1:14" x14ac:dyDescent="0.15">
      <c r="A5338" s="163" t="s">
        <v>429</v>
      </c>
      <c r="B5338" s="164">
        <v>10632</v>
      </c>
      <c r="C5338" s="163" t="s">
        <v>727</v>
      </c>
      <c r="D5338" s="164">
        <v>2</v>
      </c>
      <c r="E5338" s="7">
        <v>318</v>
      </c>
      <c r="F5338" s="7">
        <v>0</v>
      </c>
      <c r="G5338" s="7">
        <v>0</v>
      </c>
      <c r="H5338" s="7">
        <v>20.149999999999999</v>
      </c>
      <c r="I5338" s="7">
        <v>297.85000000000002</v>
      </c>
      <c r="J5338" s="7">
        <v>0</v>
      </c>
      <c r="K5338" s="7">
        <v>297.85000000000002</v>
      </c>
      <c r="L5338" s="164">
        <v>1</v>
      </c>
      <c r="M5338" s="16">
        <v>0</v>
      </c>
      <c r="N5338" s="13">
        <v>46170</v>
      </c>
    </row>
    <row r="5339" spans="1:14" x14ac:dyDescent="0.15">
      <c r="A5339" s="163" t="s">
        <v>466</v>
      </c>
      <c r="B5339" s="164">
        <v>10749</v>
      </c>
      <c r="C5339" s="163" t="s">
        <v>727</v>
      </c>
      <c r="D5339" s="164">
        <v>4</v>
      </c>
      <c r="E5339" s="7">
        <v>716</v>
      </c>
      <c r="F5339" s="7">
        <v>0</v>
      </c>
      <c r="G5339" s="7">
        <v>0</v>
      </c>
      <c r="H5339" s="7">
        <v>29.7</v>
      </c>
      <c r="I5339" s="7">
        <v>686.3</v>
      </c>
      <c r="J5339" s="7">
        <v>0</v>
      </c>
      <c r="K5339" s="7">
        <v>686.3</v>
      </c>
      <c r="L5339" s="164">
        <v>1</v>
      </c>
      <c r="M5339" s="16">
        <v>0</v>
      </c>
      <c r="N5339" s="13">
        <v>46171</v>
      </c>
    </row>
    <row r="5340" spans="1:14" x14ac:dyDescent="0.15">
      <c r="A5340" s="163" t="s">
        <v>798</v>
      </c>
      <c r="B5340" s="164">
        <v>10660</v>
      </c>
      <c r="C5340" s="163" t="s">
        <v>9</v>
      </c>
      <c r="D5340" s="164">
        <v>2</v>
      </c>
      <c r="E5340" s="7">
        <v>530</v>
      </c>
      <c r="F5340" s="7">
        <v>0</v>
      </c>
      <c r="G5340" s="7">
        <v>0</v>
      </c>
      <c r="H5340" s="7">
        <v>0</v>
      </c>
      <c r="I5340" s="7">
        <v>530</v>
      </c>
      <c r="J5340" s="7">
        <v>0</v>
      </c>
      <c r="K5340" s="7">
        <v>530</v>
      </c>
      <c r="L5340" s="164">
        <v>1</v>
      </c>
      <c r="M5340" s="16">
        <v>0</v>
      </c>
      <c r="N5340" s="13">
        <v>46171</v>
      </c>
    </row>
    <row r="5341" spans="1:14" x14ac:dyDescent="0.15">
      <c r="A5341" s="163" t="s">
        <v>477</v>
      </c>
      <c r="B5341" s="164">
        <v>10449</v>
      </c>
      <c r="C5341" s="163" t="s">
        <v>38</v>
      </c>
      <c r="D5341" s="164">
        <v>2</v>
      </c>
      <c r="E5341" s="7">
        <v>520</v>
      </c>
      <c r="F5341" s="7">
        <v>0</v>
      </c>
      <c r="G5341" s="7">
        <v>0</v>
      </c>
      <c r="H5341" s="7">
        <v>0</v>
      </c>
      <c r="I5341" s="7">
        <v>520</v>
      </c>
      <c r="J5341" s="7">
        <v>0</v>
      </c>
      <c r="K5341" s="7">
        <v>520</v>
      </c>
      <c r="L5341" s="164">
        <v>1</v>
      </c>
      <c r="M5341" s="16">
        <v>0</v>
      </c>
      <c r="N5341" s="13">
        <v>46171</v>
      </c>
    </row>
    <row r="5342" spans="1:14" x14ac:dyDescent="0.15">
      <c r="A5342" s="163" t="s">
        <v>680</v>
      </c>
      <c r="B5342" s="164">
        <v>10152</v>
      </c>
      <c r="C5342" s="163" t="s">
        <v>519</v>
      </c>
      <c r="D5342" s="164">
        <v>1</v>
      </c>
      <c r="E5342" s="7">
        <v>350</v>
      </c>
      <c r="F5342" s="7">
        <v>0</v>
      </c>
      <c r="G5342" s="7">
        <v>0</v>
      </c>
      <c r="H5342" s="7">
        <v>0</v>
      </c>
      <c r="I5342" s="7">
        <v>350</v>
      </c>
      <c r="J5342" s="7">
        <v>0</v>
      </c>
      <c r="K5342" s="7">
        <v>350</v>
      </c>
      <c r="L5342" s="164">
        <v>1</v>
      </c>
      <c r="M5342" s="16">
        <v>0</v>
      </c>
      <c r="N5342" s="13">
        <v>46171</v>
      </c>
    </row>
    <row r="5343" spans="1:14" x14ac:dyDescent="0.15">
      <c r="A5343" s="163" t="s">
        <v>559</v>
      </c>
      <c r="B5343" s="164">
        <v>10168</v>
      </c>
      <c r="C5343" s="163" t="s">
        <v>519</v>
      </c>
      <c r="D5343" s="164">
        <v>1</v>
      </c>
      <c r="E5343" s="7">
        <v>385</v>
      </c>
      <c r="F5343" s="7">
        <v>0</v>
      </c>
      <c r="G5343" s="7">
        <v>0</v>
      </c>
      <c r="H5343" s="7">
        <v>0</v>
      </c>
      <c r="I5343" s="7">
        <v>385</v>
      </c>
      <c r="J5343" s="7">
        <v>0</v>
      </c>
      <c r="K5343" s="7">
        <v>385</v>
      </c>
      <c r="L5343" s="164">
        <v>1</v>
      </c>
      <c r="M5343" s="16">
        <v>0</v>
      </c>
      <c r="N5343" s="13">
        <v>46171</v>
      </c>
    </row>
    <row r="5344" spans="1:14" x14ac:dyDescent="0.15">
      <c r="A5344" s="163" t="s">
        <v>584</v>
      </c>
      <c r="B5344" s="164">
        <v>10069</v>
      </c>
      <c r="C5344" s="163" t="s">
        <v>481</v>
      </c>
      <c r="D5344" s="164">
        <v>2</v>
      </c>
      <c r="E5344" s="7">
        <v>710</v>
      </c>
      <c r="F5344" s="7">
        <v>0</v>
      </c>
      <c r="G5344" s="7">
        <v>0</v>
      </c>
      <c r="H5344" s="7">
        <v>0</v>
      </c>
      <c r="I5344" s="7">
        <v>710</v>
      </c>
      <c r="J5344" s="7">
        <v>0</v>
      </c>
      <c r="K5344" s="7">
        <v>710</v>
      </c>
      <c r="L5344" s="164">
        <v>1</v>
      </c>
      <c r="M5344" s="16">
        <v>0</v>
      </c>
      <c r="N5344" s="13">
        <v>46171</v>
      </c>
    </row>
    <row r="5345" spans="1:14" x14ac:dyDescent="0.15">
      <c r="A5345" s="163" t="s">
        <v>538</v>
      </c>
      <c r="B5345" s="164">
        <v>10645</v>
      </c>
      <c r="C5345" s="163" t="s">
        <v>519</v>
      </c>
      <c r="D5345" s="164">
        <v>1</v>
      </c>
      <c r="E5345" s="7">
        <v>340</v>
      </c>
      <c r="F5345" s="7">
        <v>0</v>
      </c>
      <c r="G5345" s="7">
        <v>0</v>
      </c>
      <c r="H5345" s="7">
        <v>0</v>
      </c>
      <c r="I5345" s="7">
        <v>340</v>
      </c>
      <c r="J5345" s="7">
        <v>0</v>
      </c>
      <c r="K5345" s="7">
        <v>340</v>
      </c>
      <c r="L5345" s="164">
        <v>1</v>
      </c>
      <c r="M5345" s="16">
        <v>0</v>
      </c>
      <c r="N5345" s="13">
        <v>46171</v>
      </c>
    </row>
    <row r="5346" spans="1:14" x14ac:dyDescent="0.15">
      <c r="A5346" s="163" t="s">
        <v>503</v>
      </c>
      <c r="B5346" s="164">
        <v>10044</v>
      </c>
      <c r="C5346" s="163" t="s">
        <v>481</v>
      </c>
      <c r="D5346" s="164">
        <v>2</v>
      </c>
      <c r="E5346" s="7">
        <v>520</v>
      </c>
      <c r="F5346" s="7">
        <v>0</v>
      </c>
      <c r="G5346" s="7">
        <v>0</v>
      </c>
      <c r="H5346" s="7">
        <v>0</v>
      </c>
      <c r="I5346" s="7">
        <v>520</v>
      </c>
      <c r="J5346" s="7">
        <v>0</v>
      </c>
      <c r="K5346" s="7">
        <v>520</v>
      </c>
      <c r="L5346" s="164">
        <v>1</v>
      </c>
      <c r="M5346" s="16">
        <v>0</v>
      </c>
      <c r="N5346" s="13">
        <v>46171</v>
      </c>
    </row>
    <row r="5347" spans="1:14" x14ac:dyDescent="0.15">
      <c r="A5347" s="163" t="s">
        <v>574</v>
      </c>
      <c r="B5347" s="164">
        <v>10052</v>
      </c>
      <c r="C5347" s="163" t="s">
        <v>481</v>
      </c>
      <c r="D5347" s="164">
        <v>1</v>
      </c>
      <c r="E5347" s="7">
        <v>340</v>
      </c>
      <c r="F5347" s="7">
        <v>0</v>
      </c>
      <c r="G5347" s="7">
        <v>0</v>
      </c>
      <c r="H5347" s="7">
        <v>68</v>
      </c>
      <c r="I5347" s="7">
        <v>272</v>
      </c>
      <c r="J5347" s="7">
        <v>0</v>
      </c>
      <c r="K5347" s="7">
        <v>272</v>
      </c>
      <c r="L5347" s="164">
        <v>1</v>
      </c>
      <c r="M5347" s="16">
        <v>0</v>
      </c>
      <c r="N5347" s="13">
        <v>46171</v>
      </c>
    </row>
    <row r="5348" spans="1:14" x14ac:dyDescent="0.15">
      <c r="A5348" s="163" t="s">
        <v>575</v>
      </c>
      <c r="B5348" s="164">
        <v>10127</v>
      </c>
      <c r="C5348" s="163" t="s">
        <v>483</v>
      </c>
      <c r="D5348" s="164">
        <v>2</v>
      </c>
      <c r="E5348" s="7">
        <v>710</v>
      </c>
      <c r="F5348" s="7">
        <v>0</v>
      </c>
      <c r="G5348" s="7">
        <v>0</v>
      </c>
      <c r="H5348" s="7">
        <v>0</v>
      </c>
      <c r="I5348" s="7">
        <v>710</v>
      </c>
      <c r="J5348" s="7">
        <v>0</v>
      </c>
      <c r="K5348" s="7">
        <v>710</v>
      </c>
      <c r="L5348" s="164">
        <v>1</v>
      </c>
      <c r="M5348" s="16">
        <v>0</v>
      </c>
      <c r="N5348" s="13">
        <v>46171</v>
      </c>
    </row>
    <row r="5349" spans="1:14" x14ac:dyDescent="0.15">
      <c r="A5349" s="163" t="s">
        <v>736</v>
      </c>
      <c r="B5349" s="164">
        <v>10114</v>
      </c>
      <c r="C5349" s="163" t="s">
        <v>541</v>
      </c>
      <c r="D5349" s="164">
        <v>1</v>
      </c>
      <c r="E5349" s="7">
        <v>335</v>
      </c>
      <c r="F5349" s="7">
        <v>0</v>
      </c>
      <c r="G5349" s="7">
        <v>0</v>
      </c>
      <c r="H5349" s="7">
        <v>55.57</v>
      </c>
      <c r="I5349" s="7">
        <v>279.43</v>
      </c>
      <c r="J5349" s="7">
        <v>0</v>
      </c>
      <c r="K5349" s="7">
        <v>279.43</v>
      </c>
      <c r="L5349" s="164">
        <v>1</v>
      </c>
      <c r="M5349" s="16">
        <v>0</v>
      </c>
      <c r="N5349" s="13">
        <v>46171</v>
      </c>
    </row>
    <row r="5350" spans="1:14" x14ac:dyDescent="0.15">
      <c r="A5350" s="163" t="s">
        <v>738</v>
      </c>
      <c r="B5350" s="164">
        <v>10073</v>
      </c>
      <c r="C5350" s="163" t="s">
        <v>541</v>
      </c>
      <c r="D5350" s="164">
        <v>1</v>
      </c>
      <c r="E5350" s="7">
        <v>335</v>
      </c>
      <c r="F5350" s="7">
        <v>0</v>
      </c>
      <c r="G5350" s="7">
        <v>0</v>
      </c>
      <c r="H5350" s="7">
        <v>67</v>
      </c>
      <c r="I5350" s="7">
        <v>268</v>
      </c>
      <c r="J5350" s="7">
        <v>0</v>
      </c>
      <c r="K5350" s="7">
        <v>268</v>
      </c>
      <c r="L5350" s="164">
        <v>1</v>
      </c>
      <c r="M5350" s="16">
        <v>0</v>
      </c>
      <c r="N5350" s="13">
        <v>46171</v>
      </c>
    </row>
    <row r="5351" spans="1:14" x14ac:dyDescent="0.15">
      <c r="A5351" s="163" t="s">
        <v>521</v>
      </c>
      <c r="B5351" s="164">
        <v>10095</v>
      </c>
      <c r="C5351" s="163" t="s">
        <v>483</v>
      </c>
      <c r="D5351" s="164">
        <v>1</v>
      </c>
      <c r="E5351" s="7">
        <v>260</v>
      </c>
      <c r="F5351" s="7">
        <v>0</v>
      </c>
      <c r="G5351" s="7">
        <v>0</v>
      </c>
      <c r="H5351" s="7">
        <v>0</v>
      </c>
      <c r="I5351" s="7">
        <v>260</v>
      </c>
      <c r="J5351" s="7">
        <v>0</v>
      </c>
      <c r="K5351" s="7">
        <v>260</v>
      </c>
      <c r="L5351" s="164">
        <v>1</v>
      </c>
      <c r="M5351" s="16">
        <v>0</v>
      </c>
      <c r="N5351" s="13">
        <v>46171</v>
      </c>
    </row>
    <row r="5352" spans="1:14" x14ac:dyDescent="0.15">
      <c r="A5352" s="163" t="s">
        <v>799</v>
      </c>
      <c r="B5352" s="164">
        <v>10444</v>
      </c>
      <c r="C5352" s="163" t="s">
        <v>99</v>
      </c>
      <c r="D5352" s="164">
        <v>1</v>
      </c>
      <c r="E5352" s="7">
        <v>75</v>
      </c>
      <c r="F5352" s="7">
        <v>0</v>
      </c>
      <c r="G5352" s="7">
        <v>0</v>
      </c>
      <c r="H5352" s="7">
        <v>0</v>
      </c>
      <c r="I5352" s="7">
        <v>75</v>
      </c>
      <c r="J5352" s="7">
        <v>0</v>
      </c>
      <c r="K5352" s="7">
        <v>75</v>
      </c>
      <c r="L5352" s="164">
        <v>1</v>
      </c>
      <c r="M5352" s="16">
        <v>0</v>
      </c>
      <c r="N5352" s="13">
        <v>46171</v>
      </c>
    </row>
    <row r="5353" spans="1:14" x14ac:dyDescent="0.15">
      <c r="A5353" s="163" t="s">
        <v>757</v>
      </c>
      <c r="B5353" s="164">
        <v>10488</v>
      </c>
      <c r="C5353" s="163" t="s">
        <v>99</v>
      </c>
      <c r="D5353" s="164">
        <v>1</v>
      </c>
      <c r="E5353" s="7">
        <v>135</v>
      </c>
      <c r="F5353" s="7">
        <v>0</v>
      </c>
      <c r="G5353" s="7">
        <v>0</v>
      </c>
      <c r="H5353" s="7">
        <v>0</v>
      </c>
      <c r="I5353" s="7">
        <v>135</v>
      </c>
      <c r="J5353" s="7">
        <v>0</v>
      </c>
      <c r="K5353" s="7">
        <v>135</v>
      </c>
      <c r="L5353" s="164">
        <v>1</v>
      </c>
      <c r="M5353" s="16">
        <v>0</v>
      </c>
      <c r="N5353" s="13">
        <v>46171</v>
      </c>
    </row>
    <row r="5354" spans="1:14" x14ac:dyDescent="0.15">
      <c r="A5354" s="163" t="s">
        <v>488</v>
      </c>
      <c r="B5354" s="164">
        <v>10440</v>
      </c>
      <c r="C5354" s="163" t="s">
        <v>99</v>
      </c>
      <c r="D5354" s="164">
        <v>1</v>
      </c>
      <c r="E5354" s="7">
        <v>88</v>
      </c>
      <c r="F5354" s="7">
        <v>0</v>
      </c>
      <c r="G5354" s="7">
        <v>0</v>
      </c>
      <c r="H5354" s="7">
        <v>0</v>
      </c>
      <c r="I5354" s="7">
        <v>88</v>
      </c>
      <c r="J5354" s="7">
        <v>0</v>
      </c>
      <c r="K5354" s="7">
        <v>88</v>
      </c>
      <c r="L5354" s="164">
        <v>1</v>
      </c>
      <c r="M5354" s="16">
        <v>0</v>
      </c>
      <c r="N5354" s="13">
        <v>46171</v>
      </c>
    </row>
    <row r="5355" spans="1:14" x14ac:dyDescent="0.15">
      <c r="A5355" s="163" t="s">
        <v>751</v>
      </c>
      <c r="B5355" s="164">
        <v>10439</v>
      </c>
      <c r="C5355" s="163" t="s">
        <v>99</v>
      </c>
      <c r="D5355" s="164">
        <v>1</v>
      </c>
      <c r="E5355" s="7">
        <v>119</v>
      </c>
      <c r="F5355" s="7">
        <v>0</v>
      </c>
      <c r="G5355" s="7">
        <v>0</v>
      </c>
      <c r="H5355" s="7">
        <v>0</v>
      </c>
      <c r="I5355" s="7">
        <v>119</v>
      </c>
      <c r="J5355" s="7">
        <v>0</v>
      </c>
      <c r="K5355" s="7">
        <v>119</v>
      </c>
      <c r="L5355" s="164">
        <v>1</v>
      </c>
      <c r="M5355" s="16">
        <v>0</v>
      </c>
      <c r="N5355" s="13">
        <v>46171</v>
      </c>
    </row>
    <row r="5356" spans="1:14" x14ac:dyDescent="0.15">
      <c r="A5356" s="163" t="s">
        <v>489</v>
      </c>
      <c r="B5356" s="164">
        <v>10445</v>
      </c>
      <c r="C5356" s="163" t="s">
        <v>99</v>
      </c>
      <c r="D5356" s="164">
        <v>2</v>
      </c>
      <c r="E5356" s="7">
        <v>390</v>
      </c>
      <c r="F5356" s="7">
        <v>0</v>
      </c>
      <c r="G5356" s="7">
        <v>0</v>
      </c>
      <c r="H5356" s="7">
        <v>0</v>
      </c>
      <c r="I5356" s="7">
        <v>390</v>
      </c>
      <c r="J5356" s="7">
        <v>0</v>
      </c>
      <c r="K5356" s="7">
        <v>390</v>
      </c>
      <c r="L5356" s="164">
        <v>1</v>
      </c>
      <c r="M5356" s="16">
        <v>0</v>
      </c>
      <c r="N5356" s="13">
        <v>46171</v>
      </c>
    </row>
    <row r="5357" spans="1:14" x14ac:dyDescent="0.15">
      <c r="A5357" s="163" t="s">
        <v>542</v>
      </c>
      <c r="B5357" s="164">
        <v>10436</v>
      </c>
      <c r="C5357" s="163" t="s">
        <v>99</v>
      </c>
      <c r="D5357" s="164">
        <v>1</v>
      </c>
      <c r="E5357" s="7">
        <v>45</v>
      </c>
      <c r="F5357" s="7">
        <v>0</v>
      </c>
      <c r="G5357" s="7">
        <v>0</v>
      </c>
      <c r="H5357" s="7">
        <v>0</v>
      </c>
      <c r="I5357" s="7">
        <v>45</v>
      </c>
      <c r="J5357" s="7">
        <v>0</v>
      </c>
      <c r="K5357" s="7">
        <v>45</v>
      </c>
      <c r="L5357" s="164">
        <v>1</v>
      </c>
      <c r="M5357" s="16">
        <v>0</v>
      </c>
      <c r="N5357" s="13">
        <v>46171</v>
      </c>
    </row>
    <row r="5358" spans="1:14" x14ac:dyDescent="0.15">
      <c r="A5358" s="163" t="s">
        <v>626</v>
      </c>
      <c r="B5358" s="164">
        <v>10471</v>
      </c>
      <c r="C5358" s="163" t="s">
        <v>5</v>
      </c>
      <c r="D5358" s="164">
        <v>1</v>
      </c>
      <c r="E5358" s="7">
        <v>495</v>
      </c>
      <c r="F5358" s="7">
        <v>0</v>
      </c>
      <c r="G5358" s="7">
        <v>0</v>
      </c>
      <c r="H5358" s="7">
        <v>0</v>
      </c>
      <c r="I5358" s="7">
        <v>495</v>
      </c>
      <c r="J5358" s="7">
        <v>0</v>
      </c>
      <c r="K5358" s="7">
        <v>495</v>
      </c>
      <c r="L5358" s="164">
        <v>1</v>
      </c>
      <c r="M5358" s="16">
        <v>0</v>
      </c>
      <c r="N5358" s="13">
        <v>46171</v>
      </c>
    </row>
    <row r="5359" spans="1:14" x14ac:dyDescent="0.15">
      <c r="A5359" s="163" t="s">
        <v>506</v>
      </c>
      <c r="B5359" s="164">
        <v>10221</v>
      </c>
      <c r="C5359" s="163" t="s">
        <v>491</v>
      </c>
      <c r="D5359" s="164">
        <v>2</v>
      </c>
      <c r="E5359" s="7">
        <v>510</v>
      </c>
      <c r="F5359" s="7">
        <v>0</v>
      </c>
      <c r="G5359" s="7">
        <v>0</v>
      </c>
      <c r="H5359" s="7">
        <v>0</v>
      </c>
      <c r="I5359" s="7">
        <v>510</v>
      </c>
      <c r="J5359" s="7">
        <v>0</v>
      </c>
      <c r="K5359" s="7">
        <v>510</v>
      </c>
      <c r="L5359" s="164">
        <v>1</v>
      </c>
      <c r="M5359" s="16">
        <v>0</v>
      </c>
      <c r="N5359" s="13">
        <v>46171</v>
      </c>
    </row>
    <row r="5360" spans="1:14" x14ac:dyDescent="0.15">
      <c r="A5360" s="163" t="s">
        <v>492</v>
      </c>
      <c r="B5360" s="164">
        <v>10216</v>
      </c>
      <c r="C5360" s="163" t="s">
        <v>491</v>
      </c>
      <c r="D5360" s="164">
        <v>2</v>
      </c>
      <c r="E5360" s="7">
        <v>490</v>
      </c>
      <c r="F5360" s="7">
        <v>0</v>
      </c>
      <c r="G5360" s="7">
        <v>0</v>
      </c>
      <c r="H5360" s="7">
        <v>0</v>
      </c>
      <c r="I5360" s="7">
        <v>490</v>
      </c>
      <c r="J5360" s="7">
        <v>0</v>
      </c>
      <c r="K5360" s="7">
        <v>490</v>
      </c>
      <c r="L5360" s="164">
        <v>1</v>
      </c>
      <c r="M5360" s="16">
        <v>0</v>
      </c>
      <c r="N5360" s="13">
        <v>46171</v>
      </c>
    </row>
    <row r="5361" spans="1:14" x14ac:dyDescent="0.15">
      <c r="A5361" s="163" t="s">
        <v>493</v>
      </c>
      <c r="B5361" s="164">
        <v>10264</v>
      </c>
      <c r="C5361" s="163" t="s">
        <v>9</v>
      </c>
      <c r="D5361" s="164">
        <v>2</v>
      </c>
      <c r="E5361" s="7">
        <v>380</v>
      </c>
      <c r="F5361" s="7">
        <v>0</v>
      </c>
      <c r="G5361" s="7">
        <v>0</v>
      </c>
      <c r="H5361" s="7">
        <v>0</v>
      </c>
      <c r="I5361" s="7">
        <v>380</v>
      </c>
      <c r="J5361" s="7">
        <v>0</v>
      </c>
      <c r="K5361" s="7">
        <v>380</v>
      </c>
      <c r="L5361" s="164">
        <v>1</v>
      </c>
      <c r="M5361" s="16">
        <v>0</v>
      </c>
      <c r="N5361" s="13">
        <v>46171</v>
      </c>
    </row>
    <row r="5362" spans="1:14" x14ac:dyDescent="0.15">
      <c r="A5362" s="163" t="s">
        <v>494</v>
      </c>
      <c r="B5362" s="164">
        <v>10377</v>
      </c>
      <c r="C5362" s="163" t="s">
        <v>9</v>
      </c>
      <c r="D5362" s="164">
        <v>1</v>
      </c>
      <c r="E5362" s="7">
        <v>345</v>
      </c>
      <c r="F5362" s="7">
        <v>0</v>
      </c>
      <c r="G5362" s="7">
        <v>0</v>
      </c>
      <c r="H5362" s="7">
        <v>69</v>
      </c>
      <c r="I5362" s="7">
        <v>276</v>
      </c>
      <c r="J5362" s="7">
        <v>0</v>
      </c>
      <c r="K5362" s="7">
        <v>276</v>
      </c>
      <c r="L5362" s="164">
        <v>1</v>
      </c>
      <c r="M5362" s="16">
        <v>0</v>
      </c>
      <c r="N5362" s="13">
        <v>46171</v>
      </c>
    </row>
    <row r="5363" spans="1:14" x14ac:dyDescent="0.15">
      <c r="A5363" s="163" t="s">
        <v>768</v>
      </c>
      <c r="B5363" s="164">
        <v>10369</v>
      </c>
      <c r="C5363" s="163" t="s">
        <v>9</v>
      </c>
      <c r="D5363" s="164">
        <v>1</v>
      </c>
      <c r="E5363" s="7">
        <v>225</v>
      </c>
      <c r="F5363" s="7">
        <v>0</v>
      </c>
      <c r="G5363" s="7">
        <v>0</v>
      </c>
      <c r="H5363" s="7">
        <v>0</v>
      </c>
      <c r="I5363" s="7">
        <v>225</v>
      </c>
      <c r="J5363" s="7">
        <v>0</v>
      </c>
      <c r="K5363" s="7">
        <v>225</v>
      </c>
      <c r="L5363" s="164">
        <v>1</v>
      </c>
      <c r="M5363" s="16">
        <v>0</v>
      </c>
      <c r="N5363" s="13">
        <v>46171</v>
      </c>
    </row>
    <row r="5364" spans="1:14" x14ac:dyDescent="0.15">
      <c r="A5364" s="163" t="s">
        <v>507</v>
      </c>
      <c r="B5364" s="164">
        <v>10373</v>
      </c>
      <c r="C5364" s="163" t="s">
        <v>9</v>
      </c>
      <c r="D5364" s="164">
        <v>1</v>
      </c>
      <c r="E5364" s="7">
        <v>275</v>
      </c>
      <c r="F5364" s="7">
        <v>0</v>
      </c>
      <c r="G5364" s="7">
        <v>0</v>
      </c>
      <c r="H5364" s="7">
        <v>0</v>
      </c>
      <c r="I5364" s="7">
        <v>275</v>
      </c>
      <c r="J5364" s="7">
        <v>0</v>
      </c>
      <c r="K5364" s="7">
        <v>275</v>
      </c>
      <c r="L5364" s="164">
        <v>1</v>
      </c>
      <c r="M5364" s="16">
        <v>0</v>
      </c>
      <c r="N5364" s="13">
        <v>46171</v>
      </c>
    </row>
    <row r="5365" spans="1:14" x14ac:dyDescent="0.15">
      <c r="A5365" s="163" t="s">
        <v>526</v>
      </c>
      <c r="B5365" s="164">
        <v>10363</v>
      </c>
      <c r="C5365" s="163" t="s">
        <v>9</v>
      </c>
      <c r="D5365" s="164">
        <v>1</v>
      </c>
      <c r="E5365" s="7">
        <v>265</v>
      </c>
      <c r="F5365" s="7">
        <v>0</v>
      </c>
      <c r="G5365" s="7">
        <v>0</v>
      </c>
      <c r="H5365" s="7">
        <v>0</v>
      </c>
      <c r="I5365" s="7">
        <v>265</v>
      </c>
      <c r="J5365" s="7">
        <v>0</v>
      </c>
      <c r="K5365" s="7">
        <v>265</v>
      </c>
      <c r="L5365" s="164">
        <v>1</v>
      </c>
      <c r="M5365" s="16">
        <v>0</v>
      </c>
      <c r="N5365" s="13">
        <v>46171</v>
      </c>
    </row>
    <row r="5366" spans="1:14" x14ac:dyDescent="0.15">
      <c r="A5366" s="163" t="s">
        <v>527</v>
      </c>
      <c r="B5366" s="164">
        <v>10382</v>
      </c>
      <c r="C5366" s="163" t="s">
        <v>9</v>
      </c>
      <c r="D5366" s="164">
        <v>1</v>
      </c>
      <c r="E5366" s="7">
        <v>235</v>
      </c>
      <c r="F5366" s="7">
        <v>0</v>
      </c>
      <c r="G5366" s="7">
        <v>0</v>
      </c>
      <c r="H5366" s="7">
        <v>0</v>
      </c>
      <c r="I5366" s="7">
        <v>235</v>
      </c>
      <c r="J5366" s="7">
        <v>0</v>
      </c>
      <c r="K5366" s="7">
        <v>235</v>
      </c>
      <c r="L5366" s="164">
        <v>1</v>
      </c>
      <c r="M5366" s="16">
        <v>0</v>
      </c>
      <c r="N5366" s="13">
        <v>46171</v>
      </c>
    </row>
    <row r="5367" spans="1:14" x14ac:dyDescent="0.15">
      <c r="A5367" s="163" t="s">
        <v>495</v>
      </c>
      <c r="B5367" s="164">
        <v>10354</v>
      </c>
      <c r="C5367" s="163" t="s">
        <v>19</v>
      </c>
      <c r="D5367" s="164">
        <v>1</v>
      </c>
      <c r="E5367" s="7">
        <v>350</v>
      </c>
      <c r="F5367" s="7">
        <v>0</v>
      </c>
      <c r="G5367" s="7">
        <v>0</v>
      </c>
      <c r="H5367" s="7">
        <v>0</v>
      </c>
      <c r="I5367" s="7">
        <v>350</v>
      </c>
      <c r="J5367" s="7">
        <v>0</v>
      </c>
      <c r="K5367" s="7">
        <v>350</v>
      </c>
      <c r="L5367" s="164">
        <v>1</v>
      </c>
      <c r="M5367" s="16">
        <v>0</v>
      </c>
      <c r="N5367" s="13">
        <v>46171</v>
      </c>
    </row>
    <row r="5368" spans="1:14" x14ac:dyDescent="0.15">
      <c r="A5368" s="163" t="s">
        <v>496</v>
      </c>
      <c r="B5368" s="164">
        <v>10360</v>
      </c>
      <c r="C5368" s="163" t="s">
        <v>19</v>
      </c>
      <c r="D5368" s="164">
        <v>1</v>
      </c>
      <c r="E5368" s="7">
        <v>385</v>
      </c>
      <c r="F5368" s="7">
        <v>0</v>
      </c>
      <c r="G5368" s="7">
        <v>0</v>
      </c>
      <c r="H5368" s="7">
        <v>63.87</v>
      </c>
      <c r="I5368" s="7">
        <v>321.13</v>
      </c>
      <c r="J5368" s="7">
        <v>0</v>
      </c>
      <c r="K5368" s="7">
        <v>321.13</v>
      </c>
      <c r="L5368" s="164">
        <v>1</v>
      </c>
      <c r="M5368" s="16">
        <v>0</v>
      </c>
      <c r="N5368" s="13">
        <v>46171</v>
      </c>
    </row>
    <row r="5369" spans="1:14" x14ac:dyDescent="0.15">
      <c r="A5369" s="163" t="s">
        <v>498</v>
      </c>
      <c r="B5369" s="164">
        <v>10356</v>
      </c>
      <c r="C5369" s="163" t="s">
        <v>19</v>
      </c>
      <c r="D5369" s="164">
        <v>2</v>
      </c>
      <c r="E5369" s="7">
        <v>720</v>
      </c>
      <c r="F5369" s="7">
        <v>0</v>
      </c>
      <c r="G5369" s="7">
        <v>0</v>
      </c>
      <c r="H5369" s="7">
        <v>0</v>
      </c>
      <c r="I5369" s="7">
        <v>720</v>
      </c>
      <c r="J5369" s="7">
        <v>0</v>
      </c>
      <c r="K5369" s="7">
        <v>720</v>
      </c>
      <c r="L5369" s="164">
        <v>1</v>
      </c>
      <c r="M5369" s="16">
        <v>0</v>
      </c>
      <c r="N5369" s="13">
        <v>46171</v>
      </c>
    </row>
    <row r="5370" spans="1:14" x14ac:dyDescent="0.15">
      <c r="A5370" s="163" t="s">
        <v>512</v>
      </c>
      <c r="B5370" s="164">
        <v>10427</v>
      </c>
      <c r="C5370" s="163" t="s">
        <v>12</v>
      </c>
      <c r="D5370" s="164">
        <v>1</v>
      </c>
      <c r="E5370" s="7">
        <v>359</v>
      </c>
      <c r="F5370" s="7">
        <v>0</v>
      </c>
      <c r="G5370" s="7">
        <v>0</v>
      </c>
      <c r="H5370" s="7">
        <v>59.56</v>
      </c>
      <c r="I5370" s="7">
        <v>299.44</v>
      </c>
      <c r="J5370" s="7">
        <v>0</v>
      </c>
      <c r="K5370" s="7">
        <v>299.44</v>
      </c>
      <c r="L5370" s="164">
        <v>1</v>
      </c>
      <c r="M5370" s="16">
        <v>0</v>
      </c>
      <c r="N5370" s="13">
        <v>46171</v>
      </c>
    </row>
    <row r="5371" spans="1:14" x14ac:dyDescent="0.15">
      <c r="A5371" s="163" t="s">
        <v>532</v>
      </c>
      <c r="B5371" s="164">
        <v>10421</v>
      </c>
      <c r="C5371" s="163" t="s">
        <v>79</v>
      </c>
      <c r="D5371" s="164">
        <v>1</v>
      </c>
      <c r="E5371" s="7">
        <v>238</v>
      </c>
      <c r="F5371" s="7">
        <v>0</v>
      </c>
      <c r="G5371" s="7">
        <v>0</v>
      </c>
      <c r="H5371" s="7">
        <v>0</v>
      </c>
      <c r="I5371" s="7">
        <v>238</v>
      </c>
      <c r="J5371" s="7">
        <v>0</v>
      </c>
      <c r="K5371" s="7">
        <v>238</v>
      </c>
      <c r="L5371" s="164">
        <v>1</v>
      </c>
      <c r="M5371" s="16">
        <v>0</v>
      </c>
      <c r="N5371" s="13">
        <v>46171</v>
      </c>
    </row>
    <row r="5372" spans="1:14" x14ac:dyDescent="0.15">
      <c r="A5372" s="163" t="s">
        <v>535</v>
      </c>
      <c r="B5372" s="164">
        <v>10517</v>
      </c>
      <c r="C5372" s="163" t="s">
        <v>79</v>
      </c>
      <c r="D5372" s="164">
        <v>1</v>
      </c>
      <c r="E5372" s="7">
        <v>525</v>
      </c>
      <c r="F5372" s="7">
        <v>0</v>
      </c>
      <c r="G5372" s="7">
        <v>0</v>
      </c>
      <c r="H5372" s="7">
        <v>0</v>
      </c>
      <c r="I5372" s="7">
        <v>525</v>
      </c>
      <c r="J5372" s="7">
        <v>0</v>
      </c>
      <c r="K5372" s="7">
        <v>525</v>
      </c>
      <c r="L5372" s="164">
        <v>1</v>
      </c>
      <c r="M5372" s="16">
        <v>0</v>
      </c>
      <c r="N5372" s="13">
        <v>46171</v>
      </c>
    </row>
    <row r="5373" spans="1:14" x14ac:dyDescent="0.15">
      <c r="A5373" s="163" t="s">
        <v>627</v>
      </c>
      <c r="B5373" s="164">
        <v>10546</v>
      </c>
      <c r="C5373" s="163" t="s">
        <v>399</v>
      </c>
      <c r="D5373" s="164">
        <v>1</v>
      </c>
      <c r="E5373" s="7">
        <v>0</v>
      </c>
      <c r="F5373" s="7">
        <v>0</v>
      </c>
      <c r="G5373" s="7">
        <v>0</v>
      </c>
      <c r="H5373" s="7">
        <v>0</v>
      </c>
      <c r="I5373" s="7">
        <v>0</v>
      </c>
      <c r="J5373" s="7">
        <v>0</v>
      </c>
      <c r="K5373" s="7">
        <v>0</v>
      </c>
      <c r="L5373" s="164">
        <v>0</v>
      </c>
      <c r="M5373" s="16">
        <v>0</v>
      </c>
      <c r="N5373" s="13">
        <v>46171</v>
      </c>
    </row>
    <row r="5374" spans="1:14" x14ac:dyDescent="0.15">
      <c r="A5374" s="163" t="s">
        <v>473</v>
      </c>
      <c r="B5374" s="164">
        <v>10528</v>
      </c>
      <c r="C5374" s="163" t="s">
        <v>399</v>
      </c>
      <c r="D5374" s="164">
        <v>1</v>
      </c>
      <c r="E5374" s="7">
        <v>0</v>
      </c>
      <c r="F5374" s="7">
        <v>0</v>
      </c>
      <c r="G5374" s="7">
        <v>0</v>
      </c>
      <c r="H5374" s="7">
        <v>0</v>
      </c>
      <c r="I5374" s="7">
        <v>0</v>
      </c>
      <c r="J5374" s="7">
        <v>0</v>
      </c>
      <c r="K5374" s="7">
        <v>0</v>
      </c>
      <c r="L5374" s="164">
        <v>0</v>
      </c>
      <c r="M5374" s="16">
        <v>0</v>
      </c>
      <c r="N5374" s="13">
        <v>46171</v>
      </c>
    </row>
    <row r="5375" spans="1:14" x14ac:dyDescent="0.15">
      <c r="A5375" s="163" t="s">
        <v>500</v>
      </c>
      <c r="B5375" s="164">
        <v>10494</v>
      </c>
      <c r="C5375" s="163" t="s">
        <v>98</v>
      </c>
      <c r="D5375" s="164">
        <v>2</v>
      </c>
      <c r="E5375" s="7">
        <v>76</v>
      </c>
      <c r="F5375" s="7">
        <v>0</v>
      </c>
      <c r="G5375" s="7">
        <v>0</v>
      </c>
      <c r="H5375" s="7">
        <v>6.3</v>
      </c>
      <c r="I5375" s="7">
        <v>69.7</v>
      </c>
      <c r="J5375" s="7">
        <v>0</v>
      </c>
      <c r="K5375" s="7">
        <v>69.7</v>
      </c>
      <c r="L5375" s="164">
        <v>1</v>
      </c>
      <c r="M5375" s="16">
        <v>0</v>
      </c>
      <c r="N5375" s="13">
        <v>46171</v>
      </c>
    </row>
    <row r="5376" spans="1:14" x14ac:dyDescent="0.15">
      <c r="A5376" s="163" t="s">
        <v>872</v>
      </c>
      <c r="B5376" s="164">
        <v>10754</v>
      </c>
      <c r="C5376" s="163" t="s">
        <v>727</v>
      </c>
      <c r="D5376" s="164">
        <v>2</v>
      </c>
      <c r="E5376" s="7">
        <v>418</v>
      </c>
      <c r="F5376" s="7">
        <v>0</v>
      </c>
      <c r="G5376" s="7">
        <v>0</v>
      </c>
      <c r="H5376" s="7">
        <v>0</v>
      </c>
      <c r="I5376" s="7">
        <v>418</v>
      </c>
      <c r="J5376" s="7">
        <v>0</v>
      </c>
      <c r="K5376" s="7">
        <v>418</v>
      </c>
      <c r="L5376" s="164">
        <v>1</v>
      </c>
      <c r="M5376" s="16">
        <v>0</v>
      </c>
      <c r="N5376" s="13">
        <v>46171</v>
      </c>
    </row>
    <row r="5377" spans="1:14" x14ac:dyDescent="0.15">
      <c r="A5377" s="163" t="s">
        <v>854</v>
      </c>
      <c r="B5377" s="164">
        <v>10539</v>
      </c>
      <c r="C5377" s="163" t="s">
        <v>399</v>
      </c>
      <c r="D5377" s="164">
        <v>1</v>
      </c>
      <c r="E5377" s="7">
        <v>0</v>
      </c>
      <c r="F5377" s="7">
        <v>0</v>
      </c>
      <c r="G5377" s="7">
        <v>0</v>
      </c>
      <c r="H5377" s="7">
        <v>0</v>
      </c>
      <c r="I5377" s="7">
        <v>0</v>
      </c>
      <c r="J5377" s="7">
        <v>0</v>
      </c>
      <c r="K5377" s="7">
        <v>0</v>
      </c>
      <c r="L5377" s="164">
        <v>0</v>
      </c>
      <c r="M5377" s="16">
        <v>0</v>
      </c>
      <c r="N5377" s="13">
        <v>46171</v>
      </c>
    </row>
    <row r="5378" spans="1:14" x14ac:dyDescent="0.15">
      <c r="A5378" s="163" t="s">
        <v>7</v>
      </c>
      <c r="B5378" s="164">
        <v>10498</v>
      </c>
      <c r="C5378" s="163" t="s">
        <v>98</v>
      </c>
      <c r="D5378" s="164">
        <v>1</v>
      </c>
      <c r="E5378" s="7">
        <v>88</v>
      </c>
      <c r="F5378" s="7">
        <v>0</v>
      </c>
      <c r="G5378" s="7">
        <v>0</v>
      </c>
      <c r="H5378" s="7">
        <v>0</v>
      </c>
      <c r="I5378" s="7">
        <v>88</v>
      </c>
      <c r="J5378" s="7">
        <v>0</v>
      </c>
      <c r="K5378" s="7">
        <v>88</v>
      </c>
      <c r="L5378" s="164">
        <v>1</v>
      </c>
      <c r="M5378" s="16">
        <v>0</v>
      </c>
      <c r="N5378" s="13">
        <v>46171</v>
      </c>
    </row>
    <row r="5379" spans="1:14" x14ac:dyDescent="0.15">
      <c r="A5379" s="163" t="s">
        <v>916</v>
      </c>
      <c r="B5379" s="164">
        <v>10536</v>
      </c>
      <c r="C5379" s="163" t="s">
        <v>399</v>
      </c>
      <c r="D5379" s="164">
        <v>1</v>
      </c>
      <c r="E5379" s="7">
        <v>0</v>
      </c>
      <c r="F5379" s="7">
        <v>0</v>
      </c>
      <c r="G5379" s="7">
        <v>0</v>
      </c>
      <c r="H5379" s="7">
        <v>0</v>
      </c>
      <c r="I5379" s="7">
        <v>0</v>
      </c>
      <c r="J5379" s="7">
        <v>0</v>
      </c>
      <c r="K5379" s="7">
        <v>0</v>
      </c>
      <c r="L5379" s="164">
        <v>0</v>
      </c>
      <c r="M5379" s="16">
        <v>0</v>
      </c>
      <c r="N5379" s="13">
        <v>46171</v>
      </c>
    </row>
    <row r="5380" spans="1:14" x14ac:dyDescent="0.15">
      <c r="A5380" s="163" t="s">
        <v>466</v>
      </c>
      <c r="B5380" s="164">
        <v>10749</v>
      </c>
      <c r="C5380" s="163" t="s">
        <v>727</v>
      </c>
      <c r="D5380" s="164">
        <v>2</v>
      </c>
      <c r="E5380" s="7">
        <v>358</v>
      </c>
      <c r="F5380" s="7">
        <v>0</v>
      </c>
      <c r="G5380" s="7">
        <v>0</v>
      </c>
      <c r="H5380" s="7">
        <v>27.96</v>
      </c>
      <c r="I5380" s="7">
        <v>330.04</v>
      </c>
      <c r="J5380" s="7">
        <v>0</v>
      </c>
      <c r="K5380" s="7">
        <v>330.04</v>
      </c>
      <c r="L5380" s="164">
        <v>1</v>
      </c>
      <c r="M5380" s="16">
        <v>0</v>
      </c>
      <c r="N5380" s="13">
        <v>46172</v>
      </c>
    </row>
    <row r="5381" spans="1:14" x14ac:dyDescent="0.15">
      <c r="A5381" s="163" t="s">
        <v>479</v>
      </c>
      <c r="B5381" s="164">
        <v>10396</v>
      </c>
      <c r="C5381" s="163" t="s">
        <v>32</v>
      </c>
      <c r="D5381" s="164">
        <v>1</v>
      </c>
      <c r="E5381" s="7">
        <v>555</v>
      </c>
      <c r="F5381" s="7">
        <v>0</v>
      </c>
      <c r="G5381" s="7">
        <v>0</v>
      </c>
      <c r="H5381" s="7">
        <v>0</v>
      </c>
      <c r="I5381" s="7">
        <v>555</v>
      </c>
      <c r="J5381" s="7">
        <v>0</v>
      </c>
      <c r="K5381" s="7">
        <v>555</v>
      </c>
      <c r="L5381" s="164">
        <v>1</v>
      </c>
      <c r="M5381" s="16">
        <v>0</v>
      </c>
      <c r="N5381" s="13">
        <v>46172</v>
      </c>
    </row>
    <row r="5382" spans="1:14" x14ac:dyDescent="0.15">
      <c r="A5382" s="163" t="s">
        <v>537</v>
      </c>
      <c r="B5382" s="164">
        <v>10397</v>
      </c>
      <c r="C5382" s="163" t="s">
        <v>32</v>
      </c>
      <c r="D5382" s="164">
        <v>1</v>
      </c>
      <c r="E5382" s="7">
        <v>575</v>
      </c>
      <c r="F5382" s="7">
        <v>0</v>
      </c>
      <c r="G5382" s="7">
        <v>0</v>
      </c>
      <c r="H5382" s="7">
        <v>89.83</v>
      </c>
      <c r="I5382" s="7">
        <v>485.17</v>
      </c>
      <c r="J5382" s="7">
        <v>0</v>
      </c>
      <c r="K5382" s="7">
        <v>485.17</v>
      </c>
      <c r="L5382" s="164">
        <v>1</v>
      </c>
      <c r="M5382" s="16">
        <v>0</v>
      </c>
      <c r="N5382" s="13">
        <v>46172</v>
      </c>
    </row>
    <row r="5383" spans="1:14" x14ac:dyDescent="0.15">
      <c r="A5383" s="163" t="s">
        <v>480</v>
      </c>
      <c r="B5383" s="164">
        <v>10225</v>
      </c>
      <c r="C5383" s="163" t="s">
        <v>481</v>
      </c>
      <c r="D5383" s="164">
        <v>1</v>
      </c>
      <c r="E5383" s="7">
        <v>255</v>
      </c>
      <c r="F5383" s="7">
        <v>0</v>
      </c>
      <c r="G5383" s="7">
        <v>0</v>
      </c>
      <c r="H5383" s="7">
        <v>0</v>
      </c>
      <c r="I5383" s="7">
        <v>255</v>
      </c>
      <c r="J5383" s="7">
        <v>0</v>
      </c>
      <c r="K5383" s="7">
        <v>255</v>
      </c>
      <c r="L5383" s="164">
        <v>1</v>
      </c>
      <c r="M5383" s="16">
        <v>0</v>
      </c>
      <c r="N5383" s="13">
        <v>46172</v>
      </c>
    </row>
    <row r="5384" spans="1:14" x14ac:dyDescent="0.15">
      <c r="A5384" s="163" t="s">
        <v>504</v>
      </c>
      <c r="B5384" s="164">
        <v>10125</v>
      </c>
      <c r="C5384" s="163" t="s">
        <v>483</v>
      </c>
      <c r="D5384" s="164">
        <v>1</v>
      </c>
      <c r="E5384" s="7">
        <v>275</v>
      </c>
      <c r="F5384" s="7">
        <v>0</v>
      </c>
      <c r="G5384" s="7">
        <v>0</v>
      </c>
      <c r="H5384" s="7">
        <v>0</v>
      </c>
      <c r="I5384" s="7">
        <v>275</v>
      </c>
      <c r="J5384" s="7">
        <v>0</v>
      </c>
      <c r="K5384" s="7">
        <v>275</v>
      </c>
      <c r="L5384" s="164">
        <v>1</v>
      </c>
      <c r="M5384" s="16">
        <v>0</v>
      </c>
      <c r="N5384" s="13">
        <v>46172</v>
      </c>
    </row>
    <row r="5385" spans="1:14" x14ac:dyDescent="0.15">
      <c r="A5385" s="163" t="s">
        <v>738</v>
      </c>
      <c r="B5385" s="164">
        <v>10073</v>
      </c>
      <c r="C5385" s="163" t="s">
        <v>541</v>
      </c>
      <c r="D5385" s="164">
        <v>1</v>
      </c>
      <c r="E5385" s="7">
        <v>335</v>
      </c>
      <c r="F5385" s="7">
        <v>0</v>
      </c>
      <c r="G5385" s="7">
        <v>0</v>
      </c>
      <c r="H5385" s="7">
        <v>0</v>
      </c>
      <c r="I5385" s="7">
        <v>335</v>
      </c>
      <c r="J5385" s="7">
        <v>0</v>
      </c>
      <c r="K5385" s="7">
        <v>335</v>
      </c>
      <c r="L5385" s="164">
        <v>1</v>
      </c>
      <c r="M5385" s="16">
        <v>0</v>
      </c>
      <c r="N5385" s="13">
        <v>46172</v>
      </c>
    </row>
    <row r="5386" spans="1:14" x14ac:dyDescent="0.15">
      <c r="A5386" s="163" t="s">
        <v>520</v>
      </c>
      <c r="B5386" s="164">
        <v>10046</v>
      </c>
      <c r="C5386" s="163" t="s">
        <v>481</v>
      </c>
      <c r="D5386" s="164">
        <v>1</v>
      </c>
      <c r="E5386" s="7">
        <v>260</v>
      </c>
      <c r="F5386" s="7">
        <v>0</v>
      </c>
      <c r="G5386" s="7">
        <v>0</v>
      </c>
      <c r="H5386" s="7">
        <v>0</v>
      </c>
      <c r="I5386" s="7">
        <v>260</v>
      </c>
      <c r="J5386" s="7">
        <v>0</v>
      </c>
      <c r="K5386" s="7">
        <v>260</v>
      </c>
      <c r="L5386" s="164">
        <v>1</v>
      </c>
      <c r="M5386" s="16">
        <v>0</v>
      </c>
      <c r="N5386" s="13">
        <v>46172</v>
      </c>
    </row>
    <row r="5387" spans="1:14" x14ac:dyDescent="0.15">
      <c r="A5387" s="163" t="s">
        <v>485</v>
      </c>
      <c r="B5387" s="164">
        <v>10090</v>
      </c>
      <c r="C5387" s="163" t="s">
        <v>481</v>
      </c>
      <c r="D5387" s="164">
        <v>1</v>
      </c>
      <c r="E5387" s="7">
        <v>315</v>
      </c>
      <c r="F5387" s="7">
        <v>0</v>
      </c>
      <c r="G5387" s="7">
        <v>0</v>
      </c>
      <c r="H5387" s="7">
        <v>0</v>
      </c>
      <c r="I5387" s="7">
        <v>315</v>
      </c>
      <c r="J5387" s="7">
        <v>0</v>
      </c>
      <c r="K5387" s="7">
        <v>315</v>
      </c>
      <c r="L5387" s="164">
        <v>1</v>
      </c>
      <c r="M5387" s="16">
        <v>0</v>
      </c>
      <c r="N5387" s="13">
        <v>46172</v>
      </c>
    </row>
    <row r="5388" spans="1:14" x14ac:dyDescent="0.15">
      <c r="A5388" s="163" t="s">
        <v>487</v>
      </c>
      <c r="B5388" s="164">
        <v>10442</v>
      </c>
      <c r="C5388" s="163" t="s">
        <v>99</v>
      </c>
      <c r="D5388" s="164">
        <v>1</v>
      </c>
      <c r="E5388" s="7">
        <v>83</v>
      </c>
      <c r="F5388" s="7">
        <v>0</v>
      </c>
      <c r="G5388" s="7">
        <v>0</v>
      </c>
      <c r="H5388" s="7">
        <v>12.97</v>
      </c>
      <c r="I5388" s="7">
        <v>70.03</v>
      </c>
      <c r="J5388" s="7">
        <v>0</v>
      </c>
      <c r="K5388" s="7">
        <v>70.03</v>
      </c>
      <c r="L5388" s="164">
        <v>1</v>
      </c>
      <c r="M5388" s="16">
        <v>0</v>
      </c>
      <c r="N5388" s="13">
        <v>46172</v>
      </c>
    </row>
    <row r="5389" spans="1:14" x14ac:dyDescent="0.15">
      <c r="A5389" s="163" t="s">
        <v>523</v>
      </c>
      <c r="B5389" s="164">
        <v>10446</v>
      </c>
      <c r="C5389" s="163" t="s">
        <v>99</v>
      </c>
      <c r="D5389" s="164">
        <v>1</v>
      </c>
      <c r="E5389" s="7">
        <v>195</v>
      </c>
      <c r="F5389" s="7">
        <v>0</v>
      </c>
      <c r="G5389" s="7">
        <v>0</v>
      </c>
      <c r="H5389" s="7">
        <v>0</v>
      </c>
      <c r="I5389" s="7">
        <v>195</v>
      </c>
      <c r="J5389" s="7">
        <v>0</v>
      </c>
      <c r="K5389" s="7">
        <v>195</v>
      </c>
      <c r="L5389" s="164">
        <v>1</v>
      </c>
      <c r="M5389" s="16">
        <v>0</v>
      </c>
      <c r="N5389" s="13">
        <v>46172</v>
      </c>
    </row>
    <row r="5390" spans="1:14" x14ac:dyDescent="0.15">
      <c r="A5390" s="163" t="s">
        <v>524</v>
      </c>
      <c r="B5390" s="164">
        <v>10443</v>
      </c>
      <c r="C5390" s="163" t="s">
        <v>99</v>
      </c>
      <c r="D5390" s="164">
        <v>1</v>
      </c>
      <c r="E5390" s="7">
        <v>75</v>
      </c>
      <c r="F5390" s="7">
        <v>0</v>
      </c>
      <c r="G5390" s="7">
        <v>0</v>
      </c>
      <c r="H5390" s="7">
        <v>0</v>
      </c>
      <c r="I5390" s="7">
        <v>75</v>
      </c>
      <c r="J5390" s="7">
        <v>0</v>
      </c>
      <c r="K5390" s="7">
        <v>75</v>
      </c>
      <c r="L5390" s="164">
        <v>1</v>
      </c>
      <c r="M5390" s="16">
        <v>0</v>
      </c>
      <c r="N5390" s="13">
        <v>46172</v>
      </c>
    </row>
    <row r="5391" spans="1:14" x14ac:dyDescent="0.15">
      <c r="A5391" s="163" t="s">
        <v>505</v>
      </c>
      <c r="B5391" s="164">
        <v>10470</v>
      </c>
      <c r="C5391" s="163" t="s">
        <v>5</v>
      </c>
      <c r="D5391" s="164">
        <v>1</v>
      </c>
      <c r="E5391" s="7">
        <v>275</v>
      </c>
      <c r="F5391" s="7">
        <v>0</v>
      </c>
      <c r="G5391" s="7">
        <v>0</v>
      </c>
      <c r="H5391" s="7">
        <v>24</v>
      </c>
      <c r="I5391" s="7">
        <v>251</v>
      </c>
      <c r="J5391" s="7">
        <v>0</v>
      </c>
      <c r="K5391" s="7">
        <v>251</v>
      </c>
      <c r="L5391" s="164">
        <v>1</v>
      </c>
      <c r="M5391" s="16">
        <v>0</v>
      </c>
      <c r="N5391" s="13">
        <v>46172</v>
      </c>
    </row>
    <row r="5392" spans="1:14" x14ac:dyDescent="0.15">
      <c r="A5392" s="163" t="s">
        <v>552</v>
      </c>
      <c r="B5392" s="164">
        <v>10211</v>
      </c>
      <c r="C5392" s="163" t="s">
        <v>491</v>
      </c>
      <c r="D5392" s="164">
        <v>1</v>
      </c>
      <c r="E5392" s="7">
        <v>265</v>
      </c>
      <c r="F5392" s="7">
        <v>0</v>
      </c>
      <c r="G5392" s="7">
        <v>0</v>
      </c>
      <c r="H5392" s="7">
        <v>0</v>
      </c>
      <c r="I5392" s="7">
        <v>265</v>
      </c>
      <c r="J5392" s="7">
        <v>0</v>
      </c>
      <c r="K5392" s="7">
        <v>265</v>
      </c>
      <c r="L5392" s="164">
        <v>1</v>
      </c>
      <c r="M5392" s="16">
        <v>0</v>
      </c>
      <c r="N5392" s="13">
        <v>46172</v>
      </c>
    </row>
    <row r="5393" spans="1:14" x14ac:dyDescent="0.15">
      <c r="A5393" s="163" t="s">
        <v>506</v>
      </c>
      <c r="B5393" s="164">
        <v>10221</v>
      </c>
      <c r="C5393" s="163" t="s">
        <v>491</v>
      </c>
      <c r="D5393" s="164">
        <v>1</v>
      </c>
      <c r="E5393" s="7">
        <v>255</v>
      </c>
      <c r="F5393" s="7">
        <v>0</v>
      </c>
      <c r="G5393" s="7">
        <v>0</v>
      </c>
      <c r="H5393" s="7">
        <v>0</v>
      </c>
      <c r="I5393" s="7">
        <v>255</v>
      </c>
      <c r="J5393" s="7">
        <v>0</v>
      </c>
      <c r="K5393" s="7">
        <v>255</v>
      </c>
      <c r="L5393" s="164">
        <v>1</v>
      </c>
      <c r="M5393" s="16">
        <v>0</v>
      </c>
      <c r="N5393" s="13">
        <v>46172</v>
      </c>
    </row>
    <row r="5394" spans="1:14" x14ac:dyDescent="0.15">
      <c r="A5394" s="163" t="s">
        <v>493</v>
      </c>
      <c r="B5394" s="164">
        <v>10264</v>
      </c>
      <c r="C5394" s="163" t="s">
        <v>9</v>
      </c>
      <c r="D5394" s="164">
        <v>8</v>
      </c>
      <c r="E5394" s="7">
        <v>1520</v>
      </c>
      <c r="F5394" s="7">
        <v>0</v>
      </c>
      <c r="G5394" s="7">
        <v>0</v>
      </c>
      <c r="H5394" s="7">
        <v>54.58</v>
      </c>
      <c r="I5394" s="7">
        <v>1465.42</v>
      </c>
      <c r="J5394" s="7">
        <v>0</v>
      </c>
      <c r="K5394" s="7">
        <v>1465.42</v>
      </c>
      <c r="L5394" s="164">
        <v>1</v>
      </c>
      <c r="M5394" s="16">
        <v>0</v>
      </c>
      <c r="N5394" s="13">
        <v>46172</v>
      </c>
    </row>
    <row r="5395" spans="1:14" x14ac:dyDescent="0.15">
      <c r="A5395" s="163" t="s">
        <v>802</v>
      </c>
      <c r="B5395" s="164">
        <v>10365</v>
      </c>
      <c r="C5395" s="163" t="s">
        <v>9</v>
      </c>
      <c r="D5395" s="164">
        <v>1</v>
      </c>
      <c r="E5395" s="7">
        <v>320</v>
      </c>
      <c r="F5395" s="7">
        <v>0</v>
      </c>
      <c r="G5395" s="7">
        <v>0</v>
      </c>
      <c r="H5395" s="7">
        <v>0</v>
      </c>
      <c r="I5395" s="7">
        <v>320</v>
      </c>
      <c r="J5395" s="7">
        <v>0</v>
      </c>
      <c r="K5395" s="7">
        <v>320</v>
      </c>
      <c r="L5395" s="164">
        <v>1</v>
      </c>
      <c r="M5395" s="16">
        <v>0</v>
      </c>
      <c r="N5395" s="13">
        <v>46172</v>
      </c>
    </row>
    <row r="5396" spans="1:14" x14ac:dyDescent="0.15">
      <c r="A5396" s="163" t="s">
        <v>604</v>
      </c>
      <c r="B5396" s="164">
        <v>10685</v>
      </c>
      <c r="C5396" s="163" t="s">
        <v>9</v>
      </c>
      <c r="D5396" s="164">
        <v>1</v>
      </c>
      <c r="E5396" s="7">
        <v>225</v>
      </c>
      <c r="F5396" s="7">
        <v>0</v>
      </c>
      <c r="G5396" s="7">
        <v>0</v>
      </c>
      <c r="H5396" s="7">
        <v>0</v>
      </c>
      <c r="I5396" s="7">
        <v>225</v>
      </c>
      <c r="J5396" s="7">
        <v>0</v>
      </c>
      <c r="K5396" s="7">
        <v>225</v>
      </c>
      <c r="L5396" s="164">
        <v>1</v>
      </c>
      <c r="M5396" s="16">
        <v>0</v>
      </c>
      <c r="N5396" s="13">
        <v>46172</v>
      </c>
    </row>
    <row r="5397" spans="1:14" x14ac:dyDescent="0.15">
      <c r="A5397" s="163" t="s">
        <v>495</v>
      </c>
      <c r="B5397" s="164">
        <v>10354</v>
      </c>
      <c r="C5397" s="163" t="s">
        <v>19</v>
      </c>
      <c r="D5397" s="164">
        <v>2</v>
      </c>
      <c r="E5397" s="7">
        <v>700</v>
      </c>
      <c r="F5397" s="7">
        <v>0</v>
      </c>
      <c r="G5397" s="7">
        <v>0</v>
      </c>
      <c r="H5397" s="7">
        <v>0</v>
      </c>
      <c r="I5397" s="7">
        <v>700</v>
      </c>
      <c r="J5397" s="7">
        <v>0</v>
      </c>
      <c r="K5397" s="7">
        <v>700</v>
      </c>
      <c r="L5397" s="164">
        <v>1</v>
      </c>
      <c r="M5397" s="16">
        <v>0</v>
      </c>
      <c r="N5397" s="13">
        <v>46172</v>
      </c>
    </row>
    <row r="5398" spans="1:14" x14ac:dyDescent="0.15">
      <c r="A5398" s="163" t="s">
        <v>529</v>
      </c>
      <c r="B5398" s="164">
        <v>10353</v>
      </c>
      <c r="C5398" s="163" t="s">
        <v>19</v>
      </c>
      <c r="D5398" s="164">
        <v>2</v>
      </c>
      <c r="E5398" s="7">
        <v>700</v>
      </c>
      <c r="F5398" s="7">
        <v>0</v>
      </c>
      <c r="G5398" s="7">
        <v>0</v>
      </c>
      <c r="H5398" s="7">
        <v>70</v>
      </c>
      <c r="I5398" s="7">
        <v>630</v>
      </c>
      <c r="J5398" s="7">
        <v>0</v>
      </c>
      <c r="K5398" s="7">
        <v>630</v>
      </c>
      <c r="L5398" s="164">
        <v>1</v>
      </c>
      <c r="M5398" s="16">
        <v>0</v>
      </c>
      <c r="N5398" s="13">
        <v>46172</v>
      </c>
    </row>
    <row r="5399" spans="1:14" x14ac:dyDescent="0.15">
      <c r="A5399" s="163" t="s">
        <v>497</v>
      </c>
      <c r="B5399" s="164">
        <v>10359</v>
      </c>
      <c r="C5399" s="163" t="s">
        <v>19</v>
      </c>
      <c r="D5399" s="164">
        <v>1</v>
      </c>
      <c r="E5399" s="7">
        <v>385</v>
      </c>
      <c r="F5399" s="7">
        <v>0</v>
      </c>
      <c r="G5399" s="7">
        <v>0</v>
      </c>
      <c r="H5399" s="7">
        <v>0</v>
      </c>
      <c r="I5399" s="7">
        <v>385</v>
      </c>
      <c r="J5399" s="7">
        <v>0</v>
      </c>
      <c r="K5399" s="7">
        <v>385</v>
      </c>
      <c r="L5399" s="164">
        <v>1</v>
      </c>
      <c r="M5399" s="16">
        <v>0</v>
      </c>
      <c r="N5399" s="13">
        <v>46172</v>
      </c>
    </row>
    <row r="5400" spans="1:14" x14ac:dyDescent="0.15">
      <c r="A5400" s="163" t="s">
        <v>498</v>
      </c>
      <c r="B5400" s="164">
        <v>10356</v>
      </c>
      <c r="C5400" s="163" t="s">
        <v>19</v>
      </c>
      <c r="D5400" s="164">
        <v>3</v>
      </c>
      <c r="E5400" s="7">
        <v>1080</v>
      </c>
      <c r="F5400" s="7">
        <v>0</v>
      </c>
      <c r="G5400" s="7">
        <v>0</v>
      </c>
      <c r="H5400" s="7">
        <v>87.66</v>
      </c>
      <c r="I5400" s="7">
        <v>992.34</v>
      </c>
      <c r="J5400" s="7">
        <v>0</v>
      </c>
      <c r="K5400" s="7">
        <v>992.34</v>
      </c>
      <c r="L5400" s="164">
        <v>1</v>
      </c>
      <c r="M5400" s="16">
        <v>0</v>
      </c>
      <c r="N5400" s="13">
        <v>46172</v>
      </c>
    </row>
    <row r="5401" spans="1:14" x14ac:dyDescent="0.15">
      <c r="A5401" s="163" t="s">
        <v>500</v>
      </c>
      <c r="B5401" s="164">
        <v>10494</v>
      </c>
      <c r="C5401" s="163" t="s">
        <v>98</v>
      </c>
      <c r="D5401" s="164">
        <v>1</v>
      </c>
      <c r="E5401" s="7">
        <v>38</v>
      </c>
      <c r="F5401" s="7">
        <v>0</v>
      </c>
      <c r="G5401" s="7">
        <v>0</v>
      </c>
      <c r="H5401" s="7">
        <v>0</v>
      </c>
      <c r="I5401" s="7">
        <v>38</v>
      </c>
      <c r="J5401" s="7">
        <v>0</v>
      </c>
      <c r="K5401" s="7">
        <v>38</v>
      </c>
      <c r="L5401" s="164">
        <v>1</v>
      </c>
      <c r="M5401" s="16">
        <v>0</v>
      </c>
      <c r="N5401" s="13">
        <v>46172</v>
      </c>
    </row>
    <row r="5402" spans="1:14" x14ac:dyDescent="0.15">
      <c r="A5402" s="163" t="s">
        <v>466</v>
      </c>
      <c r="B5402" s="164">
        <v>10749</v>
      </c>
      <c r="C5402" s="163" t="s">
        <v>727</v>
      </c>
      <c r="D5402" s="164">
        <v>3</v>
      </c>
      <c r="E5402" s="7">
        <v>537</v>
      </c>
      <c r="F5402" s="7">
        <v>0</v>
      </c>
      <c r="G5402" s="7">
        <v>0</v>
      </c>
      <c r="H5402" s="7">
        <v>0</v>
      </c>
      <c r="I5402" s="7">
        <v>537</v>
      </c>
      <c r="J5402" s="7">
        <v>0</v>
      </c>
      <c r="K5402" s="7">
        <v>537</v>
      </c>
      <c r="L5402" s="164">
        <v>1</v>
      </c>
      <c r="M5402" s="16">
        <v>0</v>
      </c>
      <c r="N5402" s="13">
        <v>46173</v>
      </c>
    </row>
    <row r="5403" spans="1:14" x14ac:dyDescent="0.15">
      <c r="A5403" s="163" t="s">
        <v>798</v>
      </c>
      <c r="B5403" s="164">
        <v>10660</v>
      </c>
      <c r="C5403" s="163" t="s">
        <v>9</v>
      </c>
      <c r="D5403" s="164">
        <v>1</v>
      </c>
      <c r="E5403" s="7">
        <v>265</v>
      </c>
      <c r="F5403" s="7">
        <v>0</v>
      </c>
      <c r="G5403" s="7">
        <v>0</v>
      </c>
      <c r="H5403" s="7">
        <v>19.63</v>
      </c>
      <c r="I5403" s="7">
        <v>245.37</v>
      </c>
      <c r="J5403" s="7">
        <v>0</v>
      </c>
      <c r="K5403" s="7">
        <v>245.37</v>
      </c>
      <c r="L5403" s="164">
        <v>1</v>
      </c>
      <c r="M5403" s="16">
        <v>0</v>
      </c>
      <c r="N5403" s="13">
        <v>46173</v>
      </c>
    </row>
    <row r="5404" spans="1:14" x14ac:dyDescent="0.15">
      <c r="A5404" s="163" t="s">
        <v>478</v>
      </c>
      <c r="B5404" s="164">
        <v>10461</v>
      </c>
      <c r="C5404" s="163" t="s">
        <v>38</v>
      </c>
      <c r="D5404" s="164">
        <v>1</v>
      </c>
      <c r="E5404" s="7">
        <v>275</v>
      </c>
      <c r="F5404" s="7">
        <v>0</v>
      </c>
      <c r="G5404" s="7">
        <v>0</v>
      </c>
      <c r="H5404" s="7">
        <v>20.37</v>
      </c>
      <c r="I5404" s="7">
        <v>254.63</v>
      </c>
      <c r="J5404" s="7">
        <v>0</v>
      </c>
      <c r="K5404" s="7">
        <v>254.63</v>
      </c>
      <c r="L5404" s="164">
        <v>1</v>
      </c>
      <c r="M5404" s="16">
        <v>0</v>
      </c>
      <c r="N5404" s="13">
        <v>46173</v>
      </c>
    </row>
    <row r="5405" spans="1:14" x14ac:dyDescent="0.15">
      <c r="A5405" s="163" t="s">
        <v>674</v>
      </c>
      <c r="B5405" s="164">
        <v>10574</v>
      </c>
      <c r="C5405" s="163" t="s">
        <v>399</v>
      </c>
      <c r="D5405" s="164">
        <v>1</v>
      </c>
      <c r="E5405" s="7">
        <v>0</v>
      </c>
      <c r="F5405" s="7">
        <v>0</v>
      </c>
      <c r="G5405" s="7">
        <v>0</v>
      </c>
      <c r="H5405" s="7">
        <v>0</v>
      </c>
      <c r="I5405" s="7">
        <v>0</v>
      </c>
      <c r="J5405" s="7">
        <v>0</v>
      </c>
      <c r="K5405" s="7">
        <v>0</v>
      </c>
      <c r="L5405" s="164">
        <v>0</v>
      </c>
      <c r="M5405" s="16">
        <v>0</v>
      </c>
      <c r="N5405" s="13">
        <v>46173</v>
      </c>
    </row>
    <row r="5406" spans="1:14" x14ac:dyDescent="0.15">
      <c r="A5406" s="163" t="s">
        <v>616</v>
      </c>
      <c r="B5406" s="164">
        <v>10154</v>
      </c>
      <c r="C5406" s="163" t="s">
        <v>519</v>
      </c>
      <c r="D5406" s="164">
        <v>1</v>
      </c>
      <c r="E5406" s="7">
        <v>385</v>
      </c>
      <c r="F5406" s="7">
        <v>0</v>
      </c>
      <c r="G5406" s="7">
        <v>0</v>
      </c>
      <c r="H5406" s="7">
        <v>0</v>
      </c>
      <c r="I5406" s="7">
        <v>385</v>
      </c>
      <c r="J5406" s="7">
        <v>0</v>
      </c>
      <c r="K5406" s="7">
        <v>385</v>
      </c>
      <c r="L5406" s="164">
        <v>1</v>
      </c>
      <c r="M5406" s="16">
        <v>0</v>
      </c>
      <c r="N5406" s="13">
        <v>46173</v>
      </c>
    </row>
    <row r="5407" spans="1:14" x14ac:dyDescent="0.15">
      <c r="A5407" s="163" t="s">
        <v>549</v>
      </c>
      <c r="B5407" s="164">
        <v>10157</v>
      </c>
      <c r="C5407" s="163" t="s">
        <v>519</v>
      </c>
      <c r="D5407" s="164">
        <v>1</v>
      </c>
      <c r="E5407" s="7">
        <v>350</v>
      </c>
      <c r="F5407" s="7">
        <v>0</v>
      </c>
      <c r="G5407" s="7">
        <v>0</v>
      </c>
      <c r="H5407" s="7">
        <v>0</v>
      </c>
      <c r="I5407" s="7">
        <v>350</v>
      </c>
      <c r="J5407" s="7">
        <v>0</v>
      </c>
      <c r="K5407" s="7">
        <v>350</v>
      </c>
      <c r="L5407" s="164">
        <v>1</v>
      </c>
      <c r="M5407" s="16">
        <v>0</v>
      </c>
      <c r="N5407" s="13">
        <v>46173</v>
      </c>
    </row>
    <row r="5408" spans="1:14" x14ac:dyDescent="0.15">
      <c r="A5408" s="163" t="s">
        <v>583</v>
      </c>
      <c r="B5408" s="164">
        <v>10158</v>
      </c>
      <c r="C5408" s="163" t="s">
        <v>519</v>
      </c>
      <c r="D5408" s="164">
        <v>1</v>
      </c>
      <c r="E5408" s="7">
        <v>385</v>
      </c>
      <c r="F5408" s="7">
        <v>0</v>
      </c>
      <c r="G5408" s="7">
        <v>0</v>
      </c>
      <c r="H5408" s="7">
        <v>0</v>
      </c>
      <c r="I5408" s="7">
        <v>385</v>
      </c>
      <c r="J5408" s="7">
        <v>0</v>
      </c>
      <c r="K5408" s="7">
        <v>385</v>
      </c>
      <c r="L5408" s="164">
        <v>1</v>
      </c>
      <c r="M5408" s="16">
        <v>0</v>
      </c>
      <c r="N5408" s="13">
        <v>46173</v>
      </c>
    </row>
    <row r="5409" spans="1:14" x14ac:dyDescent="0.15">
      <c r="A5409" s="163" t="s">
        <v>480</v>
      </c>
      <c r="B5409" s="164">
        <v>10225</v>
      </c>
      <c r="C5409" s="163" t="s">
        <v>481</v>
      </c>
      <c r="D5409" s="164">
        <v>1</v>
      </c>
      <c r="E5409" s="7">
        <v>255</v>
      </c>
      <c r="F5409" s="7">
        <v>0</v>
      </c>
      <c r="G5409" s="7">
        <v>0</v>
      </c>
      <c r="H5409" s="7">
        <v>0</v>
      </c>
      <c r="I5409" s="7">
        <v>255</v>
      </c>
      <c r="J5409" s="7">
        <v>0</v>
      </c>
      <c r="K5409" s="7">
        <v>255</v>
      </c>
      <c r="L5409" s="164">
        <v>1</v>
      </c>
      <c r="M5409" s="16">
        <v>0</v>
      </c>
      <c r="N5409" s="13">
        <v>46173</v>
      </c>
    </row>
    <row r="5410" spans="1:14" x14ac:dyDescent="0.15">
      <c r="A5410" s="163" t="s">
        <v>504</v>
      </c>
      <c r="B5410" s="164">
        <v>10125</v>
      </c>
      <c r="C5410" s="163" t="s">
        <v>483</v>
      </c>
      <c r="D5410" s="164">
        <v>1</v>
      </c>
      <c r="E5410" s="7">
        <v>275</v>
      </c>
      <c r="F5410" s="7">
        <v>0</v>
      </c>
      <c r="G5410" s="7">
        <v>0</v>
      </c>
      <c r="H5410" s="7">
        <v>0</v>
      </c>
      <c r="I5410" s="7">
        <v>275</v>
      </c>
      <c r="J5410" s="7">
        <v>0</v>
      </c>
      <c r="K5410" s="7">
        <v>275</v>
      </c>
      <c r="L5410" s="164">
        <v>1</v>
      </c>
      <c r="M5410" s="16">
        <v>0</v>
      </c>
      <c r="N5410" s="13">
        <v>46173</v>
      </c>
    </row>
    <row r="5411" spans="1:14" x14ac:dyDescent="0.15">
      <c r="A5411" s="163" t="s">
        <v>735</v>
      </c>
      <c r="B5411" s="164">
        <v>10652</v>
      </c>
      <c r="C5411" s="163" t="s">
        <v>483</v>
      </c>
      <c r="D5411" s="164">
        <v>1</v>
      </c>
      <c r="E5411" s="7">
        <v>315</v>
      </c>
      <c r="F5411" s="7">
        <v>0</v>
      </c>
      <c r="G5411" s="7">
        <v>0</v>
      </c>
      <c r="H5411" s="7">
        <v>0</v>
      </c>
      <c r="I5411" s="7">
        <v>315</v>
      </c>
      <c r="J5411" s="7">
        <v>0</v>
      </c>
      <c r="K5411" s="7">
        <v>315</v>
      </c>
      <c r="L5411" s="164">
        <v>1</v>
      </c>
      <c r="M5411" s="16">
        <v>0</v>
      </c>
      <c r="N5411" s="13">
        <v>46173</v>
      </c>
    </row>
    <row r="5412" spans="1:14" x14ac:dyDescent="0.15">
      <c r="A5412" s="163" t="s">
        <v>561</v>
      </c>
      <c r="B5412" s="164">
        <v>10088</v>
      </c>
      <c r="C5412" s="163" t="s">
        <v>481</v>
      </c>
      <c r="D5412" s="164">
        <v>2</v>
      </c>
      <c r="E5412" s="7">
        <v>550</v>
      </c>
      <c r="F5412" s="7">
        <v>0</v>
      </c>
      <c r="G5412" s="7">
        <v>0</v>
      </c>
      <c r="H5412" s="7">
        <v>0</v>
      </c>
      <c r="I5412" s="7">
        <v>550</v>
      </c>
      <c r="J5412" s="7">
        <v>0</v>
      </c>
      <c r="K5412" s="7">
        <v>550</v>
      </c>
      <c r="L5412" s="164">
        <v>1</v>
      </c>
      <c r="M5412" s="16">
        <v>0</v>
      </c>
      <c r="N5412" s="13">
        <v>46173</v>
      </c>
    </row>
    <row r="5413" spans="1:14" x14ac:dyDescent="0.15">
      <c r="A5413" s="163" t="s">
        <v>488</v>
      </c>
      <c r="B5413" s="164">
        <v>10440</v>
      </c>
      <c r="C5413" s="163" t="s">
        <v>99</v>
      </c>
      <c r="D5413" s="164">
        <v>1</v>
      </c>
      <c r="E5413" s="7">
        <v>88</v>
      </c>
      <c r="F5413" s="7">
        <v>0</v>
      </c>
      <c r="G5413" s="7">
        <v>0</v>
      </c>
      <c r="H5413" s="7">
        <v>0</v>
      </c>
      <c r="I5413" s="7">
        <v>88</v>
      </c>
      <c r="J5413" s="7">
        <v>0</v>
      </c>
      <c r="K5413" s="7">
        <v>88</v>
      </c>
      <c r="L5413" s="164">
        <v>1</v>
      </c>
      <c r="M5413" s="16">
        <v>0</v>
      </c>
      <c r="N5413" s="13">
        <v>46173</v>
      </c>
    </row>
    <row r="5414" spans="1:14" x14ac:dyDescent="0.15">
      <c r="A5414" s="163" t="s">
        <v>489</v>
      </c>
      <c r="B5414" s="164">
        <v>10445</v>
      </c>
      <c r="C5414" s="163" t="s">
        <v>99</v>
      </c>
      <c r="D5414" s="164">
        <v>3</v>
      </c>
      <c r="E5414" s="7">
        <v>585</v>
      </c>
      <c r="F5414" s="7">
        <v>0</v>
      </c>
      <c r="G5414" s="7">
        <v>0</v>
      </c>
      <c r="H5414" s="7">
        <v>0</v>
      </c>
      <c r="I5414" s="7">
        <v>585</v>
      </c>
      <c r="J5414" s="7">
        <v>0</v>
      </c>
      <c r="K5414" s="7">
        <v>585</v>
      </c>
      <c r="L5414" s="164">
        <v>1</v>
      </c>
      <c r="M5414" s="16">
        <v>0</v>
      </c>
      <c r="N5414" s="13">
        <v>46173</v>
      </c>
    </row>
    <row r="5415" spans="1:14" x14ac:dyDescent="0.15">
      <c r="A5415" s="163" t="s">
        <v>853</v>
      </c>
      <c r="B5415" s="164">
        <v>10715</v>
      </c>
      <c r="C5415" s="163" t="s">
        <v>99</v>
      </c>
      <c r="D5415" s="164">
        <v>1</v>
      </c>
      <c r="E5415" s="7">
        <v>155</v>
      </c>
      <c r="F5415" s="7">
        <v>0</v>
      </c>
      <c r="G5415" s="7">
        <v>0</v>
      </c>
      <c r="H5415" s="7">
        <v>0</v>
      </c>
      <c r="I5415" s="7">
        <v>155</v>
      </c>
      <c r="J5415" s="7">
        <v>0</v>
      </c>
      <c r="K5415" s="7">
        <v>155</v>
      </c>
      <c r="L5415" s="164">
        <v>1</v>
      </c>
      <c r="M5415" s="16">
        <v>0</v>
      </c>
      <c r="N5415" s="13">
        <v>46173</v>
      </c>
    </row>
    <row r="5416" spans="1:14" x14ac:dyDescent="0.15">
      <c r="A5416" s="163" t="s">
        <v>552</v>
      </c>
      <c r="B5416" s="164">
        <v>10211</v>
      </c>
      <c r="C5416" s="163" t="s">
        <v>491</v>
      </c>
      <c r="D5416" s="164">
        <v>1</v>
      </c>
      <c r="E5416" s="7">
        <v>265</v>
      </c>
      <c r="F5416" s="7">
        <v>0</v>
      </c>
      <c r="G5416" s="7">
        <v>0</v>
      </c>
      <c r="H5416" s="7">
        <v>0</v>
      </c>
      <c r="I5416" s="7">
        <v>265</v>
      </c>
      <c r="J5416" s="7">
        <v>0</v>
      </c>
      <c r="K5416" s="7">
        <v>265</v>
      </c>
      <c r="L5416" s="164">
        <v>1</v>
      </c>
      <c r="M5416" s="16">
        <v>0</v>
      </c>
      <c r="N5416" s="13">
        <v>46173</v>
      </c>
    </row>
    <row r="5417" spans="1:14" x14ac:dyDescent="0.15">
      <c r="A5417" s="163" t="s">
        <v>506</v>
      </c>
      <c r="B5417" s="164">
        <v>10221</v>
      </c>
      <c r="C5417" s="163" t="s">
        <v>491</v>
      </c>
      <c r="D5417" s="164">
        <v>1</v>
      </c>
      <c r="E5417" s="7">
        <v>255</v>
      </c>
      <c r="F5417" s="7">
        <v>0</v>
      </c>
      <c r="G5417" s="7">
        <v>0</v>
      </c>
      <c r="H5417" s="7">
        <v>0</v>
      </c>
      <c r="I5417" s="7">
        <v>255</v>
      </c>
      <c r="J5417" s="7">
        <v>0</v>
      </c>
      <c r="K5417" s="7">
        <v>255</v>
      </c>
      <c r="L5417" s="164">
        <v>1</v>
      </c>
      <c r="M5417" s="16">
        <v>0</v>
      </c>
      <c r="N5417" s="13">
        <v>46173</v>
      </c>
    </row>
    <row r="5418" spans="1:14" x14ac:dyDescent="0.15">
      <c r="A5418" s="163" t="s">
        <v>493</v>
      </c>
      <c r="B5418" s="164">
        <v>10264</v>
      </c>
      <c r="C5418" s="163" t="s">
        <v>9</v>
      </c>
      <c r="D5418" s="164">
        <v>4</v>
      </c>
      <c r="E5418" s="7">
        <v>760</v>
      </c>
      <c r="F5418" s="7">
        <v>0</v>
      </c>
      <c r="G5418" s="7">
        <v>0</v>
      </c>
      <c r="H5418" s="7">
        <v>0</v>
      </c>
      <c r="I5418" s="7">
        <v>760</v>
      </c>
      <c r="J5418" s="7">
        <v>0</v>
      </c>
      <c r="K5418" s="7">
        <v>760</v>
      </c>
      <c r="L5418" s="164">
        <v>1</v>
      </c>
      <c r="M5418" s="16">
        <v>0</v>
      </c>
      <c r="N5418" s="13">
        <v>46173</v>
      </c>
    </row>
    <row r="5419" spans="1:14" x14ac:dyDescent="0.15">
      <c r="A5419" s="163" t="s">
        <v>587</v>
      </c>
      <c r="B5419" s="164">
        <v>10381</v>
      </c>
      <c r="C5419" s="163" t="s">
        <v>9</v>
      </c>
      <c r="D5419" s="164">
        <v>1</v>
      </c>
      <c r="E5419" s="7">
        <v>225</v>
      </c>
      <c r="F5419" s="7">
        <v>0</v>
      </c>
      <c r="G5419" s="7">
        <v>0</v>
      </c>
      <c r="H5419" s="7">
        <v>0</v>
      </c>
      <c r="I5419" s="7">
        <v>225</v>
      </c>
      <c r="J5419" s="7">
        <v>0</v>
      </c>
      <c r="K5419" s="7">
        <v>225</v>
      </c>
      <c r="L5419" s="164">
        <v>1</v>
      </c>
      <c r="M5419" s="16">
        <v>0</v>
      </c>
      <c r="N5419" s="13">
        <v>46173</v>
      </c>
    </row>
    <row r="5420" spans="1:14" x14ac:dyDescent="0.15">
      <c r="A5420" s="163" t="s">
        <v>828</v>
      </c>
      <c r="B5420" s="164">
        <v>10380</v>
      </c>
      <c r="C5420" s="163" t="s">
        <v>9</v>
      </c>
      <c r="D5420" s="164">
        <v>1</v>
      </c>
      <c r="E5420" s="7">
        <v>230</v>
      </c>
      <c r="F5420" s="7">
        <v>0</v>
      </c>
      <c r="G5420" s="7">
        <v>0</v>
      </c>
      <c r="H5420" s="7">
        <v>17.04</v>
      </c>
      <c r="I5420" s="7">
        <v>212.96</v>
      </c>
      <c r="J5420" s="7">
        <v>0</v>
      </c>
      <c r="K5420" s="7">
        <v>212.96</v>
      </c>
      <c r="L5420" s="164">
        <v>1</v>
      </c>
      <c r="M5420" s="16">
        <v>0</v>
      </c>
      <c r="N5420" s="13">
        <v>46173</v>
      </c>
    </row>
    <row r="5421" spans="1:14" x14ac:dyDescent="0.15">
      <c r="A5421" s="163" t="s">
        <v>825</v>
      </c>
      <c r="B5421" s="164">
        <v>10378</v>
      </c>
      <c r="C5421" s="163" t="s">
        <v>9</v>
      </c>
      <c r="D5421" s="164">
        <v>1</v>
      </c>
      <c r="E5421" s="7">
        <v>285</v>
      </c>
      <c r="F5421" s="7">
        <v>0</v>
      </c>
      <c r="G5421" s="7">
        <v>0</v>
      </c>
      <c r="H5421" s="7">
        <v>0</v>
      </c>
      <c r="I5421" s="7">
        <v>285</v>
      </c>
      <c r="J5421" s="7">
        <v>0</v>
      </c>
      <c r="K5421" s="7">
        <v>285</v>
      </c>
      <c r="L5421" s="164">
        <v>1</v>
      </c>
      <c r="M5421" s="16">
        <v>0</v>
      </c>
      <c r="N5421" s="13">
        <v>46173</v>
      </c>
    </row>
    <row r="5422" spans="1:14" x14ac:dyDescent="0.15">
      <c r="A5422" s="163" t="s">
        <v>652</v>
      </c>
      <c r="B5422" s="164">
        <v>10007</v>
      </c>
      <c r="C5422" s="163" t="s">
        <v>9</v>
      </c>
      <c r="D5422" s="164">
        <v>1</v>
      </c>
      <c r="E5422" s="7">
        <v>275</v>
      </c>
      <c r="F5422" s="7">
        <v>0</v>
      </c>
      <c r="G5422" s="7">
        <v>0</v>
      </c>
      <c r="H5422" s="7">
        <v>0</v>
      </c>
      <c r="I5422" s="7">
        <v>275</v>
      </c>
      <c r="J5422" s="7">
        <v>0</v>
      </c>
      <c r="K5422" s="7">
        <v>275</v>
      </c>
      <c r="L5422" s="164">
        <v>1</v>
      </c>
      <c r="M5422" s="16">
        <v>0</v>
      </c>
      <c r="N5422" s="13">
        <v>46173</v>
      </c>
    </row>
    <row r="5423" spans="1:14" x14ac:dyDescent="0.15">
      <c r="A5423" s="163" t="s">
        <v>508</v>
      </c>
      <c r="B5423" s="164">
        <v>10370</v>
      </c>
      <c r="C5423" s="163" t="s">
        <v>9</v>
      </c>
      <c r="D5423" s="164">
        <v>1</v>
      </c>
      <c r="E5423" s="7">
        <v>310</v>
      </c>
      <c r="F5423" s="7">
        <v>0</v>
      </c>
      <c r="G5423" s="7">
        <v>0</v>
      </c>
      <c r="H5423" s="7">
        <v>22.96</v>
      </c>
      <c r="I5423" s="7">
        <v>287.04000000000002</v>
      </c>
      <c r="J5423" s="7">
        <v>0</v>
      </c>
      <c r="K5423" s="7">
        <v>287.04000000000002</v>
      </c>
      <c r="L5423" s="164">
        <v>1</v>
      </c>
      <c r="M5423" s="16">
        <v>0</v>
      </c>
      <c r="N5423" s="13">
        <v>46173</v>
      </c>
    </row>
    <row r="5424" spans="1:14" x14ac:dyDescent="0.15">
      <c r="A5424" s="163" t="s">
        <v>708</v>
      </c>
      <c r="B5424" s="164">
        <v>10034</v>
      </c>
      <c r="C5424" s="163" t="s">
        <v>77</v>
      </c>
      <c r="D5424" s="164">
        <v>1</v>
      </c>
      <c r="E5424" s="7">
        <v>1435</v>
      </c>
      <c r="F5424" s="7">
        <v>0</v>
      </c>
      <c r="G5424" s="7">
        <v>0</v>
      </c>
      <c r="H5424" s="7">
        <v>0</v>
      </c>
      <c r="I5424" s="7">
        <v>1435</v>
      </c>
      <c r="J5424" s="7">
        <v>0</v>
      </c>
      <c r="K5424" s="7">
        <v>1435</v>
      </c>
      <c r="L5424" s="164">
        <v>1</v>
      </c>
      <c r="M5424" s="16">
        <v>0</v>
      </c>
      <c r="N5424" s="13">
        <v>46173</v>
      </c>
    </row>
    <row r="5425" spans="1:14" x14ac:dyDescent="0.15">
      <c r="A5425" s="163" t="s">
        <v>529</v>
      </c>
      <c r="B5425" s="164">
        <v>10353</v>
      </c>
      <c r="C5425" s="163" t="s">
        <v>19</v>
      </c>
      <c r="D5425" s="164">
        <v>1</v>
      </c>
      <c r="E5425" s="7">
        <v>350</v>
      </c>
      <c r="F5425" s="7">
        <v>0</v>
      </c>
      <c r="G5425" s="7">
        <v>0</v>
      </c>
      <c r="H5425" s="7">
        <v>0</v>
      </c>
      <c r="I5425" s="7">
        <v>350</v>
      </c>
      <c r="J5425" s="7">
        <v>0</v>
      </c>
      <c r="K5425" s="7">
        <v>350</v>
      </c>
      <c r="L5425" s="164">
        <v>1</v>
      </c>
      <c r="M5425" s="16">
        <v>0</v>
      </c>
      <c r="N5425" s="13">
        <v>46173</v>
      </c>
    </row>
    <row r="5426" spans="1:14" x14ac:dyDescent="0.15">
      <c r="A5426" s="163" t="s">
        <v>498</v>
      </c>
      <c r="B5426" s="164">
        <v>10356</v>
      </c>
      <c r="C5426" s="163" t="s">
        <v>19</v>
      </c>
      <c r="D5426" s="164">
        <v>1</v>
      </c>
      <c r="E5426" s="7">
        <v>360</v>
      </c>
      <c r="F5426" s="7">
        <v>0</v>
      </c>
      <c r="G5426" s="7">
        <v>0</v>
      </c>
      <c r="H5426" s="7">
        <v>0</v>
      </c>
      <c r="I5426" s="7">
        <v>360</v>
      </c>
      <c r="J5426" s="7">
        <v>0</v>
      </c>
      <c r="K5426" s="7">
        <v>360</v>
      </c>
      <c r="L5426" s="164">
        <v>1</v>
      </c>
      <c r="M5426" s="16">
        <v>0</v>
      </c>
      <c r="N5426" s="13">
        <v>46173</v>
      </c>
    </row>
    <row r="5427" spans="1:14" x14ac:dyDescent="0.15">
      <c r="A5427" s="163" t="s">
        <v>499</v>
      </c>
      <c r="B5427" s="164">
        <v>10423</v>
      </c>
      <c r="C5427" s="163" t="s">
        <v>79</v>
      </c>
      <c r="D5427" s="164">
        <v>2</v>
      </c>
      <c r="E5427" s="7">
        <v>560</v>
      </c>
      <c r="F5427" s="7">
        <v>0</v>
      </c>
      <c r="G5427" s="7">
        <v>0</v>
      </c>
      <c r="H5427" s="7">
        <v>0</v>
      </c>
      <c r="I5427" s="7">
        <v>560</v>
      </c>
      <c r="J5427" s="7">
        <v>0</v>
      </c>
      <c r="K5427" s="7">
        <v>560</v>
      </c>
      <c r="L5427" s="164">
        <v>1</v>
      </c>
      <c r="M5427" s="16">
        <v>0</v>
      </c>
      <c r="N5427" s="13">
        <v>46173</v>
      </c>
    </row>
    <row r="5428" spans="1:14" x14ac:dyDescent="0.15">
      <c r="A5428" s="163" t="s">
        <v>591</v>
      </c>
      <c r="B5428" s="164">
        <v>10509</v>
      </c>
      <c r="C5428" s="163" t="s">
        <v>79</v>
      </c>
      <c r="D5428" s="164">
        <v>1</v>
      </c>
      <c r="E5428" s="7">
        <v>320</v>
      </c>
      <c r="F5428" s="7">
        <v>0</v>
      </c>
      <c r="G5428" s="7">
        <v>0</v>
      </c>
      <c r="H5428" s="7">
        <v>0</v>
      </c>
      <c r="I5428" s="7">
        <v>320</v>
      </c>
      <c r="J5428" s="7">
        <v>0</v>
      </c>
      <c r="K5428" s="7">
        <v>320</v>
      </c>
      <c r="L5428" s="164">
        <v>1</v>
      </c>
      <c r="M5428" s="16">
        <v>0</v>
      </c>
      <c r="N5428" s="13">
        <v>46173</v>
      </c>
    </row>
    <row r="5429" spans="1:14" x14ac:dyDescent="0.15">
      <c r="A5429" s="163" t="s">
        <v>613</v>
      </c>
      <c r="B5429" s="164">
        <v>10493</v>
      </c>
      <c r="C5429" s="163" t="s">
        <v>98</v>
      </c>
      <c r="D5429" s="164">
        <v>1</v>
      </c>
      <c r="E5429" s="7">
        <v>58</v>
      </c>
      <c r="F5429" s="7">
        <v>0</v>
      </c>
      <c r="G5429" s="7">
        <v>0</v>
      </c>
      <c r="H5429" s="7">
        <v>0</v>
      </c>
      <c r="I5429" s="7">
        <v>58</v>
      </c>
      <c r="J5429" s="7">
        <v>0</v>
      </c>
      <c r="K5429" s="7">
        <v>58</v>
      </c>
      <c r="L5429" s="164">
        <v>1</v>
      </c>
      <c r="M5429" s="16">
        <v>0</v>
      </c>
      <c r="N5429" s="13">
        <v>46173</v>
      </c>
    </row>
    <row r="5430" spans="1:14" x14ac:dyDescent="0.15">
      <c r="A5430" s="163" t="s">
        <v>427</v>
      </c>
      <c r="B5430" s="164">
        <v>10633</v>
      </c>
      <c r="C5430" s="163" t="s">
        <v>727</v>
      </c>
      <c r="D5430" s="164">
        <v>2</v>
      </c>
      <c r="E5430" s="7">
        <v>318</v>
      </c>
      <c r="F5430" s="7">
        <v>0</v>
      </c>
      <c r="G5430" s="7">
        <v>0</v>
      </c>
      <c r="H5430" s="7">
        <v>0</v>
      </c>
      <c r="I5430" s="7">
        <v>318</v>
      </c>
      <c r="J5430" s="7">
        <v>0</v>
      </c>
      <c r="K5430" s="7">
        <v>318</v>
      </c>
      <c r="L5430" s="164">
        <v>1</v>
      </c>
      <c r="M5430" s="16">
        <v>0</v>
      </c>
      <c r="N5430" s="13">
        <v>46173</v>
      </c>
    </row>
    <row r="5431" spans="1:14" x14ac:dyDescent="0.15">
      <c r="A5431" s="163" t="s">
        <v>3</v>
      </c>
      <c r="B5431" s="164">
        <v>10294</v>
      </c>
      <c r="C5431" s="163" t="s">
        <v>399</v>
      </c>
      <c r="D5431" s="164">
        <v>1</v>
      </c>
      <c r="E5431" s="7">
        <v>0</v>
      </c>
      <c r="F5431" s="7">
        <v>0</v>
      </c>
      <c r="G5431" s="7">
        <v>0</v>
      </c>
      <c r="H5431" s="7">
        <v>0</v>
      </c>
      <c r="I5431" s="7">
        <v>0</v>
      </c>
      <c r="J5431" s="7">
        <v>0</v>
      </c>
      <c r="K5431" s="7">
        <v>0</v>
      </c>
      <c r="L5431" s="164">
        <v>0</v>
      </c>
      <c r="M5431" s="16">
        <v>0</v>
      </c>
      <c r="N5431" s="13">
        <v>46173</v>
      </c>
    </row>
    <row r="5432" spans="1:14" x14ac:dyDescent="0.15">
      <c r="A5432" s="163" t="s">
        <v>429</v>
      </c>
      <c r="B5432" s="164">
        <v>10632</v>
      </c>
      <c r="C5432" s="163" t="s">
        <v>727</v>
      </c>
      <c r="D5432" s="164">
        <v>1</v>
      </c>
      <c r="E5432" s="7">
        <v>159</v>
      </c>
      <c r="F5432" s="7">
        <v>0</v>
      </c>
      <c r="G5432" s="7">
        <v>0</v>
      </c>
      <c r="H5432" s="7">
        <v>0</v>
      </c>
      <c r="I5432" s="7">
        <v>159</v>
      </c>
      <c r="J5432" s="7">
        <v>0</v>
      </c>
      <c r="K5432" s="7">
        <v>159</v>
      </c>
      <c r="L5432" s="164">
        <v>1</v>
      </c>
      <c r="M5432" s="16">
        <v>0</v>
      </c>
      <c r="N5432" s="13">
        <v>46173</v>
      </c>
    </row>
    <row r="5433" spans="1:14" x14ac:dyDescent="0.15">
      <c r="A5433" s="163" t="s">
        <v>814</v>
      </c>
      <c r="B5433" s="164" t="s">
        <v>815</v>
      </c>
      <c r="C5433" s="163" t="s">
        <v>399</v>
      </c>
      <c r="D5433" s="164">
        <v>1</v>
      </c>
      <c r="E5433" s="7">
        <v>0</v>
      </c>
      <c r="F5433" s="7">
        <v>0</v>
      </c>
      <c r="G5433" s="7">
        <v>0</v>
      </c>
      <c r="H5433" s="7">
        <v>0</v>
      </c>
      <c r="I5433" s="7">
        <v>0</v>
      </c>
      <c r="J5433" s="7">
        <v>0</v>
      </c>
      <c r="K5433" s="7">
        <v>0</v>
      </c>
      <c r="L5433" s="164">
        <v>0</v>
      </c>
      <c r="M5433" s="16">
        <v>0</v>
      </c>
      <c r="N5433" s="13">
        <v>46173</v>
      </c>
    </row>
    <row r="5434" spans="1:14" x14ac:dyDescent="0.15">
      <c r="A5434" s="163" t="s">
        <v>466</v>
      </c>
      <c r="B5434" s="164">
        <v>10749</v>
      </c>
      <c r="C5434" s="163" t="s">
        <v>727</v>
      </c>
      <c r="D5434" s="164">
        <v>3</v>
      </c>
      <c r="E5434" s="7">
        <v>537</v>
      </c>
      <c r="F5434" s="7">
        <v>0</v>
      </c>
      <c r="G5434" s="7">
        <v>0</v>
      </c>
      <c r="H5434" s="7">
        <v>0</v>
      </c>
      <c r="I5434" s="7">
        <v>537</v>
      </c>
      <c r="J5434" s="7">
        <v>0</v>
      </c>
      <c r="K5434" s="7">
        <v>537</v>
      </c>
      <c r="L5434" s="164">
        <v>1</v>
      </c>
      <c r="M5434" s="16">
        <v>0</v>
      </c>
      <c r="N5434" s="13">
        <v>46174</v>
      </c>
    </row>
    <row r="5435" spans="1:14" x14ac:dyDescent="0.15">
      <c r="A5435" s="163" t="s">
        <v>902</v>
      </c>
      <c r="B5435" s="164">
        <v>10925</v>
      </c>
      <c r="C5435" s="163" t="s">
        <v>727</v>
      </c>
      <c r="D5435" s="164">
        <v>1</v>
      </c>
      <c r="E5435" s="7">
        <v>149</v>
      </c>
      <c r="F5435" s="7">
        <v>0</v>
      </c>
      <c r="G5435" s="7">
        <v>0</v>
      </c>
      <c r="H5435" s="7">
        <v>0</v>
      </c>
      <c r="I5435" s="7">
        <v>149</v>
      </c>
      <c r="J5435" s="7">
        <v>0</v>
      </c>
      <c r="K5435" s="7">
        <v>149</v>
      </c>
      <c r="L5435" s="164">
        <v>1</v>
      </c>
      <c r="M5435" s="16">
        <v>0</v>
      </c>
      <c r="N5435" s="13">
        <v>46174</v>
      </c>
    </row>
    <row r="5436" spans="1:14" x14ac:dyDescent="0.15">
      <c r="A5436" s="163" t="s">
        <v>501</v>
      </c>
      <c r="B5436" s="164">
        <v>10450</v>
      </c>
      <c r="C5436" s="163" t="s">
        <v>38</v>
      </c>
      <c r="D5436" s="164">
        <v>1</v>
      </c>
      <c r="E5436" s="7">
        <v>470</v>
      </c>
      <c r="F5436" s="7">
        <v>0</v>
      </c>
      <c r="G5436" s="7">
        <v>0</v>
      </c>
      <c r="H5436" s="7">
        <v>0</v>
      </c>
      <c r="I5436" s="7">
        <v>470</v>
      </c>
      <c r="J5436" s="7">
        <v>0</v>
      </c>
      <c r="K5436" s="7">
        <v>470</v>
      </c>
      <c r="L5436" s="164">
        <v>1</v>
      </c>
      <c r="M5436" s="16">
        <v>0</v>
      </c>
      <c r="N5436" s="13">
        <v>46174</v>
      </c>
    </row>
    <row r="5437" spans="1:14" x14ac:dyDescent="0.15">
      <c r="A5437" s="163" t="s">
        <v>479</v>
      </c>
      <c r="B5437" s="164">
        <v>10396</v>
      </c>
      <c r="C5437" s="163" t="s">
        <v>32</v>
      </c>
      <c r="D5437" s="164">
        <v>1</v>
      </c>
      <c r="E5437" s="7">
        <v>555</v>
      </c>
      <c r="F5437" s="7">
        <v>0</v>
      </c>
      <c r="G5437" s="7">
        <v>0</v>
      </c>
      <c r="H5437" s="7">
        <v>0</v>
      </c>
      <c r="I5437" s="7">
        <v>555</v>
      </c>
      <c r="J5437" s="7">
        <v>0</v>
      </c>
      <c r="K5437" s="7">
        <v>555</v>
      </c>
      <c r="L5437" s="164">
        <v>1</v>
      </c>
      <c r="M5437" s="16">
        <v>0</v>
      </c>
      <c r="N5437" s="13">
        <v>46174</v>
      </c>
    </row>
    <row r="5438" spans="1:14" x14ac:dyDescent="0.15">
      <c r="A5438" s="163" t="s">
        <v>756</v>
      </c>
      <c r="B5438" s="164">
        <v>10400</v>
      </c>
      <c r="C5438" s="163" t="s">
        <v>32</v>
      </c>
      <c r="D5438" s="164">
        <v>1</v>
      </c>
      <c r="E5438" s="7">
        <v>560</v>
      </c>
      <c r="F5438" s="7">
        <v>0</v>
      </c>
      <c r="G5438" s="7">
        <v>0</v>
      </c>
      <c r="H5438" s="7">
        <v>0</v>
      </c>
      <c r="I5438" s="7">
        <v>560</v>
      </c>
      <c r="J5438" s="7">
        <v>0</v>
      </c>
      <c r="K5438" s="7">
        <v>560</v>
      </c>
      <c r="L5438" s="164">
        <v>1</v>
      </c>
      <c r="M5438" s="16">
        <v>0</v>
      </c>
      <c r="N5438" s="13">
        <v>46174</v>
      </c>
    </row>
    <row r="5439" spans="1:14" x14ac:dyDescent="0.15">
      <c r="A5439" s="163" t="s">
        <v>584</v>
      </c>
      <c r="B5439" s="164">
        <v>10069</v>
      </c>
      <c r="C5439" s="163" t="s">
        <v>481</v>
      </c>
      <c r="D5439" s="164">
        <v>1</v>
      </c>
      <c r="E5439" s="7">
        <v>355</v>
      </c>
      <c r="F5439" s="7">
        <v>0</v>
      </c>
      <c r="G5439" s="7">
        <v>0</v>
      </c>
      <c r="H5439" s="7">
        <v>0</v>
      </c>
      <c r="I5439" s="7">
        <v>355</v>
      </c>
      <c r="J5439" s="7">
        <v>0</v>
      </c>
      <c r="K5439" s="7">
        <v>355</v>
      </c>
      <c r="L5439" s="164">
        <v>1</v>
      </c>
      <c r="M5439" s="16">
        <v>0</v>
      </c>
      <c r="N5439" s="13">
        <v>46174</v>
      </c>
    </row>
    <row r="5440" spans="1:14" x14ac:dyDescent="0.15">
      <c r="A5440" s="163" t="s">
        <v>503</v>
      </c>
      <c r="B5440" s="164">
        <v>10044</v>
      </c>
      <c r="C5440" s="163" t="s">
        <v>481</v>
      </c>
      <c r="D5440" s="164">
        <v>1</v>
      </c>
      <c r="E5440" s="7">
        <v>260</v>
      </c>
      <c r="F5440" s="7">
        <v>0</v>
      </c>
      <c r="G5440" s="7">
        <v>0</v>
      </c>
      <c r="H5440" s="7">
        <v>0</v>
      </c>
      <c r="I5440" s="7">
        <v>260</v>
      </c>
      <c r="J5440" s="7">
        <v>0</v>
      </c>
      <c r="K5440" s="7">
        <v>260</v>
      </c>
      <c r="L5440" s="164">
        <v>1</v>
      </c>
      <c r="M5440" s="16">
        <v>0</v>
      </c>
      <c r="N5440" s="13">
        <v>46174</v>
      </c>
    </row>
    <row r="5441" spans="1:14" x14ac:dyDescent="0.15">
      <c r="A5441" s="163" t="s">
        <v>576</v>
      </c>
      <c r="B5441" s="164">
        <v>10111</v>
      </c>
      <c r="C5441" s="163" t="s">
        <v>483</v>
      </c>
      <c r="D5441" s="164">
        <v>1</v>
      </c>
      <c r="E5441" s="7">
        <v>355</v>
      </c>
      <c r="F5441" s="7">
        <v>0</v>
      </c>
      <c r="G5441" s="7">
        <v>0</v>
      </c>
      <c r="H5441" s="7">
        <v>0</v>
      </c>
      <c r="I5441" s="7">
        <v>355</v>
      </c>
      <c r="J5441" s="7">
        <v>0</v>
      </c>
      <c r="K5441" s="7">
        <v>355</v>
      </c>
      <c r="L5441" s="164">
        <v>1</v>
      </c>
      <c r="M5441" s="16">
        <v>0</v>
      </c>
      <c r="N5441" s="13">
        <v>46174</v>
      </c>
    </row>
    <row r="5442" spans="1:14" x14ac:dyDescent="0.15">
      <c r="A5442" s="163" t="s">
        <v>523</v>
      </c>
      <c r="B5442" s="164">
        <v>10446</v>
      </c>
      <c r="C5442" s="163" t="s">
        <v>99</v>
      </c>
      <c r="D5442" s="164">
        <v>2</v>
      </c>
      <c r="E5442" s="7">
        <v>390</v>
      </c>
      <c r="F5442" s="7">
        <v>0</v>
      </c>
      <c r="G5442" s="7">
        <v>0</v>
      </c>
      <c r="H5442" s="7">
        <v>0</v>
      </c>
      <c r="I5442" s="7">
        <v>390</v>
      </c>
      <c r="J5442" s="7">
        <v>0</v>
      </c>
      <c r="K5442" s="7">
        <v>390</v>
      </c>
      <c r="L5442" s="164">
        <v>1</v>
      </c>
      <c r="M5442" s="16">
        <v>0</v>
      </c>
      <c r="N5442" s="13">
        <v>46174</v>
      </c>
    </row>
    <row r="5443" spans="1:14" x14ac:dyDescent="0.15">
      <c r="A5443" s="163" t="s">
        <v>524</v>
      </c>
      <c r="B5443" s="164">
        <v>10443</v>
      </c>
      <c r="C5443" s="163" t="s">
        <v>99</v>
      </c>
      <c r="D5443" s="164">
        <v>1</v>
      </c>
      <c r="E5443" s="7">
        <v>75</v>
      </c>
      <c r="F5443" s="7">
        <v>0</v>
      </c>
      <c r="G5443" s="7">
        <v>0</v>
      </c>
      <c r="H5443" s="7">
        <v>0</v>
      </c>
      <c r="I5443" s="7">
        <v>75</v>
      </c>
      <c r="J5443" s="7">
        <v>0</v>
      </c>
      <c r="K5443" s="7">
        <v>75</v>
      </c>
      <c r="L5443" s="164">
        <v>1</v>
      </c>
      <c r="M5443" s="16">
        <v>0</v>
      </c>
      <c r="N5443" s="13">
        <v>46174</v>
      </c>
    </row>
    <row r="5444" spans="1:14" x14ac:dyDescent="0.15">
      <c r="A5444" s="163" t="s">
        <v>489</v>
      </c>
      <c r="B5444" s="164">
        <v>10445</v>
      </c>
      <c r="C5444" s="163" t="s">
        <v>99</v>
      </c>
      <c r="D5444" s="164">
        <v>3</v>
      </c>
      <c r="E5444" s="7">
        <v>585</v>
      </c>
      <c r="F5444" s="7">
        <v>0</v>
      </c>
      <c r="G5444" s="7">
        <v>0</v>
      </c>
      <c r="H5444" s="7">
        <v>0</v>
      </c>
      <c r="I5444" s="7">
        <v>585</v>
      </c>
      <c r="J5444" s="7">
        <v>0</v>
      </c>
      <c r="K5444" s="7">
        <v>585</v>
      </c>
      <c r="L5444" s="164">
        <v>1</v>
      </c>
      <c r="M5444" s="16">
        <v>0</v>
      </c>
      <c r="N5444" s="13">
        <v>46174</v>
      </c>
    </row>
    <row r="5445" spans="1:14" x14ac:dyDescent="0.15">
      <c r="A5445" s="163" t="s">
        <v>542</v>
      </c>
      <c r="B5445" s="164">
        <v>10436</v>
      </c>
      <c r="C5445" s="163" t="s">
        <v>99</v>
      </c>
      <c r="D5445" s="164">
        <v>1</v>
      </c>
      <c r="E5445" s="7">
        <v>45</v>
      </c>
      <c r="F5445" s="7">
        <v>0</v>
      </c>
      <c r="G5445" s="7">
        <v>0</v>
      </c>
      <c r="H5445" s="7">
        <v>0</v>
      </c>
      <c r="I5445" s="7">
        <v>45</v>
      </c>
      <c r="J5445" s="7">
        <v>0</v>
      </c>
      <c r="K5445" s="7">
        <v>45</v>
      </c>
      <c r="L5445" s="164">
        <v>1</v>
      </c>
      <c r="M5445" s="16">
        <v>0</v>
      </c>
      <c r="N5445" s="13">
        <v>46174</v>
      </c>
    </row>
    <row r="5446" spans="1:14" x14ac:dyDescent="0.15">
      <c r="A5446" s="163" t="s">
        <v>505</v>
      </c>
      <c r="B5446" s="164">
        <v>10470</v>
      </c>
      <c r="C5446" s="163" t="s">
        <v>5</v>
      </c>
      <c r="D5446" s="164">
        <v>1</v>
      </c>
      <c r="E5446" s="7">
        <v>275</v>
      </c>
      <c r="F5446" s="7">
        <v>0</v>
      </c>
      <c r="G5446" s="7">
        <v>0</v>
      </c>
      <c r="H5446" s="7">
        <v>0</v>
      </c>
      <c r="I5446" s="7">
        <v>275</v>
      </c>
      <c r="J5446" s="7">
        <v>0</v>
      </c>
      <c r="K5446" s="7">
        <v>275</v>
      </c>
      <c r="L5446" s="164">
        <v>1</v>
      </c>
      <c r="M5446" s="16">
        <v>0</v>
      </c>
      <c r="N5446" s="13">
        <v>46174</v>
      </c>
    </row>
    <row r="5447" spans="1:14" x14ac:dyDescent="0.15">
      <c r="A5447" s="163" t="s">
        <v>506</v>
      </c>
      <c r="B5447" s="164">
        <v>10221</v>
      </c>
      <c r="C5447" s="163" t="s">
        <v>491</v>
      </c>
      <c r="D5447" s="164">
        <v>1</v>
      </c>
      <c r="E5447" s="7">
        <v>255</v>
      </c>
      <c r="F5447" s="7">
        <v>0</v>
      </c>
      <c r="G5447" s="7">
        <v>0</v>
      </c>
      <c r="H5447" s="7">
        <v>0</v>
      </c>
      <c r="I5447" s="7">
        <v>255</v>
      </c>
      <c r="J5447" s="7">
        <v>0</v>
      </c>
      <c r="K5447" s="7">
        <v>255</v>
      </c>
      <c r="L5447" s="164">
        <v>1</v>
      </c>
      <c r="M5447" s="16">
        <v>0</v>
      </c>
      <c r="N5447" s="13">
        <v>46174</v>
      </c>
    </row>
    <row r="5448" spans="1:14" x14ac:dyDescent="0.15">
      <c r="A5448" s="163" t="s">
        <v>493</v>
      </c>
      <c r="B5448" s="164">
        <v>10264</v>
      </c>
      <c r="C5448" s="163" t="s">
        <v>9</v>
      </c>
      <c r="D5448" s="164">
        <v>4</v>
      </c>
      <c r="E5448" s="7">
        <v>760</v>
      </c>
      <c r="F5448" s="7">
        <v>0</v>
      </c>
      <c r="G5448" s="7">
        <v>0</v>
      </c>
      <c r="H5448" s="7">
        <v>0</v>
      </c>
      <c r="I5448" s="7">
        <v>760</v>
      </c>
      <c r="J5448" s="7">
        <v>0</v>
      </c>
      <c r="K5448" s="7">
        <v>760</v>
      </c>
      <c r="L5448" s="164">
        <v>1</v>
      </c>
      <c r="M5448" s="16">
        <v>0</v>
      </c>
      <c r="N5448" s="13">
        <v>46174</v>
      </c>
    </row>
    <row r="5449" spans="1:14" x14ac:dyDescent="0.15">
      <c r="A5449" s="163" t="s">
        <v>557</v>
      </c>
      <c r="B5449" s="164">
        <v>10368</v>
      </c>
      <c r="C5449" s="163" t="s">
        <v>9</v>
      </c>
      <c r="D5449" s="164">
        <v>1</v>
      </c>
      <c r="E5449" s="7">
        <v>265</v>
      </c>
      <c r="F5449" s="7">
        <v>0</v>
      </c>
      <c r="G5449" s="7">
        <v>0</v>
      </c>
      <c r="H5449" s="7">
        <v>0</v>
      </c>
      <c r="I5449" s="7">
        <v>265</v>
      </c>
      <c r="J5449" s="7">
        <v>0</v>
      </c>
      <c r="K5449" s="7">
        <v>265</v>
      </c>
      <c r="L5449" s="164">
        <v>1</v>
      </c>
      <c r="M5449" s="16">
        <v>0</v>
      </c>
      <c r="N5449" s="13">
        <v>46174</v>
      </c>
    </row>
    <row r="5450" spans="1:14" x14ac:dyDescent="0.15">
      <c r="A5450" s="163" t="s">
        <v>825</v>
      </c>
      <c r="B5450" s="164">
        <v>10378</v>
      </c>
      <c r="C5450" s="163" t="s">
        <v>9</v>
      </c>
      <c r="D5450" s="164">
        <v>1</v>
      </c>
      <c r="E5450" s="7">
        <v>285</v>
      </c>
      <c r="F5450" s="7">
        <v>0</v>
      </c>
      <c r="G5450" s="7">
        <v>0</v>
      </c>
      <c r="H5450" s="7">
        <v>0</v>
      </c>
      <c r="I5450" s="7">
        <v>285</v>
      </c>
      <c r="J5450" s="7">
        <v>0</v>
      </c>
      <c r="K5450" s="7">
        <v>285</v>
      </c>
      <c r="L5450" s="164">
        <v>1</v>
      </c>
      <c r="M5450" s="16">
        <v>0</v>
      </c>
      <c r="N5450" s="13">
        <v>46174</v>
      </c>
    </row>
    <row r="5451" spans="1:14" x14ac:dyDescent="0.15">
      <c r="A5451" s="163" t="s">
        <v>497</v>
      </c>
      <c r="B5451" s="164">
        <v>10359</v>
      </c>
      <c r="C5451" s="163" t="s">
        <v>19</v>
      </c>
      <c r="D5451" s="164">
        <v>1</v>
      </c>
      <c r="E5451" s="7">
        <v>385</v>
      </c>
      <c r="F5451" s="7">
        <v>0</v>
      </c>
      <c r="G5451" s="7">
        <v>0</v>
      </c>
      <c r="H5451" s="7">
        <v>0</v>
      </c>
      <c r="I5451" s="7">
        <v>385</v>
      </c>
      <c r="J5451" s="7">
        <v>0</v>
      </c>
      <c r="K5451" s="7">
        <v>385</v>
      </c>
      <c r="L5451" s="164">
        <v>1</v>
      </c>
      <c r="M5451" s="16">
        <v>0</v>
      </c>
      <c r="N5451" s="13">
        <v>46174</v>
      </c>
    </row>
    <row r="5452" spans="1:14" x14ac:dyDescent="0.15">
      <c r="A5452" s="163" t="s">
        <v>511</v>
      </c>
      <c r="B5452" s="164">
        <v>10227</v>
      </c>
      <c r="C5452" s="163" t="s">
        <v>19</v>
      </c>
      <c r="D5452" s="164">
        <v>1</v>
      </c>
      <c r="E5452" s="7">
        <v>385</v>
      </c>
      <c r="F5452" s="7">
        <v>0</v>
      </c>
      <c r="G5452" s="7">
        <v>0</v>
      </c>
      <c r="H5452" s="7">
        <v>0</v>
      </c>
      <c r="I5452" s="7">
        <v>385</v>
      </c>
      <c r="J5452" s="7">
        <v>0</v>
      </c>
      <c r="K5452" s="7">
        <v>385</v>
      </c>
      <c r="L5452" s="164">
        <v>1</v>
      </c>
      <c r="M5452" s="16">
        <v>0</v>
      </c>
      <c r="N5452" s="13">
        <v>46174</v>
      </c>
    </row>
    <row r="5453" spans="1:14" x14ac:dyDescent="0.15">
      <c r="A5453" s="163" t="s">
        <v>498</v>
      </c>
      <c r="B5453" s="164">
        <v>10356</v>
      </c>
      <c r="C5453" s="163" t="s">
        <v>19</v>
      </c>
      <c r="D5453" s="164">
        <v>2</v>
      </c>
      <c r="E5453" s="7">
        <v>720</v>
      </c>
      <c r="F5453" s="7">
        <v>0</v>
      </c>
      <c r="G5453" s="7">
        <v>0</v>
      </c>
      <c r="H5453" s="7">
        <v>0</v>
      </c>
      <c r="I5453" s="7">
        <v>720</v>
      </c>
      <c r="J5453" s="7">
        <v>0</v>
      </c>
      <c r="K5453" s="7">
        <v>720</v>
      </c>
      <c r="L5453" s="164">
        <v>1</v>
      </c>
      <c r="M5453" s="16">
        <v>0</v>
      </c>
      <c r="N5453" s="13">
        <v>46174</v>
      </c>
    </row>
    <row r="5454" spans="1:14" x14ac:dyDescent="0.15">
      <c r="A5454" s="163" t="s">
        <v>565</v>
      </c>
      <c r="B5454" s="164">
        <v>10403</v>
      </c>
      <c r="C5454" s="163" t="s">
        <v>35</v>
      </c>
      <c r="D5454" s="164">
        <v>1</v>
      </c>
      <c r="E5454" s="7">
        <v>335</v>
      </c>
      <c r="F5454" s="7">
        <v>0</v>
      </c>
      <c r="G5454" s="7">
        <v>0</v>
      </c>
      <c r="H5454" s="7">
        <v>0</v>
      </c>
      <c r="I5454" s="7">
        <v>335</v>
      </c>
      <c r="J5454" s="7">
        <v>0</v>
      </c>
      <c r="K5454" s="7">
        <v>335</v>
      </c>
      <c r="L5454" s="164">
        <v>1</v>
      </c>
      <c r="M5454" s="16">
        <v>0</v>
      </c>
      <c r="N5454" s="13">
        <v>46174</v>
      </c>
    </row>
    <row r="5455" spans="1:14" x14ac:dyDescent="0.15">
      <c r="A5455" s="163" t="s">
        <v>569</v>
      </c>
      <c r="B5455" s="164">
        <v>10404</v>
      </c>
      <c r="C5455" s="163" t="s">
        <v>35</v>
      </c>
      <c r="D5455" s="164">
        <v>1</v>
      </c>
      <c r="E5455" s="7">
        <v>355</v>
      </c>
      <c r="F5455" s="7">
        <v>0</v>
      </c>
      <c r="G5455" s="7">
        <v>0</v>
      </c>
      <c r="H5455" s="7">
        <v>0</v>
      </c>
      <c r="I5455" s="7">
        <v>355</v>
      </c>
      <c r="J5455" s="7">
        <v>0</v>
      </c>
      <c r="K5455" s="7">
        <v>355</v>
      </c>
      <c r="L5455" s="164">
        <v>1</v>
      </c>
      <c r="M5455" s="16">
        <v>0</v>
      </c>
      <c r="N5455" s="13">
        <v>46174</v>
      </c>
    </row>
    <row r="5456" spans="1:14" x14ac:dyDescent="0.15">
      <c r="A5456" s="163" t="s">
        <v>400</v>
      </c>
      <c r="B5456" s="164">
        <v>10923</v>
      </c>
      <c r="C5456" s="163" t="s">
        <v>727</v>
      </c>
      <c r="D5456" s="164">
        <v>1</v>
      </c>
      <c r="E5456" s="7">
        <v>159</v>
      </c>
      <c r="F5456" s="7">
        <v>0</v>
      </c>
      <c r="G5456" s="7">
        <v>0</v>
      </c>
      <c r="H5456" s="7">
        <v>0</v>
      </c>
      <c r="I5456" s="7">
        <v>159</v>
      </c>
      <c r="J5456" s="7">
        <v>0</v>
      </c>
      <c r="K5456" s="7">
        <v>159</v>
      </c>
      <c r="L5456" s="164">
        <v>1</v>
      </c>
      <c r="M5456" s="16">
        <v>0</v>
      </c>
      <c r="N5456" s="13">
        <v>46174</v>
      </c>
    </row>
    <row r="5457" spans="1:14" x14ac:dyDescent="0.15">
      <c r="A5457" s="163" t="s">
        <v>466</v>
      </c>
      <c r="B5457" s="164">
        <v>10749</v>
      </c>
      <c r="C5457" s="163" t="s">
        <v>727</v>
      </c>
      <c r="D5457" s="164">
        <v>2</v>
      </c>
      <c r="E5457" s="7">
        <v>358</v>
      </c>
      <c r="F5457" s="7">
        <v>0</v>
      </c>
      <c r="G5457" s="7">
        <v>0</v>
      </c>
      <c r="H5457" s="7">
        <v>0</v>
      </c>
      <c r="I5457" s="7">
        <v>358</v>
      </c>
      <c r="J5457" s="7">
        <v>0</v>
      </c>
      <c r="K5457" s="7">
        <v>358</v>
      </c>
      <c r="L5457" s="164">
        <v>1</v>
      </c>
      <c r="M5457" s="16">
        <v>0</v>
      </c>
      <c r="N5457" s="13">
        <v>46175</v>
      </c>
    </row>
    <row r="5458" spans="1:14" x14ac:dyDescent="0.15">
      <c r="A5458" s="163" t="s">
        <v>798</v>
      </c>
      <c r="B5458" s="164">
        <v>10660</v>
      </c>
      <c r="C5458" s="163" t="s">
        <v>9</v>
      </c>
      <c r="D5458" s="164">
        <v>2</v>
      </c>
      <c r="E5458" s="7">
        <v>530</v>
      </c>
      <c r="F5458" s="7">
        <v>0</v>
      </c>
      <c r="G5458" s="7">
        <v>0</v>
      </c>
      <c r="H5458" s="7">
        <v>0</v>
      </c>
      <c r="I5458" s="7">
        <v>530</v>
      </c>
      <c r="J5458" s="7">
        <v>0</v>
      </c>
      <c r="K5458" s="7">
        <v>530</v>
      </c>
      <c r="L5458" s="164">
        <v>1</v>
      </c>
      <c r="M5458" s="16">
        <v>0</v>
      </c>
      <c r="N5458" s="13">
        <v>46175</v>
      </c>
    </row>
    <row r="5459" spans="1:14" x14ac:dyDescent="0.15">
      <c r="A5459" s="163" t="s">
        <v>477</v>
      </c>
      <c r="B5459" s="164">
        <v>10449</v>
      </c>
      <c r="C5459" s="163" t="s">
        <v>38</v>
      </c>
      <c r="D5459" s="164">
        <v>1</v>
      </c>
      <c r="E5459" s="7">
        <v>260</v>
      </c>
      <c r="F5459" s="7">
        <v>0</v>
      </c>
      <c r="G5459" s="7">
        <v>0</v>
      </c>
      <c r="H5459" s="7">
        <v>0</v>
      </c>
      <c r="I5459" s="7">
        <v>260</v>
      </c>
      <c r="J5459" s="7">
        <v>0</v>
      </c>
      <c r="K5459" s="7">
        <v>260</v>
      </c>
      <c r="L5459" s="164">
        <v>1</v>
      </c>
      <c r="M5459" s="16">
        <v>0</v>
      </c>
      <c r="N5459" s="13">
        <v>46175</v>
      </c>
    </row>
    <row r="5460" spans="1:14" x14ac:dyDescent="0.15">
      <c r="A5460" s="163" t="s">
        <v>615</v>
      </c>
      <c r="B5460" s="164">
        <v>10462</v>
      </c>
      <c r="C5460" s="163" t="s">
        <v>38</v>
      </c>
      <c r="D5460" s="164">
        <v>1</v>
      </c>
      <c r="E5460" s="7">
        <v>410</v>
      </c>
      <c r="F5460" s="7">
        <v>0</v>
      </c>
      <c r="G5460" s="7">
        <v>0</v>
      </c>
      <c r="H5460" s="7">
        <v>0</v>
      </c>
      <c r="I5460" s="7">
        <v>410</v>
      </c>
      <c r="J5460" s="7">
        <v>0</v>
      </c>
      <c r="K5460" s="7">
        <v>410</v>
      </c>
      <c r="L5460" s="164">
        <v>1</v>
      </c>
      <c r="M5460" s="16">
        <v>0</v>
      </c>
      <c r="N5460" s="13">
        <v>46175</v>
      </c>
    </row>
    <row r="5461" spans="1:14" x14ac:dyDescent="0.15">
      <c r="A5461" s="163" t="s">
        <v>537</v>
      </c>
      <c r="B5461" s="164">
        <v>10397</v>
      </c>
      <c r="C5461" s="163" t="s">
        <v>32</v>
      </c>
      <c r="D5461" s="164">
        <v>1</v>
      </c>
      <c r="E5461" s="7">
        <v>575</v>
      </c>
      <c r="F5461" s="7">
        <v>0</v>
      </c>
      <c r="G5461" s="7">
        <v>0</v>
      </c>
      <c r="H5461" s="7">
        <v>0</v>
      </c>
      <c r="I5461" s="7">
        <v>575</v>
      </c>
      <c r="J5461" s="7">
        <v>0</v>
      </c>
      <c r="K5461" s="7">
        <v>575</v>
      </c>
      <c r="L5461" s="164">
        <v>1</v>
      </c>
      <c r="M5461" s="16">
        <v>0</v>
      </c>
      <c r="N5461" s="13">
        <v>46175</v>
      </c>
    </row>
    <row r="5462" spans="1:14" x14ac:dyDescent="0.15">
      <c r="A5462" s="163" t="s">
        <v>584</v>
      </c>
      <c r="B5462" s="164">
        <v>10069</v>
      </c>
      <c r="C5462" s="163" t="s">
        <v>481</v>
      </c>
      <c r="D5462" s="164">
        <v>1</v>
      </c>
      <c r="E5462" s="7">
        <v>355</v>
      </c>
      <c r="F5462" s="7">
        <v>0</v>
      </c>
      <c r="G5462" s="7">
        <v>0</v>
      </c>
      <c r="H5462" s="7">
        <v>0</v>
      </c>
      <c r="I5462" s="7">
        <v>355</v>
      </c>
      <c r="J5462" s="7">
        <v>0</v>
      </c>
      <c r="K5462" s="7">
        <v>355</v>
      </c>
      <c r="L5462" s="164">
        <v>1</v>
      </c>
      <c r="M5462" s="16">
        <v>0</v>
      </c>
      <c r="N5462" s="13">
        <v>46175</v>
      </c>
    </row>
    <row r="5463" spans="1:14" x14ac:dyDescent="0.15">
      <c r="A5463" s="163" t="s">
        <v>518</v>
      </c>
      <c r="B5463" s="164">
        <v>10145</v>
      </c>
      <c r="C5463" s="163" t="s">
        <v>519</v>
      </c>
      <c r="D5463" s="164">
        <v>2</v>
      </c>
      <c r="E5463" s="7">
        <v>740</v>
      </c>
      <c r="F5463" s="7">
        <v>0</v>
      </c>
      <c r="G5463" s="7">
        <v>0</v>
      </c>
      <c r="H5463" s="7">
        <v>0</v>
      </c>
      <c r="I5463" s="7">
        <v>740</v>
      </c>
      <c r="J5463" s="7">
        <v>0</v>
      </c>
      <c r="K5463" s="7">
        <v>740</v>
      </c>
      <c r="L5463" s="164">
        <v>1</v>
      </c>
      <c r="M5463" s="16">
        <v>0</v>
      </c>
      <c r="N5463" s="13">
        <v>46175</v>
      </c>
    </row>
    <row r="5464" spans="1:14" x14ac:dyDescent="0.15">
      <c r="A5464" s="163" t="s">
        <v>482</v>
      </c>
      <c r="B5464" s="164">
        <v>10109</v>
      </c>
      <c r="C5464" s="163" t="s">
        <v>483</v>
      </c>
      <c r="D5464" s="164">
        <v>1</v>
      </c>
      <c r="E5464" s="7">
        <v>275</v>
      </c>
      <c r="F5464" s="7">
        <v>0</v>
      </c>
      <c r="G5464" s="7">
        <v>0</v>
      </c>
      <c r="H5464" s="7">
        <v>0</v>
      </c>
      <c r="I5464" s="7">
        <v>275</v>
      </c>
      <c r="J5464" s="7">
        <v>0</v>
      </c>
      <c r="K5464" s="7">
        <v>275</v>
      </c>
      <c r="L5464" s="164">
        <v>1</v>
      </c>
      <c r="M5464" s="16">
        <v>0</v>
      </c>
      <c r="N5464" s="13">
        <v>46175</v>
      </c>
    </row>
    <row r="5465" spans="1:14" x14ac:dyDescent="0.15">
      <c r="A5465" s="163" t="s">
        <v>487</v>
      </c>
      <c r="B5465" s="164">
        <v>10442</v>
      </c>
      <c r="C5465" s="163" t="s">
        <v>99</v>
      </c>
      <c r="D5465" s="164">
        <v>1</v>
      </c>
      <c r="E5465" s="7">
        <v>83</v>
      </c>
      <c r="F5465" s="7">
        <v>0</v>
      </c>
      <c r="G5465" s="7">
        <v>0</v>
      </c>
      <c r="H5465" s="7">
        <v>0</v>
      </c>
      <c r="I5465" s="7">
        <v>83</v>
      </c>
      <c r="J5465" s="7">
        <v>0</v>
      </c>
      <c r="K5465" s="7">
        <v>83</v>
      </c>
      <c r="L5465" s="164">
        <v>1</v>
      </c>
      <c r="M5465" s="16">
        <v>0</v>
      </c>
      <c r="N5465" s="13">
        <v>46175</v>
      </c>
    </row>
    <row r="5466" spans="1:14" x14ac:dyDescent="0.15">
      <c r="A5466" s="163" t="s">
        <v>523</v>
      </c>
      <c r="B5466" s="164">
        <v>10446</v>
      </c>
      <c r="C5466" s="163" t="s">
        <v>99</v>
      </c>
      <c r="D5466" s="164">
        <v>4</v>
      </c>
      <c r="E5466" s="7">
        <v>780</v>
      </c>
      <c r="F5466" s="7">
        <v>0</v>
      </c>
      <c r="G5466" s="7">
        <v>0</v>
      </c>
      <c r="H5466" s="7">
        <v>0</v>
      </c>
      <c r="I5466" s="7">
        <v>780</v>
      </c>
      <c r="J5466" s="7">
        <v>0</v>
      </c>
      <c r="K5466" s="7">
        <v>780</v>
      </c>
      <c r="L5466" s="164">
        <v>1</v>
      </c>
      <c r="M5466" s="16">
        <v>0</v>
      </c>
      <c r="N5466" s="13">
        <v>46175</v>
      </c>
    </row>
    <row r="5467" spans="1:14" x14ac:dyDescent="0.15">
      <c r="A5467" s="163" t="s">
        <v>524</v>
      </c>
      <c r="B5467" s="164">
        <v>10443</v>
      </c>
      <c r="C5467" s="163" t="s">
        <v>99</v>
      </c>
      <c r="D5467" s="164">
        <v>1</v>
      </c>
      <c r="E5467" s="7">
        <v>75</v>
      </c>
      <c r="F5467" s="7">
        <v>0</v>
      </c>
      <c r="G5467" s="7">
        <v>0</v>
      </c>
      <c r="H5467" s="7">
        <v>7.71</v>
      </c>
      <c r="I5467" s="7">
        <v>67.290000000000006</v>
      </c>
      <c r="J5467" s="7">
        <v>0</v>
      </c>
      <c r="K5467" s="7">
        <v>67.290000000000006</v>
      </c>
      <c r="L5467" s="164">
        <v>1</v>
      </c>
      <c r="M5467" s="16">
        <v>0</v>
      </c>
      <c r="N5467" s="13">
        <v>46175</v>
      </c>
    </row>
    <row r="5468" spans="1:14" x14ac:dyDescent="0.15">
      <c r="A5468" s="163" t="s">
        <v>488</v>
      </c>
      <c r="B5468" s="164">
        <v>10440</v>
      </c>
      <c r="C5468" s="163" t="s">
        <v>99</v>
      </c>
      <c r="D5468" s="164">
        <v>1</v>
      </c>
      <c r="E5468" s="7">
        <v>88</v>
      </c>
      <c r="F5468" s="7">
        <v>0</v>
      </c>
      <c r="G5468" s="7">
        <v>0</v>
      </c>
      <c r="H5468" s="7">
        <v>0</v>
      </c>
      <c r="I5468" s="7">
        <v>88</v>
      </c>
      <c r="J5468" s="7">
        <v>0</v>
      </c>
      <c r="K5468" s="7">
        <v>88</v>
      </c>
      <c r="L5468" s="164">
        <v>1</v>
      </c>
      <c r="M5468" s="16">
        <v>0</v>
      </c>
      <c r="N5468" s="13">
        <v>46175</v>
      </c>
    </row>
    <row r="5469" spans="1:14" x14ac:dyDescent="0.15">
      <c r="A5469" s="163" t="s">
        <v>489</v>
      </c>
      <c r="B5469" s="164">
        <v>10445</v>
      </c>
      <c r="C5469" s="163" t="s">
        <v>99</v>
      </c>
      <c r="D5469" s="164">
        <v>1</v>
      </c>
      <c r="E5469" s="7">
        <v>195</v>
      </c>
      <c r="F5469" s="7">
        <v>0</v>
      </c>
      <c r="G5469" s="7">
        <v>0</v>
      </c>
      <c r="H5469" s="7">
        <v>0</v>
      </c>
      <c r="I5469" s="7">
        <v>195</v>
      </c>
      <c r="J5469" s="7">
        <v>0</v>
      </c>
      <c r="K5469" s="7">
        <v>195</v>
      </c>
      <c r="L5469" s="164">
        <v>1</v>
      </c>
      <c r="M5469" s="16">
        <v>0</v>
      </c>
      <c r="N5469" s="13">
        <v>46175</v>
      </c>
    </row>
    <row r="5470" spans="1:14" x14ac:dyDescent="0.15">
      <c r="A5470" s="163" t="s">
        <v>853</v>
      </c>
      <c r="B5470" s="164">
        <v>10715</v>
      </c>
      <c r="C5470" s="163" t="s">
        <v>99</v>
      </c>
      <c r="D5470" s="164">
        <v>1</v>
      </c>
      <c r="E5470" s="7">
        <v>155</v>
      </c>
      <c r="F5470" s="7">
        <v>0</v>
      </c>
      <c r="G5470" s="7">
        <v>0</v>
      </c>
      <c r="H5470" s="7">
        <v>0</v>
      </c>
      <c r="I5470" s="7">
        <v>155</v>
      </c>
      <c r="J5470" s="7">
        <v>0</v>
      </c>
      <c r="K5470" s="7">
        <v>155</v>
      </c>
      <c r="L5470" s="164">
        <v>1</v>
      </c>
      <c r="M5470" s="16">
        <v>0</v>
      </c>
      <c r="N5470" s="13">
        <v>46175</v>
      </c>
    </row>
    <row r="5471" spans="1:14" x14ac:dyDescent="0.15">
      <c r="A5471" s="163" t="s">
        <v>551</v>
      </c>
      <c r="B5471" s="164">
        <v>10437</v>
      </c>
      <c r="C5471" s="163" t="s">
        <v>99</v>
      </c>
      <c r="D5471" s="164">
        <v>1</v>
      </c>
      <c r="E5471" s="7">
        <v>105</v>
      </c>
      <c r="F5471" s="7">
        <v>0</v>
      </c>
      <c r="G5471" s="7">
        <v>0</v>
      </c>
      <c r="H5471" s="7">
        <v>0</v>
      </c>
      <c r="I5471" s="7">
        <v>105</v>
      </c>
      <c r="J5471" s="7">
        <v>0</v>
      </c>
      <c r="K5471" s="7">
        <v>105</v>
      </c>
      <c r="L5471" s="164">
        <v>1</v>
      </c>
      <c r="M5471" s="16">
        <v>0</v>
      </c>
      <c r="N5471" s="13">
        <v>46175</v>
      </c>
    </row>
    <row r="5472" spans="1:14" x14ac:dyDescent="0.15">
      <c r="A5472" s="163" t="s">
        <v>505</v>
      </c>
      <c r="B5472" s="164">
        <v>10470</v>
      </c>
      <c r="C5472" s="163" t="s">
        <v>5</v>
      </c>
      <c r="D5472" s="164">
        <v>1</v>
      </c>
      <c r="E5472" s="7">
        <v>275</v>
      </c>
      <c r="F5472" s="7">
        <v>0</v>
      </c>
      <c r="G5472" s="7">
        <v>0</v>
      </c>
      <c r="H5472" s="7">
        <v>0</v>
      </c>
      <c r="I5472" s="7">
        <v>275</v>
      </c>
      <c r="J5472" s="7">
        <v>0</v>
      </c>
      <c r="K5472" s="7">
        <v>275</v>
      </c>
      <c r="L5472" s="164">
        <v>1</v>
      </c>
      <c r="M5472" s="16">
        <v>0</v>
      </c>
      <c r="N5472" s="13">
        <v>46175</v>
      </c>
    </row>
    <row r="5473" spans="1:14" x14ac:dyDescent="0.15">
      <c r="A5473" s="163" t="s">
        <v>552</v>
      </c>
      <c r="B5473" s="164">
        <v>10211</v>
      </c>
      <c r="C5473" s="163" t="s">
        <v>491</v>
      </c>
      <c r="D5473" s="164">
        <v>2</v>
      </c>
      <c r="E5473" s="7">
        <v>530</v>
      </c>
      <c r="F5473" s="7">
        <v>0</v>
      </c>
      <c r="G5473" s="7">
        <v>0</v>
      </c>
      <c r="H5473" s="7">
        <v>27.26</v>
      </c>
      <c r="I5473" s="7">
        <v>502.74</v>
      </c>
      <c r="J5473" s="7">
        <v>0</v>
      </c>
      <c r="K5473" s="7">
        <v>502.74</v>
      </c>
      <c r="L5473" s="164">
        <v>1</v>
      </c>
      <c r="M5473" s="16">
        <v>0</v>
      </c>
      <c r="N5473" s="13">
        <v>46175</v>
      </c>
    </row>
    <row r="5474" spans="1:14" x14ac:dyDescent="0.15">
      <c r="A5474" s="163" t="s">
        <v>506</v>
      </c>
      <c r="B5474" s="164">
        <v>10221</v>
      </c>
      <c r="C5474" s="163" t="s">
        <v>491</v>
      </c>
      <c r="D5474" s="164">
        <v>5</v>
      </c>
      <c r="E5474" s="7">
        <v>1355</v>
      </c>
      <c r="F5474" s="7">
        <v>0</v>
      </c>
      <c r="G5474" s="7">
        <v>0</v>
      </c>
      <c r="H5474" s="7">
        <v>0</v>
      </c>
      <c r="I5474" s="7">
        <v>1355</v>
      </c>
      <c r="J5474" s="7">
        <v>0</v>
      </c>
      <c r="K5474" s="7">
        <v>1355</v>
      </c>
      <c r="L5474" s="164">
        <v>1</v>
      </c>
      <c r="M5474" s="16">
        <v>0</v>
      </c>
      <c r="N5474" s="13">
        <v>46175</v>
      </c>
    </row>
    <row r="5475" spans="1:14" x14ac:dyDescent="0.15">
      <c r="A5475" s="163" t="s">
        <v>492</v>
      </c>
      <c r="B5475" s="164">
        <v>10216</v>
      </c>
      <c r="C5475" s="163" t="s">
        <v>491</v>
      </c>
      <c r="D5475" s="164">
        <v>1</v>
      </c>
      <c r="E5475" s="7">
        <v>245</v>
      </c>
      <c r="F5475" s="7">
        <v>0</v>
      </c>
      <c r="G5475" s="7">
        <v>0</v>
      </c>
      <c r="H5475" s="7">
        <v>0</v>
      </c>
      <c r="I5475" s="7">
        <v>245</v>
      </c>
      <c r="J5475" s="7">
        <v>0</v>
      </c>
      <c r="K5475" s="7">
        <v>245</v>
      </c>
      <c r="L5475" s="164">
        <v>1</v>
      </c>
      <c r="M5475" s="16">
        <v>0</v>
      </c>
      <c r="N5475" s="13">
        <v>46175</v>
      </c>
    </row>
    <row r="5476" spans="1:14" x14ac:dyDescent="0.15">
      <c r="A5476" s="163" t="s">
        <v>493</v>
      </c>
      <c r="B5476" s="164">
        <v>10264</v>
      </c>
      <c r="C5476" s="163" t="s">
        <v>9</v>
      </c>
      <c r="D5476" s="164">
        <v>5</v>
      </c>
      <c r="E5476" s="7">
        <v>950</v>
      </c>
      <c r="F5476" s="7">
        <v>0</v>
      </c>
      <c r="G5476" s="7">
        <v>0</v>
      </c>
      <c r="H5476" s="7">
        <v>38</v>
      </c>
      <c r="I5476" s="7">
        <v>912</v>
      </c>
      <c r="J5476" s="7">
        <v>0</v>
      </c>
      <c r="K5476" s="7">
        <v>912</v>
      </c>
      <c r="L5476" s="164">
        <v>1</v>
      </c>
      <c r="M5476" s="16">
        <v>0</v>
      </c>
      <c r="N5476" s="13">
        <v>46175</v>
      </c>
    </row>
    <row r="5477" spans="1:14" x14ac:dyDescent="0.15">
      <c r="A5477" s="163" t="s">
        <v>588</v>
      </c>
      <c r="B5477" s="164">
        <v>10371</v>
      </c>
      <c r="C5477" s="163" t="s">
        <v>9</v>
      </c>
      <c r="D5477" s="164">
        <v>1</v>
      </c>
      <c r="E5477" s="7">
        <v>275</v>
      </c>
      <c r="F5477" s="7">
        <v>0</v>
      </c>
      <c r="G5477" s="7">
        <v>0</v>
      </c>
      <c r="H5477" s="7">
        <v>0</v>
      </c>
      <c r="I5477" s="7">
        <v>275</v>
      </c>
      <c r="J5477" s="7">
        <v>0</v>
      </c>
      <c r="K5477" s="7">
        <v>275</v>
      </c>
      <c r="L5477" s="164">
        <v>1</v>
      </c>
      <c r="M5477" s="16">
        <v>0</v>
      </c>
      <c r="N5477" s="13">
        <v>46175</v>
      </c>
    </row>
    <row r="5478" spans="1:14" x14ac:dyDescent="0.15">
      <c r="A5478" s="163" t="s">
        <v>497</v>
      </c>
      <c r="B5478" s="164">
        <v>10359</v>
      </c>
      <c r="C5478" s="163" t="s">
        <v>19</v>
      </c>
      <c r="D5478" s="164">
        <v>2</v>
      </c>
      <c r="E5478" s="7">
        <v>770</v>
      </c>
      <c r="F5478" s="7">
        <v>0</v>
      </c>
      <c r="G5478" s="7">
        <v>0</v>
      </c>
      <c r="H5478" s="7">
        <v>0</v>
      </c>
      <c r="I5478" s="7">
        <v>770</v>
      </c>
      <c r="J5478" s="7">
        <v>0</v>
      </c>
      <c r="K5478" s="7">
        <v>770</v>
      </c>
      <c r="L5478" s="164">
        <v>1</v>
      </c>
      <c r="M5478" s="16">
        <v>0</v>
      </c>
      <c r="N5478" s="13">
        <v>46175</v>
      </c>
    </row>
    <row r="5479" spans="1:14" x14ac:dyDescent="0.15">
      <c r="A5479" s="163" t="s">
        <v>511</v>
      </c>
      <c r="B5479" s="164">
        <v>10227</v>
      </c>
      <c r="C5479" s="163" t="s">
        <v>19</v>
      </c>
      <c r="D5479" s="164">
        <v>3</v>
      </c>
      <c r="E5479" s="7">
        <v>1155</v>
      </c>
      <c r="F5479" s="7">
        <v>0</v>
      </c>
      <c r="G5479" s="7">
        <v>0</v>
      </c>
      <c r="H5479" s="7">
        <v>0</v>
      </c>
      <c r="I5479" s="7">
        <v>1155</v>
      </c>
      <c r="J5479" s="7">
        <v>0</v>
      </c>
      <c r="K5479" s="7">
        <v>1155</v>
      </c>
      <c r="L5479" s="164">
        <v>1</v>
      </c>
      <c r="M5479" s="16">
        <v>0</v>
      </c>
      <c r="N5479" s="13">
        <v>46175</v>
      </c>
    </row>
    <row r="5480" spans="1:14" x14ac:dyDescent="0.15">
      <c r="A5480" s="163" t="s">
        <v>498</v>
      </c>
      <c r="B5480" s="164">
        <v>10356</v>
      </c>
      <c r="C5480" s="163" t="s">
        <v>19</v>
      </c>
      <c r="D5480" s="164">
        <v>1</v>
      </c>
      <c r="E5480" s="7">
        <v>360</v>
      </c>
      <c r="F5480" s="7">
        <v>0</v>
      </c>
      <c r="G5480" s="7">
        <v>0</v>
      </c>
      <c r="H5480" s="7">
        <v>37.03</v>
      </c>
      <c r="I5480" s="7">
        <v>322.97000000000003</v>
      </c>
      <c r="J5480" s="7">
        <v>0</v>
      </c>
      <c r="K5480" s="7">
        <v>322.97000000000003</v>
      </c>
      <c r="L5480" s="164">
        <v>1</v>
      </c>
      <c r="M5480" s="16">
        <v>0</v>
      </c>
      <c r="N5480" s="13">
        <v>46175</v>
      </c>
    </row>
    <row r="5481" spans="1:14" x14ac:dyDescent="0.15">
      <c r="A5481" s="163" t="s">
        <v>499</v>
      </c>
      <c r="B5481" s="164">
        <v>10423</v>
      </c>
      <c r="C5481" s="163" t="s">
        <v>79</v>
      </c>
      <c r="D5481" s="164">
        <v>1</v>
      </c>
      <c r="E5481" s="7">
        <v>280</v>
      </c>
      <c r="F5481" s="7">
        <v>0</v>
      </c>
      <c r="G5481" s="7">
        <v>0</v>
      </c>
      <c r="H5481" s="7">
        <v>0</v>
      </c>
      <c r="I5481" s="7">
        <v>280</v>
      </c>
      <c r="J5481" s="7">
        <v>0</v>
      </c>
      <c r="K5481" s="7">
        <v>280</v>
      </c>
      <c r="L5481" s="164">
        <v>1</v>
      </c>
      <c r="M5481" s="16">
        <v>0</v>
      </c>
      <c r="N5481" s="13">
        <v>46175</v>
      </c>
    </row>
    <row r="5482" spans="1:14" x14ac:dyDescent="0.15">
      <c r="A5482" s="163" t="s">
        <v>659</v>
      </c>
      <c r="B5482" s="164">
        <v>10142</v>
      </c>
      <c r="C5482" s="163" t="s">
        <v>79</v>
      </c>
      <c r="D5482" s="164">
        <v>1</v>
      </c>
      <c r="E5482" s="7">
        <v>320</v>
      </c>
      <c r="F5482" s="7">
        <v>0</v>
      </c>
      <c r="G5482" s="7">
        <v>0</v>
      </c>
      <c r="H5482" s="7">
        <v>0</v>
      </c>
      <c r="I5482" s="7">
        <v>320</v>
      </c>
      <c r="J5482" s="7">
        <v>0</v>
      </c>
      <c r="K5482" s="7">
        <v>320</v>
      </c>
      <c r="L5482" s="164">
        <v>1</v>
      </c>
      <c r="M5482" s="16">
        <v>0</v>
      </c>
      <c r="N5482" s="13">
        <v>46175</v>
      </c>
    </row>
    <row r="5483" spans="1:14" x14ac:dyDescent="0.15">
      <c r="A5483" s="163" t="s">
        <v>536</v>
      </c>
      <c r="B5483" s="164">
        <v>10402</v>
      </c>
      <c r="C5483" s="163" t="s">
        <v>35</v>
      </c>
      <c r="D5483" s="164">
        <v>1</v>
      </c>
      <c r="E5483" s="7">
        <v>285</v>
      </c>
      <c r="F5483" s="7">
        <v>0</v>
      </c>
      <c r="G5483" s="7">
        <v>0</v>
      </c>
      <c r="H5483" s="7">
        <v>0</v>
      </c>
      <c r="I5483" s="7">
        <v>285</v>
      </c>
      <c r="J5483" s="7">
        <v>0</v>
      </c>
      <c r="K5483" s="7">
        <v>285</v>
      </c>
      <c r="L5483" s="164">
        <v>1</v>
      </c>
      <c r="M5483" s="16">
        <v>0</v>
      </c>
      <c r="N5483" s="13">
        <v>46175</v>
      </c>
    </row>
    <row r="5484" spans="1:14" x14ac:dyDescent="0.15">
      <c r="A5484" s="163" t="s">
        <v>917</v>
      </c>
      <c r="B5484" s="164">
        <v>106410</v>
      </c>
      <c r="C5484" s="163" t="s">
        <v>399</v>
      </c>
      <c r="D5484" s="164">
        <v>1</v>
      </c>
      <c r="E5484" s="7">
        <v>0</v>
      </c>
      <c r="F5484" s="7">
        <v>0</v>
      </c>
      <c r="G5484" s="7">
        <v>0</v>
      </c>
      <c r="H5484" s="7">
        <v>0</v>
      </c>
      <c r="I5484" s="7">
        <v>0</v>
      </c>
      <c r="J5484" s="7">
        <v>0</v>
      </c>
      <c r="K5484" s="7">
        <v>0</v>
      </c>
      <c r="L5484" s="164">
        <v>0</v>
      </c>
      <c r="M5484" s="16">
        <v>0</v>
      </c>
      <c r="N5484" s="13">
        <v>46175</v>
      </c>
    </row>
    <row r="5485" spans="1:14" x14ac:dyDescent="0.15">
      <c r="A5485" s="163" t="s">
        <v>427</v>
      </c>
      <c r="B5485" s="164">
        <v>10633</v>
      </c>
      <c r="C5485" s="163" t="s">
        <v>727</v>
      </c>
      <c r="D5485" s="164">
        <v>3</v>
      </c>
      <c r="E5485" s="7">
        <v>477</v>
      </c>
      <c r="F5485" s="7">
        <v>0</v>
      </c>
      <c r="G5485" s="7">
        <v>0</v>
      </c>
      <c r="H5485" s="7">
        <v>0</v>
      </c>
      <c r="I5485" s="7">
        <v>477</v>
      </c>
      <c r="J5485" s="7">
        <v>0</v>
      </c>
      <c r="K5485" s="7">
        <v>477</v>
      </c>
      <c r="L5485" s="164">
        <v>1</v>
      </c>
      <c r="M5485" s="16">
        <v>0</v>
      </c>
      <c r="N5485" s="13">
        <v>46175</v>
      </c>
    </row>
    <row r="5486" spans="1:14" x14ac:dyDescent="0.15">
      <c r="A5486" s="163" t="s">
        <v>429</v>
      </c>
      <c r="B5486" s="164">
        <v>10632</v>
      </c>
      <c r="C5486" s="163" t="s">
        <v>727</v>
      </c>
      <c r="D5486" s="164">
        <v>2</v>
      </c>
      <c r="E5486" s="7">
        <v>318</v>
      </c>
      <c r="F5486" s="7">
        <v>0</v>
      </c>
      <c r="G5486" s="7">
        <v>0</v>
      </c>
      <c r="H5486" s="7">
        <v>0</v>
      </c>
      <c r="I5486" s="7">
        <v>318</v>
      </c>
      <c r="J5486" s="7">
        <v>0</v>
      </c>
      <c r="K5486" s="7">
        <v>318</v>
      </c>
      <c r="L5486" s="164">
        <v>1</v>
      </c>
      <c r="M5486" s="16">
        <v>0</v>
      </c>
      <c r="N5486" s="13">
        <v>46175</v>
      </c>
    </row>
    <row r="5487" spans="1:14" x14ac:dyDescent="0.15">
      <c r="A5487" s="163" t="s">
        <v>715</v>
      </c>
      <c r="B5487" s="164">
        <v>10613</v>
      </c>
      <c r="C5487" s="163" t="s">
        <v>712</v>
      </c>
      <c r="D5487" s="164">
        <v>1</v>
      </c>
      <c r="E5487" s="7">
        <v>235</v>
      </c>
      <c r="F5487" s="7">
        <v>0</v>
      </c>
      <c r="G5487" s="7">
        <v>0</v>
      </c>
      <c r="H5487" s="7">
        <v>0</v>
      </c>
      <c r="I5487" s="7">
        <v>235</v>
      </c>
      <c r="J5487" s="7">
        <v>0</v>
      </c>
      <c r="K5487" s="7">
        <v>235</v>
      </c>
      <c r="L5487" s="164">
        <v>1</v>
      </c>
      <c r="M5487" s="16">
        <v>0</v>
      </c>
      <c r="N5487" s="13">
        <v>46176</v>
      </c>
    </row>
    <row r="5488" spans="1:14" x14ac:dyDescent="0.15">
      <c r="A5488" s="163" t="s">
        <v>466</v>
      </c>
      <c r="B5488" s="164">
        <v>10749</v>
      </c>
      <c r="C5488" s="163" t="s">
        <v>727</v>
      </c>
      <c r="D5488" s="164">
        <v>2</v>
      </c>
      <c r="E5488" s="7">
        <v>358</v>
      </c>
      <c r="F5488" s="7">
        <v>0</v>
      </c>
      <c r="G5488" s="7">
        <v>0</v>
      </c>
      <c r="H5488" s="7">
        <v>35.6</v>
      </c>
      <c r="I5488" s="7">
        <v>322.39999999999998</v>
      </c>
      <c r="J5488" s="7">
        <v>0</v>
      </c>
      <c r="K5488" s="7">
        <v>322.39999999999998</v>
      </c>
      <c r="L5488" s="164">
        <v>1</v>
      </c>
      <c r="M5488" s="16">
        <v>0</v>
      </c>
      <c r="N5488" s="13">
        <v>46176</v>
      </c>
    </row>
    <row r="5489" spans="1:14" x14ac:dyDescent="0.15">
      <c r="A5489" s="163" t="s">
        <v>902</v>
      </c>
      <c r="B5489" s="164">
        <v>10925</v>
      </c>
      <c r="C5489" s="163" t="s">
        <v>727</v>
      </c>
      <c r="D5489" s="164">
        <v>1</v>
      </c>
      <c r="E5489" s="7">
        <v>149</v>
      </c>
      <c r="F5489" s="7">
        <v>0</v>
      </c>
      <c r="G5489" s="7">
        <v>0</v>
      </c>
      <c r="H5489" s="7">
        <v>0</v>
      </c>
      <c r="I5489" s="7">
        <v>149</v>
      </c>
      <c r="J5489" s="7">
        <v>0</v>
      </c>
      <c r="K5489" s="7">
        <v>149</v>
      </c>
      <c r="L5489" s="164">
        <v>1</v>
      </c>
      <c r="M5489" s="16">
        <v>0</v>
      </c>
      <c r="N5489" s="13">
        <v>46176</v>
      </c>
    </row>
    <row r="5490" spans="1:14" x14ac:dyDescent="0.15">
      <c r="A5490" s="163" t="s">
        <v>477</v>
      </c>
      <c r="B5490" s="164">
        <v>10449</v>
      </c>
      <c r="C5490" s="163" t="s">
        <v>38</v>
      </c>
      <c r="D5490" s="164">
        <v>1</v>
      </c>
      <c r="E5490" s="7">
        <v>260</v>
      </c>
      <c r="F5490" s="7">
        <v>0</v>
      </c>
      <c r="G5490" s="7">
        <v>0</v>
      </c>
      <c r="H5490" s="7">
        <v>25.86</v>
      </c>
      <c r="I5490" s="7">
        <v>234.14</v>
      </c>
      <c r="J5490" s="7">
        <v>0</v>
      </c>
      <c r="K5490" s="7">
        <v>234.14</v>
      </c>
      <c r="L5490" s="164">
        <v>1</v>
      </c>
      <c r="M5490" s="16">
        <v>0</v>
      </c>
      <c r="N5490" s="13">
        <v>46176</v>
      </c>
    </row>
    <row r="5491" spans="1:14" x14ac:dyDescent="0.15">
      <c r="A5491" s="163" t="s">
        <v>501</v>
      </c>
      <c r="B5491" s="164">
        <v>10450</v>
      </c>
      <c r="C5491" s="163" t="s">
        <v>38</v>
      </c>
      <c r="D5491" s="164">
        <v>1</v>
      </c>
      <c r="E5491" s="7">
        <v>470</v>
      </c>
      <c r="F5491" s="7">
        <v>0</v>
      </c>
      <c r="G5491" s="7">
        <v>0</v>
      </c>
      <c r="H5491" s="7">
        <v>40.200000000000003</v>
      </c>
      <c r="I5491" s="7">
        <v>429.8</v>
      </c>
      <c r="J5491" s="7">
        <v>0</v>
      </c>
      <c r="K5491" s="7">
        <v>429.8</v>
      </c>
      <c r="L5491" s="164">
        <v>1</v>
      </c>
      <c r="M5491" s="16">
        <v>0</v>
      </c>
      <c r="N5491" s="13">
        <v>46176</v>
      </c>
    </row>
    <row r="5492" spans="1:14" x14ac:dyDescent="0.15">
      <c r="A5492" s="163" t="s">
        <v>518</v>
      </c>
      <c r="B5492" s="164">
        <v>10145</v>
      </c>
      <c r="C5492" s="163" t="s">
        <v>519</v>
      </c>
      <c r="D5492" s="164">
        <v>1</v>
      </c>
      <c r="E5492" s="7">
        <v>370</v>
      </c>
      <c r="F5492" s="7">
        <v>0</v>
      </c>
      <c r="G5492" s="7">
        <v>0</v>
      </c>
      <c r="H5492" s="7">
        <v>0</v>
      </c>
      <c r="I5492" s="7">
        <v>370</v>
      </c>
      <c r="J5492" s="7">
        <v>0</v>
      </c>
      <c r="K5492" s="7">
        <v>370</v>
      </c>
      <c r="L5492" s="164">
        <v>1</v>
      </c>
      <c r="M5492" s="16">
        <v>0</v>
      </c>
      <c r="N5492" s="13">
        <v>46176</v>
      </c>
    </row>
    <row r="5493" spans="1:14" x14ac:dyDescent="0.15">
      <c r="A5493" s="163" t="s">
        <v>482</v>
      </c>
      <c r="B5493" s="164">
        <v>10109</v>
      </c>
      <c r="C5493" s="163" t="s">
        <v>483</v>
      </c>
      <c r="D5493" s="164">
        <v>1</v>
      </c>
      <c r="E5493" s="7">
        <v>275</v>
      </c>
      <c r="F5493" s="7">
        <v>0</v>
      </c>
      <c r="G5493" s="7">
        <v>0</v>
      </c>
      <c r="H5493" s="7">
        <v>0</v>
      </c>
      <c r="I5493" s="7">
        <v>275</v>
      </c>
      <c r="J5493" s="7">
        <v>0</v>
      </c>
      <c r="K5493" s="7">
        <v>275</v>
      </c>
      <c r="L5493" s="164">
        <v>1</v>
      </c>
      <c r="M5493" s="16">
        <v>0</v>
      </c>
      <c r="N5493" s="13">
        <v>46176</v>
      </c>
    </row>
    <row r="5494" spans="1:14" x14ac:dyDescent="0.15">
      <c r="A5494" s="163" t="s">
        <v>751</v>
      </c>
      <c r="B5494" s="164">
        <v>10439</v>
      </c>
      <c r="C5494" s="163" t="s">
        <v>99</v>
      </c>
      <c r="D5494" s="164">
        <v>1</v>
      </c>
      <c r="E5494" s="7">
        <v>119</v>
      </c>
      <c r="F5494" s="7">
        <v>0</v>
      </c>
      <c r="G5494" s="7">
        <v>0</v>
      </c>
      <c r="H5494" s="7">
        <v>0</v>
      </c>
      <c r="I5494" s="7">
        <v>119</v>
      </c>
      <c r="J5494" s="7">
        <v>0</v>
      </c>
      <c r="K5494" s="7">
        <v>119</v>
      </c>
      <c r="L5494" s="164">
        <v>1</v>
      </c>
      <c r="M5494" s="16">
        <v>0</v>
      </c>
      <c r="N5494" s="13">
        <v>46176</v>
      </c>
    </row>
    <row r="5495" spans="1:14" x14ac:dyDescent="0.15">
      <c r="A5495" s="163" t="s">
        <v>489</v>
      </c>
      <c r="B5495" s="164">
        <v>10445</v>
      </c>
      <c r="C5495" s="163" t="s">
        <v>99</v>
      </c>
      <c r="D5495" s="164">
        <v>1</v>
      </c>
      <c r="E5495" s="7">
        <v>195</v>
      </c>
      <c r="F5495" s="7">
        <v>0</v>
      </c>
      <c r="G5495" s="7">
        <v>0</v>
      </c>
      <c r="H5495" s="7">
        <v>16.68</v>
      </c>
      <c r="I5495" s="7">
        <v>178.32</v>
      </c>
      <c r="J5495" s="7">
        <v>0</v>
      </c>
      <c r="K5495" s="7">
        <v>178.32</v>
      </c>
      <c r="L5495" s="164">
        <v>1</v>
      </c>
      <c r="M5495" s="16">
        <v>0</v>
      </c>
      <c r="N5495" s="13">
        <v>46176</v>
      </c>
    </row>
    <row r="5496" spans="1:14" x14ac:dyDescent="0.15">
      <c r="A5496" s="163" t="s">
        <v>505</v>
      </c>
      <c r="B5496" s="164">
        <v>10470</v>
      </c>
      <c r="C5496" s="163" t="s">
        <v>5</v>
      </c>
      <c r="D5496" s="164">
        <v>1</v>
      </c>
      <c r="E5496" s="7">
        <v>275</v>
      </c>
      <c r="F5496" s="7">
        <v>0</v>
      </c>
      <c r="G5496" s="7">
        <v>0</v>
      </c>
      <c r="H5496" s="7">
        <v>0</v>
      </c>
      <c r="I5496" s="7">
        <v>275</v>
      </c>
      <c r="J5496" s="7">
        <v>0</v>
      </c>
      <c r="K5496" s="7">
        <v>275</v>
      </c>
      <c r="L5496" s="164">
        <v>1</v>
      </c>
      <c r="M5496" s="16">
        <v>0</v>
      </c>
      <c r="N5496" s="13">
        <v>46176</v>
      </c>
    </row>
    <row r="5497" spans="1:14" x14ac:dyDescent="0.15">
      <c r="A5497" s="163" t="s">
        <v>506</v>
      </c>
      <c r="B5497" s="164">
        <v>10221</v>
      </c>
      <c r="C5497" s="163" t="s">
        <v>491</v>
      </c>
      <c r="D5497" s="164">
        <v>2</v>
      </c>
      <c r="E5497" s="7">
        <v>510</v>
      </c>
      <c r="F5497" s="7">
        <v>0</v>
      </c>
      <c r="G5497" s="7">
        <v>0</v>
      </c>
      <c r="H5497" s="7">
        <v>0</v>
      </c>
      <c r="I5497" s="7">
        <v>510</v>
      </c>
      <c r="J5497" s="7">
        <v>0</v>
      </c>
      <c r="K5497" s="7">
        <v>510</v>
      </c>
      <c r="L5497" s="164">
        <v>1</v>
      </c>
      <c r="M5497" s="16">
        <v>0</v>
      </c>
      <c r="N5497" s="13">
        <v>46176</v>
      </c>
    </row>
    <row r="5498" spans="1:14" x14ac:dyDescent="0.15">
      <c r="A5498" s="163" t="s">
        <v>493</v>
      </c>
      <c r="B5498" s="164">
        <v>10264</v>
      </c>
      <c r="C5498" s="163" t="s">
        <v>9</v>
      </c>
      <c r="D5498" s="164">
        <v>2</v>
      </c>
      <c r="E5498" s="7">
        <v>380</v>
      </c>
      <c r="F5498" s="7">
        <v>0</v>
      </c>
      <c r="G5498" s="7">
        <v>0</v>
      </c>
      <c r="H5498" s="7">
        <v>18.89</v>
      </c>
      <c r="I5498" s="7">
        <v>361.11</v>
      </c>
      <c r="J5498" s="7">
        <v>0</v>
      </c>
      <c r="K5498" s="7">
        <v>361.11</v>
      </c>
      <c r="L5498" s="164">
        <v>1</v>
      </c>
      <c r="M5498" s="16">
        <v>0</v>
      </c>
      <c r="N5498" s="13">
        <v>46176</v>
      </c>
    </row>
    <row r="5499" spans="1:14" x14ac:dyDescent="0.15">
      <c r="A5499" s="163" t="s">
        <v>587</v>
      </c>
      <c r="B5499" s="164">
        <v>10381</v>
      </c>
      <c r="C5499" s="163" t="s">
        <v>9</v>
      </c>
      <c r="D5499" s="164">
        <v>1</v>
      </c>
      <c r="E5499" s="7">
        <v>225</v>
      </c>
      <c r="F5499" s="7">
        <v>0</v>
      </c>
      <c r="G5499" s="7">
        <v>0</v>
      </c>
      <c r="H5499" s="7">
        <v>19.25</v>
      </c>
      <c r="I5499" s="7">
        <v>205.75</v>
      </c>
      <c r="J5499" s="7">
        <v>0</v>
      </c>
      <c r="K5499" s="7">
        <v>205.75</v>
      </c>
      <c r="L5499" s="164">
        <v>1</v>
      </c>
      <c r="M5499" s="16">
        <v>0</v>
      </c>
      <c r="N5499" s="13">
        <v>46176</v>
      </c>
    </row>
    <row r="5500" spans="1:14" x14ac:dyDescent="0.15">
      <c r="A5500" s="163" t="s">
        <v>684</v>
      </c>
      <c r="B5500" s="164">
        <v>10361</v>
      </c>
      <c r="C5500" s="163" t="s">
        <v>19</v>
      </c>
      <c r="D5500" s="164">
        <v>1</v>
      </c>
      <c r="E5500" s="7">
        <v>385</v>
      </c>
      <c r="F5500" s="7">
        <v>0</v>
      </c>
      <c r="G5500" s="7">
        <v>0</v>
      </c>
      <c r="H5500" s="7">
        <v>32.94</v>
      </c>
      <c r="I5500" s="7">
        <v>352.06</v>
      </c>
      <c r="J5500" s="7">
        <v>0</v>
      </c>
      <c r="K5500" s="7">
        <v>352.06</v>
      </c>
      <c r="L5500" s="164">
        <v>1</v>
      </c>
      <c r="M5500" s="16">
        <v>0</v>
      </c>
      <c r="N5500" s="13">
        <v>46176</v>
      </c>
    </row>
    <row r="5501" spans="1:14" x14ac:dyDescent="0.15">
      <c r="A5501" s="163" t="s">
        <v>495</v>
      </c>
      <c r="B5501" s="164">
        <v>10354</v>
      </c>
      <c r="C5501" s="163" t="s">
        <v>19</v>
      </c>
      <c r="D5501" s="164">
        <v>1</v>
      </c>
      <c r="E5501" s="7">
        <v>350</v>
      </c>
      <c r="F5501" s="7">
        <v>0</v>
      </c>
      <c r="G5501" s="7">
        <v>0</v>
      </c>
      <c r="H5501" s="7">
        <v>29.93</v>
      </c>
      <c r="I5501" s="7">
        <v>320.07</v>
      </c>
      <c r="J5501" s="7">
        <v>0</v>
      </c>
      <c r="K5501" s="7">
        <v>320.07</v>
      </c>
      <c r="L5501" s="164">
        <v>1</v>
      </c>
      <c r="M5501" s="16">
        <v>0</v>
      </c>
      <c r="N5501" s="13">
        <v>46176</v>
      </c>
    </row>
    <row r="5502" spans="1:14" x14ac:dyDescent="0.15">
      <c r="A5502" s="163" t="s">
        <v>529</v>
      </c>
      <c r="B5502" s="164">
        <v>10353</v>
      </c>
      <c r="C5502" s="163" t="s">
        <v>19</v>
      </c>
      <c r="D5502" s="164">
        <v>1</v>
      </c>
      <c r="E5502" s="7">
        <v>350</v>
      </c>
      <c r="F5502" s="7">
        <v>0</v>
      </c>
      <c r="G5502" s="7">
        <v>0</v>
      </c>
      <c r="H5502" s="7">
        <v>34.799999999999997</v>
      </c>
      <c r="I5502" s="7">
        <v>315.2</v>
      </c>
      <c r="J5502" s="7">
        <v>0</v>
      </c>
      <c r="K5502" s="7">
        <v>315.2</v>
      </c>
      <c r="L5502" s="164">
        <v>1</v>
      </c>
      <c r="M5502" s="16">
        <v>0</v>
      </c>
      <c r="N5502" s="13">
        <v>46176</v>
      </c>
    </row>
    <row r="5503" spans="1:14" x14ac:dyDescent="0.15">
      <c r="A5503" s="163" t="s">
        <v>689</v>
      </c>
      <c r="B5503" s="164">
        <v>10393</v>
      </c>
      <c r="C5503" s="163" t="s">
        <v>31</v>
      </c>
      <c r="D5503" s="164">
        <v>1</v>
      </c>
      <c r="E5503" s="7">
        <v>315</v>
      </c>
      <c r="F5503" s="7">
        <v>0</v>
      </c>
      <c r="G5503" s="7">
        <v>0</v>
      </c>
      <c r="H5503" s="7">
        <v>0</v>
      </c>
      <c r="I5503" s="7">
        <v>315</v>
      </c>
      <c r="J5503" s="7">
        <v>0</v>
      </c>
      <c r="K5503" s="7">
        <v>315</v>
      </c>
      <c r="L5503" s="164">
        <v>1</v>
      </c>
      <c r="M5503" s="16">
        <v>0</v>
      </c>
      <c r="N5503" s="13">
        <v>46176</v>
      </c>
    </row>
    <row r="5504" spans="1:14" x14ac:dyDescent="0.15">
      <c r="A5504" s="163" t="s">
        <v>533</v>
      </c>
      <c r="B5504" s="164">
        <v>10415</v>
      </c>
      <c r="C5504" s="163" t="s">
        <v>79</v>
      </c>
      <c r="D5504" s="164">
        <v>1</v>
      </c>
      <c r="E5504" s="7">
        <v>270</v>
      </c>
      <c r="F5504" s="7">
        <v>0</v>
      </c>
      <c r="G5504" s="7">
        <v>0</v>
      </c>
      <c r="H5504" s="7">
        <v>26.85</v>
      </c>
      <c r="I5504" s="7">
        <v>243.15</v>
      </c>
      <c r="J5504" s="7">
        <v>0</v>
      </c>
      <c r="K5504" s="7">
        <v>243.15</v>
      </c>
      <c r="L5504" s="164">
        <v>1</v>
      </c>
      <c r="M5504" s="16">
        <v>0</v>
      </c>
      <c r="N5504" s="13">
        <v>46176</v>
      </c>
    </row>
    <row r="5505" spans="1:14" x14ac:dyDescent="0.15">
      <c r="A5505" s="163" t="s">
        <v>499</v>
      </c>
      <c r="B5505" s="164">
        <v>10423</v>
      </c>
      <c r="C5505" s="163" t="s">
        <v>79</v>
      </c>
      <c r="D5505" s="164">
        <v>1</v>
      </c>
      <c r="E5505" s="7">
        <v>280</v>
      </c>
      <c r="F5505" s="7">
        <v>0</v>
      </c>
      <c r="G5505" s="7">
        <v>0</v>
      </c>
      <c r="H5505" s="7">
        <v>0</v>
      </c>
      <c r="I5505" s="7">
        <v>280</v>
      </c>
      <c r="J5505" s="7">
        <v>0</v>
      </c>
      <c r="K5505" s="7">
        <v>280</v>
      </c>
      <c r="L5505" s="164">
        <v>1</v>
      </c>
      <c r="M5505" s="16">
        <v>0</v>
      </c>
      <c r="N5505" s="13">
        <v>46176</v>
      </c>
    </row>
    <row r="5506" spans="1:14" x14ac:dyDescent="0.15">
      <c r="A5506" s="163" t="s">
        <v>410</v>
      </c>
      <c r="B5506" s="164">
        <v>10263</v>
      </c>
      <c r="C5506" s="163" t="s">
        <v>399</v>
      </c>
      <c r="D5506" s="164">
        <v>1</v>
      </c>
      <c r="E5506" s="7">
        <v>0</v>
      </c>
      <c r="F5506" s="7">
        <v>0</v>
      </c>
      <c r="G5506" s="7">
        <v>0</v>
      </c>
      <c r="H5506" s="7">
        <v>0</v>
      </c>
      <c r="I5506" s="7">
        <v>0</v>
      </c>
      <c r="J5506" s="7">
        <v>0</v>
      </c>
      <c r="K5506" s="7">
        <v>0</v>
      </c>
      <c r="L5506" s="164">
        <v>0</v>
      </c>
      <c r="M5506" s="16">
        <v>0</v>
      </c>
      <c r="N5506" s="13">
        <v>46176</v>
      </c>
    </row>
    <row r="5507" spans="1:14" x14ac:dyDescent="0.15">
      <c r="A5507" s="163" t="s">
        <v>427</v>
      </c>
      <c r="B5507" s="164">
        <v>10288</v>
      </c>
      <c r="C5507" s="163" t="s">
        <v>399</v>
      </c>
      <c r="D5507" s="164">
        <v>1</v>
      </c>
      <c r="E5507" s="7">
        <v>0</v>
      </c>
      <c r="F5507" s="7">
        <v>0</v>
      </c>
      <c r="G5507" s="7">
        <v>0</v>
      </c>
      <c r="H5507" s="7">
        <v>0</v>
      </c>
      <c r="I5507" s="7">
        <v>0</v>
      </c>
      <c r="J5507" s="7">
        <v>0</v>
      </c>
      <c r="K5507" s="7">
        <v>0</v>
      </c>
      <c r="L5507" s="164">
        <v>0</v>
      </c>
      <c r="M5507" s="16">
        <v>0</v>
      </c>
      <c r="N5507" s="13">
        <v>46176</v>
      </c>
    </row>
    <row r="5508" spans="1:14" x14ac:dyDescent="0.15">
      <c r="A5508" s="163" t="s">
        <v>427</v>
      </c>
      <c r="B5508" s="164">
        <v>10633</v>
      </c>
      <c r="C5508" s="163" t="s">
        <v>727</v>
      </c>
      <c r="D5508" s="164">
        <v>1</v>
      </c>
      <c r="E5508" s="7">
        <v>159</v>
      </c>
      <c r="F5508" s="7">
        <v>0</v>
      </c>
      <c r="G5508" s="7">
        <v>0</v>
      </c>
      <c r="H5508" s="7">
        <v>0</v>
      </c>
      <c r="I5508" s="7">
        <v>159</v>
      </c>
      <c r="J5508" s="7">
        <v>0</v>
      </c>
      <c r="K5508" s="7">
        <v>159</v>
      </c>
      <c r="L5508" s="164">
        <v>1</v>
      </c>
      <c r="M5508" s="16">
        <v>0</v>
      </c>
      <c r="N5508" s="13">
        <v>46176</v>
      </c>
    </row>
    <row r="5509" spans="1:14" x14ac:dyDescent="0.15">
      <c r="A5509" s="163" t="s">
        <v>500</v>
      </c>
      <c r="B5509" s="164">
        <v>10494</v>
      </c>
      <c r="C5509" s="163" t="s">
        <v>98</v>
      </c>
      <c r="D5509" s="164">
        <v>2</v>
      </c>
      <c r="E5509" s="7">
        <v>76</v>
      </c>
      <c r="F5509" s="7">
        <v>0</v>
      </c>
      <c r="G5509" s="7">
        <v>0</v>
      </c>
      <c r="H5509" s="7">
        <v>0</v>
      </c>
      <c r="I5509" s="7">
        <v>76</v>
      </c>
      <c r="J5509" s="7">
        <v>0</v>
      </c>
      <c r="K5509" s="7">
        <v>76</v>
      </c>
      <c r="L5509" s="164">
        <v>1</v>
      </c>
      <c r="M5509" s="16">
        <v>0</v>
      </c>
      <c r="N5509" s="13">
        <v>46176</v>
      </c>
    </row>
    <row r="5510" spans="1:14" x14ac:dyDescent="0.15">
      <c r="A5510" s="163" t="s">
        <v>475</v>
      </c>
      <c r="B5510" s="164">
        <v>10534</v>
      </c>
      <c r="C5510" s="163" t="s">
        <v>399</v>
      </c>
      <c r="D5510" s="164">
        <v>1</v>
      </c>
      <c r="E5510" s="7">
        <v>0</v>
      </c>
      <c r="F5510" s="7">
        <v>0</v>
      </c>
      <c r="G5510" s="7">
        <v>0</v>
      </c>
      <c r="H5510" s="7">
        <v>0</v>
      </c>
      <c r="I5510" s="7">
        <v>0</v>
      </c>
      <c r="J5510" s="7">
        <v>0</v>
      </c>
      <c r="K5510" s="7">
        <v>0</v>
      </c>
      <c r="L5510" s="164">
        <v>0</v>
      </c>
      <c r="M5510" s="16">
        <v>0</v>
      </c>
      <c r="N5510" s="13">
        <v>46176</v>
      </c>
    </row>
    <row r="5511" spans="1:14" x14ac:dyDescent="0.15">
      <c r="A5511" s="163" t="s">
        <v>763</v>
      </c>
      <c r="B5511" s="164">
        <v>10623</v>
      </c>
      <c r="C5511" s="163" t="s">
        <v>399</v>
      </c>
      <c r="D5511" s="164">
        <v>1</v>
      </c>
      <c r="E5511" s="7">
        <v>0</v>
      </c>
      <c r="F5511" s="7">
        <v>0</v>
      </c>
      <c r="G5511" s="7">
        <v>0</v>
      </c>
      <c r="H5511" s="7">
        <v>0</v>
      </c>
      <c r="I5511" s="7">
        <v>0</v>
      </c>
      <c r="J5511" s="7">
        <v>0</v>
      </c>
      <c r="K5511" s="7">
        <v>0</v>
      </c>
      <c r="L5511" s="164">
        <v>0</v>
      </c>
      <c r="M5511" s="16">
        <v>0</v>
      </c>
      <c r="N5511" s="13">
        <v>46176</v>
      </c>
    </row>
    <row r="5512" spans="1:14" x14ac:dyDescent="0.15">
      <c r="A5512" s="163" t="s">
        <v>918</v>
      </c>
      <c r="B5512" s="164">
        <v>10816</v>
      </c>
      <c r="C5512" s="163" t="s">
        <v>399</v>
      </c>
      <c r="D5512" s="164">
        <v>1</v>
      </c>
      <c r="E5512" s="7">
        <v>0</v>
      </c>
      <c r="F5512" s="7">
        <v>0</v>
      </c>
      <c r="G5512" s="7">
        <v>0</v>
      </c>
      <c r="H5512" s="7">
        <v>0</v>
      </c>
      <c r="I5512" s="7">
        <v>0</v>
      </c>
      <c r="J5512" s="7">
        <v>0</v>
      </c>
      <c r="K5512" s="7">
        <v>0</v>
      </c>
      <c r="L5512" s="164">
        <v>0</v>
      </c>
      <c r="M5512" s="16">
        <v>0</v>
      </c>
      <c r="N5512" s="13">
        <v>46177</v>
      </c>
    </row>
    <row r="5513" spans="1:14" x14ac:dyDescent="0.15">
      <c r="A5513" s="163" t="s">
        <v>466</v>
      </c>
      <c r="B5513" s="164">
        <v>10501</v>
      </c>
      <c r="C5513" s="163" t="s">
        <v>399</v>
      </c>
      <c r="D5513" s="164">
        <v>2</v>
      </c>
      <c r="E5513" s="7">
        <v>0</v>
      </c>
      <c r="F5513" s="7">
        <v>0</v>
      </c>
      <c r="G5513" s="7">
        <v>0</v>
      </c>
      <c r="H5513" s="7">
        <v>0</v>
      </c>
      <c r="I5513" s="7">
        <v>0</v>
      </c>
      <c r="J5513" s="7">
        <v>0</v>
      </c>
      <c r="K5513" s="7">
        <v>0</v>
      </c>
      <c r="L5513" s="164">
        <v>0</v>
      </c>
      <c r="M5513" s="16">
        <v>0</v>
      </c>
      <c r="N5513" s="13">
        <v>46177</v>
      </c>
    </row>
    <row r="5514" spans="1:14" x14ac:dyDescent="0.15">
      <c r="A5514" s="163" t="s">
        <v>466</v>
      </c>
      <c r="B5514" s="164">
        <v>10749</v>
      </c>
      <c r="C5514" s="163" t="s">
        <v>727</v>
      </c>
      <c r="D5514" s="164">
        <v>5</v>
      </c>
      <c r="E5514" s="7">
        <v>895</v>
      </c>
      <c r="F5514" s="7">
        <v>0</v>
      </c>
      <c r="G5514" s="7">
        <v>0</v>
      </c>
      <c r="H5514" s="7">
        <v>10.130000000000001</v>
      </c>
      <c r="I5514" s="7">
        <v>884.87</v>
      </c>
      <c r="J5514" s="7">
        <v>0</v>
      </c>
      <c r="K5514" s="7">
        <v>884.87</v>
      </c>
      <c r="L5514" s="164">
        <v>1</v>
      </c>
      <c r="M5514" s="16">
        <v>0</v>
      </c>
      <c r="N5514" s="13">
        <v>46177</v>
      </c>
    </row>
    <row r="5515" spans="1:14" x14ac:dyDescent="0.15">
      <c r="A5515" s="163" t="s">
        <v>902</v>
      </c>
      <c r="B5515" s="164">
        <v>10925</v>
      </c>
      <c r="C5515" s="163" t="s">
        <v>727</v>
      </c>
      <c r="D5515" s="164">
        <v>1</v>
      </c>
      <c r="E5515" s="7">
        <v>149</v>
      </c>
      <c r="F5515" s="7">
        <v>0</v>
      </c>
      <c r="G5515" s="7">
        <v>0</v>
      </c>
      <c r="H5515" s="7">
        <v>0</v>
      </c>
      <c r="I5515" s="7">
        <v>149</v>
      </c>
      <c r="J5515" s="7">
        <v>0</v>
      </c>
      <c r="K5515" s="7">
        <v>149</v>
      </c>
      <c r="L5515" s="164">
        <v>1</v>
      </c>
      <c r="M5515" s="16">
        <v>0</v>
      </c>
      <c r="N5515" s="13">
        <v>46177</v>
      </c>
    </row>
    <row r="5516" spans="1:14" x14ac:dyDescent="0.15">
      <c r="A5516" s="163" t="s">
        <v>919</v>
      </c>
      <c r="B5516" s="164">
        <v>10815</v>
      </c>
      <c r="C5516" s="163" t="s">
        <v>399</v>
      </c>
      <c r="D5516" s="164">
        <v>1</v>
      </c>
      <c r="E5516" s="7">
        <v>0</v>
      </c>
      <c r="F5516" s="7">
        <v>0</v>
      </c>
      <c r="G5516" s="7">
        <v>0</v>
      </c>
      <c r="H5516" s="7">
        <v>0</v>
      </c>
      <c r="I5516" s="7">
        <v>0</v>
      </c>
      <c r="J5516" s="7">
        <v>0</v>
      </c>
      <c r="K5516" s="7">
        <v>0</v>
      </c>
      <c r="L5516" s="164">
        <v>0</v>
      </c>
      <c r="M5516" s="16">
        <v>0</v>
      </c>
      <c r="N5516" s="13">
        <v>46177</v>
      </c>
    </row>
    <row r="5517" spans="1:14" x14ac:dyDescent="0.15">
      <c r="A5517" s="163" t="s">
        <v>478</v>
      </c>
      <c r="B5517" s="164">
        <v>10461</v>
      </c>
      <c r="C5517" s="163" t="s">
        <v>38</v>
      </c>
      <c r="D5517" s="164">
        <v>1</v>
      </c>
      <c r="E5517" s="7">
        <v>275</v>
      </c>
      <c r="F5517" s="7">
        <v>0</v>
      </c>
      <c r="G5517" s="7">
        <v>0</v>
      </c>
      <c r="H5517" s="7">
        <v>0</v>
      </c>
      <c r="I5517" s="7">
        <v>275</v>
      </c>
      <c r="J5517" s="7">
        <v>0</v>
      </c>
      <c r="K5517" s="7">
        <v>275</v>
      </c>
      <c r="L5517" s="164">
        <v>1</v>
      </c>
      <c r="M5517" s="16">
        <v>0</v>
      </c>
      <c r="N5517" s="13">
        <v>46177</v>
      </c>
    </row>
    <row r="5518" spans="1:14" x14ac:dyDescent="0.15">
      <c r="A5518" s="163" t="s">
        <v>821</v>
      </c>
      <c r="B5518" s="164">
        <v>10399</v>
      </c>
      <c r="C5518" s="163" t="s">
        <v>32</v>
      </c>
      <c r="D5518" s="164">
        <v>1</v>
      </c>
      <c r="E5518" s="7">
        <v>670</v>
      </c>
      <c r="F5518" s="7">
        <v>0</v>
      </c>
      <c r="G5518" s="7">
        <v>0</v>
      </c>
      <c r="H5518" s="7">
        <v>67</v>
      </c>
      <c r="I5518" s="7">
        <v>603</v>
      </c>
      <c r="J5518" s="7">
        <v>0</v>
      </c>
      <c r="K5518" s="7">
        <v>603</v>
      </c>
      <c r="L5518" s="164">
        <v>1</v>
      </c>
      <c r="M5518" s="16">
        <v>0</v>
      </c>
      <c r="N5518" s="13">
        <v>46177</v>
      </c>
    </row>
    <row r="5519" spans="1:14" x14ac:dyDescent="0.15">
      <c r="A5519" s="163" t="s">
        <v>584</v>
      </c>
      <c r="B5519" s="164">
        <v>10069</v>
      </c>
      <c r="C5519" s="163" t="s">
        <v>481</v>
      </c>
      <c r="D5519" s="164">
        <v>1</v>
      </c>
      <c r="E5519" s="7">
        <v>355</v>
      </c>
      <c r="F5519" s="7">
        <v>0</v>
      </c>
      <c r="G5519" s="7">
        <v>0</v>
      </c>
      <c r="H5519" s="7">
        <v>0</v>
      </c>
      <c r="I5519" s="7">
        <v>355</v>
      </c>
      <c r="J5519" s="7">
        <v>0</v>
      </c>
      <c r="K5519" s="7">
        <v>355</v>
      </c>
      <c r="L5519" s="164">
        <v>1</v>
      </c>
      <c r="M5519" s="16">
        <v>0</v>
      </c>
      <c r="N5519" s="13">
        <v>46177</v>
      </c>
    </row>
    <row r="5520" spans="1:14" x14ac:dyDescent="0.15">
      <c r="A5520" s="163" t="s">
        <v>538</v>
      </c>
      <c r="B5520" s="164">
        <v>10645</v>
      </c>
      <c r="C5520" s="163" t="s">
        <v>519</v>
      </c>
      <c r="D5520" s="164">
        <v>1</v>
      </c>
      <c r="E5520" s="7">
        <v>340</v>
      </c>
      <c r="F5520" s="7">
        <v>0</v>
      </c>
      <c r="G5520" s="7">
        <v>0</v>
      </c>
      <c r="H5520" s="7">
        <v>0</v>
      </c>
      <c r="I5520" s="7">
        <v>340</v>
      </c>
      <c r="J5520" s="7">
        <v>0</v>
      </c>
      <c r="K5520" s="7">
        <v>340</v>
      </c>
      <c r="L5520" s="164">
        <v>1</v>
      </c>
      <c r="M5520" s="16">
        <v>0</v>
      </c>
      <c r="N5520" s="13">
        <v>46177</v>
      </c>
    </row>
    <row r="5521" spans="1:14" x14ac:dyDescent="0.15">
      <c r="A5521" s="163" t="s">
        <v>521</v>
      </c>
      <c r="B5521" s="164">
        <v>10095</v>
      </c>
      <c r="C5521" s="163" t="s">
        <v>483</v>
      </c>
      <c r="D5521" s="164">
        <v>1</v>
      </c>
      <c r="E5521" s="7">
        <v>260</v>
      </c>
      <c r="F5521" s="7">
        <v>0</v>
      </c>
      <c r="G5521" s="7">
        <v>0</v>
      </c>
      <c r="H5521" s="7">
        <v>0</v>
      </c>
      <c r="I5521" s="7">
        <v>260</v>
      </c>
      <c r="J5521" s="7">
        <v>0</v>
      </c>
      <c r="K5521" s="7">
        <v>260</v>
      </c>
      <c r="L5521" s="164">
        <v>1</v>
      </c>
      <c r="M5521" s="16">
        <v>0</v>
      </c>
      <c r="N5521" s="13">
        <v>46177</v>
      </c>
    </row>
    <row r="5522" spans="1:14" x14ac:dyDescent="0.15">
      <c r="A5522" s="163" t="s">
        <v>485</v>
      </c>
      <c r="B5522" s="164">
        <v>10090</v>
      </c>
      <c r="C5522" s="163" t="s">
        <v>481</v>
      </c>
      <c r="D5522" s="164">
        <v>1</v>
      </c>
      <c r="E5522" s="7">
        <v>315</v>
      </c>
      <c r="F5522" s="7">
        <v>0</v>
      </c>
      <c r="G5522" s="7">
        <v>0</v>
      </c>
      <c r="H5522" s="7">
        <v>17.809999999999999</v>
      </c>
      <c r="I5522" s="7">
        <v>297.19</v>
      </c>
      <c r="J5522" s="7">
        <v>0</v>
      </c>
      <c r="K5522" s="7">
        <v>297.19</v>
      </c>
      <c r="L5522" s="164">
        <v>1</v>
      </c>
      <c r="M5522" s="16">
        <v>0</v>
      </c>
      <c r="N5522" s="13">
        <v>46177</v>
      </c>
    </row>
    <row r="5523" spans="1:14" x14ac:dyDescent="0.15">
      <c r="A5523" s="163" t="s">
        <v>486</v>
      </c>
      <c r="B5523" s="164">
        <v>10075</v>
      </c>
      <c r="C5523" s="163" t="s">
        <v>481</v>
      </c>
      <c r="D5523" s="164">
        <v>1</v>
      </c>
      <c r="E5523" s="7">
        <v>275</v>
      </c>
      <c r="F5523" s="7">
        <v>0</v>
      </c>
      <c r="G5523" s="7">
        <v>0</v>
      </c>
      <c r="H5523" s="7">
        <v>15.55</v>
      </c>
      <c r="I5523" s="7">
        <v>259.45</v>
      </c>
      <c r="J5523" s="7">
        <v>0</v>
      </c>
      <c r="K5523" s="7">
        <v>259.45</v>
      </c>
      <c r="L5523" s="164">
        <v>1</v>
      </c>
      <c r="M5523" s="16">
        <v>0</v>
      </c>
      <c r="N5523" s="13">
        <v>46177</v>
      </c>
    </row>
    <row r="5524" spans="1:14" x14ac:dyDescent="0.15">
      <c r="A5524" s="163" t="s">
        <v>487</v>
      </c>
      <c r="B5524" s="164">
        <v>10442</v>
      </c>
      <c r="C5524" s="163" t="s">
        <v>99</v>
      </c>
      <c r="D5524" s="164">
        <v>2</v>
      </c>
      <c r="E5524" s="7">
        <v>166</v>
      </c>
      <c r="F5524" s="7">
        <v>0</v>
      </c>
      <c r="G5524" s="7">
        <v>0</v>
      </c>
      <c r="H5524" s="7">
        <v>0</v>
      </c>
      <c r="I5524" s="7">
        <v>166</v>
      </c>
      <c r="J5524" s="7">
        <v>0</v>
      </c>
      <c r="K5524" s="7">
        <v>166</v>
      </c>
      <c r="L5524" s="164">
        <v>1</v>
      </c>
      <c r="M5524" s="16">
        <v>0</v>
      </c>
      <c r="N5524" s="13">
        <v>46177</v>
      </c>
    </row>
    <row r="5525" spans="1:14" x14ac:dyDescent="0.15">
      <c r="A5525" s="163" t="s">
        <v>523</v>
      </c>
      <c r="B5525" s="164">
        <v>10446</v>
      </c>
      <c r="C5525" s="163" t="s">
        <v>99</v>
      </c>
      <c r="D5525" s="164">
        <v>1</v>
      </c>
      <c r="E5525" s="7">
        <v>195</v>
      </c>
      <c r="F5525" s="7">
        <v>0</v>
      </c>
      <c r="G5525" s="7">
        <v>0</v>
      </c>
      <c r="H5525" s="7">
        <v>0</v>
      </c>
      <c r="I5525" s="7">
        <v>195</v>
      </c>
      <c r="J5525" s="7">
        <v>0</v>
      </c>
      <c r="K5525" s="7">
        <v>195</v>
      </c>
      <c r="L5525" s="164">
        <v>1</v>
      </c>
      <c r="M5525" s="16">
        <v>0</v>
      </c>
      <c r="N5525" s="13">
        <v>46177</v>
      </c>
    </row>
    <row r="5526" spans="1:14" x14ac:dyDescent="0.15">
      <c r="A5526" s="163" t="s">
        <v>489</v>
      </c>
      <c r="B5526" s="164">
        <v>10445</v>
      </c>
      <c r="C5526" s="163" t="s">
        <v>99</v>
      </c>
      <c r="D5526" s="164">
        <v>1</v>
      </c>
      <c r="E5526" s="7">
        <v>195</v>
      </c>
      <c r="F5526" s="7">
        <v>0</v>
      </c>
      <c r="G5526" s="7">
        <v>0</v>
      </c>
      <c r="H5526" s="7">
        <v>0</v>
      </c>
      <c r="I5526" s="7">
        <v>195</v>
      </c>
      <c r="J5526" s="7">
        <v>0</v>
      </c>
      <c r="K5526" s="7">
        <v>195</v>
      </c>
      <c r="L5526" s="164">
        <v>1</v>
      </c>
      <c r="M5526" s="16">
        <v>0</v>
      </c>
      <c r="N5526" s="13">
        <v>46177</v>
      </c>
    </row>
    <row r="5527" spans="1:14" x14ac:dyDescent="0.15">
      <c r="A5527" s="163" t="s">
        <v>542</v>
      </c>
      <c r="B5527" s="164">
        <v>10436</v>
      </c>
      <c r="C5527" s="163" t="s">
        <v>99</v>
      </c>
      <c r="D5527" s="164">
        <v>3</v>
      </c>
      <c r="E5527" s="7">
        <v>135</v>
      </c>
      <c r="F5527" s="7">
        <v>0</v>
      </c>
      <c r="G5527" s="7">
        <v>0</v>
      </c>
      <c r="H5527" s="7">
        <v>7.97</v>
      </c>
      <c r="I5527" s="7">
        <v>127.03</v>
      </c>
      <c r="J5527" s="7">
        <v>0</v>
      </c>
      <c r="K5527" s="7">
        <v>127.03</v>
      </c>
      <c r="L5527" s="164">
        <v>1</v>
      </c>
      <c r="M5527" s="16">
        <v>0</v>
      </c>
      <c r="N5527" s="13">
        <v>46177</v>
      </c>
    </row>
    <row r="5528" spans="1:14" x14ac:dyDescent="0.15">
      <c r="A5528" s="163" t="s">
        <v>562</v>
      </c>
      <c r="B5528" s="164">
        <v>10218</v>
      </c>
      <c r="C5528" s="163" t="s">
        <v>491</v>
      </c>
      <c r="D5528" s="164">
        <v>1</v>
      </c>
      <c r="E5528" s="7">
        <v>245</v>
      </c>
      <c r="F5528" s="7">
        <v>0</v>
      </c>
      <c r="G5528" s="7">
        <v>0</v>
      </c>
      <c r="H5528" s="7">
        <v>0</v>
      </c>
      <c r="I5528" s="7">
        <v>245</v>
      </c>
      <c r="J5528" s="7">
        <v>0</v>
      </c>
      <c r="K5528" s="7">
        <v>245</v>
      </c>
      <c r="L5528" s="164">
        <v>1</v>
      </c>
      <c r="M5528" s="16">
        <v>0</v>
      </c>
      <c r="N5528" s="13">
        <v>46177</v>
      </c>
    </row>
    <row r="5529" spans="1:14" x14ac:dyDescent="0.15">
      <c r="A5529" s="163" t="s">
        <v>492</v>
      </c>
      <c r="B5529" s="164">
        <v>10216</v>
      </c>
      <c r="C5529" s="163" t="s">
        <v>491</v>
      </c>
      <c r="D5529" s="164">
        <v>1</v>
      </c>
      <c r="E5529" s="7">
        <v>245</v>
      </c>
      <c r="F5529" s="7">
        <v>0</v>
      </c>
      <c r="G5529" s="7">
        <v>0</v>
      </c>
      <c r="H5529" s="7">
        <v>0</v>
      </c>
      <c r="I5529" s="7">
        <v>245</v>
      </c>
      <c r="J5529" s="7">
        <v>0</v>
      </c>
      <c r="K5529" s="7">
        <v>245</v>
      </c>
      <c r="L5529" s="164">
        <v>1</v>
      </c>
      <c r="M5529" s="16">
        <v>0</v>
      </c>
      <c r="N5529" s="13">
        <v>46177</v>
      </c>
    </row>
    <row r="5530" spans="1:14" x14ac:dyDescent="0.15">
      <c r="A5530" s="163" t="s">
        <v>493</v>
      </c>
      <c r="B5530" s="164">
        <v>10264</v>
      </c>
      <c r="C5530" s="163" t="s">
        <v>9</v>
      </c>
      <c r="D5530" s="164">
        <v>1</v>
      </c>
      <c r="E5530" s="7">
        <v>190</v>
      </c>
      <c r="F5530" s="7">
        <v>0</v>
      </c>
      <c r="G5530" s="7">
        <v>0</v>
      </c>
      <c r="H5530" s="7">
        <v>0</v>
      </c>
      <c r="I5530" s="7">
        <v>190</v>
      </c>
      <c r="J5530" s="7">
        <v>0</v>
      </c>
      <c r="K5530" s="7">
        <v>190</v>
      </c>
      <c r="L5530" s="164">
        <v>1</v>
      </c>
      <c r="M5530" s="16">
        <v>0</v>
      </c>
      <c r="N5530" s="13">
        <v>46177</v>
      </c>
    </row>
    <row r="5531" spans="1:14" x14ac:dyDescent="0.15">
      <c r="A5531" s="163" t="s">
        <v>587</v>
      </c>
      <c r="B5531" s="164">
        <v>10381</v>
      </c>
      <c r="C5531" s="163" t="s">
        <v>9</v>
      </c>
      <c r="D5531" s="164">
        <v>1</v>
      </c>
      <c r="E5531" s="7">
        <v>225</v>
      </c>
      <c r="F5531" s="7">
        <v>0</v>
      </c>
      <c r="G5531" s="7">
        <v>0</v>
      </c>
      <c r="H5531" s="7">
        <v>0</v>
      </c>
      <c r="I5531" s="7">
        <v>225</v>
      </c>
      <c r="J5531" s="7">
        <v>0</v>
      </c>
      <c r="K5531" s="7">
        <v>225</v>
      </c>
      <c r="L5531" s="164">
        <v>1</v>
      </c>
      <c r="M5531" s="16">
        <v>0</v>
      </c>
      <c r="N5531" s="13">
        <v>46177</v>
      </c>
    </row>
    <row r="5532" spans="1:14" x14ac:dyDescent="0.15">
      <c r="A5532" s="163" t="s">
        <v>494</v>
      </c>
      <c r="B5532" s="164">
        <v>10377</v>
      </c>
      <c r="C5532" s="163" t="s">
        <v>9</v>
      </c>
      <c r="D5532" s="164">
        <v>1</v>
      </c>
      <c r="E5532" s="7">
        <v>345</v>
      </c>
      <c r="F5532" s="7">
        <v>0</v>
      </c>
      <c r="G5532" s="7">
        <v>0</v>
      </c>
      <c r="H5532" s="7">
        <v>19.510000000000002</v>
      </c>
      <c r="I5532" s="7">
        <v>325.49</v>
      </c>
      <c r="J5532" s="7">
        <v>0</v>
      </c>
      <c r="K5532" s="7">
        <v>325.49</v>
      </c>
      <c r="L5532" s="164">
        <v>1</v>
      </c>
      <c r="M5532" s="16">
        <v>0</v>
      </c>
      <c r="N5532" s="13">
        <v>46177</v>
      </c>
    </row>
    <row r="5533" spans="1:14" x14ac:dyDescent="0.15">
      <c r="A5533" s="163" t="s">
        <v>526</v>
      </c>
      <c r="B5533" s="164">
        <v>10363</v>
      </c>
      <c r="C5533" s="163" t="s">
        <v>9</v>
      </c>
      <c r="D5533" s="164">
        <v>1</v>
      </c>
      <c r="E5533" s="7">
        <v>265</v>
      </c>
      <c r="F5533" s="7">
        <v>0</v>
      </c>
      <c r="G5533" s="7">
        <v>0</v>
      </c>
      <c r="H5533" s="7">
        <v>0</v>
      </c>
      <c r="I5533" s="7">
        <v>265</v>
      </c>
      <c r="J5533" s="7">
        <v>0</v>
      </c>
      <c r="K5533" s="7">
        <v>265</v>
      </c>
      <c r="L5533" s="164">
        <v>1</v>
      </c>
      <c r="M5533" s="16">
        <v>0</v>
      </c>
      <c r="N5533" s="13">
        <v>46177</v>
      </c>
    </row>
    <row r="5534" spans="1:14" x14ac:dyDescent="0.15">
      <c r="A5534" s="163" t="s">
        <v>509</v>
      </c>
      <c r="B5534" s="164">
        <v>10364</v>
      </c>
      <c r="C5534" s="163" t="s">
        <v>9</v>
      </c>
      <c r="D5534" s="164">
        <v>1</v>
      </c>
      <c r="E5534" s="7">
        <v>330</v>
      </c>
      <c r="F5534" s="7">
        <v>0</v>
      </c>
      <c r="G5534" s="7">
        <v>0</v>
      </c>
      <c r="H5534" s="7">
        <v>0</v>
      </c>
      <c r="I5534" s="7">
        <v>330</v>
      </c>
      <c r="J5534" s="7">
        <v>0</v>
      </c>
      <c r="K5534" s="7">
        <v>330</v>
      </c>
      <c r="L5534" s="164">
        <v>1</v>
      </c>
      <c r="M5534" s="16">
        <v>0</v>
      </c>
      <c r="N5534" s="13">
        <v>46177</v>
      </c>
    </row>
    <row r="5535" spans="1:14" x14ac:dyDescent="0.15">
      <c r="A5535" s="163" t="s">
        <v>684</v>
      </c>
      <c r="B5535" s="164">
        <v>10361</v>
      </c>
      <c r="C5535" s="163" t="s">
        <v>19</v>
      </c>
      <c r="D5535" s="164">
        <v>1</v>
      </c>
      <c r="E5535" s="7">
        <v>385</v>
      </c>
      <c r="F5535" s="7">
        <v>0</v>
      </c>
      <c r="G5535" s="7">
        <v>0</v>
      </c>
      <c r="H5535" s="7">
        <v>0</v>
      </c>
      <c r="I5535" s="7">
        <v>385</v>
      </c>
      <c r="J5535" s="7">
        <v>0</v>
      </c>
      <c r="K5535" s="7">
        <v>385</v>
      </c>
      <c r="L5535" s="164">
        <v>1</v>
      </c>
      <c r="M5535" s="16">
        <v>0</v>
      </c>
      <c r="N5535" s="13">
        <v>46177</v>
      </c>
    </row>
    <row r="5536" spans="1:14" x14ac:dyDescent="0.15">
      <c r="A5536" s="163" t="s">
        <v>495</v>
      </c>
      <c r="B5536" s="164">
        <v>10354</v>
      </c>
      <c r="C5536" s="163" t="s">
        <v>19</v>
      </c>
      <c r="D5536" s="164">
        <v>1</v>
      </c>
      <c r="E5536" s="7">
        <v>350</v>
      </c>
      <c r="F5536" s="7">
        <v>0</v>
      </c>
      <c r="G5536" s="7">
        <v>0</v>
      </c>
      <c r="H5536" s="7">
        <v>20.68</v>
      </c>
      <c r="I5536" s="7">
        <v>329.32</v>
      </c>
      <c r="J5536" s="7">
        <v>0</v>
      </c>
      <c r="K5536" s="7">
        <v>329.32</v>
      </c>
      <c r="L5536" s="164">
        <v>1</v>
      </c>
      <c r="M5536" s="16">
        <v>0</v>
      </c>
      <c r="N5536" s="13">
        <v>46177</v>
      </c>
    </row>
    <row r="5537" spans="1:14" x14ac:dyDescent="0.15">
      <c r="A5537" s="163" t="s">
        <v>529</v>
      </c>
      <c r="B5537" s="164">
        <v>10353</v>
      </c>
      <c r="C5537" s="163" t="s">
        <v>19</v>
      </c>
      <c r="D5537" s="164">
        <v>3</v>
      </c>
      <c r="E5537" s="7">
        <v>1050</v>
      </c>
      <c r="F5537" s="7">
        <v>0</v>
      </c>
      <c r="G5537" s="7">
        <v>0</v>
      </c>
      <c r="H5537" s="7">
        <v>41.35</v>
      </c>
      <c r="I5537" s="7">
        <v>1008.65</v>
      </c>
      <c r="J5537" s="7">
        <v>0</v>
      </c>
      <c r="K5537" s="7">
        <v>1008.65</v>
      </c>
      <c r="L5537" s="164">
        <v>1</v>
      </c>
      <c r="M5537" s="16">
        <v>0</v>
      </c>
      <c r="N5537" s="13">
        <v>46177</v>
      </c>
    </row>
    <row r="5538" spans="1:14" x14ac:dyDescent="0.15">
      <c r="A5538" s="163" t="s">
        <v>496</v>
      </c>
      <c r="B5538" s="164">
        <v>10360</v>
      </c>
      <c r="C5538" s="163" t="s">
        <v>19</v>
      </c>
      <c r="D5538" s="164">
        <v>1</v>
      </c>
      <c r="E5538" s="7">
        <v>385</v>
      </c>
      <c r="F5538" s="7">
        <v>0</v>
      </c>
      <c r="G5538" s="7">
        <v>0</v>
      </c>
      <c r="H5538" s="7">
        <v>0</v>
      </c>
      <c r="I5538" s="7">
        <v>385</v>
      </c>
      <c r="J5538" s="7">
        <v>0</v>
      </c>
      <c r="K5538" s="7">
        <v>385</v>
      </c>
      <c r="L5538" s="164">
        <v>1</v>
      </c>
      <c r="M5538" s="16">
        <v>0</v>
      </c>
      <c r="N5538" s="13">
        <v>46177</v>
      </c>
    </row>
    <row r="5539" spans="1:14" x14ac:dyDescent="0.15">
      <c r="A5539" s="163" t="s">
        <v>498</v>
      </c>
      <c r="B5539" s="164">
        <v>10356</v>
      </c>
      <c r="C5539" s="163" t="s">
        <v>19</v>
      </c>
      <c r="D5539" s="164">
        <v>1</v>
      </c>
      <c r="E5539" s="7">
        <v>360</v>
      </c>
      <c r="F5539" s="7">
        <v>0</v>
      </c>
      <c r="G5539" s="7">
        <v>0</v>
      </c>
      <c r="H5539" s="7">
        <v>0</v>
      </c>
      <c r="I5539" s="7">
        <v>360</v>
      </c>
      <c r="J5539" s="7">
        <v>0</v>
      </c>
      <c r="K5539" s="7">
        <v>360</v>
      </c>
      <c r="L5539" s="164">
        <v>1</v>
      </c>
      <c r="M5539" s="16">
        <v>0</v>
      </c>
      <c r="N5539" s="13">
        <v>46177</v>
      </c>
    </row>
    <row r="5540" spans="1:14" x14ac:dyDescent="0.15">
      <c r="A5540" s="163" t="s">
        <v>546</v>
      </c>
      <c r="B5540" s="164">
        <v>10391</v>
      </c>
      <c r="C5540" s="163" t="s">
        <v>31</v>
      </c>
      <c r="D5540" s="164">
        <v>1</v>
      </c>
      <c r="E5540" s="7">
        <v>325</v>
      </c>
      <c r="F5540" s="7">
        <v>0</v>
      </c>
      <c r="G5540" s="7">
        <v>0</v>
      </c>
      <c r="H5540" s="7">
        <v>0</v>
      </c>
      <c r="I5540" s="7">
        <v>325</v>
      </c>
      <c r="J5540" s="7">
        <v>0</v>
      </c>
      <c r="K5540" s="7">
        <v>325</v>
      </c>
      <c r="L5540" s="164">
        <v>1</v>
      </c>
      <c r="M5540" s="16">
        <v>0</v>
      </c>
      <c r="N5540" s="13">
        <v>46177</v>
      </c>
    </row>
    <row r="5541" spans="1:14" x14ac:dyDescent="0.15">
      <c r="A5541" s="163" t="s">
        <v>696</v>
      </c>
      <c r="B5541" s="164">
        <v>10433</v>
      </c>
      <c r="C5541" s="163" t="s">
        <v>13</v>
      </c>
      <c r="D5541" s="164">
        <v>1</v>
      </c>
      <c r="E5541" s="7">
        <v>475</v>
      </c>
      <c r="F5541" s="7">
        <v>0</v>
      </c>
      <c r="G5541" s="7">
        <v>0</v>
      </c>
      <c r="H5541" s="7">
        <v>0</v>
      </c>
      <c r="I5541" s="7">
        <v>475</v>
      </c>
      <c r="J5541" s="7">
        <v>0</v>
      </c>
      <c r="K5541" s="7">
        <v>475</v>
      </c>
      <c r="L5541" s="164">
        <v>1</v>
      </c>
      <c r="M5541" s="16">
        <v>0</v>
      </c>
      <c r="N5541" s="13">
        <v>46177</v>
      </c>
    </row>
    <row r="5542" spans="1:14" x14ac:dyDescent="0.15">
      <c r="A5542" s="163" t="s">
        <v>499</v>
      </c>
      <c r="B5542" s="164">
        <v>10423</v>
      </c>
      <c r="C5542" s="163" t="s">
        <v>79</v>
      </c>
      <c r="D5542" s="164">
        <v>1</v>
      </c>
      <c r="E5542" s="7">
        <v>280</v>
      </c>
      <c r="F5542" s="7">
        <v>0</v>
      </c>
      <c r="G5542" s="7">
        <v>0</v>
      </c>
      <c r="H5542" s="7">
        <v>56</v>
      </c>
      <c r="I5542" s="7">
        <v>224</v>
      </c>
      <c r="J5542" s="7">
        <v>0</v>
      </c>
      <c r="K5542" s="7">
        <v>224</v>
      </c>
      <c r="L5542" s="164">
        <v>1</v>
      </c>
      <c r="M5542" s="16">
        <v>0</v>
      </c>
      <c r="N5542" s="13">
        <v>46177</v>
      </c>
    </row>
    <row r="5543" spans="1:14" x14ac:dyDescent="0.15">
      <c r="A5543" s="163" t="s">
        <v>920</v>
      </c>
      <c r="B5543" s="164">
        <v>10764</v>
      </c>
      <c r="C5543" s="163" t="s">
        <v>399</v>
      </c>
      <c r="D5543" s="164">
        <v>1</v>
      </c>
      <c r="E5543" s="7">
        <v>0</v>
      </c>
      <c r="F5543" s="7">
        <v>0</v>
      </c>
      <c r="G5543" s="7">
        <v>0</v>
      </c>
      <c r="H5543" s="7">
        <v>0</v>
      </c>
      <c r="I5543" s="7">
        <v>0</v>
      </c>
      <c r="J5543" s="7">
        <v>0</v>
      </c>
      <c r="K5543" s="7">
        <v>0</v>
      </c>
      <c r="L5543" s="164">
        <v>0</v>
      </c>
      <c r="M5543" s="16">
        <v>0</v>
      </c>
      <c r="N5543" s="13">
        <v>46177</v>
      </c>
    </row>
    <row r="5544" spans="1:14" x14ac:dyDescent="0.15">
      <c r="A5544" s="163" t="s">
        <v>411</v>
      </c>
      <c r="B5544" s="164">
        <v>10260</v>
      </c>
      <c r="C5544" s="163" t="s">
        <v>399</v>
      </c>
      <c r="D5544" s="164">
        <v>1</v>
      </c>
      <c r="E5544" s="7">
        <v>0</v>
      </c>
      <c r="F5544" s="7">
        <v>0</v>
      </c>
      <c r="G5544" s="7">
        <v>0</v>
      </c>
      <c r="H5544" s="7">
        <v>0</v>
      </c>
      <c r="I5544" s="7">
        <v>0</v>
      </c>
      <c r="J5544" s="7">
        <v>0</v>
      </c>
      <c r="K5544" s="7">
        <v>0</v>
      </c>
      <c r="L5544" s="164">
        <v>0</v>
      </c>
      <c r="M5544" s="16">
        <v>0</v>
      </c>
      <c r="N5544" s="13">
        <v>46177</v>
      </c>
    </row>
    <row r="5545" spans="1:14" x14ac:dyDescent="0.15">
      <c r="A5545" s="163" t="s">
        <v>869</v>
      </c>
      <c r="B5545" s="164">
        <v>10761</v>
      </c>
      <c r="C5545" s="163" t="s">
        <v>399</v>
      </c>
      <c r="D5545" s="164">
        <v>1</v>
      </c>
      <c r="E5545" s="7">
        <v>0</v>
      </c>
      <c r="F5545" s="7">
        <v>0</v>
      </c>
      <c r="G5545" s="7">
        <v>0</v>
      </c>
      <c r="H5545" s="7">
        <v>0</v>
      </c>
      <c r="I5545" s="7">
        <v>0</v>
      </c>
      <c r="J5545" s="7">
        <v>0</v>
      </c>
      <c r="K5545" s="7">
        <v>0</v>
      </c>
      <c r="L5545" s="164">
        <v>0</v>
      </c>
      <c r="M5545" s="16">
        <v>0</v>
      </c>
      <c r="N5545" s="13">
        <v>46177</v>
      </c>
    </row>
    <row r="5546" spans="1:14" x14ac:dyDescent="0.15">
      <c r="A5546" s="163" t="s">
        <v>26</v>
      </c>
      <c r="B5546" s="164">
        <v>10597</v>
      </c>
      <c r="C5546" s="163" t="s">
        <v>399</v>
      </c>
      <c r="D5546" s="164">
        <v>1</v>
      </c>
      <c r="E5546" s="7">
        <v>0</v>
      </c>
      <c r="F5546" s="7">
        <v>0</v>
      </c>
      <c r="G5546" s="7">
        <v>0</v>
      </c>
      <c r="H5546" s="7">
        <v>0</v>
      </c>
      <c r="I5546" s="7">
        <v>0</v>
      </c>
      <c r="J5546" s="7">
        <v>0</v>
      </c>
      <c r="K5546" s="7">
        <v>0</v>
      </c>
      <c r="L5546" s="164">
        <v>0</v>
      </c>
      <c r="M5546" s="16">
        <v>0</v>
      </c>
      <c r="N5546" s="13">
        <v>46177</v>
      </c>
    </row>
    <row r="5547" spans="1:14" x14ac:dyDescent="0.15">
      <c r="A5547" s="163" t="s">
        <v>921</v>
      </c>
      <c r="B5547" s="164">
        <v>10813</v>
      </c>
      <c r="C5547" s="163" t="s">
        <v>399</v>
      </c>
      <c r="D5547" s="164">
        <v>1</v>
      </c>
      <c r="E5547" s="7">
        <v>0</v>
      </c>
      <c r="F5547" s="7">
        <v>0</v>
      </c>
      <c r="G5547" s="7">
        <v>0</v>
      </c>
      <c r="H5547" s="7">
        <v>0</v>
      </c>
      <c r="I5547" s="7">
        <v>0</v>
      </c>
      <c r="J5547" s="7">
        <v>0</v>
      </c>
      <c r="K5547" s="7">
        <v>0</v>
      </c>
      <c r="L5547" s="164">
        <v>0</v>
      </c>
      <c r="M5547" s="16">
        <v>0</v>
      </c>
      <c r="N5547" s="13">
        <v>46177</v>
      </c>
    </row>
    <row r="5548" spans="1:14" x14ac:dyDescent="0.15">
      <c r="A5548" s="163" t="s">
        <v>922</v>
      </c>
      <c r="B5548" s="164">
        <v>10762</v>
      </c>
      <c r="C5548" s="163" t="s">
        <v>399</v>
      </c>
      <c r="D5548" s="164">
        <v>2</v>
      </c>
      <c r="E5548" s="7">
        <v>0</v>
      </c>
      <c r="F5548" s="7">
        <v>0</v>
      </c>
      <c r="G5548" s="7">
        <v>0</v>
      </c>
      <c r="H5548" s="7">
        <v>0</v>
      </c>
      <c r="I5548" s="7">
        <v>0</v>
      </c>
      <c r="J5548" s="7">
        <v>0</v>
      </c>
      <c r="K5548" s="7">
        <v>0</v>
      </c>
      <c r="L5548" s="164">
        <v>0</v>
      </c>
      <c r="M5548" s="16">
        <v>0</v>
      </c>
      <c r="N5548" s="13">
        <v>46177</v>
      </c>
    </row>
    <row r="5549" spans="1:14" x14ac:dyDescent="0.15">
      <c r="A5549" s="163" t="s">
        <v>427</v>
      </c>
      <c r="B5549" s="164">
        <v>10633</v>
      </c>
      <c r="C5549" s="163" t="s">
        <v>727</v>
      </c>
      <c r="D5549" s="164">
        <v>2</v>
      </c>
      <c r="E5549" s="7">
        <v>318</v>
      </c>
      <c r="F5549" s="7">
        <v>0</v>
      </c>
      <c r="G5549" s="7">
        <v>0</v>
      </c>
      <c r="H5549" s="7">
        <v>0</v>
      </c>
      <c r="I5549" s="7">
        <v>318</v>
      </c>
      <c r="J5549" s="7">
        <v>0</v>
      </c>
      <c r="K5549" s="7">
        <v>318</v>
      </c>
      <c r="L5549" s="164">
        <v>1</v>
      </c>
      <c r="M5549" s="16">
        <v>0</v>
      </c>
      <c r="N5549" s="13">
        <v>46177</v>
      </c>
    </row>
    <row r="5550" spans="1:14" x14ac:dyDescent="0.15">
      <c r="A5550" s="163" t="s">
        <v>500</v>
      </c>
      <c r="B5550" s="164">
        <v>10494</v>
      </c>
      <c r="C5550" s="163" t="s">
        <v>98</v>
      </c>
      <c r="D5550" s="164">
        <v>1</v>
      </c>
      <c r="E5550" s="7">
        <v>38</v>
      </c>
      <c r="F5550" s="7">
        <v>0</v>
      </c>
      <c r="G5550" s="7">
        <v>0</v>
      </c>
      <c r="H5550" s="7">
        <v>0</v>
      </c>
      <c r="I5550" s="7">
        <v>38</v>
      </c>
      <c r="J5550" s="7">
        <v>0</v>
      </c>
      <c r="K5550" s="7">
        <v>38</v>
      </c>
      <c r="L5550" s="164">
        <v>1</v>
      </c>
      <c r="M5550" s="16">
        <v>0</v>
      </c>
      <c r="N5550" s="13">
        <v>46177</v>
      </c>
    </row>
    <row r="5551" spans="1:14" x14ac:dyDescent="0.15">
      <c r="A5551" s="163" t="s">
        <v>923</v>
      </c>
      <c r="B5551" s="164">
        <v>10814</v>
      </c>
      <c r="C5551" s="163" t="s">
        <v>399</v>
      </c>
      <c r="D5551" s="164">
        <v>2</v>
      </c>
      <c r="E5551" s="7">
        <v>0</v>
      </c>
      <c r="F5551" s="7">
        <v>0</v>
      </c>
      <c r="G5551" s="7">
        <v>0</v>
      </c>
      <c r="H5551" s="7">
        <v>0</v>
      </c>
      <c r="I5551" s="7">
        <v>0</v>
      </c>
      <c r="J5551" s="7">
        <v>0</v>
      </c>
      <c r="K5551" s="7">
        <v>0</v>
      </c>
      <c r="L5551" s="164">
        <v>0</v>
      </c>
      <c r="M5551" s="16">
        <v>0</v>
      </c>
      <c r="N5551" s="13">
        <v>46177</v>
      </c>
    </row>
    <row r="5552" spans="1:14" x14ac:dyDescent="0.15">
      <c r="A5552" s="163" t="s">
        <v>429</v>
      </c>
      <c r="B5552" s="164">
        <v>10632</v>
      </c>
      <c r="C5552" s="163" t="s">
        <v>727</v>
      </c>
      <c r="D5552" s="164">
        <v>1</v>
      </c>
      <c r="E5552" s="7">
        <v>159</v>
      </c>
      <c r="F5552" s="7">
        <v>0</v>
      </c>
      <c r="G5552" s="7">
        <v>0</v>
      </c>
      <c r="H5552" s="7">
        <v>0</v>
      </c>
      <c r="I5552" s="7">
        <v>159</v>
      </c>
      <c r="J5552" s="7">
        <v>0</v>
      </c>
      <c r="K5552" s="7">
        <v>159</v>
      </c>
      <c r="L5552" s="164">
        <v>1</v>
      </c>
      <c r="M5552" s="16">
        <v>0</v>
      </c>
      <c r="N5552" s="13">
        <v>46177</v>
      </c>
    </row>
    <row r="5553" spans="1:14" x14ac:dyDescent="0.15">
      <c r="A5553" s="163" t="s">
        <v>924</v>
      </c>
      <c r="B5553" s="164">
        <v>10763</v>
      </c>
      <c r="C5553" s="163" t="s">
        <v>399</v>
      </c>
      <c r="D5553" s="164">
        <v>1</v>
      </c>
      <c r="E5553" s="7">
        <v>0</v>
      </c>
      <c r="F5553" s="7">
        <v>0</v>
      </c>
      <c r="G5553" s="7">
        <v>0</v>
      </c>
      <c r="H5553" s="7">
        <v>0</v>
      </c>
      <c r="I5553" s="7">
        <v>0</v>
      </c>
      <c r="J5553" s="7">
        <v>0</v>
      </c>
      <c r="K5553" s="7">
        <v>0</v>
      </c>
      <c r="L5553" s="164">
        <v>0</v>
      </c>
      <c r="M5553" s="16">
        <v>0</v>
      </c>
      <c r="N5553" s="13">
        <v>46177</v>
      </c>
    </row>
    <row r="5554" spans="1:14" x14ac:dyDescent="0.15">
      <c r="A5554" s="163" t="s">
        <v>466</v>
      </c>
      <c r="B5554" s="164">
        <v>10749</v>
      </c>
      <c r="C5554" s="163" t="s">
        <v>727</v>
      </c>
      <c r="D5554" s="164">
        <v>3</v>
      </c>
      <c r="E5554" s="7">
        <v>537</v>
      </c>
      <c r="F5554" s="7">
        <v>0</v>
      </c>
      <c r="G5554" s="7">
        <v>0</v>
      </c>
      <c r="H5554" s="7">
        <v>9.36</v>
      </c>
      <c r="I5554" s="7">
        <v>527.64</v>
      </c>
      <c r="J5554" s="7">
        <v>0</v>
      </c>
      <c r="K5554" s="7">
        <v>527.64</v>
      </c>
      <c r="L5554" s="164">
        <v>1</v>
      </c>
      <c r="M5554" s="16">
        <v>0</v>
      </c>
      <c r="N5554" s="13">
        <v>46178</v>
      </c>
    </row>
    <row r="5555" spans="1:14" x14ac:dyDescent="0.15">
      <c r="A5555" s="163" t="s">
        <v>902</v>
      </c>
      <c r="B5555" s="164">
        <v>10925</v>
      </c>
      <c r="C5555" s="163" t="s">
        <v>727</v>
      </c>
      <c r="D5555" s="164">
        <v>2</v>
      </c>
      <c r="E5555" s="7">
        <v>298</v>
      </c>
      <c r="F5555" s="7">
        <v>0</v>
      </c>
      <c r="G5555" s="7">
        <v>0</v>
      </c>
      <c r="H5555" s="7">
        <v>10.52</v>
      </c>
      <c r="I5555" s="7">
        <v>287.48</v>
      </c>
      <c r="J5555" s="7">
        <v>0</v>
      </c>
      <c r="K5555" s="7">
        <v>287.48</v>
      </c>
      <c r="L5555" s="164">
        <v>1</v>
      </c>
      <c r="M5555" s="16">
        <v>0</v>
      </c>
      <c r="N5555" s="13">
        <v>46178</v>
      </c>
    </row>
    <row r="5556" spans="1:14" x14ac:dyDescent="0.15">
      <c r="A5556" s="163" t="s">
        <v>798</v>
      </c>
      <c r="B5556" s="164">
        <v>10660</v>
      </c>
      <c r="C5556" s="163" t="s">
        <v>9</v>
      </c>
      <c r="D5556" s="164">
        <v>1</v>
      </c>
      <c r="E5556" s="7">
        <v>265</v>
      </c>
      <c r="F5556" s="7">
        <v>0</v>
      </c>
      <c r="G5556" s="7">
        <v>0</v>
      </c>
      <c r="H5556" s="7">
        <v>0</v>
      </c>
      <c r="I5556" s="7">
        <v>265</v>
      </c>
      <c r="J5556" s="7">
        <v>0</v>
      </c>
      <c r="K5556" s="7">
        <v>265</v>
      </c>
      <c r="L5556" s="164">
        <v>1</v>
      </c>
      <c r="M5556" s="16">
        <v>0</v>
      </c>
      <c r="N5556" s="13">
        <v>46178</v>
      </c>
    </row>
    <row r="5557" spans="1:14" x14ac:dyDescent="0.15">
      <c r="A5557" s="163" t="s">
        <v>477</v>
      </c>
      <c r="B5557" s="164">
        <v>10449</v>
      </c>
      <c r="C5557" s="163" t="s">
        <v>38</v>
      </c>
      <c r="D5557" s="164">
        <v>1</v>
      </c>
      <c r="E5557" s="7">
        <v>260</v>
      </c>
      <c r="F5557" s="7">
        <v>0</v>
      </c>
      <c r="G5557" s="7">
        <v>0</v>
      </c>
      <c r="H5557" s="7">
        <v>0</v>
      </c>
      <c r="I5557" s="7">
        <v>260</v>
      </c>
      <c r="J5557" s="7">
        <v>0</v>
      </c>
      <c r="K5557" s="7">
        <v>260</v>
      </c>
      <c r="L5557" s="164">
        <v>1</v>
      </c>
      <c r="M5557" s="16">
        <v>0</v>
      </c>
      <c r="N5557" s="13">
        <v>46178</v>
      </c>
    </row>
    <row r="5558" spans="1:14" x14ac:dyDescent="0.15">
      <c r="A5558" s="163" t="s">
        <v>537</v>
      </c>
      <c r="B5558" s="164">
        <v>10397</v>
      </c>
      <c r="C5558" s="163" t="s">
        <v>32</v>
      </c>
      <c r="D5558" s="164">
        <v>1</v>
      </c>
      <c r="E5558" s="7">
        <v>575</v>
      </c>
      <c r="F5558" s="7">
        <v>0</v>
      </c>
      <c r="G5558" s="7">
        <v>0</v>
      </c>
      <c r="H5558" s="7">
        <v>0</v>
      </c>
      <c r="I5558" s="7">
        <v>575</v>
      </c>
      <c r="J5558" s="7">
        <v>0</v>
      </c>
      <c r="K5558" s="7">
        <v>575</v>
      </c>
      <c r="L5558" s="164">
        <v>1</v>
      </c>
      <c r="M5558" s="16">
        <v>0</v>
      </c>
      <c r="N5558" s="13">
        <v>46178</v>
      </c>
    </row>
    <row r="5559" spans="1:14" x14ac:dyDescent="0.15">
      <c r="A5559" s="163" t="s">
        <v>584</v>
      </c>
      <c r="B5559" s="164">
        <v>10069</v>
      </c>
      <c r="C5559" s="163" t="s">
        <v>481</v>
      </c>
      <c r="D5559" s="164">
        <v>1</v>
      </c>
      <c r="E5559" s="7">
        <v>355</v>
      </c>
      <c r="F5559" s="7">
        <v>0</v>
      </c>
      <c r="G5559" s="7">
        <v>0</v>
      </c>
      <c r="H5559" s="7">
        <v>0</v>
      </c>
      <c r="I5559" s="7">
        <v>355</v>
      </c>
      <c r="J5559" s="7">
        <v>0</v>
      </c>
      <c r="K5559" s="7">
        <v>355</v>
      </c>
      <c r="L5559" s="164">
        <v>1</v>
      </c>
      <c r="M5559" s="16">
        <v>0</v>
      </c>
      <c r="N5559" s="13">
        <v>46178</v>
      </c>
    </row>
    <row r="5560" spans="1:14" x14ac:dyDescent="0.15">
      <c r="A5560" s="163" t="s">
        <v>574</v>
      </c>
      <c r="B5560" s="164">
        <v>10052</v>
      </c>
      <c r="C5560" s="163" t="s">
        <v>481</v>
      </c>
      <c r="D5560" s="164">
        <v>1</v>
      </c>
      <c r="E5560" s="7">
        <v>340</v>
      </c>
      <c r="F5560" s="7">
        <v>0</v>
      </c>
      <c r="G5560" s="7">
        <v>0</v>
      </c>
      <c r="H5560" s="7">
        <v>0</v>
      </c>
      <c r="I5560" s="7">
        <v>340</v>
      </c>
      <c r="J5560" s="7">
        <v>0</v>
      </c>
      <c r="K5560" s="7">
        <v>340</v>
      </c>
      <c r="L5560" s="164">
        <v>1</v>
      </c>
      <c r="M5560" s="16">
        <v>0</v>
      </c>
      <c r="N5560" s="13">
        <v>46178</v>
      </c>
    </row>
    <row r="5561" spans="1:14" x14ac:dyDescent="0.15">
      <c r="A5561" s="163" t="s">
        <v>482</v>
      </c>
      <c r="B5561" s="164">
        <v>10109</v>
      </c>
      <c r="C5561" s="163" t="s">
        <v>483</v>
      </c>
      <c r="D5561" s="164">
        <v>1</v>
      </c>
      <c r="E5561" s="7">
        <v>275</v>
      </c>
      <c r="F5561" s="7">
        <v>0</v>
      </c>
      <c r="G5561" s="7">
        <v>0</v>
      </c>
      <c r="H5561" s="7">
        <v>7.2</v>
      </c>
      <c r="I5561" s="7">
        <v>267.8</v>
      </c>
      <c r="J5561" s="7">
        <v>0</v>
      </c>
      <c r="K5561" s="7">
        <v>267.8</v>
      </c>
      <c r="L5561" s="164">
        <v>1</v>
      </c>
      <c r="M5561" s="16">
        <v>0</v>
      </c>
      <c r="N5561" s="13">
        <v>46178</v>
      </c>
    </row>
    <row r="5562" spans="1:14" x14ac:dyDescent="0.15">
      <c r="A5562" s="163" t="s">
        <v>799</v>
      </c>
      <c r="B5562" s="164">
        <v>10444</v>
      </c>
      <c r="C5562" s="163" t="s">
        <v>99</v>
      </c>
      <c r="D5562" s="164">
        <v>1</v>
      </c>
      <c r="E5562" s="7">
        <v>75</v>
      </c>
      <c r="F5562" s="7">
        <v>0</v>
      </c>
      <c r="G5562" s="7">
        <v>0</v>
      </c>
      <c r="H5562" s="7">
        <v>1.96</v>
      </c>
      <c r="I5562" s="7">
        <v>73.040000000000006</v>
      </c>
      <c r="J5562" s="7">
        <v>0</v>
      </c>
      <c r="K5562" s="7">
        <v>73.040000000000006</v>
      </c>
      <c r="L5562" s="164">
        <v>1</v>
      </c>
      <c r="M5562" s="16">
        <v>0</v>
      </c>
      <c r="N5562" s="13">
        <v>46178</v>
      </c>
    </row>
    <row r="5563" spans="1:14" x14ac:dyDescent="0.15">
      <c r="A5563" s="163" t="s">
        <v>488</v>
      </c>
      <c r="B5563" s="164">
        <v>10440</v>
      </c>
      <c r="C5563" s="163" t="s">
        <v>99</v>
      </c>
      <c r="D5563" s="164">
        <v>1</v>
      </c>
      <c r="E5563" s="7">
        <v>88</v>
      </c>
      <c r="F5563" s="7">
        <v>0</v>
      </c>
      <c r="G5563" s="7">
        <v>0</v>
      </c>
      <c r="H5563" s="7">
        <v>0</v>
      </c>
      <c r="I5563" s="7">
        <v>88</v>
      </c>
      <c r="J5563" s="7">
        <v>0</v>
      </c>
      <c r="K5563" s="7">
        <v>88</v>
      </c>
      <c r="L5563" s="164">
        <v>1</v>
      </c>
      <c r="M5563" s="16">
        <v>0</v>
      </c>
      <c r="N5563" s="13">
        <v>46178</v>
      </c>
    </row>
    <row r="5564" spans="1:14" x14ac:dyDescent="0.15">
      <c r="A5564" s="163" t="s">
        <v>489</v>
      </c>
      <c r="B5564" s="164">
        <v>10445</v>
      </c>
      <c r="C5564" s="163" t="s">
        <v>99</v>
      </c>
      <c r="D5564" s="164">
        <v>2</v>
      </c>
      <c r="E5564" s="7">
        <v>390</v>
      </c>
      <c r="F5564" s="7">
        <v>0</v>
      </c>
      <c r="G5564" s="7">
        <v>0</v>
      </c>
      <c r="H5564" s="7">
        <v>0</v>
      </c>
      <c r="I5564" s="7">
        <v>390</v>
      </c>
      <c r="J5564" s="7">
        <v>0</v>
      </c>
      <c r="K5564" s="7">
        <v>390</v>
      </c>
      <c r="L5564" s="164">
        <v>1</v>
      </c>
      <c r="M5564" s="16">
        <v>0</v>
      </c>
      <c r="N5564" s="13">
        <v>46178</v>
      </c>
    </row>
    <row r="5565" spans="1:14" x14ac:dyDescent="0.15">
      <c r="A5565" s="163" t="s">
        <v>594</v>
      </c>
      <c r="B5565" s="164">
        <v>10212</v>
      </c>
      <c r="C5565" s="163" t="s">
        <v>491</v>
      </c>
      <c r="D5565" s="164">
        <v>1</v>
      </c>
      <c r="E5565" s="7">
        <v>245</v>
      </c>
      <c r="F5565" s="7">
        <v>0</v>
      </c>
      <c r="G5565" s="7">
        <v>0</v>
      </c>
      <c r="H5565" s="7">
        <v>0</v>
      </c>
      <c r="I5565" s="7">
        <v>245</v>
      </c>
      <c r="J5565" s="7">
        <v>0</v>
      </c>
      <c r="K5565" s="7">
        <v>245</v>
      </c>
      <c r="L5565" s="164">
        <v>1</v>
      </c>
      <c r="M5565" s="16">
        <v>0</v>
      </c>
      <c r="N5565" s="13">
        <v>46178</v>
      </c>
    </row>
    <row r="5566" spans="1:14" x14ac:dyDescent="0.15">
      <c r="A5566" s="163" t="s">
        <v>492</v>
      </c>
      <c r="B5566" s="164">
        <v>10216</v>
      </c>
      <c r="C5566" s="163" t="s">
        <v>491</v>
      </c>
      <c r="D5566" s="164">
        <v>1</v>
      </c>
      <c r="E5566" s="7">
        <v>245</v>
      </c>
      <c r="F5566" s="7">
        <v>0</v>
      </c>
      <c r="G5566" s="7">
        <v>0</v>
      </c>
      <c r="H5566" s="7">
        <v>17.3</v>
      </c>
      <c r="I5566" s="7">
        <v>227.7</v>
      </c>
      <c r="J5566" s="7">
        <v>0</v>
      </c>
      <c r="K5566" s="7">
        <v>227.7</v>
      </c>
      <c r="L5566" s="164">
        <v>1</v>
      </c>
      <c r="M5566" s="16">
        <v>0</v>
      </c>
      <c r="N5566" s="13">
        <v>46178</v>
      </c>
    </row>
    <row r="5567" spans="1:14" x14ac:dyDescent="0.15">
      <c r="A5567" s="163" t="s">
        <v>493</v>
      </c>
      <c r="B5567" s="164">
        <v>10264</v>
      </c>
      <c r="C5567" s="163" t="s">
        <v>9</v>
      </c>
      <c r="D5567" s="164">
        <v>1</v>
      </c>
      <c r="E5567" s="7">
        <v>190</v>
      </c>
      <c r="F5567" s="7">
        <v>0</v>
      </c>
      <c r="G5567" s="7">
        <v>0</v>
      </c>
      <c r="H5567" s="7">
        <v>0</v>
      </c>
      <c r="I5567" s="7">
        <v>190</v>
      </c>
      <c r="J5567" s="7">
        <v>0</v>
      </c>
      <c r="K5567" s="7">
        <v>190</v>
      </c>
      <c r="L5567" s="164">
        <v>1</v>
      </c>
      <c r="M5567" s="16">
        <v>0</v>
      </c>
      <c r="N5567" s="13">
        <v>46178</v>
      </c>
    </row>
    <row r="5568" spans="1:14" x14ac:dyDescent="0.15">
      <c r="A5568" s="163" t="s">
        <v>507</v>
      </c>
      <c r="B5568" s="164">
        <v>10373</v>
      </c>
      <c r="C5568" s="163" t="s">
        <v>9</v>
      </c>
      <c r="D5568" s="164">
        <v>1</v>
      </c>
      <c r="E5568" s="7">
        <v>275</v>
      </c>
      <c r="F5568" s="7">
        <v>0</v>
      </c>
      <c r="G5568" s="7">
        <v>0</v>
      </c>
      <c r="H5568" s="7">
        <v>7.19</v>
      </c>
      <c r="I5568" s="7">
        <v>267.81</v>
      </c>
      <c r="J5568" s="7">
        <v>0</v>
      </c>
      <c r="K5568" s="7">
        <v>267.81</v>
      </c>
      <c r="L5568" s="164">
        <v>1</v>
      </c>
      <c r="M5568" s="16">
        <v>0</v>
      </c>
      <c r="N5568" s="13">
        <v>46178</v>
      </c>
    </row>
    <row r="5569" spans="1:14" x14ac:dyDescent="0.15">
      <c r="A5569" s="163" t="s">
        <v>509</v>
      </c>
      <c r="B5569" s="164">
        <v>10364</v>
      </c>
      <c r="C5569" s="163" t="s">
        <v>9</v>
      </c>
      <c r="D5569" s="164">
        <v>1</v>
      </c>
      <c r="E5569" s="7">
        <v>330</v>
      </c>
      <c r="F5569" s="7">
        <v>0</v>
      </c>
      <c r="G5569" s="7">
        <v>0</v>
      </c>
      <c r="H5569" s="7">
        <v>0</v>
      </c>
      <c r="I5569" s="7">
        <v>330</v>
      </c>
      <c r="J5569" s="7">
        <v>0</v>
      </c>
      <c r="K5569" s="7">
        <v>330</v>
      </c>
      <c r="L5569" s="164">
        <v>1</v>
      </c>
      <c r="M5569" s="16">
        <v>0</v>
      </c>
      <c r="N5569" s="13">
        <v>46178</v>
      </c>
    </row>
    <row r="5570" spans="1:14" x14ac:dyDescent="0.15">
      <c r="A5570" s="163" t="s">
        <v>553</v>
      </c>
      <c r="B5570" s="164">
        <v>10481</v>
      </c>
      <c r="C5570" s="163" t="s">
        <v>77</v>
      </c>
      <c r="D5570" s="164">
        <v>2</v>
      </c>
      <c r="E5570" s="7">
        <v>1720</v>
      </c>
      <c r="F5570" s="7">
        <v>0</v>
      </c>
      <c r="G5570" s="7">
        <v>0</v>
      </c>
      <c r="H5570" s="7">
        <v>0</v>
      </c>
      <c r="I5570" s="7">
        <v>1720</v>
      </c>
      <c r="J5570" s="7">
        <v>0</v>
      </c>
      <c r="K5570" s="7">
        <v>1720</v>
      </c>
      <c r="L5570" s="164">
        <v>1</v>
      </c>
      <c r="M5570" s="16">
        <v>0</v>
      </c>
      <c r="N5570" s="13">
        <v>46178</v>
      </c>
    </row>
    <row r="5571" spans="1:14" x14ac:dyDescent="0.15">
      <c r="A5571" s="163" t="s">
        <v>495</v>
      </c>
      <c r="B5571" s="164">
        <v>10354</v>
      </c>
      <c r="C5571" s="163" t="s">
        <v>19</v>
      </c>
      <c r="D5571" s="164">
        <v>3</v>
      </c>
      <c r="E5571" s="7">
        <v>1050</v>
      </c>
      <c r="F5571" s="7">
        <v>0</v>
      </c>
      <c r="G5571" s="7">
        <v>0</v>
      </c>
      <c r="H5571" s="7">
        <v>103.87</v>
      </c>
      <c r="I5571" s="7">
        <v>946.13</v>
      </c>
      <c r="J5571" s="7">
        <v>0</v>
      </c>
      <c r="K5571" s="7">
        <v>946.13</v>
      </c>
      <c r="L5571" s="164">
        <v>1</v>
      </c>
      <c r="M5571" s="16">
        <v>0</v>
      </c>
      <c r="N5571" s="13">
        <v>46178</v>
      </c>
    </row>
    <row r="5572" spans="1:14" x14ac:dyDescent="0.15">
      <c r="A5572" s="163" t="s">
        <v>510</v>
      </c>
      <c r="B5572" s="164">
        <v>10043</v>
      </c>
      <c r="C5572" s="163" t="s">
        <v>19</v>
      </c>
      <c r="D5572" s="164">
        <v>1</v>
      </c>
      <c r="E5572" s="7">
        <v>310</v>
      </c>
      <c r="F5572" s="7">
        <v>0</v>
      </c>
      <c r="G5572" s="7">
        <v>0</v>
      </c>
      <c r="H5572" s="7">
        <v>0</v>
      </c>
      <c r="I5572" s="7">
        <v>310</v>
      </c>
      <c r="J5572" s="7">
        <v>0</v>
      </c>
      <c r="K5572" s="7">
        <v>310</v>
      </c>
      <c r="L5572" s="164">
        <v>1</v>
      </c>
      <c r="M5572" s="16">
        <v>0</v>
      </c>
      <c r="N5572" s="13">
        <v>46178</v>
      </c>
    </row>
    <row r="5573" spans="1:14" x14ac:dyDescent="0.15">
      <c r="A5573" s="163" t="s">
        <v>496</v>
      </c>
      <c r="B5573" s="164">
        <v>10360</v>
      </c>
      <c r="C5573" s="163" t="s">
        <v>19</v>
      </c>
      <c r="D5573" s="164">
        <v>1</v>
      </c>
      <c r="E5573" s="7">
        <v>385</v>
      </c>
      <c r="F5573" s="7">
        <v>0</v>
      </c>
      <c r="G5573" s="7">
        <v>0</v>
      </c>
      <c r="H5573" s="7">
        <v>10.07</v>
      </c>
      <c r="I5573" s="7">
        <v>374.93</v>
      </c>
      <c r="J5573" s="7">
        <v>0</v>
      </c>
      <c r="K5573" s="7">
        <v>374.93</v>
      </c>
      <c r="L5573" s="164">
        <v>1</v>
      </c>
      <c r="M5573" s="16">
        <v>0</v>
      </c>
      <c r="N5573" s="13">
        <v>46178</v>
      </c>
    </row>
    <row r="5574" spans="1:14" x14ac:dyDescent="0.15">
      <c r="A5574" s="163" t="s">
        <v>511</v>
      </c>
      <c r="B5574" s="164">
        <v>10227</v>
      </c>
      <c r="C5574" s="163" t="s">
        <v>19</v>
      </c>
      <c r="D5574" s="164">
        <v>2</v>
      </c>
      <c r="E5574" s="7">
        <v>770</v>
      </c>
      <c r="F5574" s="7">
        <v>0</v>
      </c>
      <c r="G5574" s="7">
        <v>0</v>
      </c>
      <c r="H5574" s="7">
        <v>10.07</v>
      </c>
      <c r="I5574" s="7">
        <v>759.93</v>
      </c>
      <c r="J5574" s="7">
        <v>0</v>
      </c>
      <c r="K5574" s="7">
        <v>759.93</v>
      </c>
      <c r="L5574" s="164">
        <v>1</v>
      </c>
      <c r="M5574" s="16">
        <v>0</v>
      </c>
      <c r="N5574" s="13">
        <v>46178</v>
      </c>
    </row>
    <row r="5575" spans="1:14" x14ac:dyDescent="0.15">
      <c r="A5575" s="163" t="s">
        <v>512</v>
      </c>
      <c r="B5575" s="164">
        <v>10427</v>
      </c>
      <c r="C5575" s="163" t="s">
        <v>12</v>
      </c>
      <c r="D5575" s="164">
        <v>1</v>
      </c>
      <c r="E5575" s="7">
        <v>359</v>
      </c>
      <c r="F5575" s="7">
        <v>0</v>
      </c>
      <c r="G5575" s="7">
        <v>0</v>
      </c>
      <c r="H5575" s="7">
        <v>0</v>
      </c>
      <c r="I5575" s="7">
        <v>359</v>
      </c>
      <c r="J5575" s="7">
        <v>0</v>
      </c>
      <c r="K5575" s="7">
        <v>359</v>
      </c>
      <c r="L5575" s="164">
        <v>1</v>
      </c>
      <c r="M5575" s="16">
        <v>0</v>
      </c>
      <c r="N5575" s="13">
        <v>46178</v>
      </c>
    </row>
    <row r="5576" spans="1:14" x14ac:dyDescent="0.15">
      <c r="A5576" s="163" t="s">
        <v>739</v>
      </c>
      <c r="B5576" s="164">
        <v>10653</v>
      </c>
      <c r="C5576" s="163" t="s">
        <v>4</v>
      </c>
      <c r="D5576" s="164">
        <v>1</v>
      </c>
      <c r="E5576" s="7">
        <v>275</v>
      </c>
      <c r="F5576" s="7">
        <v>0</v>
      </c>
      <c r="G5576" s="7">
        <v>0</v>
      </c>
      <c r="H5576" s="7">
        <v>0</v>
      </c>
      <c r="I5576" s="7">
        <v>275</v>
      </c>
      <c r="J5576" s="7">
        <v>0</v>
      </c>
      <c r="K5576" s="7">
        <v>275</v>
      </c>
      <c r="L5576" s="164">
        <v>1</v>
      </c>
      <c r="M5576" s="16">
        <v>0</v>
      </c>
      <c r="N5576" s="13">
        <v>46178</v>
      </c>
    </row>
    <row r="5577" spans="1:14" x14ac:dyDescent="0.15">
      <c r="A5577" s="163" t="s">
        <v>499</v>
      </c>
      <c r="B5577" s="164">
        <v>10423</v>
      </c>
      <c r="C5577" s="163" t="s">
        <v>79</v>
      </c>
      <c r="D5577" s="164">
        <v>2</v>
      </c>
      <c r="E5577" s="7">
        <v>560</v>
      </c>
      <c r="F5577" s="7">
        <v>0</v>
      </c>
      <c r="G5577" s="7">
        <v>0</v>
      </c>
      <c r="H5577" s="7">
        <v>0</v>
      </c>
      <c r="I5577" s="7">
        <v>560</v>
      </c>
      <c r="J5577" s="7">
        <v>0</v>
      </c>
      <c r="K5577" s="7">
        <v>560</v>
      </c>
      <c r="L5577" s="164">
        <v>1</v>
      </c>
      <c r="M5577" s="16">
        <v>0</v>
      </c>
      <c r="N5577" s="13">
        <v>46178</v>
      </c>
    </row>
    <row r="5578" spans="1:14" x14ac:dyDescent="0.15">
      <c r="A5578" s="163" t="s">
        <v>400</v>
      </c>
      <c r="B5578" s="164">
        <v>10923</v>
      </c>
      <c r="C5578" s="163" t="s">
        <v>727</v>
      </c>
      <c r="D5578" s="164">
        <v>1</v>
      </c>
      <c r="E5578" s="7">
        <v>159</v>
      </c>
      <c r="F5578" s="7">
        <v>0</v>
      </c>
      <c r="G5578" s="7">
        <v>0</v>
      </c>
      <c r="H5578" s="7">
        <v>0</v>
      </c>
      <c r="I5578" s="7">
        <v>159</v>
      </c>
      <c r="J5578" s="7">
        <v>0</v>
      </c>
      <c r="K5578" s="7">
        <v>159</v>
      </c>
      <c r="L5578" s="164">
        <v>1</v>
      </c>
      <c r="M5578" s="16">
        <v>0</v>
      </c>
      <c r="N5578" s="13">
        <v>46178</v>
      </c>
    </row>
    <row r="5579" spans="1:14" x14ac:dyDescent="0.15">
      <c r="A5579" s="163" t="s">
        <v>427</v>
      </c>
      <c r="B5579" s="164">
        <v>10633</v>
      </c>
      <c r="C5579" s="163" t="s">
        <v>727</v>
      </c>
      <c r="D5579" s="164">
        <v>2</v>
      </c>
      <c r="E5579" s="7">
        <v>318</v>
      </c>
      <c r="F5579" s="7">
        <v>0</v>
      </c>
      <c r="G5579" s="7">
        <v>0</v>
      </c>
      <c r="H5579" s="7">
        <v>11.24</v>
      </c>
      <c r="I5579" s="7">
        <v>306.76</v>
      </c>
      <c r="J5579" s="7">
        <v>0</v>
      </c>
      <c r="K5579" s="7">
        <v>306.76</v>
      </c>
      <c r="L5579" s="164">
        <v>1</v>
      </c>
      <c r="M5579" s="16">
        <v>0</v>
      </c>
      <c r="N5579" s="13">
        <v>46178</v>
      </c>
    </row>
    <row r="5580" spans="1:14" x14ac:dyDescent="0.15">
      <c r="A5580" s="163" t="s">
        <v>500</v>
      </c>
      <c r="B5580" s="164">
        <v>10494</v>
      </c>
      <c r="C5580" s="163" t="s">
        <v>98</v>
      </c>
      <c r="D5580" s="164">
        <v>1</v>
      </c>
      <c r="E5580" s="7">
        <v>38</v>
      </c>
      <c r="F5580" s="7">
        <v>0</v>
      </c>
      <c r="G5580" s="7">
        <v>0</v>
      </c>
      <c r="H5580" s="7">
        <v>0</v>
      </c>
      <c r="I5580" s="7">
        <v>38</v>
      </c>
      <c r="J5580" s="7">
        <v>0</v>
      </c>
      <c r="K5580" s="7">
        <v>38</v>
      </c>
      <c r="L5580" s="164">
        <v>1</v>
      </c>
      <c r="M5580" s="16">
        <v>0</v>
      </c>
      <c r="N5580" s="13">
        <v>46178</v>
      </c>
    </row>
    <row r="5581" spans="1:14" x14ac:dyDescent="0.15">
      <c r="A5581" s="163" t="s">
        <v>7</v>
      </c>
      <c r="B5581" s="164">
        <v>10498</v>
      </c>
      <c r="C5581" s="163" t="s">
        <v>98</v>
      </c>
      <c r="D5581" s="164">
        <v>1</v>
      </c>
      <c r="E5581" s="7">
        <v>88</v>
      </c>
      <c r="F5581" s="7">
        <v>0</v>
      </c>
      <c r="G5581" s="7">
        <v>0</v>
      </c>
      <c r="H5581" s="7">
        <v>6.22</v>
      </c>
      <c r="I5581" s="7">
        <v>81.78</v>
      </c>
      <c r="J5581" s="7">
        <v>0</v>
      </c>
      <c r="K5581" s="7">
        <v>81.78</v>
      </c>
      <c r="L5581" s="164">
        <v>1</v>
      </c>
      <c r="M5581" s="16">
        <v>0</v>
      </c>
      <c r="N5581" s="13">
        <v>46178</v>
      </c>
    </row>
    <row r="5582" spans="1:14" x14ac:dyDescent="0.15">
      <c r="A5582" s="163" t="s">
        <v>429</v>
      </c>
      <c r="B5582" s="164">
        <v>10632</v>
      </c>
      <c r="C5582" s="163" t="s">
        <v>727</v>
      </c>
      <c r="D5582" s="164">
        <v>1</v>
      </c>
      <c r="E5582" s="7">
        <v>159</v>
      </c>
      <c r="F5582" s="7">
        <v>0</v>
      </c>
      <c r="G5582" s="7">
        <v>0</v>
      </c>
      <c r="H5582" s="7">
        <v>0</v>
      </c>
      <c r="I5582" s="7">
        <v>159</v>
      </c>
      <c r="J5582" s="7">
        <v>0</v>
      </c>
      <c r="K5582" s="7">
        <v>159</v>
      </c>
      <c r="L5582" s="164">
        <v>1</v>
      </c>
      <c r="M5582" s="16">
        <v>0</v>
      </c>
      <c r="N5582" s="13">
        <v>46178</v>
      </c>
    </row>
    <row r="5583" spans="1:14" x14ac:dyDescent="0.15">
      <c r="A5583" s="163" t="s">
        <v>842</v>
      </c>
      <c r="B5583" s="164">
        <v>10614</v>
      </c>
      <c r="C5583" s="163" t="s">
        <v>712</v>
      </c>
      <c r="D5583" s="164">
        <v>1</v>
      </c>
      <c r="E5583" s="7">
        <v>245</v>
      </c>
      <c r="F5583" s="7">
        <v>0</v>
      </c>
      <c r="G5583" s="7">
        <v>0</v>
      </c>
      <c r="H5583" s="7">
        <v>0</v>
      </c>
      <c r="I5583" s="7">
        <v>245</v>
      </c>
      <c r="J5583" s="7">
        <v>0</v>
      </c>
      <c r="K5583" s="7">
        <v>245</v>
      </c>
      <c r="L5583" s="164">
        <v>1</v>
      </c>
      <c r="M5583" s="16">
        <v>0</v>
      </c>
      <c r="N5583" s="13">
        <v>46179</v>
      </c>
    </row>
    <row r="5584" spans="1:14" x14ac:dyDescent="0.15">
      <c r="A5584" s="163" t="s">
        <v>476</v>
      </c>
      <c r="B5584" s="164">
        <v>10529</v>
      </c>
      <c r="C5584" s="163" t="s">
        <v>399</v>
      </c>
      <c r="D5584" s="164">
        <v>1</v>
      </c>
      <c r="E5584" s="7">
        <v>0</v>
      </c>
      <c r="F5584" s="7">
        <v>0</v>
      </c>
      <c r="G5584" s="7">
        <v>0</v>
      </c>
      <c r="H5584" s="7">
        <v>0</v>
      </c>
      <c r="I5584" s="7">
        <v>0</v>
      </c>
      <c r="J5584" s="7">
        <v>0</v>
      </c>
      <c r="K5584" s="7">
        <v>0</v>
      </c>
      <c r="L5584" s="164">
        <v>0</v>
      </c>
      <c r="M5584" s="16">
        <v>0</v>
      </c>
      <c r="N5584" s="13">
        <v>46179</v>
      </c>
    </row>
    <row r="5585" spans="1:14" x14ac:dyDescent="0.15">
      <c r="A5585" s="163" t="s">
        <v>856</v>
      </c>
      <c r="B5585" s="164">
        <v>10716</v>
      </c>
      <c r="C5585" s="163" t="s">
        <v>399</v>
      </c>
      <c r="D5585" s="164">
        <v>1</v>
      </c>
      <c r="E5585" s="7">
        <v>0</v>
      </c>
      <c r="F5585" s="7">
        <v>0</v>
      </c>
      <c r="G5585" s="7">
        <v>0</v>
      </c>
      <c r="H5585" s="7">
        <v>0</v>
      </c>
      <c r="I5585" s="7">
        <v>0</v>
      </c>
      <c r="J5585" s="7">
        <v>0</v>
      </c>
      <c r="K5585" s="7">
        <v>0</v>
      </c>
      <c r="L5585" s="164">
        <v>0</v>
      </c>
      <c r="M5585" s="16">
        <v>0</v>
      </c>
      <c r="N5585" s="13">
        <v>46179</v>
      </c>
    </row>
    <row r="5586" spans="1:14" x14ac:dyDescent="0.15">
      <c r="A5586" s="163" t="s">
        <v>466</v>
      </c>
      <c r="B5586" s="164">
        <v>10749</v>
      </c>
      <c r="C5586" s="163" t="s">
        <v>727</v>
      </c>
      <c r="D5586" s="164">
        <v>2</v>
      </c>
      <c r="E5586" s="7">
        <v>358</v>
      </c>
      <c r="F5586" s="7">
        <v>0</v>
      </c>
      <c r="G5586" s="7">
        <v>0</v>
      </c>
      <c r="H5586" s="7">
        <v>0</v>
      </c>
      <c r="I5586" s="7">
        <v>358</v>
      </c>
      <c r="J5586" s="7">
        <v>0</v>
      </c>
      <c r="K5586" s="7">
        <v>358</v>
      </c>
      <c r="L5586" s="164">
        <v>1</v>
      </c>
      <c r="M5586" s="16">
        <v>0</v>
      </c>
      <c r="N5586" s="13">
        <v>46179</v>
      </c>
    </row>
    <row r="5587" spans="1:14" x14ac:dyDescent="0.15">
      <c r="A5587" s="163" t="s">
        <v>902</v>
      </c>
      <c r="B5587" s="164">
        <v>10925</v>
      </c>
      <c r="C5587" s="163" t="s">
        <v>727</v>
      </c>
      <c r="D5587" s="164">
        <v>1</v>
      </c>
      <c r="E5587" s="7">
        <v>149</v>
      </c>
      <c r="F5587" s="7">
        <v>0</v>
      </c>
      <c r="G5587" s="7">
        <v>0</v>
      </c>
      <c r="H5587" s="7">
        <v>0</v>
      </c>
      <c r="I5587" s="7">
        <v>149</v>
      </c>
      <c r="J5587" s="7">
        <v>0</v>
      </c>
      <c r="K5587" s="7">
        <v>149</v>
      </c>
      <c r="L5587" s="164">
        <v>1</v>
      </c>
      <c r="M5587" s="16">
        <v>0</v>
      </c>
      <c r="N5587" s="13">
        <v>46179</v>
      </c>
    </row>
    <row r="5588" spans="1:14" x14ac:dyDescent="0.15">
      <c r="A5588" s="163" t="s">
        <v>501</v>
      </c>
      <c r="B5588" s="164">
        <v>10450</v>
      </c>
      <c r="C5588" s="163" t="s">
        <v>38</v>
      </c>
      <c r="D5588" s="164">
        <v>1</v>
      </c>
      <c r="E5588" s="7">
        <v>470</v>
      </c>
      <c r="F5588" s="7">
        <v>0</v>
      </c>
      <c r="G5588" s="7">
        <v>0</v>
      </c>
      <c r="H5588" s="7">
        <v>0</v>
      </c>
      <c r="I5588" s="7">
        <v>470</v>
      </c>
      <c r="J5588" s="7">
        <v>0</v>
      </c>
      <c r="K5588" s="7">
        <v>470</v>
      </c>
      <c r="L5588" s="164">
        <v>1</v>
      </c>
      <c r="M5588" s="16">
        <v>0</v>
      </c>
      <c r="N5588" s="13">
        <v>46179</v>
      </c>
    </row>
    <row r="5589" spans="1:14" x14ac:dyDescent="0.15">
      <c r="A5589" s="163" t="s">
        <v>628</v>
      </c>
      <c r="B5589" s="164">
        <v>10460</v>
      </c>
      <c r="C5589" s="163" t="s">
        <v>38</v>
      </c>
      <c r="D5589" s="164">
        <v>1</v>
      </c>
      <c r="E5589" s="7">
        <v>465</v>
      </c>
      <c r="F5589" s="7">
        <v>0</v>
      </c>
      <c r="G5589" s="7">
        <v>0</v>
      </c>
      <c r="H5589" s="7">
        <v>0</v>
      </c>
      <c r="I5589" s="7">
        <v>465</v>
      </c>
      <c r="J5589" s="7">
        <v>0</v>
      </c>
      <c r="K5589" s="7">
        <v>465</v>
      </c>
      <c r="L5589" s="164">
        <v>1</v>
      </c>
      <c r="M5589" s="16">
        <v>0</v>
      </c>
      <c r="N5589" s="13">
        <v>46179</v>
      </c>
    </row>
    <row r="5590" spans="1:14" x14ac:dyDescent="0.15">
      <c r="A5590" s="163" t="s">
        <v>675</v>
      </c>
      <c r="B5590" s="164">
        <v>10575</v>
      </c>
      <c r="C5590" s="163" t="s">
        <v>399</v>
      </c>
      <c r="D5590" s="164">
        <v>1</v>
      </c>
      <c r="E5590" s="7">
        <v>0</v>
      </c>
      <c r="F5590" s="7">
        <v>0</v>
      </c>
      <c r="G5590" s="7">
        <v>0</v>
      </c>
      <c r="H5590" s="7">
        <v>0</v>
      </c>
      <c r="I5590" s="7">
        <v>0</v>
      </c>
      <c r="J5590" s="7">
        <v>0</v>
      </c>
      <c r="K5590" s="7">
        <v>0</v>
      </c>
      <c r="L5590" s="164">
        <v>0</v>
      </c>
      <c r="M5590" s="16">
        <v>0</v>
      </c>
      <c r="N5590" s="13">
        <v>46179</v>
      </c>
    </row>
    <row r="5591" spans="1:14" x14ac:dyDescent="0.15">
      <c r="A5591" s="163" t="s">
        <v>479</v>
      </c>
      <c r="B5591" s="164">
        <v>10396</v>
      </c>
      <c r="C5591" s="163" t="s">
        <v>32</v>
      </c>
      <c r="D5591" s="164">
        <v>1</v>
      </c>
      <c r="E5591" s="7">
        <v>555</v>
      </c>
      <c r="F5591" s="7">
        <v>0</v>
      </c>
      <c r="G5591" s="7">
        <v>0</v>
      </c>
      <c r="H5591" s="7">
        <v>0</v>
      </c>
      <c r="I5591" s="7">
        <v>555</v>
      </c>
      <c r="J5591" s="7">
        <v>0</v>
      </c>
      <c r="K5591" s="7">
        <v>555</v>
      </c>
      <c r="L5591" s="164">
        <v>1</v>
      </c>
      <c r="M5591" s="16">
        <v>0</v>
      </c>
      <c r="N5591" s="13">
        <v>46179</v>
      </c>
    </row>
    <row r="5592" spans="1:14" x14ac:dyDescent="0.15">
      <c r="A5592" s="163" t="s">
        <v>482</v>
      </c>
      <c r="B5592" s="164">
        <v>10109</v>
      </c>
      <c r="C5592" s="163" t="s">
        <v>483</v>
      </c>
      <c r="D5592" s="164">
        <v>2</v>
      </c>
      <c r="E5592" s="7">
        <v>550</v>
      </c>
      <c r="F5592" s="7">
        <v>0</v>
      </c>
      <c r="G5592" s="7">
        <v>0</v>
      </c>
      <c r="H5592" s="7">
        <v>0</v>
      </c>
      <c r="I5592" s="7">
        <v>550</v>
      </c>
      <c r="J5592" s="7">
        <v>0</v>
      </c>
      <c r="K5592" s="7">
        <v>550</v>
      </c>
      <c r="L5592" s="164">
        <v>1</v>
      </c>
      <c r="M5592" s="16">
        <v>0</v>
      </c>
      <c r="N5592" s="13">
        <v>46179</v>
      </c>
    </row>
    <row r="5593" spans="1:14" x14ac:dyDescent="0.15">
      <c r="A5593" s="163" t="s">
        <v>576</v>
      </c>
      <c r="B5593" s="164">
        <v>10111</v>
      </c>
      <c r="C5593" s="163" t="s">
        <v>483</v>
      </c>
      <c r="D5593" s="164">
        <v>1</v>
      </c>
      <c r="E5593" s="7">
        <v>355</v>
      </c>
      <c r="F5593" s="7">
        <v>0</v>
      </c>
      <c r="G5593" s="7">
        <v>0</v>
      </c>
      <c r="H5593" s="7">
        <v>0</v>
      </c>
      <c r="I5593" s="7">
        <v>355</v>
      </c>
      <c r="J5593" s="7">
        <v>0</v>
      </c>
      <c r="K5593" s="7">
        <v>355</v>
      </c>
      <c r="L5593" s="164">
        <v>1</v>
      </c>
      <c r="M5593" s="16">
        <v>0</v>
      </c>
      <c r="N5593" s="13">
        <v>46179</v>
      </c>
    </row>
    <row r="5594" spans="1:14" x14ac:dyDescent="0.15">
      <c r="A5594" s="163" t="s">
        <v>521</v>
      </c>
      <c r="B5594" s="164">
        <v>10095</v>
      </c>
      <c r="C5594" s="163" t="s">
        <v>483</v>
      </c>
      <c r="D5594" s="164">
        <v>1</v>
      </c>
      <c r="E5594" s="7">
        <v>260</v>
      </c>
      <c r="F5594" s="7">
        <v>0</v>
      </c>
      <c r="G5594" s="7">
        <v>0</v>
      </c>
      <c r="H5594" s="7">
        <v>0</v>
      </c>
      <c r="I5594" s="7">
        <v>260</v>
      </c>
      <c r="J5594" s="7">
        <v>0</v>
      </c>
      <c r="K5594" s="7">
        <v>260</v>
      </c>
      <c r="L5594" s="164">
        <v>1</v>
      </c>
      <c r="M5594" s="16">
        <v>0</v>
      </c>
      <c r="N5594" s="13">
        <v>46179</v>
      </c>
    </row>
    <row r="5595" spans="1:14" x14ac:dyDescent="0.15">
      <c r="A5595" s="163" t="s">
        <v>523</v>
      </c>
      <c r="B5595" s="164">
        <v>10446</v>
      </c>
      <c r="C5595" s="163" t="s">
        <v>99</v>
      </c>
      <c r="D5595" s="164">
        <v>2</v>
      </c>
      <c r="E5595" s="7">
        <v>390</v>
      </c>
      <c r="F5595" s="7">
        <v>0</v>
      </c>
      <c r="G5595" s="7">
        <v>0</v>
      </c>
      <c r="H5595" s="7">
        <v>0</v>
      </c>
      <c r="I5595" s="7">
        <v>390</v>
      </c>
      <c r="J5595" s="7">
        <v>0</v>
      </c>
      <c r="K5595" s="7">
        <v>390</v>
      </c>
      <c r="L5595" s="164">
        <v>1</v>
      </c>
      <c r="M5595" s="16">
        <v>0</v>
      </c>
      <c r="N5595" s="13">
        <v>46179</v>
      </c>
    </row>
    <row r="5596" spans="1:14" x14ac:dyDescent="0.15">
      <c r="A5596" s="163" t="s">
        <v>488</v>
      </c>
      <c r="B5596" s="164">
        <v>10440</v>
      </c>
      <c r="C5596" s="163" t="s">
        <v>99</v>
      </c>
      <c r="D5596" s="164">
        <v>1</v>
      </c>
      <c r="E5596" s="7">
        <v>88</v>
      </c>
      <c r="F5596" s="7">
        <v>0</v>
      </c>
      <c r="G5596" s="7">
        <v>0</v>
      </c>
      <c r="H5596" s="7">
        <v>0</v>
      </c>
      <c r="I5596" s="7">
        <v>88</v>
      </c>
      <c r="J5596" s="7">
        <v>0</v>
      </c>
      <c r="K5596" s="7">
        <v>88</v>
      </c>
      <c r="L5596" s="164">
        <v>1</v>
      </c>
      <c r="M5596" s="16">
        <v>0</v>
      </c>
      <c r="N5596" s="13">
        <v>46179</v>
      </c>
    </row>
    <row r="5597" spans="1:14" x14ac:dyDescent="0.15">
      <c r="A5597" s="163" t="s">
        <v>585</v>
      </c>
      <c r="B5597" s="164">
        <v>10441</v>
      </c>
      <c r="C5597" s="163" t="s">
        <v>99</v>
      </c>
      <c r="D5597" s="164">
        <v>1</v>
      </c>
      <c r="E5597" s="7">
        <v>250</v>
      </c>
      <c r="F5597" s="7">
        <v>0</v>
      </c>
      <c r="G5597" s="7">
        <v>0</v>
      </c>
      <c r="H5597" s="7">
        <v>0</v>
      </c>
      <c r="I5597" s="7">
        <v>250</v>
      </c>
      <c r="J5597" s="7">
        <v>0</v>
      </c>
      <c r="K5597" s="7">
        <v>250</v>
      </c>
      <c r="L5597" s="164">
        <v>1</v>
      </c>
      <c r="M5597" s="16">
        <v>0</v>
      </c>
      <c r="N5597" s="13">
        <v>46179</v>
      </c>
    </row>
    <row r="5598" spans="1:14" x14ac:dyDescent="0.15">
      <c r="A5598" s="163" t="s">
        <v>489</v>
      </c>
      <c r="B5598" s="164">
        <v>10445</v>
      </c>
      <c r="C5598" s="163" t="s">
        <v>99</v>
      </c>
      <c r="D5598" s="164">
        <v>2</v>
      </c>
      <c r="E5598" s="7">
        <v>390</v>
      </c>
      <c r="F5598" s="7">
        <v>0</v>
      </c>
      <c r="G5598" s="7">
        <v>0</v>
      </c>
      <c r="H5598" s="7">
        <v>0</v>
      </c>
      <c r="I5598" s="7">
        <v>390</v>
      </c>
      <c r="J5598" s="7">
        <v>0</v>
      </c>
      <c r="K5598" s="7">
        <v>390</v>
      </c>
      <c r="L5598" s="164">
        <v>1</v>
      </c>
      <c r="M5598" s="16">
        <v>0</v>
      </c>
      <c r="N5598" s="13">
        <v>46179</v>
      </c>
    </row>
    <row r="5599" spans="1:14" x14ac:dyDescent="0.15">
      <c r="A5599" s="163" t="s">
        <v>542</v>
      </c>
      <c r="B5599" s="164">
        <v>10436</v>
      </c>
      <c r="C5599" s="163" t="s">
        <v>99</v>
      </c>
      <c r="D5599" s="164">
        <v>1</v>
      </c>
      <c r="E5599" s="7">
        <v>45</v>
      </c>
      <c r="F5599" s="7">
        <v>0</v>
      </c>
      <c r="G5599" s="7">
        <v>0</v>
      </c>
      <c r="H5599" s="7">
        <v>0</v>
      </c>
      <c r="I5599" s="7">
        <v>45</v>
      </c>
      <c r="J5599" s="7">
        <v>0</v>
      </c>
      <c r="K5599" s="7">
        <v>45</v>
      </c>
      <c r="L5599" s="164">
        <v>1</v>
      </c>
      <c r="M5599" s="16">
        <v>0</v>
      </c>
      <c r="N5599" s="13">
        <v>46179</v>
      </c>
    </row>
    <row r="5600" spans="1:14" x14ac:dyDescent="0.15">
      <c r="A5600" s="163" t="s">
        <v>830</v>
      </c>
      <c r="B5600" s="164">
        <v>10042</v>
      </c>
      <c r="C5600" s="163" t="s">
        <v>99</v>
      </c>
      <c r="D5600" s="164">
        <v>1</v>
      </c>
      <c r="E5600" s="7">
        <v>145</v>
      </c>
      <c r="F5600" s="7">
        <v>0</v>
      </c>
      <c r="G5600" s="7">
        <v>0</v>
      </c>
      <c r="H5600" s="7">
        <v>0</v>
      </c>
      <c r="I5600" s="7">
        <v>145</v>
      </c>
      <c r="J5600" s="7">
        <v>0</v>
      </c>
      <c r="K5600" s="7">
        <v>145</v>
      </c>
      <c r="L5600" s="164">
        <v>1</v>
      </c>
      <c r="M5600" s="16">
        <v>0</v>
      </c>
      <c r="N5600" s="13">
        <v>46179</v>
      </c>
    </row>
    <row r="5601" spans="1:14" x14ac:dyDescent="0.15">
      <c r="A5601" s="163" t="s">
        <v>505</v>
      </c>
      <c r="B5601" s="164">
        <v>10470</v>
      </c>
      <c r="C5601" s="163" t="s">
        <v>5</v>
      </c>
      <c r="D5601" s="164">
        <v>2</v>
      </c>
      <c r="E5601" s="7">
        <v>550</v>
      </c>
      <c r="F5601" s="7">
        <v>0</v>
      </c>
      <c r="G5601" s="7">
        <v>0</v>
      </c>
      <c r="H5601" s="7">
        <v>0</v>
      </c>
      <c r="I5601" s="7">
        <v>550</v>
      </c>
      <c r="J5601" s="7">
        <v>0</v>
      </c>
      <c r="K5601" s="7">
        <v>550</v>
      </c>
      <c r="L5601" s="164">
        <v>1</v>
      </c>
      <c r="M5601" s="16">
        <v>0</v>
      </c>
      <c r="N5601" s="13">
        <v>46179</v>
      </c>
    </row>
    <row r="5602" spans="1:14" x14ac:dyDescent="0.15">
      <c r="A5602" s="163" t="s">
        <v>594</v>
      </c>
      <c r="B5602" s="164">
        <v>10212</v>
      </c>
      <c r="C5602" s="163" t="s">
        <v>491</v>
      </c>
      <c r="D5602" s="164">
        <v>1</v>
      </c>
      <c r="E5602" s="7">
        <v>245</v>
      </c>
      <c r="F5602" s="7">
        <v>0</v>
      </c>
      <c r="G5602" s="7">
        <v>0</v>
      </c>
      <c r="H5602" s="7">
        <v>0</v>
      </c>
      <c r="I5602" s="7">
        <v>245</v>
      </c>
      <c r="J5602" s="7">
        <v>0</v>
      </c>
      <c r="K5602" s="7">
        <v>245</v>
      </c>
      <c r="L5602" s="164">
        <v>1</v>
      </c>
      <c r="M5602" s="16">
        <v>0</v>
      </c>
      <c r="N5602" s="13">
        <v>46179</v>
      </c>
    </row>
    <row r="5603" spans="1:14" x14ac:dyDescent="0.15">
      <c r="A5603" s="163" t="s">
        <v>492</v>
      </c>
      <c r="B5603" s="164">
        <v>10216</v>
      </c>
      <c r="C5603" s="163" t="s">
        <v>491</v>
      </c>
      <c r="D5603" s="164">
        <v>1</v>
      </c>
      <c r="E5603" s="7">
        <v>245</v>
      </c>
      <c r="F5603" s="7">
        <v>0</v>
      </c>
      <c r="G5603" s="7">
        <v>0</v>
      </c>
      <c r="H5603" s="7">
        <v>0</v>
      </c>
      <c r="I5603" s="7">
        <v>245</v>
      </c>
      <c r="J5603" s="7">
        <v>0</v>
      </c>
      <c r="K5603" s="7">
        <v>245</v>
      </c>
      <c r="L5603" s="164">
        <v>1</v>
      </c>
      <c r="M5603" s="16">
        <v>0</v>
      </c>
      <c r="N5603" s="13">
        <v>46179</v>
      </c>
    </row>
    <row r="5604" spans="1:14" x14ac:dyDescent="0.15">
      <c r="A5604" s="163" t="s">
        <v>493</v>
      </c>
      <c r="B5604" s="164">
        <v>10264</v>
      </c>
      <c r="C5604" s="163" t="s">
        <v>9</v>
      </c>
      <c r="D5604" s="164">
        <v>2</v>
      </c>
      <c r="E5604" s="7">
        <v>380</v>
      </c>
      <c r="F5604" s="7">
        <v>0</v>
      </c>
      <c r="G5604" s="7">
        <v>0</v>
      </c>
      <c r="H5604" s="7">
        <v>0</v>
      </c>
      <c r="I5604" s="7">
        <v>380</v>
      </c>
      <c r="J5604" s="7">
        <v>0</v>
      </c>
      <c r="K5604" s="7">
        <v>380</v>
      </c>
      <c r="L5604" s="164">
        <v>1</v>
      </c>
      <c r="M5604" s="16">
        <v>0</v>
      </c>
      <c r="N5604" s="13">
        <v>46179</v>
      </c>
    </row>
    <row r="5605" spans="1:14" x14ac:dyDescent="0.15">
      <c r="A5605" s="163" t="s">
        <v>587</v>
      </c>
      <c r="B5605" s="164">
        <v>10381</v>
      </c>
      <c r="C5605" s="163" t="s">
        <v>9</v>
      </c>
      <c r="D5605" s="164">
        <v>1</v>
      </c>
      <c r="E5605" s="7">
        <v>225</v>
      </c>
      <c r="F5605" s="7">
        <v>0</v>
      </c>
      <c r="G5605" s="7">
        <v>0</v>
      </c>
      <c r="H5605" s="7">
        <v>0</v>
      </c>
      <c r="I5605" s="7">
        <v>225</v>
      </c>
      <c r="J5605" s="7">
        <v>0</v>
      </c>
      <c r="K5605" s="7">
        <v>225</v>
      </c>
      <c r="L5605" s="164">
        <v>1</v>
      </c>
      <c r="M5605" s="16">
        <v>0</v>
      </c>
      <c r="N5605" s="13">
        <v>46179</v>
      </c>
    </row>
    <row r="5606" spans="1:14" x14ac:dyDescent="0.15">
      <c r="A5606" s="163" t="s">
        <v>527</v>
      </c>
      <c r="B5606" s="164">
        <v>10382</v>
      </c>
      <c r="C5606" s="163" t="s">
        <v>9</v>
      </c>
      <c r="D5606" s="164">
        <v>1</v>
      </c>
      <c r="E5606" s="7">
        <v>235</v>
      </c>
      <c r="F5606" s="7">
        <v>0</v>
      </c>
      <c r="G5606" s="7">
        <v>0</v>
      </c>
      <c r="H5606" s="7">
        <v>0</v>
      </c>
      <c r="I5606" s="7">
        <v>235</v>
      </c>
      <c r="J5606" s="7">
        <v>0</v>
      </c>
      <c r="K5606" s="7">
        <v>235</v>
      </c>
      <c r="L5606" s="164">
        <v>1</v>
      </c>
      <c r="M5606" s="16">
        <v>0</v>
      </c>
      <c r="N5606" s="13">
        <v>46179</v>
      </c>
    </row>
    <row r="5607" spans="1:14" x14ac:dyDescent="0.15">
      <c r="A5607" s="163" t="s">
        <v>545</v>
      </c>
      <c r="B5607" s="164">
        <v>10033</v>
      </c>
      <c r="C5607" s="163" t="s">
        <v>77</v>
      </c>
      <c r="D5607" s="164">
        <v>1</v>
      </c>
      <c r="E5607" s="7">
        <v>1290</v>
      </c>
      <c r="F5607" s="7">
        <v>0</v>
      </c>
      <c r="G5607" s="7">
        <v>0</v>
      </c>
      <c r="H5607" s="7">
        <v>0</v>
      </c>
      <c r="I5607" s="7">
        <v>1290</v>
      </c>
      <c r="J5607" s="7">
        <v>0</v>
      </c>
      <c r="K5607" s="7">
        <v>1290</v>
      </c>
      <c r="L5607" s="164">
        <v>1</v>
      </c>
      <c r="M5607" s="16">
        <v>0</v>
      </c>
      <c r="N5607" s="13">
        <v>46179</v>
      </c>
    </row>
    <row r="5608" spans="1:14" x14ac:dyDescent="0.15">
      <c r="A5608" s="163" t="s">
        <v>495</v>
      </c>
      <c r="B5608" s="164">
        <v>10354</v>
      </c>
      <c r="C5608" s="163" t="s">
        <v>19</v>
      </c>
      <c r="D5608" s="164">
        <v>1</v>
      </c>
      <c r="E5608" s="7">
        <v>350</v>
      </c>
      <c r="F5608" s="7">
        <v>0</v>
      </c>
      <c r="G5608" s="7">
        <v>0</v>
      </c>
      <c r="H5608" s="7">
        <v>0</v>
      </c>
      <c r="I5608" s="7">
        <v>350</v>
      </c>
      <c r="J5608" s="7">
        <v>0</v>
      </c>
      <c r="K5608" s="7">
        <v>350</v>
      </c>
      <c r="L5608" s="164">
        <v>1</v>
      </c>
      <c r="M5608" s="16">
        <v>0</v>
      </c>
      <c r="N5608" s="13">
        <v>46179</v>
      </c>
    </row>
    <row r="5609" spans="1:14" x14ac:dyDescent="0.15">
      <c r="A5609" s="163" t="s">
        <v>497</v>
      </c>
      <c r="B5609" s="164">
        <v>10359</v>
      </c>
      <c r="C5609" s="163" t="s">
        <v>19</v>
      </c>
      <c r="D5609" s="164">
        <v>3</v>
      </c>
      <c r="E5609" s="7">
        <v>1155</v>
      </c>
      <c r="F5609" s="7">
        <v>0</v>
      </c>
      <c r="G5609" s="7">
        <v>0</v>
      </c>
      <c r="H5609" s="7">
        <v>0</v>
      </c>
      <c r="I5609" s="7">
        <v>1155</v>
      </c>
      <c r="J5609" s="7">
        <v>0</v>
      </c>
      <c r="K5609" s="7">
        <v>1155</v>
      </c>
      <c r="L5609" s="164">
        <v>1</v>
      </c>
      <c r="M5609" s="16">
        <v>0</v>
      </c>
      <c r="N5609" s="13">
        <v>46179</v>
      </c>
    </row>
    <row r="5610" spans="1:14" x14ac:dyDescent="0.15">
      <c r="A5610" s="163" t="s">
        <v>547</v>
      </c>
      <c r="B5610" s="164">
        <v>10395</v>
      </c>
      <c r="C5610" s="163" t="s">
        <v>31</v>
      </c>
      <c r="D5610" s="164">
        <v>1</v>
      </c>
      <c r="E5610" s="7">
        <v>355</v>
      </c>
      <c r="F5610" s="7">
        <v>0</v>
      </c>
      <c r="G5610" s="7">
        <v>0</v>
      </c>
      <c r="H5610" s="7">
        <v>0</v>
      </c>
      <c r="I5610" s="7">
        <v>355</v>
      </c>
      <c r="J5610" s="7">
        <v>0</v>
      </c>
      <c r="K5610" s="7">
        <v>355</v>
      </c>
      <c r="L5610" s="164">
        <v>1</v>
      </c>
      <c r="M5610" s="16">
        <v>0</v>
      </c>
      <c r="N5610" s="13">
        <v>46179</v>
      </c>
    </row>
    <row r="5611" spans="1:14" x14ac:dyDescent="0.15">
      <c r="A5611" s="163" t="s">
        <v>565</v>
      </c>
      <c r="B5611" s="164">
        <v>10403</v>
      </c>
      <c r="C5611" s="163" t="s">
        <v>35</v>
      </c>
      <c r="D5611" s="164">
        <v>2</v>
      </c>
      <c r="E5611" s="7">
        <v>670</v>
      </c>
      <c r="F5611" s="7">
        <v>0</v>
      </c>
      <c r="G5611" s="7">
        <v>0</v>
      </c>
      <c r="H5611" s="7">
        <v>0</v>
      </c>
      <c r="I5611" s="7">
        <v>670</v>
      </c>
      <c r="J5611" s="7">
        <v>0</v>
      </c>
      <c r="K5611" s="7">
        <v>670</v>
      </c>
      <c r="L5611" s="164">
        <v>1</v>
      </c>
      <c r="M5611" s="16">
        <v>0</v>
      </c>
      <c r="N5611" s="13">
        <v>46179</v>
      </c>
    </row>
    <row r="5612" spans="1:14" x14ac:dyDescent="0.15">
      <c r="A5612" s="163" t="s">
        <v>627</v>
      </c>
      <c r="B5612" s="164">
        <v>10546</v>
      </c>
      <c r="C5612" s="163" t="s">
        <v>399</v>
      </c>
      <c r="D5612" s="164">
        <v>1</v>
      </c>
      <c r="E5612" s="7">
        <v>0</v>
      </c>
      <c r="F5612" s="7">
        <v>0</v>
      </c>
      <c r="G5612" s="7">
        <v>0</v>
      </c>
      <c r="H5612" s="7">
        <v>0</v>
      </c>
      <c r="I5612" s="7">
        <v>0</v>
      </c>
      <c r="J5612" s="7">
        <v>0</v>
      </c>
      <c r="K5612" s="7">
        <v>0</v>
      </c>
      <c r="L5612" s="164">
        <v>0</v>
      </c>
      <c r="M5612" s="16">
        <v>0</v>
      </c>
      <c r="N5612" s="13">
        <v>46179</v>
      </c>
    </row>
    <row r="5613" spans="1:14" x14ac:dyDescent="0.15">
      <c r="A5613" s="163" t="s">
        <v>427</v>
      </c>
      <c r="B5613" s="164">
        <v>10288</v>
      </c>
      <c r="C5613" s="163" t="s">
        <v>399</v>
      </c>
      <c r="D5613" s="164">
        <v>1</v>
      </c>
      <c r="E5613" s="7">
        <v>0</v>
      </c>
      <c r="F5613" s="7">
        <v>0</v>
      </c>
      <c r="G5613" s="7">
        <v>0</v>
      </c>
      <c r="H5613" s="7">
        <v>0</v>
      </c>
      <c r="I5613" s="7">
        <v>0</v>
      </c>
      <c r="J5613" s="7">
        <v>0</v>
      </c>
      <c r="K5613" s="7">
        <v>0</v>
      </c>
      <c r="L5613" s="164">
        <v>0</v>
      </c>
      <c r="M5613" s="16">
        <v>0</v>
      </c>
      <c r="N5613" s="13">
        <v>46179</v>
      </c>
    </row>
    <row r="5614" spans="1:14" x14ac:dyDescent="0.15">
      <c r="A5614" s="163" t="s">
        <v>855</v>
      </c>
      <c r="B5614" s="164">
        <v>10531</v>
      </c>
      <c r="C5614" s="163" t="s">
        <v>399</v>
      </c>
      <c r="D5614" s="164">
        <v>1</v>
      </c>
      <c r="E5614" s="7">
        <v>0</v>
      </c>
      <c r="F5614" s="7">
        <v>0</v>
      </c>
      <c r="G5614" s="7">
        <v>0</v>
      </c>
      <c r="H5614" s="7">
        <v>0</v>
      </c>
      <c r="I5614" s="7">
        <v>0</v>
      </c>
      <c r="J5614" s="7">
        <v>0</v>
      </c>
      <c r="K5614" s="7">
        <v>0</v>
      </c>
      <c r="L5614" s="164">
        <v>0</v>
      </c>
      <c r="M5614" s="16">
        <v>0</v>
      </c>
      <c r="N5614" s="13">
        <v>46179</v>
      </c>
    </row>
    <row r="5615" spans="1:14" x14ac:dyDescent="0.15">
      <c r="A5615" s="163" t="s">
        <v>605</v>
      </c>
      <c r="B5615" s="164">
        <v>10425</v>
      </c>
      <c r="C5615" s="163" t="s">
        <v>399</v>
      </c>
      <c r="D5615" s="164">
        <v>2</v>
      </c>
      <c r="E5615" s="7">
        <v>0</v>
      </c>
      <c r="F5615" s="7">
        <v>0</v>
      </c>
      <c r="G5615" s="7">
        <v>0</v>
      </c>
      <c r="H5615" s="7">
        <v>0</v>
      </c>
      <c r="I5615" s="7">
        <v>0</v>
      </c>
      <c r="J5615" s="7">
        <v>0</v>
      </c>
      <c r="K5615" s="7">
        <v>0</v>
      </c>
      <c r="L5615" s="164">
        <v>0</v>
      </c>
      <c r="M5615" s="16">
        <v>0</v>
      </c>
      <c r="N5615" s="13">
        <v>46179</v>
      </c>
    </row>
    <row r="5616" spans="1:14" x14ac:dyDescent="0.15">
      <c r="A5616" s="163" t="s">
        <v>466</v>
      </c>
      <c r="B5616" s="164">
        <v>10749</v>
      </c>
      <c r="C5616" s="163" t="s">
        <v>727</v>
      </c>
      <c r="D5616" s="164">
        <v>2</v>
      </c>
      <c r="E5616" s="7">
        <v>358</v>
      </c>
      <c r="F5616" s="7">
        <v>0</v>
      </c>
      <c r="G5616" s="7">
        <v>0</v>
      </c>
      <c r="H5616" s="7">
        <v>14.09</v>
      </c>
      <c r="I5616" s="7">
        <v>343.91</v>
      </c>
      <c r="J5616" s="7">
        <v>0</v>
      </c>
      <c r="K5616" s="7">
        <v>343.91</v>
      </c>
      <c r="L5616" s="164">
        <v>1</v>
      </c>
      <c r="M5616" s="16">
        <v>0</v>
      </c>
      <c r="N5616" s="13">
        <v>46180</v>
      </c>
    </row>
    <row r="5617" spans="1:14" x14ac:dyDescent="0.15">
      <c r="A5617" s="163" t="s">
        <v>537</v>
      </c>
      <c r="B5617" s="164">
        <v>10397</v>
      </c>
      <c r="C5617" s="163" t="s">
        <v>32</v>
      </c>
      <c r="D5617" s="164">
        <v>1</v>
      </c>
      <c r="E5617" s="7">
        <v>575</v>
      </c>
      <c r="F5617" s="7">
        <v>0</v>
      </c>
      <c r="G5617" s="7">
        <v>0</v>
      </c>
      <c r="H5617" s="7">
        <v>0</v>
      </c>
      <c r="I5617" s="7">
        <v>575</v>
      </c>
      <c r="J5617" s="7">
        <v>0</v>
      </c>
      <c r="K5617" s="7">
        <v>575</v>
      </c>
      <c r="L5617" s="164">
        <v>1</v>
      </c>
      <c r="M5617" s="16">
        <v>0</v>
      </c>
      <c r="N5617" s="13">
        <v>46180</v>
      </c>
    </row>
    <row r="5618" spans="1:14" x14ac:dyDescent="0.15">
      <c r="A5618" s="163" t="s">
        <v>514</v>
      </c>
      <c r="B5618" s="164">
        <v>10398</v>
      </c>
      <c r="C5618" s="163" t="s">
        <v>32</v>
      </c>
      <c r="D5618" s="164">
        <v>1</v>
      </c>
      <c r="E5618" s="7">
        <v>625</v>
      </c>
      <c r="F5618" s="7">
        <v>0</v>
      </c>
      <c r="G5618" s="7">
        <v>0</v>
      </c>
      <c r="H5618" s="7">
        <v>0</v>
      </c>
      <c r="I5618" s="7">
        <v>625</v>
      </c>
      <c r="J5618" s="7">
        <v>0</v>
      </c>
      <c r="K5618" s="7">
        <v>625</v>
      </c>
      <c r="L5618" s="164">
        <v>1</v>
      </c>
      <c r="M5618" s="16">
        <v>0</v>
      </c>
      <c r="N5618" s="13">
        <v>46180</v>
      </c>
    </row>
    <row r="5619" spans="1:14" x14ac:dyDescent="0.15">
      <c r="A5619" s="163" t="s">
        <v>518</v>
      </c>
      <c r="B5619" s="164">
        <v>10145</v>
      </c>
      <c r="C5619" s="163" t="s">
        <v>519</v>
      </c>
      <c r="D5619" s="164">
        <v>2</v>
      </c>
      <c r="E5619" s="7">
        <v>740</v>
      </c>
      <c r="F5619" s="7">
        <v>0</v>
      </c>
      <c r="G5619" s="7">
        <v>0</v>
      </c>
      <c r="H5619" s="7">
        <v>45.54</v>
      </c>
      <c r="I5619" s="7">
        <v>694.46</v>
      </c>
      <c r="J5619" s="7">
        <v>0</v>
      </c>
      <c r="K5619" s="7">
        <v>694.46</v>
      </c>
      <c r="L5619" s="164">
        <v>1</v>
      </c>
      <c r="M5619" s="16">
        <v>0</v>
      </c>
      <c r="N5619" s="13">
        <v>46180</v>
      </c>
    </row>
    <row r="5620" spans="1:14" x14ac:dyDescent="0.15">
      <c r="A5620" s="163" t="s">
        <v>574</v>
      </c>
      <c r="B5620" s="164">
        <v>10052</v>
      </c>
      <c r="C5620" s="163" t="s">
        <v>481</v>
      </c>
      <c r="D5620" s="164">
        <v>1</v>
      </c>
      <c r="E5620" s="7">
        <v>340</v>
      </c>
      <c r="F5620" s="7">
        <v>0</v>
      </c>
      <c r="G5620" s="7">
        <v>0</v>
      </c>
      <c r="H5620" s="7">
        <v>0</v>
      </c>
      <c r="I5620" s="7">
        <v>340</v>
      </c>
      <c r="J5620" s="7">
        <v>0</v>
      </c>
      <c r="K5620" s="7">
        <v>340</v>
      </c>
      <c r="L5620" s="164">
        <v>1</v>
      </c>
      <c r="M5620" s="16">
        <v>0</v>
      </c>
      <c r="N5620" s="13">
        <v>46180</v>
      </c>
    </row>
    <row r="5621" spans="1:14" x14ac:dyDescent="0.15">
      <c r="A5621" s="163" t="s">
        <v>488</v>
      </c>
      <c r="B5621" s="164">
        <v>10440</v>
      </c>
      <c r="C5621" s="163" t="s">
        <v>99</v>
      </c>
      <c r="D5621" s="164">
        <v>1</v>
      </c>
      <c r="E5621" s="7">
        <v>88</v>
      </c>
      <c r="F5621" s="7">
        <v>0</v>
      </c>
      <c r="G5621" s="7">
        <v>0</v>
      </c>
      <c r="H5621" s="7">
        <v>8.6999999999999993</v>
      </c>
      <c r="I5621" s="7">
        <v>79.3</v>
      </c>
      <c r="J5621" s="7">
        <v>0</v>
      </c>
      <c r="K5621" s="7">
        <v>79.3</v>
      </c>
      <c r="L5621" s="164">
        <v>1</v>
      </c>
      <c r="M5621" s="16">
        <v>0</v>
      </c>
      <c r="N5621" s="13">
        <v>46180</v>
      </c>
    </row>
    <row r="5622" spans="1:14" x14ac:dyDescent="0.15">
      <c r="A5622" s="163" t="s">
        <v>505</v>
      </c>
      <c r="B5622" s="164">
        <v>10470</v>
      </c>
      <c r="C5622" s="163" t="s">
        <v>5</v>
      </c>
      <c r="D5622" s="164">
        <v>2</v>
      </c>
      <c r="E5622" s="7">
        <v>550</v>
      </c>
      <c r="F5622" s="7">
        <v>0</v>
      </c>
      <c r="G5622" s="7">
        <v>0</v>
      </c>
      <c r="H5622" s="7">
        <v>0</v>
      </c>
      <c r="I5622" s="7">
        <v>550</v>
      </c>
      <c r="J5622" s="7">
        <v>0</v>
      </c>
      <c r="K5622" s="7">
        <v>550</v>
      </c>
      <c r="L5622" s="164">
        <v>1</v>
      </c>
      <c r="M5622" s="16">
        <v>0</v>
      </c>
      <c r="N5622" s="13">
        <v>46180</v>
      </c>
    </row>
    <row r="5623" spans="1:14" x14ac:dyDescent="0.15">
      <c r="A5623" s="163" t="s">
        <v>506</v>
      </c>
      <c r="B5623" s="164">
        <v>10221</v>
      </c>
      <c r="C5623" s="163" t="s">
        <v>491</v>
      </c>
      <c r="D5623" s="164">
        <v>2</v>
      </c>
      <c r="E5623" s="7">
        <v>510</v>
      </c>
      <c r="F5623" s="7">
        <v>0</v>
      </c>
      <c r="G5623" s="7">
        <v>0</v>
      </c>
      <c r="H5623" s="7">
        <v>25.2</v>
      </c>
      <c r="I5623" s="7">
        <v>484.8</v>
      </c>
      <c r="J5623" s="7">
        <v>0</v>
      </c>
      <c r="K5623" s="7">
        <v>484.8</v>
      </c>
      <c r="L5623" s="164">
        <v>1</v>
      </c>
      <c r="M5623" s="16">
        <v>0</v>
      </c>
      <c r="N5623" s="13">
        <v>46180</v>
      </c>
    </row>
    <row r="5624" spans="1:14" x14ac:dyDescent="0.15">
      <c r="A5624" s="163" t="s">
        <v>493</v>
      </c>
      <c r="B5624" s="164">
        <v>10264</v>
      </c>
      <c r="C5624" s="163" t="s">
        <v>9</v>
      </c>
      <c r="D5624" s="164">
        <v>4</v>
      </c>
      <c r="E5624" s="7">
        <v>760</v>
      </c>
      <c r="F5624" s="7">
        <v>0</v>
      </c>
      <c r="G5624" s="7">
        <v>0</v>
      </c>
      <c r="H5624" s="7">
        <v>23.38</v>
      </c>
      <c r="I5624" s="7">
        <v>736.62</v>
      </c>
      <c r="J5624" s="7">
        <v>0</v>
      </c>
      <c r="K5624" s="7">
        <v>736.62</v>
      </c>
      <c r="L5624" s="164">
        <v>1</v>
      </c>
      <c r="M5624" s="16">
        <v>0</v>
      </c>
      <c r="N5624" s="13">
        <v>46180</v>
      </c>
    </row>
    <row r="5625" spans="1:14" x14ac:dyDescent="0.15">
      <c r="A5625" s="163" t="s">
        <v>691</v>
      </c>
      <c r="B5625" s="164">
        <v>10485</v>
      </c>
      <c r="C5625" s="163" t="s">
        <v>77</v>
      </c>
      <c r="D5625" s="164">
        <v>1</v>
      </c>
      <c r="E5625" s="7">
        <v>1799</v>
      </c>
      <c r="F5625" s="7">
        <v>0</v>
      </c>
      <c r="G5625" s="7">
        <v>0</v>
      </c>
      <c r="H5625" s="7">
        <v>0</v>
      </c>
      <c r="I5625" s="7">
        <v>1799</v>
      </c>
      <c r="J5625" s="7">
        <v>0</v>
      </c>
      <c r="K5625" s="7">
        <v>1799</v>
      </c>
      <c r="L5625" s="164">
        <v>1</v>
      </c>
      <c r="M5625" s="16">
        <v>0</v>
      </c>
      <c r="N5625" s="13">
        <v>46180</v>
      </c>
    </row>
    <row r="5626" spans="1:14" x14ac:dyDescent="0.15">
      <c r="A5626" s="163" t="s">
        <v>495</v>
      </c>
      <c r="B5626" s="164">
        <v>10354</v>
      </c>
      <c r="C5626" s="163" t="s">
        <v>19</v>
      </c>
      <c r="D5626" s="164">
        <v>1</v>
      </c>
      <c r="E5626" s="7">
        <v>350</v>
      </c>
      <c r="F5626" s="7">
        <v>0</v>
      </c>
      <c r="G5626" s="7">
        <v>0</v>
      </c>
      <c r="H5626" s="7">
        <v>43.08</v>
      </c>
      <c r="I5626" s="7">
        <v>306.92</v>
      </c>
      <c r="J5626" s="7">
        <v>0</v>
      </c>
      <c r="K5626" s="7">
        <v>306.92</v>
      </c>
      <c r="L5626" s="164">
        <v>1</v>
      </c>
      <c r="M5626" s="16">
        <v>0</v>
      </c>
      <c r="N5626" s="13">
        <v>46180</v>
      </c>
    </row>
    <row r="5627" spans="1:14" x14ac:dyDescent="0.15">
      <c r="A5627" s="163" t="s">
        <v>529</v>
      </c>
      <c r="B5627" s="164">
        <v>10353</v>
      </c>
      <c r="C5627" s="163" t="s">
        <v>19</v>
      </c>
      <c r="D5627" s="164">
        <v>3</v>
      </c>
      <c r="E5627" s="7">
        <v>1050</v>
      </c>
      <c r="F5627" s="7">
        <v>0</v>
      </c>
      <c r="G5627" s="7">
        <v>0</v>
      </c>
      <c r="H5627" s="7">
        <v>27.56</v>
      </c>
      <c r="I5627" s="7">
        <v>1022.44</v>
      </c>
      <c r="J5627" s="7">
        <v>0</v>
      </c>
      <c r="K5627" s="7">
        <v>1022.44</v>
      </c>
      <c r="L5627" s="164">
        <v>1</v>
      </c>
      <c r="M5627" s="16">
        <v>0</v>
      </c>
      <c r="N5627" s="13">
        <v>46180</v>
      </c>
    </row>
    <row r="5628" spans="1:14" x14ac:dyDescent="0.15">
      <c r="A5628" s="163" t="s">
        <v>511</v>
      </c>
      <c r="B5628" s="164">
        <v>10227</v>
      </c>
      <c r="C5628" s="163" t="s">
        <v>19</v>
      </c>
      <c r="D5628" s="164">
        <v>1</v>
      </c>
      <c r="E5628" s="7">
        <v>385</v>
      </c>
      <c r="F5628" s="7">
        <v>0</v>
      </c>
      <c r="G5628" s="7">
        <v>0</v>
      </c>
      <c r="H5628" s="7">
        <v>0</v>
      </c>
      <c r="I5628" s="7">
        <v>385</v>
      </c>
      <c r="J5628" s="7">
        <v>0</v>
      </c>
      <c r="K5628" s="7">
        <v>385</v>
      </c>
      <c r="L5628" s="164">
        <v>1</v>
      </c>
      <c r="M5628" s="16">
        <v>0</v>
      </c>
      <c r="N5628" s="13">
        <v>46180</v>
      </c>
    </row>
    <row r="5629" spans="1:14" x14ac:dyDescent="0.15">
      <c r="A5629" s="163" t="s">
        <v>498</v>
      </c>
      <c r="B5629" s="164">
        <v>10356</v>
      </c>
      <c r="C5629" s="163" t="s">
        <v>19</v>
      </c>
      <c r="D5629" s="164">
        <v>3</v>
      </c>
      <c r="E5629" s="7">
        <v>1080</v>
      </c>
      <c r="F5629" s="7">
        <v>0</v>
      </c>
      <c r="G5629" s="7">
        <v>0</v>
      </c>
      <c r="H5629" s="7">
        <v>100.35</v>
      </c>
      <c r="I5629" s="7">
        <v>979.65</v>
      </c>
      <c r="J5629" s="7">
        <v>0</v>
      </c>
      <c r="K5629" s="7">
        <v>979.65</v>
      </c>
      <c r="L5629" s="164">
        <v>1</v>
      </c>
      <c r="M5629" s="16">
        <v>0</v>
      </c>
      <c r="N5629" s="13">
        <v>46180</v>
      </c>
    </row>
    <row r="5630" spans="1:14" x14ac:dyDescent="0.15">
      <c r="A5630" s="163" t="s">
        <v>565</v>
      </c>
      <c r="B5630" s="164">
        <v>10403</v>
      </c>
      <c r="C5630" s="163" t="s">
        <v>35</v>
      </c>
      <c r="D5630" s="164">
        <v>1</v>
      </c>
      <c r="E5630" s="7">
        <v>335</v>
      </c>
      <c r="F5630" s="7">
        <v>0</v>
      </c>
      <c r="G5630" s="7">
        <v>0</v>
      </c>
      <c r="H5630" s="7">
        <v>33.1</v>
      </c>
      <c r="I5630" s="7">
        <v>301.89999999999998</v>
      </c>
      <c r="J5630" s="7">
        <v>0</v>
      </c>
      <c r="K5630" s="7">
        <v>301.89999999999998</v>
      </c>
      <c r="L5630" s="164">
        <v>1</v>
      </c>
      <c r="M5630" s="16">
        <v>0</v>
      </c>
      <c r="N5630" s="13">
        <v>46180</v>
      </c>
    </row>
    <row r="5631" spans="1:14" x14ac:dyDescent="0.15">
      <c r="A5631" s="163" t="s">
        <v>798</v>
      </c>
      <c r="B5631" s="164">
        <v>10660</v>
      </c>
      <c r="C5631" s="163" t="s">
        <v>9</v>
      </c>
      <c r="D5631" s="164">
        <v>1</v>
      </c>
      <c r="E5631" s="7">
        <v>265</v>
      </c>
      <c r="F5631" s="7">
        <v>0</v>
      </c>
      <c r="G5631" s="7">
        <v>0</v>
      </c>
      <c r="H5631" s="7">
        <v>43.9</v>
      </c>
      <c r="I5631" s="7">
        <v>221.1</v>
      </c>
      <c r="J5631" s="7">
        <v>0</v>
      </c>
      <c r="K5631" s="7">
        <v>221.1</v>
      </c>
      <c r="L5631" s="164">
        <v>1</v>
      </c>
      <c r="M5631" s="16">
        <v>0</v>
      </c>
      <c r="N5631" s="13">
        <v>46181</v>
      </c>
    </row>
    <row r="5632" spans="1:14" x14ac:dyDescent="0.15">
      <c r="A5632" s="163" t="s">
        <v>601</v>
      </c>
      <c r="B5632" s="164">
        <v>10167</v>
      </c>
      <c r="C5632" s="163" t="s">
        <v>519</v>
      </c>
      <c r="D5632" s="164">
        <v>1</v>
      </c>
      <c r="E5632" s="7">
        <v>350</v>
      </c>
      <c r="F5632" s="7">
        <v>0</v>
      </c>
      <c r="G5632" s="7">
        <v>0</v>
      </c>
      <c r="H5632" s="7">
        <v>0</v>
      </c>
      <c r="I5632" s="7">
        <v>350</v>
      </c>
      <c r="J5632" s="7">
        <v>0</v>
      </c>
      <c r="K5632" s="7">
        <v>350</v>
      </c>
      <c r="L5632" s="164">
        <v>1</v>
      </c>
      <c r="M5632" s="16">
        <v>0</v>
      </c>
      <c r="N5632" s="13">
        <v>46181</v>
      </c>
    </row>
    <row r="5633" spans="1:14" x14ac:dyDescent="0.15">
      <c r="A5633" s="163" t="s">
        <v>554</v>
      </c>
      <c r="B5633" s="164">
        <v>10067</v>
      </c>
      <c r="C5633" s="163" t="s">
        <v>481</v>
      </c>
      <c r="D5633" s="164">
        <v>1</v>
      </c>
      <c r="E5633" s="7">
        <v>275</v>
      </c>
      <c r="F5633" s="7">
        <v>0</v>
      </c>
      <c r="G5633" s="7">
        <v>0</v>
      </c>
      <c r="H5633" s="7">
        <v>0</v>
      </c>
      <c r="I5633" s="7">
        <v>275</v>
      </c>
      <c r="J5633" s="7">
        <v>0</v>
      </c>
      <c r="K5633" s="7">
        <v>275</v>
      </c>
      <c r="L5633" s="164">
        <v>1</v>
      </c>
      <c r="M5633" s="16">
        <v>0</v>
      </c>
      <c r="N5633" s="13">
        <v>46181</v>
      </c>
    </row>
    <row r="5634" spans="1:14" x14ac:dyDescent="0.15">
      <c r="A5634" s="163" t="s">
        <v>482</v>
      </c>
      <c r="B5634" s="164">
        <v>10109</v>
      </c>
      <c r="C5634" s="163" t="s">
        <v>483</v>
      </c>
      <c r="D5634" s="164">
        <v>1</v>
      </c>
      <c r="E5634" s="7">
        <v>275</v>
      </c>
      <c r="F5634" s="7">
        <v>0</v>
      </c>
      <c r="G5634" s="7">
        <v>0</v>
      </c>
      <c r="H5634" s="7">
        <v>0</v>
      </c>
      <c r="I5634" s="7">
        <v>275</v>
      </c>
      <c r="J5634" s="7">
        <v>0</v>
      </c>
      <c r="K5634" s="7">
        <v>275</v>
      </c>
      <c r="L5634" s="164">
        <v>1</v>
      </c>
      <c r="M5634" s="16">
        <v>0</v>
      </c>
      <c r="N5634" s="13">
        <v>46181</v>
      </c>
    </row>
    <row r="5635" spans="1:14" x14ac:dyDescent="0.15">
      <c r="A5635" s="163" t="s">
        <v>576</v>
      </c>
      <c r="B5635" s="164">
        <v>10111</v>
      </c>
      <c r="C5635" s="163" t="s">
        <v>483</v>
      </c>
      <c r="D5635" s="164">
        <v>1</v>
      </c>
      <c r="E5635" s="7">
        <v>355</v>
      </c>
      <c r="F5635" s="7">
        <v>0</v>
      </c>
      <c r="G5635" s="7">
        <v>0</v>
      </c>
      <c r="H5635" s="7">
        <v>71</v>
      </c>
      <c r="I5635" s="7">
        <v>284</v>
      </c>
      <c r="J5635" s="7">
        <v>0</v>
      </c>
      <c r="K5635" s="7">
        <v>284</v>
      </c>
      <c r="L5635" s="164">
        <v>1</v>
      </c>
      <c r="M5635" s="16">
        <v>0</v>
      </c>
      <c r="N5635" s="13">
        <v>46181</v>
      </c>
    </row>
    <row r="5636" spans="1:14" x14ac:dyDescent="0.15">
      <c r="A5636" s="163" t="s">
        <v>733</v>
      </c>
      <c r="B5636" s="164">
        <v>10113</v>
      </c>
      <c r="C5636" s="163" t="s">
        <v>541</v>
      </c>
      <c r="D5636" s="164">
        <v>1</v>
      </c>
      <c r="E5636" s="7">
        <v>375</v>
      </c>
      <c r="F5636" s="7">
        <v>0</v>
      </c>
      <c r="G5636" s="7">
        <v>0</v>
      </c>
      <c r="H5636" s="7">
        <v>0</v>
      </c>
      <c r="I5636" s="7">
        <v>375</v>
      </c>
      <c r="J5636" s="7">
        <v>0</v>
      </c>
      <c r="K5636" s="7">
        <v>375</v>
      </c>
      <c r="L5636" s="164">
        <v>1</v>
      </c>
      <c r="M5636" s="16">
        <v>0</v>
      </c>
      <c r="N5636" s="13">
        <v>46181</v>
      </c>
    </row>
    <row r="5637" spans="1:14" x14ac:dyDescent="0.15">
      <c r="A5637" s="163" t="s">
        <v>487</v>
      </c>
      <c r="B5637" s="164">
        <v>10442</v>
      </c>
      <c r="C5637" s="163" t="s">
        <v>99</v>
      </c>
      <c r="D5637" s="164">
        <v>2</v>
      </c>
      <c r="E5637" s="7">
        <v>166</v>
      </c>
      <c r="F5637" s="7">
        <v>0</v>
      </c>
      <c r="G5637" s="7">
        <v>0</v>
      </c>
      <c r="H5637" s="7">
        <v>0</v>
      </c>
      <c r="I5637" s="7">
        <v>166</v>
      </c>
      <c r="J5637" s="7">
        <v>0</v>
      </c>
      <c r="K5637" s="7">
        <v>166</v>
      </c>
      <c r="L5637" s="164">
        <v>1</v>
      </c>
      <c r="M5637" s="16">
        <v>0</v>
      </c>
      <c r="N5637" s="13">
        <v>46181</v>
      </c>
    </row>
    <row r="5638" spans="1:14" x14ac:dyDescent="0.15">
      <c r="A5638" s="163" t="s">
        <v>506</v>
      </c>
      <c r="B5638" s="164">
        <v>10221</v>
      </c>
      <c r="C5638" s="163" t="s">
        <v>491</v>
      </c>
      <c r="D5638" s="164">
        <v>2</v>
      </c>
      <c r="E5638" s="7">
        <v>510</v>
      </c>
      <c r="F5638" s="7">
        <v>0</v>
      </c>
      <c r="G5638" s="7">
        <v>0</v>
      </c>
      <c r="H5638" s="7">
        <v>21.78</v>
      </c>
      <c r="I5638" s="7">
        <v>488.22</v>
      </c>
      <c r="J5638" s="7">
        <v>0</v>
      </c>
      <c r="K5638" s="7">
        <v>488.22</v>
      </c>
      <c r="L5638" s="164">
        <v>1</v>
      </c>
      <c r="M5638" s="16">
        <v>0</v>
      </c>
      <c r="N5638" s="13">
        <v>46181</v>
      </c>
    </row>
    <row r="5639" spans="1:14" x14ac:dyDescent="0.15">
      <c r="A5639" s="163" t="s">
        <v>492</v>
      </c>
      <c r="B5639" s="164">
        <v>10216</v>
      </c>
      <c r="C5639" s="163" t="s">
        <v>491</v>
      </c>
      <c r="D5639" s="164">
        <v>1</v>
      </c>
      <c r="E5639" s="7">
        <v>245</v>
      </c>
      <c r="F5639" s="7">
        <v>0</v>
      </c>
      <c r="G5639" s="7">
        <v>0</v>
      </c>
      <c r="H5639" s="7">
        <v>0</v>
      </c>
      <c r="I5639" s="7">
        <v>245</v>
      </c>
      <c r="J5639" s="7">
        <v>0</v>
      </c>
      <c r="K5639" s="7">
        <v>245</v>
      </c>
      <c r="L5639" s="164">
        <v>1</v>
      </c>
      <c r="M5639" s="16">
        <v>0</v>
      </c>
      <c r="N5639" s="13">
        <v>46181</v>
      </c>
    </row>
    <row r="5640" spans="1:14" x14ac:dyDescent="0.15">
      <c r="A5640" s="163" t="s">
        <v>493</v>
      </c>
      <c r="B5640" s="164">
        <v>10264</v>
      </c>
      <c r="C5640" s="163" t="s">
        <v>9</v>
      </c>
      <c r="D5640" s="164">
        <v>1</v>
      </c>
      <c r="E5640" s="7">
        <v>190</v>
      </c>
      <c r="F5640" s="7">
        <v>0</v>
      </c>
      <c r="G5640" s="7">
        <v>0</v>
      </c>
      <c r="H5640" s="7">
        <v>16.22</v>
      </c>
      <c r="I5640" s="7">
        <v>173.78</v>
      </c>
      <c r="J5640" s="7">
        <v>0</v>
      </c>
      <c r="K5640" s="7">
        <v>173.78</v>
      </c>
      <c r="L5640" s="164">
        <v>1</v>
      </c>
      <c r="M5640" s="16">
        <v>0</v>
      </c>
      <c r="N5640" s="13">
        <v>46181</v>
      </c>
    </row>
    <row r="5641" spans="1:14" x14ac:dyDescent="0.15">
      <c r="A5641" s="163" t="s">
        <v>828</v>
      </c>
      <c r="B5641" s="164">
        <v>10380</v>
      </c>
      <c r="C5641" s="163" t="s">
        <v>9</v>
      </c>
      <c r="D5641" s="164">
        <v>1</v>
      </c>
      <c r="E5641" s="7">
        <v>230</v>
      </c>
      <c r="F5641" s="7">
        <v>0</v>
      </c>
      <c r="G5641" s="7">
        <v>0</v>
      </c>
      <c r="H5641" s="7">
        <v>38.1</v>
      </c>
      <c r="I5641" s="7">
        <v>191.9</v>
      </c>
      <c r="J5641" s="7">
        <v>0</v>
      </c>
      <c r="K5641" s="7">
        <v>191.9</v>
      </c>
      <c r="L5641" s="164">
        <v>1</v>
      </c>
      <c r="M5641" s="16">
        <v>0</v>
      </c>
      <c r="N5641" s="13">
        <v>46181</v>
      </c>
    </row>
    <row r="5642" spans="1:14" x14ac:dyDescent="0.15">
      <c r="A5642" s="163" t="s">
        <v>509</v>
      </c>
      <c r="B5642" s="164">
        <v>10364</v>
      </c>
      <c r="C5642" s="163" t="s">
        <v>9</v>
      </c>
      <c r="D5642" s="164">
        <v>2</v>
      </c>
      <c r="E5642" s="7">
        <v>660</v>
      </c>
      <c r="F5642" s="7">
        <v>0</v>
      </c>
      <c r="G5642" s="7">
        <v>0</v>
      </c>
      <c r="H5642" s="7">
        <v>0</v>
      </c>
      <c r="I5642" s="7">
        <v>660</v>
      </c>
      <c r="J5642" s="7">
        <v>0</v>
      </c>
      <c r="K5642" s="7">
        <v>660</v>
      </c>
      <c r="L5642" s="164">
        <v>1</v>
      </c>
      <c r="M5642" s="16">
        <v>0</v>
      </c>
      <c r="N5642" s="13">
        <v>46181</v>
      </c>
    </row>
    <row r="5643" spans="1:14" x14ac:dyDescent="0.15">
      <c r="A5643" s="163" t="s">
        <v>529</v>
      </c>
      <c r="B5643" s="164">
        <v>10353</v>
      </c>
      <c r="C5643" s="163" t="s">
        <v>19</v>
      </c>
      <c r="D5643" s="164">
        <v>2</v>
      </c>
      <c r="E5643" s="7">
        <v>700</v>
      </c>
      <c r="F5643" s="7">
        <v>0</v>
      </c>
      <c r="G5643" s="7">
        <v>0</v>
      </c>
      <c r="H5643" s="7">
        <v>0</v>
      </c>
      <c r="I5643" s="7">
        <v>700</v>
      </c>
      <c r="J5643" s="7">
        <v>0</v>
      </c>
      <c r="K5643" s="7">
        <v>700</v>
      </c>
      <c r="L5643" s="164">
        <v>1</v>
      </c>
      <c r="M5643" s="16">
        <v>0</v>
      </c>
      <c r="N5643" s="13">
        <v>46181</v>
      </c>
    </row>
    <row r="5644" spans="1:14" x14ac:dyDescent="0.15">
      <c r="A5644" s="163" t="s">
        <v>511</v>
      </c>
      <c r="B5644" s="164">
        <v>10227</v>
      </c>
      <c r="C5644" s="163" t="s">
        <v>19</v>
      </c>
      <c r="D5644" s="164">
        <v>1</v>
      </c>
      <c r="E5644" s="7">
        <v>385</v>
      </c>
      <c r="F5644" s="7">
        <v>0</v>
      </c>
      <c r="G5644" s="7">
        <v>0</v>
      </c>
      <c r="H5644" s="7">
        <v>0</v>
      </c>
      <c r="I5644" s="7">
        <v>385</v>
      </c>
      <c r="J5644" s="7">
        <v>0</v>
      </c>
      <c r="K5644" s="7">
        <v>385</v>
      </c>
      <c r="L5644" s="164">
        <v>1</v>
      </c>
      <c r="M5644" s="16">
        <v>0</v>
      </c>
      <c r="N5644" s="13">
        <v>46181</v>
      </c>
    </row>
    <row r="5645" spans="1:14" x14ac:dyDescent="0.15">
      <c r="A5645" s="163" t="s">
        <v>466</v>
      </c>
      <c r="B5645" s="164">
        <v>10749</v>
      </c>
      <c r="C5645" s="163" t="s">
        <v>727</v>
      </c>
      <c r="D5645" s="164">
        <v>7</v>
      </c>
      <c r="E5645" s="7">
        <v>1253</v>
      </c>
      <c r="F5645" s="7">
        <v>0</v>
      </c>
      <c r="G5645" s="7">
        <v>0</v>
      </c>
      <c r="H5645" s="7">
        <v>0</v>
      </c>
      <c r="I5645" s="7">
        <v>1253</v>
      </c>
      <c r="J5645" s="7">
        <v>0</v>
      </c>
      <c r="K5645" s="7">
        <v>1253</v>
      </c>
      <c r="L5645" s="164">
        <v>1</v>
      </c>
      <c r="M5645" s="16">
        <v>0</v>
      </c>
      <c r="N5645" s="13">
        <v>46182</v>
      </c>
    </row>
    <row r="5646" spans="1:14" x14ac:dyDescent="0.15">
      <c r="A5646" s="163" t="s">
        <v>477</v>
      </c>
      <c r="B5646" s="164">
        <v>10449</v>
      </c>
      <c r="C5646" s="163" t="s">
        <v>38</v>
      </c>
      <c r="D5646" s="164">
        <v>1</v>
      </c>
      <c r="E5646" s="7">
        <v>260</v>
      </c>
      <c r="F5646" s="7">
        <v>0</v>
      </c>
      <c r="G5646" s="7">
        <v>0</v>
      </c>
      <c r="H5646" s="7">
        <v>0</v>
      </c>
      <c r="I5646" s="7">
        <v>260</v>
      </c>
      <c r="J5646" s="7">
        <v>0</v>
      </c>
      <c r="K5646" s="7">
        <v>260</v>
      </c>
      <c r="L5646" s="164">
        <v>1</v>
      </c>
      <c r="M5646" s="16">
        <v>0</v>
      </c>
      <c r="N5646" s="13">
        <v>46182</v>
      </c>
    </row>
    <row r="5647" spans="1:14" x14ac:dyDescent="0.15">
      <c r="A5647" s="163" t="s">
        <v>592</v>
      </c>
      <c r="B5647" s="164">
        <v>10453</v>
      </c>
      <c r="C5647" s="163" t="s">
        <v>38</v>
      </c>
      <c r="D5647" s="164">
        <v>6</v>
      </c>
      <c r="E5647" s="7">
        <v>2220</v>
      </c>
      <c r="F5647" s="7">
        <v>0</v>
      </c>
      <c r="G5647" s="7">
        <v>0</v>
      </c>
      <c r="H5647" s="7">
        <v>0</v>
      </c>
      <c r="I5647" s="7">
        <v>2220</v>
      </c>
      <c r="J5647" s="7">
        <v>0</v>
      </c>
      <c r="K5647" s="7">
        <v>2220</v>
      </c>
      <c r="L5647" s="164">
        <v>1</v>
      </c>
      <c r="M5647" s="16">
        <v>0</v>
      </c>
      <c r="N5647" s="13">
        <v>46182</v>
      </c>
    </row>
    <row r="5648" spans="1:14" x14ac:dyDescent="0.15">
      <c r="A5648" s="163" t="s">
        <v>478</v>
      </c>
      <c r="B5648" s="164">
        <v>10461</v>
      </c>
      <c r="C5648" s="163" t="s">
        <v>38</v>
      </c>
      <c r="D5648" s="164">
        <v>2</v>
      </c>
      <c r="E5648" s="7">
        <v>550</v>
      </c>
      <c r="F5648" s="7">
        <v>0</v>
      </c>
      <c r="G5648" s="7">
        <v>0</v>
      </c>
      <c r="H5648" s="7">
        <v>0</v>
      </c>
      <c r="I5648" s="7">
        <v>550</v>
      </c>
      <c r="J5648" s="7">
        <v>0</v>
      </c>
      <c r="K5648" s="7">
        <v>550</v>
      </c>
      <c r="L5648" s="164">
        <v>1</v>
      </c>
      <c r="M5648" s="16">
        <v>0</v>
      </c>
      <c r="N5648" s="13">
        <v>46182</v>
      </c>
    </row>
    <row r="5649" spans="1:14" x14ac:dyDescent="0.15">
      <c r="A5649" s="163" t="s">
        <v>479</v>
      </c>
      <c r="B5649" s="164">
        <v>10396</v>
      </c>
      <c r="C5649" s="163" t="s">
        <v>32</v>
      </c>
      <c r="D5649" s="164">
        <v>1</v>
      </c>
      <c r="E5649" s="7">
        <v>555</v>
      </c>
      <c r="F5649" s="7">
        <v>0</v>
      </c>
      <c r="G5649" s="7">
        <v>0</v>
      </c>
      <c r="H5649" s="7">
        <v>0</v>
      </c>
      <c r="I5649" s="7">
        <v>555</v>
      </c>
      <c r="J5649" s="7">
        <v>0</v>
      </c>
      <c r="K5649" s="7">
        <v>555</v>
      </c>
      <c r="L5649" s="164">
        <v>1</v>
      </c>
      <c r="M5649" s="16">
        <v>0</v>
      </c>
      <c r="N5649" s="13">
        <v>46182</v>
      </c>
    </row>
    <row r="5650" spans="1:14" x14ac:dyDescent="0.15">
      <c r="A5650" s="163" t="s">
        <v>584</v>
      </c>
      <c r="B5650" s="164">
        <v>10069</v>
      </c>
      <c r="C5650" s="163" t="s">
        <v>481</v>
      </c>
      <c r="D5650" s="164">
        <v>1</v>
      </c>
      <c r="E5650" s="7">
        <v>355</v>
      </c>
      <c r="F5650" s="7">
        <v>0</v>
      </c>
      <c r="G5650" s="7">
        <v>0</v>
      </c>
      <c r="H5650" s="7">
        <v>0</v>
      </c>
      <c r="I5650" s="7">
        <v>355</v>
      </c>
      <c r="J5650" s="7">
        <v>0</v>
      </c>
      <c r="K5650" s="7">
        <v>355</v>
      </c>
      <c r="L5650" s="164">
        <v>1</v>
      </c>
      <c r="M5650" s="16">
        <v>0</v>
      </c>
      <c r="N5650" s="13">
        <v>46182</v>
      </c>
    </row>
    <row r="5651" spans="1:14" x14ac:dyDescent="0.15">
      <c r="A5651" s="163" t="s">
        <v>518</v>
      </c>
      <c r="B5651" s="164">
        <v>10145</v>
      </c>
      <c r="C5651" s="163" t="s">
        <v>519</v>
      </c>
      <c r="D5651" s="164">
        <v>1</v>
      </c>
      <c r="E5651" s="7">
        <v>370</v>
      </c>
      <c r="F5651" s="7">
        <v>0</v>
      </c>
      <c r="G5651" s="7">
        <v>0</v>
      </c>
      <c r="H5651" s="7">
        <v>0</v>
      </c>
      <c r="I5651" s="7">
        <v>370</v>
      </c>
      <c r="J5651" s="7">
        <v>0</v>
      </c>
      <c r="K5651" s="7">
        <v>370</v>
      </c>
      <c r="L5651" s="164">
        <v>1</v>
      </c>
      <c r="M5651" s="16">
        <v>0</v>
      </c>
      <c r="N5651" s="13">
        <v>46182</v>
      </c>
    </row>
    <row r="5652" spans="1:14" x14ac:dyDescent="0.15">
      <c r="A5652" s="163" t="s">
        <v>503</v>
      </c>
      <c r="B5652" s="164">
        <v>10044</v>
      </c>
      <c r="C5652" s="163" t="s">
        <v>481</v>
      </c>
      <c r="D5652" s="164">
        <v>5</v>
      </c>
      <c r="E5652" s="7">
        <v>1300</v>
      </c>
      <c r="F5652" s="7">
        <v>0</v>
      </c>
      <c r="G5652" s="7">
        <v>0</v>
      </c>
      <c r="H5652" s="7">
        <v>0</v>
      </c>
      <c r="I5652" s="7">
        <v>1300</v>
      </c>
      <c r="J5652" s="7">
        <v>0</v>
      </c>
      <c r="K5652" s="7">
        <v>1300</v>
      </c>
      <c r="L5652" s="164">
        <v>1</v>
      </c>
      <c r="M5652" s="16">
        <v>0</v>
      </c>
      <c r="N5652" s="13">
        <v>46182</v>
      </c>
    </row>
    <row r="5653" spans="1:14" x14ac:dyDescent="0.15">
      <c r="A5653" s="163" t="s">
        <v>574</v>
      </c>
      <c r="B5653" s="164">
        <v>10052</v>
      </c>
      <c r="C5653" s="163" t="s">
        <v>481</v>
      </c>
      <c r="D5653" s="164">
        <v>1</v>
      </c>
      <c r="E5653" s="7">
        <v>340</v>
      </c>
      <c r="F5653" s="7">
        <v>0</v>
      </c>
      <c r="G5653" s="7">
        <v>0</v>
      </c>
      <c r="H5653" s="7">
        <v>0</v>
      </c>
      <c r="I5653" s="7">
        <v>340</v>
      </c>
      <c r="J5653" s="7">
        <v>0</v>
      </c>
      <c r="K5653" s="7">
        <v>340</v>
      </c>
      <c r="L5653" s="164">
        <v>1</v>
      </c>
      <c r="M5653" s="16">
        <v>0</v>
      </c>
      <c r="N5653" s="13">
        <v>46182</v>
      </c>
    </row>
    <row r="5654" spans="1:14" x14ac:dyDescent="0.15">
      <c r="A5654" s="163" t="s">
        <v>504</v>
      </c>
      <c r="B5654" s="164">
        <v>10125</v>
      </c>
      <c r="C5654" s="163" t="s">
        <v>483</v>
      </c>
      <c r="D5654" s="164">
        <v>1</v>
      </c>
      <c r="E5654" s="7">
        <v>275</v>
      </c>
      <c r="F5654" s="7">
        <v>0</v>
      </c>
      <c r="G5654" s="7">
        <v>0</v>
      </c>
      <c r="H5654" s="7">
        <v>0</v>
      </c>
      <c r="I5654" s="7">
        <v>275</v>
      </c>
      <c r="J5654" s="7">
        <v>0</v>
      </c>
      <c r="K5654" s="7">
        <v>275</v>
      </c>
      <c r="L5654" s="164">
        <v>1</v>
      </c>
      <c r="M5654" s="16">
        <v>0</v>
      </c>
      <c r="N5654" s="13">
        <v>46182</v>
      </c>
    </row>
    <row r="5655" spans="1:14" x14ac:dyDescent="0.15">
      <c r="A5655" s="163" t="s">
        <v>539</v>
      </c>
      <c r="B5655" s="164">
        <v>10130</v>
      </c>
      <c r="C5655" s="163" t="s">
        <v>483</v>
      </c>
      <c r="D5655" s="164">
        <v>1</v>
      </c>
      <c r="E5655" s="7">
        <v>385</v>
      </c>
      <c r="F5655" s="7">
        <v>0</v>
      </c>
      <c r="G5655" s="7">
        <v>0</v>
      </c>
      <c r="H5655" s="7">
        <v>0</v>
      </c>
      <c r="I5655" s="7">
        <v>385</v>
      </c>
      <c r="J5655" s="7">
        <v>0</v>
      </c>
      <c r="K5655" s="7">
        <v>385</v>
      </c>
      <c r="L5655" s="164">
        <v>1</v>
      </c>
      <c r="M5655" s="16">
        <v>0</v>
      </c>
      <c r="N5655" s="13">
        <v>46182</v>
      </c>
    </row>
    <row r="5656" spans="1:14" x14ac:dyDescent="0.15">
      <c r="A5656" s="163" t="s">
        <v>521</v>
      </c>
      <c r="B5656" s="164">
        <v>10095</v>
      </c>
      <c r="C5656" s="163" t="s">
        <v>483</v>
      </c>
      <c r="D5656" s="164">
        <v>8</v>
      </c>
      <c r="E5656" s="7">
        <v>2080</v>
      </c>
      <c r="F5656" s="7">
        <v>0</v>
      </c>
      <c r="G5656" s="7">
        <v>0</v>
      </c>
      <c r="H5656" s="7">
        <v>0</v>
      </c>
      <c r="I5656" s="7">
        <v>2080</v>
      </c>
      <c r="J5656" s="7">
        <v>0</v>
      </c>
      <c r="K5656" s="7">
        <v>2080</v>
      </c>
      <c r="L5656" s="164">
        <v>1</v>
      </c>
      <c r="M5656" s="16">
        <v>0</v>
      </c>
      <c r="N5656" s="13">
        <v>46182</v>
      </c>
    </row>
    <row r="5657" spans="1:14" x14ac:dyDescent="0.15">
      <c r="A5657" s="163" t="s">
        <v>610</v>
      </c>
      <c r="B5657" s="164">
        <v>10092</v>
      </c>
      <c r="C5657" s="163" t="s">
        <v>481</v>
      </c>
      <c r="D5657" s="164">
        <v>1</v>
      </c>
      <c r="E5657" s="7">
        <v>385</v>
      </c>
      <c r="F5657" s="7">
        <v>0</v>
      </c>
      <c r="G5657" s="7">
        <v>0</v>
      </c>
      <c r="H5657" s="7">
        <v>0</v>
      </c>
      <c r="I5657" s="7">
        <v>385</v>
      </c>
      <c r="J5657" s="7">
        <v>0</v>
      </c>
      <c r="K5657" s="7">
        <v>385</v>
      </c>
      <c r="L5657" s="164">
        <v>1</v>
      </c>
      <c r="M5657" s="16">
        <v>0</v>
      </c>
      <c r="N5657" s="13">
        <v>46182</v>
      </c>
    </row>
    <row r="5658" spans="1:14" x14ac:dyDescent="0.15">
      <c r="A5658" s="163" t="s">
        <v>487</v>
      </c>
      <c r="B5658" s="164">
        <v>10442</v>
      </c>
      <c r="C5658" s="163" t="s">
        <v>99</v>
      </c>
      <c r="D5658" s="164">
        <v>2</v>
      </c>
      <c r="E5658" s="7">
        <v>166</v>
      </c>
      <c r="F5658" s="7">
        <v>0</v>
      </c>
      <c r="G5658" s="7">
        <v>0</v>
      </c>
      <c r="H5658" s="7">
        <v>0</v>
      </c>
      <c r="I5658" s="7">
        <v>166</v>
      </c>
      <c r="J5658" s="7">
        <v>0</v>
      </c>
      <c r="K5658" s="7">
        <v>166</v>
      </c>
      <c r="L5658" s="164">
        <v>1</v>
      </c>
      <c r="M5658" s="16">
        <v>0</v>
      </c>
      <c r="N5658" s="13">
        <v>46182</v>
      </c>
    </row>
    <row r="5659" spans="1:14" x14ac:dyDescent="0.15">
      <c r="A5659" s="163" t="s">
        <v>523</v>
      </c>
      <c r="B5659" s="164">
        <v>10446</v>
      </c>
      <c r="C5659" s="163" t="s">
        <v>99</v>
      </c>
      <c r="D5659" s="164">
        <v>1</v>
      </c>
      <c r="E5659" s="7">
        <v>195</v>
      </c>
      <c r="F5659" s="7">
        <v>0</v>
      </c>
      <c r="G5659" s="7">
        <v>0</v>
      </c>
      <c r="H5659" s="7">
        <v>0</v>
      </c>
      <c r="I5659" s="7">
        <v>195</v>
      </c>
      <c r="J5659" s="7">
        <v>0</v>
      </c>
      <c r="K5659" s="7">
        <v>195</v>
      </c>
      <c r="L5659" s="164">
        <v>1</v>
      </c>
      <c r="M5659" s="16">
        <v>0</v>
      </c>
      <c r="N5659" s="13">
        <v>46182</v>
      </c>
    </row>
    <row r="5660" spans="1:14" x14ac:dyDescent="0.15">
      <c r="A5660" s="163" t="s">
        <v>489</v>
      </c>
      <c r="B5660" s="164">
        <v>10445</v>
      </c>
      <c r="C5660" s="163" t="s">
        <v>99</v>
      </c>
      <c r="D5660" s="164">
        <v>2</v>
      </c>
      <c r="E5660" s="7">
        <v>390</v>
      </c>
      <c r="F5660" s="7">
        <v>0</v>
      </c>
      <c r="G5660" s="7">
        <v>0</v>
      </c>
      <c r="H5660" s="7">
        <v>0</v>
      </c>
      <c r="I5660" s="7">
        <v>390</v>
      </c>
      <c r="J5660" s="7">
        <v>0</v>
      </c>
      <c r="K5660" s="7">
        <v>390</v>
      </c>
      <c r="L5660" s="164">
        <v>1</v>
      </c>
      <c r="M5660" s="16">
        <v>0</v>
      </c>
      <c r="N5660" s="13">
        <v>46182</v>
      </c>
    </row>
    <row r="5661" spans="1:14" x14ac:dyDescent="0.15">
      <c r="A5661" s="163" t="s">
        <v>505</v>
      </c>
      <c r="B5661" s="164">
        <v>10470</v>
      </c>
      <c r="C5661" s="163" t="s">
        <v>5</v>
      </c>
      <c r="D5661" s="164">
        <v>1</v>
      </c>
      <c r="E5661" s="7">
        <v>275</v>
      </c>
      <c r="F5661" s="7">
        <v>0</v>
      </c>
      <c r="G5661" s="7">
        <v>0</v>
      </c>
      <c r="H5661" s="7">
        <v>0</v>
      </c>
      <c r="I5661" s="7">
        <v>275</v>
      </c>
      <c r="J5661" s="7">
        <v>0</v>
      </c>
      <c r="K5661" s="7">
        <v>275</v>
      </c>
      <c r="L5661" s="164">
        <v>1</v>
      </c>
      <c r="M5661" s="16">
        <v>0</v>
      </c>
      <c r="N5661" s="13">
        <v>46182</v>
      </c>
    </row>
    <row r="5662" spans="1:14" x14ac:dyDescent="0.15">
      <c r="A5662" s="163" t="s">
        <v>543</v>
      </c>
      <c r="B5662" s="164">
        <v>10222</v>
      </c>
      <c r="C5662" s="163" t="s">
        <v>491</v>
      </c>
      <c r="D5662" s="164">
        <v>1</v>
      </c>
      <c r="E5662" s="7">
        <v>235</v>
      </c>
      <c r="F5662" s="7">
        <v>0</v>
      </c>
      <c r="G5662" s="7">
        <v>0</v>
      </c>
      <c r="H5662" s="7">
        <v>0</v>
      </c>
      <c r="I5662" s="7">
        <v>235</v>
      </c>
      <c r="J5662" s="7">
        <v>0</v>
      </c>
      <c r="K5662" s="7">
        <v>235</v>
      </c>
      <c r="L5662" s="164">
        <v>1</v>
      </c>
      <c r="M5662" s="16">
        <v>0</v>
      </c>
      <c r="N5662" s="13">
        <v>46182</v>
      </c>
    </row>
    <row r="5663" spans="1:14" x14ac:dyDescent="0.15">
      <c r="A5663" s="163" t="s">
        <v>597</v>
      </c>
      <c r="B5663" s="164">
        <v>10215</v>
      </c>
      <c r="C5663" s="163" t="s">
        <v>491</v>
      </c>
      <c r="D5663" s="164">
        <v>2</v>
      </c>
      <c r="E5663" s="7">
        <v>450</v>
      </c>
      <c r="F5663" s="7">
        <v>0</v>
      </c>
      <c r="G5663" s="7">
        <v>0</v>
      </c>
      <c r="H5663" s="7">
        <v>0</v>
      </c>
      <c r="I5663" s="7">
        <v>450</v>
      </c>
      <c r="J5663" s="7">
        <v>0</v>
      </c>
      <c r="K5663" s="7">
        <v>450</v>
      </c>
      <c r="L5663" s="164">
        <v>1</v>
      </c>
      <c r="M5663" s="16">
        <v>0</v>
      </c>
      <c r="N5663" s="13">
        <v>46182</v>
      </c>
    </row>
    <row r="5664" spans="1:14" x14ac:dyDescent="0.15">
      <c r="A5664" s="163" t="s">
        <v>493</v>
      </c>
      <c r="B5664" s="164">
        <v>10264</v>
      </c>
      <c r="C5664" s="163" t="s">
        <v>9</v>
      </c>
      <c r="D5664" s="164">
        <v>2</v>
      </c>
      <c r="E5664" s="7">
        <v>380</v>
      </c>
      <c r="F5664" s="7">
        <v>0</v>
      </c>
      <c r="G5664" s="7">
        <v>0</v>
      </c>
      <c r="H5664" s="7">
        <v>0</v>
      </c>
      <c r="I5664" s="7">
        <v>380</v>
      </c>
      <c r="J5664" s="7">
        <v>0</v>
      </c>
      <c r="K5664" s="7">
        <v>380</v>
      </c>
      <c r="L5664" s="164">
        <v>1</v>
      </c>
      <c r="M5664" s="16">
        <v>0</v>
      </c>
      <c r="N5664" s="13">
        <v>46182</v>
      </c>
    </row>
    <row r="5665" spans="1:14" x14ac:dyDescent="0.15">
      <c r="A5665" s="163" t="s">
        <v>686</v>
      </c>
      <c r="B5665" s="164">
        <v>10366</v>
      </c>
      <c r="C5665" s="163" t="s">
        <v>9</v>
      </c>
      <c r="D5665" s="164">
        <v>1</v>
      </c>
      <c r="E5665" s="7">
        <v>270</v>
      </c>
      <c r="F5665" s="7">
        <v>0</v>
      </c>
      <c r="G5665" s="7">
        <v>0</v>
      </c>
      <c r="H5665" s="7">
        <v>0</v>
      </c>
      <c r="I5665" s="7">
        <v>270</v>
      </c>
      <c r="J5665" s="7">
        <v>0</v>
      </c>
      <c r="K5665" s="7">
        <v>270</v>
      </c>
      <c r="L5665" s="164">
        <v>1</v>
      </c>
      <c r="M5665" s="16">
        <v>0</v>
      </c>
      <c r="N5665" s="13">
        <v>46182</v>
      </c>
    </row>
    <row r="5666" spans="1:14" x14ac:dyDescent="0.15">
      <c r="A5666" s="163" t="s">
        <v>557</v>
      </c>
      <c r="B5666" s="164">
        <v>10368</v>
      </c>
      <c r="C5666" s="163" t="s">
        <v>9</v>
      </c>
      <c r="D5666" s="164">
        <v>1</v>
      </c>
      <c r="E5666" s="7">
        <v>265</v>
      </c>
      <c r="F5666" s="7">
        <v>0</v>
      </c>
      <c r="G5666" s="7">
        <v>0</v>
      </c>
      <c r="H5666" s="7">
        <v>0</v>
      </c>
      <c r="I5666" s="7">
        <v>265</v>
      </c>
      <c r="J5666" s="7">
        <v>0</v>
      </c>
      <c r="K5666" s="7">
        <v>265</v>
      </c>
      <c r="L5666" s="164">
        <v>1</v>
      </c>
      <c r="M5666" s="16">
        <v>0</v>
      </c>
      <c r="N5666" s="13">
        <v>46182</v>
      </c>
    </row>
    <row r="5667" spans="1:14" x14ac:dyDescent="0.15">
      <c r="A5667" s="163" t="s">
        <v>527</v>
      </c>
      <c r="B5667" s="164">
        <v>10382</v>
      </c>
      <c r="C5667" s="163" t="s">
        <v>9</v>
      </c>
      <c r="D5667" s="164">
        <v>1</v>
      </c>
      <c r="E5667" s="7">
        <v>235</v>
      </c>
      <c r="F5667" s="7">
        <v>0</v>
      </c>
      <c r="G5667" s="7">
        <v>0</v>
      </c>
      <c r="H5667" s="7">
        <v>0</v>
      </c>
      <c r="I5667" s="7">
        <v>235</v>
      </c>
      <c r="J5667" s="7">
        <v>0</v>
      </c>
      <c r="K5667" s="7">
        <v>235</v>
      </c>
      <c r="L5667" s="164">
        <v>1</v>
      </c>
      <c r="M5667" s="16">
        <v>0</v>
      </c>
      <c r="N5667" s="13">
        <v>46182</v>
      </c>
    </row>
    <row r="5668" spans="1:14" x14ac:dyDescent="0.15">
      <c r="A5668" s="163" t="s">
        <v>508</v>
      </c>
      <c r="B5668" s="164">
        <v>10370</v>
      </c>
      <c r="C5668" s="163" t="s">
        <v>9</v>
      </c>
      <c r="D5668" s="164">
        <v>1</v>
      </c>
      <c r="E5668" s="7">
        <v>310</v>
      </c>
      <c r="F5668" s="7">
        <v>0</v>
      </c>
      <c r="G5668" s="7">
        <v>0</v>
      </c>
      <c r="H5668" s="7">
        <v>0</v>
      </c>
      <c r="I5668" s="7">
        <v>310</v>
      </c>
      <c r="J5668" s="7">
        <v>0</v>
      </c>
      <c r="K5668" s="7">
        <v>310</v>
      </c>
      <c r="L5668" s="164">
        <v>1</v>
      </c>
      <c r="M5668" s="16">
        <v>0</v>
      </c>
      <c r="N5668" s="13">
        <v>46182</v>
      </c>
    </row>
    <row r="5669" spans="1:14" x14ac:dyDescent="0.15">
      <c r="A5669" s="163" t="s">
        <v>604</v>
      </c>
      <c r="B5669" s="164">
        <v>10685</v>
      </c>
      <c r="C5669" s="163" t="s">
        <v>9</v>
      </c>
      <c r="D5669" s="164">
        <v>1</v>
      </c>
      <c r="E5669" s="7">
        <v>225</v>
      </c>
      <c r="F5669" s="7">
        <v>0</v>
      </c>
      <c r="G5669" s="7">
        <v>0</v>
      </c>
      <c r="H5669" s="7">
        <v>0</v>
      </c>
      <c r="I5669" s="7">
        <v>225</v>
      </c>
      <c r="J5669" s="7">
        <v>0</v>
      </c>
      <c r="K5669" s="7">
        <v>225</v>
      </c>
      <c r="L5669" s="164">
        <v>1</v>
      </c>
      <c r="M5669" s="16">
        <v>0</v>
      </c>
      <c r="N5669" s="13">
        <v>46182</v>
      </c>
    </row>
    <row r="5670" spans="1:14" x14ac:dyDescent="0.15">
      <c r="A5670" s="163" t="s">
        <v>810</v>
      </c>
      <c r="B5670" s="164">
        <v>10480</v>
      </c>
      <c r="C5670" s="163" t="s">
        <v>77</v>
      </c>
      <c r="D5670" s="164">
        <v>1</v>
      </c>
      <c r="E5670" s="7">
        <v>4535</v>
      </c>
      <c r="F5670" s="7">
        <v>0</v>
      </c>
      <c r="G5670" s="7">
        <v>0</v>
      </c>
      <c r="H5670" s="7">
        <v>0</v>
      </c>
      <c r="I5670" s="7">
        <v>4535</v>
      </c>
      <c r="J5670" s="7">
        <v>0</v>
      </c>
      <c r="K5670" s="7">
        <v>4535</v>
      </c>
      <c r="L5670" s="164">
        <v>1</v>
      </c>
      <c r="M5670" s="16">
        <v>0</v>
      </c>
      <c r="N5670" s="13">
        <v>46182</v>
      </c>
    </row>
    <row r="5671" spans="1:14" x14ac:dyDescent="0.15">
      <c r="A5671" s="163" t="s">
        <v>496</v>
      </c>
      <c r="B5671" s="164">
        <v>10360</v>
      </c>
      <c r="C5671" s="163" t="s">
        <v>19</v>
      </c>
      <c r="D5671" s="164">
        <v>1</v>
      </c>
      <c r="E5671" s="7">
        <v>385</v>
      </c>
      <c r="F5671" s="7">
        <v>0</v>
      </c>
      <c r="G5671" s="7">
        <v>0</v>
      </c>
      <c r="H5671" s="7">
        <v>0</v>
      </c>
      <c r="I5671" s="7">
        <v>385</v>
      </c>
      <c r="J5671" s="7">
        <v>0</v>
      </c>
      <c r="K5671" s="7">
        <v>385</v>
      </c>
      <c r="L5671" s="164">
        <v>1</v>
      </c>
      <c r="M5671" s="16">
        <v>0</v>
      </c>
      <c r="N5671" s="13">
        <v>46182</v>
      </c>
    </row>
    <row r="5672" spans="1:14" x14ac:dyDescent="0.15">
      <c r="A5672" s="163" t="s">
        <v>498</v>
      </c>
      <c r="B5672" s="164">
        <v>10356</v>
      </c>
      <c r="C5672" s="163" t="s">
        <v>19</v>
      </c>
      <c r="D5672" s="164">
        <v>3</v>
      </c>
      <c r="E5672" s="7">
        <v>1080</v>
      </c>
      <c r="F5672" s="7">
        <v>0</v>
      </c>
      <c r="G5672" s="7">
        <v>0</v>
      </c>
      <c r="H5672" s="7">
        <v>0</v>
      </c>
      <c r="I5672" s="7">
        <v>1080</v>
      </c>
      <c r="J5672" s="7">
        <v>0</v>
      </c>
      <c r="K5672" s="7">
        <v>1080</v>
      </c>
      <c r="L5672" s="164">
        <v>1</v>
      </c>
      <c r="M5672" s="16">
        <v>0</v>
      </c>
      <c r="N5672" s="13">
        <v>46182</v>
      </c>
    </row>
    <row r="5673" spans="1:14" x14ac:dyDescent="0.15">
      <c r="A5673" s="163" t="s">
        <v>512</v>
      </c>
      <c r="B5673" s="164">
        <v>10427</v>
      </c>
      <c r="C5673" s="163" t="s">
        <v>12</v>
      </c>
      <c r="D5673" s="164">
        <v>4</v>
      </c>
      <c r="E5673" s="7">
        <v>1436</v>
      </c>
      <c r="F5673" s="7">
        <v>0</v>
      </c>
      <c r="G5673" s="7">
        <v>0</v>
      </c>
      <c r="H5673" s="7">
        <v>0</v>
      </c>
      <c r="I5673" s="7">
        <v>1436</v>
      </c>
      <c r="J5673" s="7">
        <v>0</v>
      </c>
      <c r="K5673" s="7">
        <v>1436</v>
      </c>
      <c r="L5673" s="164">
        <v>1</v>
      </c>
      <c r="M5673" s="16">
        <v>0</v>
      </c>
      <c r="N5673" s="13">
        <v>46182</v>
      </c>
    </row>
    <row r="5674" spans="1:14" x14ac:dyDescent="0.15">
      <c r="A5674" s="163" t="s">
        <v>617</v>
      </c>
      <c r="B5674" s="164">
        <v>10428</v>
      </c>
      <c r="C5674" s="163" t="s">
        <v>12</v>
      </c>
      <c r="D5674" s="164">
        <v>2</v>
      </c>
      <c r="E5674" s="7">
        <v>698</v>
      </c>
      <c r="F5674" s="7">
        <v>0</v>
      </c>
      <c r="G5674" s="7">
        <v>0</v>
      </c>
      <c r="H5674" s="7">
        <v>0</v>
      </c>
      <c r="I5674" s="7">
        <v>698</v>
      </c>
      <c r="J5674" s="7">
        <v>0</v>
      </c>
      <c r="K5674" s="7">
        <v>698</v>
      </c>
      <c r="L5674" s="164">
        <v>1</v>
      </c>
      <c r="M5674" s="16">
        <v>0</v>
      </c>
      <c r="N5674" s="13">
        <v>46182</v>
      </c>
    </row>
    <row r="5675" spans="1:14" x14ac:dyDescent="0.15">
      <c r="A5675" s="163" t="s">
        <v>499</v>
      </c>
      <c r="B5675" s="164">
        <v>10423</v>
      </c>
      <c r="C5675" s="163" t="s">
        <v>79</v>
      </c>
      <c r="D5675" s="164">
        <v>1</v>
      </c>
      <c r="E5675" s="7">
        <v>280</v>
      </c>
      <c r="F5675" s="7">
        <v>0</v>
      </c>
      <c r="G5675" s="7">
        <v>0</v>
      </c>
      <c r="H5675" s="7">
        <v>56</v>
      </c>
      <c r="I5675" s="7">
        <v>224</v>
      </c>
      <c r="J5675" s="7">
        <v>0</v>
      </c>
      <c r="K5675" s="7">
        <v>224</v>
      </c>
      <c r="L5675" s="164">
        <v>1</v>
      </c>
      <c r="M5675" s="16">
        <v>0</v>
      </c>
      <c r="N5675" s="13">
        <v>46182</v>
      </c>
    </row>
    <row r="5676" spans="1:14" x14ac:dyDescent="0.15">
      <c r="A5676" s="163" t="s">
        <v>466</v>
      </c>
      <c r="B5676" s="164">
        <v>10749</v>
      </c>
      <c r="C5676" s="163" t="s">
        <v>727</v>
      </c>
      <c r="D5676" s="164">
        <v>2</v>
      </c>
      <c r="E5676" s="7">
        <v>358</v>
      </c>
      <c r="F5676" s="7">
        <v>0</v>
      </c>
      <c r="G5676" s="7">
        <v>0</v>
      </c>
      <c r="H5676" s="7">
        <v>0</v>
      </c>
      <c r="I5676" s="7">
        <v>358</v>
      </c>
      <c r="J5676" s="7">
        <v>0</v>
      </c>
      <c r="K5676" s="7">
        <v>358</v>
      </c>
      <c r="L5676" s="164">
        <v>1</v>
      </c>
      <c r="M5676" s="16">
        <v>0</v>
      </c>
      <c r="N5676" s="13">
        <v>46183</v>
      </c>
    </row>
    <row r="5677" spans="1:14" x14ac:dyDescent="0.15">
      <c r="A5677" s="163" t="s">
        <v>502</v>
      </c>
      <c r="B5677" s="164">
        <v>10240</v>
      </c>
      <c r="C5677" s="163" t="s">
        <v>38</v>
      </c>
      <c r="D5677" s="164">
        <v>1</v>
      </c>
      <c r="E5677" s="7">
        <v>95</v>
      </c>
      <c r="F5677" s="7">
        <v>0</v>
      </c>
      <c r="G5677" s="7">
        <v>0</v>
      </c>
      <c r="H5677" s="7">
        <v>7.57</v>
      </c>
      <c r="I5677" s="7">
        <v>87.43</v>
      </c>
      <c r="J5677" s="7">
        <v>0</v>
      </c>
      <c r="K5677" s="7">
        <v>87.43</v>
      </c>
      <c r="L5677" s="164">
        <v>1</v>
      </c>
      <c r="M5677" s="16">
        <v>0</v>
      </c>
      <c r="N5677" s="13">
        <v>46183</v>
      </c>
    </row>
    <row r="5678" spans="1:14" x14ac:dyDescent="0.15">
      <c r="A5678" s="163" t="s">
        <v>680</v>
      </c>
      <c r="B5678" s="164">
        <v>10152</v>
      </c>
      <c r="C5678" s="163" t="s">
        <v>519</v>
      </c>
      <c r="D5678" s="164">
        <v>1</v>
      </c>
      <c r="E5678" s="7">
        <v>350</v>
      </c>
      <c r="F5678" s="7">
        <v>0</v>
      </c>
      <c r="G5678" s="7">
        <v>0</v>
      </c>
      <c r="H5678" s="7">
        <v>15.33</v>
      </c>
      <c r="I5678" s="7">
        <v>334.67</v>
      </c>
      <c r="J5678" s="7">
        <v>0</v>
      </c>
      <c r="K5678" s="7">
        <v>334.67</v>
      </c>
      <c r="L5678" s="164">
        <v>1</v>
      </c>
      <c r="M5678" s="16">
        <v>0</v>
      </c>
      <c r="N5678" s="13">
        <v>46183</v>
      </c>
    </row>
    <row r="5679" spans="1:14" x14ac:dyDescent="0.15">
      <c r="A5679" s="163" t="s">
        <v>559</v>
      </c>
      <c r="B5679" s="164">
        <v>10168</v>
      </c>
      <c r="C5679" s="163" t="s">
        <v>519</v>
      </c>
      <c r="D5679" s="164">
        <v>1</v>
      </c>
      <c r="E5679" s="7">
        <v>385</v>
      </c>
      <c r="F5679" s="7">
        <v>0</v>
      </c>
      <c r="G5679" s="7">
        <v>0</v>
      </c>
      <c r="H5679" s="7">
        <v>16.86</v>
      </c>
      <c r="I5679" s="7">
        <v>368.14</v>
      </c>
      <c r="J5679" s="7">
        <v>0</v>
      </c>
      <c r="K5679" s="7">
        <v>368.14</v>
      </c>
      <c r="L5679" s="164">
        <v>1</v>
      </c>
      <c r="M5679" s="16">
        <v>0</v>
      </c>
      <c r="N5679" s="13">
        <v>46183</v>
      </c>
    </row>
    <row r="5680" spans="1:14" x14ac:dyDescent="0.15">
      <c r="A5680" s="163" t="s">
        <v>517</v>
      </c>
      <c r="B5680" s="164">
        <v>10070</v>
      </c>
      <c r="C5680" s="163" t="s">
        <v>481</v>
      </c>
      <c r="D5680" s="164">
        <v>1</v>
      </c>
      <c r="E5680" s="7">
        <v>275</v>
      </c>
      <c r="F5680" s="7">
        <v>0</v>
      </c>
      <c r="G5680" s="7">
        <v>0</v>
      </c>
      <c r="H5680" s="7">
        <v>34.85</v>
      </c>
      <c r="I5680" s="7">
        <v>240.15</v>
      </c>
      <c r="J5680" s="7">
        <v>0</v>
      </c>
      <c r="K5680" s="7">
        <v>240.15</v>
      </c>
      <c r="L5680" s="164">
        <v>1</v>
      </c>
      <c r="M5680" s="16">
        <v>0</v>
      </c>
      <c r="N5680" s="13">
        <v>46183</v>
      </c>
    </row>
    <row r="5681" spans="1:14" x14ac:dyDescent="0.15">
      <c r="A5681" s="163" t="s">
        <v>538</v>
      </c>
      <c r="B5681" s="164">
        <v>10645</v>
      </c>
      <c r="C5681" s="163" t="s">
        <v>519</v>
      </c>
      <c r="D5681" s="164">
        <v>2</v>
      </c>
      <c r="E5681" s="7">
        <v>680</v>
      </c>
      <c r="F5681" s="7">
        <v>0</v>
      </c>
      <c r="G5681" s="7">
        <v>0</v>
      </c>
      <c r="H5681" s="7">
        <v>32.11</v>
      </c>
      <c r="I5681" s="7">
        <v>647.89</v>
      </c>
      <c r="J5681" s="7">
        <v>0</v>
      </c>
      <c r="K5681" s="7">
        <v>647.89</v>
      </c>
      <c r="L5681" s="164">
        <v>1</v>
      </c>
      <c r="M5681" s="16">
        <v>0</v>
      </c>
      <c r="N5681" s="13">
        <v>46183</v>
      </c>
    </row>
    <row r="5682" spans="1:14" x14ac:dyDescent="0.15">
      <c r="A5682" s="163" t="s">
        <v>503</v>
      </c>
      <c r="B5682" s="164">
        <v>10044</v>
      </c>
      <c r="C5682" s="163" t="s">
        <v>481</v>
      </c>
      <c r="D5682" s="164">
        <v>1</v>
      </c>
      <c r="E5682" s="7">
        <v>260</v>
      </c>
      <c r="F5682" s="7">
        <v>0</v>
      </c>
      <c r="G5682" s="7">
        <v>0</v>
      </c>
      <c r="H5682" s="7">
        <v>0</v>
      </c>
      <c r="I5682" s="7">
        <v>260</v>
      </c>
      <c r="J5682" s="7">
        <v>0</v>
      </c>
      <c r="K5682" s="7">
        <v>260</v>
      </c>
      <c r="L5682" s="164">
        <v>1</v>
      </c>
      <c r="M5682" s="16">
        <v>0</v>
      </c>
      <c r="N5682" s="13">
        <v>46183</v>
      </c>
    </row>
    <row r="5683" spans="1:14" x14ac:dyDescent="0.15">
      <c r="A5683" s="163" t="s">
        <v>574</v>
      </c>
      <c r="B5683" s="164">
        <v>10052</v>
      </c>
      <c r="C5683" s="163" t="s">
        <v>481</v>
      </c>
      <c r="D5683" s="164">
        <v>1</v>
      </c>
      <c r="E5683" s="7">
        <v>340</v>
      </c>
      <c r="F5683" s="7">
        <v>0</v>
      </c>
      <c r="G5683" s="7">
        <v>0</v>
      </c>
      <c r="H5683" s="7">
        <v>0</v>
      </c>
      <c r="I5683" s="7">
        <v>340</v>
      </c>
      <c r="J5683" s="7">
        <v>0</v>
      </c>
      <c r="K5683" s="7">
        <v>340</v>
      </c>
      <c r="L5683" s="164">
        <v>1</v>
      </c>
      <c r="M5683" s="16">
        <v>0</v>
      </c>
      <c r="N5683" s="13">
        <v>46183</v>
      </c>
    </row>
    <row r="5684" spans="1:14" x14ac:dyDescent="0.15">
      <c r="A5684" s="163" t="s">
        <v>482</v>
      </c>
      <c r="B5684" s="164">
        <v>10109</v>
      </c>
      <c r="C5684" s="163" t="s">
        <v>483</v>
      </c>
      <c r="D5684" s="164">
        <v>1</v>
      </c>
      <c r="E5684" s="7">
        <v>275</v>
      </c>
      <c r="F5684" s="7">
        <v>0</v>
      </c>
      <c r="G5684" s="7">
        <v>0</v>
      </c>
      <c r="H5684" s="7">
        <v>0</v>
      </c>
      <c r="I5684" s="7">
        <v>275</v>
      </c>
      <c r="J5684" s="7">
        <v>0</v>
      </c>
      <c r="K5684" s="7">
        <v>275</v>
      </c>
      <c r="L5684" s="164">
        <v>1</v>
      </c>
      <c r="M5684" s="16">
        <v>0</v>
      </c>
      <c r="N5684" s="13">
        <v>46183</v>
      </c>
    </row>
    <row r="5685" spans="1:14" x14ac:dyDescent="0.15">
      <c r="A5685" s="163" t="s">
        <v>579</v>
      </c>
      <c r="B5685" s="164">
        <v>10062</v>
      </c>
      <c r="C5685" s="163" t="s">
        <v>481</v>
      </c>
      <c r="D5685" s="164">
        <v>1</v>
      </c>
      <c r="E5685" s="7">
        <v>275</v>
      </c>
      <c r="F5685" s="7">
        <v>0</v>
      </c>
      <c r="G5685" s="7">
        <v>0</v>
      </c>
      <c r="H5685" s="7">
        <v>0</v>
      </c>
      <c r="I5685" s="7">
        <v>275</v>
      </c>
      <c r="J5685" s="7">
        <v>0</v>
      </c>
      <c r="K5685" s="7">
        <v>275</v>
      </c>
      <c r="L5685" s="164">
        <v>1</v>
      </c>
      <c r="M5685" s="16">
        <v>0</v>
      </c>
      <c r="N5685" s="13">
        <v>46183</v>
      </c>
    </row>
    <row r="5686" spans="1:14" x14ac:dyDescent="0.15">
      <c r="A5686" s="163" t="s">
        <v>487</v>
      </c>
      <c r="B5686" s="164">
        <v>10442</v>
      </c>
      <c r="C5686" s="163" t="s">
        <v>99</v>
      </c>
      <c r="D5686" s="164">
        <v>2</v>
      </c>
      <c r="E5686" s="7">
        <v>166</v>
      </c>
      <c r="F5686" s="7">
        <v>0</v>
      </c>
      <c r="G5686" s="7">
        <v>0</v>
      </c>
      <c r="H5686" s="7">
        <v>7.26</v>
      </c>
      <c r="I5686" s="7">
        <v>158.74</v>
      </c>
      <c r="J5686" s="7">
        <v>0</v>
      </c>
      <c r="K5686" s="7">
        <v>158.74</v>
      </c>
      <c r="L5686" s="164">
        <v>1</v>
      </c>
      <c r="M5686" s="16">
        <v>0</v>
      </c>
      <c r="N5686" s="13">
        <v>46183</v>
      </c>
    </row>
    <row r="5687" spans="1:14" x14ac:dyDescent="0.15">
      <c r="A5687" s="163" t="s">
        <v>524</v>
      </c>
      <c r="B5687" s="164">
        <v>10443</v>
      </c>
      <c r="C5687" s="163" t="s">
        <v>99</v>
      </c>
      <c r="D5687" s="164">
        <v>1</v>
      </c>
      <c r="E5687" s="7">
        <v>75</v>
      </c>
      <c r="F5687" s="7">
        <v>0</v>
      </c>
      <c r="G5687" s="7">
        <v>0</v>
      </c>
      <c r="H5687" s="7">
        <v>5.98</v>
      </c>
      <c r="I5687" s="7">
        <v>69.02</v>
      </c>
      <c r="J5687" s="7">
        <v>0</v>
      </c>
      <c r="K5687" s="7">
        <v>69.02</v>
      </c>
      <c r="L5687" s="164">
        <v>1</v>
      </c>
      <c r="M5687" s="16">
        <v>0</v>
      </c>
      <c r="N5687" s="13">
        <v>46183</v>
      </c>
    </row>
    <row r="5688" spans="1:14" x14ac:dyDescent="0.15">
      <c r="A5688" s="163" t="s">
        <v>757</v>
      </c>
      <c r="B5688" s="164">
        <v>10488</v>
      </c>
      <c r="C5688" s="163" t="s">
        <v>99</v>
      </c>
      <c r="D5688" s="164">
        <v>1</v>
      </c>
      <c r="E5688" s="7">
        <v>135</v>
      </c>
      <c r="F5688" s="7">
        <v>0</v>
      </c>
      <c r="G5688" s="7">
        <v>0</v>
      </c>
      <c r="H5688" s="7">
        <v>5.91</v>
      </c>
      <c r="I5688" s="7">
        <v>129.09</v>
      </c>
      <c r="J5688" s="7">
        <v>0</v>
      </c>
      <c r="K5688" s="7">
        <v>129.09</v>
      </c>
      <c r="L5688" s="164">
        <v>1</v>
      </c>
      <c r="M5688" s="16">
        <v>0</v>
      </c>
      <c r="N5688" s="13">
        <v>46183</v>
      </c>
    </row>
    <row r="5689" spans="1:14" x14ac:dyDescent="0.15">
      <c r="A5689" s="163" t="s">
        <v>555</v>
      </c>
      <c r="B5689" s="164">
        <v>10473</v>
      </c>
      <c r="C5689" s="163" t="s">
        <v>5</v>
      </c>
      <c r="D5689" s="164">
        <v>1</v>
      </c>
      <c r="E5689" s="7">
        <v>395</v>
      </c>
      <c r="F5689" s="7">
        <v>0</v>
      </c>
      <c r="G5689" s="7">
        <v>0</v>
      </c>
      <c r="H5689" s="7">
        <v>37.31</v>
      </c>
      <c r="I5689" s="7">
        <v>357.69</v>
      </c>
      <c r="J5689" s="7">
        <v>0</v>
      </c>
      <c r="K5689" s="7">
        <v>357.69</v>
      </c>
      <c r="L5689" s="164">
        <v>1</v>
      </c>
      <c r="M5689" s="16">
        <v>0</v>
      </c>
      <c r="N5689" s="13">
        <v>46183</v>
      </c>
    </row>
    <row r="5690" spans="1:14" x14ac:dyDescent="0.15">
      <c r="A5690" s="163" t="s">
        <v>505</v>
      </c>
      <c r="B5690" s="164">
        <v>10470</v>
      </c>
      <c r="C5690" s="163" t="s">
        <v>5</v>
      </c>
      <c r="D5690" s="164">
        <v>1</v>
      </c>
      <c r="E5690" s="7">
        <v>275</v>
      </c>
      <c r="F5690" s="7">
        <v>0</v>
      </c>
      <c r="G5690" s="7">
        <v>0</v>
      </c>
      <c r="H5690" s="7">
        <v>21.92</v>
      </c>
      <c r="I5690" s="7">
        <v>253.08</v>
      </c>
      <c r="J5690" s="7">
        <v>0</v>
      </c>
      <c r="K5690" s="7">
        <v>253.08</v>
      </c>
      <c r="L5690" s="164">
        <v>1</v>
      </c>
      <c r="M5690" s="16">
        <v>0</v>
      </c>
      <c r="N5690" s="13">
        <v>46183</v>
      </c>
    </row>
    <row r="5691" spans="1:14" x14ac:dyDescent="0.15">
      <c r="A5691" s="163" t="s">
        <v>626</v>
      </c>
      <c r="B5691" s="164">
        <v>10471</v>
      </c>
      <c r="C5691" s="163" t="s">
        <v>5</v>
      </c>
      <c r="D5691" s="164">
        <v>2</v>
      </c>
      <c r="E5691" s="7">
        <v>990</v>
      </c>
      <c r="F5691" s="7">
        <v>0</v>
      </c>
      <c r="G5691" s="7">
        <v>0</v>
      </c>
      <c r="H5691" s="7">
        <v>21.67</v>
      </c>
      <c r="I5691" s="7">
        <v>968.33</v>
      </c>
      <c r="J5691" s="7">
        <v>0</v>
      </c>
      <c r="K5691" s="7">
        <v>968.33</v>
      </c>
      <c r="L5691" s="164">
        <v>1</v>
      </c>
      <c r="M5691" s="16">
        <v>0</v>
      </c>
      <c r="N5691" s="13">
        <v>46183</v>
      </c>
    </row>
    <row r="5692" spans="1:14" x14ac:dyDescent="0.15">
      <c r="A5692" s="163" t="s">
        <v>552</v>
      </c>
      <c r="B5692" s="164">
        <v>10211</v>
      </c>
      <c r="C5692" s="163" t="s">
        <v>491</v>
      </c>
      <c r="D5692" s="164">
        <v>2</v>
      </c>
      <c r="E5692" s="7">
        <v>530</v>
      </c>
      <c r="F5692" s="7">
        <v>0</v>
      </c>
      <c r="G5692" s="7">
        <v>0</v>
      </c>
      <c r="H5692" s="7">
        <v>11.6</v>
      </c>
      <c r="I5692" s="7">
        <v>518.4</v>
      </c>
      <c r="J5692" s="7">
        <v>0</v>
      </c>
      <c r="K5692" s="7">
        <v>518.4</v>
      </c>
      <c r="L5692" s="164">
        <v>1</v>
      </c>
      <c r="M5692" s="16">
        <v>0</v>
      </c>
      <c r="N5692" s="13">
        <v>46183</v>
      </c>
    </row>
    <row r="5693" spans="1:14" x14ac:dyDescent="0.15">
      <c r="A5693" s="163" t="s">
        <v>506</v>
      </c>
      <c r="B5693" s="164">
        <v>10221</v>
      </c>
      <c r="C5693" s="163" t="s">
        <v>491</v>
      </c>
      <c r="D5693" s="164">
        <v>3</v>
      </c>
      <c r="E5693" s="7">
        <v>765</v>
      </c>
      <c r="F5693" s="7">
        <v>0</v>
      </c>
      <c r="G5693" s="7">
        <v>0</v>
      </c>
      <c r="H5693" s="7">
        <v>31.49</v>
      </c>
      <c r="I5693" s="7">
        <v>733.51</v>
      </c>
      <c r="J5693" s="7">
        <v>0</v>
      </c>
      <c r="K5693" s="7">
        <v>733.51</v>
      </c>
      <c r="L5693" s="164">
        <v>1</v>
      </c>
      <c r="M5693" s="16">
        <v>0</v>
      </c>
      <c r="N5693" s="13">
        <v>46183</v>
      </c>
    </row>
    <row r="5694" spans="1:14" x14ac:dyDescent="0.15">
      <c r="A5694" s="163" t="s">
        <v>647</v>
      </c>
      <c r="B5694" s="164">
        <v>10224</v>
      </c>
      <c r="C5694" s="163" t="s">
        <v>491</v>
      </c>
      <c r="D5694" s="164">
        <v>1</v>
      </c>
      <c r="E5694" s="7">
        <v>255</v>
      </c>
      <c r="F5694" s="7">
        <v>0</v>
      </c>
      <c r="G5694" s="7">
        <v>0</v>
      </c>
      <c r="H5694" s="7">
        <v>0</v>
      </c>
      <c r="I5694" s="7">
        <v>255</v>
      </c>
      <c r="J5694" s="7">
        <v>0</v>
      </c>
      <c r="K5694" s="7">
        <v>255</v>
      </c>
      <c r="L5694" s="164">
        <v>1</v>
      </c>
      <c r="M5694" s="16">
        <v>0</v>
      </c>
      <c r="N5694" s="13">
        <v>46183</v>
      </c>
    </row>
    <row r="5695" spans="1:14" x14ac:dyDescent="0.15">
      <c r="A5695" s="163" t="s">
        <v>493</v>
      </c>
      <c r="B5695" s="164">
        <v>10264</v>
      </c>
      <c r="C5695" s="163" t="s">
        <v>9</v>
      </c>
      <c r="D5695" s="164">
        <v>2</v>
      </c>
      <c r="E5695" s="7">
        <v>380</v>
      </c>
      <c r="F5695" s="7">
        <v>0</v>
      </c>
      <c r="G5695" s="7">
        <v>0</v>
      </c>
      <c r="H5695" s="7">
        <v>19</v>
      </c>
      <c r="I5695" s="7">
        <v>361</v>
      </c>
      <c r="J5695" s="7">
        <v>0</v>
      </c>
      <c r="K5695" s="7">
        <v>361</v>
      </c>
      <c r="L5695" s="164">
        <v>1</v>
      </c>
      <c r="M5695" s="16">
        <v>0</v>
      </c>
      <c r="N5695" s="13">
        <v>46183</v>
      </c>
    </row>
    <row r="5696" spans="1:14" x14ac:dyDescent="0.15">
      <c r="A5696" s="163" t="s">
        <v>805</v>
      </c>
      <c r="B5696" s="164">
        <v>10376</v>
      </c>
      <c r="C5696" s="163" t="s">
        <v>9</v>
      </c>
      <c r="D5696" s="164">
        <v>1</v>
      </c>
      <c r="E5696" s="7">
        <v>330</v>
      </c>
      <c r="F5696" s="7">
        <v>0</v>
      </c>
      <c r="G5696" s="7">
        <v>0</v>
      </c>
      <c r="H5696" s="7">
        <v>26.3</v>
      </c>
      <c r="I5696" s="7">
        <v>303.7</v>
      </c>
      <c r="J5696" s="7">
        <v>0</v>
      </c>
      <c r="K5696" s="7">
        <v>303.7</v>
      </c>
      <c r="L5696" s="164">
        <v>1</v>
      </c>
      <c r="M5696" s="16">
        <v>0</v>
      </c>
      <c r="N5696" s="13">
        <v>46183</v>
      </c>
    </row>
    <row r="5697" spans="1:14" x14ac:dyDescent="0.15">
      <c r="A5697" s="163" t="s">
        <v>494</v>
      </c>
      <c r="B5697" s="164">
        <v>10377</v>
      </c>
      <c r="C5697" s="163" t="s">
        <v>9</v>
      </c>
      <c r="D5697" s="164">
        <v>2</v>
      </c>
      <c r="E5697" s="7">
        <v>690</v>
      </c>
      <c r="F5697" s="7">
        <v>0</v>
      </c>
      <c r="G5697" s="7">
        <v>0</v>
      </c>
      <c r="H5697" s="7">
        <v>32.58</v>
      </c>
      <c r="I5697" s="7">
        <v>657.42</v>
      </c>
      <c r="J5697" s="7">
        <v>0</v>
      </c>
      <c r="K5697" s="7">
        <v>657.42</v>
      </c>
      <c r="L5697" s="164">
        <v>1</v>
      </c>
      <c r="M5697" s="16">
        <v>0</v>
      </c>
      <c r="N5697" s="13">
        <v>46183</v>
      </c>
    </row>
    <row r="5698" spans="1:14" x14ac:dyDescent="0.15">
      <c r="A5698" s="163" t="s">
        <v>768</v>
      </c>
      <c r="B5698" s="164">
        <v>10369</v>
      </c>
      <c r="C5698" s="163" t="s">
        <v>9</v>
      </c>
      <c r="D5698" s="164">
        <v>1</v>
      </c>
      <c r="E5698" s="7">
        <v>225</v>
      </c>
      <c r="F5698" s="7">
        <v>0</v>
      </c>
      <c r="G5698" s="7">
        <v>0</v>
      </c>
      <c r="H5698" s="7">
        <v>22.5</v>
      </c>
      <c r="I5698" s="7">
        <v>202.5</v>
      </c>
      <c r="J5698" s="7">
        <v>0</v>
      </c>
      <c r="K5698" s="7">
        <v>202.5</v>
      </c>
      <c r="L5698" s="164">
        <v>1</v>
      </c>
      <c r="M5698" s="16">
        <v>0</v>
      </c>
      <c r="N5698" s="13">
        <v>46183</v>
      </c>
    </row>
    <row r="5699" spans="1:14" x14ac:dyDescent="0.15">
      <c r="A5699" s="163" t="s">
        <v>507</v>
      </c>
      <c r="B5699" s="164">
        <v>10373</v>
      </c>
      <c r="C5699" s="163" t="s">
        <v>9</v>
      </c>
      <c r="D5699" s="164">
        <v>1</v>
      </c>
      <c r="E5699" s="7">
        <v>275</v>
      </c>
      <c r="F5699" s="7">
        <v>0</v>
      </c>
      <c r="G5699" s="7">
        <v>0</v>
      </c>
      <c r="H5699" s="7">
        <v>27.5</v>
      </c>
      <c r="I5699" s="7">
        <v>247.5</v>
      </c>
      <c r="J5699" s="7">
        <v>0</v>
      </c>
      <c r="K5699" s="7">
        <v>247.5</v>
      </c>
      <c r="L5699" s="164">
        <v>1</v>
      </c>
      <c r="M5699" s="16">
        <v>0</v>
      </c>
      <c r="N5699" s="13">
        <v>46183</v>
      </c>
    </row>
    <row r="5700" spans="1:14" x14ac:dyDescent="0.15">
      <c r="A5700" s="163" t="s">
        <v>526</v>
      </c>
      <c r="B5700" s="164">
        <v>10363</v>
      </c>
      <c r="C5700" s="163" t="s">
        <v>9</v>
      </c>
      <c r="D5700" s="164">
        <v>1</v>
      </c>
      <c r="E5700" s="7">
        <v>265</v>
      </c>
      <c r="F5700" s="7">
        <v>0</v>
      </c>
      <c r="G5700" s="7">
        <v>0</v>
      </c>
      <c r="H5700" s="7">
        <v>0</v>
      </c>
      <c r="I5700" s="7">
        <v>265</v>
      </c>
      <c r="J5700" s="7">
        <v>0</v>
      </c>
      <c r="K5700" s="7">
        <v>265</v>
      </c>
      <c r="L5700" s="164">
        <v>1</v>
      </c>
      <c r="M5700" s="16">
        <v>0</v>
      </c>
      <c r="N5700" s="13">
        <v>46183</v>
      </c>
    </row>
    <row r="5701" spans="1:14" x14ac:dyDescent="0.15">
      <c r="A5701" s="163" t="s">
        <v>684</v>
      </c>
      <c r="B5701" s="164">
        <v>10361</v>
      </c>
      <c r="C5701" s="163" t="s">
        <v>19</v>
      </c>
      <c r="D5701" s="164">
        <v>1</v>
      </c>
      <c r="E5701" s="7">
        <v>385</v>
      </c>
      <c r="F5701" s="7">
        <v>0</v>
      </c>
      <c r="G5701" s="7">
        <v>0</v>
      </c>
      <c r="H5701" s="7">
        <v>0</v>
      </c>
      <c r="I5701" s="7">
        <v>385</v>
      </c>
      <c r="J5701" s="7">
        <v>0</v>
      </c>
      <c r="K5701" s="7">
        <v>385</v>
      </c>
      <c r="L5701" s="164">
        <v>1</v>
      </c>
      <c r="M5701" s="16">
        <v>0</v>
      </c>
      <c r="N5701" s="13">
        <v>46183</v>
      </c>
    </row>
    <row r="5702" spans="1:14" x14ac:dyDescent="0.15">
      <c r="A5702" s="163" t="s">
        <v>495</v>
      </c>
      <c r="B5702" s="164">
        <v>10354</v>
      </c>
      <c r="C5702" s="163" t="s">
        <v>19</v>
      </c>
      <c r="D5702" s="164">
        <v>1</v>
      </c>
      <c r="E5702" s="7">
        <v>350</v>
      </c>
      <c r="F5702" s="7">
        <v>0</v>
      </c>
      <c r="G5702" s="7">
        <v>0</v>
      </c>
      <c r="H5702" s="7">
        <v>27.9</v>
      </c>
      <c r="I5702" s="7">
        <v>322.10000000000002</v>
      </c>
      <c r="J5702" s="7">
        <v>0</v>
      </c>
      <c r="K5702" s="7">
        <v>322.10000000000002</v>
      </c>
      <c r="L5702" s="164">
        <v>1</v>
      </c>
      <c r="M5702" s="16">
        <v>0</v>
      </c>
      <c r="N5702" s="13">
        <v>46183</v>
      </c>
    </row>
    <row r="5703" spans="1:14" x14ac:dyDescent="0.15">
      <c r="A5703" s="163" t="s">
        <v>510</v>
      </c>
      <c r="B5703" s="164">
        <v>10043</v>
      </c>
      <c r="C5703" s="163" t="s">
        <v>19</v>
      </c>
      <c r="D5703" s="164">
        <v>1</v>
      </c>
      <c r="E5703" s="7">
        <v>310</v>
      </c>
      <c r="F5703" s="7">
        <v>0</v>
      </c>
      <c r="G5703" s="7">
        <v>0</v>
      </c>
      <c r="H5703" s="7">
        <v>13.57</v>
      </c>
      <c r="I5703" s="7">
        <v>296.43</v>
      </c>
      <c r="J5703" s="7">
        <v>0</v>
      </c>
      <c r="K5703" s="7">
        <v>296.43</v>
      </c>
      <c r="L5703" s="164">
        <v>1</v>
      </c>
      <c r="M5703" s="16">
        <v>0</v>
      </c>
      <c r="N5703" s="13">
        <v>46183</v>
      </c>
    </row>
    <row r="5704" spans="1:14" x14ac:dyDescent="0.15">
      <c r="A5704" s="163" t="s">
        <v>498</v>
      </c>
      <c r="B5704" s="164">
        <v>10356</v>
      </c>
      <c r="C5704" s="163" t="s">
        <v>19</v>
      </c>
      <c r="D5704" s="164">
        <v>1</v>
      </c>
      <c r="E5704" s="7">
        <v>360</v>
      </c>
      <c r="F5704" s="7">
        <v>0</v>
      </c>
      <c r="G5704" s="7">
        <v>0</v>
      </c>
      <c r="H5704" s="7">
        <v>15.76</v>
      </c>
      <c r="I5704" s="7">
        <v>344.24</v>
      </c>
      <c r="J5704" s="7">
        <v>0</v>
      </c>
      <c r="K5704" s="7">
        <v>344.24</v>
      </c>
      <c r="L5704" s="164">
        <v>1</v>
      </c>
      <c r="M5704" s="16">
        <v>0</v>
      </c>
      <c r="N5704" s="13">
        <v>46183</v>
      </c>
    </row>
    <row r="5705" spans="1:14" x14ac:dyDescent="0.15">
      <c r="A5705" s="163" t="s">
        <v>568</v>
      </c>
      <c r="B5705" s="164">
        <v>10545</v>
      </c>
      <c r="C5705" s="163" t="s">
        <v>19</v>
      </c>
      <c r="D5705" s="164">
        <v>2</v>
      </c>
      <c r="E5705" s="7">
        <v>680</v>
      </c>
      <c r="F5705" s="7">
        <v>0</v>
      </c>
      <c r="G5705" s="7">
        <v>0</v>
      </c>
      <c r="H5705" s="7">
        <v>14.88</v>
      </c>
      <c r="I5705" s="7">
        <v>665.12</v>
      </c>
      <c r="J5705" s="7">
        <v>0</v>
      </c>
      <c r="K5705" s="7">
        <v>665.12</v>
      </c>
      <c r="L5705" s="164">
        <v>1</v>
      </c>
      <c r="M5705" s="16">
        <v>0</v>
      </c>
      <c r="N5705" s="13">
        <v>46183</v>
      </c>
    </row>
    <row r="5706" spans="1:14" x14ac:dyDescent="0.15">
      <c r="A5706" s="163" t="s">
        <v>512</v>
      </c>
      <c r="B5706" s="164">
        <v>10427</v>
      </c>
      <c r="C5706" s="163" t="s">
        <v>12</v>
      </c>
      <c r="D5706" s="164">
        <v>1</v>
      </c>
      <c r="E5706" s="7">
        <v>359</v>
      </c>
      <c r="F5706" s="7">
        <v>0</v>
      </c>
      <c r="G5706" s="7">
        <v>0</v>
      </c>
      <c r="H5706" s="7">
        <v>0</v>
      </c>
      <c r="I5706" s="7">
        <v>359</v>
      </c>
      <c r="J5706" s="7">
        <v>0</v>
      </c>
      <c r="K5706" s="7">
        <v>359</v>
      </c>
      <c r="L5706" s="164">
        <v>1</v>
      </c>
      <c r="M5706" s="16">
        <v>0</v>
      </c>
      <c r="N5706" s="13">
        <v>46183</v>
      </c>
    </row>
    <row r="5707" spans="1:14" x14ac:dyDescent="0.15">
      <c r="A5707" s="163" t="s">
        <v>617</v>
      </c>
      <c r="B5707" s="164">
        <v>10428</v>
      </c>
      <c r="C5707" s="163" t="s">
        <v>12</v>
      </c>
      <c r="D5707" s="164">
        <v>1</v>
      </c>
      <c r="E5707" s="7">
        <v>349</v>
      </c>
      <c r="F5707" s="7">
        <v>0</v>
      </c>
      <c r="G5707" s="7">
        <v>0</v>
      </c>
      <c r="H5707" s="7">
        <v>0</v>
      </c>
      <c r="I5707" s="7">
        <v>349</v>
      </c>
      <c r="J5707" s="7">
        <v>0</v>
      </c>
      <c r="K5707" s="7">
        <v>349</v>
      </c>
      <c r="L5707" s="164">
        <v>1</v>
      </c>
      <c r="M5707" s="16">
        <v>0</v>
      </c>
      <c r="N5707" s="13">
        <v>46183</v>
      </c>
    </row>
    <row r="5708" spans="1:14" x14ac:dyDescent="0.15">
      <c r="A5708" s="163" t="s">
        <v>655</v>
      </c>
      <c r="B5708" s="164">
        <v>10030</v>
      </c>
      <c r="C5708" s="163" t="s">
        <v>0</v>
      </c>
      <c r="D5708" s="164">
        <v>1</v>
      </c>
      <c r="E5708" s="7">
        <v>695</v>
      </c>
      <c r="F5708" s="7">
        <v>0</v>
      </c>
      <c r="G5708" s="7">
        <v>0</v>
      </c>
      <c r="H5708" s="7">
        <v>0</v>
      </c>
      <c r="I5708" s="7">
        <v>695</v>
      </c>
      <c r="J5708" s="7">
        <v>0</v>
      </c>
      <c r="K5708" s="7">
        <v>695</v>
      </c>
      <c r="L5708" s="164">
        <v>1</v>
      </c>
      <c r="M5708" s="16">
        <v>0</v>
      </c>
      <c r="N5708" s="13">
        <v>46183</v>
      </c>
    </row>
    <row r="5709" spans="1:14" x14ac:dyDescent="0.15">
      <c r="A5709" s="163" t="s">
        <v>400</v>
      </c>
      <c r="B5709" s="164">
        <v>10923</v>
      </c>
      <c r="C5709" s="163" t="s">
        <v>727</v>
      </c>
      <c r="D5709" s="164">
        <v>2</v>
      </c>
      <c r="E5709" s="7">
        <v>318</v>
      </c>
      <c r="F5709" s="7">
        <v>0</v>
      </c>
      <c r="G5709" s="7">
        <v>0</v>
      </c>
      <c r="H5709" s="7">
        <v>0</v>
      </c>
      <c r="I5709" s="7">
        <v>318</v>
      </c>
      <c r="J5709" s="7">
        <v>0</v>
      </c>
      <c r="K5709" s="7">
        <v>318</v>
      </c>
      <c r="L5709" s="164">
        <v>1</v>
      </c>
      <c r="M5709" s="16">
        <v>0</v>
      </c>
      <c r="N5709" s="13">
        <v>46183</v>
      </c>
    </row>
    <row r="5710" spans="1:14" x14ac:dyDescent="0.15">
      <c r="A5710" s="163" t="s">
        <v>500</v>
      </c>
      <c r="B5710" s="164">
        <v>10494</v>
      </c>
      <c r="C5710" s="163" t="s">
        <v>98</v>
      </c>
      <c r="D5710" s="164">
        <v>1</v>
      </c>
      <c r="E5710" s="7">
        <v>38</v>
      </c>
      <c r="F5710" s="7">
        <v>0</v>
      </c>
      <c r="G5710" s="7">
        <v>0</v>
      </c>
      <c r="H5710" s="7">
        <v>0</v>
      </c>
      <c r="I5710" s="7">
        <v>38</v>
      </c>
      <c r="J5710" s="7">
        <v>0</v>
      </c>
      <c r="K5710" s="7">
        <v>38</v>
      </c>
      <c r="L5710" s="164">
        <v>1</v>
      </c>
      <c r="M5710" s="16">
        <v>0</v>
      </c>
      <c r="N5710" s="13">
        <v>46183</v>
      </c>
    </row>
    <row r="5711" spans="1:14" x14ac:dyDescent="0.15">
      <c r="A5711" s="163" t="s">
        <v>429</v>
      </c>
      <c r="B5711" s="164">
        <v>10632</v>
      </c>
      <c r="C5711" s="163" t="s">
        <v>727</v>
      </c>
      <c r="D5711" s="164">
        <v>2</v>
      </c>
      <c r="E5711" s="7">
        <v>318</v>
      </c>
      <c r="F5711" s="7">
        <v>0</v>
      </c>
      <c r="G5711" s="7">
        <v>0</v>
      </c>
      <c r="H5711" s="7">
        <v>20.149999999999999</v>
      </c>
      <c r="I5711" s="7">
        <v>297.85000000000002</v>
      </c>
      <c r="J5711" s="7">
        <v>0</v>
      </c>
      <c r="K5711" s="7">
        <v>297.85000000000002</v>
      </c>
      <c r="L5711" s="164">
        <v>1</v>
      </c>
      <c r="M5711" s="16">
        <v>0</v>
      </c>
      <c r="N5711" s="13">
        <v>46183</v>
      </c>
    </row>
    <row r="5712" spans="1:14" x14ac:dyDescent="0.15">
      <c r="A5712" s="163" t="s">
        <v>466</v>
      </c>
      <c r="B5712" s="164">
        <v>10749</v>
      </c>
      <c r="C5712" s="163" t="s">
        <v>727</v>
      </c>
      <c r="D5712" s="164">
        <v>3</v>
      </c>
      <c r="E5712" s="7">
        <v>537</v>
      </c>
      <c r="F5712" s="7">
        <v>0</v>
      </c>
      <c r="G5712" s="7">
        <v>0</v>
      </c>
      <c r="H5712" s="7">
        <v>0</v>
      </c>
      <c r="I5712" s="7">
        <v>537</v>
      </c>
      <c r="J5712" s="7">
        <v>0</v>
      </c>
      <c r="K5712" s="7">
        <v>537</v>
      </c>
      <c r="L5712" s="164">
        <v>1</v>
      </c>
      <c r="M5712" s="16">
        <v>0</v>
      </c>
      <c r="N5712" s="13">
        <v>46184</v>
      </c>
    </row>
    <row r="5713" spans="1:14" x14ac:dyDescent="0.15">
      <c r="A5713" s="163" t="s">
        <v>674</v>
      </c>
      <c r="B5713" s="164">
        <v>10574</v>
      </c>
      <c r="C5713" s="163" t="s">
        <v>399</v>
      </c>
      <c r="D5713" s="164">
        <v>1</v>
      </c>
      <c r="E5713" s="7">
        <v>0</v>
      </c>
      <c r="F5713" s="7">
        <v>0</v>
      </c>
      <c r="G5713" s="7">
        <v>0</v>
      </c>
      <c r="H5713" s="7">
        <v>0</v>
      </c>
      <c r="I5713" s="7">
        <v>0</v>
      </c>
      <c r="J5713" s="7">
        <v>0</v>
      </c>
      <c r="K5713" s="7">
        <v>0</v>
      </c>
      <c r="L5713" s="164">
        <v>0</v>
      </c>
      <c r="M5713" s="16">
        <v>0</v>
      </c>
      <c r="N5713" s="13">
        <v>46184</v>
      </c>
    </row>
    <row r="5714" spans="1:14" x14ac:dyDescent="0.15">
      <c r="A5714" s="163" t="s">
        <v>479</v>
      </c>
      <c r="B5714" s="164">
        <v>10396</v>
      </c>
      <c r="C5714" s="163" t="s">
        <v>32</v>
      </c>
      <c r="D5714" s="164">
        <v>1</v>
      </c>
      <c r="E5714" s="7">
        <v>555</v>
      </c>
      <c r="F5714" s="7">
        <v>0</v>
      </c>
      <c r="G5714" s="7">
        <v>0</v>
      </c>
      <c r="H5714" s="7">
        <v>0</v>
      </c>
      <c r="I5714" s="7">
        <v>555</v>
      </c>
      <c r="J5714" s="7">
        <v>0</v>
      </c>
      <c r="K5714" s="7">
        <v>555</v>
      </c>
      <c r="L5714" s="164">
        <v>1</v>
      </c>
      <c r="M5714" s="16">
        <v>0</v>
      </c>
      <c r="N5714" s="13">
        <v>46184</v>
      </c>
    </row>
    <row r="5715" spans="1:14" x14ac:dyDescent="0.15">
      <c r="A5715" s="163" t="s">
        <v>514</v>
      </c>
      <c r="B5715" s="164">
        <v>10398</v>
      </c>
      <c r="C5715" s="163" t="s">
        <v>32</v>
      </c>
      <c r="D5715" s="164">
        <v>1</v>
      </c>
      <c r="E5715" s="7">
        <v>625</v>
      </c>
      <c r="F5715" s="7">
        <v>0</v>
      </c>
      <c r="G5715" s="7">
        <v>0</v>
      </c>
      <c r="H5715" s="7">
        <v>0</v>
      </c>
      <c r="I5715" s="7">
        <v>625</v>
      </c>
      <c r="J5715" s="7">
        <v>0</v>
      </c>
      <c r="K5715" s="7">
        <v>625</v>
      </c>
      <c r="L5715" s="164">
        <v>1</v>
      </c>
      <c r="M5715" s="16">
        <v>0</v>
      </c>
      <c r="N5715" s="13">
        <v>46184</v>
      </c>
    </row>
    <row r="5716" spans="1:14" x14ac:dyDescent="0.15">
      <c r="A5716" s="163" t="s">
        <v>554</v>
      </c>
      <c r="B5716" s="164">
        <v>10067</v>
      </c>
      <c r="C5716" s="163" t="s">
        <v>481</v>
      </c>
      <c r="D5716" s="164">
        <v>1</v>
      </c>
      <c r="E5716" s="7">
        <v>275</v>
      </c>
      <c r="F5716" s="7">
        <v>0</v>
      </c>
      <c r="G5716" s="7">
        <v>0</v>
      </c>
      <c r="H5716" s="7">
        <v>0</v>
      </c>
      <c r="I5716" s="7">
        <v>275</v>
      </c>
      <c r="J5716" s="7">
        <v>0</v>
      </c>
      <c r="K5716" s="7">
        <v>275</v>
      </c>
      <c r="L5716" s="164">
        <v>1</v>
      </c>
      <c r="M5716" s="16">
        <v>0</v>
      </c>
      <c r="N5716" s="13">
        <v>46184</v>
      </c>
    </row>
    <row r="5717" spans="1:14" x14ac:dyDescent="0.15">
      <c r="A5717" s="163" t="s">
        <v>504</v>
      </c>
      <c r="B5717" s="164">
        <v>10125</v>
      </c>
      <c r="C5717" s="163" t="s">
        <v>483</v>
      </c>
      <c r="D5717" s="164">
        <v>1</v>
      </c>
      <c r="E5717" s="7">
        <v>275</v>
      </c>
      <c r="F5717" s="7">
        <v>0</v>
      </c>
      <c r="G5717" s="7">
        <v>0</v>
      </c>
      <c r="H5717" s="7">
        <v>0</v>
      </c>
      <c r="I5717" s="7">
        <v>275</v>
      </c>
      <c r="J5717" s="7">
        <v>0</v>
      </c>
      <c r="K5717" s="7">
        <v>275</v>
      </c>
      <c r="L5717" s="164">
        <v>1</v>
      </c>
      <c r="M5717" s="16">
        <v>0</v>
      </c>
      <c r="N5717" s="13">
        <v>46184</v>
      </c>
    </row>
    <row r="5718" spans="1:14" x14ac:dyDescent="0.15">
      <c r="A5718" s="163" t="s">
        <v>539</v>
      </c>
      <c r="B5718" s="164">
        <v>10130</v>
      </c>
      <c r="C5718" s="163" t="s">
        <v>483</v>
      </c>
      <c r="D5718" s="164">
        <v>1</v>
      </c>
      <c r="E5718" s="7">
        <v>385</v>
      </c>
      <c r="F5718" s="7">
        <v>0</v>
      </c>
      <c r="G5718" s="7">
        <v>0</v>
      </c>
      <c r="H5718" s="7">
        <v>0</v>
      </c>
      <c r="I5718" s="7">
        <v>385</v>
      </c>
      <c r="J5718" s="7">
        <v>0</v>
      </c>
      <c r="K5718" s="7">
        <v>385</v>
      </c>
      <c r="L5718" s="164">
        <v>1</v>
      </c>
      <c r="M5718" s="16">
        <v>0</v>
      </c>
      <c r="N5718" s="13">
        <v>46184</v>
      </c>
    </row>
    <row r="5719" spans="1:14" x14ac:dyDescent="0.15">
      <c r="A5719" s="163" t="s">
        <v>482</v>
      </c>
      <c r="B5719" s="164">
        <v>10109</v>
      </c>
      <c r="C5719" s="163" t="s">
        <v>483</v>
      </c>
      <c r="D5719" s="164">
        <v>1</v>
      </c>
      <c r="E5719" s="7">
        <v>275</v>
      </c>
      <c r="F5719" s="7">
        <v>0</v>
      </c>
      <c r="G5719" s="7">
        <v>0</v>
      </c>
      <c r="H5719" s="7">
        <v>0</v>
      </c>
      <c r="I5719" s="7">
        <v>275</v>
      </c>
      <c r="J5719" s="7">
        <v>0</v>
      </c>
      <c r="K5719" s="7">
        <v>275</v>
      </c>
      <c r="L5719" s="164">
        <v>1</v>
      </c>
      <c r="M5719" s="16">
        <v>0</v>
      </c>
      <c r="N5719" s="13">
        <v>46184</v>
      </c>
    </row>
    <row r="5720" spans="1:14" x14ac:dyDescent="0.15">
      <c r="A5720" s="163" t="s">
        <v>484</v>
      </c>
      <c r="B5720" s="164">
        <v>10108</v>
      </c>
      <c r="C5720" s="163" t="s">
        <v>483</v>
      </c>
      <c r="D5720" s="164">
        <v>2</v>
      </c>
      <c r="E5720" s="7">
        <v>710</v>
      </c>
      <c r="F5720" s="7">
        <v>0</v>
      </c>
      <c r="G5720" s="7">
        <v>0</v>
      </c>
      <c r="H5720" s="7">
        <v>71</v>
      </c>
      <c r="I5720" s="7">
        <v>639</v>
      </c>
      <c r="J5720" s="7">
        <v>0</v>
      </c>
      <c r="K5720" s="7">
        <v>639</v>
      </c>
      <c r="L5720" s="164">
        <v>1</v>
      </c>
      <c r="M5720" s="16">
        <v>0</v>
      </c>
      <c r="N5720" s="13">
        <v>46184</v>
      </c>
    </row>
    <row r="5721" spans="1:14" x14ac:dyDescent="0.15">
      <c r="A5721" s="163" t="s">
        <v>521</v>
      </c>
      <c r="B5721" s="164">
        <v>10095</v>
      </c>
      <c r="C5721" s="163" t="s">
        <v>483</v>
      </c>
      <c r="D5721" s="164">
        <v>1</v>
      </c>
      <c r="E5721" s="7">
        <v>260</v>
      </c>
      <c r="F5721" s="7">
        <v>0</v>
      </c>
      <c r="G5721" s="7">
        <v>0</v>
      </c>
      <c r="H5721" s="7">
        <v>0</v>
      </c>
      <c r="I5721" s="7">
        <v>260</v>
      </c>
      <c r="J5721" s="7">
        <v>0</v>
      </c>
      <c r="K5721" s="7">
        <v>260</v>
      </c>
      <c r="L5721" s="164">
        <v>1</v>
      </c>
      <c r="M5721" s="16">
        <v>0</v>
      </c>
      <c r="N5721" s="13">
        <v>46184</v>
      </c>
    </row>
    <row r="5722" spans="1:14" x14ac:dyDescent="0.15">
      <c r="A5722" s="163" t="s">
        <v>487</v>
      </c>
      <c r="B5722" s="164">
        <v>10442</v>
      </c>
      <c r="C5722" s="163" t="s">
        <v>99</v>
      </c>
      <c r="D5722" s="164">
        <v>5</v>
      </c>
      <c r="E5722" s="7">
        <v>415</v>
      </c>
      <c r="F5722" s="7">
        <v>0</v>
      </c>
      <c r="G5722" s="7">
        <v>0</v>
      </c>
      <c r="H5722" s="7">
        <v>23.1</v>
      </c>
      <c r="I5722" s="7">
        <v>391.9</v>
      </c>
      <c r="J5722" s="7">
        <v>0</v>
      </c>
      <c r="K5722" s="7">
        <v>391.9</v>
      </c>
      <c r="L5722" s="164">
        <v>1</v>
      </c>
      <c r="M5722" s="16">
        <v>0</v>
      </c>
      <c r="N5722" s="13">
        <v>46184</v>
      </c>
    </row>
    <row r="5723" spans="1:14" x14ac:dyDescent="0.15">
      <c r="A5723" s="163" t="s">
        <v>488</v>
      </c>
      <c r="B5723" s="164">
        <v>10440</v>
      </c>
      <c r="C5723" s="163" t="s">
        <v>99</v>
      </c>
      <c r="D5723" s="164">
        <v>1</v>
      </c>
      <c r="E5723" s="7">
        <v>88</v>
      </c>
      <c r="F5723" s="7">
        <v>0</v>
      </c>
      <c r="G5723" s="7">
        <v>0</v>
      </c>
      <c r="H5723" s="7">
        <v>0</v>
      </c>
      <c r="I5723" s="7">
        <v>88</v>
      </c>
      <c r="J5723" s="7">
        <v>0</v>
      </c>
      <c r="K5723" s="7">
        <v>88</v>
      </c>
      <c r="L5723" s="164">
        <v>1</v>
      </c>
      <c r="M5723" s="16">
        <v>0</v>
      </c>
      <c r="N5723" s="13">
        <v>46184</v>
      </c>
    </row>
    <row r="5724" spans="1:14" x14ac:dyDescent="0.15">
      <c r="A5724" s="163" t="s">
        <v>489</v>
      </c>
      <c r="B5724" s="164">
        <v>10445</v>
      </c>
      <c r="C5724" s="163" t="s">
        <v>99</v>
      </c>
      <c r="D5724" s="164">
        <v>1</v>
      </c>
      <c r="E5724" s="7">
        <v>195</v>
      </c>
      <c r="F5724" s="7">
        <v>0</v>
      </c>
      <c r="G5724" s="7">
        <v>0</v>
      </c>
      <c r="H5724" s="7">
        <v>0</v>
      </c>
      <c r="I5724" s="7">
        <v>195</v>
      </c>
      <c r="J5724" s="7">
        <v>0</v>
      </c>
      <c r="K5724" s="7">
        <v>195</v>
      </c>
      <c r="L5724" s="164">
        <v>1</v>
      </c>
      <c r="M5724" s="16">
        <v>0</v>
      </c>
      <c r="N5724" s="13">
        <v>46184</v>
      </c>
    </row>
    <row r="5725" spans="1:14" x14ac:dyDescent="0.15">
      <c r="A5725" s="163" t="s">
        <v>804</v>
      </c>
      <c r="B5725" s="164">
        <v>10009</v>
      </c>
      <c r="C5725" s="163" t="s">
        <v>98</v>
      </c>
      <c r="D5725" s="164">
        <v>1</v>
      </c>
      <c r="E5725" s="7">
        <v>59</v>
      </c>
      <c r="F5725" s="7">
        <v>0</v>
      </c>
      <c r="G5725" s="7">
        <v>0</v>
      </c>
      <c r="H5725" s="7">
        <v>0</v>
      </c>
      <c r="I5725" s="7">
        <v>59</v>
      </c>
      <c r="J5725" s="7">
        <v>0</v>
      </c>
      <c r="K5725" s="7">
        <v>59</v>
      </c>
      <c r="L5725" s="164">
        <v>1</v>
      </c>
      <c r="M5725" s="16">
        <v>0</v>
      </c>
      <c r="N5725" s="13">
        <v>46184</v>
      </c>
    </row>
    <row r="5726" spans="1:14" x14ac:dyDescent="0.15">
      <c r="A5726" s="163" t="s">
        <v>552</v>
      </c>
      <c r="B5726" s="164">
        <v>10211</v>
      </c>
      <c r="C5726" s="163" t="s">
        <v>491</v>
      </c>
      <c r="D5726" s="164">
        <v>1</v>
      </c>
      <c r="E5726" s="7">
        <v>265</v>
      </c>
      <c r="F5726" s="7">
        <v>0</v>
      </c>
      <c r="G5726" s="7">
        <v>0</v>
      </c>
      <c r="H5726" s="7">
        <v>0</v>
      </c>
      <c r="I5726" s="7">
        <v>265</v>
      </c>
      <c r="J5726" s="7">
        <v>0</v>
      </c>
      <c r="K5726" s="7">
        <v>265</v>
      </c>
      <c r="L5726" s="164">
        <v>1</v>
      </c>
      <c r="M5726" s="16">
        <v>0</v>
      </c>
      <c r="N5726" s="13">
        <v>46184</v>
      </c>
    </row>
    <row r="5727" spans="1:14" x14ac:dyDescent="0.15">
      <c r="A5727" s="163" t="s">
        <v>506</v>
      </c>
      <c r="B5727" s="164">
        <v>10221</v>
      </c>
      <c r="C5727" s="163" t="s">
        <v>491</v>
      </c>
      <c r="D5727" s="164">
        <v>1</v>
      </c>
      <c r="E5727" s="7">
        <v>255</v>
      </c>
      <c r="F5727" s="7">
        <v>0</v>
      </c>
      <c r="G5727" s="7">
        <v>0</v>
      </c>
      <c r="H5727" s="7">
        <v>0</v>
      </c>
      <c r="I5727" s="7">
        <v>255</v>
      </c>
      <c r="J5727" s="7">
        <v>0</v>
      </c>
      <c r="K5727" s="7">
        <v>255</v>
      </c>
      <c r="L5727" s="164">
        <v>1</v>
      </c>
      <c r="M5727" s="16">
        <v>0</v>
      </c>
      <c r="N5727" s="13">
        <v>46184</v>
      </c>
    </row>
    <row r="5728" spans="1:14" x14ac:dyDescent="0.15">
      <c r="A5728" s="163" t="s">
        <v>492</v>
      </c>
      <c r="B5728" s="164">
        <v>10216</v>
      </c>
      <c r="C5728" s="163" t="s">
        <v>491</v>
      </c>
      <c r="D5728" s="164">
        <v>1</v>
      </c>
      <c r="E5728" s="7">
        <v>245</v>
      </c>
      <c r="F5728" s="7">
        <v>0</v>
      </c>
      <c r="G5728" s="7">
        <v>0</v>
      </c>
      <c r="H5728" s="7">
        <v>34.1</v>
      </c>
      <c r="I5728" s="7">
        <v>210.9</v>
      </c>
      <c r="J5728" s="7">
        <v>0</v>
      </c>
      <c r="K5728" s="7">
        <v>210.9</v>
      </c>
      <c r="L5728" s="164">
        <v>1</v>
      </c>
      <c r="M5728" s="16">
        <v>0</v>
      </c>
      <c r="N5728" s="13">
        <v>46184</v>
      </c>
    </row>
    <row r="5729" spans="1:14" x14ac:dyDescent="0.15">
      <c r="A5729" s="163" t="s">
        <v>493</v>
      </c>
      <c r="B5729" s="164">
        <v>10264</v>
      </c>
      <c r="C5729" s="163" t="s">
        <v>9</v>
      </c>
      <c r="D5729" s="164">
        <v>5</v>
      </c>
      <c r="E5729" s="7">
        <v>950</v>
      </c>
      <c r="F5729" s="7">
        <v>0</v>
      </c>
      <c r="G5729" s="7">
        <v>0</v>
      </c>
      <c r="H5729" s="7">
        <v>76</v>
      </c>
      <c r="I5729" s="7">
        <v>874</v>
      </c>
      <c r="J5729" s="7">
        <v>0</v>
      </c>
      <c r="K5729" s="7">
        <v>874</v>
      </c>
      <c r="L5729" s="164">
        <v>1</v>
      </c>
      <c r="M5729" s="16">
        <v>0</v>
      </c>
      <c r="N5729" s="13">
        <v>46184</v>
      </c>
    </row>
    <row r="5730" spans="1:14" x14ac:dyDescent="0.15">
      <c r="A5730" s="163" t="s">
        <v>527</v>
      </c>
      <c r="B5730" s="164">
        <v>10382</v>
      </c>
      <c r="C5730" s="163" t="s">
        <v>9</v>
      </c>
      <c r="D5730" s="164">
        <v>1</v>
      </c>
      <c r="E5730" s="7">
        <v>235</v>
      </c>
      <c r="F5730" s="7">
        <v>0</v>
      </c>
      <c r="G5730" s="7">
        <v>0</v>
      </c>
      <c r="H5730" s="7">
        <v>0</v>
      </c>
      <c r="I5730" s="7">
        <v>235</v>
      </c>
      <c r="J5730" s="7">
        <v>0</v>
      </c>
      <c r="K5730" s="7">
        <v>235</v>
      </c>
      <c r="L5730" s="164">
        <v>1</v>
      </c>
      <c r="M5730" s="16">
        <v>0</v>
      </c>
      <c r="N5730" s="13">
        <v>46184</v>
      </c>
    </row>
    <row r="5731" spans="1:14" x14ac:dyDescent="0.15">
      <c r="A5731" s="163" t="s">
        <v>652</v>
      </c>
      <c r="B5731" s="164">
        <v>10007</v>
      </c>
      <c r="C5731" s="163" t="s">
        <v>9</v>
      </c>
      <c r="D5731" s="164">
        <v>2</v>
      </c>
      <c r="E5731" s="7">
        <v>550</v>
      </c>
      <c r="F5731" s="7">
        <v>0</v>
      </c>
      <c r="G5731" s="7">
        <v>0</v>
      </c>
      <c r="H5731" s="7">
        <v>0</v>
      </c>
      <c r="I5731" s="7">
        <v>550</v>
      </c>
      <c r="J5731" s="7">
        <v>0</v>
      </c>
      <c r="K5731" s="7">
        <v>550</v>
      </c>
      <c r="L5731" s="164">
        <v>1</v>
      </c>
      <c r="M5731" s="16">
        <v>0</v>
      </c>
      <c r="N5731" s="13">
        <v>46184</v>
      </c>
    </row>
    <row r="5732" spans="1:14" x14ac:dyDescent="0.15">
      <c r="A5732" s="163" t="s">
        <v>495</v>
      </c>
      <c r="B5732" s="164">
        <v>10354</v>
      </c>
      <c r="C5732" s="163" t="s">
        <v>19</v>
      </c>
      <c r="D5732" s="164">
        <v>2</v>
      </c>
      <c r="E5732" s="7">
        <v>700</v>
      </c>
      <c r="F5732" s="7">
        <v>0</v>
      </c>
      <c r="G5732" s="7">
        <v>0</v>
      </c>
      <c r="H5732" s="7">
        <v>0</v>
      </c>
      <c r="I5732" s="7">
        <v>700</v>
      </c>
      <c r="J5732" s="7">
        <v>0</v>
      </c>
      <c r="K5732" s="7">
        <v>700</v>
      </c>
      <c r="L5732" s="164">
        <v>1</v>
      </c>
      <c r="M5732" s="16">
        <v>0</v>
      </c>
      <c r="N5732" s="13">
        <v>46184</v>
      </c>
    </row>
    <row r="5733" spans="1:14" x14ac:dyDescent="0.15">
      <c r="A5733" s="163" t="s">
        <v>529</v>
      </c>
      <c r="B5733" s="164">
        <v>10353</v>
      </c>
      <c r="C5733" s="163" t="s">
        <v>19</v>
      </c>
      <c r="D5733" s="164">
        <v>2</v>
      </c>
      <c r="E5733" s="7">
        <v>700</v>
      </c>
      <c r="F5733" s="7">
        <v>0</v>
      </c>
      <c r="G5733" s="7">
        <v>0</v>
      </c>
      <c r="H5733" s="7">
        <v>48.71</v>
      </c>
      <c r="I5733" s="7">
        <v>651.29</v>
      </c>
      <c r="J5733" s="7">
        <v>0</v>
      </c>
      <c r="K5733" s="7">
        <v>651.29</v>
      </c>
      <c r="L5733" s="164">
        <v>1</v>
      </c>
      <c r="M5733" s="16">
        <v>0</v>
      </c>
      <c r="N5733" s="13">
        <v>46184</v>
      </c>
    </row>
    <row r="5734" spans="1:14" x14ac:dyDescent="0.15">
      <c r="A5734" s="163" t="s">
        <v>498</v>
      </c>
      <c r="B5734" s="164">
        <v>10356</v>
      </c>
      <c r="C5734" s="163" t="s">
        <v>19</v>
      </c>
      <c r="D5734" s="164">
        <v>2</v>
      </c>
      <c r="E5734" s="7">
        <v>720</v>
      </c>
      <c r="F5734" s="7">
        <v>0</v>
      </c>
      <c r="G5734" s="7">
        <v>0</v>
      </c>
      <c r="H5734" s="7">
        <v>50.09</v>
      </c>
      <c r="I5734" s="7">
        <v>669.91</v>
      </c>
      <c r="J5734" s="7">
        <v>0</v>
      </c>
      <c r="K5734" s="7">
        <v>669.91</v>
      </c>
      <c r="L5734" s="164">
        <v>1</v>
      </c>
      <c r="M5734" s="16">
        <v>0</v>
      </c>
      <c r="N5734" s="13">
        <v>46184</v>
      </c>
    </row>
    <row r="5735" spans="1:14" x14ac:dyDescent="0.15">
      <c r="A5735" s="163" t="s">
        <v>192</v>
      </c>
      <c r="B5735" s="164">
        <v>10490</v>
      </c>
      <c r="C5735" s="163" t="s">
        <v>98</v>
      </c>
      <c r="D5735" s="164">
        <v>1</v>
      </c>
      <c r="E5735" s="7">
        <v>25</v>
      </c>
      <c r="F5735" s="7">
        <v>0</v>
      </c>
      <c r="G5735" s="7">
        <v>0</v>
      </c>
      <c r="H5735" s="7">
        <v>0</v>
      </c>
      <c r="I5735" s="7">
        <v>25</v>
      </c>
      <c r="J5735" s="7">
        <v>0</v>
      </c>
      <c r="K5735" s="7">
        <v>25</v>
      </c>
      <c r="L5735" s="164">
        <v>1</v>
      </c>
      <c r="M5735" s="16">
        <v>0</v>
      </c>
      <c r="N5735" s="13">
        <v>46184</v>
      </c>
    </row>
    <row r="5736" spans="1:14" x14ac:dyDescent="0.15">
      <c r="A5736" s="163" t="s">
        <v>613</v>
      </c>
      <c r="B5736" s="164">
        <v>10493</v>
      </c>
      <c r="C5736" s="163" t="s">
        <v>98</v>
      </c>
      <c r="D5736" s="164">
        <v>1</v>
      </c>
      <c r="E5736" s="7">
        <v>58</v>
      </c>
      <c r="F5736" s="7">
        <v>0</v>
      </c>
      <c r="G5736" s="7">
        <v>0</v>
      </c>
      <c r="H5736" s="7">
        <v>0</v>
      </c>
      <c r="I5736" s="7">
        <v>58</v>
      </c>
      <c r="J5736" s="7">
        <v>0</v>
      </c>
      <c r="K5736" s="7">
        <v>58</v>
      </c>
      <c r="L5736" s="164">
        <v>1</v>
      </c>
      <c r="M5736" s="16">
        <v>0</v>
      </c>
      <c r="N5736" s="13">
        <v>46184</v>
      </c>
    </row>
    <row r="5737" spans="1:14" x14ac:dyDescent="0.15">
      <c r="A5737" s="163" t="s">
        <v>427</v>
      </c>
      <c r="B5737" s="164">
        <v>10633</v>
      </c>
      <c r="C5737" s="163" t="s">
        <v>727</v>
      </c>
      <c r="D5737" s="164">
        <v>1</v>
      </c>
      <c r="E5737" s="7">
        <v>159</v>
      </c>
      <c r="F5737" s="7">
        <v>0</v>
      </c>
      <c r="G5737" s="7">
        <v>0</v>
      </c>
      <c r="H5737" s="7">
        <v>0</v>
      </c>
      <c r="I5737" s="7">
        <v>159</v>
      </c>
      <c r="J5737" s="7">
        <v>0</v>
      </c>
      <c r="K5737" s="7">
        <v>159</v>
      </c>
      <c r="L5737" s="164">
        <v>1</v>
      </c>
      <c r="M5737" s="16">
        <v>0</v>
      </c>
      <c r="N5737" s="13">
        <v>46184</v>
      </c>
    </row>
    <row r="5738" spans="1:14" x14ac:dyDescent="0.15">
      <c r="A5738" s="163" t="s">
        <v>466</v>
      </c>
      <c r="B5738" s="164">
        <v>10749</v>
      </c>
      <c r="C5738" s="163" t="s">
        <v>727</v>
      </c>
      <c r="D5738" s="164">
        <v>3</v>
      </c>
      <c r="E5738" s="7">
        <v>537</v>
      </c>
      <c r="F5738" s="7">
        <v>0</v>
      </c>
      <c r="G5738" s="7">
        <v>0</v>
      </c>
      <c r="H5738" s="7">
        <v>0</v>
      </c>
      <c r="I5738" s="7">
        <v>537</v>
      </c>
      <c r="J5738" s="7">
        <v>0</v>
      </c>
      <c r="K5738" s="7">
        <v>537</v>
      </c>
      <c r="L5738" s="164">
        <v>1</v>
      </c>
      <c r="M5738" s="16">
        <v>0</v>
      </c>
      <c r="N5738" s="13">
        <v>46185</v>
      </c>
    </row>
    <row r="5739" spans="1:14" x14ac:dyDescent="0.15">
      <c r="A5739" s="163" t="s">
        <v>902</v>
      </c>
      <c r="B5739" s="164">
        <v>10925</v>
      </c>
      <c r="C5739" s="163" t="s">
        <v>727</v>
      </c>
      <c r="D5739" s="164">
        <v>1</v>
      </c>
      <c r="E5739" s="7">
        <v>149</v>
      </c>
      <c r="F5739" s="7">
        <v>0</v>
      </c>
      <c r="G5739" s="7">
        <v>0</v>
      </c>
      <c r="H5739" s="7">
        <v>0</v>
      </c>
      <c r="I5739" s="7">
        <v>149</v>
      </c>
      <c r="J5739" s="7">
        <v>0</v>
      </c>
      <c r="K5739" s="7">
        <v>149</v>
      </c>
      <c r="L5739" s="164">
        <v>1</v>
      </c>
      <c r="M5739" s="16">
        <v>0</v>
      </c>
      <c r="N5739" s="13">
        <v>46185</v>
      </c>
    </row>
    <row r="5740" spans="1:14" x14ac:dyDescent="0.15">
      <c r="A5740" s="163" t="s">
        <v>674</v>
      </c>
      <c r="B5740" s="164">
        <v>10574</v>
      </c>
      <c r="C5740" s="163" t="s">
        <v>399</v>
      </c>
      <c r="D5740" s="164">
        <v>1</v>
      </c>
      <c r="E5740" s="7">
        <v>0</v>
      </c>
      <c r="F5740" s="7">
        <v>0</v>
      </c>
      <c r="G5740" s="7">
        <v>0</v>
      </c>
      <c r="H5740" s="7">
        <v>0</v>
      </c>
      <c r="I5740" s="7">
        <v>0</v>
      </c>
      <c r="J5740" s="7">
        <v>0</v>
      </c>
      <c r="K5740" s="7">
        <v>0</v>
      </c>
      <c r="L5740" s="164">
        <v>0</v>
      </c>
      <c r="M5740" s="16">
        <v>0</v>
      </c>
      <c r="N5740" s="13">
        <v>46185</v>
      </c>
    </row>
    <row r="5741" spans="1:14" x14ac:dyDescent="0.15">
      <c r="A5741" s="163" t="s">
        <v>550</v>
      </c>
      <c r="B5741" s="164">
        <v>10072</v>
      </c>
      <c r="C5741" s="163" t="s">
        <v>481</v>
      </c>
      <c r="D5741" s="164">
        <v>1</v>
      </c>
      <c r="E5741" s="7">
        <v>315</v>
      </c>
      <c r="F5741" s="7">
        <v>0</v>
      </c>
      <c r="G5741" s="7">
        <v>0</v>
      </c>
      <c r="H5741" s="7">
        <v>0</v>
      </c>
      <c r="I5741" s="7">
        <v>315</v>
      </c>
      <c r="J5741" s="7">
        <v>0</v>
      </c>
      <c r="K5741" s="7">
        <v>315</v>
      </c>
      <c r="L5741" s="164">
        <v>1</v>
      </c>
      <c r="M5741" s="16">
        <v>0</v>
      </c>
      <c r="N5741" s="13">
        <v>46185</v>
      </c>
    </row>
    <row r="5742" spans="1:14" x14ac:dyDescent="0.15">
      <c r="A5742" s="163" t="s">
        <v>538</v>
      </c>
      <c r="B5742" s="164">
        <v>10645</v>
      </c>
      <c r="C5742" s="163" t="s">
        <v>519</v>
      </c>
      <c r="D5742" s="164">
        <v>1</v>
      </c>
      <c r="E5742" s="7">
        <v>340</v>
      </c>
      <c r="F5742" s="7">
        <v>0</v>
      </c>
      <c r="G5742" s="7">
        <v>0</v>
      </c>
      <c r="H5742" s="7">
        <v>0</v>
      </c>
      <c r="I5742" s="7">
        <v>340</v>
      </c>
      <c r="J5742" s="7">
        <v>0</v>
      </c>
      <c r="K5742" s="7">
        <v>340</v>
      </c>
      <c r="L5742" s="164">
        <v>1</v>
      </c>
      <c r="M5742" s="16">
        <v>0</v>
      </c>
      <c r="N5742" s="13">
        <v>46185</v>
      </c>
    </row>
    <row r="5743" spans="1:14" x14ac:dyDescent="0.15">
      <c r="A5743" s="163" t="s">
        <v>503</v>
      </c>
      <c r="B5743" s="164">
        <v>10044</v>
      </c>
      <c r="C5743" s="163" t="s">
        <v>481</v>
      </c>
      <c r="D5743" s="164">
        <v>1</v>
      </c>
      <c r="E5743" s="7">
        <v>260</v>
      </c>
      <c r="F5743" s="7">
        <v>0</v>
      </c>
      <c r="G5743" s="7">
        <v>0</v>
      </c>
      <c r="H5743" s="7">
        <v>0</v>
      </c>
      <c r="I5743" s="7">
        <v>260</v>
      </c>
      <c r="J5743" s="7">
        <v>0</v>
      </c>
      <c r="K5743" s="7">
        <v>260</v>
      </c>
      <c r="L5743" s="164">
        <v>1</v>
      </c>
      <c r="M5743" s="16">
        <v>0</v>
      </c>
      <c r="N5743" s="13">
        <v>46185</v>
      </c>
    </row>
    <row r="5744" spans="1:14" x14ac:dyDescent="0.15">
      <c r="A5744" s="163" t="s">
        <v>486</v>
      </c>
      <c r="B5744" s="164">
        <v>10075</v>
      </c>
      <c r="C5744" s="163" t="s">
        <v>481</v>
      </c>
      <c r="D5744" s="164">
        <v>1</v>
      </c>
      <c r="E5744" s="7">
        <v>275</v>
      </c>
      <c r="F5744" s="7">
        <v>0</v>
      </c>
      <c r="G5744" s="7">
        <v>0</v>
      </c>
      <c r="H5744" s="7">
        <v>55</v>
      </c>
      <c r="I5744" s="7">
        <v>220</v>
      </c>
      <c r="J5744" s="7">
        <v>0</v>
      </c>
      <c r="K5744" s="7">
        <v>220</v>
      </c>
      <c r="L5744" s="164">
        <v>1</v>
      </c>
      <c r="M5744" s="16">
        <v>0</v>
      </c>
      <c r="N5744" s="13">
        <v>46185</v>
      </c>
    </row>
    <row r="5745" spans="1:14" x14ac:dyDescent="0.15">
      <c r="A5745" s="163" t="s">
        <v>487</v>
      </c>
      <c r="B5745" s="164">
        <v>10442</v>
      </c>
      <c r="C5745" s="163" t="s">
        <v>99</v>
      </c>
      <c r="D5745" s="164">
        <v>1</v>
      </c>
      <c r="E5745" s="7">
        <v>83</v>
      </c>
      <c r="F5745" s="7">
        <v>0</v>
      </c>
      <c r="G5745" s="7">
        <v>0</v>
      </c>
      <c r="H5745" s="7">
        <v>0</v>
      </c>
      <c r="I5745" s="7">
        <v>83</v>
      </c>
      <c r="J5745" s="7">
        <v>0</v>
      </c>
      <c r="K5745" s="7">
        <v>83</v>
      </c>
      <c r="L5745" s="164">
        <v>1</v>
      </c>
      <c r="M5745" s="16">
        <v>0</v>
      </c>
      <c r="N5745" s="13">
        <v>46185</v>
      </c>
    </row>
    <row r="5746" spans="1:14" x14ac:dyDescent="0.15">
      <c r="A5746" s="163" t="s">
        <v>488</v>
      </c>
      <c r="B5746" s="164">
        <v>10440</v>
      </c>
      <c r="C5746" s="163" t="s">
        <v>99</v>
      </c>
      <c r="D5746" s="164">
        <v>2</v>
      </c>
      <c r="E5746" s="7">
        <v>176</v>
      </c>
      <c r="F5746" s="7">
        <v>0</v>
      </c>
      <c r="G5746" s="7">
        <v>0</v>
      </c>
      <c r="H5746" s="7">
        <v>0</v>
      </c>
      <c r="I5746" s="7">
        <v>176</v>
      </c>
      <c r="J5746" s="7">
        <v>0</v>
      </c>
      <c r="K5746" s="7">
        <v>176</v>
      </c>
      <c r="L5746" s="164">
        <v>1</v>
      </c>
      <c r="M5746" s="16">
        <v>0</v>
      </c>
      <c r="N5746" s="13">
        <v>46185</v>
      </c>
    </row>
    <row r="5747" spans="1:14" x14ac:dyDescent="0.15">
      <c r="A5747" s="163" t="s">
        <v>489</v>
      </c>
      <c r="B5747" s="164">
        <v>10445</v>
      </c>
      <c r="C5747" s="163" t="s">
        <v>99</v>
      </c>
      <c r="D5747" s="164">
        <v>3</v>
      </c>
      <c r="E5747" s="7">
        <v>585</v>
      </c>
      <c r="F5747" s="7">
        <v>0</v>
      </c>
      <c r="G5747" s="7">
        <v>0</v>
      </c>
      <c r="H5747" s="7">
        <v>0</v>
      </c>
      <c r="I5747" s="7">
        <v>585</v>
      </c>
      <c r="J5747" s="7">
        <v>0</v>
      </c>
      <c r="K5747" s="7">
        <v>585</v>
      </c>
      <c r="L5747" s="164">
        <v>1</v>
      </c>
      <c r="M5747" s="16">
        <v>0</v>
      </c>
      <c r="N5747" s="13">
        <v>46185</v>
      </c>
    </row>
    <row r="5748" spans="1:14" x14ac:dyDescent="0.15">
      <c r="A5748" s="163" t="s">
        <v>830</v>
      </c>
      <c r="B5748" s="164">
        <v>10042</v>
      </c>
      <c r="C5748" s="163" t="s">
        <v>99</v>
      </c>
      <c r="D5748" s="164">
        <v>1</v>
      </c>
      <c r="E5748" s="7">
        <v>145</v>
      </c>
      <c r="F5748" s="7">
        <v>0</v>
      </c>
      <c r="G5748" s="7">
        <v>0</v>
      </c>
      <c r="H5748" s="7">
        <v>0</v>
      </c>
      <c r="I5748" s="7">
        <v>145</v>
      </c>
      <c r="J5748" s="7">
        <v>0</v>
      </c>
      <c r="K5748" s="7">
        <v>145</v>
      </c>
      <c r="L5748" s="164">
        <v>1</v>
      </c>
      <c r="M5748" s="16">
        <v>0</v>
      </c>
      <c r="N5748" s="13">
        <v>46185</v>
      </c>
    </row>
    <row r="5749" spans="1:14" x14ac:dyDescent="0.15">
      <c r="A5749" s="163" t="s">
        <v>505</v>
      </c>
      <c r="B5749" s="164">
        <v>10470</v>
      </c>
      <c r="C5749" s="163" t="s">
        <v>5</v>
      </c>
      <c r="D5749" s="164">
        <v>2</v>
      </c>
      <c r="E5749" s="7">
        <v>550</v>
      </c>
      <c r="F5749" s="7">
        <v>0</v>
      </c>
      <c r="G5749" s="7">
        <v>0</v>
      </c>
      <c r="H5749" s="7">
        <v>0</v>
      </c>
      <c r="I5749" s="7">
        <v>550</v>
      </c>
      <c r="J5749" s="7">
        <v>0</v>
      </c>
      <c r="K5749" s="7">
        <v>550</v>
      </c>
      <c r="L5749" s="164">
        <v>1</v>
      </c>
      <c r="M5749" s="16">
        <v>0</v>
      </c>
      <c r="N5749" s="13">
        <v>46185</v>
      </c>
    </row>
    <row r="5750" spans="1:14" x14ac:dyDescent="0.15">
      <c r="A5750" s="163" t="s">
        <v>552</v>
      </c>
      <c r="B5750" s="164">
        <v>10211</v>
      </c>
      <c r="C5750" s="163" t="s">
        <v>491</v>
      </c>
      <c r="D5750" s="164">
        <v>1</v>
      </c>
      <c r="E5750" s="7">
        <v>265</v>
      </c>
      <c r="F5750" s="7">
        <v>0</v>
      </c>
      <c r="G5750" s="7">
        <v>0</v>
      </c>
      <c r="H5750" s="7">
        <v>0</v>
      </c>
      <c r="I5750" s="7">
        <v>265</v>
      </c>
      <c r="J5750" s="7">
        <v>0</v>
      </c>
      <c r="K5750" s="7">
        <v>265</v>
      </c>
      <c r="L5750" s="164">
        <v>1</v>
      </c>
      <c r="M5750" s="16">
        <v>0</v>
      </c>
      <c r="N5750" s="13">
        <v>46185</v>
      </c>
    </row>
    <row r="5751" spans="1:14" x14ac:dyDescent="0.15">
      <c r="A5751" s="163" t="s">
        <v>506</v>
      </c>
      <c r="B5751" s="164">
        <v>10221</v>
      </c>
      <c r="C5751" s="163" t="s">
        <v>491</v>
      </c>
      <c r="D5751" s="164">
        <v>3</v>
      </c>
      <c r="E5751" s="7">
        <v>765</v>
      </c>
      <c r="F5751" s="7">
        <v>0</v>
      </c>
      <c r="G5751" s="7">
        <v>0</v>
      </c>
      <c r="H5751" s="7">
        <v>0</v>
      </c>
      <c r="I5751" s="7">
        <v>765</v>
      </c>
      <c r="J5751" s="7">
        <v>0</v>
      </c>
      <c r="K5751" s="7">
        <v>765</v>
      </c>
      <c r="L5751" s="164">
        <v>1</v>
      </c>
      <c r="M5751" s="16">
        <v>0</v>
      </c>
      <c r="N5751" s="13">
        <v>46185</v>
      </c>
    </row>
    <row r="5752" spans="1:14" x14ac:dyDescent="0.15">
      <c r="A5752" s="163" t="s">
        <v>562</v>
      </c>
      <c r="B5752" s="164">
        <v>10218</v>
      </c>
      <c r="C5752" s="163" t="s">
        <v>491</v>
      </c>
      <c r="D5752" s="164">
        <v>1</v>
      </c>
      <c r="E5752" s="7">
        <v>245</v>
      </c>
      <c r="F5752" s="7">
        <v>0</v>
      </c>
      <c r="G5752" s="7">
        <v>0</v>
      </c>
      <c r="H5752" s="7">
        <v>0</v>
      </c>
      <c r="I5752" s="7">
        <v>245</v>
      </c>
      <c r="J5752" s="7">
        <v>0</v>
      </c>
      <c r="K5752" s="7">
        <v>245</v>
      </c>
      <c r="L5752" s="164">
        <v>1</v>
      </c>
      <c r="M5752" s="16">
        <v>0</v>
      </c>
      <c r="N5752" s="13">
        <v>46185</v>
      </c>
    </row>
    <row r="5753" spans="1:14" x14ac:dyDescent="0.15">
      <c r="A5753" s="163" t="s">
        <v>493</v>
      </c>
      <c r="B5753" s="164">
        <v>10264</v>
      </c>
      <c r="C5753" s="163" t="s">
        <v>9</v>
      </c>
      <c r="D5753" s="164">
        <v>2</v>
      </c>
      <c r="E5753" s="7">
        <v>380</v>
      </c>
      <c r="F5753" s="7">
        <v>0</v>
      </c>
      <c r="G5753" s="7">
        <v>0</v>
      </c>
      <c r="H5753" s="7">
        <v>38</v>
      </c>
      <c r="I5753" s="7">
        <v>342</v>
      </c>
      <c r="J5753" s="7">
        <v>0</v>
      </c>
      <c r="K5753" s="7">
        <v>342</v>
      </c>
      <c r="L5753" s="164">
        <v>1</v>
      </c>
      <c r="M5753" s="16">
        <v>0</v>
      </c>
      <c r="N5753" s="13">
        <v>46185</v>
      </c>
    </row>
    <row r="5754" spans="1:14" x14ac:dyDescent="0.15">
      <c r="A5754" s="163" t="s">
        <v>526</v>
      </c>
      <c r="B5754" s="164">
        <v>10363</v>
      </c>
      <c r="C5754" s="163" t="s">
        <v>9</v>
      </c>
      <c r="D5754" s="164">
        <v>1</v>
      </c>
      <c r="E5754" s="7">
        <v>265</v>
      </c>
      <c r="F5754" s="7">
        <v>0</v>
      </c>
      <c r="G5754" s="7">
        <v>0</v>
      </c>
      <c r="H5754" s="7">
        <v>0</v>
      </c>
      <c r="I5754" s="7">
        <v>265</v>
      </c>
      <c r="J5754" s="7">
        <v>0</v>
      </c>
      <c r="K5754" s="7">
        <v>265</v>
      </c>
      <c r="L5754" s="164">
        <v>1</v>
      </c>
      <c r="M5754" s="16">
        <v>0</v>
      </c>
      <c r="N5754" s="13">
        <v>46185</v>
      </c>
    </row>
    <row r="5755" spans="1:14" x14ac:dyDescent="0.15">
      <c r="A5755" s="163" t="s">
        <v>595</v>
      </c>
      <c r="B5755" s="164">
        <v>10367</v>
      </c>
      <c r="C5755" s="163" t="s">
        <v>9</v>
      </c>
      <c r="D5755" s="164">
        <v>1</v>
      </c>
      <c r="E5755" s="7">
        <v>330</v>
      </c>
      <c r="F5755" s="7">
        <v>0</v>
      </c>
      <c r="G5755" s="7">
        <v>0</v>
      </c>
      <c r="H5755" s="7">
        <v>0</v>
      </c>
      <c r="I5755" s="7">
        <v>330</v>
      </c>
      <c r="J5755" s="7">
        <v>0</v>
      </c>
      <c r="K5755" s="7">
        <v>330</v>
      </c>
      <c r="L5755" s="164">
        <v>1</v>
      </c>
      <c r="M5755" s="16">
        <v>0</v>
      </c>
      <c r="N5755" s="13">
        <v>46185</v>
      </c>
    </row>
    <row r="5756" spans="1:14" x14ac:dyDescent="0.15">
      <c r="A5756" s="163" t="s">
        <v>511</v>
      </c>
      <c r="B5756" s="164">
        <v>10227</v>
      </c>
      <c r="C5756" s="163" t="s">
        <v>19</v>
      </c>
      <c r="D5756" s="164">
        <v>1</v>
      </c>
      <c r="E5756" s="7">
        <v>385</v>
      </c>
      <c r="F5756" s="7">
        <v>0</v>
      </c>
      <c r="G5756" s="7">
        <v>0</v>
      </c>
      <c r="H5756" s="7">
        <v>0</v>
      </c>
      <c r="I5756" s="7">
        <v>385</v>
      </c>
      <c r="J5756" s="7">
        <v>0</v>
      </c>
      <c r="K5756" s="7">
        <v>385</v>
      </c>
      <c r="L5756" s="164">
        <v>1</v>
      </c>
      <c r="M5756" s="16">
        <v>0</v>
      </c>
      <c r="N5756" s="13">
        <v>46185</v>
      </c>
    </row>
    <row r="5757" spans="1:14" x14ac:dyDescent="0.15">
      <c r="A5757" s="163" t="s">
        <v>498</v>
      </c>
      <c r="B5757" s="164">
        <v>10356</v>
      </c>
      <c r="C5757" s="163" t="s">
        <v>19</v>
      </c>
      <c r="D5757" s="164">
        <v>3</v>
      </c>
      <c r="E5757" s="7">
        <v>1080</v>
      </c>
      <c r="F5757" s="7">
        <v>0</v>
      </c>
      <c r="G5757" s="7">
        <v>0</v>
      </c>
      <c r="H5757" s="7">
        <v>0</v>
      </c>
      <c r="I5757" s="7">
        <v>1080</v>
      </c>
      <c r="J5757" s="7">
        <v>0</v>
      </c>
      <c r="K5757" s="7">
        <v>1080</v>
      </c>
      <c r="L5757" s="164">
        <v>1</v>
      </c>
      <c r="M5757" s="16">
        <v>0</v>
      </c>
      <c r="N5757" s="13">
        <v>46185</v>
      </c>
    </row>
    <row r="5758" spans="1:14" x14ac:dyDescent="0.15">
      <c r="A5758" s="163" t="s">
        <v>617</v>
      </c>
      <c r="B5758" s="164">
        <v>10428</v>
      </c>
      <c r="C5758" s="163" t="s">
        <v>12</v>
      </c>
      <c r="D5758" s="164">
        <v>1</v>
      </c>
      <c r="E5758" s="7">
        <v>349</v>
      </c>
      <c r="F5758" s="7">
        <v>0</v>
      </c>
      <c r="G5758" s="7">
        <v>0</v>
      </c>
      <c r="H5758" s="7">
        <v>0</v>
      </c>
      <c r="I5758" s="7">
        <v>349</v>
      </c>
      <c r="J5758" s="7">
        <v>0</v>
      </c>
      <c r="K5758" s="7">
        <v>349</v>
      </c>
      <c r="L5758" s="164">
        <v>1</v>
      </c>
      <c r="M5758" s="16">
        <v>0</v>
      </c>
      <c r="N5758" s="13">
        <v>46185</v>
      </c>
    </row>
    <row r="5759" spans="1:14" x14ac:dyDescent="0.15">
      <c r="A5759" s="163" t="s">
        <v>563</v>
      </c>
      <c r="B5759" s="164">
        <v>10432</v>
      </c>
      <c r="C5759" s="163" t="s">
        <v>13</v>
      </c>
      <c r="D5759" s="164">
        <v>1</v>
      </c>
      <c r="E5759" s="7">
        <v>315</v>
      </c>
      <c r="F5759" s="7">
        <v>0</v>
      </c>
      <c r="G5759" s="7">
        <v>0</v>
      </c>
      <c r="H5759" s="7">
        <v>0</v>
      </c>
      <c r="I5759" s="7">
        <v>315</v>
      </c>
      <c r="J5759" s="7">
        <v>0</v>
      </c>
      <c r="K5759" s="7">
        <v>315</v>
      </c>
      <c r="L5759" s="164">
        <v>1</v>
      </c>
      <c r="M5759" s="16">
        <v>0</v>
      </c>
      <c r="N5759" s="13">
        <v>46185</v>
      </c>
    </row>
    <row r="5760" spans="1:14" x14ac:dyDescent="0.15">
      <c r="A5760" s="163" t="s">
        <v>400</v>
      </c>
      <c r="B5760" s="164">
        <v>10923</v>
      </c>
      <c r="C5760" s="163" t="s">
        <v>727</v>
      </c>
      <c r="D5760" s="164">
        <v>1</v>
      </c>
      <c r="E5760" s="7">
        <v>159</v>
      </c>
      <c r="F5760" s="7">
        <v>0</v>
      </c>
      <c r="G5760" s="7">
        <v>0</v>
      </c>
      <c r="H5760" s="7">
        <v>0</v>
      </c>
      <c r="I5760" s="7">
        <v>159</v>
      </c>
      <c r="J5760" s="7">
        <v>0</v>
      </c>
      <c r="K5760" s="7">
        <v>159</v>
      </c>
      <c r="L5760" s="164">
        <v>1</v>
      </c>
      <c r="M5760" s="16">
        <v>0</v>
      </c>
      <c r="N5760" s="13">
        <v>46185</v>
      </c>
    </row>
    <row r="5761" spans="1:14" x14ac:dyDescent="0.15">
      <c r="A5761" s="163" t="s">
        <v>855</v>
      </c>
      <c r="B5761" s="164">
        <v>10531</v>
      </c>
      <c r="C5761" s="163" t="s">
        <v>399</v>
      </c>
      <c r="D5761" s="164">
        <v>1</v>
      </c>
      <c r="E5761" s="7">
        <v>0</v>
      </c>
      <c r="F5761" s="7">
        <v>0</v>
      </c>
      <c r="G5761" s="7">
        <v>0</v>
      </c>
      <c r="H5761" s="7">
        <v>0</v>
      </c>
      <c r="I5761" s="7">
        <v>0</v>
      </c>
      <c r="J5761" s="7">
        <v>0</v>
      </c>
      <c r="K5761" s="7">
        <v>0</v>
      </c>
      <c r="L5761" s="164">
        <v>0</v>
      </c>
      <c r="M5761" s="16">
        <v>0</v>
      </c>
      <c r="N5761" s="13">
        <v>46185</v>
      </c>
    </row>
    <row r="5762" spans="1:14" x14ac:dyDescent="0.15">
      <c r="A5762" s="163" t="s">
        <v>801</v>
      </c>
      <c r="B5762" s="164">
        <v>10680</v>
      </c>
      <c r="C5762" s="163" t="s">
        <v>399</v>
      </c>
      <c r="D5762" s="164">
        <v>1</v>
      </c>
      <c r="E5762" s="7">
        <v>0</v>
      </c>
      <c r="F5762" s="7">
        <v>0</v>
      </c>
      <c r="G5762" s="7">
        <v>0</v>
      </c>
      <c r="H5762" s="7">
        <v>0</v>
      </c>
      <c r="I5762" s="7">
        <v>0</v>
      </c>
      <c r="J5762" s="7">
        <v>0</v>
      </c>
      <c r="K5762" s="7">
        <v>0</v>
      </c>
      <c r="L5762" s="164">
        <v>0</v>
      </c>
      <c r="M5762" s="16">
        <v>0</v>
      </c>
      <c r="N5762" s="13">
        <v>46185</v>
      </c>
    </row>
    <row r="5763" spans="1:14" x14ac:dyDescent="0.15">
      <c r="A5763" s="163" t="s">
        <v>106</v>
      </c>
      <c r="B5763" s="164">
        <v>10595</v>
      </c>
      <c r="C5763" s="163" t="s">
        <v>399</v>
      </c>
      <c r="D5763" s="164">
        <v>1</v>
      </c>
      <c r="E5763" s="7">
        <v>0</v>
      </c>
      <c r="F5763" s="7">
        <v>0</v>
      </c>
      <c r="G5763" s="7">
        <v>0</v>
      </c>
      <c r="H5763" s="7">
        <v>0</v>
      </c>
      <c r="I5763" s="7">
        <v>0</v>
      </c>
      <c r="J5763" s="7">
        <v>0</v>
      </c>
      <c r="K5763" s="7">
        <v>0</v>
      </c>
      <c r="L5763" s="164">
        <v>0</v>
      </c>
      <c r="M5763" s="16">
        <v>0</v>
      </c>
      <c r="N5763" s="13">
        <v>46185</v>
      </c>
    </row>
    <row r="5764" spans="1:14" x14ac:dyDescent="0.15">
      <c r="A5764" s="163" t="s">
        <v>429</v>
      </c>
      <c r="B5764" s="164">
        <v>10632</v>
      </c>
      <c r="C5764" s="163" t="s">
        <v>727</v>
      </c>
      <c r="D5764" s="164">
        <v>1</v>
      </c>
      <c r="E5764" s="7">
        <v>159</v>
      </c>
      <c r="F5764" s="7">
        <v>0</v>
      </c>
      <c r="G5764" s="7">
        <v>0</v>
      </c>
      <c r="H5764" s="7">
        <v>0</v>
      </c>
      <c r="I5764" s="7">
        <v>159</v>
      </c>
      <c r="J5764" s="7">
        <v>0</v>
      </c>
      <c r="K5764" s="7">
        <v>159</v>
      </c>
      <c r="L5764" s="164">
        <v>1</v>
      </c>
      <c r="M5764" s="16">
        <v>0</v>
      </c>
      <c r="N5764" s="13">
        <v>46185</v>
      </c>
    </row>
    <row r="5765" spans="1:14" x14ac:dyDescent="0.15">
      <c r="A5765" s="163" t="s">
        <v>477</v>
      </c>
      <c r="B5765" s="164">
        <v>10449</v>
      </c>
      <c r="C5765" s="163" t="s">
        <v>38</v>
      </c>
      <c r="D5765" s="164">
        <v>1</v>
      </c>
      <c r="E5765" s="7">
        <v>260</v>
      </c>
      <c r="F5765" s="7">
        <v>0</v>
      </c>
      <c r="G5765" s="7">
        <v>0</v>
      </c>
      <c r="H5765" s="7">
        <v>6.75</v>
      </c>
      <c r="I5765" s="7">
        <v>253.25</v>
      </c>
      <c r="J5765" s="7">
        <v>0</v>
      </c>
      <c r="K5765" s="7">
        <v>253.25</v>
      </c>
      <c r="L5765" s="164">
        <v>1</v>
      </c>
      <c r="M5765" s="16">
        <v>0</v>
      </c>
      <c r="N5765" s="13">
        <v>46186</v>
      </c>
    </row>
    <row r="5766" spans="1:14" x14ac:dyDescent="0.15">
      <c r="A5766" s="163" t="s">
        <v>538</v>
      </c>
      <c r="B5766" s="164">
        <v>10645</v>
      </c>
      <c r="C5766" s="163" t="s">
        <v>519</v>
      </c>
      <c r="D5766" s="164">
        <v>1</v>
      </c>
      <c r="E5766" s="7">
        <v>340</v>
      </c>
      <c r="F5766" s="7">
        <v>0</v>
      </c>
      <c r="G5766" s="7">
        <v>0</v>
      </c>
      <c r="H5766" s="7">
        <v>0</v>
      </c>
      <c r="I5766" s="7">
        <v>340</v>
      </c>
      <c r="J5766" s="7">
        <v>0</v>
      </c>
      <c r="K5766" s="7">
        <v>340</v>
      </c>
      <c r="L5766" s="164">
        <v>1</v>
      </c>
      <c r="M5766" s="16">
        <v>0</v>
      </c>
      <c r="N5766" s="13">
        <v>46186</v>
      </c>
    </row>
    <row r="5767" spans="1:14" x14ac:dyDescent="0.15">
      <c r="A5767" s="163" t="s">
        <v>504</v>
      </c>
      <c r="B5767" s="164">
        <v>10125</v>
      </c>
      <c r="C5767" s="163" t="s">
        <v>483</v>
      </c>
      <c r="D5767" s="164">
        <v>1</v>
      </c>
      <c r="E5767" s="7">
        <v>275</v>
      </c>
      <c r="F5767" s="7">
        <v>0</v>
      </c>
      <c r="G5767" s="7">
        <v>0</v>
      </c>
      <c r="H5767" s="7">
        <v>0</v>
      </c>
      <c r="I5767" s="7">
        <v>275</v>
      </c>
      <c r="J5767" s="7">
        <v>0</v>
      </c>
      <c r="K5767" s="7">
        <v>275</v>
      </c>
      <c r="L5767" s="164">
        <v>1</v>
      </c>
      <c r="M5767" s="16">
        <v>0</v>
      </c>
      <c r="N5767" s="13">
        <v>46186</v>
      </c>
    </row>
    <row r="5768" spans="1:14" x14ac:dyDescent="0.15">
      <c r="A5768" s="163" t="s">
        <v>575</v>
      </c>
      <c r="B5768" s="164">
        <v>10127</v>
      </c>
      <c r="C5768" s="163" t="s">
        <v>483</v>
      </c>
      <c r="D5768" s="164">
        <v>1</v>
      </c>
      <c r="E5768" s="7">
        <v>355</v>
      </c>
      <c r="F5768" s="7">
        <v>0</v>
      </c>
      <c r="G5768" s="7">
        <v>0</v>
      </c>
      <c r="H5768" s="7">
        <v>0</v>
      </c>
      <c r="I5768" s="7">
        <v>355</v>
      </c>
      <c r="J5768" s="7">
        <v>0</v>
      </c>
      <c r="K5768" s="7">
        <v>355</v>
      </c>
      <c r="L5768" s="164">
        <v>1</v>
      </c>
      <c r="M5768" s="16">
        <v>0</v>
      </c>
      <c r="N5768" s="13">
        <v>46186</v>
      </c>
    </row>
    <row r="5769" spans="1:14" x14ac:dyDescent="0.15">
      <c r="A5769" s="163" t="s">
        <v>487</v>
      </c>
      <c r="B5769" s="164">
        <v>10442</v>
      </c>
      <c r="C5769" s="163" t="s">
        <v>99</v>
      </c>
      <c r="D5769" s="164">
        <v>1</v>
      </c>
      <c r="E5769" s="7">
        <v>83</v>
      </c>
      <c r="F5769" s="7">
        <v>0</v>
      </c>
      <c r="G5769" s="7">
        <v>0</v>
      </c>
      <c r="H5769" s="7">
        <v>0</v>
      </c>
      <c r="I5769" s="7">
        <v>83</v>
      </c>
      <c r="J5769" s="7">
        <v>0</v>
      </c>
      <c r="K5769" s="7">
        <v>83</v>
      </c>
      <c r="L5769" s="164">
        <v>1</v>
      </c>
      <c r="M5769" s="16">
        <v>0</v>
      </c>
      <c r="N5769" s="13">
        <v>46186</v>
      </c>
    </row>
    <row r="5770" spans="1:14" x14ac:dyDescent="0.15">
      <c r="A5770" s="163" t="s">
        <v>489</v>
      </c>
      <c r="B5770" s="164">
        <v>10445</v>
      </c>
      <c r="C5770" s="163" t="s">
        <v>99</v>
      </c>
      <c r="D5770" s="164">
        <v>4</v>
      </c>
      <c r="E5770" s="7">
        <v>780</v>
      </c>
      <c r="F5770" s="7">
        <v>0</v>
      </c>
      <c r="G5770" s="7">
        <v>0</v>
      </c>
      <c r="H5770" s="7">
        <v>0</v>
      </c>
      <c r="I5770" s="7">
        <v>780</v>
      </c>
      <c r="J5770" s="7">
        <v>0</v>
      </c>
      <c r="K5770" s="7">
        <v>780</v>
      </c>
      <c r="L5770" s="164">
        <v>1</v>
      </c>
      <c r="M5770" s="16">
        <v>0</v>
      </c>
      <c r="N5770" s="13">
        <v>46186</v>
      </c>
    </row>
    <row r="5771" spans="1:14" x14ac:dyDescent="0.15">
      <c r="A5771" s="163" t="s">
        <v>853</v>
      </c>
      <c r="B5771" s="164">
        <v>10715</v>
      </c>
      <c r="C5771" s="163" t="s">
        <v>99</v>
      </c>
      <c r="D5771" s="164">
        <v>2</v>
      </c>
      <c r="E5771" s="7">
        <v>310</v>
      </c>
      <c r="F5771" s="7">
        <v>0</v>
      </c>
      <c r="G5771" s="7">
        <v>0</v>
      </c>
      <c r="H5771" s="7">
        <v>0</v>
      </c>
      <c r="I5771" s="7">
        <v>310</v>
      </c>
      <c r="J5771" s="7">
        <v>0</v>
      </c>
      <c r="K5771" s="7">
        <v>310</v>
      </c>
      <c r="L5771" s="164">
        <v>1</v>
      </c>
      <c r="M5771" s="16">
        <v>0</v>
      </c>
      <c r="N5771" s="13">
        <v>46186</v>
      </c>
    </row>
    <row r="5772" spans="1:14" x14ac:dyDescent="0.15">
      <c r="A5772" s="163" t="s">
        <v>706</v>
      </c>
      <c r="B5772" s="164">
        <v>10472</v>
      </c>
      <c r="C5772" s="163" t="s">
        <v>5</v>
      </c>
      <c r="D5772" s="164">
        <v>1</v>
      </c>
      <c r="E5772" s="7">
        <v>645</v>
      </c>
      <c r="F5772" s="7">
        <v>0</v>
      </c>
      <c r="G5772" s="7">
        <v>0</v>
      </c>
      <c r="H5772" s="7">
        <v>0</v>
      </c>
      <c r="I5772" s="7">
        <v>645</v>
      </c>
      <c r="J5772" s="7">
        <v>0</v>
      </c>
      <c r="K5772" s="7">
        <v>645</v>
      </c>
      <c r="L5772" s="164">
        <v>1</v>
      </c>
      <c r="M5772" s="16">
        <v>0</v>
      </c>
      <c r="N5772" s="13">
        <v>46186</v>
      </c>
    </row>
    <row r="5773" spans="1:14" x14ac:dyDescent="0.15">
      <c r="A5773" s="163" t="s">
        <v>552</v>
      </c>
      <c r="B5773" s="164">
        <v>10211</v>
      </c>
      <c r="C5773" s="163" t="s">
        <v>491</v>
      </c>
      <c r="D5773" s="164">
        <v>2</v>
      </c>
      <c r="E5773" s="7">
        <v>530</v>
      </c>
      <c r="F5773" s="7">
        <v>0</v>
      </c>
      <c r="G5773" s="7">
        <v>0</v>
      </c>
      <c r="H5773" s="7">
        <v>6.87</v>
      </c>
      <c r="I5773" s="7">
        <v>523.13</v>
      </c>
      <c r="J5773" s="7">
        <v>0</v>
      </c>
      <c r="K5773" s="7">
        <v>523.13</v>
      </c>
      <c r="L5773" s="164">
        <v>1</v>
      </c>
      <c r="M5773" s="16">
        <v>0</v>
      </c>
      <c r="N5773" s="13">
        <v>46186</v>
      </c>
    </row>
    <row r="5774" spans="1:14" x14ac:dyDescent="0.15">
      <c r="A5774" s="163" t="s">
        <v>506</v>
      </c>
      <c r="B5774" s="164">
        <v>10221</v>
      </c>
      <c r="C5774" s="163" t="s">
        <v>491</v>
      </c>
      <c r="D5774" s="164">
        <v>2</v>
      </c>
      <c r="E5774" s="7">
        <v>510</v>
      </c>
      <c r="F5774" s="7">
        <v>0</v>
      </c>
      <c r="G5774" s="7">
        <v>0</v>
      </c>
      <c r="H5774" s="7">
        <v>6.61</v>
      </c>
      <c r="I5774" s="7">
        <v>503.39</v>
      </c>
      <c r="J5774" s="7">
        <v>0</v>
      </c>
      <c r="K5774" s="7">
        <v>503.39</v>
      </c>
      <c r="L5774" s="164">
        <v>1</v>
      </c>
      <c r="M5774" s="16">
        <v>0</v>
      </c>
      <c r="N5774" s="13">
        <v>46186</v>
      </c>
    </row>
    <row r="5775" spans="1:14" x14ac:dyDescent="0.15">
      <c r="A5775" s="163" t="s">
        <v>562</v>
      </c>
      <c r="B5775" s="164">
        <v>10218</v>
      </c>
      <c r="C5775" s="163" t="s">
        <v>491</v>
      </c>
      <c r="D5775" s="164">
        <v>2</v>
      </c>
      <c r="E5775" s="7">
        <v>490</v>
      </c>
      <c r="F5775" s="7">
        <v>0</v>
      </c>
      <c r="G5775" s="7">
        <v>0</v>
      </c>
      <c r="H5775" s="7">
        <v>12.71</v>
      </c>
      <c r="I5775" s="7">
        <v>477.29</v>
      </c>
      <c r="J5775" s="7">
        <v>0</v>
      </c>
      <c r="K5775" s="7">
        <v>477.29</v>
      </c>
      <c r="L5775" s="164">
        <v>1</v>
      </c>
      <c r="M5775" s="16">
        <v>0</v>
      </c>
      <c r="N5775" s="13">
        <v>46186</v>
      </c>
    </row>
    <row r="5776" spans="1:14" x14ac:dyDescent="0.15">
      <c r="A5776" s="163" t="s">
        <v>490</v>
      </c>
      <c r="B5776" s="164">
        <v>10223</v>
      </c>
      <c r="C5776" s="163" t="s">
        <v>491</v>
      </c>
      <c r="D5776" s="164">
        <v>4</v>
      </c>
      <c r="E5776" s="7">
        <v>1140</v>
      </c>
      <c r="F5776" s="7">
        <v>0</v>
      </c>
      <c r="G5776" s="7">
        <v>0</v>
      </c>
      <c r="H5776" s="7">
        <v>105.15</v>
      </c>
      <c r="I5776" s="7">
        <v>1034.8499999999999</v>
      </c>
      <c r="J5776" s="7">
        <v>0</v>
      </c>
      <c r="K5776" s="7">
        <v>1034.8499999999999</v>
      </c>
      <c r="L5776" s="164">
        <v>1</v>
      </c>
      <c r="M5776" s="16">
        <v>0</v>
      </c>
      <c r="N5776" s="13">
        <v>46186</v>
      </c>
    </row>
    <row r="5777" spans="1:14" x14ac:dyDescent="0.15">
      <c r="A5777" s="163" t="s">
        <v>647</v>
      </c>
      <c r="B5777" s="164">
        <v>10224</v>
      </c>
      <c r="C5777" s="163" t="s">
        <v>491</v>
      </c>
      <c r="D5777" s="164">
        <v>2</v>
      </c>
      <c r="E5777" s="7">
        <v>510</v>
      </c>
      <c r="F5777" s="7">
        <v>0</v>
      </c>
      <c r="G5777" s="7">
        <v>0</v>
      </c>
      <c r="H5777" s="7">
        <v>10.67</v>
      </c>
      <c r="I5777" s="7">
        <v>499.33</v>
      </c>
      <c r="J5777" s="7">
        <v>0</v>
      </c>
      <c r="K5777" s="7">
        <v>499.33</v>
      </c>
      <c r="L5777" s="164">
        <v>1</v>
      </c>
      <c r="M5777" s="16">
        <v>0</v>
      </c>
      <c r="N5777" s="13">
        <v>46186</v>
      </c>
    </row>
    <row r="5778" spans="1:14" x14ac:dyDescent="0.15">
      <c r="A5778" s="163" t="s">
        <v>492</v>
      </c>
      <c r="B5778" s="164">
        <v>10216</v>
      </c>
      <c r="C5778" s="163" t="s">
        <v>491</v>
      </c>
      <c r="D5778" s="164">
        <v>2</v>
      </c>
      <c r="E5778" s="7">
        <v>490</v>
      </c>
      <c r="F5778" s="7">
        <v>0</v>
      </c>
      <c r="G5778" s="7">
        <v>0</v>
      </c>
      <c r="H5778" s="7">
        <v>10.26</v>
      </c>
      <c r="I5778" s="7">
        <v>479.74</v>
      </c>
      <c r="J5778" s="7">
        <v>0</v>
      </c>
      <c r="K5778" s="7">
        <v>479.74</v>
      </c>
      <c r="L5778" s="164">
        <v>1</v>
      </c>
      <c r="M5778" s="16">
        <v>0</v>
      </c>
      <c r="N5778" s="13">
        <v>46186</v>
      </c>
    </row>
    <row r="5779" spans="1:14" x14ac:dyDescent="0.15">
      <c r="A5779" s="163" t="s">
        <v>493</v>
      </c>
      <c r="B5779" s="164">
        <v>10264</v>
      </c>
      <c r="C5779" s="163" t="s">
        <v>9</v>
      </c>
      <c r="D5779" s="164">
        <v>3</v>
      </c>
      <c r="E5779" s="7">
        <v>570</v>
      </c>
      <c r="F5779" s="7">
        <v>0</v>
      </c>
      <c r="G5779" s="7">
        <v>0</v>
      </c>
      <c r="H5779" s="7">
        <v>4.93</v>
      </c>
      <c r="I5779" s="7">
        <v>565.07000000000005</v>
      </c>
      <c r="J5779" s="7">
        <v>0</v>
      </c>
      <c r="K5779" s="7">
        <v>565.07000000000005</v>
      </c>
      <c r="L5779" s="164">
        <v>1</v>
      </c>
      <c r="M5779" s="16">
        <v>0</v>
      </c>
      <c r="N5779" s="13">
        <v>46186</v>
      </c>
    </row>
    <row r="5780" spans="1:14" x14ac:dyDescent="0.15">
      <c r="A5780" s="163" t="s">
        <v>557</v>
      </c>
      <c r="B5780" s="164">
        <v>10368</v>
      </c>
      <c r="C5780" s="163" t="s">
        <v>9</v>
      </c>
      <c r="D5780" s="164">
        <v>1</v>
      </c>
      <c r="E5780" s="7">
        <v>265</v>
      </c>
      <c r="F5780" s="7">
        <v>0</v>
      </c>
      <c r="G5780" s="7">
        <v>0</v>
      </c>
      <c r="H5780" s="7">
        <v>0</v>
      </c>
      <c r="I5780" s="7">
        <v>265</v>
      </c>
      <c r="J5780" s="7">
        <v>0</v>
      </c>
      <c r="K5780" s="7">
        <v>265</v>
      </c>
      <c r="L5780" s="164">
        <v>1</v>
      </c>
      <c r="M5780" s="16">
        <v>0</v>
      </c>
      <c r="N5780" s="13">
        <v>46186</v>
      </c>
    </row>
    <row r="5781" spans="1:14" x14ac:dyDescent="0.15">
      <c r="A5781" s="163" t="s">
        <v>527</v>
      </c>
      <c r="B5781" s="164">
        <v>10382</v>
      </c>
      <c r="C5781" s="163" t="s">
        <v>9</v>
      </c>
      <c r="D5781" s="164">
        <v>1</v>
      </c>
      <c r="E5781" s="7">
        <v>235</v>
      </c>
      <c r="F5781" s="7">
        <v>0</v>
      </c>
      <c r="G5781" s="7">
        <v>0</v>
      </c>
      <c r="H5781" s="7">
        <v>0</v>
      </c>
      <c r="I5781" s="7">
        <v>235</v>
      </c>
      <c r="J5781" s="7">
        <v>0</v>
      </c>
      <c r="K5781" s="7">
        <v>235</v>
      </c>
      <c r="L5781" s="164">
        <v>1</v>
      </c>
      <c r="M5781" s="16">
        <v>0</v>
      </c>
      <c r="N5781" s="13">
        <v>46186</v>
      </c>
    </row>
    <row r="5782" spans="1:14" x14ac:dyDescent="0.15">
      <c r="A5782" s="163" t="s">
        <v>595</v>
      </c>
      <c r="B5782" s="164">
        <v>10367</v>
      </c>
      <c r="C5782" s="163" t="s">
        <v>9</v>
      </c>
      <c r="D5782" s="164">
        <v>1</v>
      </c>
      <c r="E5782" s="7">
        <v>330</v>
      </c>
      <c r="F5782" s="7">
        <v>0</v>
      </c>
      <c r="G5782" s="7">
        <v>0</v>
      </c>
      <c r="H5782" s="7">
        <v>0</v>
      </c>
      <c r="I5782" s="7">
        <v>330</v>
      </c>
      <c r="J5782" s="7">
        <v>0</v>
      </c>
      <c r="K5782" s="7">
        <v>330</v>
      </c>
      <c r="L5782" s="164">
        <v>1</v>
      </c>
      <c r="M5782" s="16">
        <v>0</v>
      </c>
      <c r="N5782" s="13">
        <v>46186</v>
      </c>
    </row>
    <row r="5783" spans="1:14" x14ac:dyDescent="0.15">
      <c r="A5783" s="163" t="s">
        <v>545</v>
      </c>
      <c r="B5783" s="164">
        <v>10033</v>
      </c>
      <c r="C5783" s="163" t="s">
        <v>77</v>
      </c>
      <c r="D5783" s="164">
        <v>1</v>
      </c>
      <c r="E5783" s="7">
        <v>1290</v>
      </c>
      <c r="F5783" s="7">
        <v>0</v>
      </c>
      <c r="G5783" s="7">
        <v>0</v>
      </c>
      <c r="H5783" s="7">
        <v>0</v>
      </c>
      <c r="I5783" s="7">
        <v>1290</v>
      </c>
      <c r="J5783" s="7">
        <v>0</v>
      </c>
      <c r="K5783" s="7">
        <v>1290</v>
      </c>
      <c r="L5783" s="164">
        <v>1</v>
      </c>
      <c r="M5783" s="16">
        <v>0</v>
      </c>
      <c r="N5783" s="13">
        <v>46186</v>
      </c>
    </row>
    <row r="5784" spans="1:14" x14ac:dyDescent="0.15">
      <c r="A5784" s="163" t="s">
        <v>496</v>
      </c>
      <c r="B5784" s="164">
        <v>10360</v>
      </c>
      <c r="C5784" s="163" t="s">
        <v>19</v>
      </c>
      <c r="D5784" s="164">
        <v>1</v>
      </c>
      <c r="E5784" s="7">
        <v>385</v>
      </c>
      <c r="F5784" s="7">
        <v>0</v>
      </c>
      <c r="G5784" s="7">
        <v>0</v>
      </c>
      <c r="H5784" s="7">
        <v>0</v>
      </c>
      <c r="I5784" s="7">
        <v>385</v>
      </c>
      <c r="J5784" s="7">
        <v>0</v>
      </c>
      <c r="K5784" s="7">
        <v>385</v>
      </c>
      <c r="L5784" s="164">
        <v>1</v>
      </c>
      <c r="M5784" s="16">
        <v>0</v>
      </c>
      <c r="N5784" s="13">
        <v>46186</v>
      </c>
    </row>
    <row r="5785" spans="1:14" x14ac:dyDescent="0.15">
      <c r="A5785" s="163" t="s">
        <v>498</v>
      </c>
      <c r="B5785" s="164">
        <v>10356</v>
      </c>
      <c r="C5785" s="163" t="s">
        <v>19</v>
      </c>
      <c r="D5785" s="164">
        <v>2</v>
      </c>
      <c r="E5785" s="7">
        <v>720</v>
      </c>
      <c r="F5785" s="7">
        <v>0</v>
      </c>
      <c r="G5785" s="7">
        <v>0</v>
      </c>
      <c r="H5785" s="7">
        <v>15.07</v>
      </c>
      <c r="I5785" s="7">
        <v>704.93</v>
      </c>
      <c r="J5785" s="7">
        <v>0</v>
      </c>
      <c r="K5785" s="7">
        <v>704.93</v>
      </c>
      <c r="L5785" s="164">
        <v>1</v>
      </c>
      <c r="M5785" s="16">
        <v>0</v>
      </c>
      <c r="N5785" s="13">
        <v>46186</v>
      </c>
    </row>
    <row r="5786" spans="1:14" x14ac:dyDescent="0.15">
      <c r="A5786" s="163" t="s">
        <v>546</v>
      </c>
      <c r="B5786" s="164">
        <v>10391</v>
      </c>
      <c r="C5786" s="163" t="s">
        <v>31</v>
      </c>
      <c r="D5786" s="164">
        <v>1</v>
      </c>
      <c r="E5786" s="7">
        <v>325</v>
      </c>
      <c r="F5786" s="7">
        <v>0</v>
      </c>
      <c r="G5786" s="7">
        <v>0</v>
      </c>
      <c r="H5786" s="7">
        <v>0</v>
      </c>
      <c r="I5786" s="7">
        <v>325</v>
      </c>
      <c r="J5786" s="7">
        <v>0</v>
      </c>
      <c r="K5786" s="7">
        <v>325</v>
      </c>
      <c r="L5786" s="164">
        <v>1</v>
      </c>
      <c r="M5786" s="16">
        <v>0</v>
      </c>
      <c r="N5786" s="13">
        <v>46186</v>
      </c>
    </row>
    <row r="5787" spans="1:14" x14ac:dyDescent="0.15">
      <c r="A5787" s="163" t="s">
        <v>547</v>
      </c>
      <c r="B5787" s="164">
        <v>10395</v>
      </c>
      <c r="C5787" s="163" t="s">
        <v>31</v>
      </c>
      <c r="D5787" s="164">
        <v>3</v>
      </c>
      <c r="E5787" s="7">
        <v>1065</v>
      </c>
      <c r="F5787" s="7">
        <v>0</v>
      </c>
      <c r="G5787" s="7">
        <v>0</v>
      </c>
      <c r="H5787" s="7">
        <v>26.93</v>
      </c>
      <c r="I5787" s="7">
        <v>1038.07</v>
      </c>
      <c r="J5787" s="7">
        <v>0</v>
      </c>
      <c r="K5787" s="7">
        <v>1038.07</v>
      </c>
      <c r="L5787" s="164">
        <v>1</v>
      </c>
      <c r="M5787" s="16">
        <v>0</v>
      </c>
      <c r="N5787" s="13">
        <v>46186</v>
      </c>
    </row>
    <row r="5788" spans="1:14" x14ac:dyDescent="0.15">
      <c r="A5788" s="163" t="s">
        <v>739</v>
      </c>
      <c r="B5788" s="164">
        <v>10653</v>
      </c>
      <c r="C5788" s="163" t="s">
        <v>4</v>
      </c>
      <c r="D5788" s="164">
        <v>1</v>
      </c>
      <c r="E5788" s="7">
        <v>275</v>
      </c>
      <c r="F5788" s="7">
        <v>0</v>
      </c>
      <c r="G5788" s="7">
        <v>0</v>
      </c>
      <c r="H5788" s="7">
        <v>7.14</v>
      </c>
      <c r="I5788" s="7">
        <v>267.86</v>
      </c>
      <c r="J5788" s="7">
        <v>0</v>
      </c>
      <c r="K5788" s="7">
        <v>267.86</v>
      </c>
      <c r="L5788" s="164">
        <v>1</v>
      </c>
      <c r="M5788" s="16">
        <v>0</v>
      </c>
      <c r="N5788" s="13">
        <v>46186</v>
      </c>
    </row>
    <row r="5789" spans="1:14" x14ac:dyDescent="0.15">
      <c r="A5789" s="163" t="s">
        <v>564</v>
      </c>
      <c r="B5789" s="164">
        <v>10037</v>
      </c>
      <c r="C5789" s="163" t="s">
        <v>4</v>
      </c>
      <c r="D5789" s="164">
        <v>2</v>
      </c>
      <c r="E5789" s="7">
        <v>770</v>
      </c>
      <c r="F5789" s="7">
        <v>0</v>
      </c>
      <c r="G5789" s="7">
        <v>0</v>
      </c>
      <c r="H5789" s="7">
        <v>39.200000000000003</v>
      </c>
      <c r="I5789" s="7">
        <v>730.8</v>
      </c>
      <c r="J5789" s="7">
        <v>0</v>
      </c>
      <c r="K5789" s="7">
        <v>730.8</v>
      </c>
      <c r="L5789" s="164">
        <v>1</v>
      </c>
      <c r="M5789" s="16">
        <v>0</v>
      </c>
      <c r="N5789" s="13">
        <v>46186</v>
      </c>
    </row>
    <row r="5790" spans="1:14" x14ac:dyDescent="0.15">
      <c r="A5790" s="163" t="s">
        <v>613</v>
      </c>
      <c r="B5790" s="164">
        <v>10493</v>
      </c>
      <c r="C5790" s="163" t="s">
        <v>98</v>
      </c>
      <c r="D5790" s="164">
        <v>1</v>
      </c>
      <c r="E5790" s="7">
        <v>58</v>
      </c>
      <c r="F5790" s="7">
        <v>0</v>
      </c>
      <c r="G5790" s="7">
        <v>0</v>
      </c>
      <c r="H5790" s="7">
        <v>0</v>
      </c>
      <c r="I5790" s="7">
        <v>58</v>
      </c>
      <c r="J5790" s="7">
        <v>0</v>
      </c>
      <c r="K5790" s="7">
        <v>58</v>
      </c>
      <c r="L5790" s="164">
        <v>1</v>
      </c>
      <c r="M5790" s="16">
        <v>0</v>
      </c>
      <c r="N5790" s="13">
        <v>46186</v>
      </c>
    </row>
    <row r="5791" spans="1:14" x14ac:dyDescent="0.15">
      <c r="A5791" s="163" t="s">
        <v>888</v>
      </c>
      <c r="B5791" s="164">
        <v>10787</v>
      </c>
      <c r="C5791" s="163" t="s">
        <v>98</v>
      </c>
      <c r="D5791" s="164">
        <v>1</v>
      </c>
      <c r="E5791" s="7">
        <v>235</v>
      </c>
      <c r="F5791" s="7">
        <v>0</v>
      </c>
      <c r="G5791" s="7">
        <v>0</v>
      </c>
      <c r="H5791" s="7">
        <v>0</v>
      </c>
      <c r="I5791" s="7">
        <v>235</v>
      </c>
      <c r="J5791" s="7">
        <v>0</v>
      </c>
      <c r="K5791" s="7">
        <v>235</v>
      </c>
      <c r="L5791" s="164">
        <v>1</v>
      </c>
      <c r="M5791" s="16">
        <v>0</v>
      </c>
      <c r="N5791" s="13">
        <v>46186</v>
      </c>
    </row>
    <row r="5792" spans="1:14" x14ac:dyDescent="0.15">
      <c r="A5792" s="163" t="s">
        <v>427</v>
      </c>
      <c r="B5792" s="164">
        <v>10633</v>
      </c>
      <c r="C5792" s="163" t="s">
        <v>727</v>
      </c>
      <c r="D5792" s="164">
        <v>1</v>
      </c>
      <c r="E5792" s="7">
        <v>159</v>
      </c>
      <c r="F5792" s="7">
        <v>0</v>
      </c>
      <c r="G5792" s="7">
        <v>0</v>
      </c>
      <c r="H5792" s="7">
        <v>0</v>
      </c>
      <c r="I5792" s="7">
        <v>159</v>
      </c>
      <c r="J5792" s="7">
        <v>0</v>
      </c>
      <c r="K5792" s="7">
        <v>159</v>
      </c>
      <c r="L5792" s="164">
        <v>1</v>
      </c>
      <c r="M5792" s="16">
        <v>0</v>
      </c>
      <c r="N5792" s="13">
        <v>46186</v>
      </c>
    </row>
    <row r="5793" spans="1:14" x14ac:dyDescent="0.15">
      <c r="A5793" s="163" t="s">
        <v>500</v>
      </c>
      <c r="B5793" s="164">
        <v>10494</v>
      </c>
      <c r="C5793" s="163" t="s">
        <v>98</v>
      </c>
      <c r="D5793" s="164">
        <v>3</v>
      </c>
      <c r="E5793" s="7">
        <v>114</v>
      </c>
      <c r="F5793" s="7">
        <v>0</v>
      </c>
      <c r="G5793" s="7">
        <v>0</v>
      </c>
      <c r="H5793" s="7">
        <v>0</v>
      </c>
      <c r="I5793" s="7">
        <v>114</v>
      </c>
      <c r="J5793" s="7">
        <v>0</v>
      </c>
      <c r="K5793" s="7">
        <v>114</v>
      </c>
      <c r="L5793" s="164">
        <v>1</v>
      </c>
      <c r="M5793" s="16">
        <v>0</v>
      </c>
      <c r="N5793" s="13">
        <v>46186</v>
      </c>
    </row>
    <row r="5794" spans="1:14" x14ac:dyDescent="0.15">
      <c r="A5794" s="163" t="s">
        <v>466</v>
      </c>
      <c r="B5794" s="164">
        <v>10749</v>
      </c>
      <c r="C5794" s="163" t="s">
        <v>727</v>
      </c>
      <c r="D5794" s="164">
        <v>1</v>
      </c>
      <c r="E5794" s="7">
        <v>179</v>
      </c>
      <c r="F5794" s="7">
        <v>0</v>
      </c>
      <c r="G5794" s="7">
        <v>0</v>
      </c>
      <c r="H5794" s="7">
        <v>11.66</v>
      </c>
      <c r="I5794" s="7">
        <v>167.34</v>
      </c>
      <c r="J5794" s="7">
        <v>0</v>
      </c>
      <c r="K5794" s="7">
        <v>167.34</v>
      </c>
      <c r="L5794" s="164">
        <v>1</v>
      </c>
      <c r="M5794" s="16">
        <v>0</v>
      </c>
      <c r="N5794" s="13">
        <v>46187</v>
      </c>
    </row>
    <row r="5795" spans="1:14" x14ac:dyDescent="0.15">
      <c r="A5795" s="163" t="s">
        <v>902</v>
      </c>
      <c r="B5795" s="164">
        <v>10925</v>
      </c>
      <c r="C5795" s="163" t="s">
        <v>727</v>
      </c>
      <c r="D5795" s="164">
        <v>1</v>
      </c>
      <c r="E5795" s="7">
        <v>149</v>
      </c>
      <c r="F5795" s="7">
        <v>0</v>
      </c>
      <c r="G5795" s="7">
        <v>0</v>
      </c>
      <c r="H5795" s="7">
        <v>9.7100000000000009</v>
      </c>
      <c r="I5795" s="7">
        <v>139.29</v>
      </c>
      <c r="J5795" s="7">
        <v>0</v>
      </c>
      <c r="K5795" s="7">
        <v>139.29</v>
      </c>
      <c r="L5795" s="164">
        <v>1</v>
      </c>
      <c r="M5795" s="16">
        <v>0</v>
      </c>
      <c r="N5795" s="13">
        <v>46187</v>
      </c>
    </row>
    <row r="5796" spans="1:14" x14ac:dyDescent="0.15">
      <c r="A5796" s="163" t="s">
        <v>477</v>
      </c>
      <c r="B5796" s="164">
        <v>10449</v>
      </c>
      <c r="C5796" s="163" t="s">
        <v>38</v>
      </c>
      <c r="D5796" s="164">
        <v>1</v>
      </c>
      <c r="E5796" s="7">
        <v>260</v>
      </c>
      <c r="F5796" s="7">
        <v>0</v>
      </c>
      <c r="G5796" s="7">
        <v>0</v>
      </c>
      <c r="H5796" s="7">
        <v>0</v>
      </c>
      <c r="I5796" s="7">
        <v>260</v>
      </c>
      <c r="J5796" s="7">
        <v>0</v>
      </c>
      <c r="K5796" s="7">
        <v>260</v>
      </c>
      <c r="L5796" s="164">
        <v>1</v>
      </c>
      <c r="M5796" s="16">
        <v>0</v>
      </c>
      <c r="N5796" s="13">
        <v>46187</v>
      </c>
    </row>
    <row r="5797" spans="1:14" x14ac:dyDescent="0.15">
      <c r="A5797" s="163" t="s">
        <v>501</v>
      </c>
      <c r="B5797" s="164">
        <v>10450</v>
      </c>
      <c r="C5797" s="163" t="s">
        <v>38</v>
      </c>
      <c r="D5797" s="164">
        <v>1</v>
      </c>
      <c r="E5797" s="7">
        <v>470</v>
      </c>
      <c r="F5797" s="7">
        <v>0</v>
      </c>
      <c r="G5797" s="7">
        <v>0</v>
      </c>
      <c r="H5797" s="7">
        <v>0</v>
      </c>
      <c r="I5797" s="7">
        <v>470</v>
      </c>
      <c r="J5797" s="7">
        <v>0</v>
      </c>
      <c r="K5797" s="7">
        <v>470</v>
      </c>
      <c r="L5797" s="164">
        <v>1</v>
      </c>
      <c r="M5797" s="16">
        <v>0</v>
      </c>
      <c r="N5797" s="13">
        <v>46187</v>
      </c>
    </row>
    <row r="5798" spans="1:14" x14ac:dyDescent="0.15">
      <c r="A5798" s="163" t="s">
        <v>583</v>
      </c>
      <c r="B5798" s="164">
        <v>10158</v>
      </c>
      <c r="C5798" s="163" t="s">
        <v>519</v>
      </c>
      <c r="D5798" s="164">
        <v>1</v>
      </c>
      <c r="E5798" s="7">
        <v>385</v>
      </c>
      <c r="F5798" s="7">
        <v>0</v>
      </c>
      <c r="G5798" s="7">
        <v>0</v>
      </c>
      <c r="H5798" s="7">
        <v>0</v>
      </c>
      <c r="I5798" s="7">
        <v>385</v>
      </c>
      <c r="J5798" s="7">
        <v>0</v>
      </c>
      <c r="K5798" s="7">
        <v>385</v>
      </c>
      <c r="L5798" s="164">
        <v>1</v>
      </c>
      <c r="M5798" s="16">
        <v>0</v>
      </c>
      <c r="N5798" s="13">
        <v>46187</v>
      </c>
    </row>
    <row r="5799" spans="1:14" x14ac:dyDescent="0.15">
      <c r="A5799" s="163" t="s">
        <v>554</v>
      </c>
      <c r="B5799" s="164">
        <v>10067</v>
      </c>
      <c r="C5799" s="163" t="s">
        <v>481</v>
      </c>
      <c r="D5799" s="164">
        <v>1</v>
      </c>
      <c r="E5799" s="7">
        <v>275</v>
      </c>
      <c r="F5799" s="7">
        <v>0</v>
      </c>
      <c r="G5799" s="7">
        <v>0</v>
      </c>
      <c r="H5799" s="7">
        <v>20.440000000000001</v>
      </c>
      <c r="I5799" s="7">
        <v>254.56</v>
      </c>
      <c r="J5799" s="7">
        <v>0</v>
      </c>
      <c r="K5799" s="7">
        <v>254.56</v>
      </c>
      <c r="L5799" s="164">
        <v>1</v>
      </c>
      <c r="M5799" s="16">
        <v>0</v>
      </c>
      <c r="N5799" s="13">
        <v>46187</v>
      </c>
    </row>
    <row r="5800" spans="1:14" x14ac:dyDescent="0.15">
      <c r="A5800" s="163" t="s">
        <v>482</v>
      </c>
      <c r="B5800" s="164">
        <v>10109</v>
      </c>
      <c r="C5800" s="163" t="s">
        <v>483</v>
      </c>
      <c r="D5800" s="164">
        <v>1</v>
      </c>
      <c r="E5800" s="7">
        <v>275</v>
      </c>
      <c r="F5800" s="7">
        <v>0</v>
      </c>
      <c r="G5800" s="7">
        <v>0</v>
      </c>
      <c r="H5800" s="7">
        <v>0</v>
      </c>
      <c r="I5800" s="7">
        <v>275</v>
      </c>
      <c r="J5800" s="7">
        <v>0</v>
      </c>
      <c r="K5800" s="7">
        <v>275</v>
      </c>
      <c r="L5800" s="164">
        <v>1</v>
      </c>
      <c r="M5800" s="16">
        <v>0</v>
      </c>
      <c r="N5800" s="13">
        <v>46187</v>
      </c>
    </row>
    <row r="5801" spans="1:14" x14ac:dyDescent="0.15">
      <c r="A5801" s="163" t="s">
        <v>612</v>
      </c>
      <c r="B5801" s="164">
        <v>10051</v>
      </c>
      <c r="C5801" s="163" t="s">
        <v>481</v>
      </c>
      <c r="D5801" s="164">
        <v>1</v>
      </c>
      <c r="E5801" s="7">
        <v>315</v>
      </c>
      <c r="F5801" s="7">
        <v>0</v>
      </c>
      <c r="G5801" s="7">
        <v>0</v>
      </c>
      <c r="H5801" s="7">
        <v>26.46</v>
      </c>
      <c r="I5801" s="7">
        <v>288.54000000000002</v>
      </c>
      <c r="J5801" s="7">
        <v>0</v>
      </c>
      <c r="K5801" s="7">
        <v>288.54000000000002</v>
      </c>
      <c r="L5801" s="164">
        <v>1</v>
      </c>
      <c r="M5801" s="16">
        <v>0</v>
      </c>
      <c r="N5801" s="13">
        <v>46187</v>
      </c>
    </row>
    <row r="5802" spans="1:14" x14ac:dyDescent="0.15">
      <c r="A5802" s="163" t="s">
        <v>579</v>
      </c>
      <c r="B5802" s="164">
        <v>10062</v>
      </c>
      <c r="C5802" s="163" t="s">
        <v>481</v>
      </c>
      <c r="D5802" s="164">
        <v>1</v>
      </c>
      <c r="E5802" s="7">
        <v>275</v>
      </c>
      <c r="F5802" s="7">
        <v>0</v>
      </c>
      <c r="G5802" s="7">
        <v>0</v>
      </c>
      <c r="H5802" s="7">
        <v>20.440000000000001</v>
      </c>
      <c r="I5802" s="7">
        <v>254.56</v>
      </c>
      <c r="J5802" s="7">
        <v>0</v>
      </c>
      <c r="K5802" s="7">
        <v>254.56</v>
      </c>
      <c r="L5802" s="164">
        <v>1</v>
      </c>
      <c r="M5802" s="16">
        <v>0</v>
      </c>
      <c r="N5802" s="13">
        <v>46187</v>
      </c>
    </row>
    <row r="5803" spans="1:14" x14ac:dyDescent="0.15">
      <c r="A5803" s="163" t="s">
        <v>488</v>
      </c>
      <c r="B5803" s="164">
        <v>10440</v>
      </c>
      <c r="C5803" s="163" t="s">
        <v>99</v>
      </c>
      <c r="D5803" s="164">
        <v>2</v>
      </c>
      <c r="E5803" s="7">
        <v>176</v>
      </c>
      <c r="F5803" s="7">
        <v>0</v>
      </c>
      <c r="G5803" s="7">
        <v>0</v>
      </c>
      <c r="H5803" s="7">
        <v>0</v>
      </c>
      <c r="I5803" s="7">
        <v>176</v>
      </c>
      <c r="J5803" s="7">
        <v>0</v>
      </c>
      <c r="K5803" s="7">
        <v>176</v>
      </c>
      <c r="L5803" s="164">
        <v>1</v>
      </c>
      <c r="M5803" s="16">
        <v>0</v>
      </c>
      <c r="N5803" s="13">
        <v>46187</v>
      </c>
    </row>
    <row r="5804" spans="1:14" x14ac:dyDescent="0.15">
      <c r="A5804" s="163" t="s">
        <v>751</v>
      </c>
      <c r="B5804" s="164">
        <v>10439</v>
      </c>
      <c r="C5804" s="163" t="s">
        <v>99</v>
      </c>
      <c r="D5804" s="164">
        <v>1</v>
      </c>
      <c r="E5804" s="7">
        <v>119</v>
      </c>
      <c r="F5804" s="7">
        <v>0</v>
      </c>
      <c r="G5804" s="7">
        <v>0</v>
      </c>
      <c r="H5804" s="7">
        <v>0</v>
      </c>
      <c r="I5804" s="7">
        <v>119</v>
      </c>
      <c r="J5804" s="7">
        <v>0</v>
      </c>
      <c r="K5804" s="7">
        <v>119</v>
      </c>
      <c r="L5804" s="164">
        <v>1</v>
      </c>
      <c r="M5804" s="16">
        <v>0</v>
      </c>
      <c r="N5804" s="13">
        <v>46187</v>
      </c>
    </row>
    <row r="5805" spans="1:14" x14ac:dyDescent="0.15">
      <c r="A5805" s="163" t="s">
        <v>489</v>
      </c>
      <c r="B5805" s="164">
        <v>10445</v>
      </c>
      <c r="C5805" s="163" t="s">
        <v>99</v>
      </c>
      <c r="D5805" s="164">
        <v>1</v>
      </c>
      <c r="E5805" s="7">
        <v>195</v>
      </c>
      <c r="F5805" s="7">
        <v>0</v>
      </c>
      <c r="G5805" s="7">
        <v>0</v>
      </c>
      <c r="H5805" s="7">
        <v>0</v>
      </c>
      <c r="I5805" s="7">
        <v>195</v>
      </c>
      <c r="J5805" s="7">
        <v>0</v>
      </c>
      <c r="K5805" s="7">
        <v>195</v>
      </c>
      <c r="L5805" s="164">
        <v>1</v>
      </c>
      <c r="M5805" s="16">
        <v>0</v>
      </c>
      <c r="N5805" s="13">
        <v>46187</v>
      </c>
    </row>
    <row r="5806" spans="1:14" x14ac:dyDescent="0.15">
      <c r="A5806" s="163" t="s">
        <v>804</v>
      </c>
      <c r="B5806" s="164">
        <v>10009</v>
      </c>
      <c r="C5806" s="163" t="s">
        <v>98</v>
      </c>
      <c r="D5806" s="164">
        <v>1</v>
      </c>
      <c r="E5806" s="7">
        <v>59</v>
      </c>
      <c r="F5806" s="7">
        <v>0</v>
      </c>
      <c r="G5806" s="7">
        <v>0</v>
      </c>
      <c r="H5806" s="7">
        <v>0</v>
      </c>
      <c r="I5806" s="7">
        <v>59</v>
      </c>
      <c r="J5806" s="7">
        <v>0</v>
      </c>
      <c r="K5806" s="7">
        <v>59</v>
      </c>
      <c r="L5806" s="164">
        <v>1</v>
      </c>
      <c r="M5806" s="16">
        <v>0</v>
      </c>
      <c r="N5806" s="13">
        <v>46187</v>
      </c>
    </row>
    <row r="5807" spans="1:14" x14ac:dyDescent="0.15">
      <c r="A5807" s="163" t="s">
        <v>506</v>
      </c>
      <c r="B5807" s="164">
        <v>10221</v>
      </c>
      <c r="C5807" s="163" t="s">
        <v>491</v>
      </c>
      <c r="D5807" s="164">
        <v>4</v>
      </c>
      <c r="E5807" s="7">
        <v>1020</v>
      </c>
      <c r="F5807" s="7">
        <v>0</v>
      </c>
      <c r="G5807" s="7">
        <v>0</v>
      </c>
      <c r="H5807" s="7">
        <v>0</v>
      </c>
      <c r="I5807" s="7">
        <v>1020</v>
      </c>
      <c r="J5807" s="7">
        <v>0</v>
      </c>
      <c r="K5807" s="7">
        <v>1020</v>
      </c>
      <c r="L5807" s="164">
        <v>1</v>
      </c>
      <c r="M5807" s="16">
        <v>0</v>
      </c>
      <c r="N5807" s="13">
        <v>46187</v>
      </c>
    </row>
    <row r="5808" spans="1:14" x14ac:dyDescent="0.15">
      <c r="A5808" s="163" t="s">
        <v>562</v>
      </c>
      <c r="B5808" s="164">
        <v>10218</v>
      </c>
      <c r="C5808" s="163" t="s">
        <v>491</v>
      </c>
      <c r="D5808" s="164">
        <v>1</v>
      </c>
      <c r="E5808" s="7">
        <v>245</v>
      </c>
      <c r="F5808" s="7">
        <v>0</v>
      </c>
      <c r="G5808" s="7">
        <v>0</v>
      </c>
      <c r="H5808" s="7">
        <v>20.58</v>
      </c>
      <c r="I5808" s="7">
        <v>224.42</v>
      </c>
      <c r="J5808" s="7">
        <v>0</v>
      </c>
      <c r="K5808" s="7">
        <v>224.42</v>
      </c>
      <c r="L5808" s="164">
        <v>1</v>
      </c>
      <c r="M5808" s="16">
        <v>0</v>
      </c>
      <c r="N5808" s="13">
        <v>46187</v>
      </c>
    </row>
    <row r="5809" spans="1:14" x14ac:dyDescent="0.15">
      <c r="A5809" s="163" t="s">
        <v>490</v>
      </c>
      <c r="B5809" s="164">
        <v>10223</v>
      </c>
      <c r="C5809" s="163" t="s">
        <v>491</v>
      </c>
      <c r="D5809" s="164">
        <v>1</v>
      </c>
      <c r="E5809" s="7">
        <v>275</v>
      </c>
      <c r="F5809" s="7">
        <v>0</v>
      </c>
      <c r="G5809" s="7">
        <v>0</v>
      </c>
      <c r="H5809" s="7">
        <v>0</v>
      </c>
      <c r="I5809" s="7">
        <v>275</v>
      </c>
      <c r="J5809" s="7">
        <v>0</v>
      </c>
      <c r="K5809" s="7">
        <v>275</v>
      </c>
      <c r="L5809" s="164">
        <v>1</v>
      </c>
      <c r="M5809" s="16">
        <v>0</v>
      </c>
      <c r="N5809" s="13">
        <v>46187</v>
      </c>
    </row>
    <row r="5810" spans="1:14" x14ac:dyDescent="0.15">
      <c r="A5810" s="163" t="s">
        <v>492</v>
      </c>
      <c r="B5810" s="164">
        <v>10216</v>
      </c>
      <c r="C5810" s="163" t="s">
        <v>491</v>
      </c>
      <c r="D5810" s="164">
        <v>1</v>
      </c>
      <c r="E5810" s="7">
        <v>245</v>
      </c>
      <c r="F5810" s="7">
        <v>0</v>
      </c>
      <c r="G5810" s="7">
        <v>0</v>
      </c>
      <c r="H5810" s="7">
        <v>0</v>
      </c>
      <c r="I5810" s="7">
        <v>245</v>
      </c>
      <c r="J5810" s="7">
        <v>0</v>
      </c>
      <c r="K5810" s="7">
        <v>245</v>
      </c>
      <c r="L5810" s="164">
        <v>1</v>
      </c>
      <c r="M5810" s="16">
        <v>0</v>
      </c>
      <c r="N5810" s="13">
        <v>46187</v>
      </c>
    </row>
    <row r="5811" spans="1:14" x14ac:dyDescent="0.15">
      <c r="A5811" s="163" t="s">
        <v>493</v>
      </c>
      <c r="B5811" s="164">
        <v>10264</v>
      </c>
      <c r="C5811" s="163" t="s">
        <v>9</v>
      </c>
      <c r="D5811" s="164">
        <v>2</v>
      </c>
      <c r="E5811" s="7">
        <v>380</v>
      </c>
      <c r="F5811" s="7">
        <v>0</v>
      </c>
      <c r="G5811" s="7">
        <v>0</v>
      </c>
      <c r="H5811" s="7">
        <v>30.08</v>
      </c>
      <c r="I5811" s="7">
        <v>349.92</v>
      </c>
      <c r="J5811" s="7">
        <v>0</v>
      </c>
      <c r="K5811" s="7">
        <v>349.92</v>
      </c>
      <c r="L5811" s="164">
        <v>1</v>
      </c>
      <c r="M5811" s="16">
        <v>0</v>
      </c>
      <c r="N5811" s="13">
        <v>46187</v>
      </c>
    </row>
    <row r="5812" spans="1:14" x14ac:dyDescent="0.15">
      <c r="A5812" s="163" t="s">
        <v>526</v>
      </c>
      <c r="B5812" s="164">
        <v>10363</v>
      </c>
      <c r="C5812" s="163" t="s">
        <v>9</v>
      </c>
      <c r="D5812" s="164">
        <v>1</v>
      </c>
      <c r="E5812" s="7">
        <v>265</v>
      </c>
      <c r="F5812" s="7">
        <v>0</v>
      </c>
      <c r="G5812" s="7">
        <v>0</v>
      </c>
      <c r="H5812" s="7">
        <v>17.27</v>
      </c>
      <c r="I5812" s="7">
        <v>247.73</v>
      </c>
      <c r="J5812" s="7">
        <v>0</v>
      </c>
      <c r="K5812" s="7">
        <v>247.73</v>
      </c>
      <c r="L5812" s="164">
        <v>1</v>
      </c>
      <c r="M5812" s="16">
        <v>0</v>
      </c>
      <c r="N5812" s="13">
        <v>46187</v>
      </c>
    </row>
    <row r="5813" spans="1:14" x14ac:dyDescent="0.15">
      <c r="A5813" s="163" t="s">
        <v>509</v>
      </c>
      <c r="B5813" s="164">
        <v>10364</v>
      </c>
      <c r="C5813" s="163" t="s">
        <v>9</v>
      </c>
      <c r="D5813" s="164">
        <v>1</v>
      </c>
      <c r="E5813" s="7">
        <v>330</v>
      </c>
      <c r="F5813" s="7">
        <v>0</v>
      </c>
      <c r="G5813" s="7">
        <v>0</v>
      </c>
      <c r="H5813" s="7">
        <v>21.5</v>
      </c>
      <c r="I5813" s="7">
        <v>308.5</v>
      </c>
      <c r="J5813" s="7">
        <v>0</v>
      </c>
      <c r="K5813" s="7">
        <v>308.5</v>
      </c>
      <c r="L5813" s="164">
        <v>1</v>
      </c>
      <c r="M5813" s="16">
        <v>0</v>
      </c>
      <c r="N5813" s="13">
        <v>46187</v>
      </c>
    </row>
    <row r="5814" spans="1:14" x14ac:dyDescent="0.15">
      <c r="A5814" s="163" t="s">
        <v>595</v>
      </c>
      <c r="B5814" s="164">
        <v>10367</v>
      </c>
      <c r="C5814" s="163" t="s">
        <v>9</v>
      </c>
      <c r="D5814" s="164">
        <v>1</v>
      </c>
      <c r="E5814" s="7">
        <v>330</v>
      </c>
      <c r="F5814" s="7">
        <v>0</v>
      </c>
      <c r="G5814" s="7">
        <v>0</v>
      </c>
      <c r="H5814" s="7">
        <v>21.5</v>
      </c>
      <c r="I5814" s="7">
        <v>308.5</v>
      </c>
      <c r="J5814" s="7">
        <v>0</v>
      </c>
      <c r="K5814" s="7">
        <v>308.5</v>
      </c>
      <c r="L5814" s="164">
        <v>1</v>
      </c>
      <c r="M5814" s="16">
        <v>0</v>
      </c>
      <c r="N5814" s="13">
        <v>46187</v>
      </c>
    </row>
    <row r="5815" spans="1:14" x14ac:dyDescent="0.15">
      <c r="A5815" s="163" t="s">
        <v>684</v>
      </c>
      <c r="B5815" s="164">
        <v>10361</v>
      </c>
      <c r="C5815" s="163" t="s">
        <v>19</v>
      </c>
      <c r="D5815" s="164">
        <v>1</v>
      </c>
      <c r="E5815" s="7">
        <v>385</v>
      </c>
      <c r="F5815" s="7">
        <v>0</v>
      </c>
      <c r="G5815" s="7">
        <v>0</v>
      </c>
      <c r="H5815" s="7">
        <v>31.54</v>
      </c>
      <c r="I5815" s="7">
        <v>353.46</v>
      </c>
      <c r="J5815" s="7">
        <v>0</v>
      </c>
      <c r="K5815" s="7">
        <v>353.46</v>
      </c>
      <c r="L5815" s="164">
        <v>1</v>
      </c>
      <c r="M5815" s="16">
        <v>0</v>
      </c>
      <c r="N5815" s="13">
        <v>46187</v>
      </c>
    </row>
    <row r="5816" spans="1:14" x14ac:dyDescent="0.15">
      <c r="A5816" s="163" t="s">
        <v>496</v>
      </c>
      <c r="B5816" s="164">
        <v>10360</v>
      </c>
      <c r="C5816" s="163" t="s">
        <v>19</v>
      </c>
      <c r="D5816" s="164">
        <v>1</v>
      </c>
      <c r="E5816" s="7">
        <v>385</v>
      </c>
      <c r="F5816" s="7">
        <v>0</v>
      </c>
      <c r="G5816" s="7">
        <v>0</v>
      </c>
      <c r="H5816" s="7">
        <v>0</v>
      </c>
      <c r="I5816" s="7">
        <v>385</v>
      </c>
      <c r="J5816" s="7">
        <v>0</v>
      </c>
      <c r="K5816" s="7">
        <v>385</v>
      </c>
      <c r="L5816" s="164">
        <v>1</v>
      </c>
      <c r="M5816" s="16">
        <v>0</v>
      </c>
      <c r="N5816" s="13">
        <v>46187</v>
      </c>
    </row>
    <row r="5817" spans="1:14" x14ac:dyDescent="0.15">
      <c r="A5817" s="163" t="s">
        <v>497</v>
      </c>
      <c r="B5817" s="164">
        <v>10359</v>
      </c>
      <c r="C5817" s="163" t="s">
        <v>19</v>
      </c>
      <c r="D5817" s="164">
        <v>1</v>
      </c>
      <c r="E5817" s="7">
        <v>385</v>
      </c>
      <c r="F5817" s="7">
        <v>0</v>
      </c>
      <c r="G5817" s="7">
        <v>0</v>
      </c>
      <c r="H5817" s="7">
        <v>0</v>
      </c>
      <c r="I5817" s="7">
        <v>385</v>
      </c>
      <c r="J5817" s="7">
        <v>0</v>
      </c>
      <c r="K5817" s="7">
        <v>385</v>
      </c>
      <c r="L5817" s="164">
        <v>1</v>
      </c>
      <c r="M5817" s="16">
        <v>0</v>
      </c>
      <c r="N5817" s="13">
        <v>46187</v>
      </c>
    </row>
    <row r="5818" spans="1:14" x14ac:dyDescent="0.15">
      <c r="A5818" s="163" t="s">
        <v>739</v>
      </c>
      <c r="B5818" s="164">
        <v>10653</v>
      </c>
      <c r="C5818" s="163" t="s">
        <v>4</v>
      </c>
      <c r="D5818" s="164">
        <v>1</v>
      </c>
      <c r="E5818" s="7">
        <v>275</v>
      </c>
      <c r="F5818" s="7">
        <v>0</v>
      </c>
      <c r="G5818" s="7">
        <v>0</v>
      </c>
      <c r="H5818" s="7">
        <v>22.53</v>
      </c>
      <c r="I5818" s="7">
        <v>252.47</v>
      </c>
      <c r="J5818" s="7">
        <v>0</v>
      </c>
      <c r="K5818" s="7">
        <v>252.47</v>
      </c>
      <c r="L5818" s="164">
        <v>1</v>
      </c>
      <c r="M5818" s="16">
        <v>0</v>
      </c>
      <c r="N5818" s="13">
        <v>46187</v>
      </c>
    </row>
    <row r="5819" spans="1:14" x14ac:dyDescent="0.15">
      <c r="A5819" s="163" t="s">
        <v>499</v>
      </c>
      <c r="B5819" s="164">
        <v>10423</v>
      </c>
      <c r="C5819" s="163" t="s">
        <v>79</v>
      </c>
      <c r="D5819" s="164">
        <v>1</v>
      </c>
      <c r="E5819" s="7">
        <v>280</v>
      </c>
      <c r="F5819" s="7">
        <v>0</v>
      </c>
      <c r="G5819" s="7">
        <v>0</v>
      </c>
      <c r="H5819" s="7">
        <v>22.93</v>
      </c>
      <c r="I5819" s="7">
        <v>257.07</v>
      </c>
      <c r="J5819" s="7">
        <v>0</v>
      </c>
      <c r="K5819" s="7">
        <v>257.07</v>
      </c>
      <c r="L5819" s="164">
        <v>1</v>
      </c>
      <c r="M5819" s="16">
        <v>0</v>
      </c>
      <c r="N5819" s="13">
        <v>46187</v>
      </c>
    </row>
    <row r="5820" spans="1:14" x14ac:dyDescent="0.15">
      <c r="A5820" s="163" t="s">
        <v>548</v>
      </c>
      <c r="B5820" s="164">
        <v>10031</v>
      </c>
      <c r="C5820" s="163" t="s">
        <v>0</v>
      </c>
      <c r="D5820" s="164">
        <v>1</v>
      </c>
      <c r="E5820" s="7">
        <v>715</v>
      </c>
      <c r="F5820" s="7">
        <v>0</v>
      </c>
      <c r="G5820" s="7">
        <v>0</v>
      </c>
      <c r="H5820" s="7">
        <v>0</v>
      </c>
      <c r="I5820" s="7">
        <v>715</v>
      </c>
      <c r="J5820" s="7">
        <v>0</v>
      </c>
      <c r="K5820" s="7">
        <v>715</v>
      </c>
      <c r="L5820" s="164">
        <v>1</v>
      </c>
      <c r="M5820" s="16">
        <v>0</v>
      </c>
      <c r="N5820" s="13">
        <v>46187</v>
      </c>
    </row>
    <row r="5821" spans="1:14" x14ac:dyDescent="0.15">
      <c r="A5821" s="163" t="s">
        <v>410</v>
      </c>
      <c r="B5821" s="164">
        <v>10263</v>
      </c>
      <c r="C5821" s="163" t="s">
        <v>399</v>
      </c>
      <c r="D5821" s="164">
        <v>1</v>
      </c>
      <c r="E5821" s="7">
        <v>0</v>
      </c>
      <c r="F5821" s="7">
        <v>0</v>
      </c>
      <c r="G5821" s="7">
        <v>0</v>
      </c>
      <c r="H5821" s="7">
        <v>0</v>
      </c>
      <c r="I5821" s="7">
        <v>0</v>
      </c>
      <c r="J5821" s="7">
        <v>0</v>
      </c>
      <c r="K5821" s="7">
        <v>0</v>
      </c>
      <c r="L5821" s="164">
        <v>0</v>
      </c>
      <c r="M5821" s="16">
        <v>0</v>
      </c>
      <c r="N5821" s="13">
        <v>46187</v>
      </c>
    </row>
    <row r="5822" spans="1:14" x14ac:dyDescent="0.15">
      <c r="A5822" s="163" t="s">
        <v>411</v>
      </c>
      <c r="B5822" s="164">
        <v>10260</v>
      </c>
      <c r="C5822" s="163" t="s">
        <v>399</v>
      </c>
      <c r="D5822" s="164">
        <v>1</v>
      </c>
      <c r="E5822" s="7">
        <v>0</v>
      </c>
      <c r="F5822" s="7">
        <v>0</v>
      </c>
      <c r="G5822" s="7">
        <v>0</v>
      </c>
      <c r="H5822" s="7">
        <v>0</v>
      </c>
      <c r="I5822" s="7">
        <v>0</v>
      </c>
      <c r="J5822" s="7">
        <v>0</v>
      </c>
      <c r="K5822" s="7">
        <v>0</v>
      </c>
      <c r="L5822" s="164">
        <v>0</v>
      </c>
      <c r="M5822" s="16">
        <v>0</v>
      </c>
      <c r="N5822" s="13">
        <v>46187</v>
      </c>
    </row>
    <row r="5823" spans="1:14" x14ac:dyDescent="0.15">
      <c r="A5823" s="163" t="s">
        <v>925</v>
      </c>
      <c r="B5823" s="164">
        <v>10358</v>
      </c>
      <c r="C5823" s="163" t="s">
        <v>399</v>
      </c>
      <c r="D5823" s="164">
        <v>1</v>
      </c>
      <c r="E5823" s="7">
        <v>0</v>
      </c>
      <c r="F5823" s="7">
        <v>0</v>
      </c>
      <c r="G5823" s="7">
        <v>0</v>
      </c>
      <c r="H5823" s="7">
        <v>0</v>
      </c>
      <c r="I5823" s="7">
        <v>0</v>
      </c>
      <c r="J5823" s="7">
        <v>0</v>
      </c>
      <c r="K5823" s="7">
        <v>0</v>
      </c>
      <c r="L5823" s="164">
        <v>0</v>
      </c>
      <c r="M5823" s="16">
        <v>0</v>
      </c>
      <c r="N5823" s="13">
        <v>46187</v>
      </c>
    </row>
    <row r="5824" spans="1:14" x14ac:dyDescent="0.15">
      <c r="A5824" s="163" t="s">
        <v>427</v>
      </c>
      <c r="B5824" s="164">
        <v>10633</v>
      </c>
      <c r="C5824" s="163" t="s">
        <v>727</v>
      </c>
      <c r="D5824" s="164">
        <v>1</v>
      </c>
      <c r="E5824" s="7">
        <v>159</v>
      </c>
      <c r="F5824" s="7">
        <v>0</v>
      </c>
      <c r="G5824" s="7">
        <v>0</v>
      </c>
      <c r="H5824" s="7">
        <v>10.36</v>
      </c>
      <c r="I5824" s="7">
        <v>148.63999999999999</v>
      </c>
      <c r="J5824" s="7">
        <v>0</v>
      </c>
      <c r="K5824" s="7">
        <v>148.63999999999999</v>
      </c>
      <c r="L5824" s="164">
        <v>1</v>
      </c>
      <c r="M5824" s="16">
        <v>0</v>
      </c>
      <c r="N5824" s="13">
        <v>46187</v>
      </c>
    </row>
    <row r="5825" spans="1:14" x14ac:dyDescent="0.15">
      <c r="A5825" s="163" t="s">
        <v>500</v>
      </c>
      <c r="B5825" s="164">
        <v>10494</v>
      </c>
      <c r="C5825" s="163" t="s">
        <v>98</v>
      </c>
      <c r="D5825" s="164">
        <v>2</v>
      </c>
      <c r="E5825" s="7">
        <v>76</v>
      </c>
      <c r="F5825" s="7">
        <v>0</v>
      </c>
      <c r="G5825" s="7">
        <v>0</v>
      </c>
      <c r="H5825" s="7">
        <v>0</v>
      </c>
      <c r="I5825" s="7">
        <v>76</v>
      </c>
      <c r="J5825" s="7">
        <v>0</v>
      </c>
      <c r="K5825" s="7">
        <v>76</v>
      </c>
      <c r="L5825" s="164">
        <v>1</v>
      </c>
      <c r="M5825" s="16">
        <v>0</v>
      </c>
      <c r="N5825" s="13">
        <v>46187</v>
      </c>
    </row>
    <row r="5826" spans="1:14" x14ac:dyDescent="0.15">
      <c r="A5826" s="163" t="s">
        <v>466</v>
      </c>
      <c r="B5826" s="164">
        <v>10749</v>
      </c>
      <c r="C5826" s="163" t="s">
        <v>727</v>
      </c>
      <c r="D5826" s="164">
        <v>1</v>
      </c>
      <c r="E5826" s="7">
        <v>179</v>
      </c>
      <c r="F5826" s="7">
        <v>0</v>
      </c>
      <c r="G5826" s="7">
        <v>0</v>
      </c>
      <c r="H5826" s="7">
        <v>0</v>
      </c>
      <c r="I5826" s="7">
        <v>179</v>
      </c>
      <c r="J5826" s="7">
        <v>0</v>
      </c>
      <c r="K5826" s="7">
        <v>179</v>
      </c>
      <c r="L5826" s="164">
        <v>1</v>
      </c>
      <c r="M5826" s="16">
        <v>0</v>
      </c>
      <c r="N5826" s="13">
        <v>46188</v>
      </c>
    </row>
    <row r="5827" spans="1:14" x14ac:dyDescent="0.15">
      <c r="A5827" s="163" t="s">
        <v>616</v>
      </c>
      <c r="B5827" s="164">
        <v>10154</v>
      </c>
      <c r="C5827" s="163" t="s">
        <v>519</v>
      </c>
      <c r="D5827" s="164">
        <v>1</v>
      </c>
      <c r="E5827" s="7">
        <v>385</v>
      </c>
      <c r="F5827" s="7">
        <v>0</v>
      </c>
      <c r="G5827" s="7">
        <v>0</v>
      </c>
      <c r="H5827" s="7">
        <v>0</v>
      </c>
      <c r="I5827" s="7">
        <v>385</v>
      </c>
      <c r="J5827" s="7">
        <v>0</v>
      </c>
      <c r="K5827" s="7">
        <v>385</v>
      </c>
      <c r="L5827" s="164">
        <v>1</v>
      </c>
      <c r="M5827" s="16">
        <v>0</v>
      </c>
      <c r="N5827" s="13">
        <v>46188</v>
      </c>
    </row>
    <row r="5828" spans="1:14" x14ac:dyDescent="0.15">
      <c r="A5828" s="163" t="s">
        <v>559</v>
      </c>
      <c r="B5828" s="164">
        <v>10168</v>
      </c>
      <c r="C5828" s="163" t="s">
        <v>519</v>
      </c>
      <c r="D5828" s="164">
        <v>1</v>
      </c>
      <c r="E5828" s="7">
        <v>385</v>
      </c>
      <c r="F5828" s="7">
        <v>0</v>
      </c>
      <c r="G5828" s="7">
        <v>0</v>
      </c>
      <c r="H5828" s="7">
        <v>0</v>
      </c>
      <c r="I5828" s="7">
        <v>385</v>
      </c>
      <c r="J5828" s="7">
        <v>0</v>
      </c>
      <c r="K5828" s="7">
        <v>385</v>
      </c>
      <c r="L5828" s="164">
        <v>1</v>
      </c>
      <c r="M5828" s="16">
        <v>0</v>
      </c>
      <c r="N5828" s="13">
        <v>46188</v>
      </c>
    </row>
    <row r="5829" spans="1:14" x14ac:dyDescent="0.15">
      <c r="A5829" s="163" t="s">
        <v>503</v>
      </c>
      <c r="B5829" s="164">
        <v>10044</v>
      </c>
      <c r="C5829" s="163" t="s">
        <v>481</v>
      </c>
      <c r="D5829" s="164">
        <v>1</v>
      </c>
      <c r="E5829" s="7">
        <v>260</v>
      </c>
      <c r="F5829" s="7">
        <v>0</v>
      </c>
      <c r="G5829" s="7">
        <v>0</v>
      </c>
      <c r="H5829" s="7">
        <v>52</v>
      </c>
      <c r="I5829" s="7">
        <v>208</v>
      </c>
      <c r="J5829" s="7">
        <v>0</v>
      </c>
      <c r="K5829" s="7">
        <v>208</v>
      </c>
      <c r="L5829" s="164">
        <v>1</v>
      </c>
      <c r="M5829" s="16">
        <v>0</v>
      </c>
      <c r="N5829" s="13">
        <v>46188</v>
      </c>
    </row>
    <row r="5830" spans="1:14" x14ac:dyDescent="0.15">
      <c r="A5830" s="163" t="s">
        <v>735</v>
      </c>
      <c r="B5830" s="164">
        <v>10652</v>
      </c>
      <c r="C5830" s="163" t="s">
        <v>483</v>
      </c>
      <c r="D5830" s="164">
        <v>1</v>
      </c>
      <c r="E5830" s="7">
        <v>315</v>
      </c>
      <c r="F5830" s="7">
        <v>0</v>
      </c>
      <c r="G5830" s="7">
        <v>0</v>
      </c>
      <c r="H5830" s="7">
        <v>0</v>
      </c>
      <c r="I5830" s="7">
        <v>315</v>
      </c>
      <c r="J5830" s="7">
        <v>0</v>
      </c>
      <c r="K5830" s="7">
        <v>315</v>
      </c>
      <c r="L5830" s="164">
        <v>1</v>
      </c>
      <c r="M5830" s="16">
        <v>0</v>
      </c>
      <c r="N5830" s="13">
        <v>46188</v>
      </c>
    </row>
    <row r="5831" spans="1:14" x14ac:dyDescent="0.15">
      <c r="A5831" s="163" t="s">
        <v>539</v>
      </c>
      <c r="B5831" s="164">
        <v>10130</v>
      </c>
      <c r="C5831" s="163" t="s">
        <v>483</v>
      </c>
      <c r="D5831" s="164">
        <v>1</v>
      </c>
      <c r="E5831" s="7">
        <v>385</v>
      </c>
      <c r="F5831" s="7">
        <v>0</v>
      </c>
      <c r="G5831" s="7">
        <v>0</v>
      </c>
      <c r="H5831" s="7">
        <v>0</v>
      </c>
      <c r="I5831" s="7">
        <v>385</v>
      </c>
      <c r="J5831" s="7">
        <v>0</v>
      </c>
      <c r="K5831" s="7">
        <v>385</v>
      </c>
      <c r="L5831" s="164">
        <v>1</v>
      </c>
      <c r="M5831" s="16">
        <v>0</v>
      </c>
      <c r="N5831" s="13">
        <v>46188</v>
      </c>
    </row>
    <row r="5832" spans="1:14" x14ac:dyDescent="0.15">
      <c r="A5832" s="163" t="s">
        <v>542</v>
      </c>
      <c r="B5832" s="164">
        <v>10436</v>
      </c>
      <c r="C5832" s="163" t="s">
        <v>99</v>
      </c>
      <c r="D5832" s="164">
        <v>2</v>
      </c>
      <c r="E5832" s="7">
        <v>90</v>
      </c>
      <c r="F5832" s="7">
        <v>0</v>
      </c>
      <c r="G5832" s="7">
        <v>0</v>
      </c>
      <c r="H5832" s="7">
        <v>0</v>
      </c>
      <c r="I5832" s="7">
        <v>90</v>
      </c>
      <c r="J5832" s="7">
        <v>0</v>
      </c>
      <c r="K5832" s="7">
        <v>90</v>
      </c>
      <c r="L5832" s="164">
        <v>1</v>
      </c>
      <c r="M5832" s="16">
        <v>0</v>
      </c>
      <c r="N5832" s="13">
        <v>46188</v>
      </c>
    </row>
    <row r="5833" spans="1:14" x14ac:dyDescent="0.15">
      <c r="A5833" s="163" t="s">
        <v>562</v>
      </c>
      <c r="B5833" s="164">
        <v>10218</v>
      </c>
      <c r="C5833" s="163" t="s">
        <v>491</v>
      </c>
      <c r="D5833" s="164">
        <v>1</v>
      </c>
      <c r="E5833" s="7">
        <v>245</v>
      </c>
      <c r="F5833" s="7">
        <v>0</v>
      </c>
      <c r="G5833" s="7">
        <v>0</v>
      </c>
      <c r="H5833" s="7">
        <v>0</v>
      </c>
      <c r="I5833" s="7">
        <v>245</v>
      </c>
      <c r="J5833" s="7">
        <v>0</v>
      </c>
      <c r="K5833" s="7">
        <v>245</v>
      </c>
      <c r="L5833" s="164">
        <v>1</v>
      </c>
      <c r="M5833" s="16">
        <v>0</v>
      </c>
      <c r="N5833" s="13">
        <v>46188</v>
      </c>
    </row>
    <row r="5834" spans="1:14" x14ac:dyDescent="0.15">
      <c r="A5834" s="163" t="s">
        <v>492</v>
      </c>
      <c r="B5834" s="164">
        <v>10216</v>
      </c>
      <c r="C5834" s="163" t="s">
        <v>491</v>
      </c>
      <c r="D5834" s="164">
        <v>1</v>
      </c>
      <c r="E5834" s="7">
        <v>245</v>
      </c>
      <c r="F5834" s="7">
        <v>0</v>
      </c>
      <c r="G5834" s="7">
        <v>0</v>
      </c>
      <c r="H5834" s="7">
        <v>0</v>
      </c>
      <c r="I5834" s="7">
        <v>245</v>
      </c>
      <c r="J5834" s="7">
        <v>0</v>
      </c>
      <c r="K5834" s="7">
        <v>245</v>
      </c>
      <c r="L5834" s="164">
        <v>1</v>
      </c>
      <c r="M5834" s="16">
        <v>0</v>
      </c>
      <c r="N5834" s="13">
        <v>46188</v>
      </c>
    </row>
    <row r="5835" spans="1:14" x14ac:dyDescent="0.15">
      <c r="A5835" s="163" t="s">
        <v>526</v>
      </c>
      <c r="B5835" s="164">
        <v>10363</v>
      </c>
      <c r="C5835" s="163" t="s">
        <v>9</v>
      </c>
      <c r="D5835" s="164">
        <v>1</v>
      </c>
      <c r="E5835" s="7">
        <v>265</v>
      </c>
      <c r="F5835" s="7">
        <v>0</v>
      </c>
      <c r="G5835" s="7">
        <v>0</v>
      </c>
      <c r="H5835" s="7">
        <v>18.93</v>
      </c>
      <c r="I5835" s="7">
        <v>246.07</v>
      </c>
      <c r="J5835" s="7">
        <v>0</v>
      </c>
      <c r="K5835" s="7">
        <v>246.07</v>
      </c>
      <c r="L5835" s="164">
        <v>1</v>
      </c>
      <c r="M5835" s="16">
        <v>0</v>
      </c>
      <c r="N5835" s="13">
        <v>46188</v>
      </c>
    </row>
    <row r="5836" spans="1:14" x14ac:dyDescent="0.15">
      <c r="A5836" s="163" t="s">
        <v>511</v>
      </c>
      <c r="B5836" s="164">
        <v>10227</v>
      </c>
      <c r="C5836" s="163" t="s">
        <v>19</v>
      </c>
      <c r="D5836" s="164">
        <v>1</v>
      </c>
      <c r="E5836" s="7">
        <v>385</v>
      </c>
      <c r="F5836" s="7">
        <v>0</v>
      </c>
      <c r="G5836" s="7">
        <v>0</v>
      </c>
      <c r="H5836" s="7">
        <v>0</v>
      </c>
      <c r="I5836" s="7">
        <v>385</v>
      </c>
      <c r="J5836" s="7">
        <v>0</v>
      </c>
      <c r="K5836" s="7">
        <v>385</v>
      </c>
      <c r="L5836" s="164">
        <v>1</v>
      </c>
      <c r="M5836" s="16">
        <v>0</v>
      </c>
      <c r="N5836" s="13">
        <v>46188</v>
      </c>
    </row>
    <row r="5837" spans="1:14" x14ac:dyDescent="0.15">
      <c r="A5837" s="163" t="s">
        <v>498</v>
      </c>
      <c r="B5837" s="164">
        <v>10356</v>
      </c>
      <c r="C5837" s="163" t="s">
        <v>19</v>
      </c>
      <c r="D5837" s="164">
        <v>1</v>
      </c>
      <c r="E5837" s="7">
        <v>360</v>
      </c>
      <c r="F5837" s="7">
        <v>0</v>
      </c>
      <c r="G5837" s="7">
        <v>0</v>
      </c>
      <c r="H5837" s="7">
        <v>0</v>
      </c>
      <c r="I5837" s="7">
        <v>360</v>
      </c>
      <c r="J5837" s="7">
        <v>0</v>
      </c>
      <c r="K5837" s="7">
        <v>360</v>
      </c>
      <c r="L5837" s="164">
        <v>1</v>
      </c>
      <c r="M5837" s="16">
        <v>0</v>
      </c>
      <c r="N5837" s="13">
        <v>46188</v>
      </c>
    </row>
    <row r="5838" spans="1:14" x14ac:dyDescent="0.15">
      <c r="A5838" s="163" t="s">
        <v>689</v>
      </c>
      <c r="B5838" s="164">
        <v>10393</v>
      </c>
      <c r="C5838" s="163" t="s">
        <v>31</v>
      </c>
      <c r="D5838" s="164">
        <v>1</v>
      </c>
      <c r="E5838" s="7">
        <v>315</v>
      </c>
      <c r="F5838" s="7">
        <v>0</v>
      </c>
      <c r="G5838" s="7">
        <v>0</v>
      </c>
      <c r="H5838" s="7">
        <v>0</v>
      </c>
      <c r="I5838" s="7">
        <v>315</v>
      </c>
      <c r="J5838" s="7">
        <v>0</v>
      </c>
      <c r="K5838" s="7">
        <v>315</v>
      </c>
      <c r="L5838" s="164">
        <v>1</v>
      </c>
      <c r="M5838" s="16">
        <v>0</v>
      </c>
      <c r="N5838" s="13">
        <v>46188</v>
      </c>
    </row>
    <row r="5839" spans="1:14" x14ac:dyDescent="0.15">
      <c r="A5839" s="163" t="s">
        <v>512</v>
      </c>
      <c r="B5839" s="164">
        <v>10427</v>
      </c>
      <c r="C5839" s="163" t="s">
        <v>12</v>
      </c>
      <c r="D5839" s="164">
        <v>1</v>
      </c>
      <c r="E5839" s="7">
        <v>359</v>
      </c>
      <c r="F5839" s="7">
        <v>0</v>
      </c>
      <c r="G5839" s="7">
        <v>0</v>
      </c>
      <c r="H5839" s="7">
        <v>0</v>
      </c>
      <c r="I5839" s="7">
        <v>359</v>
      </c>
      <c r="J5839" s="7">
        <v>0</v>
      </c>
      <c r="K5839" s="7">
        <v>359</v>
      </c>
      <c r="L5839" s="164">
        <v>1</v>
      </c>
      <c r="M5839" s="16">
        <v>0</v>
      </c>
      <c r="N5839" s="13">
        <v>46188</v>
      </c>
    </row>
    <row r="5840" spans="1:14" x14ac:dyDescent="0.15">
      <c r="A5840" s="163" t="s">
        <v>655</v>
      </c>
      <c r="B5840" s="164">
        <v>10030</v>
      </c>
      <c r="C5840" s="163" t="s">
        <v>0</v>
      </c>
      <c r="D5840" s="164">
        <v>1</v>
      </c>
      <c r="E5840" s="7">
        <v>695</v>
      </c>
      <c r="F5840" s="7">
        <v>0</v>
      </c>
      <c r="G5840" s="7">
        <v>0</v>
      </c>
      <c r="H5840" s="7">
        <v>0</v>
      </c>
      <c r="I5840" s="7">
        <v>695</v>
      </c>
      <c r="J5840" s="7">
        <v>0</v>
      </c>
      <c r="K5840" s="7">
        <v>695</v>
      </c>
      <c r="L5840" s="164">
        <v>1</v>
      </c>
      <c r="M5840" s="16">
        <v>0</v>
      </c>
      <c r="N5840" s="13">
        <v>46188</v>
      </c>
    </row>
    <row r="5841" spans="1:14" x14ac:dyDescent="0.15">
      <c r="A5841" s="163" t="s">
        <v>429</v>
      </c>
      <c r="B5841" s="164">
        <v>10632</v>
      </c>
      <c r="C5841" s="163" t="s">
        <v>727</v>
      </c>
      <c r="D5841" s="164">
        <v>3</v>
      </c>
      <c r="E5841" s="7">
        <v>477</v>
      </c>
      <c r="F5841" s="7">
        <v>0</v>
      </c>
      <c r="G5841" s="7">
        <v>0</v>
      </c>
      <c r="H5841" s="7">
        <v>34.07</v>
      </c>
      <c r="I5841" s="7">
        <v>442.93</v>
      </c>
      <c r="J5841" s="7">
        <v>0</v>
      </c>
      <c r="K5841" s="7">
        <v>442.93</v>
      </c>
      <c r="L5841" s="164">
        <v>1</v>
      </c>
      <c r="M5841" s="16">
        <v>0</v>
      </c>
      <c r="N5841" s="13">
        <v>46188</v>
      </c>
    </row>
    <row r="5842" spans="1:14" x14ac:dyDescent="0.15">
      <c r="A5842" s="163" t="s">
        <v>466</v>
      </c>
      <c r="B5842" s="164">
        <v>10749</v>
      </c>
      <c r="C5842" s="163" t="s">
        <v>727</v>
      </c>
      <c r="D5842" s="164">
        <v>5</v>
      </c>
      <c r="E5842" s="7">
        <v>895</v>
      </c>
      <c r="F5842" s="7">
        <v>0</v>
      </c>
      <c r="G5842" s="7">
        <v>0</v>
      </c>
      <c r="H5842" s="7">
        <v>0</v>
      </c>
      <c r="I5842" s="7">
        <v>895</v>
      </c>
      <c r="J5842" s="7">
        <v>0</v>
      </c>
      <c r="K5842" s="7">
        <v>895</v>
      </c>
      <c r="L5842" s="164">
        <v>1</v>
      </c>
      <c r="M5842" s="16">
        <v>0</v>
      </c>
      <c r="N5842" s="13">
        <v>46189</v>
      </c>
    </row>
    <row r="5843" spans="1:14" x14ac:dyDescent="0.15">
      <c r="A5843" s="163" t="s">
        <v>902</v>
      </c>
      <c r="B5843" s="164">
        <v>10925</v>
      </c>
      <c r="C5843" s="163" t="s">
        <v>727</v>
      </c>
      <c r="D5843" s="164">
        <v>2</v>
      </c>
      <c r="E5843" s="7">
        <v>298</v>
      </c>
      <c r="F5843" s="7">
        <v>0</v>
      </c>
      <c r="G5843" s="7">
        <v>0</v>
      </c>
      <c r="H5843" s="7">
        <v>0</v>
      </c>
      <c r="I5843" s="7">
        <v>298</v>
      </c>
      <c r="J5843" s="7">
        <v>0</v>
      </c>
      <c r="K5843" s="7">
        <v>298</v>
      </c>
      <c r="L5843" s="164">
        <v>1</v>
      </c>
      <c r="M5843" s="16">
        <v>0</v>
      </c>
      <c r="N5843" s="13">
        <v>46189</v>
      </c>
    </row>
    <row r="5844" spans="1:14" x14ac:dyDescent="0.15">
      <c r="A5844" s="163" t="s">
        <v>477</v>
      </c>
      <c r="B5844" s="164">
        <v>10449</v>
      </c>
      <c r="C5844" s="163" t="s">
        <v>38</v>
      </c>
      <c r="D5844" s="164">
        <v>1</v>
      </c>
      <c r="E5844" s="7">
        <v>260</v>
      </c>
      <c r="F5844" s="7">
        <v>0</v>
      </c>
      <c r="G5844" s="7">
        <v>0</v>
      </c>
      <c r="H5844" s="7">
        <v>0</v>
      </c>
      <c r="I5844" s="7">
        <v>260</v>
      </c>
      <c r="J5844" s="7">
        <v>0</v>
      </c>
      <c r="K5844" s="7">
        <v>260</v>
      </c>
      <c r="L5844" s="164">
        <v>1</v>
      </c>
      <c r="M5844" s="16">
        <v>0</v>
      </c>
      <c r="N5844" s="13">
        <v>46189</v>
      </c>
    </row>
    <row r="5845" spans="1:14" x14ac:dyDescent="0.15">
      <c r="A5845" s="163" t="s">
        <v>501</v>
      </c>
      <c r="B5845" s="164">
        <v>10450</v>
      </c>
      <c r="C5845" s="163" t="s">
        <v>38</v>
      </c>
      <c r="D5845" s="164">
        <v>1</v>
      </c>
      <c r="E5845" s="7">
        <v>470</v>
      </c>
      <c r="F5845" s="7">
        <v>0</v>
      </c>
      <c r="G5845" s="7">
        <v>0</v>
      </c>
      <c r="H5845" s="7">
        <v>0</v>
      </c>
      <c r="I5845" s="7">
        <v>470</v>
      </c>
      <c r="J5845" s="7">
        <v>0</v>
      </c>
      <c r="K5845" s="7">
        <v>470</v>
      </c>
      <c r="L5845" s="164">
        <v>1</v>
      </c>
      <c r="M5845" s="16">
        <v>0</v>
      </c>
      <c r="N5845" s="13">
        <v>46189</v>
      </c>
    </row>
    <row r="5846" spans="1:14" x14ac:dyDescent="0.15">
      <c r="A5846" s="163" t="s">
        <v>537</v>
      </c>
      <c r="B5846" s="164">
        <v>10397</v>
      </c>
      <c r="C5846" s="163" t="s">
        <v>32</v>
      </c>
      <c r="D5846" s="164">
        <v>1</v>
      </c>
      <c r="E5846" s="7">
        <v>575</v>
      </c>
      <c r="F5846" s="7">
        <v>0</v>
      </c>
      <c r="G5846" s="7">
        <v>0</v>
      </c>
      <c r="H5846" s="7">
        <v>0</v>
      </c>
      <c r="I5846" s="7">
        <v>575</v>
      </c>
      <c r="J5846" s="7">
        <v>0</v>
      </c>
      <c r="K5846" s="7">
        <v>575</v>
      </c>
      <c r="L5846" s="164">
        <v>1</v>
      </c>
      <c r="M5846" s="16">
        <v>0</v>
      </c>
      <c r="N5846" s="13">
        <v>46189</v>
      </c>
    </row>
    <row r="5847" spans="1:14" x14ac:dyDescent="0.15">
      <c r="A5847" s="163" t="s">
        <v>550</v>
      </c>
      <c r="B5847" s="164">
        <v>10072</v>
      </c>
      <c r="C5847" s="163" t="s">
        <v>481</v>
      </c>
      <c r="D5847" s="164">
        <v>2</v>
      </c>
      <c r="E5847" s="7">
        <v>630</v>
      </c>
      <c r="F5847" s="7">
        <v>0</v>
      </c>
      <c r="G5847" s="7">
        <v>0</v>
      </c>
      <c r="H5847" s="7">
        <v>41.87</v>
      </c>
      <c r="I5847" s="7">
        <v>588.13</v>
      </c>
      <c r="J5847" s="7">
        <v>0</v>
      </c>
      <c r="K5847" s="7">
        <v>588.13</v>
      </c>
      <c r="L5847" s="164">
        <v>1</v>
      </c>
      <c r="M5847" s="16">
        <v>0</v>
      </c>
      <c r="N5847" s="13">
        <v>46189</v>
      </c>
    </row>
    <row r="5848" spans="1:14" x14ac:dyDescent="0.15">
      <c r="A5848" s="163" t="s">
        <v>518</v>
      </c>
      <c r="B5848" s="164">
        <v>10145</v>
      </c>
      <c r="C5848" s="163" t="s">
        <v>519</v>
      </c>
      <c r="D5848" s="164">
        <v>1</v>
      </c>
      <c r="E5848" s="7">
        <v>370</v>
      </c>
      <c r="F5848" s="7">
        <v>0</v>
      </c>
      <c r="G5848" s="7">
        <v>0</v>
      </c>
      <c r="H5848" s="7">
        <v>0</v>
      </c>
      <c r="I5848" s="7">
        <v>370</v>
      </c>
      <c r="J5848" s="7">
        <v>0</v>
      </c>
      <c r="K5848" s="7">
        <v>370</v>
      </c>
      <c r="L5848" s="164">
        <v>1</v>
      </c>
      <c r="M5848" s="16">
        <v>0</v>
      </c>
      <c r="N5848" s="13">
        <v>46189</v>
      </c>
    </row>
    <row r="5849" spans="1:14" x14ac:dyDescent="0.15">
      <c r="A5849" s="163" t="s">
        <v>503</v>
      </c>
      <c r="B5849" s="164">
        <v>10044</v>
      </c>
      <c r="C5849" s="163" t="s">
        <v>481</v>
      </c>
      <c r="D5849" s="164">
        <v>1</v>
      </c>
      <c r="E5849" s="7">
        <v>260</v>
      </c>
      <c r="F5849" s="7">
        <v>0</v>
      </c>
      <c r="G5849" s="7">
        <v>0</v>
      </c>
      <c r="H5849" s="7">
        <v>0</v>
      </c>
      <c r="I5849" s="7">
        <v>260</v>
      </c>
      <c r="J5849" s="7">
        <v>0</v>
      </c>
      <c r="K5849" s="7">
        <v>260</v>
      </c>
      <c r="L5849" s="164">
        <v>1</v>
      </c>
      <c r="M5849" s="16">
        <v>0</v>
      </c>
      <c r="N5849" s="13">
        <v>46189</v>
      </c>
    </row>
    <row r="5850" spans="1:14" x14ac:dyDescent="0.15">
      <c r="A5850" s="163" t="s">
        <v>575</v>
      </c>
      <c r="B5850" s="164">
        <v>10127</v>
      </c>
      <c r="C5850" s="163" t="s">
        <v>483</v>
      </c>
      <c r="D5850" s="164">
        <v>1</v>
      </c>
      <c r="E5850" s="7">
        <v>355</v>
      </c>
      <c r="F5850" s="7">
        <v>0</v>
      </c>
      <c r="G5850" s="7">
        <v>0</v>
      </c>
      <c r="H5850" s="7">
        <v>0</v>
      </c>
      <c r="I5850" s="7">
        <v>355</v>
      </c>
      <c r="J5850" s="7">
        <v>0</v>
      </c>
      <c r="K5850" s="7">
        <v>355</v>
      </c>
      <c r="L5850" s="164">
        <v>1</v>
      </c>
      <c r="M5850" s="16">
        <v>0</v>
      </c>
      <c r="N5850" s="13">
        <v>46189</v>
      </c>
    </row>
    <row r="5851" spans="1:14" x14ac:dyDescent="0.15">
      <c r="A5851" s="163" t="s">
        <v>539</v>
      </c>
      <c r="B5851" s="164">
        <v>10130</v>
      </c>
      <c r="C5851" s="163" t="s">
        <v>483</v>
      </c>
      <c r="D5851" s="164">
        <v>1</v>
      </c>
      <c r="E5851" s="7">
        <v>385</v>
      </c>
      <c r="F5851" s="7">
        <v>0</v>
      </c>
      <c r="G5851" s="7">
        <v>0</v>
      </c>
      <c r="H5851" s="7">
        <v>0</v>
      </c>
      <c r="I5851" s="7">
        <v>385</v>
      </c>
      <c r="J5851" s="7">
        <v>0</v>
      </c>
      <c r="K5851" s="7">
        <v>385</v>
      </c>
      <c r="L5851" s="164">
        <v>1</v>
      </c>
      <c r="M5851" s="16">
        <v>0</v>
      </c>
      <c r="N5851" s="13">
        <v>46189</v>
      </c>
    </row>
    <row r="5852" spans="1:14" x14ac:dyDescent="0.15">
      <c r="A5852" s="163" t="s">
        <v>571</v>
      </c>
      <c r="B5852" s="164">
        <v>10047</v>
      </c>
      <c r="C5852" s="163" t="s">
        <v>481</v>
      </c>
      <c r="D5852" s="164">
        <v>1</v>
      </c>
      <c r="E5852" s="7">
        <v>340</v>
      </c>
      <c r="F5852" s="7">
        <v>0</v>
      </c>
      <c r="G5852" s="7">
        <v>0</v>
      </c>
      <c r="H5852" s="7">
        <v>0</v>
      </c>
      <c r="I5852" s="7">
        <v>340</v>
      </c>
      <c r="J5852" s="7">
        <v>0</v>
      </c>
      <c r="K5852" s="7">
        <v>340</v>
      </c>
      <c r="L5852" s="164">
        <v>1</v>
      </c>
      <c r="M5852" s="16">
        <v>0</v>
      </c>
      <c r="N5852" s="13">
        <v>46189</v>
      </c>
    </row>
    <row r="5853" spans="1:14" x14ac:dyDescent="0.15">
      <c r="A5853" s="163" t="s">
        <v>486</v>
      </c>
      <c r="B5853" s="164">
        <v>10075</v>
      </c>
      <c r="C5853" s="163" t="s">
        <v>481</v>
      </c>
      <c r="D5853" s="164">
        <v>1</v>
      </c>
      <c r="E5853" s="7">
        <v>275</v>
      </c>
      <c r="F5853" s="7">
        <v>0</v>
      </c>
      <c r="G5853" s="7">
        <v>0</v>
      </c>
      <c r="H5853" s="7">
        <v>0</v>
      </c>
      <c r="I5853" s="7">
        <v>275</v>
      </c>
      <c r="J5853" s="7">
        <v>0</v>
      </c>
      <c r="K5853" s="7">
        <v>275</v>
      </c>
      <c r="L5853" s="164">
        <v>1</v>
      </c>
      <c r="M5853" s="16">
        <v>0</v>
      </c>
      <c r="N5853" s="13">
        <v>46189</v>
      </c>
    </row>
    <row r="5854" spans="1:14" x14ac:dyDescent="0.15">
      <c r="A5854" s="163" t="s">
        <v>487</v>
      </c>
      <c r="B5854" s="164">
        <v>10442</v>
      </c>
      <c r="C5854" s="163" t="s">
        <v>99</v>
      </c>
      <c r="D5854" s="164">
        <v>2</v>
      </c>
      <c r="E5854" s="7">
        <v>166</v>
      </c>
      <c r="F5854" s="7">
        <v>0</v>
      </c>
      <c r="G5854" s="7">
        <v>0</v>
      </c>
      <c r="H5854" s="7">
        <v>0</v>
      </c>
      <c r="I5854" s="7">
        <v>166</v>
      </c>
      <c r="J5854" s="7">
        <v>0</v>
      </c>
      <c r="K5854" s="7">
        <v>166</v>
      </c>
      <c r="L5854" s="164">
        <v>1</v>
      </c>
      <c r="M5854" s="16">
        <v>0</v>
      </c>
      <c r="N5854" s="13">
        <v>46189</v>
      </c>
    </row>
    <row r="5855" spans="1:14" x14ac:dyDescent="0.15">
      <c r="A5855" s="163" t="s">
        <v>523</v>
      </c>
      <c r="B5855" s="164">
        <v>10446</v>
      </c>
      <c r="C5855" s="163" t="s">
        <v>99</v>
      </c>
      <c r="D5855" s="164">
        <v>2</v>
      </c>
      <c r="E5855" s="7">
        <v>390</v>
      </c>
      <c r="F5855" s="7">
        <v>0</v>
      </c>
      <c r="G5855" s="7">
        <v>0</v>
      </c>
      <c r="H5855" s="7">
        <v>0</v>
      </c>
      <c r="I5855" s="7">
        <v>390</v>
      </c>
      <c r="J5855" s="7">
        <v>0</v>
      </c>
      <c r="K5855" s="7">
        <v>390</v>
      </c>
      <c r="L5855" s="164">
        <v>1</v>
      </c>
      <c r="M5855" s="16">
        <v>0</v>
      </c>
      <c r="N5855" s="13">
        <v>46189</v>
      </c>
    </row>
    <row r="5856" spans="1:14" x14ac:dyDescent="0.15">
      <c r="A5856" s="163" t="s">
        <v>524</v>
      </c>
      <c r="B5856" s="164">
        <v>10443</v>
      </c>
      <c r="C5856" s="163" t="s">
        <v>99</v>
      </c>
      <c r="D5856" s="164">
        <v>1</v>
      </c>
      <c r="E5856" s="7">
        <v>75</v>
      </c>
      <c r="F5856" s="7">
        <v>0</v>
      </c>
      <c r="G5856" s="7">
        <v>0</v>
      </c>
      <c r="H5856" s="7">
        <v>0</v>
      </c>
      <c r="I5856" s="7">
        <v>75</v>
      </c>
      <c r="J5856" s="7">
        <v>0</v>
      </c>
      <c r="K5856" s="7">
        <v>75</v>
      </c>
      <c r="L5856" s="164">
        <v>1</v>
      </c>
      <c r="M5856" s="16">
        <v>0</v>
      </c>
      <c r="N5856" s="13">
        <v>46189</v>
      </c>
    </row>
    <row r="5857" spans="1:14" x14ac:dyDescent="0.15">
      <c r="A5857" s="163" t="s">
        <v>489</v>
      </c>
      <c r="B5857" s="164">
        <v>10445</v>
      </c>
      <c r="C5857" s="163" t="s">
        <v>99</v>
      </c>
      <c r="D5857" s="164">
        <v>1</v>
      </c>
      <c r="E5857" s="7">
        <v>195</v>
      </c>
      <c r="F5857" s="7">
        <v>0</v>
      </c>
      <c r="G5857" s="7">
        <v>0</v>
      </c>
      <c r="H5857" s="7">
        <v>0</v>
      </c>
      <c r="I5857" s="7">
        <v>195</v>
      </c>
      <c r="J5857" s="7">
        <v>0</v>
      </c>
      <c r="K5857" s="7">
        <v>195</v>
      </c>
      <c r="L5857" s="164">
        <v>1</v>
      </c>
      <c r="M5857" s="16">
        <v>0</v>
      </c>
      <c r="N5857" s="13">
        <v>46189</v>
      </c>
    </row>
    <row r="5858" spans="1:14" x14ac:dyDescent="0.15">
      <c r="A5858" s="163" t="s">
        <v>505</v>
      </c>
      <c r="B5858" s="164">
        <v>10470</v>
      </c>
      <c r="C5858" s="163" t="s">
        <v>5</v>
      </c>
      <c r="D5858" s="164">
        <v>2</v>
      </c>
      <c r="E5858" s="7">
        <v>550</v>
      </c>
      <c r="F5858" s="7">
        <v>0</v>
      </c>
      <c r="G5858" s="7">
        <v>0</v>
      </c>
      <c r="H5858" s="7">
        <v>0</v>
      </c>
      <c r="I5858" s="7">
        <v>550</v>
      </c>
      <c r="J5858" s="7">
        <v>0</v>
      </c>
      <c r="K5858" s="7">
        <v>550</v>
      </c>
      <c r="L5858" s="164">
        <v>1</v>
      </c>
      <c r="M5858" s="16">
        <v>0</v>
      </c>
      <c r="N5858" s="13">
        <v>46189</v>
      </c>
    </row>
    <row r="5859" spans="1:14" x14ac:dyDescent="0.15">
      <c r="A5859" s="163" t="s">
        <v>706</v>
      </c>
      <c r="B5859" s="164">
        <v>10472</v>
      </c>
      <c r="C5859" s="163" t="s">
        <v>5</v>
      </c>
      <c r="D5859" s="164">
        <v>1</v>
      </c>
      <c r="E5859" s="7">
        <v>645</v>
      </c>
      <c r="F5859" s="7">
        <v>0</v>
      </c>
      <c r="G5859" s="7">
        <v>0</v>
      </c>
      <c r="H5859" s="7">
        <v>0</v>
      </c>
      <c r="I5859" s="7">
        <v>645</v>
      </c>
      <c r="J5859" s="7">
        <v>0</v>
      </c>
      <c r="K5859" s="7">
        <v>645</v>
      </c>
      <c r="L5859" s="164">
        <v>1</v>
      </c>
      <c r="M5859" s="16">
        <v>0</v>
      </c>
      <c r="N5859" s="13">
        <v>46189</v>
      </c>
    </row>
    <row r="5860" spans="1:14" x14ac:dyDescent="0.15">
      <c r="A5860" s="163" t="s">
        <v>552</v>
      </c>
      <c r="B5860" s="164">
        <v>10211</v>
      </c>
      <c r="C5860" s="163" t="s">
        <v>491</v>
      </c>
      <c r="D5860" s="164">
        <v>1</v>
      </c>
      <c r="E5860" s="7">
        <v>265</v>
      </c>
      <c r="F5860" s="7">
        <v>0</v>
      </c>
      <c r="G5860" s="7">
        <v>0</v>
      </c>
      <c r="H5860" s="7">
        <v>0</v>
      </c>
      <c r="I5860" s="7">
        <v>265</v>
      </c>
      <c r="J5860" s="7">
        <v>0</v>
      </c>
      <c r="K5860" s="7">
        <v>265</v>
      </c>
      <c r="L5860" s="164">
        <v>1</v>
      </c>
      <c r="M5860" s="16">
        <v>0</v>
      </c>
      <c r="N5860" s="13">
        <v>46189</v>
      </c>
    </row>
    <row r="5861" spans="1:14" x14ac:dyDescent="0.15">
      <c r="A5861" s="163" t="s">
        <v>543</v>
      </c>
      <c r="B5861" s="164">
        <v>10222</v>
      </c>
      <c r="C5861" s="163" t="s">
        <v>491</v>
      </c>
      <c r="D5861" s="164">
        <v>1</v>
      </c>
      <c r="E5861" s="7">
        <v>235</v>
      </c>
      <c r="F5861" s="7">
        <v>0</v>
      </c>
      <c r="G5861" s="7">
        <v>0</v>
      </c>
      <c r="H5861" s="7">
        <v>0</v>
      </c>
      <c r="I5861" s="7">
        <v>235</v>
      </c>
      <c r="J5861" s="7">
        <v>0</v>
      </c>
      <c r="K5861" s="7">
        <v>235</v>
      </c>
      <c r="L5861" s="164">
        <v>1</v>
      </c>
      <c r="M5861" s="16">
        <v>0</v>
      </c>
      <c r="N5861" s="13">
        <v>46189</v>
      </c>
    </row>
    <row r="5862" spans="1:14" x14ac:dyDescent="0.15">
      <c r="A5862" s="163" t="s">
        <v>490</v>
      </c>
      <c r="B5862" s="164">
        <v>10223</v>
      </c>
      <c r="C5862" s="163" t="s">
        <v>491</v>
      </c>
      <c r="D5862" s="164">
        <v>2</v>
      </c>
      <c r="E5862" s="7">
        <v>550</v>
      </c>
      <c r="F5862" s="7">
        <v>0</v>
      </c>
      <c r="G5862" s="7">
        <v>0</v>
      </c>
      <c r="H5862" s="7">
        <v>0</v>
      </c>
      <c r="I5862" s="7">
        <v>550</v>
      </c>
      <c r="J5862" s="7">
        <v>0</v>
      </c>
      <c r="K5862" s="7">
        <v>550</v>
      </c>
      <c r="L5862" s="164">
        <v>1</v>
      </c>
      <c r="M5862" s="16">
        <v>0</v>
      </c>
      <c r="N5862" s="13">
        <v>46189</v>
      </c>
    </row>
    <row r="5863" spans="1:14" x14ac:dyDescent="0.15">
      <c r="A5863" s="163" t="s">
        <v>686</v>
      </c>
      <c r="B5863" s="164">
        <v>10366</v>
      </c>
      <c r="C5863" s="163" t="s">
        <v>9</v>
      </c>
      <c r="D5863" s="164">
        <v>1</v>
      </c>
      <c r="E5863" s="7">
        <v>270</v>
      </c>
      <c r="F5863" s="7">
        <v>0</v>
      </c>
      <c r="G5863" s="7">
        <v>0</v>
      </c>
      <c r="H5863" s="7">
        <v>0</v>
      </c>
      <c r="I5863" s="7">
        <v>270</v>
      </c>
      <c r="J5863" s="7">
        <v>0</v>
      </c>
      <c r="K5863" s="7">
        <v>270</v>
      </c>
      <c r="L5863" s="164">
        <v>1</v>
      </c>
      <c r="M5863" s="16">
        <v>0</v>
      </c>
      <c r="N5863" s="13">
        <v>46189</v>
      </c>
    </row>
    <row r="5864" spans="1:14" x14ac:dyDescent="0.15">
      <c r="A5864" s="163" t="s">
        <v>494</v>
      </c>
      <c r="B5864" s="164">
        <v>10377</v>
      </c>
      <c r="C5864" s="163" t="s">
        <v>9</v>
      </c>
      <c r="D5864" s="164">
        <v>1</v>
      </c>
      <c r="E5864" s="7">
        <v>345</v>
      </c>
      <c r="F5864" s="7">
        <v>0</v>
      </c>
      <c r="G5864" s="7">
        <v>0</v>
      </c>
      <c r="H5864" s="7">
        <v>0</v>
      </c>
      <c r="I5864" s="7">
        <v>345</v>
      </c>
      <c r="J5864" s="7">
        <v>0</v>
      </c>
      <c r="K5864" s="7">
        <v>345</v>
      </c>
      <c r="L5864" s="164">
        <v>1</v>
      </c>
      <c r="M5864" s="16">
        <v>0</v>
      </c>
      <c r="N5864" s="13">
        <v>46189</v>
      </c>
    </row>
    <row r="5865" spans="1:14" x14ac:dyDescent="0.15">
      <c r="A5865" s="163" t="s">
        <v>526</v>
      </c>
      <c r="B5865" s="164">
        <v>10363</v>
      </c>
      <c r="C5865" s="163" t="s">
        <v>9</v>
      </c>
      <c r="D5865" s="164">
        <v>1</v>
      </c>
      <c r="E5865" s="7">
        <v>265</v>
      </c>
      <c r="F5865" s="7">
        <v>0</v>
      </c>
      <c r="G5865" s="7">
        <v>0</v>
      </c>
      <c r="H5865" s="7">
        <v>0</v>
      </c>
      <c r="I5865" s="7">
        <v>265</v>
      </c>
      <c r="J5865" s="7">
        <v>0</v>
      </c>
      <c r="K5865" s="7">
        <v>265</v>
      </c>
      <c r="L5865" s="164">
        <v>1</v>
      </c>
      <c r="M5865" s="16">
        <v>0</v>
      </c>
      <c r="N5865" s="13">
        <v>46189</v>
      </c>
    </row>
    <row r="5866" spans="1:14" x14ac:dyDescent="0.15">
      <c r="A5866" s="163" t="s">
        <v>509</v>
      </c>
      <c r="B5866" s="164">
        <v>10364</v>
      </c>
      <c r="C5866" s="163" t="s">
        <v>9</v>
      </c>
      <c r="D5866" s="164">
        <v>1</v>
      </c>
      <c r="E5866" s="7">
        <v>330</v>
      </c>
      <c r="F5866" s="7">
        <v>0</v>
      </c>
      <c r="G5866" s="7">
        <v>0</v>
      </c>
      <c r="H5866" s="7">
        <v>0</v>
      </c>
      <c r="I5866" s="7">
        <v>330</v>
      </c>
      <c r="J5866" s="7">
        <v>0</v>
      </c>
      <c r="K5866" s="7">
        <v>330</v>
      </c>
      <c r="L5866" s="164">
        <v>1</v>
      </c>
      <c r="M5866" s="16">
        <v>0</v>
      </c>
      <c r="N5866" s="13">
        <v>46189</v>
      </c>
    </row>
    <row r="5867" spans="1:14" x14ac:dyDescent="0.15">
      <c r="A5867" s="163" t="s">
        <v>529</v>
      </c>
      <c r="B5867" s="164">
        <v>10353</v>
      </c>
      <c r="C5867" s="163" t="s">
        <v>19</v>
      </c>
      <c r="D5867" s="164">
        <v>1</v>
      </c>
      <c r="E5867" s="7">
        <v>350</v>
      </c>
      <c r="F5867" s="7">
        <v>0</v>
      </c>
      <c r="G5867" s="7">
        <v>0</v>
      </c>
      <c r="H5867" s="7">
        <v>0</v>
      </c>
      <c r="I5867" s="7">
        <v>350</v>
      </c>
      <c r="J5867" s="7">
        <v>0</v>
      </c>
      <c r="K5867" s="7">
        <v>350</v>
      </c>
      <c r="L5867" s="164">
        <v>1</v>
      </c>
      <c r="M5867" s="16">
        <v>0</v>
      </c>
      <c r="N5867" s="13">
        <v>46189</v>
      </c>
    </row>
    <row r="5868" spans="1:14" x14ac:dyDescent="0.15">
      <c r="A5868" s="163" t="s">
        <v>496</v>
      </c>
      <c r="B5868" s="164">
        <v>10360</v>
      </c>
      <c r="C5868" s="163" t="s">
        <v>19</v>
      </c>
      <c r="D5868" s="164">
        <v>1</v>
      </c>
      <c r="E5868" s="7">
        <v>385</v>
      </c>
      <c r="F5868" s="7">
        <v>0</v>
      </c>
      <c r="G5868" s="7">
        <v>0</v>
      </c>
      <c r="H5868" s="7">
        <v>0</v>
      </c>
      <c r="I5868" s="7">
        <v>385</v>
      </c>
      <c r="J5868" s="7">
        <v>0</v>
      </c>
      <c r="K5868" s="7">
        <v>385</v>
      </c>
      <c r="L5868" s="164">
        <v>1</v>
      </c>
      <c r="M5868" s="16">
        <v>0</v>
      </c>
      <c r="N5868" s="13">
        <v>46189</v>
      </c>
    </row>
    <row r="5869" spans="1:14" x14ac:dyDescent="0.15">
      <c r="A5869" s="163" t="s">
        <v>511</v>
      </c>
      <c r="B5869" s="164">
        <v>10227</v>
      </c>
      <c r="C5869" s="163" t="s">
        <v>19</v>
      </c>
      <c r="D5869" s="164">
        <v>1</v>
      </c>
      <c r="E5869" s="7">
        <v>385</v>
      </c>
      <c r="F5869" s="7">
        <v>0</v>
      </c>
      <c r="G5869" s="7">
        <v>0</v>
      </c>
      <c r="H5869" s="7">
        <v>0</v>
      </c>
      <c r="I5869" s="7">
        <v>385</v>
      </c>
      <c r="J5869" s="7">
        <v>0</v>
      </c>
      <c r="K5869" s="7">
        <v>385</v>
      </c>
      <c r="L5869" s="164">
        <v>1</v>
      </c>
      <c r="M5869" s="16">
        <v>0</v>
      </c>
      <c r="N5869" s="13">
        <v>46189</v>
      </c>
    </row>
    <row r="5870" spans="1:14" x14ac:dyDescent="0.15">
      <c r="A5870" s="163" t="s">
        <v>498</v>
      </c>
      <c r="B5870" s="164">
        <v>10356</v>
      </c>
      <c r="C5870" s="163" t="s">
        <v>19</v>
      </c>
      <c r="D5870" s="164">
        <v>4</v>
      </c>
      <c r="E5870" s="7">
        <v>1440</v>
      </c>
      <c r="F5870" s="7">
        <v>0</v>
      </c>
      <c r="G5870" s="7">
        <v>0</v>
      </c>
      <c r="H5870" s="7">
        <v>0</v>
      </c>
      <c r="I5870" s="7">
        <v>1440</v>
      </c>
      <c r="J5870" s="7">
        <v>0</v>
      </c>
      <c r="K5870" s="7">
        <v>1440</v>
      </c>
      <c r="L5870" s="164">
        <v>1</v>
      </c>
      <c r="M5870" s="16">
        <v>0</v>
      </c>
      <c r="N5870" s="13">
        <v>46189</v>
      </c>
    </row>
    <row r="5871" spans="1:14" x14ac:dyDescent="0.15">
      <c r="A5871" s="163" t="s">
        <v>546</v>
      </c>
      <c r="B5871" s="164">
        <v>10391</v>
      </c>
      <c r="C5871" s="163" t="s">
        <v>31</v>
      </c>
      <c r="D5871" s="164">
        <v>1</v>
      </c>
      <c r="E5871" s="7">
        <v>325</v>
      </c>
      <c r="F5871" s="7">
        <v>0</v>
      </c>
      <c r="G5871" s="7">
        <v>0</v>
      </c>
      <c r="H5871" s="7">
        <v>0</v>
      </c>
      <c r="I5871" s="7">
        <v>325</v>
      </c>
      <c r="J5871" s="7">
        <v>0</v>
      </c>
      <c r="K5871" s="7">
        <v>325</v>
      </c>
      <c r="L5871" s="164">
        <v>1</v>
      </c>
      <c r="M5871" s="16">
        <v>0</v>
      </c>
      <c r="N5871" s="13">
        <v>46189</v>
      </c>
    </row>
    <row r="5872" spans="1:14" x14ac:dyDescent="0.15">
      <c r="A5872" s="163" t="s">
        <v>659</v>
      </c>
      <c r="B5872" s="164">
        <v>10142</v>
      </c>
      <c r="C5872" s="163" t="s">
        <v>79</v>
      </c>
      <c r="D5872" s="164">
        <v>1</v>
      </c>
      <c r="E5872" s="7">
        <v>320</v>
      </c>
      <c r="F5872" s="7">
        <v>0</v>
      </c>
      <c r="G5872" s="7">
        <v>0</v>
      </c>
      <c r="H5872" s="7">
        <v>0</v>
      </c>
      <c r="I5872" s="7">
        <v>320</v>
      </c>
      <c r="J5872" s="7">
        <v>0</v>
      </c>
      <c r="K5872" s="7">
        <v>320</v>
      </c>
      <c r="L5872" s="164">
        <v>1</v>
      </c>
      <c r="M5872" s="16">
        <v>0</v>
      </c>
      <c r="N5872" s="13">
        <v>46189</v>
      </c>
    </row>
    <row r="5873" spans="1:14" x14ac:dyDescent="0.15">
      <c r="A5873" s="163" t="s">
        <v>565</v>
      </c>
      <c r="B5873" s="164">
        <v>10403</v>
      </c>
      <c r="C5873" s="163" t="s">
        <v>35</v>
      </c>
      <c r="D5873" s="164">
        <v>1</v>
      </c>
      <c r="E5873" s="7">
        <v>335</v>
      </c>
      <c r="F5873" s="7">
        <v>0</v>
      </c>
      <c r="G5873" s="7">
        <v>0</v>
      </c>
      <c r="H5873" s="7">
        <v>0</v>
      </c>
      <c r="I5873" s="7">
        <v>335</v>
      </c>
      <c r="J5873" s="7">
        <v>0</v>
      </c>
      <c r="K5873" s="7">
        <v>335</v>
      </c>
      <c r="L5873" s="164">
        <v>1</v>
      </c>
      <c r="M5873" s="16">
        <v>0</v>
      </c>
      <c r="N5873" s="13">
        <v>46189</v>
      </c>
    </row>
    <row r="5874" spans="1:14" x14ac:dyDescent="0.15">
      <c r="A5874" s="163" t="s">
        <v>926</v>
      </c>
      <c r="B5874" s="164">
        <v>10176</v>
      </c>
      <c r="C5874" s="163" t="s">
        <v>98</v>
      </c>
      <c r="D5874" s="164">
        <v>1</v>
      </c>
      <c r="E5874" s="7">
        <v>73</v>
      </c>
      <c r="F5874" s="7">
        <v>0</v>
      </c>
      <c r="G5874" s="7">
        <v>0</v>
      </c>
      <c r="H5874" s="7">
        <v>0</v>
      </c>
      <c r="I5874" s="7">
        <v>73</v>
      </c>
      <c r="J5874" s="7">
        <v>0</v>
      </c>
      <c r="K5874" s="7">
        <v>73</v>
      </c>
      <c r="L5874" s="164">
        <v>1</v>
      </c>
      <c r="M5874" s="16">
        <v>0</v>
      </c>
      <c r="N5874" s="13">
        <v>46189</v>
      </c>
    </row>
    <row r="5875" spans="1:14" x14ac:dyDescent="0.15">
      <c r="A5875" s="163" t="s">
        <v>427</v>
      </c>
      <c r="B5875" s="164">
        <v>10633</v>
      </c>
      <c r="C5875" s="163" t="s">
        <v>727</v>
      </c>
      <c r="D5875" s="164">
        <v>1</v>
      </c>
      <c r="E5875" s="7">
        <v>159</v>
      </c>
      <c r="F5875" s="7">
        <v>0</v>
      </c>
      <c r="G5875" s="7">
        <v>0</v>
      </c>
      <c r="H5875" s="7">
        <v>21.13</v>
      </c>
      <c r="I5875" s="7">
        <v>137.87</v>
      </c>
      <c r="J5875" s="7">
        <v>0</v>
      </c>
      <c r="K5875" s="7">
        <v>137.87</v>
      </c>
      <c r="L5875" s="164">
        <v>1</v>
      </c>
      <c r="M5875" s="16">
        <v>0</v>
      </c>
      <c r="N5875" s="13">
        <v>46189</v>
      </c>
    </row>
    <row r="5876" spans="1:14" x14ac:dyDescent="0.15">
      <c r="A5876" s="163" t="s">
        <v>927</v>
      </c>
      <c r="B5876" s="164">
        <v>105987</v>
      </c>
      <c r="C5876" s="163" t="s">
        <v>98</v>
      </c>
      <c r="D5876" s="164">
        <v>1</v>
      </c>
      <c r="E5876" s="7">
        <v>85</v>
      </c>
      <c r="F5876" s="7">
        <v>0</v>
      </c>
      <c r="G5876" s="7">
        <v>0</v>
      </c>
      <c r="H5876" s="7">
        <v>0</v>
      </c>
      <c r="I5876" s="7">
        <v>85</v>
      </c>
      <c r="J5876" s="7">
        <v>0</v>
      </c>
      <c r="K5876" s="7">
        <v>85</v>
      </c>
      <c r="L5876" s="164">
        <v>1</v>
      </c>
      <c r="M5876" s="16">
        <v>0</v>
      </c>
      <c r="N5876" s="13">
        <v>46189</v>
      </c>
    </row>
    <row r="5877" spans="1:14" x14ac:dyDescent="0.15">
      <c r="A5877" s="163" t="s">
        <v>466</v>
      </c>
      <c r="B5877" s="164">
        <v>10749</v>
      </c>
      <c r="C5877" s="163" t="s">
        <v>727</v>
      </c>
      <c r="D5877" s="164">
        <v>3</v>
      </c>
      <c r="E5877" s="7">
        <v>537</v>
      </c>
      <c r="F5877" s="7">
        <v>0</v>
      </c>
      <c r="G5877" s="7">
        <v>0</v>
      </c>
      <c r="H5877" s="7">
        <v>0</v>
      </c>
      <c r="I5877" s="7">
        <v>537</v>
      </c>
      <c r="J5877" s="7">
        <v>0</v>
      </c>
      <c r="K5877" s="7">
        <v>537</v>
      </c>
      <c r="L5877" s="164">
        <v>1</v>
      </c>
      <c r="M5877" s="16">
        <v>0</v>
      </c>
      <c r="N5877" s="13">
        <v>46190</v>
      </c>
    </row>
    <row r="5878" spans="1:14" x14ac:dyDescent="0.15">
      <c r="A5878" s="163" t="s">
        <v>501</v>
      </c>
      <c r="B5878" s="164">
        <v>10450</v>
      </c>
      <c r="C5878" s="163" t="s">
        <v>38</v>
      </c>
      <c r="D5878" s="164">
        <v>1</v>
      </c>
      <c r="E5878" s="7">
        <v>470</v>
      </c>
      <c r="F5878" s="7">
        <v>0</v>
      </c>
      <c r="G5878" s="7">
        <v>0</v>
      </c>
      <c r="H5878" s="7">
        <v>0</v>
      </c>
      <c r="I5878" s="7">
        <v>470</v>
      </c>
      <c r="J5878" s="7">
        <v>0</v>
      </c>
      <c r="K5878" s="7">
        <v>470</v>
      </c>
      <c r="L5878" s="164">
        <v>1</v>
      </c>
      <c r="M5878" s="16">
        <v>0</v>
      </c>
      <c r="N5878" s="13">
        <v>46190</v>
      </c>
    </row>
    <row r="5879" spans="1:14" x14ac:dyDescent="0.15">
      <c r="A5879" s="163" t="s">
        <v>479</v>
      </c>
      <c r="B5879" s="164">
        <v>10396</v>
      </c>
      <c r="C5879" s="163" t="s">
        <v>32</v>
      </c>
      <c r="D5879" s="164">
        <v>1</v>
      </c>
      <c r="E5879" s="7">
        <v>555</v>
      </c>
      <c r="F5879" s="7">
        <v>0</v>
      </c>
      <c r="G5879" s="7">
        <v>0</v>
      </c>
      <c r="H5879" s="7">
        <v>0</v>
      </c>
      <c r="I5879" s="7">
        <v>555</v>
      </c>
      <c r="J5879" s="7">
        <v>0</v>
      </c>
      <c r="K5879" s="7">
        <v>555</v>
      </c>
      <c r="L5879" s="164">
        <v>1</v>
      </c>
      <c r="M5879" s="16">
        <v>0</v>
      </c>
      <c r="N5879" s="13">
        <v>46190</v>
      </c>
    </row>
    <row r="5880" spans="1:14" x14ac:dyDescent="0.15">
      <c r="A5880" s="163" t="s">
        <v>518</v>
      </c>
      <c r="B5880" s="164">
        <v>10145</v>
      </c>
      <c r="C5880" s="163" t="s">
        <v>519</v>
      </c>
      <c r="D5880" s="164">
        <v>1</v>
      </c>
      <c r="E5880" s="7">
        <v>370</v>
      </c>
      <c r="F5880" s="7">
        <v>0</v>
      </c>
      <c r="G5880" s="7">
        <v>0</v>
      </c>
      <c r="H5880" s="7">
        <v>47.82</v>
      </c>
      <c r="I5880" s="7">
        <v>322.18</v>
      </c>
      <c r="J5880" s="7">
        <v>0</v>
      </c>
      <c r="K5880" s="7">
        <v>322.18</v>
      </c>
      <c r="L5880" s="164">
        <v>1</v>
      </c>
      <c r="M5880" s="16">
        <v>0</v>
      </c>
      <c r="N5880" s="13">
        <v>46190</v>
      </c>
    </row>
    <row r="5881" spans="1:14" x14ac:dyDescent="0.15">
      <c r="A5881" s="163" t="s">
        <v>574</v>
      </c>
      <c r="B5881" s="164">
        <v>10052</v>
      </c>
      <c r="C5881" s="163" t="s">
        <v>481</v>
      </c>
      <c r="D5881" s="164">
        <v>1</v>
      </c>
      <c r="E5881" s="7">
        <v>340</v>
      </c>
      <c r="F5881" s="7">
        <v>0</v>
      </c>
      <c r="G5881" s="7">
        <v>0</v>
      </c>
      <c r="H5881" s="7">
        <v>0</v>
      </c>
      <c r="I5881" s="7">
        <v>340</v>
      </c>
      <c r="J5881" s="7">
        <v>0</v>
      </c>
      <c r="K5881" s="7">
        <v>340</v>
      </c>
      <c r="L5881" s="164">
        <v>1</v>
      </c>
      <c r="M5881" s="16">
        <v>0</v>
      </c>
      <c r="N5881" s="13">
        <v>46190</v>
      </c>
    </row>
    <row r="5882" spans="1:14" x14ac:dyDescent="0.15">
      <c r="A5882" s="163" t="s">
        <v>539</v>
      </c>
      <c r="B5882" s="164">
        <v>10130</v>
      </c>
      <c r="C5882" s="163" t="s">
        <v>483</v>
      </c>
      <c r="D5882" s="164">
        <v>1</v>
      </c>
      <c r="E5882" s="7">
        <v>385</v>
      </c>
      <c r="F5882" s="7">
        <v>0</v>
      </c>
      <c r="G5882" s="7">
        <v>0</v>
      </c>
      <c r="H5882" s="7">
        <v>0</v>
      </c>
      <c r="I5882" s="7">
        <v>385</v>
      </c>
      <c r="J5882" s="7">
        <v>0</v>
      </c>
      <c r="K5882" s="7">
        <v>385</v>
      </c>
      <c r="L5882" s="164">
        <v>1</v>
      </c>
      <c r="M5882" s="16">
        <v>0</v>
      </c>
      <c r="N5882" s="13">
        <v>46190</v>
      </c>
    </row>
    <row r="5883" spans="1:14" x14ac:dyDescent="0.15">
      <c r="A5883" s="163" t="s">
        <v>482</v>
      </c>
      <c r="B5883" s="164">
        <v>10109</v>
      </c>
      <c r="C5883" s="163" t="s">
        <v>483</v>
      </c>
      <c r="D5883" s="164">
        <v>3</v>
      </c>
      <c r="E5883" s="7">
        <v>825</v>
      </c>
      <c r="F5883" s="7">
        <v>0</v>
      </c>
      <c r="G5883" s="7">
        <v>0</v>
      </c>
      <c r="H5883" s="7">
        <v>0</v>
      </c>
      <c r="I5883" s="7">
        <v>825</v>
      </c>
      <c r="J5883" s="7">
        <v>0</v>
      </c>
      <c r="K5883" s="7">
        <v>825</v>
      </c>
      <c r="L5883" s="164">
        <v>1</v>
      </c>
      <c r="M5883" s="16">
        <v>0</v>
      </c>
      <c r="N5883" s="13">
        <v>46190</v>
      </c>
    </row>
    <row r="5884" spans="1:14" x14ac:dyDescent="0.15">
      <c r="A5884" s="163" t="s">
        <v>733</v>
      </c>
      <c r="B5884" s="164">
        <v>10113</v>
      </c>
      <c r="C5884" s="163" t="s">
        <v>541</v>
      </c>
      <c r="D5884" s="164">
        <v>1</v>
      </c>
      <c r="E5884" s="7">
        <v>375</v>
      </c>
      <c r="F5884" s="7">
        <v>0</v>
      </c>
      <c r="G5884" s="7">
        <v>0</v>
      </c>
      <c r="H5884" s="7">
        <v>48.47</v>
      </c>
      <c r="I5884" s="7">
        <v>326.52999999999997</v>
      </c>
      <c r="J5884" s="7">
        <v>0</v>
      </c>
      <c r="K5884" s="7">
        <v>326.52999999999997</v>
      </c>
      <c r="L5884" s="164">
        <v>1</v>
      </c>
      <c r="M5884" s="16">
        <v>0</v>
      </c>
      <c r="N5884" s="13">
        <v>46190</v>
      </c>
    </row>
    <row r="5885" spans="1:14" x14ac:dyDescent="0.15">
      <c r="A5885" s="163" t="s">
        <v>667</v>
      </c>
      <c r="B5885" s="164">
        <v>10018</v>
      </c>
      <c r="C5885" s="163" t="s">
        <v>481</v>
      </c>
      <c r="D5885" s="164">
        <v>1</v>
      </c>
      <c r="E5885" s="7">
        <v>255</v>
      </c>
      <c r="F5885" s="7">
        <v>0</v>
      </c>
      <c r="G5885" s="7">
        <v>0</v>
      </c>
      <c r="H5885" s="7">
        <v>11.9</v>
      </c>
      <c r="I5885" s="7">
        <v>243.1</v>
      </c>
      <c r="J5885" s="7">
        <v>0</v>
      </c>
      <c r="K5885" s="7">
        <v>243.1</v>
      </c>
      <c r="L5885" s="164">
        <v>1</v>
      </c>
      <c r="M5885" s="16">
        <v>0</v>
      </c>
      <c r="N5885" s="13">
        <v>46190</v>
      </c>
    </row>
    <row r="5886" spans="1:14" x14ac:dyDescent="0.15">
      <c r="A5886" s="163" t="s">
        <v>612</v>
      </c>
      <c r="B5886" s="164">
        <v>10051</v>
      </c>
      <c r="C5886" s="163" t="s">
        <v>481</v>
      </c>
      <c r="D5886" s="164">
        <v>3</v>
      </c>
      <c r="E5886" s="7">
        <v>945</v>
      </c>
      <c r="F5886" s="7">
        <v>0</v>
      </c>
      <c r="G5886" s="7">
        <v>0</v>
      </c>
      <c r="H5886" s="7">
        <v>40.71</v>
      </c>
      <c r="I5886" s="7">
        <v>904.29</v>
      </c>
      <c r="J5886" s="7">
        <v>0</v>
      </c>
      <c r="K5886" s="7">
        <v>904.29</v>
      </c>
      <c r="L5886" s="164">
        <v>1</v>
      </c>
      <c r="M5886" s="16">
        <v>0</v>
      </c>
      <c r="N5886" s="13">
        <v>46190</v>
      </c>
    </row>
    <row r="5887" spans="1:14" x14ac:dyDescent="0.15">
      <c r="A5887" s="163" t="s">
        <v>577</v>
      </c>
      <c r="B5887" s="164">
        <v>10097</v>
      </c>
      <c r="C5887" s="163" t="s">
        <v>483</v>
      </c>
      <c r="D5887" s="164">
        <v>1</v>
      </c>
      <c r="E5887" s="7">
        <v>355</v>
      </c>
      <c r="F5887" s="7">
        <v>0</v>
      </c>
      <c r="G5887" s="7">
        <v>0</v>
      </c>
      <c r="H5887" s="7">
        <v>16.559999999999999</v>
      </c>
      <c r="I5887" s="7">
        <v>338.44</v>
      </c>
      <c r="J5887" s="7">
        <v>0</v>
      </c>
      <c r="K5887" s="7">
        <v>338.44</v>
      </c>
      <c r="L5887" s="164">
        <v>1</v>
      </c>
      <c r="M5887" s="16">
        <v>0</v>
      </c>
      <c r="N5887" s="13">
        <v>46190</v>
      </c>
    </row>
    <row r="5888" spans="1:14" x14ac:dyDescent="0.15">
      <c r="A5888" s="163" t="s">
        <v>579</v>
      </c>
      <c r="B5888" s="164">
        <v>10062</v>
      </c>
      <c r="C5888" s="163" t="s">
        <v>481</v>
      </c>
      <c r="D5888" s="164">
        <v>1</v>
      </c>
      <c r="E5888" s="7">
        <v>275</v>
      </c>
      <c r="F5888" s="7">
        <v>0</v>
      </c>
      <c r="G5888" s="7">
        <v>0</v>
      </c>
      <c r="H5888" s="7">
        <v>12.83</v>
      </c>
      <c r="I5888" s="7">
        <v>262.17</v>
      </c>
      <c r="J5888" s="7">
        <v>0</v>
      </c>
      <c r="K5888" s="7">
        <v>262.17</v>
      </c>
      <c r="L5888" s="164">
        <v>1</v>
      </c>
      <c r="M5888" s="16">
        <v>0</v>
      </c>
      <c r="N5888" s="13">
        <v>46190</v>
      </c>
    </row>
    <row r="5889" spans="1:14" x14ac:dyDescent="0.15">
      <c r="A5889" s="163" t="s">
        <v>487</v>
      </c>
      <c r="B5889" s="164">
        <v>10442</v>
      </c>
      <c r="C5889" s="163" t="s">
        <v>99</v>
      </c>
      <c r="D5889" s="164">
        <v>1</v>
      </c>
      <c r="E5889" s="7">
        <v>83</v>
      </c>
      <c r="F5889" s="7">
        <v>0</v>
      </c>
      <c r="G5889" s="7">
        <v>0</v>
      </c>
      <c r="H5889" s="7">
        <v>0</v>
      </c>
      <c r="I5889" s="7">
        <v>83</v>
      </c>
      <c r="J5889" s="7">
        <v>0</v>
      </c>
      <c r="K5889" s="7">
        <v>83</v>
      </c>
      <c r="L5889" s="164">
        <v>1</v>
      </c>
      <c r="M5889" s="16">
        <v>0</v>
      </c>
      <c r="N5889" s="13">
        <v>46190</v>
      </c>
    </row>
    <row r="5890" spans="1:14" x14ac:dyDescent="0.15">
      <c r="A5890" s="163" t="s">
        <v>523</v>
      </c>
      <c r="B5890" s="164">
        <v>10446</v>
      </c>
      <c r="C5890" s="163" t="s">
        <v>99</v>
      </c>
      <c r="D5890" s="164">
        <v>1</v>
      </c>
      <c r="E5890" s="7">
        <v>195</v>
      </c>
      <c r="F5890" s="7">
        <v>0</v>
      </c>
      <c r="G5890" s="7">
        <v>0</v>
      </c>
      <c r="H5890" s="7">
        <v>0</v>
      </c>
      <c r="I5890" s="7">
        <v>195</v>
      </c>
      <c r="J5890" s="7">
        <v>0</v>
      </c>
      <c r="K5890" s="7">
        <v>195</v>
      </c>
      <c r="L5890" s="164">
        <v>1</v>
      </c>
      <c r="M5890" s="16">
        <v>0</v>
      </c>
      <c r="N5890" s="13">
        <v>46190</v>
      </c>
    </row>
    <row r="5891" spans="1:14" x14ac:dyDescent="0.15">
      <c r="A5891" s="163" t="s">
        <v>524</v>
      </c>
      <c r="B5891" s="164">
        <v>10443</v>
      </c>
      <c r="C5891" s="163" t="s">
        <v>99</v>
      </c>
      <c r="D5891" s="164">
        <v>1</v>
      </c>
      <c r="E5891" s="7">
        <v>75</v>
      </c>
      <c r="F5891" s="7">
        <v>0</v>
      </c>
      <c r="G5891" s="7">
        <v>0</v>
      </c>
      <c r="H5891" s="7">
        <v>0</v>
      </c>
      <c r="I5891" s="7">
        <v>75</v>
      </c>
      <c r="J5891" s="7">
        <v>0</v>
      </c>
      <c r="K5891" s="7">
        <v>75</v>
      </c>
      <c r="L5891" s="164">
        <v>1</v>
      </c>
      <c r="M5891" s="16">
        <v>0</v>
      </c>
      <c r="N5891" s="13">
        <v>46190</v>
      </c>
    </row>
    <row r="5892" spans="1:14" x14ac:dyDescent="0.15">
      <c r="A5892" s="163" t="s">
        <v>488</v>
      </c>
      <c r="B5892" s="164">
        <v>10440</v>
      </c>
      <c r="C5892" s="163" t="s">
        <v>99</v>
      </c>
      <c r="D5892" s="164">
        <v>1</v>
      </c>
      <c r="E5892" s="7">
        <v>88</v>
      </c>
      <c r="F5892" s="7">
        <v>0</v>
      </c>
      <c r="G5892" s="7">
        <v>0</v>
      </c>
      <c r="H5892" s="7">
        <v>4.1100000000000003</v>
      </c>
      <c r="I5892" s="7">
        <v>83.89</v>
      </c>
      <c r="J5892" s="7">
        <v>0</v>
      </c>
      <c r="K5892" s="7">
        <v>83.89</v>
      </c>
      <c r="L5892" s="164">
        <v>1</v>
      </c>
      <c r="M5892" s="16">
        <v>0</v>
      </c>
      <c r="N5892" s="13">
        <v>46190</v>
      </c>
    </row>
    <row r="5893" spans="1:14" x14ac:dyDescent="0.15">
      <c r="A5893" s="163" t="s">
        <v>585</v>
      </c>
      <c r="B5893" s="164">
        <v>10441</v>
      </c>
      <c r="C5893" s="163" t="s">
        <v>99</v>
      </c>
      <c r="D5893" s="164">
        <v>1</v>
      </c>
      <c r="E5893" s="7">
        <v>250</v>
      </c>
      <c r="F5893" s="7">
        <v>0</v>
      </c>
      <c r="G5893" s="7">
        <v>0</v>
      </c>
      <c r="H5893" s="7">
        <v>19.54</v>
      </c>
      <c r="I5893" s="7">
        <v>230.46</v>
      </c>
      <c r="J5893" s="7">
        <v>0</v>
      </c>
      <c r="K5893" s="7">
        <v>230.46</v>
      </c>
      <c r="L5893" s="164">
        <v>1</v>
      </c>
      <c r="M5893" s="16">
        <v>0</v>
      </c>
      <c r="N5893" s="13">
        <v>46190</v>
      </c>
    </row>
    <row r="5894" spans="1:14" x14ac:dyDescent="0.15">
      <c r="A5894" s="163" t="s">
        <v>489</v>
      </c>
      <c r="B5894" s="164">
        <v>10445</v>
      </c>
      <c r="C5894" s="163" t="s">
        <v>99</v>
      </c>
      <c r="D5894" s="164">
        <v>1</v>
      </c>
      <c r="E5894" s="7">
        <v>195</v>
      </c>
      <c r="F5894" s="7">
        <v>0</v>
      </c>
      <c r="G5894" s="7">
        <v>0</v>
      </c>
      <c r="H5894" s="7">
        <v>0</v>
      </c>
      <c r="I5894" s="7">
        <v>195</v>
      </c>
      <c r="J5894" s="7">
        <v>0</v>
      </c>
      <c r="K5894" s="7">
        <v>195</v>
      </c>
      <c r="L5894" s="164">
        <v>1</v>
      </c>
      <c r="M5894" s="16">
        <v>0</v>
      </c>
      <c r="N5894" s="13">
        <v>46190</v>
      </c>
    </row>
    <row r="5895" spans="1:14" x14ac:dyDescent="0.15">
      <c r="A5895" s="163" t="s">
        <v>706</v>
      </c>
      <c r="B5895" s="164">
        <v>10472</v>
      </c>
      <c r="C5895" s="163" t="s">
        <v>5</v>
      </c>
      <c r="D5895" s="164">
        <v>1</v>
      </c>
      <c r="E5895" s="7">
        <v>645</v>
      </c>
      <c r="F5895" s="7">
        <v>0</v>
      </c>
      <c r="G5895" s="7">
        <v>0</v>
      </c>
      <c r="H5895" s="7">
        <v>0</v>
      </c>
      <c r="I5895" s="7">
        <v>645</v>
      </c>
      <c r="J5895" s="7">
        <v>0</v>
      </c>
      <c r="K5895" s="7">
        <v>645</v>
      </c>
      <c r="L5895" s="164">
        <v>1</v>
      </c>
      <c r="M5895" s="16">
        <v>0</v>
      </c>
      <c r="N5895" s="13">
        <v>46190</v>
      </c>
    </row>
    <row r="5896" spans="1:14" x14ac:dyDescent="0.15">
      <c r="A5896" s="163" t="s">
        <v>552</v>
      </c>
      <c r="B5896" s="164">
        <v>10211</v>
      </c>
      <c r="C5896" s="163" t="s">
        <v>491</v>
      </c>
      <c r="D5896" s="164">
        <v>1</v>
      </c>
      <c r="E5896" s="7">
        <v>265</v>
      </c>
      <c r="F5896" s="7">
        <v>0</v>
      </c>
      <c r="G5896" s="7">
        <v>0</v>
      </c>
      <c r="H5896" s="7">
        <v>12.37</v>
      </c>
      <c r="I5896" s="7">
        <v>252.63</v>
      </c>
      <c r="J5896" s="7">
        <v>0</v>
      </c>
      <c r="K5896" s="7">
        <v>252.63</v>
      </c>
      <c r="L5896" s="164">
        <v>1</v>
      </c>
      <c r="M5896" s="16">
        <v>0</v>
      </c>
      <c r="N5896" s="13">
        <v>46190</v>
      </c>
    </row>
    <row r="5897" spans="1:14" x14ac:dyDescent="0.15">
      <c r="A5897" s="163" t="s">
        <v>506</v>
      </c>
      <c r="B5897" s="164">
        <v>10221</v>
      </c>
      <c r="C5897" s="163" t="s">
        <v>491</v>
      </c>
      <c r="D5897" s="164">
        <v>1</v>
      </c>
      <c r="E5897" s="7">
        <v>255</v>
      </c>
      <c r="F5897" s="7">
        <v>0</v>
      </c>
      <c r="G5897" s="7">
        <v>0</v>
      </c>
      <c r="H5897" s="7">
        <v>0</v>
      </c>
      <c r="I5897" s="7">
        <v>255</v>
      </c>
      <c r="J5897" s="7">
        <v>0</v>
      </c>
      <c r="K5897" s="7">
        <v>255</v>
      </c>
      <c r="L5897" s="164">
        <v>1</v>
      </c>
      <c r="M5897" s="16">
        <v>0</v>
      </c>
      <c r="N5897" s="13">
        <v>46190</v>
      </c>
    </row>
    <row r="5898" spans="1:14" x14ac:dyDescent="0.15">
      <c r="A5898" s="163" t="s">
        <v>597</v>
      </c>
      <c r="B5898" s="164">
        <v>10215</v>
      </c>
      <c r="C5898" s="163" t="s">
        <v>491</v>
      </c>
      <c r="D5898" s="164">
        <v>1</v>
      </c>
      <c r="E5898" s="7">
        <v>225</v>
      </c>
      <c r="F5898" s="7">
        <v>0</v>
      </c>
      <c r="G5898" s="7">
        <v>0</v>
      </c>
      <c r="H5898" s="7">
        <v>10.5</v>
      </c>
      <c r="I5898" s="7">
        <v>214.5</v>
      </c>
      <c r="J5898" s="7">
        <v>0</v>
      </c>
      <c r="K5898" s="7">
        <v>214.5</v>
      </c>
      <c r="L5898" s="164">
        <v>1</v>
      </c>
      <c r="M5898" s="16">
        <v>0</v>
      </c>
      <c r="N5898" s="13">
        <v>46190</v>
      </c>
    </row>
    <row r="5899" spans="1:14" x14ac:dyDescent="0.15">
      <c r="A5899" s="163" t="s">
        <v>493</v>
      </c>
      <c r="B5899" s="164">
        <v>10264</v>
      </c>
      <c r="C5899" s="163" t="s">
        <v>9</v>
      </c>
      <c r="D5899" s="164">
        <v>7</v>
      </c>
      <c r="E5899" s="7">
        <v>1330</v>
      </c>
      <c r="F5899" s="7">
        <v>0</v>
      </c>
      <c r="G5899" s="7">
        <v>0</v>
      </c>
      <c r="H5899" s="7">
        <v>17.73</v>
      </c>
      <c r="I5899" s="7">
        <v>1312.27</v>
      </c>
      <c r="J5899" s="7">
        <v>0</v>
      </c>
      <c r="K5899" s="7">
        <v>1312.27</v>
      </c>
      <c r="L5899" s="164">
        <v>1</v>
      </c>
      <c r="M5899" s="16">
        <v>0</v>
      </c>
      <c r="N5899" s="13">
        <v>46190</v>
      </c>
    </row>
    <row r="5900" spans="1:14" x14ac:dyDescent="0.15">
      <c r="A5900" s="163" t="s">
        <v>526</v>
      </c>
      <c r="B5900" s="164">
        <v>10363</v>
      </c>
      <c r="C5900" s="163" t="s">
        <v>9</v>
      </c>
      <c r="D5900" s="164">
        <v>1</v>
      </c>
      <c r="E5900" s="7">
        <v>265</v>
      </c>
      <c r="F5900" s="7">
        <v>0</v>
      </c>
      <c r="G5900" s="7">
        <v>0</v>
      </c>
      <c r="H5900" s="7">
        <v>0</v>
      </c>
      <c r="I5900" s="7">
        <v>265</v>
      </c>
      <c r="J5900" s="7">
        <v>0</v>
      </c>
      <c r="K5900" s="7">
        <v>265</v>
      </c>
      <c r="L5900" s="164">
        <v>1</v>
      </c>
      <c r="M5900" s="16">
        <v>0</v>
      </c>
      <c r="N5900" s="13">
        <v>46190</v>
      </c>
    </row>
    <row r="5901" spans="1:14" x14ac:dyDescent="0.15">
      <c r="A5901" s="163" t="s">
        <v>495</v>
      </c>
      <c r="B5901" s="164">
        <v>10354</v>
      </c>
      <c r="C5901" s="163" t="s">
        <v>19</v>
      </c>
      <c r="D5901" s="164">
        <v>2</v>
      </c>
      <c r="E5901" s="7">
        <v>700</v>
      </c>
      <c r="F5901" s="7">
        <v>0</v>
      </c>
      <c r="G5901" s="7">
        <v>0</v>
      </c>
      <c r="H5901" s="7">
        <v>0</v>
      </c>
      <c r="I5901" s="7">
        <v>700</v>
      </c>
      <c r="J5901" s="7">
        <v>0</v>
      </c>
      <c r="K5901" s="7">
        <v>700</v>
      </c>
      <c r="L5901" s="164">
        <v>1</v>
      </c>
      <c r="M5901" s="16">
        <v>0</v>
      </c>
      <c r="N5901" s="13">
        <v>46190</v>
      </c>
    </row>
    <row r="5902" spans="1:14" x14ac:dyDescent="0.15">
      <c r="A5902" s="163" t="s">
        <v>529</v>
      </c>
      <c r="B5902" s="164">
        <v>10353</v>
      </c>
      <c r="C5902" s="163" t="s">
        <v>19</v>
      </c>
      <c r="D5902" s="164">
        <v>3</v>
      </c>
      <c r="E5902" s="7">
        <v>1050</v>
      </c>
      <c r="F5902" s="7">
        <v>0</v>
      </c>
      <c r="G5902" s="7">
        <v>0</v>
      </c>
      <c r="H5902" s="7">
        <v>61.59</v>
      </c>
      <c r="I5902" s="7">
        <v>988.41</v>
      </c>
      <c r="J5902" s="7">
        <v>0</v>
      </c>
      <c r="K5902" s="7">
        <v>988.41</v>
      </c>
      <c r="L5902" s="164">
        <v>1</v>
      </c>
      <c r="M5902" s="16">
        <v>0</v>
      </c>
      <c r="N5902" s="13">
        <v>46190</v>
      </c>
    </row>
    <row r="5903" spans="1:14" x14ac:dyDescent="0.15">
      <c r="A5903" s="163" t="s">
        <v>511</v>
      </c>
      <c r="B5903" s="164">
        <v>10227</v>
      </c>
      <c r="C5903" s="163" t="s">
        <v>19</v>
      </c>
      <c r="D5903" s="164">
        <v>1</v>
      </c>
      <c r="E5903" s="7">
        <v>385</v>
      </c>
      <c r="F5903" s="7">
        <v>0</v>
      </c>
      <c r="G5903" s="7">
        <v>0</v>
      </c>
      <c r="H5903" s="7">
        <v>0</v>
      </c>
      <c r="I5903" s="7">
        <v>385</v>
      </c>
      <c r="J5903" s="7">
        <v>0</v>
      </c>
      <c r="K5903" s="7">
        <v>385</v>
      </c>
      <c r="L5903" s="164">
        <v>1</v>
      </c>
      <c r="M5903" s="16">
        <v>0</v>
      </c>
      <c r="N5903" s="13">
        <v>46190</v>
      </c>
    </row>
    <row r="5904" spans="1:14" x14ac:dyDescent="0.15">
      <c r="A5904" s="163" t="s">
        <v>564</v>
      </c>
      <c r="B5904" s="164">
        <v>10037</v>
      </c>
      <c r="C5904" s="163" t="s">
        <v>4</v>
      </c>
      <c r="D5904" s="164">
        <v>1</v>
      </c>
      <c r="E5904" s="7">
        <v>385</v>
      </c>
      <c r="F5904" s="7">
        <v>0</v>
      </c>
      <c r="G5904" s="7">
        <v>0</v>
      </c>
      <c r="H5904" s="7">
        <v>30.1</v>
      </c>
      <c r="I5904" s="7">
        <v>354.9</v>
      </c>
      <c r="J5904" s="7">
        <v>0</v>
      </c>
      <c r="K5904" s="7">
        <v>354.9</v>
      </c>
      <c r="L5904" s="164">
        <v>1</v>
      </c>
      <c r="M5904" s="16">
        <v>0</v>
      </c>
      <c r="N5904" s="13">
        <v>46190</v>
      </c>
    </row>
    <row r="5905" spans="1:14" x14ac:dyDescent="0.15">
      <c r="A5905" s="163" t="s">
        <v>499</v>
      </c>
      <c r="B5905" s="164">
        <v>10423</v>
      </c>
      <c r="C5905" s="163" t="s">
        <v>79</v>
      </c>
      <c r="D5905" s="164">
        <v>1</v>
      </c>
      <c r="E5905" s="7">
        <v>280</v>
      </c>
      <c r="F5905" s="7">
        <v>0</v>
      </c>
      <c r="G5905" s="7">
        <v>0</v>
      </c>
      <c r="H5905" s="7">
        <v>56</v>
      </c>
      <c r="I5905" s="7">
        <v>224</v>
      </c>
      <c r="J5905" s="7">
        <v>0</v>
      </c>
      <c r="K5905" s="7">
        <v>224</v>
      </c>
      <c r="L5905" s="164">
        <v>1</v>
      </c>
      <c r="M5905" s="16">
        <v>0</v>
      </c>
      <c r="N5905" s="13">
        <v>46190</v>
      </c>
    </row>
    <row r="5906" spans="1:14" x14ac:dyDescent="0.15">
      <c r="A5906" s="163" t="s">
        <v>565</v>
      </c>
      <c r="B5906" s="164">
        <v>10403</v>
      </c>
      <c r="C5906" s="163" t="s">
        <v>35</v>
      </c>
      <c r="D5906" s="164">
        <v>1</v>
      </c>
      <c r="E5906" s="7">
        <v>335</v>
      </c>
      <c r="F5906" s="7">
        <v>0</v>
      </c>
      <c r="G5906" s="7">
        <v>0</v>
      </c>
      <c r="H5906" s="7">
        <v>32.770000000000003</v>
      </c>
      <c r="I5906" s="7">
        <v>302.23</v>
      </c>
      <c r="J5906" s="7">
        <v>0</v>
      </c>
      <c r="K5906" s="7">
        <v>302.23</v>
      </c>
      <c r="L5906" s="164">
        <v>1</v>
      </c>
      <c r="M5906" s="16">
        <v>0</v>
      </c>
      <c r="N5906" s="13">
        <v>46190</v>
      </c>
    </row>
    <row r="5907" spans="1:14" x14ac:dyDescent="0.15">
      <c r="A5907" s="163" t="s">
        <v>400</v>
      </c>
      <c r="B5907" s="164">
        <v>10923</v>
      </c>
      <c r="C5907" s="163" t="s">
        <v>727</v>
      </c>
      <c r="D5907" s="164">
        <v>1</v>
      </c>
      <c r="E5907" s="7">
        <v>159</v>
      </c>
      <c r="F5907" s="7">
        <v>0</v>
      </c>
      <c r="G5907" s="7">
        <v>0</v>
      </c>
      <c r="H5907" s="7">
        <v>0</v>
      </c>
      <c r="I5907" s="7">
        <v>159</v>
      </c>
      <c r="J5907" s="7">
        <v>0</v>
      </c>
      <c r="K5907" s="7">
        <v>159</v>
      </c>
      <c r="L5907" s="164">
        <v>1</v>
      </c>
      <c r="M5907" s="16">
        <v>0</v>
      </c>
      <c r="N5907" s="13">
        <v>46190</v>
      </c>
    </row>
    <row r="5908" spans="1:14" x14ac:dyDescent="0.15">
      <c r="A5908" s="163" t="s">
        <v>613</v>
      </c>
      <c r="B5908" s="164">
        <v>10493</v>
      </c>
      <c r="C5908" s="163" t="s">
        <v>98</v>
      </c>
      <c r="D5908" s="164">
        <v>2</v>
      </c>
      <c r="E5908" s="7">
        <v>116</v>
      </c>
      <c r="F5908" s="7">
        <v>0</v>
      </c>
      <c r="G5908" s="7">
        <v>0</v>
      </c>
      <c r="H5908" s="7">
        <v>0</v>
      </c>
      <c r="I5908" s="7">
        <v>116</v>
      </c>
      <c r="J5908" s="7">
        <v>0</v>
      </c>
      <c r="K5908" s="7">
        <v>116</v>
      </c>
      <c r="L5908" s="164">
        <v>1</v>
      </c>
      <c r="M5908" s="16">
        <v>0</v>
      </c>
      <c r="N5908" s="13">
        <v>46190</v>
      </c>
    </row>
    <row r="5909" spans="1:14" x14ac:dyDescent="0.15">
      <c r="A5909" s="163" t="s">
        <v>473</v>
      </c>
      <c r="B5909" s="164">
        <v>10528</v>
      </c>
      <c r="C5909" s="163" t="s">
        <v>399</v>
      </c>
      <c r="D5909" s="164">
        <v>1</v>
      </c>
      <c r="E5909" s="7">
        <v>0</v>
      </c>
      <c r="F5909" s="7">
        <v>0</v>
      </c>
      <c r="G5909" s="7">
        <v>0</v>
      </c>
      <c r="H5909" s="7">
        <v>0</v>
      </c>
      <c r="I5909" s="7">
        <v>0</v>
      </c>
      <c r="J5909" s="7">
        <v>0</v>
      </c>
      <c r="K5909" s="7">
        <v>0</v>
      </c>
      <c r="L5909" s="164">
        <v>0</v>
      </c>
      <c r="M5909" s="16">
        <v>0</v>
      </c>
      <c r="N5909" s="13">
        <v>46190</v>
      </c>
    </row>
    <row r="5910" spans="1:14" x14ac:dyDescent="0.15">
      <c r="A5910" s="163" t="s">
        <v>427</v>
      </c>
      <c r="B5910" s="164">
        <v>10288</v>
      </c>
      <c r="C5910" s="163" t="s">
        <v>399</v>
      </c>
      <c r="D5910" s="164">
        <v>1</v>
      </c>
      <c r="E5910" s="7">
        <v>0</v>
      </c>
      <c r="F5910" s="7">
        <v>0</v>
      </c>
      <c r="G5910" s="7">
        <v>0</v>
      </c>
      <c r="H5910" s="7">
        <v>0</v>
      </c>
      <c r="I5910" s="7">
        <v>0</v>
      </c>
      <c r="J5910" s="7">
        <v>0</v>
      </c>
      <c r="K5910" s="7">
        <v>0</v>
      </c>
      <c r="L5910" s="164">
        <v>0</v>
      </c>
      <c r="M5910" s="16">
        <v>0</v>
      </c>
      <c r="N5910" s="13">
        <v>46190</v>
      </c>
    </row>
    <row r="5911" spans="1:14" x14ac:dyDescent="0.15">
      <c r="A5911" s="163" t="s">
        <v>427</v>
      </c>
      <c r="B5911" s="164">
        <v>10633</v>
      </c>
      <c r="C5911" s="163" t="s">
        <v>727</v>
      </c>
      <c r="D5911" s="164">
        <v>4</v>
      </c>
      <c r="E5911" s="7">
        <v>636</v>
      </c>
      <c r="F5911" s="7">
        <v>0</v>
      </c>
      <c r="G5911" s="7">
        <v>0</v>
      </c>
      <c r="H5911" s="7">
        <v>0</v>
      </c>
      <c r="I5911" s="7">
        <v>636</v>
      </c>
      <c r="J5911" s="7">
        <v>0</v>
      </c>
      <c r="K5911" s="7">
        <v>636</v>
      </c>
      <c r="L5911" s="164">
        <v>1</v>
      </c>
      <c r="M5911" s="16">
        <v>0</v>
      </c>
      <c r="N5911" s="13">
        <v>46190</v>
      </c>
    </row>
    <row r="5912" spans="1:14" x14ac:dyDescent="0.15">
      <c r="A5912" s="163" t="s">
        <v>500</v>
      </c>
      <c r="B5912" s="164">
        <v>10494</v>
      </c>
      <c r="C5912" s="163" t="s">
        <v>98</v>
      </c>
      <c r="D5912" s="164">
        <v>2</v>
      </c>
      <c r="E5912" s="7">
        <v>76</v>
      </c>
      <c r="F5912" s="7">
        <v>0</v>
      </c>
      <c r="G5912" s="7">
        <v>0</v>
      </c>
      <c r="H5912" s="7">
        <v>0</v>
      </c>
      <c r="I5912" s="7">
        <v>76</v>
      </c>
      <c r="J5912" s="7">
        <v>0</v>
      </c>
      <c r="K5912" s="7">
        <v>76</v>
      </c>
      <c r="L5912" s="164">
        <v>1</v>
      </c>
      <c r="M5912" s="16">
        <v>0</v>
      </c>
      <c r="N5912" s="13">
        <v>46190</v>
      </c>
    </row>
    <row r="5913" spans="1:14" x14ac:dyDescent="0.15">
      <c r="A5913" s="163" t="s">
        <v>115</v>
      </c>
      <c r="B5913" s="164">
        <v>10489</v>
      </c>
      <c r="C5913" s="163" t="s">
        <v>98</v>
      </c>
      <c r="D5913" s="164">
        <v>1</v>
      </c>
      <c r="E5913" s="7">
        <v>45</v>
      </c>
      <c r="F5913" s="7">
        <v>0</v>
      </c>
      <c r="G5913" s="7">
        <v>0</v>
      </c>
      <c r="H5913" s="7">
        <v>0</v>
      </c>
      <c r="I5913" s="7">
        <v>45</v>
      </c>
      <c r="J5913" s="7">
        <v>0</v>
      </c>
      <c r="K5913" s="7">
        <v>45</v>
      </c>
      <c r="L5913" s="164">
        <v>1</v>
      </c>
      <c r="M5913" s="16">
        <v>0</v>
      </c>
      <c r="N5913" s="13">
        <v>46190</v>
      </c>
    </row>
    <row r="5914" spans="1:14" x14ac:dyDescent="0.15">
      <c r="A5914" s="163" t="s">
        <v>429</v>
      </c>
      <c r="B5914" s="164">
        <v>10632</v>
      </c>
      <c r="C5914" s="163" t="s">
        <v>727</v>
      </c>
      <c r="D5914" s="164">
        <v>1</v>
      </c>
      <c r="E5914" s="7">
        <v>159</v>
      </c>
      <c r="F5914" s="7">
        <v>0</v>
      </c>
      <c r="G5914" s="7">
        <v>0</v>
      </c>
      <c r="H5914" s="7">
        <v>0</v>
      </c>
      <c r="I5914" s="7">
        <v>159</v>
      </c>
      <c r="J5914" s="7">
        <v>0</v>
      </c>
      <c r="K5914" s="7">
        <v>159</v>
      </c>
      <c r="L5914" s="164">
        <v>1</v>
      </c>
      <c r="M5914" s="16">
        <v>0</v>
      </c>
      <c r="N5914" s="13">
        <v>46190</v>
      </c>
    </row>
    <row r="5915" spans="1:14" x14ac:dyDescent="0.15">
      <c r="A5915" s="163" t="s">
        <v>466</v>
      </c>
      <c r="B5915" s="164">
        <v>10501</v>
      </c>
      <c r="C5915" s="163" t="s">
        <v>399</v>
      </c>
      <c r="D5915" s="164">
        <v>1</v>
      </c>
      <c r="E5915" s="7">
        <v>0</v>
      </c>
      <c r="F5915" s="7">
        <v>0</v>
      </c>
      <c r="G5915" s="7">
        <v>0</v>
      </c>
      <c r="H5915" s="7">
        <v>0</v>
      </c>
      <c r="I5915" s="7">
        <v>0</v>
      </c>
      <c r="J5915" s="7">
        <v>0</v>
      </c>
      <c r="K5915" s="7">
        <v>0</v>
      </c>
      <c r="L5915" s="164">
        <v>0</v>
      </c>
      <c r="M5915" s="16">
        <v>0</v>
      </c>
      <c r="N5915" s="13">
        <v>46191</v>
      </c>
    </row>
    <row r="5916" spans="1:14" x14ac:dyDescent="0.15">
      <c r="A5916" s="163" t="s">
        <v>466</v>
      </c>
      <c r="B5916" s="164">
        <v>10749</v>
      </c>
      <c r="C5916" s="163" t="s">
        <v>727</v>
      </c>
      <c r="D5916" s="164">
        <v>3</v>
      </c>
      <c r="E5916" s="7">
        <v>537</v>
      </c>
      <c r="F5916" s="7">
        <v>0</v>
      </c>
      <c r="G5916" s="7">
        <v>0</v>
      </c>
      <c r="H5916" s="7">
        <v>0</v>
      </c>
      <c r="I5916" s="7">
        <v>537</v>
      </c>
      <c r="J5916" s="7">
        <v>0</v>
      </c>
      <c r="K5916" s="7">
        <v>537</v>
      </c>
      <c r="L5916" s="164">
        <v>1</v>
      </c>
      <c r="M5916" s="16">
        <v>0</v>
      </c>
      <c r="N5916" s="13">
        <v>46191</v>
      </c>
    </row>
    <row r="5917" spans="1:14" x14ac:dyDescent="0.15">
      <c r="A5917" s="163" t="s">
        <v>549</v>
      </c>
      <c r="B5917" s="164">
        <v>10157</v>
      </c>
      <c r="C5917" s="163" t="s">
        <v>519</v>
      </c>
      <c r="D5917" s="164">
        <v>1</v>
      </c>
      <c r="E5917" s="7">
        <v>350</v>
      </c>
      <c r="F5917" s="7">
        <v>0</v>
      </c>
      <c r="G5917" s="7">
        <v>0</v>
      </c>
      <c r="H5917" s="7">
        <v>70</v>
      </c>
      <c r="I5917" s="7">
        <v>280</v>
      </c>
      <c r="J5917" s="7">
        <v>0</v>
      </c>
      <c r="K5917" s="7">
        <v>280</v>
      </c>
      <c r="L5917" s="164">
        <v>1</v>
      </c>
      <c r="M5917" s="16">
        <v>0</v>
      </c>
      <c r="N5917" s="13">
        <v>46191</v>
      </c>
    </row>
    <row r="5918" spans="1:14" x14ac:dyDescent="0.15">
      <c r="A5918" s="163" t="s">
        <v>584</v>
      </c>
      <c r="B5918" s="164">
        <v>10069</v>
      </c>
      <c r="C5918" s="163" t="s">
        <v>481</v>
      </c>
      <c r="D5918" s="164">
        <v>3</v>
      </c>
      <c r="E5918" s="7">
        <v>1065</v>
      </c>
      <c r="F5918" s="7">
        <v>0</v>
      </c>
      <c r="G5918" s="7">
        <v>0</v>
      </c>
      <c r="H5918" s="7">
        <v>142</v>
      </c>
      <c r="I5918" s="7">
        <v>923</v>
      </c>
      <c r="J5918" s="7">
        <v>0</v>
      </c>
      <c r="K5918" s="7">
        <v>923</v>
      </c>
      <c r="L5918" s="164">
        <v>1</v>
      </c>
      <c r="M5918" s="16">
        <v>0</v>
      </c>
      <c r="N5918" s="13">
        <v>46191</v>
      </c>
    </row>
    <row r="5919" spans="1:14" x14ac:dyDescent="0.15">
      <c r="A5919" s="163" t="s">
        <v>503</v>
      </c>
      <c r="B5919" s="164">
        <v>10044</v>
      </c>
      <c r="C5919" s="163" t="s">
        <v>481</v>
      </c>
      <c r="D5919" s="164">
        <v>1</v>
      </c>
      <c r="E5919" s="7">
        <v>260</v>
      </c>
      <c r="F5919" s="7">
        <v>0</v>
      </c>
      <c r="G5919" s="7">
        <v>0</v>
      </c>
      <c r="H5919" s="7">
        <v>0</v>
      </c>
      <c r="I5919" s="7">
        <v>260</v>
      </c>
      <c r="J5919" s="7">
        <v>0</v>
      </c>
      <c r="K5919" s="7">
        <v>260</v>
      </c>
      <c r="L5919" s="164">
        <v>1</v>
      </c>
      <c r="M5919" s="16">
        <v>0</v>
      </c>
      <c r="N5919" s="13">
        <v>46191</v>
      </c>
    </row>
    <row r="5920" spans="1:14" x14ac:dyDescent="0.15">
      <c r="A5920" s="163" t="s">
        <v>521</v>
      </c>
      <c r="B5920" s="164">
        <v>10095</v>
      </c>
      <c r="C5920" s="163" t="s">
        <v>483</v>
      </c>
      <c r="D5920" s="164">
        <v>1</v>
      </c>
      <c r="E5920" s="7">
        <v>260</v>
      </c>
      <c r="F5920" s="7">
        <v>0</v>
      </c>
      <c r="G5920" s="7">
        <v>0</v>
      </c>
      <c r="H5920" s="7">
        <v>0</v>
      </c>
      <c r="I5920" s="7">
        <v>260</v>
      </c>
      <c r="J5920" s="7">
        <v>0</v>
      </c>
      <c r="K5920" s="7">
        <v>260</v>
      </c>
      <c r="L5920" s="164">
        <v>1</v>
      </c>
      <c r="M5920" s="16">
        <v>0</v>
      </c>
      <c r="N5920" s="13">
        <v>46191</v>
      </c>
    </row>
    <row r="5921" spans="1:14" x14ac:dyDescent="0.15">
      <c r="A5921" s="163" t="s">
        <v>487</v>
      </c>
      <c r="B5921" s="164">
        <v>10442</v>
      </c>
      <c r="C5921" s="163" t="s">
        <v>99</v>
      </c>
      <c r="D5921" s="164">
        <v>1</v>
      </c>
      <c r="E5921" s="7">
        <v>83</v>
      </c>
      <c r="F5921" s="7">
        <v>0</v>
      </c>
      <c r="G5921" s="7">
        <v>0</v>
      </c>
      <c r="H5921" s="7">
        <v>0</v>
      </c>
      <c r="I5921" s="7">
        <v>83</v>
      </c>
      <c r="J5921" s="7">
        <v>0</v>
      </c>
      <c r="K5921" s="7">
        <v>83</v>
      </c>
      <c r="L5921" s="164">
        <v>1</v>
      </c>
      <c r="M5921" s="16">
        <v>0</v>
      </c>
      <c r="N5921" s="13">
        <v>46191</v>
      </c>
    </row>
    <row r="5922" spans="1:14" x14ac:dyDescent="0.15">
      <c r="A5922" s="163" t="s">
        <v>593</v>
      </c>
      <c r="B5922" s="164">
        <v>10438</v>
      </c>
      <c r="C5922" s="163" t="s">
        <v>99</v>
      </c>
      <c r="D5922" s="164">
        <v>1</v>
      </c>
      <c r="E5922" s="7">
        <v>95</v>
      </c>
      <c r="F5922" s="7">
        <v>0</v>
      </c>
      <c r="G5922" s="7">
        <v>0</v>
      </c>
      <c r="H5922" s="7">
        <v>0</v>
      </c>
      <c r="I5922" s="7">
        <v>95</v>
      </c>
      <c r="J5922" s="7">
        <v>0</v>
      </c>
      <c r="K5922" s="7">
        <v>95</v>
      </c>
      <c r="L5922" s="164">
        <v>1</v>
      </c>
      <c r="M5922" s="16">
        <v>0</v>
      </c>
      <c r="N5922" s="13">
        <v>46191</v>
      </c>
    </row>
    <row r="5923" spans="1:14" x14ac:dyDescent="0.15">
      <c r="A5923" s="163" t="s">
        <v>505</v>
      </c>
      <c r="B5923" s="164">
        <v>10470</v>
      </c>
      <c r="C5923" s="163" t="s">
        <v>5</v>
      </c>
      <c r="D5923" s="164">
        <v>1</v>
      </c>
      <c r="E5923" s="7">
        <v>275</v>
      </c>
      <c r="F5923" s="7">
        <v>0</v>
      </c>
      <c r="G5923" s="7">
        <v>0</v>
      </c>
      <c r="H5923" s="7">
        <v>0</v>
      </c>
      <c r="I5923" s="7">
        <v>275</v>
      </c>
      <c r="J5923" s="7">
        <v>0</v>
      </c>
      <c r="K5923" s="7">
        <v>275</v>
      </c>
      <c r="L5923" s="164">
        <v>1</v>
      </c>
      <c r="M5923" s="16">
        <v>0</v>
      </c>
      <c r="N5923" s="13">
        <v>46191</v>
      </c>
    </row>
    <row r="5924" spans="1:14" x14ac:dyDescent="0.15">
      <c r="A5924" s="163" t="s">
        <v>626</v>
      </c>
      <c r="B5924" s="164">
        <v>10471</v>
      </c>
      <c r="C5924" s="163" t="s">
        <v>5</v>
      </c>
      <c r="D5924" s="164">
        <v>2</v>
      </c>
      <c r="E5924" s="7">
        <v>990</v>
      </c>
      <c r="F5924" s="7">
        <v>0</v>
      </c>
      <c r="G5924" s="7">
        <v>0</v>
      </c>
      <c r="H5924" s="7">
        <v>0</v>
      </c>
      <c r="I5924" s="7">
        <v>990</v>
      </c>
      <c r="J5924" s="7">
        <v>0</v>
      </c>
      <c r="K5924" s="7">
        <v>990</v>
      </c>
      <c r="L5924" s="164">
        <v>1</v>
      </c>
      <c r="M5924" s="16">
        <v>0</v>
      </c>
      <c r="N5924" s="13">
        <v>46191</v>
      </c>
    </row>
    <row r="5925" spans="1:14" x14ac:dyDescent="0.15">
      <c r="A5925" s="163" t="s">
        <v>506</v>
      </c>
      <c r="B5925" s="164">
        <v>10221</v>
      </c>
      <c r="C5925" s="163" t="s">
        <v>491</v>
      </c>
      <c r="D5925" s="164">
        <v>1</v>
      </c>
      <c r="E5925" s="7">
        <v>255</v>
      </c>
      <c r="F5925" s="7">
        <v>0</v>
      </c>
      <c r="G5925" s="7">
        <v>0</v>
      </c>
      <c r="H5925" s="7">
        <v>0</v>
      </c>
      <c r="I5925" s="7">
        <v>255</v>
      </c>
      <c r="J5925" s="7">
        <v>0</v>
      </c>
      <c r="K5925" s="7">
        <v>255</v>
      </c>
      <c r="L5925" s="164">
        <v>1</v>
      </c>
      <c r="M5925" s="16">
        <v>0</v>
      </c>
      <c r="N5925" s="13">
        <v>46191</v>
      </c>
    </row>
    <row r="5926" spans="1:14" x14ac:dyDescent="0.15">
      <c r="A5926" s="163" t="s">
        <v>492</v>
      </c>
      <c r="B5926" s="164">
        <v>10216</v>
      </c>
      <c r="C5926" s="163" t="s">
        <v>491</v>
      </c>
      <c r="D5926" s="164">
        <v>1</v>
      </c>
      <c r="E5926" s="7">
        <v>245</v>
      </c>
      <c r="F5926" s="7">
        <v>0</v>
      </c>
      <c r="G5926" s="7">
        <v>0</v>
      </c>
      <c r="H5926" s="7">
        <v>0</v>
      </c>
      <c r="I5926" s="7">
        <v>245</v>
      </c>
      <c r="J5926" s="7">
        <v>0</v>
      </c>
      <c r="K5926" s="7">
        <v>245</v>
      </c>
      <c r="L5926" s="164">
        <v>1</v>
      </c>
      <c r="M5926" s="16">
        <v>0</v>
      </c>
      <c r="N5926" s="13">
        <v>46191</v>
      </c>
    </row>
    <row r="5927" spans="1:14" x14ac:dyDescent="0.15">
      <c r="A5927" s="163" t="s">
        <v>493</v>
      </c>
      <c r="B5927" s="164">
        <v>10264</v>
      </c>
      <c r="C5927" s="163" t="s">
        <v>9</v>
      </c>
      <c r="D5927" s="164">
        <v>2</v>
      </c>
      <c r="E5927" s="7">
        <v>380</v>
      </c>
      <c r="F5927" s="7">
        <v>0</v>
      </c>
      <c r="G5927" s="7">
        <v>0</v>
      </c>
      <c r="H5927" s="7">
        <v>19</v>
      </c>
      <c r="I5927" s="7">
        <v>361</v>
      </c>
      <c r="J5927" s="7">
        <v>0</v>
      </c>
      <c r="K5927" s="7">
        <v>361</v>
      </c>
      <c r="L5927" s="164">
        <v>1</v>
      </c>
      <c r="M5927" s="16">
        <v>0</v>
      </c>
      <c r="N5927" s="13">
        <v>46191</v>
      </c>
    </row>
    <row r="5928" spans="1:14" x14ac:dyDescent="0.15">
      <c r="A5928" s="163" t="s">
        <v>587</v>
      </c>
      <c r="B5928" s="164">
        <v>10381</v>
      </c>
      <c r="C5928" s="163" t="s">
        <v>9</v>
      </c>
      <c r="D5928" s="164">
        <v>1</v>
      </c>
      <c r="E5928" s="7">
        <v>225</v>
      </c>
      <c r="F5928" s="7">
        <v>0</v>
      </c>
      <c r="G5928" s="7">
        <v>0</v>
      </c>
      <c r="H5928" s="7">
        <v>26.59</v>
      </c>
      <c r="I5928" s="7">
        <v>198.41</v>
      </c>
      <c r="J5928" s="7">
        <v>0</v>
      </c>
      <c r="K5928" s="7">
        <v>198.41</v>
      </c>
      <c r="L5928" s="164">
        <v>1</v>
      </c>
      <c r="M5928" s="16">
        <v>0</v>
      </c>
      <c r="N5928" s="13">
        <v>46191</v>
      </c>
    </row>
    <row r="5929" spans="1:14" x14ac:dyDescent="0.15">
      <c r="A5929" s="163" t="s">
        <v>497</v>
      </c>
      <c r="B5929" s="164">
        <v>10359</v>
      </c>
      <c r="C5929" s="163" t="s">
        <v>19</v>
      </c>
      <c r="D5929" s="164">
        <v>1</v>
      </c>
      <c r="E5929" s="7">
        <v>385</v>
      </c>
      <c r="F5929" s="7">
        <v>0</v>
      </c>
      <c r="G5929" s="7">
        <v>0</v>
      </c>
      <c r="H5929" s="7">
        <v>0</v>
      </c>
      <c r="I5929" s="7">
        <v>385</v>
      </c>
      <c r="J5929" s="7">
        <v>0</v>
      </c>
      <c r="K5929" s="7">
        <v>385</v>
      </c>
      <c r="L5929" s="164">
        <v>1</v>
      </c>
      <c r="M5929" s="16">
        <v>0</v>
      </c>
      <c r="N5929" s="13">
        <v>46191</v>
      </c>
    </row>
    <row r="5930" spans="1:14" x14ac:dyDescent="0.15">
      <c r="A5930" s="163" t="s">
        <v>498</v>
      </c>
      <c r="B5930" s="164">
        <v>10356</v>
      </c>
      <c r="C5930" s="163" t="s">
        <v>19</v>
      </c>
      <c r="D5930" s="164">
        <v>4</v>
      </c>
      <c r="E5930" s="7">
        <v>1440</v>
      </c>
      <c r="F5930" s="7">
        <v>0</v>
      </c>
      <c r="G5930" s="7">
        <v>0</v>
      </c>
      <c r="H5930" s="7">
        <v>0</v>
      </c>
      <c r="I5930" s="7">
        <v>1440</v>
      </c>
      <c r="J5930" s="7">
        <v>0</v>
      </c>
      <c r="K5930" s="7">
        <v>1440</v>
      </c>
      <c r="L5930" s="164">
        <v>1</v>
      </c>
      <c r="M5930" s="16">
        <v>0</v>
      </c>
      <c r="N5930" s="13">
        <v>46191</v>
      </c>
    </row>
    <row r="5931" spans="1:14" x14ac:dyDescent="0.15">
      <c r="A5931" s="163" t="s">
        <v>589</v>
      </c>
      <c r="B5931" s="164">
        <v>10407</v>
      </c>
      <c r="C5931" s="163" t="s">
        <v>4</v>
      </c>
      <c r="D5931" s="164">
        <v>1</v>
      </c>
      <c r="E5931" s="7">
        <v>325</v>
      </c>
      <c r="F5931" s="7">
        <v>0</v>
      </c>
      <c r="G5931" s="7">
        <v>0</v>
      </c>
      <c r="H5931" s="7">
        <v>38.409999999999997</v>
      </c>
      <c r="I5931" s="7">
        <v>286.58999999999997</v>
      </c>
      <c r="J5931" s="7">
        <v>0</v>
      </c>
      <c r="K5931" s="7">
        <v>286.58999999999997</v>
      </c>
      <c r="L5931" s="164">
        <v>1</v>
      </c>
      <c r="M5931" s="16">
        <v>0</v>
      </c>
      <c r="N5931" s="13">
        <v>46191</v>
      </c>
    </row>
    <row r="5932" spans="1:14" x14ac:dyDescent="0.15">
      <c r="A5932" s="163" t="s">
        <v>499</v>
      </c>
      <c r="B5932" s="164">
        <v>10423</v>
      </c>
      <c r="C5932" s="163" t="s">
        <v>79</v>
      </c>
      <c r="D5932" s="164">
        <v>1</v>
      </c>
      <c r="E5932" s="7">
        <v>280</v>
      </c>
      <c r="F5932" s="7">
        <v>0</v>
      </c>
      <c r="G5932" s="7">
        <v>0</v>
      </c>
      <c r="H5932" s="7">
        <v>28</v>
      </c>
      <c r="I5932" s="7">
        <v>252</v>
      </c>
      <c r="J5932" s="7">
        <v>0</v>
      </c>
      <c r="K5932" s="7">
        <v>252</v>
      </c>
      <c r="L5932" s="164">
        <v>1</v>
      </c>
      <c r="M5932" s="16">
        <v>0</v>
      </c>
      <c r="N5932" s="13">
        <v>46191</v>
      </c>
    </row>
    <row r="5933" spans="1:14" x14ac:dyDescent="0.15">
      <c r="A5933" s="163" t="s">
        <v>820</v>
      </c>
      <c r="B5933" s="164">
        <v>10250</v>
      </c>
      <c r="C5933" s="163" t="s">
        <v>399</v>
      </c>
      <c r="D5933" s="164">
        <v>1</v>
      </c>
      <c r="E5933" s="7">
        <v>0</v>
      </c>
      <c r="F5933" s="7">
        <v>0</v>
      </c>
      <c r="G5933" s="7">
        <v>0</v>
      </c>
      <c r="H5933" s="7">
        <v>0</v>
      </c>
      <c r="I5933" s="7">
        <v>0</v>
      </c>
      <c r="J5933" s="7">
        <v>0</v>
      </c>
      <c r="K5933" s="7">
        <v>0</v>
      </c>
      <c r="L5933" s="164">
        <v>0</v>
      </c>
      <c r="M5933" s="16">
        <v>0</v>
      </c>
      <c r="N5933" s="13">
        <v>46191</v>
      </c>
    </row>
    <row r="5934" spans="1:14" x14ac:dyDescent="0.15">
      <c r="A5934" s="163" t="s">
        <v>900</v>
      </c>
      <c r="B5934" s="164">
        <v>10277</v>
      </c>
      <c r="C5934" s="163" t="s">
        <v>399</v>
      </c>
      <c r="D5934" s="164">
        <v>1</v>
      </c>
      <c r="E5934" s="7">
        <v>0</v>
      </c>
      <c r="F5934" s="7">
        <v>0</v>
      </c>
      <c r="G5934" s="7">
        <v>0</v>
      </c>
      <c r="H5934" s="7">
        <v>0</v>
      </c>
      <c r="I5934" s="7">
        <v>0</v>
      </c>
      <c r="J5934" s="7">
        <v>0</v>
      </c>
      <c r="K5934" s="7">
        <v>0</v>
      </c>
      <c r="L5934" s="164">
        <v>0</v>
      </c>
      <c r="M5934" s="16">
        <v>0</v>
      </c>
      <c r="N5934" s="13">
        <v>46191</v>
      </c>
    </row>
    <row r="5935" spans="1:14" x14ac:dyDescent="0.15">
      <c r="A5935" s="163" t="s">
        <v>427</v>
      </c>
      <c r="B5935" s="164">
        <v>10633</v>
      </c>
      <c r="C5935" s="163" t="s">
        <v>727</v>
      </c>
      <c r="D5935" s="164">
        <v>2</v>
      </c>
      <c r="E5935" s="7">
        <v>318</v>
      </c>
      <c r="F5935" s="7">
        <v>0</v>
      </c>
      <c r="G5935" s="7">
        <v>0</v>
      </c>
      <c r="H5935" s="7">
        <v>0</v>
      </c>
      <c r="I5935" s="7">
        <v>318</v>
      </c>
      <c r="J5935" s="7">
        <v>0</v>
      </c>
      <c r="K5935" s="7">
        <v>318</v>
      </c>
      <c r="L5935" s="164">
        <v>1</v>
      </c>
      <c r="M5935" s="16">
        <v>0</v>
      </c>
      <c r="N5935" s="13">
        <v>46191</v>
      </c>
    </row>
    <row r="5936" spans="1:14" x14ac:dyDescent="0.15">
      <c r="A5936" s="163" t="s">
        <v>854</v>
      </c>
      <c r="B5936" s="164">
        <v>10539</v>
      </c>
      <c r="C5936" s="163" t="s">
        <v>399</v>
      </c>
      <c r="D5936" s="164">
        <v>1</v>
      </c>
      <c r="E5936" s="7">
        <v>0</v>
      </c>
      <c r="F5936" s="7">
        <v>0</v>
      </c>
      <c r="G5936" s="7">
        <v>0</v>
      </c>
      <c r="H5936" s="7">
        <v>0</v>
      </c>
      <c r="I5936" s="7">
        <v>0</v>
      </c>
      <c r="J5936" s="7">
        <v>0</v>
      </c>
      <c r="K5936" s="7">
        <v>0</v>
      </c>
      <c r="L5936" s="164">
        <v>0</v>
      </c>
      <c r="M5936" s="16">
        <v>0</v>
      </c>
      <c r="N5936" s="13">
        <v>46191</v>
      </c>
    </row>
    <row r="5937" spans="1:14" x14ac:dyDescent="0.15">
      <c r="A5937" s="163" t="s">
        <v>429</v>
      </c>
      <c r="B5937" s="164">
        <v>10632</v>
      </c>
      <c r="C5937" s="163" t="s">
        <v>727</v>
      </c>
      <c r="D5937" s="164">
        <v>1</v>
      </c>
      <c r="E5937" s="7">
        <v>159</v>
      </c>
      <c r="F5937" s="7">
        <v>0</v>
      </c>
      <c r="G5937" s="7">
        <v>0</v>
      </c>
      <c r="H5937" s="7">
        <v>0</v>
      </c>
      <c r="I5937" s="7">
        <v>159</v>
      </c>
      <c r="J5937" s="7">
        <v>0</v>
      </c>
      <c r="K5937" s="7">
        <v>159</v>
      </c>
      <c r="L5937" s="164">
        <v>1</v>
      </c>
      <c r="M5937" s="16">
        <v>0</v>
      </c>
      <c r="N5937" s="13">
        <v>46191</v>
      </c>
    </row>
    <row r="5938" spans="1:14" x14ac:dyDescent="0.15">
      <c r="A5938" s="163" t="s">
        <v>466</v>
      </c>
      <c r="B5938" s="164">
        <v>10749</v>
      </c>
      <c r="C5938" s="163" t="s">
        <v>727</v>
      </c>
      <c r="D5938" s="164">
        <v>2</v>
      </c>
      <c r="E5938" s="7">
        <v>358</v>
      </c>
      <c r="F5938" s="7">
        <v>0</v>
      </c>
      <c r="G5938" s="7">
        <v>0</v>
      </c>
      <c r="H5938" s="7">
        <v>0</v>
      </c>
      <c r="I5938" s="7">
        <v>358</v>
      </c>
      <c r="J5938" s="7">
        <v>0</v>
      </c>
      <c r="K5938" s="7">
        <v>358</v>
      </c>
      <c r="L5938" s="164">
        <v>1</v>
      </c>
      <c r="M5938" s="16">
        <v>0</v>
      </c>
      <c r="N5938" s="13">
        <v>46192</v>
      </c>
    </row>
    <row r="5939" spans="1:14" x14ac:dyDescent="0.15">
      <c r="A5939" s="163" t="s">
        <v>477</v>
      </c>
      <c r="B5939" s="164">
        <v>10449</v>
      </c>
      <c r="C5939" s="163" t="s">
        <v>38</v>
      </c>
      <c r="D5939" s="164">
        <v>1</v>
      </c>
      <c r="E5939" s="7">
        <v>260</v>
      </c>
      <c r="F5939" s="7">
        <v>0</v>
      </c>
      <c r="G5939" s="7">
        <v>0</v>
      </c>
      <c r="H5939" s="7">
        <v>0</v>
      </c>
      <c r="I5939" s="7">
        <v>260</v>
      </c>
      <c r="J5939" s="7">
        <v>0</v>
      </c>
      <c r="K5939" s="7">
        <v>260</v>
      </c>
      <c r="L5939" s="164">
        <v>1</v>
      </c>
      <c r="M5939" s="16">
        <v>0</v>
      </c>
      <c r="N5939" s="13">
        <v>46192</v>
      </c>
    </row>
    <row r="5940" spans="1:14" x14ac:dyDescent="0.15">
      <c r="A5940" s="163" t="s">
        <v>478</v>
      </c>
      <c r="B5940" s="164">
        <v>10461</v>
      </c>
      <c r="C5940" s="163" t="s">
        <v>38</v>
      </c>
      <c r="D5940" s="164">
        <v>1</v>
      </c>
      <c r="E5940" s="7">
        <v>275</v>
      </c>
      <c r="F5940" s="7">
        <v>0</v>
      </c>
      <c r="G5940" s="7">
        <v>0</v>
      </c>
      <c r="H5940" s="7">
        <v>0</v>
      </c>
      <c r="I5940" s="7">
        <v>275</v>
      </c>
      <c r="J5940" s="7">
        <v>0</v>
      </c>
      <c r="K5940" s="7">
        <v>275</v>
      </c>
      <c r="L5940" s="164">
        <v>1</v>
      </c>
      <c r="M5940" s="16">
        <v>0</v>
      </c>
      <c r="N5940" s="13">
        <v>46192</v>
      </c>
    </row>
    <row r="5941" spans="1:14" x14ac:dyDescent="0.15">
      <c r="A5941" s="163" t="s">
        <v>503</v>
      </c>
      <c r="B5941" s="164">
        <v>10044</v>
      </c>
      <c r="C5941" s="163" t="s">
        <v>481</v>
      </c>
      <c r="D5941" s="164">
        <v>1</v>
      </c>
      <c r="E5941" s="7">
        <v>260</v>
      </c>
      <c r="F5941" s="7">
        <v>0</v>
      </c>
      <c r="G5941" s="7">
        <v>0</v>
      </c>
      <c r="H5941" s="7">
        <v>0</v>
      </c>
      <c r="I5941" s="7">
        <v>260</v>
      </c>
      <c r="J5941" s="7">
        <v>0</v>
      </c>
      <c r="K5941" s="7">
        <v>260</v>
      </c>
      <c r="L5941" s="164">
        <v>1</v>
      </c>
      <c r="M5941" s="16">
        <v>0</v>
      </c>
      <c r="N5941" s="13">
        <v>46192</v>
      </c>
    </row>
    <row r="5942" spans="1:14" x14ac:dyDescent="0.15">
      <c r="A5942" s="163" t="s">
        <v>539</v>
      </c>
      <c r="B5942" s="164">
        <v>10130</v>
      </c>
      <c r="C5942" s="163" t="s">
        <v>483</v>
      </c>
      <c r="D5942" s="164">
        <v>1</v>
      </c>
      <c r="E5942" s="7">
        <v>385</v>
      </c>
      <c r="F5942" s="7">
        <v>0</v>
      </c>
      <c r="G5942" s="7">
        <v>0</v>
      </c>
      <c r="H5942" s="7">
        <v>0</v>
      </c>
      <c r="I5942" s="7">
        <v>385</v>
      </c>
      <c r="J5942" s="7">
        <v>0</v>
      </c>
      <c r="K5942" s="7">
        <v>385</v>
      </c>
      <c r="L5942" s="164">
        <v>1</v>
      </c>
      <c r="M5942" s="16">
        <v>0</v>
      </c>
      <c r="N5942" s="13">
        <v>46192</v>
      </c>
    </row>
    <row r="5943" spans="1:14" x14ac:dyDescent="0.15">
      <c r="A5943" s="163" t="s">
        <v>482</v>
      </c>
      <c r="B5943" s="164">
        <v>10109</v>
      </c>
      <c r="C5943" s="163" t="s">
        <v>483</v>
      </c>
      <c r="D5943" s="164">
        <v>1</v>
      </c>
      <c r="E5943" s="7">
        <v>275</v>
      </c>
      <c r="F5943" s="7">
        <v>0</v>
      </c>
      <c r="G5943" s="7">
        <v>0</v>
      </c>
      <c r="H5943" s="7">
        <v>0</v>
      </c>
      <c r="I5943" s="7">
        <v>275</v>
      </c>
      <c r="J5943" s="7">
        <v>0</v>
      </c>
      <c r="K5943" s="7">
        <v>275</v>
      </c>
      <c r="L5943" s="164">
        <v>1</v>
      </c>
      <c r="M5943" s="16">
        <v>0</v>
      </c>
      <c r="N5943" s="13">
        <v>46192</v>
      </c>
    </row>
    <row r="5944" spans="1:14" x14ac:dyDescent="0.15">
      <c r="A5944" s="163" t="s">
        <v>692</v>
      </c>
      <c r="B5944" s="164">
        <v>10642</v>
      </c>
      <c r="C5944" s="163" t="s">
        <v>462</v>
      </c>
      <c r="D5944" s="164">
        <v>1</v>
      </c>
      <c r="E5944" s="7">
        <v>360</v>
      </c>
      <c r="F5944" s="7">
        <v>0</v>
      </c>
      <c r="G5944" s="7">
        <v>0</v>
      </c>
      <c r="H5944" s="7">
        <v>0</v>
      </c>
      <c r="I5944" s="7">
        <v>360</v>
      </c>
      <c r="J5944" s="7">
        <v>0</v>
      </c>
      <c r="K5944" s="7">
        <v>360</v>
      </c>
      <c r="L5944" s="164">
        <v>1</v>
      </c>
      <c r="M5944" s="16">
        <v>0</v>
      </c>
      <c r="N5944" s="13">
        <v>46192</v>
      </c>
    </row>
    <row r="5945" spans="1:14" x14ac:dyDescent="0.15">
      <c r="A5945" s="163" t="s">
        <v>521</v>
      </c>
      <c r="B5945" s="164">
        <v>10095</v>
      </c>
      <c r="C5945" s="163" t="s">
        <v>483</v>
      </c>
      <c r="D5945" s="164">
        <v>2</v>
      </c>
      <c r="E5945" s="7">
        <v>520</v>
      </c>
      <c r="F5945" s="7">
        <v>0</v>
      </c>
      <c r="G5945" s="7">
        <v>0</v>
      </c>
      <c r="H5945" s="7">
        <v>0</v>
      </c>
      <c r="I5945" s="7">
        <v>520</v>
      </c>
      <c r="J5945" s="7">
        <v>0</v>
      </c>
      <c r="K5945" s="7">
        <v>520</v>
      </c>
      <c r="L5945" s="164">
        <v>1</v>
      </c>
      <c r="M5945" s="16">
        <v>0</v>
      </c>
      <c r="N5945" s="13">
        <v>46192</v>
      </c>
    </row>
    <row r="5946" spans="1:14" x14ac:dyDescent="0.15">
      <c r="A5946" s="163" t="s">
        <v>487</v>
      </c>
      <c r="B5946" s="164">
        <v>10442</v>
      </c>
      <c r="C5946" s="163" t="s">
        <v>99</v>
      </c>
      <c r="D5946" s="164">
        <v>4</v>
      </c>
      <c r="E5946" s="7">
        <v>332</v>
      </c>
      <c r="F5946" s="7">
        <v>0</v>
      </c>
      <c r="G5946" s="7">
        <v>0</v>
      </c>
      <c r="H5946" s="7">
        <v>0</v>
      </c>
      <c r="I5946" s="7">
        <v>332</v>
      </c>
      <c r="J5946" s="7">
        <v>0</v>
      </c>
      <c r="K5946" s="7">
        <v>332</v>
      </c>
      <c r="L5946" s="164">
        <v>1</v>
      </c>
      <c r="M5946" s="16">
        <v>0</v>
      </c>
      <c r="N5946" s="13">
        <v>46192</v>
      </c>
    </row>
    <row r="5947" spans="1:14" x14ac:dyDescent="0.15">
      <c r="A5947" s="163" t="s">
        <v>523</v>
      </c>
      <c r="B5947" s="164">
        <v>10446</v>
      </c>
      <c r="C5947" s="163" t="s">
        <v>99</v>
      </c>
      <c r="D5947" s="164">
        <v>2</v>
      </c>
      <c r="E5947" s="7">
        <v>390</v>
      </c>
      <c r="F5947" s="7">
        <v>0</v>
      </c>
      <c r="G5947" s="7">
        <v>0</v>
      </c>
      <c r="H5947" s="7">
        <v>0</v>
      </c>
      <c r="I5947" s="7">
        <v>390</v>
      </c>
      <c r="J5947" s="7">
        <v>0</v>
      </c>
      <c r="K5947" s="7">
        <v>390</v>
      </c>
      <c r="L5947" s="164">
        <v>1</v>
      </c>
      <c r="M5947" s="16">
        <v>0</v>
      </c>
      <c r="N5947" s="13">
        <v>46192</v>
      </c>
    </row>
    <row r="5948" spans="1:14" x14ac:dyDescent="0.15">
      <c r="A5948" s="163" t="s">
        <v>488</v>
      </c>
      <c r="B5948" s="164">
        <v>10440</v>
      </c>
      <c r="C5948" s="163" t="s">
        <v>99</v>
      </c>
      <c r="D5948" s="164">
        <v>2</v>
      </c>
      <c r="E5948" s="7">
        <v>176</v>
      </c>
      <c r="F5948" s="7">
        <v>0</v>
      </c>
      <c r="G5948" s="7">
        <v>0</v>
      </c>
      <c r="H5948" s="7">
        <v>17.41</v>
      </c>
      <c r="I5948" s="7">
        <v>158.59</v>
      </c>
      <c r="J5948" s="7">
        <v>0</v>
      </c>
      <c r="K5948" s="7">
        <v>158.59</v>
      </c>
      <c r="L5948" s="164">
        <v>1</v>
      </c>
      <c r="M5948" s="16">
        <v>0</v>
      </c>
      <c r="N5948" s="13">
        <v>46192</v>
      </c>
    </row>
    <row r="5949" spans="1:14" x14ac:dyDescent="0.15">
      <c r="A5949" s="163" t="s">
        <v>751</v>
      </c>
      <c r="B5949" s="164">
        <v>10439</v>
      </c>
      <c r="C5949" s="163" t="s">
        <v>99</v>
      </c>
      <c r="D5949" s="164">
        <v>1</v>
      </c>
      <c r="E5949" s="7">
        <v>119</v>
      </c>
      <c r="F5949" s="7">
        <v>0</v>
      </c>
      <c r="G5949" s="7">
        <v>0</v>
      </c>
      <c r="H5949" s="7">
        <v>0</v>
      </c>
      <c r="I5949" s="7">
        <v>119</v>
      </c>
      <c r="J5949" s="7">
        <v>0</v>
      </c>
      <c r="K5949" s="7">
        <v>119</v>
      </c>
      <c r="L5949" s="164">
        <v>1</v>
      </c>
      <c r="M5949" s="16">
        <v>0</v>
      </c>
      <c r="N5949" s="13">
        <v>46192</v>
      </c>
    </row>
    <row r="5950" spans="1:14" x14ac:dyDescent="0.15">
      <c r="A5950" s="163" t="s">
        <v>489</v>
      </c>
      <c r="B5950" s="164">
        <v>10445</v>
      </c>
      <c r="C5950" s="163" t="s">
        <v>99</v>
      </c>
      <c r="D5950" s="164">
        <v>3</v>
      </c>
      <c r="E5950" s="7">
        <v>585</v>
      </c>
      <c r="F5950" s="7">
        <v>0</v>
      </c>
      <c r="G5950" s="7">
        <v>0</v>
      </c>
      <c r="H5950" s="7">
        <v>0</v>
      </c>
      <c r="I5950" s="7">
        <v>585</v>
      </c>
      <c r="J5950" s="7">
        <v>0</v>
      </c>
      <c r="K5950" s="7">
        <v>585</v>
      </c>
      <c r="L5950" s="164">
        <v>1</v>
      </c>
      <c r="M5950" s="16">
        <v>0</v>
      </c>
      <c r="N5950" s="13">
        <v>46192</v>
      </c>
    </row>
    <row r="5951" spans="1:14" x14ac:dyDescent="0.15">
      <c r="A5951" s="163" t="s">
        <v>830</v>
      </c>
      <c r="B5951" s="164">
        <v>10042</v>
      </c>
      <c r="C5951" s="163" t="s">
        <v>99</v>
      </c>
      <c r="D5951" s="164">
        <v>1</v>
      </c>
      <c r="E5951" s="7">
        <v>145</v>
      </c>
      <c r="F5951" s="7">
        <v>0</v>
      </c>
      <c r="G5951" s="7">
        <v>0</v>
      </c>
      <c r="H5951" s="7">
        <v>29</v>
      </c>
      <c r="I5951" s="7">
        <v>116</v>
      </c>
      <c r="J5951" s="7">
        <v>0</v>
      </c>
      <c r="K5951" s="7">
        <v>116</v>
      </c>
      <c r="L5951" s="164">
        <v>1</v>
      </c>
      <c r="M5951" s="16">
        <v>0</v>
      </c>
      <c r="N5951" s="13">
        <v>46192</v>
      </c>
    </row>
    <row r="5952" spans="1:14" x14ac:dyDescent="0.15">
      <c r="A5952" s="163" t="s">
        <v>626</v>
      </c>
      <c r="B5952" s="164">
        <v>10471</v>
      </c>
      <c r="C5952" s="163" t="s">
        <v>5</v>
      </c>
      <c r="D5952" s="164">
        <v>1</v>
      </c>
      <c r="E5952" s="7">
        <v>495</v>
      </c>
      <c r="F5952" s="7">
        <v>0</v>
      </c>
      <c r="G5952" s="7">
        <v>0</v>
      </c>
      <c r="H5952" s="7">
        <v>0</v>
      </c>
      <c r="I5952" s="7">
        <v>495</v>
      </c>
      <c r="J5952" s="7">
        <v>0</v>
      </c>
      <c r="K5952" s="7">
        <v>495</v>
      </c>
      <c r="L5952" s="164">
        <v>1</v>
      </c>
      <c r="M5952" s="16">
        <v>0</v>
      </c>
      <c r="N5952" s="13">
        <v>46192</v>
      </c>
    </row>
    <row r="5953" spans="1:14" x14ac:dyDescent="0.15">
      <c r="A5953" s="163" t="s">
        <v>586</v>
      </c>
      <c r="B5953" s="164">
        <v>10213</v>
      </c>
      <c r="C5953" s="163" t="s">
        <v>491</v>
      </c>
      <c r="D5953" s="164">
        <v>1</v>
      </c>
      <c r="E5953" s="7">
        <v>245</v>
      </c>
      <c r="F5953" s="7">
        <v>0</v>
      </c>
      <c r="G5953" s="7">
        <v>0</v>
      </c>
      <c r="H5953" s="7">
        <v>0</v>
      </c>
      <c r="I5953" s="7">
        <v>245</v>
      </c>
      <c r="J5953" s="7">
        <v>0</v>
      </c>
      <c r="K5953" s="7">
        <v>245</v>
      </c>
      <c r="L5953" s="164">
        <v>1</v>
      </c>
      <c r="M5953" s="16">
        <v>0</v>
      </c>
      <c r="N5953" s="13">
        <v>46192</v>
      </c>
    </row>
    <row r="5954" spans="1:14" x14ac:dyDescent="0.15">
      <c r="A5954" s="163" t="s">
        <v>506</v>
      </c>
      <c r="B5954" s="164">
        <v>10221</v>
      </c>
      <c r="C5954" s="163" t="s">
        <v>491</v>
      </c>
      <c r="D5954" s="164">
        <v>1</v>
      </c>
      <c r="E5954" s="7">
        <v>255</v>
      </c>
      <c r="F5954" s="7">
        <v>0</v>
      </c>
      <c r="G5954" s="7">
        <v>0</v>
      </c>
      <c r="H5954" s="7">
        <v>0</v>
      </c>
      <c r="I5954" s="7">
        <v>255</v>
      </c>
      <c r="J5954" s="7">
        <v>0</v>
      </c>
      <c r="K5954" s="7">
        <v>255</v>
      </c>
      <c r="L5954" s="164">
        <v>1</v>
      </c>
      <c r="M5954" s="16">
        <v>0</v>
      </c>
      <c r="N5954" s="13">
        <v>46192</v>
      </c>
    </row>
    <row r="5955" spans="1:14" x14ac:dyDescent="0.15">
      <c r="A5955" s="163" t="s">
        <v>490</v>
      </c>
      <c r="B5955" s="164">
        <v>10223</v>
      </c>
      <c r="C5955" s="163" t="s">
        <v>491</v>
      </c>
      <c r="D5955" s="164">
        <v>1</v>
      </c>
      <c r="E5955" s="7">
        <v>275</v>
      </c>
      <c r="F5955" s="7">
        <v>0</v>
      </c>
      <c r="G5955" s="7">
        <v>0</v>
      </c>
      <c r="H5955" s="7">
        <v>0</v>
      </c>
      <c r="I5955" s="7">
        <v>275</v>
      </c>
      <c r="J5955" s="7">
        <v>0</v>
      </c>
      <c r="K5955" s="7">
        <v>275</v>
      </c>
      <c r="L5955" s="164">
        <v>1</v>
      </c>
      <c r="M5955" s="16">
        <v>0</v>
      </c>
      <c r="N5955" s="13">
        <v>46192</v>
      </c>
    </row>
    <row r="5956" spans="1:14" x14ac:dyDescent="0.15">
      <c r="A5956" s="163" t="s">
        <v>493</v>
      </c>
      <c r="B5956" s="164">
        <v>10264</v>
      </c>
      <c r="C5956" s="163" t="s">
        <v>9</v>
      </c>
      <c r="D5956" s="164">
        <v>4</v>
      </c>
      <c r="E5956" s="7">
        <v>760</v>
      </c>
      <c r="F5956" s="7">
        <v>0</v>
      </c>
      <c r="G5956" s="7">
        <v>0</v>
      </c>
      <c r="H5956" s="7">
        <v>18.79</v>
      </c>
      <c r="I5956" s="7">
        <v>741.21</v>
      </c>
      <c r="J5956" s="7">
        <v>0</v>
      </c>
      <c r="K5956" s="7">
        <v>741.21</v>
      </c>
      <c r="L5956" s="164">
        <v>1</v>
      </c>
      <c r="M5956" s="16">
        <v>0</v>
      </c>
      <c r="N5956" s="13">
        <v>46192</v>
      </c>
    </row>
    <row r="5957" spans="1:14" x14ac:dyDescent="0.15">
      <c r="A5957" s="163" t="s">
        <v>587</v>
      </c>
      <c r="B5957" s="164">
        <v>10381</v>
      </c>
      <c r="C5957" s="163" t="s">
        <v>9</v>
      </c>
      <c r="D5957" s="164">
        <v>3</v>
      </c>
      <c r="E5957" s="7">
        <v>675</v>
      </c>
      <c r="F5957" s="7">
        <v>0</v>
      </c>
      <c r="G5957" s="7">
        <v>0</v>
      </c>
      <c r="H5957" s="7">
        <v>45</v>
      </c>
      <c r="I5957" s="7">
        <v>630</v>
      </c>
      <c r="J5957" s="7">
        <v>0</v>
      </c>
      <c r="K5957" s="7">
        <v>630</v>
      </c>
      <c r="L5957" s="164">
        <v>1</v>
      </c>
      <c r="M5957" s="16">
        <v>0</v>
      </c>
      <c r="N5957" s="13">
        <v>46192</v>
      </c>
    </row>
    <row r="5958" spans="1:14" x14ac:dyDescent="0.15">
      <c r="A5958" s="163" t="s">
        <v>527</v>
      </c>
      <c r="B5958" s="164">
        <v>10382</v>
      </c>
      <c r="C5958" s="163" t="s">
        <v>9</v>
      </c>
      <c r="D5958" s="164">
        <v>1</v>
      </c>
      <c r="E5958" s="7">
        <v>235</v>
      </c>
      <c r="F5958" s="7">
        <v>0</v>
      </c>
      <c r="G5958" s="7">
        <v>0</v>
      </c>
      <c r="H5958" s="7">
        <v>0</v>
      </c>
      <c r="I5958" s="7">
        <v>235</v>
      </c>
      <c r="J5958" s="7">
        <v>0</v>
      </c>
      <c r="K5958" s="7">
        <v>235</v>
      </c>
      <c r="L5958" s="164">
        <v>1</v>
      </c>
      <c r="M5958" s="16">
        <v>0</v>
      </c>
      <c r="N5958" s="13">
        <v>46192</v>
      </c>
    </row>
    <row r="5959" spans="1:14" x14ac:dyDescent="0.15">
      <c r="A5959" s="163" t="s">
        <v>604</v>
      </c>
      <c r="B5959" s="164">
        <v>10685</v>
      </c>
      <c r="C5959" s="163" t="s">
        <v>9</v>
      </c>
      <c r="D5959" s="164">
        <v>2</v>
      </c>
      <c r="E5959" s="7">
        <v>450</v>
      </c>
      <c r="F5959" s="7">
        <v>0</v>
      </c>
      <c r="G5959" s="7">
        <v>0</v>
      </c>
      <c r="H5959" s="7">
        <v>45</v>
      </c>
      <c r="I5959" s="7">
        <v>405</v>
      </c>
      <c r="J5959" s="7">
        <v>0</v>
      </c>
      <c r="K5959" s="7">
        <v>405</v>
      </c>
      <c r="L5959" s="164">
        <v>1</v>
      </c>
      <c r="M5959" s="16">
        <v>0</v>
      </c>
      <c r="N5959" s="13">
        <v>46192</v>
      </c>
    </row>
    <row r="5960" spans="1:14" x14ac:dyDescent="0.15">
      <c r="A5960" s="163" t="s">
        <v>495</v>
      </c>
      <c r="B5960" s="164">
        <v>10354</v>
      </c>
      <c r="C5960" s="163" t="s">
        <v>19</v>
      </c>
      <c r="D5960" s="164">
        <v>1</v>
      </c>
      <c r="E5960" s="7">
        <v>350</v>
      </c>
      <c r="F5960" s="7">
        <v>0</v>
      </c>
      <c r="G5960" s="7">
        <v>0</v>
      </c>
      <c r="H5960" s="7">
        <v>0</v>
      </c>
      <c r="I5960" s="7">
        <v>350</v>
      </c>
      <c r="J5960" s="7">
        <v>0</v>
      </c>
      <c r="K5960" s="7">
        <v>350</v>
      </c>
      <c r="L5960" s="164">
        <v>1</v>
      </c>
      <c r="M5960" s="16">
        <v>0</v>
      </c>
      <c r="N5960" s="13">
        <v>46192</v>
      </c>
    </row>
    <row r="5961" spans="1:14" x14ac:dyDescent="0.15">
      <c r="A5961" s="163" t="s">
        <v>510</v>
      </c>
      <c r="B5961" s="164">
        <v>10043</v>
      </c>
      <c r="C5961" s="163" t="s">
        <v>19</v>
      </c>
      <c r="D5961" s="164">
        <v>1</v>
      </c>
      <c r="E5961" s="7">
        <v>310</v>
      </c>
      <c r="F5961" s="7">
        <v>0</v>
      </c>
      <c r="G5961" s="7">
        <v>0</v>
      </c>
      <c r="H5961" s="7">
        <v>0</v>
      </c>
      <c r="I5961" s="7">
        <v>310</v>
      </c>
      <c r="J5961" s="7">
        <v>0</v>
      </c>
      <c r="K5961" s="7">
        <v>310</v>
      </c>
      <c r="L5961" s="164">
        <v>1</v>
      </c>
      <c r="M5961" s="16">
        <v>0</v>
      </c>
      <c r="N5961" s="13">
        <v>46192</v>
      </c>
    </row>
    <row r="5962" spans="1:14" x14ac:dyDescent="0.15">
      <c r="A5962" s="163" t="s">
        <v>529</v>
      </c>
      <c r="B5962" s="164">
        <v>10353</v>
      </c>
      <c r="C5962" s="163" t="s">
        <v>19</v>
      </c>
      <c r="D5962" s="164">
        <v>3</v>
      </c>
      <c r="E5962" s="7">
        <v>1050</v>
      </c>
      <c r="F5962" s="7">
        <v>0</v>
      </c>
      <c r="G5962" s="7">
        <v>0</v>
      </c>
      <c r="H5962" s="7">
        <v>103.8</v>
      </c>
      <c r="I5962" s="7">
        <v>946.2</v>
      </c>
      <c r="J5962" s="7">
        <v>0</v>
      </c>
      <c r="K5962" s="7">
        <v>946.2</v>
      </c>
      <c r="L5962" s="164">
        <v>1</v>
      </c>
      <c r="M5962" s="16">
        <v>0</v>
      </c>
      <c r="N5962" s="13">
        <v>46192</v>
      </c>
    </row>
    <row r="5963" spans="1:14" x14ac:dyDescent="0.15">
      <c r="A5963" s="163" t="s">
        <v>498</v>
      </c>
      <c r="B5963" s="164">
        <v>10356</v>
      </c>
      <c r="C5963" s="163" t="s">
        <v>19</v>
      </c>
      <c r="D5963" s="164">
        <v>1</v>
      </c>
      <c r="E5963" s="7">
        <v>360</v>
      </c>
      <c r="F5963" s="7">
        <v>0</v>
      </c>
      <c r="G5963" s="7">
        <v>0</v>
      </c>
      <c r="H5963" s="7">
        <v>0</v>
      </c>
      <c r="I5963" s="7">
        <v>360</v>
      </c>
      <c r="J5963" s="7">
        <v>0</v>
      </c>
      <c r="K5963" s="7">
        <v>360</v>
      </c>
      <c r="L5963" s="164">
        <v>1</v>
      </c>
      <c r="M5963" s="16">
        <v>0</v>
      </c>
      <c r="N5963" s="13">
        <v>46192</v>
      </c>
    </row>
    <row r="5964" spans="1:14" x14ac:dyDescent="0.15">
      <c r="A5964" s="163" t="s">
        <v>811</v>
      </c>
      <c r="B5964" s="164">
        <v>10430</v>
      </c>
      <c r="C5964" s="163" t="s">
        <v>12</v>
      </c>
      <c r="D5964" s="164">
        <v>1</v>
      </c>
      <c r="E5964" s="7">
        <v>255</v>
      </c>
      <c r="F5964" s="7">
        <v>0</v>
      </c>
      <c r="G5964" s="7">
        <v>0</v>
      </c>
      <c r="H5964" s="7">
        <v>0</v>
      </c>
      <c r="I5964" s="7">
        <v>255</v>
      </c>
      <c r="J5964" s="7">
        <v>0</v>
      </c>
      <c r="K5964" s="7">
        <v>255</v>
      </c>
      <c r="L5964" s="164">
        <v>1</v>
      </c>
      <c r="M5964" s="16">
        <v>0</v>
      </c>
      <c r="N5964" s="13">
        <v>46192</v>
      </c>
    </row>
    <row r="5965" spans="1:14" x14ac:dyDescent="0.15">
      <c r="A5965" s="163" t="s">
        <v>563</v>
      </c>
      <c r="B5965" s="164">
        <v>10432</v>
      </c>
      <c r="C5965" s="163" t="s">
        <v>13</v>
      </c>
      <c r="D5965" s="164">
        <v>1</v>
      </c>
      <c r="E5965" s="7">
        <v>315</v>
      </c>
      <c r="F5965" s="7">
        <v>0</v>
      </c>
      <c r="G5965" s="7">
        <v>0</v>
      </c>
      <c r="H5965" s="7">
        <v>0</v>
      </c>
      <c r="I5965" s="7">
        <v>315</v>
      </c>
      <c r="J5965" s="7">
        <v>0</v>
      </c>
      <c r="K5965" s="7">
        <v>315</v>
      </c>
      <c r="L5965" s="164">
        <v>1</v>
      </c>
      <c r="M5965" s="16">
        <v>0</v>
      </c>
      <c r="N5965" s="13">
        <v>46192</v>
      </c>
    </row>
    <row r="5966" spans="1:14" x14ac:dyDescent="0.15">
      <c r="A5966" s="163" t="s">
        <v>499</v>
      </c>
      <c r="B5966" s="164">
        <v>10423</v>
      </c>
      <c r="C5966" s="163" t="s">
        <v>79</v>
      </c>
      <c r="D5966" s="164">
        <v>1</v>
      </c>
      <c r="E5966" s="7">
        <v>280</v>
      </c>
      <c r="F5966" s="7">
        <v>0</v>
      </c>
      <c r="G5966" s="7">
        <v>0</v>
      </c>
      <c r="H5966" s="7">
        <v>0</v>
      </c>
      <c r="I5966" s="7">
        <v>280</v>
      </c>
      <c r="J5966" s="7">
        <v>0</v>
      </c>
      <c r="K5966" s="7">
        <v>280</v>
      </c>
      <c r="L5966" s="164">
        <v>1</v>
      </c>
      <c r="M5966" s="16">
        <v>0</v>
      </c>
      <c r="N5966" s="13">
        <v>46192</v>
      </c>
    </row>
    <row r="5967" spans="1:14" x14ac:dyDescent="0.15">
      <c r="A5967" s="163" t="s">
        <v>427</v>
      </c>
      <c r="B5967" s="164">
        <v>10633</v>
      </c>
      <c r="C5967" s="163" t="s">
        <v>727</v>
      </c>
      <c r="D5967" s="164">
        <v>3</v>
      </c>
      <c r="E5967" s="7">
        <v>477</v>
      </c>
      <c r="F5967" s="7">
        <v>0</v>
      </c>
      <c r="G5967" s="7">
        <v>0</v>
      </c>
      <c r="H5967" s="7">
        <v>0</v>
      </c>
      <c r="I5967" s="7">
        <v>477</v>
      </c>
      <c r="J5967" s="7">
        <v>0</v>
      </c>
      <c r="K5967" s="7">
        <v>477</v>
      </c>
      <c r="L5967" s="164">
        <v>1</v>
      </c>
      <c r="M5967" s="16">
        <v>0</v>
      </c>
      <c r="N5967" s="13">
        <v>46192</v>
      </c>
    </row>
    <row r="5968" spans="1:14" x14ac:dyDescent="0.15">
      <c r="A5968" s="163" t="s">
        <v>901</v>
      </c>
      <c r="B5968" s="164">
        <v>10924</v>
      </c>
      <c r="C5968" s="163" t="s">
        <v>727</v>
      </c>
      <c r="D5968" s="164">
        <v>1</v>
      </c>
      <c r="E5968" s="7">
        <v>159</v>
      </c>
      <c r="F5968" s="7">
        <v>0</v>
      </c>
      <c r="G5968" s="7">
        <v>0</v>
      </c>
      <c r="H5968" s="7">
        <v>0</v>
      </c>
      <c r="I5968" s="7">
        <v>159</v>
      </c>
      <c r="J5968" s="7">
        <v>0</v>
      </c>
      <c r="K5968" s="7">
        <v>159</v>
      </c>
      <c r="L5968" s="164">
        <v>1</v>
      </c>
      <c r="M5968" s="16">
        <v>0</v>
      </c>
      <c r="N5968" s="13">
        <v>46192</v>
      </c>
    </row>
    <row r="5969" spans="1:14" x14ac:dyDescent="0.15">
      <c r="A5969" s="163" t="s">
        <v>429</v>
      </c>
      <c r="B5969" s="164">
        <v>10632</v>
      </c>
      <c r="C5969" s="163" t="s">
        <v>727</v>
      </c>
      <c r="D5969" s="164">
        <v>1</v>
      </c>
      <c r="E5969" s="7">
        <v>159</v>
      </c>
      <c r="F5969" s="7">
        <v>0</v>
      </c>
      <c r="G5969" s="7">
        <v>0</v>
      </c>
      <c r="H5969" s="7">
        <v>0</v>
      </c>
      <c r="I5969" s="7">
        <v>159</v>
      </c>
      <c r="J5969" s="7">
        <v>0</v>
      </c>
      <c r="K5969" s="7">
        <v>159</v>
      </c>
      <c r="L5969" s="164">
        <v>1</v>
      </c>
      <c r="M5969" s="16">
        <v>0</v>
      </c>
      <c r="N5969" s="13">
        <v>46192</v>
      </c>
    </row>
    <row r="5970" spans="1:14" x14ac:dyDescent="0.15">
      <c r="A5970" s="163" t="s">
        <v>388</v>
      </c>
      <c r="B5970" s="164">
        <v>10187</v>
      </c>
      <c r="C5970" s="163" t="s">
        <v>98</v>
      </c>
      <c r="D5970" s="164">
        <v>1</v>
      </c>
      <c r="E5970" s="7">
        <v>280</v>
      </c>
      <c r="F5970" s="7">
        <v>0</v>
      </c>
      <c r="G5970" s="7">
        <v>0</v>
      </c>
      <c r="H5970" s="7">
        <v>0</v>
      </c>
      <c r="I5970" s="7">
        <v>280</v>
      </c>
      <c r="J5970" s="7">
        <v>0</v>
      </c>
      <c r="K5970" s="7">
        <v>280</v>
      </c>
      <c r="L5970" s="164">
        <v>1</v>
      </c>
      <c r="M5970" s="16">
        <v>0</v>
      </c>
      <c r="N5970" s="13">
        <v>46192</v>
      </c>
    </row>
    <row r="5971" spans="1:14" x14ac:dyDescent="0.15">
      <c r="A5971" s="163" t="s">
        <v>466</v>
      </c>
      <c r="B5971" s="164">
        <v>10501</v>
      </c>
      <c r="C5971" s="163" t="s">
        <v>399</v>
      </c>
      <c r="D5971" s="164">
        <v>1</v>
      </c>
      <c r="E5971" s="7">
        <v>0</v>
      </c>
      <c r="F5971" s="7">
        <v>0</v>
      </c>
      <c r="G5971" s="7">
        <v>0</v>
      </c>
      <c r="H5971" s="7">
        <v>0</v>
      </c>
      <c r="I5971" s="7">
        <v>0</v>
      </c>
      <c r="J5971" s="7">
        <v>0</v>
      </c>
      <c r="K5971" s="7">
        <v>0</v>
      </c>
      <c r="L5971" s="164">
        <v>0</v>
      </c>
      <c r="M5971" s="16">
        <v>0</v>
      </c>
      <c r="N5971" s="13">
        <v>46193</v>
      </c>
    </row>
    <row r="5972" spans="1:14" x14ac:dyDescent="0.15">
      <c r="A5972" s="163" t="s">
        <v>466</v>
      </c>
      <c r="B5972" s="164">
        <v>10749</v>
      </c>
      <c r="C5972" s="163" t="s">
        <v>727</v>
      </c>
      <c r="D5972" s="164">
        <v>1</v>
      </c>
      <c r="E5972" s="7">
        <v>179</v>
      </c>
      <c r="F5972" s="7">
        <v>0</v>
      </c>
      <c r="G5972" s="7">
        <v>0</v>
      </c>
      <c r="H5972" s="7">
        <v>12.6</v>
      </c>
      <c r="I5972" s="7">
        <v>166.4</v>
      </c>
      <c r="J5972" s="7">
        <v>0</v>
      </c>
      <c r="K5972" s="7">
        <v>166.4</v>
      </c>
      <c r="L5972" s="164">
        <v>1</v>
      </c>
      <c r="M5972" s="16">
        <v>0</v>
      </c>
      <c r="N5972" s="13">
        <v>46193</v>
      </c>
    </row>
    <row r="5973" spans="1:14" x14ac:dyDescent="0.15">
      <c r="A5973" s="163" t="s">
        <v>638</v>
      </c>
      <c r="B5973" s="164">
        <v>10469</v>
      </c>
      <c r="C5973" s="163" t="s">
        <v>38</v>
      </c>
      <c r="D5973" s="164">
        <v>1</v>
      </c>
      <c r="E5973" s="7">
        <v>555</v>
      </c>
      <c r="F5973" s="7">
        <v>0</v>
      </c>
      <c r="G5973" s="7">
        <v>0</v>
      </c>
      <c r="H5973" s="7">
        <v>0</v>
      </c>
      <c r="I5973" s="7">
        <v>555</v>
      </c>
      <c r="J5973" s="7">
        <v>0</v>
      </c>
      <c r="K5973" s="7">
        <v>555</v>
      </c>
      <c r="L5973" s="164">
        <v>1</v>
      </c>
      <c r="M5973" s="16">
        <v>0</v>
      </c>
      <c r="N5973" s="13">
        <v>46193</v>
      </c>
    </row>
    <row r="5974" spans="1:14" x14ac:dyDescent="0.15">
      <c r="A5974" s="163" t="s">
        <v>479</v>
      </c>
      <c r="B5974" s="164">
        <v>10396</v>
      </c>
      <c r="C5974" s="163" t="s">
        <v>32</v>
      </c>
      <c r="D5974" s="164">
        <v>1</v>
      </c>
      <c r="E5974" s="7">
        <v>555</v>
      </c>
      <c r="F5974" s="7">
        <v>0</v>
      </c>
      <c r="G5974" s="7">
        <v>0</v>
      </c>
      <c r="H5974" s="7">
        <v>111</v>
      </c>
      <c r="I5974" s="7">
        <v>444</v>
      </c>
      <c r="J5974" s="7">
        <v>0</v>
      </c>
      <c r="K5974" s="7">
        <v>444</v>
      </c>
      <c r="L5974" s="164">
        <v>1</v>
      </c>
      <c r="M5974" s="16">
        <v>0</v>
      </c>
      <c r="N5974" s="13">
        <v>46193</v>
      </c>
    </row>
    <row r="5975" spans="1:14" x14ac:dyDescent="0.15">
      <c r="A5975" s="163" t="s">
        <v>554</v>
      </c>
      <c r="B5975" s="164">
        <v>10067</v>
      </c>
      <c r="C5975" s="163" t="s">
        <v>481</v>
      </c>
      <c r="D5975" s="164">
        <v>1</v>
      </c>
      <c r="E5975" s="7">
        <v>275</v>
      </c>
      <c r="F5975" s="7">
        <v>0</v>
      </c>
      <c r="G5975" s="7">
        <v>0</v>
      </c>
      <c r="H5975" s="7">
        <v>48.32</v>
      </c>
      <c r="I5975" s="7">
        <v>226.68</v>
      </c>
      <c r="J5975" s="7">
        <v>0</v>
      </c>
      <c r="K5975" s="7">
        <v>226.68</v>
      </c>
      <c r="L5975" s="164">
        <v>1</v>
      </c>
      <c r="M5975" s="16">
        <v>0</v>
      </c>
      <c r="N5975" s="13">
        <v>46193</v>
      </c>
    </row>
    <row r="5976" spans="1:14" x14ac:dyDescent="0.15">
      <c r="A5976" s="163" t="s">
        <v>538</v>
      </c>
      <c r="B5976" s="164">
        <v>10645</v>
      </c>
      <c r="C5976" s="163" t="s">
        <v>519</v>
      </c>
      <c r="D5976" s="164">
        <v>4</v>
      </c>
      <c r="E5976" s="7">
        <v>1360</v>
      </c>
      <c r="F5976" s="7">
        <v>0</v>
      </c>
      <c r="G5976" s="7">
        <v>0</v>
      </c>
      <c r="H5976" s="7">
        <v>54.73</v>
      </c>
      <c r="I5976" s="7">
        <v>1305.27</v>
      </c>
      <c r="J5976" s="7">
        <v>0</v>
      </c>
      <c r="K5976" s="7">
        <v>1305.27</v>
      </c>
      <c r="L5976" s="164">
        <v>1</v>
      </c>
      <c r="M5976" s="16">
        <v>0</v>
      </c>
      <c r="N5976" s="13">
        <v>46193</v>
      </c>
    </row>
    <row r="5977" spans="1:14" x14ac:dyDescent="0.15">
      <c r="A5977" s="163" t="s">
        <v>482</v>
      </c>
      <c r="B5977" s="164">
        <v>10109</v>
      </c>
      <c r="C5977" s="163" t="s">
        <v>483</v>
      </c>
      <c r="D5977" s="164">
        <v>1</v>
      </c>
      <c r="E5977" s="7">
        <v>275</v>
      </c>
      <c r="F5977" s="7">
        <v>0</v>
      </c>
      <c r="G5977" s="7">
        <v>0</v>
      </c>
      <c r="H5977" s="7">
        <v>0</v>
      </c>
      <c r="I5977" s="7">
        <v>275</v>
      </c>
      <c r="J5977" s="7">
        <v>0</v>
      </c>
      <c r="K5977" s="7">
        <v>275</v>
      </c>
      <c r="L5977" s="164">
        <v>1</v>
      </c>
      <c r="M5977" s="16">
        <v>0</v>
      </c>
      <c r="N5977" s="13">
        <v>46193</v>
      </c>
    </row>
    <row r="5978" spans="1:14" x14ac:dyDescent="0.15">
      <c r="A5978" s="163" t="s">
        <v>521</v>
      </c>
      <c r="B5978" s="164">
        <v>10095</v>
      </c>
      <c r="C5978" s="163" t="s">
        <v>483</v>
      </c>
      <c r="D5978" s="164">
        <v>2</v>
      </c>
      <c r="E5978" s="7">
        <v>520</v>
      </c>
      <c r="F5978" s="7">
        <v>0</v>
      </c>
      <c r="G5978" s="7">
        <v>0</v>
      </c>
      <c r="H5978" s="7">
        <v>0</v>
      </c>
      <c r="I5978" s="7">
        <v>520</v>
      </c>
      <c r="J5978" s="7">
        <v>0</v>
      </c>
      <c r="K5978" s="7">
        <v>520</v>
      </c>
      <c r="L5978" s="164">
        <v>1</v>
      </c>
      <c r="M5978" s="16">
        <v>0</v>
      </c>
      <c r="N5978" s="13">
        <v>46193</v>
      </c>
    </row>
    <row r="5979" spans="1:14" x14ac:dyDescent="0.15">
      <c r="A5979" s="163" t="s">
        <v>577</v>
      </c>
      <c r="B5979" s="164">
        <v>10097</v>
      </c>
      <c r="C5979" s="163" t="s">
        <v>483</v>
      </c>
      <c r="D5979" s="164">
        <v>1</v>
      </c>
      <c r="E5979" s="7">
        <v>355</v>
      </c>
      <c r="F5979" s="7">
        <v>0</v>
      </c>
      <c r="G5979" s="7">
        <v>0</v>
      </c>
      <c r="H5979" s="7">
        <v>0</v>
      </c>
      <c r="I5979" s="7">
        <v>355</v>
      </c>
      <c r="J5979" s="7">
        <v>0</v>
      </c>
      <c r="K5979" s="7">
        <v>355</v>
      </c>
      <c r="L5979" s="164">
        <v>1</v>
      </c>
      <c r="M5979" s="16">
        <v>0</v>
      </c>
      <c r="N5979" s="13">
        <v>46193</v>
      </c>
    </row>
    <row r="5980" spans="1:14" x14ac:dyDescent="0.15">
      <c r="A5980" s="163" t="s">
        <v>522</v>
      </c>
      <c r="B5980" s="164">
        <v>10055</v>
      </c>
      <c r="C5980" s="163" t="s">
        <v>481</v>
      </c>
      <c r="D5980" s="164">
        <v>1</v>
      </c>
      <c r="E5980" s="7">
        <v>260</v>
      </c>
      <c r="F5980" s="7">
        <v>0</v>
      </c>
      <c r="G5980" s="7">
        <v>0</v>
      </c>
      <c r="H5980" s="7">
        <v>0</v>
      </c>
      <c r="I5980" s="7">
        <v>260</v>
      </c>
      <c r="J5980" s="7">
        <v>0</v>
      </c>
      <c r="K5980" s="7">
        <v>260</v>
      </c>
      <c r="L5980" s="164">
        <v>1</v>
      </c>
      <c r="M5980" s="16">
        <v>0</v>
      </c>
      <c r="N5980" s="13">
        <v>46193</v>
      </c>
    </row>
    <row r="5981" spans="1:14" x14ac:dyDescent="0.15">
      <c r="A5981" s="163" t="s">
        <v>578</v>
      </c>
      <c r="B5981" s="164">
        <v>10057</v>
      </c>
      <c r="C5981" s="163" t="s">
        <v>481</v>
      </c>
      <c r="D5981" s="164">
        <v>1</v>
      </c>
      <c r="E5981" s="7">
        <v>355</v>
      </c>
      <c r="F5981" s="7">
        <v>0</v>
      </c>
      <c r="G5981" s="7">
        <v>0</v>
      </c>
      <c r="H5981" s="7">
        <v>0</v>
      </c>
      <c r="I5981" s="7">
        <v>355</v>
      </c>
      <c r="J5981" s="7">
        <v>0</v>
      </c>
      <c r="K5981" s="7">
        <v>355</v>
      </c>
      <c r="L5981" s="164">
        <v>1</v>
      </c>
      <c r="M5981" s="16">
        <v>0</v>
      </c>
      <c r="N5981" s="13">
        <v>46193</v>
      </c>
    </row>
    <row r="5982" spans="1:14" x14ac:dyDescent="0.15">
      <c r="A5982" s="163" t="s">
        <v>485</v>
      </c>
      <c r="B5982" s="164">
        <v>10090</v>
      </c>
      <c r="C5982" s="163" t="s">
        <v>481</v>
      </c>
      <c r="D5982" s="164">
        <v>1</v>
      </c>
      <c r="E5982" s="7">
        <v>315</v>
      </c>
      <c r="F5982" s="7">
        <v>0</v>
      </c>
      <c r="G5982" s="7">
        <v>0</v>
      </c>
      <c r="H5982" s="7">
        <v>12.46</v>
      </c>
      <c r="I5982" s="7">
        <v>302.54000000000002</v>
      </c>
      <c r="J5982" s="7">
        <v>0</v>
      </c>
      <c r="K5982" s="7">
        <v>302.54000000000002</v>
      </c>
      <c r="L5982" s="164">
        <v>1</v>
      </c>
      <c r="M5982" s="16">
        <v>0</v>
      </c>
      <c r="N5982" s="13">
        <v>46193</v>
      </c>
    </row>
    <row r="5983" spans="1:14" x14ac:dyDescent="0.15">
      <c r="A5983" s="163" t="s">
        <v>487</v>
      </c>
      <c r="B5983" s="164">
        <v>10442</v>
      </c>
      <c r="C5983" s="163" t="s">
        <v>99</v>
      </c>
      <c r="D5983" s="164">
        <v>2</v>
      </c>
      <c r="E5983" s="7">
        <v>166</v>
      </c>
      <c r="F5983" s="7">
        <v>0</v>
      </c>
      <c r="G5983" s="7">
        <v>0</v>
      </c>
      <c r="H5983" s="7">
        <v>3.29</v>
      </c>
      <c r="I5983" s="7">
        <v>162.71</v>
      </c>
      <c r="J5983" s="7">
        <v>0</v>
      </c>
      <c r="K5983" s="7">
        <v>162.71</v>
      </c>
      <c r="L5983" s="164">
        <v>1</v>
      </c>
      <c r="M5983" s="16">
        <v>0</v>
      </c>
      <c r="N5983" s="13">
        <v>46193</v>
      </c>
    </row>
    <row r="5984" spans="1:14" x14ac:dyDescent="0.15">
      <c r="A5984" s="163" t="s">
        <v>488</v>
      </c>
      <c r="B5984" s="164">
        <v>10440</v>
      </c>
      <c r="C5984" s="163" t="s">
        <v>99</v>
      </c>
      <c r="D5984" s="164">
        <v>1</v>
      </c>
      <c r="E5984" s="7">
        <v>88</v>
      </c>
      <c r="F5984" s="7">
        <v>0</v>
      </c>
      <c r="G5984" s="7">
        <v>0</v>
      </c>
      <c r="H5984" s="7">
        <v>0</v>
      </c>
      <c r="I5984" s="7">
        <v>88</v>
      </c>
      <c r="J5984" s="7">
        <v>0</v>
      </c>
      <c r="K5984" s="7">
        <v>88</v>
      </c>
      <c r="L5984" s="164">
        <v>1</v>
      </c>
      <c r="M5984" s="16">
        <v>0</v>
      </c>
      <c r="N5984" s="13">
        <v>46193</v>
      </c>
    </row>
    <row r="5985" spans="1:14" x14ac:dyDescent="0.15">
      <c r="A5985" s="163" t="s">
        <v>585</v>
      </c>
      <c r="B5985" s="164">
        <v>10441</v>
      </c>
      <c r="C5985" s="163" t="s">
        <v>99</v>
      </c>
      <c r="D5985" s="164">
        <v>2</v>
      </c>
      <c r="E5985" s="7">
        <v>500</v>
      </c>
      <c r="F5985" s="7">
        <v>0</v>
      </c>
      <c r="G5985" s="7">
        <v>0</v>
      </c>
      <c r="H5985" s="7">
        <v>20.47</v>
      </c>
      <c r="I5985" s="7">
        <v>479.53</v>
      </c>
      <c r="J5985" s="7">
        <v>0</v>
      </c>
      <c r="K5985" s="7">
        <v>479.53</v>
      </c>
      <c r="L5985" s="164">
        <v>1</v>
      </c>
      <c r="M5985" s="16">
        <v>0</v>
      </c>
      <c r="N5985" s="13">
        <v>46193</v>
      </c>
    </row>
    <row r="5986" spans="1:14" x14ac:dyDescent="0.15">
      <c r="A5986" s="163" t="s">
        <v>489</v>
      </c>
      <c r="B5986" s="164">
        <v>10445</v>
      </c>
      <c r="C5986" s="163" t="s">
        <v>99</v>
      </c>
      <c r="D5986" s="164">
        <v>1</v>
      </c>
      <c r="E5986" s="7">
        <v>195</v>
      </c>
      <c r="F5986" s="7">
        <v>0</v>
      </c>
      <c r="G5986" s="7">
        <v>0</v>
      </c>
      <c r="H5986" s="7">
        <v>7.71</v>
      </c>
      <c r="I5986" s="7">
        <v>187.29</v>
      </c>
      <c r="J5986" s="7">
        <v>0</v>
      </c>
      <c r="K5986" s="7">
        <v>187.29</v>
      </c>
      <c r="L5986" s="164">
        <v>1</v>
      </c>
      <c r="M5986" s="16">
        <v>0</v>
      </c>
      <c r="N5986" s="13">
        <v>46193</v>
      </c>
    </row>
    <row r="5987" spans="1:14" x14ac:dyDescent="0.15">
      <c r="A5987" s="163" t="s">
        <v>853</v>
      </c>
      <c r="B5987" s="164">
        <v>10715</v>
      </c>
      <c r="C5987" s="163" t="s">
        <v>99</v>
      </c>
      <c r="D5987" s="164">
        <v>2</v>
      </c>
      <c r="E5987" s="7">
        <v>310</v>
      </c>
      <c r="F5987" s="7">
        <v>0</v>
      </c>
      <c r="G5987" s="7">
        <v>0</v>
      </c>
      <c r="H5987" s="7">
        <v>6.13</v>
      </c>
      <c r="I5987" s="7">
        <v>303.87</v>
      </c>
      <c r="J5987" s="7">
        <v>0</v>
      </c>
      <c r="K5987" s="7">
        <v>303.87</v>
      </c>
      <c r="L5987" s="164">
        <v>1</v>
      </c>
      <c r="M5987" s="16">
        <v>0</v>
      </c>
      <c r="N5987" s="13">
        <v>46193</v>
      </c>
    </row>
    <row r="5988" spans="1:14" x14ac:dyDescent="0.15">
      <c r="A5988" s="163" t="s">
        <v>551</v>
      </c>
      <c r="B5988" s="164">
        <v>10437</v>
      </c>
      <c r="C5988" s="163" t="s">
        <v>99</v>
      </c>
      <c r="D5988" s="164">
        <v>1</v>
      </c>
      <c r="E5988" s="7">
        <v>105</v>
      </c>
      <c r="F5988" s="7">
        <v>0</v>
      </c>
      <c r="G5988" s="7">
        <v>0</v>
      </c>
      <c r="H5988" s="7">
        <v>4.1500000000000004</v>
      </c>
      <c r="I5988" s="7">
        <v>100.85</v>
      </c>
      <c r="J5988" s="7">
        <v>0</v>
      </c>
      <c r="K5988" s="7">
        <v>100.85</v>
      </c>
      <c r="L5988" s="164">
        <v>1</v>
      </c>
      <c r="M5988" s="16">
        <v>0</v>
      </c>
      <c r="N5988" s="13">
        <v>46193</v>
      </c>
    </row>
    <row r="5989" spans="1:14" x14ac:dyDescent="0.15">
      <c r="A5989" s="163" t="s">
        <v>593</v>
      </c>
      <c r="B5989" s="164">
        <v>10438</v>
      </c>
      <c r="C5989" s="163" t="s">
        <v>99</v>
      </c>
      <c r="D5989" s="164">
        <v>1</v>
      </c>
      <c r="E5989" s="7">
        <v>95</v>
      </c>
      <c r="F5989" s="7">
        <v>0</v>
      </c>
      <c r="G5989" s="7">
        <v>0</v>
      </c>
      <c r="H5989" s="7">
        <v>0</v>
      </c>
      <c r="I5989" s="7">
        <v>95</v>
      </c>
      <c r="J5989" s="7">
        <v>0</v>
      </c>
      <c r="K5989" s="7">
        <v>95</v>
      </c>
      <c r="L5989" s="164">
        <v>1</v>
      </c>
      <c r="M5989" s="16">
        <v>0</v>
      </c>
      <c r="N5989" s="13">
        <v>46193</v>
      </c>
    </row>
    <row r="5990" spans="1:14" x14ac:dyDescent="0.15">
      <c r="A5990" s="163" t="s">
        <v>505</v>
      </c>
      <c r="B5990" s="164">
        <v>10470</v>
      </c>
      <c r="C5990" s="163" t="s">
        <v>5</v>
      </c>
      <c r="D5990" s="164">
        <v>2</v>
      </c>
      <c r="E5990" s="7">
        <v>550</v>
      </c>
      <c r="F5990" s="7">
        <v>0</v>
      </c>
      <c r="G5990" s="7">
        <v>0</v>
      </c>
      <c r="H5990" s="7">
        <v>0</v>
      </c>
      <c r="I5990" s="7">
        <v>550</v>
      </c>
      <c r="J5990" s="7">
        <v>0</v>
      </c>
      <c r="K5990" s="7">
        <v>550</v>
      </c>
      <c r="L5990" s="164">
        <v>1</v>
      </c>
      <c r="M5990" s="16">
        <v>0</v>
      </c>
      <c r="N5990" s="13">
        <v>46193</v>
      </c>
    </row>
    <row r="5991" spans="1:14" x14ac:dyDescent="0.15">
      <c r="A5991" s="163" t="s">
        <v>552</v>
      </c>
      <c r="B5991" s="164">
        <v>10211</v>
      </c>
      <c r="C5991" s="163" t="s">
        <v>491</v>
      </c>
      <c r="D5991" s="164">
        <v>1</v>
      </c>
      <c r="E5991" s="7">
        <v>265</v>
      </c>
      <c r="F5991" s="7">
        <v>0</v>
      </c>
      <c r="G5991" s="7">
        <v>0</v>
      </c>
      <c r="H5991" s="7">
        <v>0</v>
      </c>
      <c r="I5991" s="7">
        <v>265</v>
      </c>
      <c r="J5991" s="7">
        <v>0</v>
      </c>
      <c r="K5991" s="7">
        <v>265</v>
      </c>
      <c r="L5991" s="164">
        <v>1</v>
      </c>
      <c r="M5991" s="16">
        <v>0</v>
      </c>
      <c r="N5991" s="13">
        <v>46193</v>
      </c>
    </row>
    <row r="5992" spans="1:14" x14ac:dyDescent="0.15">
      <c r="A5992" s="163" t="s">
        <v>506</v>
      </c>
      <c r="B5992" s="164">
        <v>10221</v>
      </c>
      <c r="C5992" s="163" t="s">
        <v>491</v>
      </c>
      <c r="D5992" s="164">
        <v>1</v>
      </c>
      <c r="E5992" s="7">
        <v>255</v>
      </c>
      <c r="F5992" s="7">
        <v>0</v>
      </c>
      <c r="G5992" s="7">
        <v>0</v>
      </c>
      <c r="H5992" s="7">
        <v>17.95</v>
      </c>
      <c r="I5992" s="7">
        <v>237.05</v>
      </c>
      <c r="J5992" s="7">
        <v>0</v>
      </c>
      <c r="K5992" s="7">
        <v>237.05</v>
      </c>
      <c r="L5992" s="164">
        <v>1</v>
      </c>
      <c r="M5992" s="16">
        <v>0</v>
      </c>
      <c r="N5992" s="13">
        <v>46193</v>
      </c>
    </row>
    <row r="5993" spans="1:14" x14ac:dyDescent="0.15">
      <c r="A5993" s="163" t="s">
        <v>490</v>
      </c>
      <c r="B5993" s="164">
        <v>10223</v>
      </c>
      <c r="C5993" s="163" t="s">
        <v>491</v>
      </c>
      <c r="D5993" s="164">
        <v>2</v>
      </c>
      <c r="E5993" s="7">
        <v>550</v>
      </c>
      <c r="F5993" s="7">
        <v>0</v>
      </c>
      <c r="G5993" s="7">
        <v>0</v>
      </c>
      <c r="H5993" s="7">
        <v>0</v>
      </c>
      <c r="I5993" s="7">
        <v>550</v>
      </c>
      <c r="J5993" s="7">
        <v>0</v>
      </c>
      <c r="K5993" s="7">
        <v>550</v>
      </c>
      <c r="L5993" s="164">
        <v>1</v>
      </c>
      <c r="M5993" s="16">
        <v>0</v>
      </c>
      <c r="N5993" s="13">
        <v>46193</v>
      </c>
    </row>
    <row r="5994" spans="1:14" x14ac:dyDescent="0.15">
      <c r="A5994" s="163" t="s">
        <v>492</v>
      </c>
      <c r="B5994" s="164">
        <v>10216</v>
      </c>
      <c r="C5994" s="163" t="s">
        <v>491</v>
      </c>
      <c r="D5994" s="164">
        <v>1</v>
      </c>
      <c r="E5994" s="7">
        <v>245</v>
      </c>
      <c r="F5994" s="7">
        <v>0</v>
      </c>
      <c r="G5994" s="7">
        <v>0</v>
      </c>
      <c r="H5994" s="7">
        <v>0</v>
      </c>
      <c r="I5994" s="7">
        <v>245</v>
      </c>
      <c r="J5994" s="7">
        <v>0</v>
      </c>
      <c r="K5994" s="7">
        <v>245</v>
      </c>
      <c r="L5994" s="164">
        <v>1</v>
      </c>
      <c r="M5994" s="16">
        <v>0</v>
      </c>
      <c r="N5994" s="13">
        <v>46193</v>
      </c>
    </row>
    <row r="5995" spans="1:14" x14ac:dyDescent="0.15">
      <c r="A5995" s="163" t="s">
        <v>597</v>
      </c>
      <c r="B5995" s="164">
        <v>10215</v>
      </c>
      <c r="C5995" s="163" t="s">
        <v>491</v>
      </c>
      <c r="D5995" s="164">
        <v>1</v>
      </c>
      <c r="E5995" s="7">
        <v>225</v>
      </c>
      <c r="F5995" s="7">
        <v>0</v>
      </c>
      <c r="G5995" s="7">
        <v>0</v>
      </c>
      <c r="H5995" s="7">
        <v>0</v>
      </c>
      <c r="I5995" s="7">
        <v>225</v>
      </c>
      <c r="J5995" s="7">
        <v>0</v>
      </c>
      <c r="K5995" s="7">
        <v>225</v>
      </c>
      <c r="L5995" s="164">
        <v>1</v>
      </c>
      <c r="M5995" s="16">
        <v>0</v>
      </c>
      <c r="N5995" s="13">
        <v>46193</v>
      </c>
    </row>
    <row r="5996" spans="1:14" x14ac:dyDescent="0.15">
      <c r="A5996" s="163" t="s">
        <v>493</v>
      </c>
      <c r="B5996" s="164">
        <v>10264</v>
      </c>
      <c r="C5996" s="163" t="s">
        <v>9</v>
      </c>
      <c r="D5996" s="164">
        <v>6</v>
      </c>
      <c r="E5996" s="7">
        <v>1140</v>
      </c>
      <c r="F5996" s="7">
        <v>0</v>
      </c>
      <c r="G5996" s="7">
        <v>0</v>
      </c>
      <c r="H5996" s="7">
        <v>0</v>
      </c>
      <c r="I5996" s="7">
        <v>1140</v>
      </c>
      <c r="J5996" s="7">
        <v>0</v>
      </c>
      <c r="K5996" s="7">
        <v>1140</v>
      </c>
      <c r="L5996" s="164">
        <v>1</v>
      </c>
      <c r="M5996" s="16">
        <v>0</v>
      </c>
      <c r="N5996" s="13">
        <v>46193</v>
      </c>
    </row>
    <row r="5997" spans="1:14" x14ac:dyDescent="0.15">
      <c r="A5997" s="163" t="s">
        <v>686</v>
      </c>
      <c r="B5997" s="164">
        <v>10366</v>
      </c>
      <c r="C5997" s="163" t="s">
        <v>9</v>
      </c>
      <c r="D5997" s="164">
        <v>1</v>
      </c>
      <c r="E5997" s="7">
        <v>270</v>
      </c>
      <c r="F5997" s="7">
        <v>0</v>
      </c>
      <c r="G5997" s="7">
        <v>0</v>
      </c>
      <c r="H5997" s="7">
        <v>0</v>
      </c>
      <c r="I5997" s="7">
        <v>270</v>
      </c>
      <c r="J5997" s="7">
        <v>0</v>
      </c>
      <c r="K5997" s="7">
        <v>270</v>
      </c>
      <c r="L5997" s="164">
        <v>1</v>
      </c>
      <c r="M5997" s="16">
        <v>0</v>
      </c>
      <c r="N5997" s="13">
        <v>46193</v>
      </c>
    </row>
    <row r="5998" spans="1:14" x14ac:dyDescent="0.15">
      <c r="A5998" s="163" t="s">
        <v>507</v>
      </c>
      <c r="B5998" s="164">
        <v>10373</v>
      </c>
      <c r="C5998" s="163" t="s">
        <v>9</v>
      </c>
      <c r="D5998" s="164">
        <v>2</v>
      </c>
      <c r="E5998" s="7">
        <v>550</v>
      </c>
      <c r="F5998" s="7">
        <v>0</v>
      </c>
      <c r="G5998" s="7">
        <v>0</v>
      </c>
      <c r="H5998" s="7">
        <v>19.36</v>
      </c>
      <c r="I5998" s="7">
        <v>530.64</v>
      </c>
      <c r="J5998" s="7">
        <v>0</v>
      </c>
      <c r="K5998" s="7">
        <v>530.64</v>
      </c>
      <c r="L5998" s="164">
        <v>1</v>
      </c>
      <c r="M5998" s="16">
        <v>0</v>
      </c>
      <c r="N5998" s="13">
        <v>46193</v>
      </c>
    </row>
    <row r="5999" spans="1:14" x14ac:dyDescent="0.15">
      <c r="A5999" s="163" t="s">
        <v>526</v>
      </c>
      <c r="B5999" s="164">
        <v>10363</v>
      </c>
      <c r="C5999" s="163" t="s">
        <v>9</v>
      </c>
      <c r="D5999" s="164">
        <v>2</v>
      </c>
      <c r="E5999" s="7">
        <v>530</v>
      </c>
      <c r="F5999" s="7">
        <v>0</v>
      </c>
      <c r="G5999" s="7">
        <v>0</v>
      </c>
      <c r="H5999" s="7">
        <v>10.48</v>
      </c>
      <c r="I5999" s="7">
        <v>519.52</v>
      </c>
      <c r="J5999" s="7">
        <v>0</v>
      </c>
      <c r="K5999" s="7">
        <v>519.52</v>
      </c>
      <c r="L5999" s="164">
        <v>1</v>
      </c>
      <c r="M5999" s="16">
        <v>0</v>
      </c>
      <c r="N5999" s="13">
        <v>46193</v>
      </c>
    </row>
    <row r="6000" spans="1:14" x14ac:dyDescent="0.15">
      <c r="A6000" s="163" t="s">
        <v>652</v>
      </c>
      <c r="B6000" s="164">
        <v>10007</v>
      </c>
      <c r="C6000" s="163" t="s">
        <v>9</v>
      </c>
      <c r="D6000" s="164">
        <v>1</v>
      </c>
      <c r="E6000" s="7">
        <v>275</v>
      </c>
      <c r="F6000" s="7">
        <v>0</v>
      </c>
      <c r="G6000" s="7">
        <v>0</v>
      </c>
      <c r="H6000" s="7">
        <v>0</v>
      </c>
      <c r="I6000" s="7">
        <v>275</v>
      </c>
      <c r="J6000" s="7">
        <v>0</v>
      </c>
      <c r="K6000" s="7">
        <v>275</v>
      </c>
      <c r="L6000" s="164">
        <v>1</v>
      </c>
      <c r="M6000" s="16">
        <v>0</v>
      </c>
      <c r="N6000" s="13">
        <v>46193</v>
      </c>
    </row>
    <row r="6001" spans="1:14" x14ac:dyDescent="0.15">
      <c r="A6001" s="163" t="s">
        <v>509</v>
      </c>
      <c r="B6001" s="164">
        <v>10364</v>
      </c>
      <c r="C6001" s="163" t="s">
        <v>9</v>
      </c>
      <c r="D6001" s="164">
        <v>2</v>
      </c>
      <c r="E6001" s="7">
        <v>660</v>
      </c>
      <c r="F6001" s="7">
        <v>0</v>
      </c>
      <c r="G6001" s="7">
        <v>0</v>
      </c>
      <c r="H6001" s="7">
        <v>13.05</v>
      </c>
      <c r="I6001" s="7">
        <v>646.95000000000005</v>
      </c>
      <c r="J6001" s="7">
        <v>0</v>
      </c>
      <c r="K6001" s="7">
        <v>646.95000000000005</v>
      </c>
      <c r="L6001" s="164">
        <v>1</v>
      </c>
      <c r="M6001" s="16">
        <v>0</v>
      </c>
      <c r="N6001" s="13">
        <v>46193</v>
      </c>
    </row>
    <row r="6002" spans="1:14" x14ac:dyDescent="0.15">
      <c r="A6002" s="163" t="s">
        <v>802</v>
      </c>
      <c r="B6002" s="164">
        <v>10365</v>
      </c>
      <c r="C6002" s="163" t="s">
        <v>9</v>
      </c>
      <c r="D6002" s="164">
        <v>1</v>
      </c>
      <c r="E6002" s="7">
        <v>320</v>
      </c>
      <c r="F6002" s="7">
        <v>0</v>
      </c>
      <c r="G6002" s="7">
        <v>0</v>
      </c>
      <c r="H6002" s="7">
        <v>0</v>
      </c>
      <c r="I6002" s="7">
        <v>320</v>
      </c>
      <c r="J6002" s="7">
        <v>0</v>
      </c>
      <c r="K6002" s="7">
        <v>320</v>
      </c>
      <c r="L6002" s="164">
        <v>1</v>
      </c>
      <c r="M6002" s="16">
        <v>0</v>
      </c>
      <c r="N6002" s="13">
        <v>46193</v>
      </c>
    </row>
    <row r="6003" spans="1:14" x14ac:dyDescent="0.15">
      <c r="A6003" s="163" t="s">
        <v>630</v>
      </c>
      <c r="B6003" s="164">
        <v>10374</v>
      </c>
      <c r="C6003" s="163" t="s">
        <v>9</v>
      </c>
      <c r="D6003" s="164">
        <v>1</v>
      </c>
      <c r="E6003" s="7">
        <v>275</v>
      </c>
      <c r="F6003" s="7">
        <v>0</v>
      </c>
      <c r="G6003" s="7">
        <v>0</v>
      </c>
      <c r="H6003" s="7">
        <v>0</v>
      </c>
      <c r="I6003" s="7">
        <v>275</v>
      </c>
      <c r="J6003" s="7">
        <v>0</v>
      </c>
      <c r="K6003" s="7">
        <v>275</v>
      </c>
      <c r="L6003" s="164">
        <v>1</v>
      </c>
      <c r="M6003" s="16">
        <v>0</v>
      </c>
      <c r="N6003" s="13">
        <v>46193</v>
      </c>
    </row>
    <row r="6004" spans="1:14" x14ac:dyDescent="0.15">
      <c r="A6004" s="163" t="s">
        <v>495</v>
      </c>
      <c r="B6004" s="164">
        <v>10354</v>
      </c>
      <c r="C6004" s="163" t="s">
        <v>19</v>
      </c>
      <c r="D6004" s="164">
        <v>2</v>
      </c>
      <c r="E6004" s="7">
        <v>700</v>
      </c>
      <c r="F6004" s="7">
        <v>0</v>
      </c>
      <c r="G6004" s="7">
        <v>0</v>
      </c>
      <c r="H6004" s="7">
        <v>13.84</v>
      </c>
      <c r="I6004" s="7">
        <v>686.16</v>
      </c>
      <c r="J6004" s="7">
        <v>0</v>
      </c>
      <c r="K6004" s="7">
        <v>686.16</v>
      </c>
      <c r="L6004" s="164">
        <v>1</v>
      </c>
      <c r="M6004" s="16">
        <v>0</v>
      </c>
      <c r="N6004" s="13">
        <v>46193</v>
      </c>
    </row>
    <row r="6005" spans="1:14" x14ac:dyDescent="0.15">
      <c r="A6005" s="163" t="s">
        <v>510</v>
      </c>
      <c r="B6005" s="164">
        <v>10043</v>
      </c>
      <c r="C6005" s="163" t="s">
        <v>19</v>
      </c>
      <c r="D6005" s="164">
        <v>1</v>
      </c>
      <c r="E6005" s="7">
        <v>310</v>
      </c>
      <c r="F6005" s="7">
        <v>0</v>
      </c>
      <c r="G6005" s="7">
        <v>0</v>
      </c>
      <c r="H6005" s="7">
        <v>0</v>
      </c>
      <c r="I6005" s="7">
        <v>310</v>
      </c>
      <c r="J6005" s="7">
        <v>0</v>
      </c>
      <c r="K6005" s="7">
        <v>310</v>
      </c>
      <c r="L6005" s="164">
        <v>1</v>
      </c>
      <c r="M6005" s="16">
        <v>0</v>
      </c>
      <c r="N6005" s="13">
        <v>46193</v>
      </c>
    </row>
    <row r="6006" spans="1:14" x14ac:dyDescent="0.15">
      <c r="A6006" s="163" t="s">
        <v>496</v>
      </c>
      <c r="B6006" s="164">
        <v>10360</v>
      </c>
      <c r="C6006" s="163" t="s">
        <v>19</v>
      </c>
      <c r="D6006" s="164">
        <v>3</v>
      </c>
      <c r="E6006" s="7">
        <v>1155</v>
      </c>
      <c r="F6006" s="7">
        <v>0</v>
      </c>
      <c r="G6006" s="7">
        <v>0</v>
      </c>
      <c r="H6006" s="7">
        <v>27.09</v>
      </c>
      <c r="I6006" s="7">
        <v>1127.9100000000001</v>
      </c>
      <c r="J6006" s="7">
        <v>0</v>
      </c>
      <c r="K6006" s="7">
        <v>1127.9100000000001</v>
      </c>
      <c r="L6006" s="164">
        <v>1</v>
      </c>
      <c r="M6006" s="16">
        <v>0</v>
      </c>
      <c r="N6006" s="13">
        <v>46193</v>
      </c>
    </row>
    <row r="6007" spans="1:14" x14ac:dyDescent="0.15">
      <c r="A6007" s="163" t="s">
        <v>498</v>
      </c>
      <c r="B6007" s="164">
        <v>10356</v>
      </c>
      <c r="C6007" s="163" t="s">
        <v>19</v>
      </c>
      <c r="D6007" s="164">
        <v>1</v>
      </c>
      <c r="E6007" s="7">
        <v>360</v>
      </c>
      <c r="F6007" s="7">
        <v>0</v>
      </c>
      <c r="G6007" s="7">
        <v>0</v>
      </c>
      <c r="H6007" s="7">
        <v>29.48</v>
      </c>
      <c r="I6007" s="7">
        <v>330.52</v>
      </c>
      <c r="J6007" s="7">
        <v>0</v>
      </c>
      <c r="K6007" s="7">
        <v>330.52</v>
      </c>
      <c r="L6007" s="164">
        <v>1</v>
      </c>
      <c r="M6007" s="16">
        <v>0</v>
      </c>
      <c r="N6007" s="13">
        <v>46193</v>
      </c>
    </row>
    <row r="6008" spans="1:14" x14ac:dyDescent="0.15">
      <c r="A6008" s="163" t="s">
        <v>546</v>
      </c>
      <c r="B6008" s="164">
        <v>10391</v>
      </c>
      <c r="C6008" s="163" t="s">
        <v>31</v>
      </c>
      <c r="D6008" s="164">
        <v>1</v>
      </c>
      <c r="E6008" s="7">
        <v>325</v>
      </c>
      <c r="F6008" s="7">
        <v>0</v>
      </c>
      <c r="G6008" s="7">
        <v>0</v>
      </c>
      <c r="H6008" s="7">
        <v>43.65</v>
      </c>
      <c r="I6008" s="7">
        <v>281.35000000000002</v>
      </c>
      <c r="J6008" s="7">
        <v>0</v>
      </c>
      <c r="K6008" s="7">
        <v>281.35000000000002</v>
      </c>
      <c r="L6008" s="164">
        <v>1</v>
      </c>
      <c r="M6008" s="16">
        <v>0</v>
      </c>
      <c r="N6008" s="13">
        <v>46193</v>
      </c>
    </row>
    <row r="6009" spans="1:14" x14ac:dyDescent="0.15">
      <c r="A6009" s="163" t="s">
        <v>512</v>
      </c>
      <c r="B6009" s="164">
        <v>10427</v>
      </c>
      <c r="C6009" s="163" t="s">
        <v>12</v>
      </c>
      <c r="D6009" s="164">
        <v>1</v>
      </c>
      <c r="E6009" s="7">
        <v>359</v>
      </c>
      <c r="F6009" s="7">
        <v>0</v>
      </c>
      <c r="G6009" s="7">
        <v>0</v>
      </c>
      <c r="H6009" s="7">
        <v>0</v>
      </c>
      <c r="I6009" s="7">
        <v>359</v>
      </c>
      <c r="J6009" s="7">
        <v>0</v>
      </c>
      <c r="K6009" s="7">
        <v>359</v>
      </c>
      <c r="L6009" s="164">
        <v>1</v>
      </c>
      <c r="M6009" s="16">
        <v>0</v>
      </c>
      <c r="N6009" s="13">
        <v>46193</v>
      </c>
    </row>
    <row r="6010" spans="1:14" x14ac:dyDescent="0.15">
      <c r="A6010" s="163" t="s">
        <v>617</v>
      </c>
      <c r="B6010" s="164">
        <v>10428</v>
      </c>
      <c r="C6010" s="163" t="s">
        <v>12</v>
      </c>
      <c r="D6010" s="164">
        <v>1</v>
      </c>
      <c r="E6010" s="7">
        <v>349</v>
      </c>
      <c r="F6010" s="7">
        <v>0</v>
      </c>
      <c r="G6010" s="7">
        <v>0</v>
      </c>
      <c r="H6010" s="7">
        <v>0</v>
      </c>
      <c r="I6010" s="7">
        <v>349</v>
      </c>
      <c r="J6010" s="7">
        <v>0</v>
      </c>
      <c r="K6010" s="7">
        <v>349</v>
      </c>
      <c r="L6010" s="164">
        <v>1</v>
      </c>
      <c r="M6010" s="16">
        <v>0</v>
      </c>
      <c r="N6010" s="13">
        <v>46193</v>
      </c>
    </row>
    <row r="6011" spans="1:14" x14ac:dyDescent="0.15">
      <c r="A6011" s="163" t="s">
        <v>563</v>
      </c>
      <c r="B6011" s="164">
        <v>10432</v>
      </c>
      <c r="C6011" s="163" t="s">
        <v>13</v>
      </c>
      <c r="D6011" s="164">
        <v>2</v>
      </c>
      <c r="E6011" s="7">
        <v>630</v>
      </c>
      <c r="F6011" s="7">
        <v>0</v>
      </c>
      <c r="G6011" s="7">
        <v>0</v>
      </c>
      <c r="H6011" s="7">
        <v>0</v>
      </c>
      <c r="I6011" s="7">
        <v>630</v>
      </c>
      <c r="J6011" s="7">
        <v>0</v>
      </c>
      <c r="K6011" s="7">
        <v>630</v>
      </c>
      <c r="L6011" s="164">
        <v>1</v>
      </c>
      <c r="M6011" s="16">
        <v>0</v>
      </c>
      <c r="N6011" s="13">
        <v>46193</v>
      </c>
    </row>
    <row r="6012" spans="1:14" x14ac:dyDescent="0.15">
      <c r="A6012" s="163" t="s">
        <v>591</v>
      </c>
      <c r="B6012" s="164">
        <v>10509</v>
      </c>
      <c r="C6012" s="163" t="s">
        <v>79</v>
      </c>
      <c r="D6012" s="164">
        <v>1</v>
      </c>
      <c r="E6012" s="7">
        <v>320</v>
      </c>
      <c r="F6012" s="7">
        <v>0</v>
      </c>
      <c r="G6012" s="7">
        <v>0</v>
      </c>
      <c r="H6012" s="7">
        <v>26.21</v>
      </c>
      <c r="I6012" s="7">
        <v>293.79000000000002</v>
      </c>
      <c r="J6012" s="7">
        <v>0</v>
      </c>
      <c r="K6012" s="7">
        <v>293.79000000000002</v>
      </c>
      <c r="L6012" s="164">
        <v>1</v>
      </c>
      <c r="M6012" s="16">
        <v>0</v>
      </c>
      <c r="N6012" s="13">
        <v>46193</v>
      </c>
    </row>
    <row r="6013" spans="1:14" x14ac:dyDescent="0.15">
      <c r="A6013" s="163" t="s">
        <v>370</v>
      </c>
      <c r="B6013" s="164">
        <v>10175</v>
      </c>
      <c r="C6013" s="163" t="s">
        <v>462</v>
      </c>
      <c r="D6013" s="164">
        <v>1</v>
      </c>
      <c r="E6013" s="7">
        <v>220</v>
      </c>
      <c r="F6013" s="7">
        <v>0</v>
      </c>
      <c r="G6013" s="7">
        <v>0</v>
      </c>
      <c r="H6013" s="7">
        <v>0</v>
      </c>
      <c r="I6013" s="7">
        <v>220</v>
      </c>
      <c r="J6013" s="7">
        <v>0</v>
      </c>
      <c r="K6013" s="7">
        <v>220</v>
      </c>
      <c r="L6013" s="164">
        <v>1</v>
      </c>
      <c r="M6013" s="16">
        <v>0</v>
      </c>
      <c r="N6013" s="13">
        <v>46193</v>
      </c>
    </row>
    <row r="6014" spans="1:14" x14ac:dyDescent="0.15">
      <c r="A6014" s="163" t="s">
        <v>400</v>
      </c>
      <c r="B6014" s="164">
        <v>10923</v>
      </c>
      <c r="C6014" s="163" t="s">
        <v>727</v>
      </c>
      <c r="D6014" s="164">
        <v>1</v>
      </c>
      <c r="E6014" s="7">
        <v>159</v>
      </c>
      <c r="F6014" s="7">
        <v>0</v>
      </c>
      <c r="G6014" s="7">
        <v>0</v>
      </c>
      <c r="H6014" s="7">
        <v>0</v>
      </c>
      <c r="I6014" s="7">
        <v>159</v>
      </c>
      <c r="J6014" s="7">
        <v>0</v>
      </c>
      <c r="K6014" s="7">
        <v>159</v>
      </c>
      <c r="L6014" s="164">
        <v>1</v>
      </c>
      <c r="M6014" s="16">
        <v>0</v>
      </c>
      <c r="N6014" s="13">
        <v>46193</v>
      </c>
    </row>
    <row r="6015" spans="1:14" x14ac:dyDescent="0.15">
      <c r="A6015" s="163" t="s">
        <v>822</v>
      </c>
      <c r="B6015" s="164">
        <v>10414</v>
      </c>
      <c r="C6015" s="163" t="s">
        <v>399</v>
      </c>
      <c r="D6015" s="164">
        <v>1</v>
      </c>
      <c r="E6015" s="7">
        <v>0</v>
      </c>
      <c r="F6015" s="7">
        <v>0</v>
      </c>
      <c r="G6015" s="7">
        <v>0</v>
      </c>
      <c r="H6015" s="7">
        <v>0</v>
      </c>
      <c r="I6015" s="7">
        <v>0</v>
      </c>
      <c r="J6015" s="7">
        <v>0</v>
      </c>
      <c r="K6015" s="7">
        <v>0</v>
      </c>
      <c r="L6015" s="164">
        <v>0</v>
      </c>
      <c r="M6015" s="16">
        <v>0</v>
      </c>
      <c r="N6015" s="13">
        <v>46193</v>
      </c>
    </row>
    <row r="6016" spans="1:14" x14ac:dyDescent="0.15">
      <c r="A6016" s="163" t="s">
        <v>928</v>
      </c>
      <c r="B6016" s="164">
        <v>10989</v>
      </c>
      <c r="C6016" s="163" t="s">
        <v>727</v>
      </c>
      <c r="D6016" s="164">
        <v>3</v>
      </c>
      <c r="E6016" s="7">
        <v>0</v>
      </c>
      <c r="F6016" s="7">
        <v>0</v>
      </c>
      <c r="G6016" s="7">
        <v>0</v>
      </c>
      <c r="H6016" s="7">
        <v>0</v>
      </c>
      <c r="I6016" s="7">
        <v>0</v>
      </c>
      <c r="J6016" s="7">
        <v>0</v>
      </c>
      <c r="K6016" s="7">
        <v>0</v>
      </c>
      <c r="L6016" s="164">
        <v>0</v>
      </c>
      <c r="M6016" s="16">
        <v>0</v>
      </c>
      <c r="N6016" s="13">
        <v>46193</v>
      </c>
    </row>
    <row r="6017" spans="1:14" x14ac:dyDescent="0.15">
      <c r="A6017" s="163" t="s">
        <v>433</v>
      </c>
      <c r="B6017" s="164">
        <v>10405</v>
      </c>
      <c r="C6017" s="163" t="s">
        <v>399</v>
      </c>
      <c r="D6017" s="164">
        <v>1</v>
      </c>
      <c r="E6017" s="7">
        <v>0</v>
      </c>
      <c r="F6017" s="7">
        <v>0</v>
      </c>
      <c r="G6017" s="7">
        <v>0</v>
      </c>
      <c r="H6017" s="7">
        <v>0</v>
      </c>
      <c r="I6017" s="7">
        <v>0</v>
      </c>
      <c r="J6017" s="7">
        <v>0</v>
      </c>
      <c r="K6017" s="7">
        <v>0</v>
      </c>
      <c r="L6017" s="164">
        <v>0</v>
      </c>
      <c r="M6017" s="16">
        <v>0</v>
      </c>
      <c r="N6017" s="13">
        <v>46193</v>
      </c>
    </row>
    <row r="6018" spans="1:14" x14ac:dyDescent="0.15">
      <c r="A6018" s="163" t="s">
        <v>846</v>
      </c>
      <c r="B6018" s="164">
        <v>106411111111</v>
      </c>
      <c r="C6018" s="163" t="s">
        <v>462</v>
      </c>
      <c r="D6018" s="164">
        <v>1</v>
      </c>
      <c r="E6018" s="7">
        <v>280</v>
      </c>
      <c r="F6018" s="7">
        <v>0</v>
      </c>
      <c r="G6018" s="7">
        <v>0</v>
      </c>
      <c r="H6018" s="7">
        <v>0</v>
      </c>
      <c r="I6018" s="7">
        <v>280</v>
      </c>
      <c r="J6018" s="7">
        <v>0</v>
      </c>
      <c r="K6018" s="7">
        <v>280</v>
      </c>
      <c r="L6018" s="164">
        <v>1</v>
      </c>
      <c r="M6018" s="16">
        <v>0</v>
      </c>
      <c r="N6018" s="13">
        <v>46193</v>
      </c>
    </row>
    <row r="6019" spans="1:14" x14ac:dyDescent="0.15">
      <c r="A6019" s="163" t="s">
        <v>500</v>
      </c>
      <c r="B6019" s="164">
        <v>10494</v>
      </c>
      <c r="C6019" s="163" t="s">
        <v>98</v>
      </c>
      <c r="D6019" s="164">
        <v>2</v>
      </c>
      <c r="E6019" s="7">
        <v>76</v>
      </c>
      <c r="F6019" s="7">
        <v>0</v>
      </c>
      <c r="G6019" s="7">
        <v>0</v>
      </c>
      <c r="H6019" s="7">
        <v>6.68</v>
      </c>
      <c r="I6019" s="7">
        <v>69.319999999999993</v>
      </c>
      <c r="J6019" s="7">
        <v>0</v>
      </c>
      <c r="K6019" s="7">
        <v>69.319999999999993</v>
      </c>
      <c r="L6019" s="164">
        <v>1</v>
      </c>
      <c r="M6019" s="16">
        <v>0</v>
      </c>
      <c r="N6019" s="13">
        <v>46193</v>
      </c>
    </row>
    <row r="6020" spans="1:14" x14ac:dyDescent="0.15">
      <c r="A6020" s="163" t="s">
        <v>838</v>
      </c>
      <c r="B6020" s="164">
        <v>10538</v>
      </c>
      <c r="C6020" s="163" t="s">
        <v>399</v>
      </c>
      <c r="D6020" s="164">
        <v>2</v>
      </c>
      <c r="E6020" s="7">
        <v>0</v>
      </c>
      <c r="F6020" s="7">
        <v>0</v>
      </c>
      <c r="G6020" s="7">
        <v>0</v>
      </c>
      <c r="H6020" s="7">
        <v>0</v>
      </c>
      <c r="I6020" s="7">
        <v>0</v>
      </c>
      <c r="J6020" s="7">
        <v>0</v>
      </c>
      <c r="K6020" s="7">
        <v>0</v>
      </c>
      <c r="L6020" s="164">
        <v>0</v>
      </c>
      <c r="M6020" s="16">
        <v>0</v>
      </c>
      <c r="N6020" s="13">
        <v>46193</v>
      </c>
    </row>
    <row r="6021" spans="1:14" x14ac:dyDescent="0.15">
      <c r="A6021" s="163" t="s">
        <v>605</v>
      </c>
      <c r="B6021" s="164">
        <v>10425</v>
      </c>
      <c r="C6021" s="163" t="s">
        <v>399</v>
      </c>
      <c r="D6021" s="164">
        <v>1</v>
      </c>
      <c r="E6021" s="7">
        <v>0</v>
      </c>
      <c r="F6021" s="7">
        <v>0</v>
      </c>
      <c r="G6021" s="7">
        <v>0</v>
      </c>
      <c r="H6021" s="7">
        <v>0</v>
      </c>
      <c r="I6021" s="7">
        <v>0</v>
      </c>
      <c r="J6021" s="7">
        <v>0</v>
      </c>
      <c r="K6021" s="7">
        <v>0</v>
      </c>
      <c r="L6021" s="164">
        <v>0</v>
      </c>
      <c r="M6021" s="16">
        <v>0</v>
      </c>
      <c r="N6021" s="13">
        <v>46193</v>
      </c>
    </row>
    <row r="6022" spans="1:14" x14ac:dyDescent="0.15">
      <c r="A6022" s="163" t="s">
        <v>905</v>
      </c>
      <c r="B6022" s="164">
        <v>10003</v>
      </c>
      <c r="C6022" s="163" t="s">
        <v>98</v>
      </c>
      <c r="D6022" s="164">
        <v>1</v>
      </c>
      <c r="E6022" s="7">
        <v>28</v>
      </c>
      <c r="F6022" s="7">
        <v>0</v>
      </c>
      <c r="G6022" s="7">
        <v>0</v>
      </c>
      <c r="H6022" s="7">
        <v>0</v>
      </c>
      <c r="I6022" s="7">
        <v>28</v>
      </c>
      <c r="J6022" s="7">
        <v>0</v>
      </c>
      <c r="K6022" s="7">
        <v>28</v>
      </c>
      <c r="L6022" s="164">
        <v>1</v>
      </c>
      <c r="M6022" s="16">
        <v>0</v>
      </c>
      <c r="N6022" s="13">
        <v>46193</v>
      </c>
    </row>
    <row r="6023" spans="1:14" x14ac:dyDescent="0.15">
      <c r="A6023" s="163" t="s">
        <v>429</v>
      </c>
      <c r="B6023" s="164">
        <v>10632</v>
      </c>
      <c r="C6023" s="163" t="s">
        <v>727</v>
      </c>
      <c r="D6023" s="164">
        <v>1</v>
      </c>
      <c r="E6023" s="7">
        <v>159</v>
      </c>
      <c r="F6023" s="7">
        <v>0</v>
      </c>
      <c r="G6023" s="7">
        <v>0</v>
      </c>
      <c r="H6023" s="7">
        <v>21.35</v>
      </c>
      <c r="I6023" s="7">
        <v>137.65</v>
      </c>
      <c r="J6023" s="7">
        <v>0</v>
      </c>
      <c r="K6023" s="7">
        <v>137.65</v>
      </c>
      <c r="L6023" s="164">
        <v>1</v>
      </c>
      <c r="M6023" s="16">
        <v>0</v>
      </c>
      <c r="N6023" s="13">
        <v>46193</v>
      </c>
    </row>
    <row r="6024" spans="1:14" x14ac:dyDescent="0.15">
      <c r="A6024" s="163" t="s">
        <v>466</v>
      </c>
      <c r="B6024" s="164">
        <v>10749</v>
      </c>
      <c r="C6024" s="163" t="s">
        <v>727</v>
      </c>
      <c r="D6024" s="164">
        <v>5</v>
      </c>
      <c r="E6024" s="7">
        <v>895</v>
      </c>
      <c r="F6024" s="7">
        <v>0</v>
      </c>
      <c r="G6024" s="7">
        <v>0</v>
      </c>
      <c r="H6024" s="7">
        <v>31.59</v>
      </c>
      <c r="I6024" s="7">
        <v>863.41</v>
      </c>
      <c r="J6024" s="7">
        <v>0</v>
      </c>
      <c r="K6024" s="7">
        <v>863.41</v>
      </c>
      <c r="L6024" s="164">
        <v>1</v>
      </c>
      <c r="M6024" s="16">
        <v>0</v>
      </c>
      <c r="N6024" s="13">
        <v>46194</v>
      </c>
    </row>
    <row r="6025" spans="1:14" x14ac:dyDescent="0.15">
      <c r="A6025" s="163" t="s">
        <v>478</v>
      </c>
      <c r="B6025" s="164">
        <v>10461</v>
      </c>
      <c r="C6025" s="163" t="s">
        <v>38</v>
      </c>
      <c r="D6025" s="164">
        <v>1</v>
      </c>
      <c r="E6025" s="7">
        <v>275</v>
      </c>
      <c r="F6025" s="7">
        <v>0</v>
      </c>
      <c r="G6025" s="7">
        <v>0</v>
      </c>
      <c r="H6025" s="7">
        <v>0</v>
      </c>
      <c r="I6025" s="7">
        <v>275</v>
      </c>
      <c r="J6025" s="7">
        <v>0</v>
      </c>
      <c r="K6025" s="7">
        <v>275</v>
      </c>
      <c r="L6025" s="164">
        <v>1</v>
      </c>
      <c r="M6025" s="16">
        <v>0</v>
      </c>
      <c r="N6025" s="13">
        <v>46194</v>
      </c>
    </row>
    <row r="6026" spans="1:14" x14ac:dyDescent="0.15">
      <c r="A6026" s="163" t="s">
        <v>615</v>
      </c>
      <c r="B6026" s="164">
        <v>10462</v>
      </c>
      <c r="C6026" s="163" t="s">
        <v>38</v>
      </c>
      <c r="D6026" s="164">
        <v>1</v>
      </c>
      <c r="E6026" s="7">
        <v>410</v>
      </c>
      <c r="F6026" s="7">
        <v>0</v>
      </c>
      <c r="G6026" s="7">
        <v>0</v>
      </c>
      <c r="H6026" s="7">
        <v>14.38</v>
      </c>
      <c r="I6026" s="7">
        <v>395.62</v>
      </c>
      <c r="J6026" s="7">
        <v>0</v>
      </c>
      <c r="K6026" s="7">
        <v>395.62</v>
      </c>
      <c r="L6026" s="164">
        <v>1</v>
      </c>
      <c r="M6026" s="16">
        <v>0</v>
      </c>
      <c r="N6026" s="13">
        <v>46194</v>
      </c>
    </row>
    <row r="6027" spans="1:14" x14ac:dyDescent="0.15">
      <c r="A6027" s="163" t="s">
        <v>674</v>
      </c>
      <c r="B6027" s="164">
        <v>10574</v>
      </c>
      <c r="C6027" s="163" t="s">
        <v>399</v>
      </c>
      <c r="D6027" s="164">
        <v>1</v>
      </c>
      <c r="E6027" s="7">
        <v>0</v>
      </c>
      <c r="F6027" s="7">
        <v>0</v>
      </c>
      <c r="G6027" s="7">
        <v>0</v>
      </c>
      <c r="H6027" s="7">
        <v>0</v>
      </c>
      <c r="I6027" s="7">
        <v>0</v>
      </c>
      <c r="J6027" s="7">
        <v>0</v>
      </c>
      <c r="K6027" s="7">
        <v>0</v>
      </c>
      <c r="L6027" s="164">
        <v>0</v>
      </c>
      <c r="M6027" s="16">
        <v>0</v>
      </c>
      <c r="N6027" s="13">
        <v>46194</v>
      </c>
    </row>
    <row r="6028" spans="1:14" x14ac:dyDescent="0.15">
      <c r="A6028" s="163" t="s">
        <v>518</v>
      </c>
      <c r="B6028" s="164">
        <v>10145</v>
      </c>
      <c r="C6028" s="163" t="s">
        <v>519</v>
      </c>
      <c r="D6028" s="164">
        <v>1</v>
      </c>
      <c r="E6028" s="7">
        <v>370</v>
      </c>
      <c r="F6028" s="7">
        <v>0</v>
      </c>
      <c r="G6028" s="7">
        <v>0</v>
      </c>
      <c r="H6028" s="7">
        <v>0</v>
      </c>
      <c r="I6028" s="7">
        <v>370</v>
      </c>
      <c r="J6028" s="7">
        <v>0</v>
      </c>
      <c r="K6028" s="7">
        <v>370</v>
      </c>
      <c r="L6028" s="164">
        <v>1</v>
      </c>
      <c r="M6028" s="16">
        <v>0</v>
      </c>
      <c r="N6028" s="13">
        <v>46194</v>
      </c>
    </row>
    <row r="6029" spans="1:14" x14ac:dyDescent="0.15">
      <c r="A6029" s="163" t="s">
        <v>503</v>
      </c>
      <c r="B6029" s="164">
        <v>10044</v>
      </c>
      <c r="C6029" s="163" t="s">
        <v>481</v>
      </c>
      <c r="D6029" s="164">
        <v>2</v>
      </c>
      <c r="E6029" s="7">
        <v>520</v>
      </c>
      <c r="F6029" s="7">
        <v>0</v>
      </c>
      <c r="G6029" s="7">
        <v>0</v>
      </c>
      <c r="H6029" s="7">
        <v>0</v>
      </c>
      <c r="I6029" s="7">
        <v>520</v>
      </c>
      <c r="J6029" s="7">
        <v>0</v>
      </c>
      <c r="K6029" s="7">
        <v>520</v>
      </c>
      <c r="L6029" s="164">
        <v>1</v>
      </c>
      <c r="M6029" s="16">
        <v>0</v>
      </c>
      <c r="N6029" s="13">
        <v>46194</v>
      </c>
    </row>
    <row r="6030" spans="1:14" x14ac:dyDescent="0.15">
      <c r="A6030" s="163" t="s">
        <v>576</v>
      </c>
      <c r="B6030" s="164">
        <v>10111</v>
      </c>
      <c r="C6030" s="163" t="s">
        <v>483</v>
      </c>
      <c r="D6030" s="164">
        <v>1</v>
      </c>
      <c r="E6030" s="7">
        <v>355</v>
      </c>
      <c r="F6030" s="7">
        <v>0</v>
      </c>
      <c r="G6030" s="7">
        <v>0</v>
      </c>
      <c r="H6030" s="7">
        <v>0</v>
      </c>
      <c r="I6030" s="7">
        <v>355</v>
      </c>
      <c r="J6030" s="7">
        <v>0</v>
      </c>
      <c r="K6030" s="7">
        <v>355</v>
      </c>
      <c r="L6030" s="164">
        <v>1</v>
      </c>
      <c r="M6030" s="16">
        <v>0</v>
      </c>
      <c r="N6030" s="13">
        <v>46194</v>
      </c>
    </row>
    <row r="6031" spans="1:14" x14ac:dyDescent="0.15">
      <c r="A6031" s="163" t="s">
        <v>484</v>
      </c>
      <c r="B6031" s="164">
        <v>10108</v>
      </c>
      <c r="C6031" s="163" t="s">
        <v>483</v>
      </c>
      <c r="D6031" s="164">
        <v>1</v>
      </c>
      <c r="E6031" s="7">
        <v>355</v>
      </c>
      <c r="F6031" s="7">
        <v>0</v>
      </c>
      <c r="G6031" s="7">
        <v>0</v>
      </c>
      <c r="H6031" s="7">
        <v>0</v>
      </c>
      <c r="I6031" s="7">
        <v>355</v>
      </c>
      <c r="J6031" s="7">
        <v>0</v>
      </c>
      <c r="K6031" s="7">
        <v>355</v>
      </c>
      <c r="L6031" s="164">
        <v>1</v>
      </c>
      <c r="M6031" s="16">
        <v>0</v>
      </c>
      <c r="N6031" s="13">
        <v>46194</v>
      </c>
    </row>
    <row r="6032" spans="1:14" x14ac:dyDescent="0.15">
      <c r="A6032" s="163" t="s">
        <v>487</v>
      </c>
      <c r="B6032" s="164">
        <v>10442</v>
      </c>
      <c r="C6032" s="163" t="s">
        <v>99</v>
      </c>
      <c r="D6032" s="164">
        <v>3</v>
      </c>
      <c r="E6032" s="7">
        <v>249</v>
      </c>
      <c r="F6032" s="7">
        <v>0</v>
      </c>
      <c r="G6032" s="7">
        <v>0</v>
      </c>
      <c r="H6032" s="7">
        <v>11.84</v>
      </c>
      <c r="I6032" s="7">
        <v>237.16</v>
      </c>
      <c r="J6032" s="7">
        <v>0</v>
      </c>
      <c r="K6032" s="7">
        <v>237.16</v>
      </c>
      <c r="L6032" s="164">
        <v>1</v>
      </c>
      <c r="M6032" s="16">
        <v>0</v>
      </c>
      <c r="N6032" s="13">
        <v>46194</v>
      </c>
    </row>
    <row r="6033" spans="1:14" x14ac:dyDescent="0.15">
      <c r="A6033" s="163" t="s">
        <v>488</v>
      </c>
      <c r="B6033" s="164">
        <v>10440</v>
      </c>
      <c r="C6033" s="163" t="s">
        <v>99</v>
      </c>
      <c r="D6033" s="164">
        <v>1</v>
      </c>
      <c r="E6033" s="7">
        <v>88</v>
      </c>
      <c r="F6033" s="7">
        <v>0</v>
      </c>
      <c r="G6033" s="7">
        <v>0</v>
      </c>
      <c r="H6033" s="7">
        <v>0</v>
      </c>
      <c r="I6033" s="7">
        <v>88</v>
      </c>
      <c r="J6033" s="7">
        <v>0</v>
      </c>
      <c r="K6033" s="7">
        <v>88</v>
      </c>
      <c r="L6033" s="164">
        <v>1</v>
      </c>
      <c r="M6033" s="16">
        <v>0</v>
      </c>
      <c r="N6033" s="13">
        <v>46194</v>
      </c>
    </row>
    <row r="6034" spans="1:14" x14ac:dyDescent="0.15">
      <c r="A6034" s="163" t="s">
        <v>506</v>
      </c>
      <c r="B6034" s="164">
        <v>10221</v>
      </c>
      <c r="C6034" s="163" t="s">
        <v>491</v>
      </c>
      <c r="D6034" s="164">
        <v>1</v>
      </c>
      <c r="E6034" s="7">
        <v>255</v>
      </c>
      <c r="F6034" s="7">
        <v>0</v>
      </c>
      <c r="G6034" s="7">
        <v>0</v>
      </c>
      <c r="H6034" s="7">
        <v>0</v>
      </c>
      <c r="I6034" s="7">
        <v>255</v>
      </c>
      <c r="J6034" s="7">
        <v>0</v>
      </c>
      <c r="K6034" s="7">
        <v>255</v>
      </c>
      <c r="L6034" s="164">
        <v>1</v>
      </c>
      <c r="M6034" s="16">
        <v>0</v>
      </c>
      <c r="N6034" s="13">
        <v>46194</v>
      </c>
    </row>
    <row r="6035" spans="1:14" x14ac:dyDescent="0.15">
      <c r="A6035" s="163" t="s">
        <v>562</v>
      </c>
      <c r="B6035" s="164">
        <v>10218</v>
      </c>
      <c r="C6035" s="163" t="s">
        <v>491</v>
      </c>
      <c r="D6035" s="164">
        <v>1</v>
      </c>
      <c r="E6035" s="7">
        <v>245</v>
      </c>
      <c r="F6035" s="7">
        <v>0</v>
      </c>
      <c r="G6035" s="7">
        <v>0</v>
      </c>
      <c r="H6035" s="7">
        <v>8.59</v>
      </c>
      <c r="I6035" s="7">
        <v>236.41</v>
      </c>
      <c r="J6035" s="7">
        <v>0</v>
      </c>
      <c r="K6035" s="7">
        <v>236.41</v>
      </c>
      <c r="L6035" s="164">
        <v>1</v>
      </c>
      <c r="M6035" s="16">
        <v>0</v>
      </c>
      <c r="N6035" s="13">
        <v>46194</v>
      </c>
    </row>
    <row r="6036" spans="1:14" x14ac:dyDescent="0.15">
      <c r="A6036" s="163" t="s">
        <v>490</v>
      </c>
      <c r="B6036" s="164">
        <v>10223</v>
      </c>
      <c r="C6036" s="163" t="s">
        <v>491</v>
      </c>
      <c r="D6036" s="164">
        <v>3</v>
      </c>
      <c r="E6036" s="7">
        <v>825</v>
      </c>
      <c r="F6036" s="7">
        <v>0</v>
      </c>
      <c r="G6036" s="7">
        <v>0</v>
      </c>
      <c r="H6036" s="7">
        <v>28.92</v>
      </c>
      <c r="I6036" s="7">
        <v>796.08</v>
      </c>
      <c r="J6036" s="7">
        <v>0</v>
      </c>
      <c r="K6036" s="7">
        <v>796.08</v>
      </c>
      <c r="L6036" s="164">
        <v>1</v>
      </c>
      <c r="M6036" s="16">
        <v>0</v>
      </c>
      <c r="N6036" s="13">
        <v>46194</v>
      </c>
    </row>
    <row r="6037" spans="1:14" x14ac:dyDescent="0.15">
      <c r="A6037" s="163" t="s">
        <v>492</v>
      </c>
      <c r="B6037" s="164">
        <v>10216</v>
      </c>
      <c r="C6037" s="163" t="s">
        <v>491</v>
      </c>
      <c r="D6037" s="164">
        <v>3</v>
      </c>
      <c r="E6037" s="7">
        <v>735</v>
      </c>
      <c r="F6037" s="7">
        <v>0</v>
      </c>
      <c r="G6037" s="7">
        <v>0</v>
      </c>
      <c r="H6037" s="7">
        <v>17.190000000000001</v>
      </c>
      <c r="I6037" s="7">
        <v>717.81</v>
      </c>
      <c r="J6037" s="7">
        <v>0</v>
      </c>
      <c r="K6037" s="7">
        <v>717.81</v>
      </c>
      <c r="L6037" s="164">
        <v>1</v>
      </c>
      <c r="M6037" s="16">
        <v>0</v>
      </c>
      <c r="N6037" s="13">
        <v>46194</v>
      </c>
    </row>
    <row r="6038" spans="1:14" x14ac:dyDescent="0.15">
      <c r="A6038" s="163" t="s">
        <v>493</v>
      </c>
      <c r="B6038" s="164">
        <v>10264</v>
      </c>
      <c r="C6038" s="163" t="s">
        <v>9</v>
      </c>
      <c r="D6038" s="164">
        <v>3</v>
      </c>
      <c r="E6038" s="7">
        <v>570</v>
      </c>
      <c r="F6038" s="7">
        <v>0</v>
      </c>
      <c r="G6038" s="7">
        <v>0</v>
      </c>
      <c r="H6038" s="7">
        <v>6.67</v>
      </c>
      <c r="I6038" s="7">
        <v>563.33000000000004</v>
      </c>
      <c r="J6038" s="7">
        <v>0</v>
      </c>
      <c r="K6038" s="7">
        <v>563.33000000000004</v>
      </c>
      <c r="L6038" s="164">
        <v>1</v>
      </c>
      <c r="M6038" s="16">
        <v>0</v>
      </c>
      <c r="N6038" s="13">
        <v>46194</v>
      </c>
    </row>
    <row r="6039" spans="1:14" x14ac:dyDescent="0.15">
      <c r="A6039" s="163" t="s">
        <v>494</v>
      </c>
      <c r="B6039" s="164">
        <v>10377</v>
      </c>
      <c r="C6039" s="163" t="s">
        <v>9</v>
      </c>
      <c r="D6039" s="164">
        <v>1</v>
      </c>
      <c r="E6039" s="7">
        <v>345</v>
      </c>
      <c r="F6039" s="7">
        <v>0</v>
      </c>
      <c r="G6039" s="7">
        <v>0</v>
      </c>
      <c r="H6039" s="7">
        <v>12.09</v>
      </c>
      <c r="I6039" s="7">
        <v>332.91</v>
      </c>
      <c r="J6039" s="7">
        <v>0</v>
      </c>
      <c r="K6039" s="7">
        <v>332.91</v>
      </c>
      <c r="L6039" s="164">
        <v>1</v>
      </c>
      <c r="M6039" s="16">
        <v>0</v>
      </c>
      <c r="N6039" s="13">
        <v>46194</v>
      </c>
    </row>
    <row r="6040" spans="1:14" x14ac:dyDescent="0.15">
      <c r="A6040" s="163" t="s">
        <v>527</v>
      </c>
      <c r="B6040" s="164">
        <v>10382</v>
      </c>
      <c r="C6040" s="163" t="s">
        <v>9</v>
      </c>
      <c r="D6040" s="164">
        <v>1</v>
      </c>
      <c r="E6040" s="7">
        <v>235</v>
      </c>
      <c r="F6040" s="7">
        <v>0</v>
      </c>
      <c r="G6040" s="7">
        <v>0</v>
      </c>
      <c r="H6040" s="7">
        <v>0</v>
      </c>
      <c r="I6040" s="7">
        <v>235</v>
      </c>
      <c r="J6040" s="7">
        <v>0</v>
      </c>
      <c r="K6040" s="7">
        <v>235</v>
      </c>
      <c r="L6040" s="164">
        <v>1</v>
      </c>
      <c r="M6040" s="16">
        <v>0</v>
      </c>
      <c r="N6040" s="13">
        <v>46194</v>
      </c>
    </row>
    <row r="6041" spans="1:14" x14ac:dyDescent="0.15">
      <c r="A6041" s="163" t="s">
        <v>652</v>
      </c>
      <c r="B6041" s="164">
        <v>10007</v>
      </c>
      <c r="C6041" s="163" t="s">
        <v>9</v>
      </c>
      <c r="D6041" s="164">
        <v>2</v>
      </c>
      <c r="E6041" s="7">
        <v>550</v>
      </c>
      <c r="F6041" s="7">
        <v>0</v>
      </c>
      <c r="G6041" s="7">
        <v>0</v>
      </c>
      <c r="H6041" s="7">
        <v>9.65</v>
      </c>
      <c r="I6041" s="7">
        <v>540.35</v>
      </c>
      <c r="J6041" s="7">
        <v>0</v>
      </c>
      <c r="K6041" s="7">
        <v>540.35</v>
      </c>
      <c r="L6041" s="164">
        <v>1</v>
      </c>
      <c r="M6041" s="16">
        <v>0</v>
      </c>
      <c r="N6041" s="13">
        <v>46194</v>
      </c>
    </row>
    <row r="6042" spans="1:14" x14ac:dyDescent="0.15">
      <c r="A6042" s="163" t="s">
        <v>509</v>
      </c>
      <c r="B6042" s="164">
        <v>10364</v>
      </c>
      <c r="C6042" s="163" t="s">
        <v>9</v>
      </c>
      <c r="D6042" s="164">
        <v>1</v>
      </c>
      <c r="E6042" s="7">
        <v>330</v>
      </c>
      <c r="F6042" s="7">
        <v>0</v>
      </c>
      <c r="G6042" s="7">
        <v>0</v>
      </c>
      <c r="H6042" s="7">
        <v>11.57</v>
      </c>
      <c r="I6042" s="7">
        <v>318.43</v>
      </c>
      <c r="J6042" s="7">
        <v>0</v>
      </c>
      <c r="K6042" s="7">
        <v>318.43</v>
      </c>
      <c r="L6042" s="164">
        <v>1</v>
      </c>
      <c r="M6042" s="16">
        <v>0</v>
      </c>
      <c r="N6042" s="13">
        <v>46194</v>
      </c>
    </row>
    <row r="6043" spans="1:14" x14ac:dyDescent="0.15">
      <c r="A6043" s="163" t="s">
        <v>545</v>
      </c>
      <c r="B6043" s="164">
        <v>10033</v>
      </c>
      <c r="C6043" s="163" t="s">
        <v>77</v>
      </c>
      <c r="D6043" s="164">
        <v>1</v>
      </c>
      <c r="E6043" s="7">
        <v>1290</v>
      </c>
      <c r="F6043" s="7">
        <v>0</v>
      </c>
      <c r="G6043" s="7">
        <v>0</v>
      </c>
      <c r="H6043" s="7">
        <v>0</v>
      </c>
      <c r="I6043" s="7">
        <v>1290</v>
      </c>
      <c r="J6043" s="7">
        <v>0</v>
      </c>
      <c r="K6043" s="7">
        <v>1290</v>
      </c>
      <c r="L6043" s="164">
        <v>1</v>
      </c>
      <c r="M6043" s="16">
        <v>0</v>
      </c>
      <c r="N6043" s="13">
        <v>46194</v>
      </c>
    </row>
    <row r="6044" spans="1:14" x14ac:dyDescent="0.15">
      <c r="A6044" s="163" t="s">
        <v>648</v>
      </c>
      <c r="B6044" s="164">
        <v>10477</v>
      </c>
      <c r="C6044" s="163" t="s">
        <v>77</v>
      </c>
      <c r="D6044" s="164">
        <v>1</v>
      </c>
      <c r="E6044" s="7">
        <v>1170</v>
      </c>
      <c r="F6044" s="7">
        <v>0</v>
      </c>
      <c r="G6044" s="7">
        <v>0</v>
      </c>
      <c r="H6044" s="7">
        <v>0</v>
      </c>
      <c r="I6044" s="7">
        <v>1170</v>
      </c>
      <c r="J6044" s="7">
        <v>0</v>
      </c>
      <c r="K6044" s="7">
        <v>1170</v>
      </c>
      <c r="L6044" s="164">
        <v>1</v>
      </c>
      <c r="M6044" s="16">
        <v>0</v>
      </c>
      <c r="N6044" s="13">
        <v>46194</v>
      </c>
    </row>
    <row r="6045" spans="1:14" x14ac:dyDescent="0.15">
      <c r="A6045" s="163" t="s">
        <v>495</v>
      </c>
      <c r="B6045" s="164">
        <v>10354</v>
      </c>
      <c r="C6045" s="163" t="s">
        <v>19</v>
      </c>
      <c r="D6045" s="164">
        <v>2</v>
      </c>
      <c r="E6045" s="7">
        <v>700</v>
      </c>
      <c r="F6045" s="7">
        <v>0</v>
      </c>
      <c r="G6045" s="7">
        <v>0</v>
      </c>
      <c r="H6045" s="7">
        <v>24.95</v>
      </c>
      <c r="I6045" s="7">
        <v>675.05</v>
      </c>
      <c r="J6045" s="7">
        <v>0</v>
      </c>
      <c r="K6045" s="7">
        <v>675.05</v>
      </c>
      <c r="L6045" s="164">
        <v>1</v>
      </c>
      <c r="M6045" s="16">
        <v>0</v>
      </c>
      <c r="N6045" s="13">
        <v>46194</v>
      </c>
    </row>
    <row r="6046" spans="1:14" x14ac:dyDescent="0.15">
      <c r="A6046" s="163" t="s">
        <v>497</v>
      </c>
      <c r="B6046" s="164">
        <v>10359</v>
      </c>
      <c r="C6046" s="163" t="s">
        <v>19</v>
      </c>
      <c r="D6046" s="164">
        <v>2</v>
      </c>
      <c r="E6046" s="7">
        <v>770</v>
      </c>
      <c r="F6046" s="7">
        <v>0</v>
      </c>
      <c r="G6046" s="7">
        <v>0</v>
      </c>
      <c r="H6046" s="7">
        <v>27.45</v>
      </c>
      <c r="I6046" s="7">
        <v>742.55</v>
      </c>
      <c r="J6046" s="7">
        <v>0</v>
      </c>
      <c r="K6046" s="7">
        <v>742.55</v>
      </c>
      <c r="L6046" s="164">
        <v>1</v>
      </c>
      <c r="M6046" s="16">
        <v>0</v>
      </c>
      <c r="N6046" s="13">
        <v>46194</v>
      </c>
    </row>
    <row r="6047" spans="1:14" x14ac:dyDescent="0.15">
      <c r="A6047" s="163" t="s">
        <v>498</v>
      </c>
      <c r="B6047" s="164">
        <v>10356</v>
      </c>
      <c r="C6047" s="163" t="s">
        <v>19</v>
      </c>
      <c r="D6047" s="164">
        <v>2</v>
      </c>
      <c r="E6047" s="7">
        <v>720</v>
      </c>
      <c r="F6047" s="7">
        <v>0</v>
      </c>
      <c r="G6047" s="7">
        <v>0</v>
      </c>
      <c r="H6047" s="7">
        <v>12.64</v>
      </c>
      <c r="I6047" s="7">
        <v>707.36</v>
      </c>
      <c r="J6047" s="7">
        <v>0</v>
      </c>
      <c r="K6047" s="7">
        <v>707.36</v>
      </c>
      <c r="L6047" s="164">
        <v>1</v>
      </c>
      <c r="M6047" s="16">
        <v>0</v>
      </c>
      <c r="N6047" s="13">
        <v>46194</v>
      </c>
    </row>
    <row r="6048" spans="1:14" x14ac:dyDescent="0.15">
      <c r="A6048" s="163" t="s">
        <v>512</v>
      </c>
      <c r="B6048" s="164">
        <v>10427</v>
      </c>
      <c r="C6048" s="163" t="s">
        <v>12</v>
      </c>
      <c r="D6048" s="164">
        <v>1</v>
      </c>
      <c r="E6048" s="7">
        <v>359</v>
      </c>
      <c r="F6048" s="7">
        <v>0</v>
      </c>
      <c r="G6048" s="7">
        <v>0</v>
      </c>
      <c r="H6048" s="7">
        <v>12.58</v>
      </c>
      <c r="I6048" s="7">
        <v>346.42</v>
      </c>
      <c r="J6048" s="7">
        <v>0</v>
      </c>
      <c r="K6048" s="7">
        <v>346.42</v>
      </c>
      <c r="L6048" s="164">
        <v>1</v>
      </c>
      <c r="M6048" s="16">
        <v>0</v>
      </c>
      <c r="N6048" s="13">
        <v>46194</v>
      </c>
    </row>
    <row r="6049" spans="1:14" x14ac:dyDescent="0.15">
      <c r="A6049" s="163" t="s">
        <v>410</v>
      </c>
      <c r="B6049" s="164">
        <v>10263</v>
      </c>
      <c r="C6049" s="163" t="s">
        <v>399</v>
      </c>
      <c r="D6049" s="164">
        <v>1</v>
      </c>
      <c r="E6049" s="7">
        <v>0</v>
      </c>
      <c r="F6049" s="7">
        <v>0</v>
      </c>
      <c r="G6049" s="7">
        <v>0</v>
      </c>
      <c r="H6049" s="7">
        <v>0</v>
      </c>
      <c r="I6049" s="7">
        <v>0</v>
      </c>
      <c r="J6049" s="7">
        <v>0</v>
      </c>
      <c r="K6049" s="7">
        <v>0</v>
      </c>
      <c r="L6049" s="164">
        <v>0</v>
      </c>
      <c r="M6049" s="16">
        <v>0</v>
      </c>
      <c r="N6049" s="13">
        <v>46194</v>
      </c>
    </row>
    <row r="6050" spans="1:14" x14ac:dyDescent="0.15">
      <c r="A6050" s="163" t="s">
        <v>613</v>
      </c>
      <c r="B6050" s="164">
        <v>10493</v>
      </c>
      <c r="C6050" s="163" t="s">
        <v>98</v>
      </c>
      <c r="D6050" s="164">
        <v>2</v>
      </c>
      <c r="E6050" s="7">
        <v>116</v>
      </c>
      <c r="F6050" s="7">
        <v>0</v>
      </c>
      <c r="G6050" s="7">
        <v>0</v>
      </c>
      <c r="H6050" s="7">
        <v>4.07</v>
      </c>
      <c r="I6050" s="7">
        <v>111.93</v>
      </c>
      <c r="J6050" s="7">
        <v>0</v>
      </c>
      <c r="K6050" s="7">
        <v>111.93</v>
      </c>
      <c r="L6050" s="164">
        <v>1</v>
      </c>
      <c r="M6050" s="16">
        <v>0</v>
      </c>
      <c r="N6050" s="13">
        <v>46194</v>
      </c>
    </row>
    <row r="6051" spans="1:14" x14ac:dyDescent="0.15">
      <c r="A6051" s="163" t="s">
        <v>928</v>
      </c>
      <c r="B6051" s="164">
        <v>10989</v>
      </c>
      <c r="C6051" s="163" t="s">
        <v>727</v>
      </c>
      <c r="D6051" s="164">
        <v>1</v>
      </c>
      <c r="E6051" s="7">
        <v>0</v>
      </c>
      <c r="F6051" s="7">
        <v>0</v>
      </c>
      <c r="G6051" s="7">
        <v>0</v>
      </c>
      <c r="H6051" s="7">
        <v>0</v>
      </c>
      <c r="I6051" s="7">
        <v>0</v>
      </c>
      <c r="J6051" s="7">
        <v>0</v>
      </c>
      <c r="K6051" s="7">
        <v>0</v>
      </c>
      <c r="L6051" s="164">
        <v>0</v>
      </c>
      <c r="M6051" s="16">
        <v>0</v>
      </c>
      <c r="N6051" s="13">
        <v>46194</v>
      </c>
    </row>
    <row r="6052" spans="1:14" x14ac:dyDescent="0.15">
      <c r="A6052" s="163" t="s">
        <v>900</v>
      </c>
      <c r="B6052" s="164">
        <v>10277</v>
      </c>
      <c r="C6052" s="163" t="s">
        <v>399</v>
      </c>
      <c r="D6052" s="164">
        <v>1</v>
      </c>
      <c r="E6052" s="7">
        <v>0</v>
      </c>
      <c r="F6052" s="7">
        <v>0</v>
      </c>
      <c r="G6052" s="7">
        <v>0</v>
      </c>
      <c r="H6052" s="7">
        <v>0</v>
      </c>
      <c r="I6052" s="7">
        <v>0</v>
      </c>
      <c r="J6052" s="7">
        <v>0</v>
      </c>
      <c r="K6052" s="7">
        <v>0</v>
      </c>
      <c r="L6052" s="164">
        <v>0</v>
      </c>
      <c r="M6052" s="16">
        <v>0</v>
      </c>
      <c r="N6052" s="13">
        <v>46194</v>
      </c>
    </row>
    <row r="6053" spans="1:14" x14ac:dyDescent="0.15">
      <c r="A6053" s="163" t="s">
        <v>388</v>
      </c>
      <c r="B6053" s="164">
        <v>10187</v>
      </c>
      <c r="C6053" s="163" t="s">
        <v>98</v>
      </c>
      <c r="D6053" s="164">
        <v>1</v>
      </c>
      <c r="E6053" s="7">
        <v>280</v>
      </c>
      <c r="F6053" s="7">
        <v>0</v>
      </c>
      <c r="G6053" s="7">
        <v>0</v>
      </c>
      <c r="H6053" s="7">
        <v>9.82</v>
      </c>
      <c r="I6053" s="7">
        <v>270.18</v>
      </c>
      <c r="J6053" s="7">
        <v>0</v>
      </c>
      <c r="K6053" s="7">
        <v>270.18</v>
      </c>
      <c r="L6053" s="164">
        <v>1</v>
      </c>
      <c r="M6053" s="16">
        <v>0</v>
      </c>
      <c r="N6053" s="13">
        <v>46194</v>
      </c>
    </row>
    <row r="6054" spans="1:14" x14ac:dyDescent="0.15">
      <c r="A6054" s="163" t="s">
        <v>466</v>
      </c>
      <c r="B6054" s="164">
        <v>10749</v>
      </c>
      <c r="C6054" s="163" t="s">
        <v>727</v>
      </c>
      <c r="D6054" s="164">
        <v>1</v>
      </c>
      <c r="E6054" s="7">
        <v>179</v>
      </c>
      <c r="F6054" s="7">
        <v>0</v>
      </c>
      <c r="G6054" s="7">
        <v>0</v>
      </c>
      <c r="H6054" s="7">
        <v>0</v>
      </c>
      <c r="I6054" s="7">
        <v>179</v>
      </c>
      <c r="J6054" s="7">
        <v>0</v>
      </c>
      <c r="K6054" s="7">
        <v>179</v>
      </c>
      <c r="L6054" s="164">
        <v>1</v>
      </c>
      <c r="M6054" s="16">
        <v>0</v>
      </c>
      <c r="N6054" s="13">
        <v>46195</v>
      </c>
    </row>
    <row r="6055" spans="1:14" x14ac:dyDescent="0.15">
      <c r="A6055" s="163" t="s">
        <v>514</v>
      </c>
      <c r="B6055" s="164">
        <v>10398</v>
      </c>
      <c r="C6055" s="163" t="s">
        <v>32</v>
      </c>
      <c r="D6055" s="164">
        <v>1</v>
      </c>
      <c r="E6055" s="7">
        <v>625</v>
      </c>
      <c r="F6055" s="7">
        <v>0</v>
      </c>
      <c r="G6055" s="7">
        <v>0</v>
      </c>
      <c r="H6055" s="7">
        <v>0</v>
      </c>
      <c r="I6055" s="7">
        <v>625</v>
      </c>
      <c r="J6055" s="7">
        <v>0</v>
      </c>
      <c r="K6055" s="7">
        <v>625</v>
      </c>
      <c r="L6055" s="164">
        <v>1</v>
      </c>
      <c r="M6055" s="16">
        <v>0</v>
      </c>
      <c r="N6055" s="13">
        <v>46195</v>
      </c>
    </row>
    <row r="6056" spans="1:14" x14ac:dyDescent="0.15">
      <c r="A6056" s="163" t="s">
        <v>504</v>
      </c>
      <c r="B6056" s="164">
        <v>10125</v>
      </c>
      <c r="C6056" s="163" t="s">
        <v>483</v>
      </c>
      <c r="D6056" s="164">
        <v>1</v>
      </c>
      <c r="E6056" s="7">
        <v>275</v>
      </c>
      <c r="F6056" s="7">
        <v>0</v>
      </c>
      <c r="G6056" s="7">
        <v>0</v>
      </c>
      <c r="H6056" s="7">
        <v>0</v>
      </c>
      <c r="I6056" s="7">
        <v>275</v>
      </c>
      <c r="J6056" s="7">
        <v>0</v>
      </c>
      <c r="K6056" s="7">
        <v>275</v>
      </c>
      <c r="L6056" s="164">
        <v>1</v>
      </c>
      <c r="M6056" s="16">
        <v>0</v>
      </c>
      <c r="N6056" s="13">
        <v>46195</v>
      </c>
    </row>
    <row r="6057" spans="1:14" x14ac:dyDescent="0.15">
      <c r="A6057" s="163" t="s">
        <v>575</v>
      </c>
      <c r="B6057" s="164">
        <v>10127</v>
      </c>
      <c r="C6057" s="163" t="s">
        <v>483</v>
      </c>
      <c r="D6057" s="164">
        <v>1</v>
      </c>
      <c r="E6057" s="7">
        <v>355</v>
      </c>
      <c r="F6057" s="7">
        <v>0</v>
      </c>
      <c r="G6057" s="7">
        <v>0</v>
      </c>
      <c r="H6057" s="7">
        <v>0</v>
      </c>
      <c r="I6057" s="7">
        <v>355</v>
      </c>
      <c r="J6057" s="7">
        <v>0</v>
      </c>
      <c r="K6057" s="7">
        <v>355</v>
      </c>
      <c r="L6057" s="164">
        <v>1</v>
      </c>
      <c r="M6057" s="16">
        <v>0</v>
      </c>
      <c r="N6057" s="13">
        <v>46195</v>
      </c>
    </row>
    <row r="6058" spans="1:14" x14ac:dyDescent="0.15">
      <c r="A6058" s="163" t="s">
        <v>738</v>
      </c>
      <c r="B6058" s="164">
        <v>10073</v>
      </c>
      <c r="C6058" s="163" t="s">
        <v>541</v>
      </c>
      <c r="D6058" s="164">
        <v>1</v>
      </c>
      <c r="E6058" s="7">
        <v>335</v>
      </c>
      <c r="F6058" s="7">
        <v>0</v>
      </c>
      <c r="G6058" s="7">
        <v>0</v>
      </c>
      <c r="H6058" s="7">
        <v>0</v>
      </c>
      <c r="I6058" s="7">
        <v>335</v>
      </c>
      <c r="J6058" s="7">
        <v>0</v>
      </c>
      <c r="K6058" s="7">
        <v>335</v>
      </c>
      <c r="L6058" s="164">
        <v>1</v>
      </c>
      <c r="M6058" s="16">
        <v>0</v>
      </c>
      <c r="N6058" s="13">
        <v>46195</v>
      </c>
    </row>
    <row r="6059" spans="1:14" x14ac:dyDescent="0.15">
      <c r="A6059" s="163" t="s">
        <v>579</v>
      </c>
      <c r="B6059" s="164">
        <v>10062</v>
      </c>
      <c r="C6059" s="163" t="s">
        <v>481</v>
      </c>
      <c r="D6059" s="164">
        <v>2</v>
      </c>
      <c r="E6059" s="7">
        <v>550</v>
      </c>
      <c r="F6059" s="7">
        <v>0</v>
      </c>
      <c r="G6059" s="7">
        <v>0</v>
      </c>
      <c r="H6059" s="7">
        <v>0</v>
      </c>
      <c r="I6059" s="7">
        <v>550</v>
      </c>
      <c r="J6059" s="7">
        <v>0</v>
      </c>
      <c r="K6059" s="7">
        <v>550</v>
      </c>
      <c r="L6059" s="164">
        <v>1</v>
      </c>
      <c r="M6059" s="16">
        <v>0</v>
      </c>
      <c r="N6059" s="13">
        <v>46195</v>
      </c>
    </row>
    <row r="6060" spans="1:14" x14ac:dyDescent="0.15">
      <c r="A6060" s="163" t="s">
        <v>523</v>
      </c>
      <c r="B6060" s="164">
        <v>10446</v>
      </c>
      <c r="C6060" s="163" t="s">
        <v>99</v>
      </c>
      <c r="D6060" s="164">
        <v>1</v>
      </c>
      <c r="E6060" s="7">
        <v>195</v>
      </c>
      <c r="F6060" s="7">
        <v>0</v>
      </c>
      <c r="G6060" s="7">
        <v>0</v>
      </c>
      <c r="H6060" s="7">
        <v>0</v>
      </c>
      <c r="I6060" s="7">
        <v>195</v>
      </c>
      <c r="J6060" s="7">
        <v>0</v>
      </c>
      <c r="K6060" s="7">
        <v>195</v>
      </c>
      <c r="L6060" s="164">
        <v>1</v>
      </c>
      <c r="M6060" s="16">
        <v>0</v>
      </c>
      <c r="N6060" s="13">
        <v>46195</v>
      </c>
    </row>
    <row r="6061" spans="1:14" x14ac:dyDescent="0.15">
      <c r="A6061" s="163" t="s">
        <v>489</v>
      </c>
      <c r="B6061" s="164">
        <v>10445</v>
      </c>
      <c r="C6061" s="163" t="s">
        <v>99</v>
      </c>
      <c r="D6061" s="164">
        <v>1</v>
      </c>
      <c r="E6061" s="7">
        <v>195</v>
      </c>
      <c r="F6061" s="7">
        <v>0</v>
      </c>
      <c r="G6061" s="7">
        <v>0</v>
      </c>
      <c r="H6061" s="7">
        <v>0</v>
      </c>
      <c r="I6061" s="7">
        <v>195</v>
      </c>
      <c r="J6061" s="7">
        <v>0</v>
      </c>
      <c r="K6061" s="7">
        <v>195</v>
      </c>
      <c r="L6061" s="164">
        <v>1</v>
      </c>
      <c r="M6061" s="16">
        <v>0</v>
      </c>
      <c r="N6061" s="13">
        <v>46195</v>
      </c>
    </row>
    <row r="6062" spans="1:14" x14ac:dyDescent="0.15">
      <c r="A6062" s="163" t="s">
        <v>830</v>
      </c>
      <c r="B6062" s="164">
        <v>10042</v>
      </c>
      <c r="C6062" s="163" t="s">
        <v>99</v>
      </c>
      <c r="D6062" s="164">
        <v>1</v>
      </c>
      <c r="E6062" s="7">
        <v>145</v>
      </c>
      <c r="F6062" s="7">
        <v>0</v>
      </c>
      <c r="G6062" s="7">
        <v>0</v>
      </c>
      <c r="H6062" s="7">
        <v>0</v>
      </c>
      <c r="I6062" s="7">
        <v>145</v>
      </c>
      <c r="J6062" s="7">
        <v>0</v>
      </c>
      <c r="K6062" s="7">
        <v>145</v>
      </c>
      <c r="L6062" s="164">
        <v>1</v>
      </c>
      <c r="M6062" s="16">
        <v>0</v>
      </c>
      <c r="N6062" s="13">
        <v>46195</v>
      </c>
    </row>
    <row r="6063" spans="1:14" x14ac:dyDescent="0.15">
      <c r="A6063" s="163" t="s">
        <v>493</v>
      </c>
      <c r="B6063" s="164">
        <v>10264</v>
      </c>
      <c r="C6063" s="163" t="s">
        <v>9</v>
      </c>
      <c r="D6063" s="164">
        <v>1</v>
      </c>
      <c r="E6063" s="7">
        <v>190</v>
      </c>
      <c r="F6063" s="7">
        <v>0</v>
      </c>
      <c r="G6063" s="7">
        <v>0</v>
      </c>
      <c r="H6063" s="7">
        <v>0</v>
      </c>
      <c r="I6063" s="7">
        <v>190</v>
      </c>
      <c r="J6063" s="7">
        <v>0</v>
      </c>
      <c r="K6063" s="7">
        <v>190</v>
      </c>
      <c r="L6063" s="164">
        <v>1</v>
      </c>
      <c r="M6063" s="16">
        <v>0</v>
      </c>
      <c r="N6063" s="13">
        <v>46195</v>
      </c>
    </row>
    <row r="6064" spans="1:14" x14ac:dyDescent="0.15">
      <c r="A6064" s="163" t="s">
        <v>494</v>
      </c>
      <c r="B6064" s="164">
        <v>10377</v>
      </c>
      <c r="C6064" s="163" t="s">
        <v>9</v>
      </c>
      <c r="D6064" s="164">
        <v>2</v>
      </c>
      <c r="E6064" s="7">
        <v>690</v>
      </c>
      <c r="F6064" s="7">
        <v>0</v>
      </c>
      <c r="G6064" s="7">
        <v>0</v>
      </c>
      <c r="H6064" s="7">
        <v>0</v>
      </c>
      <c r="I6064" s="7">
        <v>690</v>
      </c>
      <c r="J6064" s="7">
        <v>0</v>
      </c>
      <c r="K6064" s="7">
        <v>690</v>
      </c>
      <c r="L6064" s="164">
        <v>1</v>
      </c>
      <c r="M6064" s="16">
        <v>0</v>
      </c>
      <c r="N6064" s="13">
        <v>46195</v>
      </c>
    </row>
    <row r="6065" spans="1:14" x14ac:dyDescent="0.15">
      <c r="A6065" s="163" t="s">
        <v>652</v>
      </c>
      <c r="B6065" s="164">
        <v>10007</v>
      </c>
      <c r="C6065" s="163" t="s">
        <v>9</v>
      </c>
      <c r="D6065" s="164">
        <v>1</v>
      </c>
      <c r="E6065" s="7">
        <v>275</v>
      </c>
      <c r="F6065" s="7">
        <v>0</v>
      </c>
      <c r="G6065" s="7">
        <v>0</v>
      </c>
      <c r="H6065" s="7">
        <v>0</v>
      </c>
      <c r="I6065" s="7">
        <v>275</v>
      </c>
      <c r="J6065" s="7">
        <v>0</v>
      </c>
      <c r="K6065" s="7">
        <v>275</v>
      </c>
      <c r="L6065" s="164">
        <v>1</v>
      </c>
      <c r="M6065" s="16">
        <v>0</v>
      </c>
      <c r="N6065" s="13">
        <v>46195</v>
      </c>
    </row>
    <row r="6066" spans="1:14" x14ac:dyDescent="0.15">
      <c r="A6066" s="163" t="s">
        <v>630</v>
      </c>
      <c r="B6066" s="164">
        <v>10374</v>
      </c>
      <c r="C6066" s="163" t="s">
        <v>9</v>
      </c>
      <c r="D6066" s="164">
        <v>1</v>
      </c>
      <c r="E6066" s="7">
        <v>275</v>
      </c>
      <c r="F6066" s="7">
        <v>0</v>
      </c>
      <c r="G6066" s="7">
        <v>0</v>
      </c>
      <c r="H6066" s="7">
        <v>0</v>
      </c>
      <c r="I6066" s="7">
        <v>275</v>
      </c>
      <c r="J6066" s="7">
        <v>0</v>
      </c>
      <c r="K6066" s="7">
        <v>275</v>
      </c>
      <c r="L6066" s="164">
        <v>1</v>
      </c>
      <c r="M6066" s="16">
        <v>0</v>
      </c>
      <c r="N6066" s="13">
        <v>46195</v>
      </c>
    </row>
    <row r="6067" spans="1:14" x14ac:dyDescent="0.15">
      <c r="A6067" s="163" t="s">
        <v>495</v>
      </c>
      <c r="B6067" s="164">
        <v>10354</v>
      </c>
      <c r="C6067" s="163" t="s">
        <v>19</v>
      </c>
      <c r="D6067" s="164">
        <v>1</v>
      </c>
      <c r="E6067" s="7">
        <v>350</v>
      </c>
      <c r="F6067" s="7">
        <v>0</v>
      </c>
      <c r="G6067" s="7">
        <v>0</v>
      </c>
      <c r="H6067" s="7">
        <v>0</v>
      </c>
      <c r="I6067" s="7">
        <v>350</v>
      </c>
      <c r="J6067" s="7">
        <v>0</v>
      </c>
      <c r="K6067" s="7">
        <v>350</v>
      </c>
      <c r="L6067" s="164">
        <v>1</v>
      </c>
      <c r="M6067" s="16">
        <v>0</v>
      </c>
      <c r="N6067" s="13">
        <v>46195</v>
      </c>
    </row>
    <row r="6068" spans="1:14" x14ac:dyDescent="0.15">
      <c r="A6068" s="163" t="s">
        <v>510</v>
      </c>
      <c r="B6068" s="164">
        <v>10043</v>
      </c>
      <c r="C6068" s="163" t="s">
        <v>19</v>
      </c>
      <c r="D6068" s="164">
        <v>2</v>
      </c>
      <c r="E6068" s="7">
        <v>620</v>
      </c>
      <c r="F6068" s="7">
        <v>0</v>
      </c>
      <c r="G6068" s="7">
        <v>0</v>
      </c>
      <c r="H6068" s="7">
        <v>0</v>
      </c>
      <c r="I6068" s="7">
        <v>620</v>
      </c>
      <c r="J6068" s="7">
        <v>0</v>
      </c>
      <c r="K6068" s="7">
        <v>620</v>
      </c>
      <c r="L6068" s="164">
        <v>1</v>
      </c>
      <c r="M6068" s="16">
        <v>0</v>
      </c>
      <c r="N6068" s="13">
        <v>46195</v>
      </c>
    </row>
    <row r="6069" spans="1:14" x14ac:dyDescent="0.15">
      <c r="A6069" s="163" t="s">
        <v>496</v>
      </c>
      <c r="B6069" s="164">
        <v>10360</v>
      </c>
      <c r="C6069" s="163" t="s">
        <v>19</v>
      </c>
      <c r="D6069" s="164">
        <v>1</v>
      </c>
      <c r="E6069" s="7">
        <v>385</v>
      </c>
      <c r="F6069" s="7">
        <v>0</v>
      </c>
      <c r="G6069" s="7">
        <v>0</v>
      </c>
      <c r="H6069" s="7">
        <v>0</v>
      </c>
      <c r="I6069" s="7">
        <v>385</v>
      </c>
      <c r="J6069" s="7">
        <v>0</v>
      </c>
      <c r="K6069" s="7">
        <v>385</v>
      </c>
      <c r="L6069" s="164">
        <v>1</v>
      </c>
      <c r="M6069" s="16">
        <v>0</v>
      </c>
      <c r="N6069" s="13">
        <v>46195</v>
      </c>
    </row>
    <row r="6070" spans="1:14" x14ac:dyDescent="0.15">
      <c r="A6070" s="163" t="s">
        <v>512</v>
      </c>
      <c r="B6070" s="164">
        <v>10427</v>
      </c>
      <c r="C6070" s="163" t="s">
        <v>12</v>
      </c>
      <c r="D6070" s="164">
        <v>1</v>
      </c>
      <c r="E6070" s="7">
        <v>359</v>
      </c>
      <c r="F6070" s="7">
        <v>0</v>
      </c>
      <c r="G6070" s="7">
        <v>0</v>
      </c>
      <c r="H6070" s="7">
        <v>0</v>
      </c>
      <c r="I6070" s="7">
        <v>359</v>
      </c>
      <c r="J6070" s="7">
        <v>0</v>
      </c>
      <c r="K6070" s="7">
        <v>359</v>
      </c>
      <c r="L6070" s="164">
        <v>1</v>
      </c>
      <c r="M6070" s="16">
        <v>0</v>
      </c>
      <c r="N6070" s="13">
        <v>46195</v>
      </c>
    </row>
    <row r="6071" spans="1:14" x14ac:dyDescent="0.15">
      <c r="A6071" s="163" t="s">
        <v>739</v>
      </c>
      <c r="B6071" s="164">
        <v>10653</v>
      </c>
      <c r="C6071" s="163" t="s">
        <v>4</v>
      </c>
      <c r="D6071" s="164">
        <v>1</v>
      </c>
      <c r="E6071" s="7">
        <v>275</v>
      </c>
      <c r="F6071" s="7">
        <v>0</v>
      </c>
      <c r="G6071" s="7">
        <v>0</v>
      </c>
      <c r="H6071" s="7">
        <v>55</v>
      </c>
      <c r="I6071" s="7">
        <v>220</v>
      </c>
      <c r="J6071" s="7">
        <v>0</v>
      </c>
      <c r="K6071" s="7">
        <v>220</v>
      </c>
      <c r="L6071" s="164">
        <v>1</v>
      </c>
      <c r="M6071" s="16">
        <v>0</v>
      </c>
      <c r="N6071" s="13">
        <v>46195</v>
      </c>
    </row>
    <row r="6072" spans="1:14" x14ac:dyDescent="0.15">
      <c r="A6072" s="163" t="s">
        <v>400</v>
      </c>
      <c r="B6072" s="164">
        <v>10923</v>
      </c>
      <c r="C6072" s="163" t="s">
        <v>727</v>
      </c>
      <c r="D6072" s="164">
        <v>1</v>
      </c>
      <c r="E6072" s="7">
        <v>159</v>
      </c>
      <c r="F6072" s="7">
        <v>0</v>
      </c>
      <c r="G6072" s="7">
        <v>0</v>
      </c>
      <c r="H6072" s="7">
        <v>0</v>
      </c>
      <c r="I6072" s="7">
        <v>159</v>
      </c>
      <c r="J6072" s="7">
        <v>0</v>
      </c>
      <c r="K6072" s="7">
        <v>159</v>
      </c>
      <c r="L6072" s="164">
        <v>1</v>
      </c>
      <c r="M6072" s="16">
        <v>0</v>
      </c>
      <c r="N6072" s="13">
        <v>46195</v>
      </c>
    </row>
    <row r="6073" spans="1:14" x14ac:dyDescent="0.15">
      <c r="A6073" s="163" t="s">
        <v>928</v>
      </c>
      <c r="B6073" s="164">
        <v>10989</v>
      </c>
      <c r="C6073" s="163" t="s">
        <v>727</v>
      </c>
      <c r="D6073" s="164">
        <v>1</v>
      </c>
      <c r="E6073" s="7">
        <v>0</v>
      </c>
      <c r="F6073" s="7">
        <v>0</v>
      </c>
      <c r="G6073" s="7">
        <v>0</v>
      </c>
      <c r="H6073" s="7">
        <v>0</v>
      </c>
      <c r="I6073" s="7">
        <v>0</v>
      </c>
      <c r="J6073" s="7">
        <v>0</v>
      </c>
      <c r="K6073" s="7">
        <v>0</v>
      </c>
      <c r="L6073" s="164">
        <v>0</v>
      </c>
      <c r="M6073" s="16">
        <v>0</v>
      </c>
      <c r="N6073" s="13">
        <v>46195</v>
      </c>
    </row>
    <row r="6074" spans="1:14" x14ac:dyDescent="0.15">
      <c r="A6074" s="163" t="s">
        <v>429</v>
      </c>
      <c r="B6074" s="164">
        <v>10632</v>
      </c>
      <c r="C6074" s="163" t="s">
        <v>727</v>
      </c>
      <c r="D6074" s="164">
        <v>2</v>
      </c>
      <c r="E6074" s="7">
        <v>318</v>
      </c>
      <c r="F6074" s="7">
        <v>0</v>
      </c>
      <c r="G6074" s="7">
        <v>0</v>
      </c>
      <c r="H6074" s="7">
        <v>0</v>
      </c>
      <c r="I6074" s="7">
        <v>318</v>
      </c>
      <c r="J6074" s="7">
        <v>0</v>
      </c>
      <c r="K6074" s="7">
        <v>318</v>
      </c>
      <c r="L6074" s="164">
        <v>1</v>
      </c>
      <c r="M6074" s="16">
        <v>0</v>
      </c>
      <c r="N6074" s="13">
        <v>46195</v>
      </c>
    </row>
    <row r="6075" spans="1:14" x14ac:dyDescent="0.15">
      <c r="A6075" s="163" t="s">
        <v>466</v>
      </c>
      <c r="B6075" s="164">
        <v>10749</v>
      </c>
      <c r="C6075" s="163" t="s">
        <v>727</v>
      </c>
      <c r="D6075" s="164">
        <v>2</v>
      </c>
      <c r="E6075" s="7">
        <v>358</v>
      </c>
      <c r="F6075" s="7">
        <v>0</v>
      </c>
      <c r="G6075" s="7">
        <v>0</v>
      </c>
      <c r="H6075" s="7">
        <v>0</v>
      </c>
      <c r="I6075" s="7">
        <v>358</v>
      </c>
      <c r="J6075" s="7">
        <v>0</v>
      </c>
      <c r="K6075" s="7">
        <v>358</v>
      </c>
      <c r="L6075" s="164">
        <v>1</v>
      </c>
      <c r="M6075" s="16">
        <v>0</v>
      </c>
      <c r="N6075" s="13">
        <v>46196</v>
      </c>
    </row>
    <row r="6076" spans="1:14" x14ac:dyDescent="0.15">
      <c r="A6076" s="163" t="s">
        <v>513</v>
      </c>
      <c r="B6076" s="164">
        <v>10451</v>
      </c>
      <c r="C6076" s="163" t="s">
        <v>38</v>
      </c>
      <c r="D6076" s="164">
        <v>1</v>
      </c>
      <c r="E6076" s="7">
        <v>895</v>
      </c>
      <c r="F6076" s="7">
        <v>0</v>
      </c>
      <c r="G6076" s="7">
        <v>0</v>
      </c>
      <c r="H6076" s="7">
        <v>0</v>
      </c>
      <c r="I6076" s="7">
        <v>895</v>
      </c>
      <c r="J6076" s="7">
        <v>0</v>
      </c>
      <c r="K6076" s="7">
        <v>895</v>
      </c>
      <c r="L6076" s="164">
        <v>1</v>
      </c>
      <c r="M6076" s="16">
        <v>0</v>
      </c>
      <c r="N6076" s="13">
        <v>46196</v>
      </c>
    </row>
    <row r="6077" spans="1:14" x14ac:dyDescent="0.15">
      <c r="A6077" s="163" t="s">
        <v>477</v>
      </c>
      <c r="B6077" s="164">
        <v>10449</v>
      </c>
      <c r="C6077" s="163" t="s">
        <v>38</v>
      </c>
      <c r="D6077" s="164">
        <v>1</v>
      </c>
      <c r="E6077" s="7">
        <v>260</v>
      </c>
      <c r="F6077" s="7">
        <v>0</v>
      </c>
      <c r="G6077" s="7">
        <v>0</v>
      </c>
      <c r="H6077" s="7">
        <v>0</v>
      </c>
      <c r="I6077" s="7">
        <v>260</v>
      </c>
      <c r="J6077" s="7">
        <v>0</v>
      </c>
      <c r="K6077" s="7">
        <v>260</v>
      </c>
      <c r="L6077" s="164">
        <v>1</v>
      </c>
      <c r="M6077" s="16">
        <v>0</v>
      </c>
      <c r="N6077" s="13">
        <v>46196</v>
      </c>
    </row>
    <row r="6078" spans="1:14" x14ac:dyDescent="0.15">
      <c r="A6078" s="163" t="s">
        <v>517</v>
      </c>
      <c r="B6078" s="164">
        <v>10070</v>
      </c>
      <c r="C6078" s="163" t="s">
        <v>481</v>
      </c>
      <c r="D6078" s="164">
        <v>1</v>
      </c>
      <c r="E6078" s="7">
        <v>275</v>
      </c>
      <c r="F6078" s="7">
        <v>0</v>
      </c>
      <c r="G6078" s="7">
        <v>0</v>
      </c>
      <c r="H6078" s="7">
        <v>0</v>
      </c>
      <c r="I6078" s="7">
        <v>275</v>
      </c>
      <c r="J6078" s="7">
        <v>0</v>
      </c>
      <c r="K6078" s="7">
        <v>275</v>
      </c>
      <c r="L6078" s="164">
        <v>1</v>
      </c>
      <c r="M6078" s="16">
        <v>0</v>
      </c>
      <c r="N6078" s="13">
        <v>46196</v>
      </c>
    </row>
    <row r="6079" spans="1:14" x14ac:dyDescent="0.15">
      <c r="A6079" s="163" t="s">
        <v>550</v>
      </c>
      <c r="B6079" s="164">
        <v>10072</v>
      </c>
      <c r="C6079" s="163" t="s">
        <v>481</v>
      </c>
      <c r="D6079" s="164">
        <v>3</v>
      </c>
      <c r="E6079" s="7">
        <v>945</v>
      </c>
      <c r="F6079" s="7">
        <v>0</v>
      </c>
      <c r="G6079" s="7">
        <v>0</v>
      </c>
      <c r="H6079" s="7">
        <v>0</v>
      </c>
      <c r="I6079" s="7">
        <v>945</v>
      </c>
      <c r="J6079" s="7">
        <v>0</v>
      </c>
      <c r="K6079" s="7">
        <v>945</v>
      </c>
      <c r="L6079" s="164">
        <v>1</v>
      </c>
      <c r="M6079" s="16">
        <v>0</v>
      </c>
      <c r="N6079" s="13">
        <v>46196</v>
      </c>
    </row>
    <row r="6080" spans="1:14" x14ac:dyDescent="0.15">
      <c r="A6080" s="163" t="s">
        <v>503</v>
      </c>
      <c r="B6080" s="164">
        <v>10044</v>
      </c>
      <c r="C6080" s="163" t="s">
        <v>481</v>
      </c>
      <c r="D6080" s="164">
        <v>1</v>
      </c>
      <c r="E6080" s="7">
        <v>260</v>
      </c>
      <c r="F6080" s="7">
        <v>0</v>
      </c>
      <c r="G6080" s="7">
        <v>0</v>
      </c>
      <c r="H6080" s="7">
        <v>0</v>
      </c>
      <c r="I6080" s="7">
        <v>260</v>
      </c>
      <c r="J6080" s="7">
        <v>0</v>
      </c>
      <c r="K6080" s="7">
        <v>260</v>
      </c>
      <c r="L6080" s="164">
        <v>1</v>
      </c>
      <c r="M6080" s="16">
        <v>0</v>
      </c>
      <c r="N6080" s="13">
        <v>46196</v>
      </c>
    </row>
    <row r="6081" spans="1:14" x14ac:dyDescent="0.15">
      <c r="A6081" s="163" t="s">
        <v>574</v>
      </c>
      <c r="B6081" s="164">
        <v>10052</v>
      </c>
      <c r="C6081" s="163" t="s">
        <v>481</v>
      </c>
      <c r="D6081" s="164">
        <v>2</v>
      </c>
      <c r="E6081" s="7">
        <v>680</v>
      </c>
      <c r="F6081" s="7">
        <v>0</v>
      </c>
      <c r="G6081" s="7">
        <v>0</v>
      </c>
      <c r="H6081" s="7">
        <v>0</v>
      </c>
      <c r="I6081" s="7">
        <v>680</v>
      </c>
      <c r="J6081" s="7">
        <v>0</v>
      </c>
      <c r="K6081" s="7">
        <v>680</v>
      </c>
      <c r="L6081" s="164">
        <v>1</v>
      </c>
      <c r="M6081" s="16">
        <v>0</v>
      </c>
      <c r="N6081" s="13">
        <v>46196</v>
      </c>
    </row>
    <row r="6082" spans="1:14" x14ac:dyDescent="0.15">
      <c r="A6082" s="163" t="s">
        <v>667</v>
      </c>
      <c r="B6082" s="164">
        <v>10018</v>
      </c>
      <c r="C6082" s="163" t="s">
        <v>481</v>
      </c>
      <c r="D6082" s="164">
        <v>1</v>
      </c>
      <c r="E6082" s="7">
        <v>255</v>
      </c>
      <c r="F6082" s="7">
        <v>0</v>
      </c>
      <c r="G6082" s="7">
        <v>0</v>
      </c>
      <c r="H6082" s="7">
        <v>0</v>
      </c>
      <c r="I6082" s="7">
        <v>255</v>
      </c>
      <c r="J6082" s="7">
        <v>0</v>
      </c>
      <c r="K6082" s="7">
        <v>255</v>
      </c>
      <c r="L6082" s="164">
        <v>1</v>
      </c>
      <c r="M6082" s="16">
        <v>0</v>
      </c>
      <c r="N6082" s="13">
        <v>46196</v>
      </c>
    </row>
    <row r="6083" spans="1:14" x14ac:dyDescent="0.15">
      <c r="A6083" s="163" t="s">
        <v>612</v>
      </c>
      <c r="B6083" s="164">
        <v>10051</v>
      </c>
      <c r="C6083" s="163" t="s">
        <v>481</v>
      </c>
      <c r="D6083" s="164">
        <v>1</v>
      </c>
      <c r="E6083" s="7">
        <v>315</v>
      </c>
      <c r="F6083" s="7">
        <v>0</v>
      </c>
      <c r="G6083" s="7">
        <v>0</v>
      </c>
      <c r="H6083" s="7">
        <v>0</v>
      </c>
      <c r="I6083" s="7">
        <v>315</v>
      </c>
      <c r="J6083" s="7">
        <v>0</v>
      </c>
      <c r="K6083" s="7">
        <v>315</v>
      </c>
      <c r="L6083" s="164">
        <v>1</v>
      </c>
      <c r="M6083" s="16">
        <v>0</v>
      </c>
      <c r="N6083" s="13">
        <v>46196</v>
      </c>
    </row>
    <row r="6084" spans="1:14" x14ac:dyDescent="0.15">
      <c r="A6084" s="163" t="s">
        <v>571</v>
      </c>
      <c r="B6084" s="164">
        <v>10047</v>
      </c>
      <c r="C6084" s="163" t="s">
        <v>481</v>
      </c>
      <c r="D6084" s="164">
        <v>1</v>
      </c>
      <c r="E6084" s="7">
        <v>340</v>
      </c>
      <c r="F6084" s="7">
        <v>0</v>
      </c>
      <c r="G6084" s="7">
        <v>0</v>
      </c>
      <c r="H6084" s="7">
        <v>0</v>
      </c>
      <c r="I6084" s="7">
        <v>340</v>
      </c>
      <c r="J6084" s="7">
        <v>0</v>
      </c>
      <c r="K6084" s="7">
        <v>340</v>
      </c>
      <c r="L6084" s="164">
        <v>1</v>
      </c>
      <c r="M6084" s="16">
        <v>0</v>
      </c>
      <c r="N6084" s="13">
        <v>46196</v>
      </c>
    </row>
    <row r="6085" spans="1:14" x14ac:dyDescent="0.15">
      <c r="A6085" s="163" t="s">
        <v>561</v>
      </c>
      <c r="B6085" s="164">
        <v>10088</v>
      </c>
      <c r="C6085" s="163" t="s">
        <v>481</v>
      </c>
      <c r="D6085" s="164">
        <v>1</v>
      </c>
      <c r="E6085" s="7">
        <v>275</v>
      </c>
      <c r="F6085" s="7">
        <v>0</v>
      </c>
      <c r="G6085" s="7">
        <v>0</v>
      </c>
      <c r="H6085" s="7">
        <v>0</v>
      </c>
      <c r="I6085" s="7">
        <v>275</v>
      </c>
      <c r="J6085" s="7">
        <v>0</v>
      </c>
      <c r="K6085" s="7">
        <v>275</v>
      </c>
      <c r="L6085" s="164">
        <v>1</v>
      </c>
      <c r="M6085" s="16">
        <v>0</v>
      </c>
      <c r="N6085" s="13">
        <v>46196</v>
      </c>
    </row>
    <row r="6086" spans="1:14" x14ac:dyDescent="0.15">
      <c r="A6086" s="163" t="s">
        <v>757</v>
      </c>
      <c r="B6086" s="164">
        <v>10488</v>
      </c>
      <c r="C6086" s="163" t="s">
        <v>99</v>
      </c>
      <c r="D6086" s="164">
        <v>1</v>
      </c>
      <c r="E6086" s="7">
        <v>135</v>
      </c>
      <c r="F6086" s="7">
        <v>0</v>
      </c>
      <c r="G6086" s="7">
        <v>0</v>
      </c>
      <c r="H6086" s="7">
        <v>0</v>
      </c>
      <c r="I6086" s="7">
        <v>135</v>
      </c>
      <c r="J6086" s="7">
        <v>0</v>
      </c>
      <c r="K6086" s="7">
        <v>135</v>
      </c>
      <c r="L6086" s="164">
        <v>1</v>
      </c>
      <c r="M6086" s="16">
        <v>0</v>
      </c>
      <c r="N6086" s="13">
        <v>46196</v>
      </c>
    </row>
    <row r="6087" spans="1:14" x14ac:dyDescent="0.15">
      <c r="A6087" s="163" t="s">
        <v>489</v>
      </c>
      <c r="B6087" s="164">
        <v>10445</v>
      </c>
      <c r="C6087" s="163" t="s">
        <v>99</v>
      </c>
      <c r="D6087" s="164">
        <v>1</v>
      </c>
      <c r="E6087" s="7">
        <v>195</v>
      </c>
      <c r="F6087" s="7">
        <v>0</v>
      </c>
      <c r="G6087" s="7">
        <v>0</v>
      </c>
      <c r="H6087" s="7">
        <v>0</v>
      </c>
      <c r="I6087" s="7">
        <v>195</v>
      </c>
      <c r="J6087" s="7">
        <v>0</v>
      </c>
      <c r="K6087" s="7">
        <v>195</v>
      </c>
      <c r="L6087" s="164">
        <v>1</v>
      </c>
      <c r="M6087" s="16">
        <v>0</v>
      </c>
      <c r="N6087" s="13">
        <v>46196</v>
      </c>
    </row>
    <row r="6088" spans="1:14" x14ac:dyDescent="0.15">
      <c r="A6088" s="163" t="s">
        <v>490</v>
      </c>
      <c r="B6088" s="164">
        <v>10223</v>
      </c>
      <c r="C6088" s="163" t="s">
        <v>491</v>
      </c>
      <c r="D6088" s="164">
        <v>1</v>
      </c>
      <c r="E6088" s="7">
        <v>275</v>
      </c>
      <c r="F6088" s="7">
        <v>0</v>
      </c>
      <c r="G6088" s="7">
        <v>0</v>
      </c>
      <c r="H6088" s="7">
        <v>0</v>
      </c>
      <c r="I6088" s="7">
        <v>275</v>
      </c>
      <c r="J6088" s="7">
        <v>0</v>
      </c>
      <c r="K6088" s="7">
        <v>275</v>
      </c>
      <c r="L6088" s="164">
        <v>1</v>
      </c>
      <c r="M6088" s="16">
        <v>0</v>
      </c>
      <c r="N6088" s="13">
        <v>46196</v>
      </c>
    </row>
    <row r="6089" spans="1:14" x14ac:dyDescent="0.15">
      <c r="A6089" s="163" t="s">
        <v>647</v>
      </c>
      <c r="B6089" s="164">
        <v>10224</v>
      </c>
      <c r="C6089" s="163" t="s">
        <v>491</v>
      </c>
      <c r="D6089" s="164">
        <v>2</v>
      </c>
      <c r="E6089" s="7">
        <v>510</v>
      </c>
      <c r="F6089" s="7">
        <v>0</v>
      </c>
      <c r="G6089" s="7">
        <v>0</v>
      </c>
      <c r="H6089" s="7">
        <v>0</v>
      </c>
      <c r="I6089" s="7">
        <v>510</v>
      </c>
      <c r="J6089" s="7">
        <v>0</v>
      </c>
      <c r="K6089" s="7">
        <v>510</v>
      </c>
      <c r="L6089" s="164">
        <v>1</v>
      </c>
      <c r="M6089" s="16">
        <v>0</v>
      </c>
      <c r="N6089" s="13">
        <v>46196</v>
      </c>
    </row>
    <row r="6090" spans="1:14" x14ac:dyDescent="0.15">
      <c r="A6090" s="163" t="s">
        <v>492</v>
      </c>
      <c r="B6090" s="164">
        <v>10216</v>
      </c>
      <c r="C6090" s="163" t="s">
        <v>491</v>
      </c>
      <c r="D6090" s="164">
        <v>2</v>
      </c>
      <c r="E6090" s="7">
        <v>490</v>
      </c>
      <c r="F6090" s="7">
        <v>0</v>
      </c>
      <c r="G6090" s="7">
        <v>0</v>
      </c>
      <c r="H6090" s="7">
        <v>0</v>
      </c>
      <c r="I6090" s="7">
        <v>490</v>
      </c>
      <c r="J6090" s="7">
        <v>0</v>
      </c>
      <c r="K6090" s="7">
        <v>490</v>
      </c>
      <c r="L6090" s="164">
        <v>1</v>
      </c>
      <c r="M6090" s="16">
        <v>0</v>
      </c>
      <c r="N6090" s="13">
        <v>46196</v>
      </c>
    </row>
    <row r="6091" spans="1:14" x14ac:dyDescent="0.15">
      <c r="A6091" s="163" t="s">
        <v>870</v>
      </c>
      <c r="B6091" s="164">
        <v>10745</v>
      </c>
      <c r="C6091" s="163" t="s">
        <v>462</v>
      </c>
      <c r="D6091" s="164">
        <v>1</v>
      </c>
      <c r="E6091" s="7">
        <v>260</v>
      </c>
      <c r="F6091" s="7">
        <v>0</v>
      </c>
      <c r="G6091" s="7">
        <v>0</v>
      </c>
      <c r="H6091" s="7">
        <v>0</v>
      </c>
      <c r="I6091" s="7">
        <v>260</v>
      </c>
      <c r="J6091" s="7">
        <v>0</v>
      </c>
      <c r="K6091" s="7">
        <v>260</v>
      </c>
      <c r="L6091" s="164">
        <v>1</v>
      </c>
      <c r="M6091" s="16">
        <v>0</v>
      </c>
      <c r="N6091" s="13">
        <v>46196</v>
      </c>
    </row>
    <row r="6092" spans="1:14" x14ac:dyDescent="0.15">
      <c r="A6092" s="163" t="s">
        <v>493</v>
      </c>
      <c r="B6092" s="164">
        <v>10264</v>
      </c>
      <c r="C6092" s="163" t="s">
        <v>9</v>
      </c>
      <c r="D6092" s="164">
        <v>7</v>
      </c>
      <c r="E6092" s="7">
        <v>1330</v>
      </c>
      <c r="F6092" s="7">
        <v>0</v>
      </c>
      <c r="G6092" s="7">
        <v>0</v>
      </c>
      <c r="H6092" s="7">
        <v>0</v>
      </c>
      <c r="I6092" s="7">
        <v>1330</v>
      </c>
      <c r="J6092" s="7">
        <v>0</v>
      </c>
      <c r="K6092" s="7">
        <v>1330</v>
      </c>
      <c r="L6092" s="164">
        <v>1</v>
      </c>
      <c r="M6092" s="16">
        <v>0</v>
      </c>
      <c r="N6092" s="13">
        <v>46196</v>
      </c>
    </row>
    <row r="6093" spans="1:14" x14ac:dyDescent="0.15">
      <c r="A6093" s="163" t="s">
        <v>507</v>
      </c>
      <c r="B6093" s="164">
        <v>10373</v>
      </c>
      <c r="C6093" s="163" t="s">
        <v>9</v>
      </c>
      <c r="D6093" s="164">
        <v>1</v>
      </c>
      <c r="E6093" s="7">
        <v>275</v>
      </c>
      <c r="F6093" s="7">
        <v>0</v>
      </c>
      <c r="G6093" s="7">
        <v>0</v>
      </c>
      <c r="H6093" s="7">
        <v>0</v>
      </c>
      <c r="I6093" s="7">
        <v>275</v>
      </c>
      <c r="J6093" s="7">
        <v>0</v>
      </c>
      <c r="K6093" s="7">
        <v>275</v>
      </c>
      <c r="L6093" s="164">
        <v>1</v>
      </c>
      <c r="M6093" s="16">
        <v>0</v>
      </c>
      <c r="N6093" s="13">
        <v>46196</v>
      </c>
    </row>
    <row r="6094" spans="1:14" x14ac:dyDescent="0.15">
      <c r="A6094" s="163" t="s">
        <v>527</v>
      </c>
      <c r="B6094" s="164">
        <v>10382</v>
      </c>
      <c r="C6094" s="163" t="s">
        <v>9</v>
      </c>
      <c r="D6094" s="164">
        <v>1</v>
      </c>
      <c r="E6094" s="7">
        <v>235</v>
      </c>
      <c r="F6094" s="7">
        <v>0</v>
      </c>
      <c r="G6094" s="7">
        <v>0</v>
      </c>
      <c r="H6094" s="7">
        <v>0</v>
      </c>
      <c r="I6094" s="7">
        <v>235</v>
      </c>
      <c r="J6094" s="7">
        <v>0</v>
      </c>
      <c r="K6094" s="7">
        <v>235</v>
      </c>
      <c r="L6094" s="164">
        <v>1</v>
      </c>
      <c r="M6094" s="16">
        <v>0</v>
      </c>
      <c r="N6094" s="13">
        <v>46196</v>
      </c>
    </row>
    <row r="6095" spans="1:14" x14ac:dyDescent="0.15">
      <c r="A6095" s="163" t="s">
        <v>508</v>
      </c>
      <c r="B6095" s="164">
        <v>10370</v>
      </c>
      <c r="C6095" s="163" t="s">
        <v>9</v>
      </c>
      <c r="D6095" s="164">
        <v>1</v>
      </c>
      <c r="E6095" s="7">
        <v>310</v>
      </c>
      <c r="F6095" s="7">
        <v>0</v>
      </c>
      <c r="G6095" s="7">
        <v>0</v>
      </c>
      <c r="H6095" s="7">
        <v>0</v>
      </c>
      <c r="I6095" s="7">
        <v>310</v>
      </c>
      <c r="J6095" s="7">
        <v>0</v>
      </c>
      <c r="K6095" s="7">
        <v>310</v>
      </c>
      <c r="L6095" s="164">
        <v>1</v>
      </c>
      <c r="M6095" s="16">
        <v>0</v>
      </c>
      <c r="N6095" s="13">
        <v>46196</v>
      </c>
    </row>
    <row r="6096" spans="1:14" x14ac:dyDescent="0.15">
      <c r="A6096" s="163" t="s">
        <v>802</v>
      </c>
      <c r="B6096" s="164">
        <v>10365</v>
      </c>
      <c r="C6096" s="163" t="s">
        <v>9</v>
      </c>
      <c r="D6096" s="164">
        <v>1</v>
      </c>
      <c r="E6096" s="7">
        <v>320</v>
      </c>
      <c r="F6096" s="7">
        <v>0</v>
      </c>
      <c r="G6096" s="7">
        <v>0</v>
      </c>
      <c r="H6096" s="7">
        <v>0</v>
      </c>
      <c r="I6096" s="7">
        <v>320</v>
      </c>
      <c r="J6096" s="7">
        <v>0</v>
      </c>
      <c r="K6096" s="7">
        <v>320</v>
      </c>
      <c r="L6096" s="164">
        <v>1</v>
      </c>
      <c r="M6096" s="16">
        <v>0</v>
      </c>
      <c r="N6096" s="13">
        <v>46196</v>
      </c>
    </row>
    <row r="6097" spans="1:14" x14ac:dyDescent="0.15">
      <c r="A6097" s="163" t="s">
        <v>553</v>
      </c>
      <c r="B6097" s="164">
        <v>10481</v>
      </c>
      <c r="C6097" s="163" t="s">
        <v>77</v>
      </c>
      <c r="D6097" s="164">
        <v>1</v>
      </c>
      <c r="E6097" s="7">
        <v>860</v>
      </c>
      <c r="F6097" s="7">
        <v>0</v>
      </c>
      <c r="G6097" s="7">
        <v>0</v>
      </c>
      <c r="H6097" s="7">
        <v>0</v>
      </c>
      <c r="I6097" s="7">
        <v>860</v>
      </c>
      <c r="J6097" s="7">
        <v>0</v>
      </c>
      <c r="K6097" s="7">
        <v>860</v>
      </c>
      <c r="L6097" s="164">
        <v>1</v>
      </c>
      <c r="M6097" s="16">
        <v>0</v>
      </c>
      <c r="N6097" s="13">
        <v>46196</v>
      </c>
    </row>
    <row r="6098" spans="1:14" x14ac:dyDescent="0.15">
      <c r="A6098" s="163" t="s">
        <v>495</v>
      </c>
      <c r="B6098" s="164">
        <v>10354</v>
      </c>
      <c r="C6098" s="163" t="s">
        <v>19</v>
      </c>
      <c r="D6098" s="164">
        <v>2</v>
      </c>
      <c r="E6098" s="7">
        <v>700</v>
      </c>
      <c r="F6098" s="7">
        <v>0</v>
      </c>
      <c r="G6098" s="7">
        <v>0</v>
      </c>
      <c r="H6098" s="7">
        <v>0</v>
      </c>
      <c r="I6098" s="7">
        <v>700</v>
      </c>
      <c r="J6098" s="7">
        <v>0</v>
      </c>
      <c r="K6098" s="7">
        <v>700</v>
      </c>
      <c r="L6098" s="164">
        <v>1</v>
      </c>
      <c r="M6098" s="16">
        <v>0</v>
      </c>
      <c r="N6098" s="13">
        <v>46196</v>
      </c>
    </row>
    <row r="6099" spans="1:14" x14ac:dyDescent="0.15">
      <c r="A6099" s="163" t="s">
        <v>498</v>
      </c>
      <c r="B6099" s="164">
        <v>10356</v>
      </c>
      <c r="C6099" s="163" t="s">
        <v>19</v>
      </c>
      <c r="D6099" s="164">
        <v>2</v>
      </c>
      <c r="E6099" s="7">
        <v>720</v>
      </c>
      <c r="F6099" s="7">
        <v>0</v>
      </c>
      <c r="G6099" s="7">
        <v>0</v>
      </c>
      <c r="H6099" s="7">
        <v>0</v>
      </c>
      <c r="I6099" s="7">
        <v>720</v>
      </c>
      <c r="J6099" s="7">
        <v>0</v>
      </c>
      <c r="K6099" s="7">
        <v>720</v>
      </c>
      <c r="L6099" s="164">
        <v>1</v>
      </c>
      <c r="M6099" s="16">
        <v>0</v>
      </c>
      <c r="N6099" s="13">
        <v>46196</v>
      </c>
    </row>
    <row r="6100" spans="1:14" x14ac:dyDescent="0.15">
      <c r="A6100" s="163" t="s">
        <v>689</v>
      </c>
      <c r="B6100" s="164">
        <v>10393</v>
      </c>
      <c r="C6100" s="163" t="s">
        <v>31</v>
      </c>
      <c r="D6100" s="164">
        <v>1</v>
      </c>
      <c r="E6100" s="7">
        <v>315</v>
      </c>
      <c r="F6100" s="7">
        <v>0</v>
      </c>
      <c r="G6100" s="7">
        <v>0</v>
      </c>
      <c r="H6100" s="7">
        <v>63</v>
      </c>
      <c r="I6100" s="7">
        <v>252</v>
      </c>
      <c r="J6100" s="7">
        <v>0</v>
      </c>
      <c r="K6100" s="7">
        <v>252</v>
      </c>
      <c r="L6100" s="164">
        <v>1</v>
      </c>
      <c r="M6100" s="16">
        <v>0</v>
      </c>
      <c r="N6100" s="13">
        <v>46196</v>
      </c>
    </row>
    <row r="6101" spans="1:14" x14ac:dyDescent="0.15">
      <c r="A6101" s="163" t="s">
        <v>512</v>
      </c>
      <c r="B6101" s="164">
        <v>10427</v>
      </c>
      <c r="C6101" s="163" t="s">
        <v>12</v>
      </c>
      <c r="D6101" s="164">
        <v>1</v>
      </c>
      <c r="E6101" s="7">
        <v>359</v>
      </c>
      <c r="F6101" s="7">
        <v>0</v>
      </c>
      <c r="G6101" s="7">
        <v>0</v>
      </c>
      <c r="H6101" s="7">
        <v>0</v>
      </c>
      <c r="I6101" s="7">
        <v>359</v>
      </c>
      <c r="J6101" s="7">
        <v>0</v>
      </c>
      <c r="K6101" s="7">
        <v>359</v>
      </c>
      <c r="L6101" s="164">
        <v>1</v>
      </c>
      <c r="M6101" s="16">
        <v>0</v>
      </c>
      <c r="N6101" s="13">
        <v>46196</v>
      </c>
    </row>
    <row r="6102" spans="1:14" x14ac:dyDescent="0.15">
      <c r="A6102" s="163" t="s">
        <v>617</v>
      </c>
      <c r="B6102" s="164">
        <v>10428</v>
      </c>
      <c r="C6102" s="163" t="s">
        <v>12</v>
      </c>
      <c r="D6102" s="164">
        <v>1</v>
      </c>
      <c r="E6102" s="7">
        <v>349</v>
      </c>
      <c r="F6102" s="7">
        <v>0</v>
      </c>
      <c r="G6102" s="7">
        <v>0</v>
      </c>
      <c r="H6102" s="7">
        <v>0</v>
      </c>
      <c r="I6102" s="7">
        <v>349</v>
      </c>
      <c r="J6102" s="7">
        <v>0</v>
      </c>
      <c r="K6102" s="7">
        <v>349</v>
      </c>
      <c r="L6102" s="164">
        <v>1</v>
      </c>
      <c r="M6102" s="16">
        <v>0</v>
      </c>
      <c r="N6102" s="13">
        <v>46196</v>
      </c>
    </row>
    <row r="6103" spans="1:14" x14ac:dyDescent="0.15">
      <c r="A6103" s="163" t="s">
        <v>696</v>
      </c>
      <c r="B6103" s="164">
        <v>10433</v>
      </c>
      <c r="C6103" s="163" t="s">
        <v>13</v>
      </c>
      <c r="D6103" s="164">
        <v>1</v>
      </c>
      <c r="E6103" s="7">
        <v>475</v>
      </c>
      <c r="F6103" s="7">
        <v>0</v>
      </c>
      <c r="G6103" s="7">
        <v>0</v>
      </c>
      <c r="H6103" s="7">
        <v>0</v>
      </c>
      <c r="I6103" s="7">
        <v>475</v>
      </c>
      <c r="J6103" s="7">
        <v>0</v>
      </c>
      <c r="K6103" s="7">
        <v>475</v>
      </c>
      <c r="L6103" s="164">
        <v>1</v>
      </c>
      <c r="M6103" s="16">
        <v>0</v>
      </c>
      <c r="N6103" s="13">
        <v>46196</v>
      </c>
    </row>
    <row r="6104" spans="1:14" x14ac:dyDescent="0.15">
      <c r="A6104" s="163" t="s">
        <v>820</v>
      </c>
      <c r="B6104" s="164">
        <v>10250</v>
      </c>
      <c r="C6104" s="163" t="s">
        <v>399</v>
      </c>
      <c r="D6104" s="164">
        <v>1</v>
      </c>
      <c r="E6104" s="7">
        <v>0</v>
      </c>
      <c r="F6104" s="7">
        <v>0</v>
      </c>
      <c r="G6104" s="7">
        <v>0</v>
      </c>
      <c r="H6104" s="7">
        <v>0</v>
      </c>
      <c r="I6104" s="7">
        <v>0</v>
      </c>
      <c r="J6104" s="7">
        <v>0</v>
      </c>
      <c r="K6104" s="7">
        <v>0</v>
      </c>
      <c r="L6104" s="164">
        <v>0</v>
      </c>
      <c r="M6104" s="16">
        <v>0</v>
      </c>
      <c r="N6104" s="13">
        <v>46196</v>
      </c>
    </row>
    <row r="6105" spans="1:14" x14ac:dyDescent="0.15">
      <c r="A6105" s="163" t="s">
        <v>928</v>
      </c>
      <c r="B6105" s="164">
        <v>10989</v>
      </c>
      <c r="C6105" s="163" t="s">
        <v>727</v>
      </c>
      <c r="D6105" s="164">
        <v>2</v>
      </c>
      <c r="E6105" s="7">
        <v>0</v>
      </c>
      <c r="F6105" s="7">
        <v>0</v>
      </c>
      <c r="G6105" s="7">
        <v>0</v>
      </c>
      <c r="H6105" s="7">
        <v>0</v>
      </c>
      <c r="I6105" s="7">
        <v>0</v>
      </c>
      <c r="J6105" s="7">
        <v>0</v>
      </c>
      <c r="K6105" s="7">
        <v>0</v>
      </c>
      <c r="L6105" s="164">
        <v>0</v>
      </c>
      <c r="M6105" s="16">
        <v>0</v>
      </c>
      <c r="N6105" s="13">
        <v>46196</v>
      </c>
    </row>
    <row r="6106" spans="1:14" x14ac:dyDescent="0.15">
      <c r="A6106" s="163" t="s">
        <v>427</v>
      </c>
      <c r="B6106" s="164">
        <v>10633</v>
      </c>
      <c r="C6106" s="163" t="s">
        <v>727</v>
      </c>
      <c r="D6106" s="164">
        <v>1</v>
      </c>
      <c r="E6106" s="7">
        <v>159</v>
      </c>
      <c r="F6106" s="7">
        <v>0</v>
      </c>
      <c r="G6106" s="7">
        <v>0</v>
      </c>
      <c r="H6106" s="7">
        <v>0</v>
      </c>
      <c r="I6106" s="7">
        <v>159</v>
      </c>
      <c r="J6106" s="7">
        <v>0</v>
      </c>
      <c r="K6106" s="7">
        <v>159</v>
      </c>
      <c r="L6106" s="164">
        <v>1</v>
      </c>
      <c r="M6106" s="16">
        <v>0</v>
      </c>
      <c r="N6106" s="13">
        <v>46196</v>
      </c>
    </row>
    <row r="6107" spans="1:14" x14ac:dyDescent="0.15">
      <c r="A6107" s="163" t="s">
        <v>929</v>
      </c>
      <c r="B6107" s="164">
        <v>10515</v>
      </c>
      <c r="C6107" s="163" t="s">
        <v>462</v>
      </c>
      <c r="D6107" s="164">
        <v>1</v>
      </c>
      <c r="E6107" s="7">
        <v>260</v>
      </c>
      <c r="F6107" s="7">
        <v>0</v>
      </c>
      <c r="G6107" s="7">
        <v>0</v>
      </c>
      <c r="H6107" s="7">
        <v>0</v>
      </c>
      <c r="I6107" s="7">
        <v>260</v>
      </c>
      <c r="J6107" s="7">
        <v>0</v>
      </c>
      <c r="K6107" s="7">
        <v>260</v>
      </c>
      <c r="L6107" s="164">
        <v>1</v>
      </c>
      <c r="M6107" s="16">
        <v>0</v>
      </c>
      <c r="N6107" s="13">
        <v>46196</v>
      </c>
    </row>
    <row r="6108" spans="1:14" x14ac:dyDescent="0.15">
      <c r="A6108" s="163" t="s">
        <v>3</v>
      </c>
      <c r="B6108" s="164">
        <v>10294</v>
      </c>
      <c r="C6108" s="163" t="s">
        <v>399</v>
      </c>
      <c r="D6108" s="164">
        <v>1</v>
      </c>
      <c r="E6108" s="7">
        <v>0</v>
      </c>
      <c r="F6108" s="7">
        <v>0</v>
      </c>
      <c r="G6108" s="7">
        <v>0</v>
      </c>
      <c r="H6108" s="7">
        <v>0</v>
      </c>
      <c r="I6108" s="7">
        <v>0</v>
      </c>
      <c r="J6108" s="7">
        <v>0</v>
      </c>
      <c r="K6108" s="7">
        <v>0</v>
      </c>
      <c r="L6108" s="164">
        <v>0</v>
      </c>
      <c r="M6108" s="16">
        <v>0</v>
      </c>
      <c r="N6108" s="13">
        <v>46196</v>
      </c>
    </row>
    <row r="6109" spans="1:14" x14ac:dyDescent="0.15">
      <c r="A6109" s="163" t="s">
        <v>429</v>
      </c>
      <c r="B6109" s="164">
        <v>10632</v>
      </c>
      <c r="C6109" s="163" t="s">
        <v>727</v>
      </c>
      <c r="D6109" s="164">
        <v>2</v>
      </c>
      <c r="E6109" s="7">
        <v>318</v>
      </c>
      <c r="F6109" s="7">
        <v>0</v>
      </c>
      <c r="G6109" s="7">
        <v>0</v>
      </c>
      <c r="H6109" s="7">
        <v>0</v>
      </c>
      <c r="I6109" s="7">
        <v>318</v>
      </c>
      <c r="J6109" s="7">
        <v>0</v>
      </c>
      <c r="K6109" s="7">
        <v>318</v>
      </c>
      <c r="L6109" s="164">
        <v>1</v>
      </c>
      <c r="M6109" s="16">
        <v>0</v>
      </c>
      <c r="N6109" s="13">
        <v>46196</v>
      </c>
    </row>
    <row r="6110" spans="1:14" x14ac:dyDescent="0.15">
      <c r="A6110" s="163" t="s">
        <v>466</v>
      </c>
      <c r="B6110" s="164">
        <v>10749</v>
      </c>
      <c r="C6110" s="163" t="s">
        <v>727</v>
      </c>
      <c r="D6110" s="164">
        <v>1</v>
      </c>
      <c r="E6110" s="7">
        <v>179</v>
      </c>
      <c r="F6110" s="7">
        <v>0</v>
      </c>
      <c r="G6110" s="7">
        <v>0</v>
      </c>
      <c r="H6110" s="7">
        <v>0</v>
      </c>
      <c r="I6110" s="7">
        <v>179</v>
      </c>
      <c r="J6110" s="7">
        <v>0</v>
      </c>
      <c r="K6110" s="7">
        <v>179</v>
      </c>
      <c r="L6110" s="164">
        <v>1</v>
      </c>
      <c r="M6110" s="16">
        <v>0</v>
      </c>
      <c r="N6110" s="13">
        <v>46197</v>
      </c>
    </row>
    <row r="6111" spans="1:14" x14ac:dyDescent="0.15">
      <c r="A6111" s="163" t="s">
        <v>616</v>
      </c>
      <c r="B6111" s="164">
        <v>10154</v>
      </c>
      <c r="C6111" s="163" t="s">
        <v>519</v>
      </c>
      <c r="D6111" s="164">
        <v>1</v>
      </c>
      <c r="E6111" s="7">
        <v>385</v>
      </c>
      <c r="F6111" s="7">
        <v>0</v>
      </c>
      <c r="G6111" s="7">
        <v>0</v>
      </c>
      <c r="H6111" s="7">
        <v>0</v>
      </c>
      <c r="I6111" s="7">
        <v>385</v>
      </c>
      <c r="J6111" s="7">
        <v>0</v>
      </c>
      <c r="K6111" s="7">
        <v>385</v>
      </c>
      <c r="L6111" s="164">
        <v>1</v>
      </c>
      <c r="M6111" s="16">
        <v>0</v>
      </c>
      <c r="N6111" s="13">
        <v>46197</v>
      </c>
    </row>
    <row r="6112" spans="1:14" x14ac:dyDescent="0.15">
      <c r="A6112" s="163" t="s">
        <v>550</v>
      </c>
      <c r="B6112" s="164">
        <v>10072</v>
      </c>
      <c r="C6112" s="163" t="s">
        <v>481</v>
      </c>
      <c r="D6112" s="164">
        <v>3</v>
      </c>
      <c r="E6112" s="7">
        <v>945</v>
      </c>
      <c r="F6112" s="7">
        <v>0</v>
      </c>
      <c r="G6112" s="7">
        <v>0</v>
      </c>
      <c r="H6112" s="7">
        <v>0</v>
      </c>
      <c r="I6112" s="7">
        <v>945</v>
      </c>
      <c r="J6112" s="7">
        <v>0</v>
      </c>
      <c r="K6112" s="7">
        <v>945</v>
      </c>
      <c r="L6112" s="164">
        <v>1</v>
      </c>
      <c r="M6112" s="16">
        <v>0</v>
      </c>
      <c r="N6112" s="13">
        <v>46197</v>
      </c>
    </row>
    <row r="6113" spans="1:14" x14ac:dyDescent="0.15">
      <c r="A6113" s="163" t="s">
        <v>482</v>
      </c>
      <c r="B6113" s="164">
        <v>10109</v>
      </c>
      <c r="C6113" s="163" t="s">
        <v>483</v>
      </c>
      <c r="D6113" s="164">
        <v>1</v>
      </c>
      <c r="E6113" s="7">
        <v>275</v>
      </c>
      <c r="F6113" s="7">
        <v>0</v>
      </c>
      <c r="G6113" s="7">
        <v>0</v>
      </c>
      <c r="H6113" s="7">
        <v>0</v>
      </c>
      <c r="I6113" s="7">
        <v>275</v>
      </c>
      <c r="J6113" s="7">
        <v>0</v>
      </c>
      <c r="K6113" s="7">
        <v>275</v>
      </c>
      <c r="L6113" s="164">
        <v>1</v>
      </c>
      <c r="M6113" s="16">
        <v>0</v>
      </c>
      <c r="N6113" s="13">
        <v>46197</v>
      </c>
    </row>
    <row r="6114" spans="1:14" x14ac:dyDescent="0.15">
      <c r="A6114" s="163" t="s">
        <v>486</v>
      </c>
      <c r="B6114" s="164">
        <v>10075</v>
      </c>
      <c r="C6114" s="163" t="s">
        <v>481</v>
      </c>
      <c r="D6114" s="164">
        <v>1</v>
      </c>
      <c r="E6114" s="7">
        <v>275</v>
      </c>
      <c r="F6114" s="7">
        <v>0</v>
      </c>
      <c r="G6114" s="7">
        <v>0</v>
      </c>
      <c r="H6114" s="7">
        <v>0</v>
      </c>
      <c r="I6114" s="7">
        <v>275</v>
      </c>
      <c r="J6114" s="7">
        <v>0</v>
      </c>
      <c r="K6114" s="7">
        <v>275</v>
      </c>
      <c r="L6114" s="164">
        <v>1</v>
      </c>
      <c r="M6114" s="16">
        <v>0</v>
      </c>
      <c r="N6114" s="13">
        <v>46197</v>
      </c>
    </row>
    <row r="6115" spans="1:14" x14ac:dyDescent="0.15">
      <c r="A6115" s="163" t="s">
        <v>524</v>
      </c>
      <c r="B6115" s="164">
        <v>10443</v>
      </c>
      <c r="C6115" s="163" t="s">
        <v>99</v>
      </c>
      <c r="D6115" s="164">
        <v>1</v>
      </c>
      <c r="E6115" s="7">
        <v>75</v>
      </c>
      <c r="F6115" s="7">
        <v>0</v>
      </c>
      <c r="G6115" s="7">
        <v>0</v>
      </c>
      <c r="H6115" s="7">
        <v>0</v>
      </c>
      <c r="I6115" s="7">
        <v>75</v>
      </c>
      <c r="J6115" s="7">
        <v>0</v>
      </c>
      <c r="K6115" s="7">
        <v>75</v>
      </c>
      <c r="L6115" s="164">
        <v>1</v>
      </c>
      <c r="M6115" s="16">
        <v>0</v>
      </c>
      <c r="N6115" s="13">
        <v>46197</v>
      </c>
    </row>
    <row r="6116" spans="1:14" x14ac:dyDescent="0.15">
      <c r="A6116" s="163" t="s">
        <v>824</v>
      </c>
      <c r="B6116" s="164">
        <v>10447</v>
      </c>
      <c r="C6116" s="163" t="s">
        <v>99</v>
      </c>
      <c r="D6116" s="164">
        <v>1</v>
      </c>
      <c r="E6116" s="7">
        <v>210</v>
      </c>
      <c r="F6116" s="7">
        <v>0</v>
      </c>
      <c r="G6116" s="7">
        <v>0</v>
      </c>
      <c r="H6116" s="7">
        <v>0</v>
      </c>
      <c r="I6116" s="7">
        <v>210</v>
      </c>
      <c r="J6116" s="7">
        <v>0</v>
      </c>
      <c r="K6116" s="7">
        <v>210</v>
      </c>
      <c r="L6116" s="164">
        <v>1</v>
      </c>
      <c r="M6116" s="16">
        <v>0</v>
      </c>
      <c r="N6116" s="13">
        <v>46197</v>
      </c>
    </row>
    <row r="6117" spans="1:14" x14ac:dyDescent="0.15">
      <c r="A6117" s="163" t="s">
        <v>543</v>
      </c>
      <c r="B6117" s="164">
        <v>10222</v>
      </c>
      <c r="C6117" s="163" t="s">
        <v>491</v>
      </c>
      <c r="D6117" s="164">
        <v>2</v>
      </c>
      <c r="E6117" s="7">
        <v>470</v>
      </c>
      <c r="F6117" s="7">
        <v>0</v>
      </c>
      <c r="G6117" s="7">
        <v>0</v>
      </c>
      <c r="H6117" s="7">
        <v>0</v>
      </c>
      <c r="I6117" s="7">
        <v>470</v>
      </c>
      <c r="J6117" s="7">
        <v>0</v>
      </c>
      <c r="K6117" s="7">
        <v>470</v>
      </c>
      <c r="L6117" s="164">
        <v>1</v>
      </c>
      <c r="M6117" s="16">
        <v>0</v>
      </c>
      <c r="N6117" s="13">
        <v>46197</v>
      </c>
    </row>
    <row r="6118" spans="1:14" x14ac:dyDescent="0.15">
      <c r="A6118" s="163" t="s">
        <v>597</v>
      </c>
      <c r="B6118" s="164">
        <v>10215</v>
      </c>
      <c r="C6118" s="163" t="s">
        <v>491</v>
      </c>
      <c r="D6118" s="164">
        <v>1</v>
      </c>
      <c r="E6118" s="7">
        <v>225</v>
      </c>
      <c r="F6118" s="7">
        <v>0</v>
      </c>
      <c r="G6118" s="7">
        <v>0</v>
      </c>
      <c r="H6118" s="7">
        <v>0</v>
      </c>
      <c r="I6118" s="7">
        <v>225</v>
      </c>
      <c r="J6118" s="7">
        <v>0</v>
      </c>
      <c r="K6118" s="7">
        <v>225</v>
      </c>
      <c r="L6118" s="164">
        <v>1</v>
      </c>
      <c r="M6118" s="16">
        <v>0</v>
      </c>
      <c r="N6118" s="13">
        <v>46197</v>
      </c>
    </row>
    <row r="6119" spans="1:14" x14ac:dyDescent="0.15">
      <c r="A6119" s="163" t="s">
        <v>768</v>
      </c>
      <c r="B6119" s="164">
        <v>10369</v>
      </c>
      <c r="C6119" s="163" t="s">
        <v>9</v>
      </c>
      <c r="D6119" s="164">
        <v>1</v>
      </c>
      <c r="E6119" s="7">
        <v>225</v>
      </c>
      <c r="F6119" s="7">
        <v>0</v>
      </c>
      <c r="G6119" s="7">
        <v>0</v>
      </c>
      <c r="H6119" s="7">
        <v>19.57</v>
      </c>
      <c r="I6119" s="7">
        <v>205.43</v>
      </c>
      <c r="J6119" s="7">
        <v>0</v>
      </c>
      <c r="K6119" s="7">
        <v>205.43</v>
      </c>
      <c r="L6119" s="164">
        <v>1</v>
      </c>
      <c r="M6119" s="16">
        <v>0</v>
      </c>
      <c r="N6119" s="13">
        <v>46197</v>
      </c>
    </row>
    <row r="6120" spans="1:14" x14ac:dyDescent="0.15">
      <c r="A6120" s="163" t="s">
        <v>507</v>
      </c>
      <c r="B6120" s="164">
        <v>10373</v>
      </c>
      <c r="C6120" s="163" t="s">
        <v>9</v>
      </c>
      <c r="D6120" s="164">
        <v>1</v>
      </c>
      <c r="E6120" s="7">
        <v>275</v>
      </c>
      <c r="F6120" s="7">
        <v>0</v>
      </c>
      <c r="G6120" s="7">
        <v>0</v>
      </c>
      <c r="H6120" s="7">
        <v>23.93</v>
      </c>
      <c r="I6120" s="7">
        <v>251.07</v>
      </c>
      <c r="J6120" s="7">
        <v>0</v>
      </c>
      <c r="K6120" s="7">
        <v>251.07</v>
      </c>
      <c r="L6120" s="164">
        <v>1</v>
      </c>
      <c r="M6120" s="16">
        <v>0</v>
      </c>
      <c r="N6120" s="13">
        <v>46197</v>
      </c>
    </row>
    <row r="6121" spans="1:14" x14ac:dyDescent="0.15">
      <c r="A6121" s="163" t="s">
        <v>526</v>
      </c>
      <c r="B6121" s="164">
        <v>10363</v>
      </c>
      <c r="C6121" s="163" t="s">
        <v>9</v>
      </c>
      <c r="D6121" s="164">
        <v>1</v>
      </c>
      <c r="E6121" s="7">
        <v>265</v>
      </c>
      <c r="F6121" s="7">
        <v>0</v>
      </c>
      <c r="G6121" s="7">
        <v>0</v>
      </c>
      <c r="H6121" s="7">
        <v>0</v>
      </c>
      <c r="I6121" s="7">
        <v>265</v>
      </c>
      <c r="J6121" s="7">
        <v>0</v>
      </c>
      <c r="K6121" s="7">
        <v>265</v>
      </c>
      <c r="L6121" s="164">
        <v>1</v>
      </c>
      <c r="M6121" s="16">
        <v>0</v>
      </c>
      <c r="N6121" s="13">
        <v>46197</v>
      </c>
    </row>
    <row r="6122" spans="1:14" x14ac:dyDescent="0.15">
      <c r="A6122" s="163" t="s">
        <v>595</v>
      </c>
      <c r="B6122" s="164">
        <v>10367</v>
      </c>
      <c r="C6122" s="163" t="s">
        <v>9</v>
      </c>
      <c r="D6122" s="164">
        <v>1</v>
      </c>
      <c r="E6122" s="7">
        <v>330</v>
      </c>
      <c r="F6122" s="7">
        <v>0</v>
      </c>
      <c r="G6122" s="7">
        <v>0</v>
      </c>
      <c r="H6122" s="7">
        <v>0</v>
      </c>
      <c r="I6122" s="7">
        <v>330</v>
      </c>
      <c r="J6122" s="7">
        <v>0</v>
      </c>
      <c r="K6122" s="7">
        <v>330</v>
      </c>
      <c r="L6122" s="164">
        <v>1</v>
      </c>
      <c r="M6122" s="16">
        <v>0</v>
      </c>
      <c r="N6122" s="13">
        <v>46197</v>
      </c>
    </row>
    <row r="6123" spans="1:14" x14ac:dyDescent="0.15">
      <c r="A6123" s="163" t="s">
        <v>495</v>
      </c>
      <c r="B6123" s="164">
        <v>10354</v>
      </c>
      <c r="C6123" s="163" t="s">
        <v>19</v>
      </c>
      <c r="D6123" s="164">
        <v>1</v>
      </c>
      <c r="E6123" s="7">
        <v>350</v>
      </c>
      <c r="F6123" s="7">
        <v>0</v>
      </c>
      <c r="G6123" s="7">
        <v>0</v>
      </c>
      <c r="H6123" s="7">
        <v>0</v>
      </c>
      <c r="I6123" s="7">
        <v>350</v>
      </c>
      <c r="J6123" s="7">
        <v>0</v>
      </c>
      <c r="K6123" s="7">
        <v>350</v>
      </c>
      <c r="L6123" s="164">
        <v>1</v>
      </c>
      <c r="M6123" s="16">
        <v>0</v>
      </c>
      <c r="N6123" s="13">
        <v>46197</v>
      </c>
    </row>
    <row r="6124" spans="1:14" x14ac:dyDescent="0.15">
      <c r="A6124" s="163" t="s">
        <v>529</v>
      </c>
      <c r="B6124" s="164">
        <v>10353</v>
      </c>
      <c r="C6124" s="163" t="s">
        <v>19</v>
      </c>
      <c r="D6124" s="164">
        <v>1</v>
      </c>
      <c r="E6124" s="7">
        <v>350</v>
      </c>
      <c r="F6124" s="7">
        <v>0</v>
      </c>
      <c r="G6124" s="7">
        <v>0</v>
      </c>
      <c r="H6124" s="7">
        <v>0</v>
      </c>
      <c r="I6124" s="7">
        <v>350</v>
      </c>
      <c r="J6124" s="7">
        <v>0</v>
      </c>
      <c r="K6124" s="7">
        <v>350</v>
      </c>
      <c r="L6124" s="164">
        <v>1</v>
      </c>
      <c r="M6124" s="16">
        <v>0</v>
      </c>
      <c r="N6124" s="13">
        <v>46197</v>
      </c>
    </row>
    <row r="6125" spans="1:14" x14ac:dyDescent="0.15">
      <c r="A6125" s="163" t="s">
        <v>497</v>
      </c>
      <c r="B6125" s="164">
        <v>10359</v>
      </c>
      <c r="C6125" s="163" t="s">
        <v>19</v>
      </c>
      <c r="D6125" s="164">
        <v>1</v>
      </c>
      <c r="E6125" s="7">
        <v>385</v>
      </c>
      <c r="F6125" s="7">
        <v>0</v>
      </c>
      <c r="G6125" s="7">
        <v>0</v>
      </c>
      <c r="H6125" s="7">
        <v>33.5</v>
      </c>
      <c r="I6125" s="7">
        <v>351.5</v>
      </c>
      <c r="J6125" s="7">
        <v>0</v>
      </c>
      <c r="K6125" s="7">
        <v>351.5</v>
      </c>
      <c r="L6125" s="164">
        <v>1</v>
      </c>
      <c r="M6125" s="16">
        <v>0</v>
      </c>
      <c r="N6125" s="13">
        <v>46197</v>
      </c>
    </row>
    <row r="6126" spans="1:14" x14ac:dyDescent="0.15">
      <c r="A6126" s="163" t="s">
        <v>547</v>
      </c>
      <c r="B6126" s="164">
        <v>10395</v>
      </c>
      <c r="C6126" s="163" t="s">
        <v>31</v>
      </c>
      <c r="D6126" s="164">
        <v>1</v>
      </c>
      <c r="E6126" s="7">
        <v>355</v>
      </c>
      <c r="F6126" s="7">
        <v>0</v>
      </c>
      <c r="G6126" s="7">
        <v>0</v>
      </c>
      <c r="H6126" s="7">
        <v>0</v>
      </c>
      <c r="I6126" s="7">
        <v>355</v>
      </c>
      <c r="J6126" s="7">
        <v>0</v>
      </c>
      <c r="K6126" s="7">
        <v>355</v>
      </c>
      <c r="L6126" s="164">
        <v>1</v>
      </c>
      <c r="M6126" s="16">
        <v>0</v>
      </c>
      <c r="N6126" s="13">
        <v>46197</v>
      </c>
    </row>
    <row r="6127" spans="1:14" x14ac:dyDescent="0.15">
      <c r="A6127" s="163" t="s">
        <v>400</v>
      </c>
      <c r="B6127" s="164">
        <v>10923</v>
      </c>
      <c r="C6127" s="163" t="s">
        <v>727</v>
      </c>
      <c r="D6127" s="164">
        <v>1</v>
      </c>
      <c r="E6127" s="7">
        <v>159</v>
      </c>
      <c r="F6127" s="7">
        <v>0</v>
      </c>
      <c r="G6127" s="7">
        <v>0</v>
      </c>
      <c r="H6127" s="7">
        <v>0</v>
      </c>
      <c r="I6127" s="7">
        <v>159</v>
      </c>
      <c r="J6127" s="7">
        <v>0</v>
      </c>
      <c r="K6127" s="7">
        <v>159</v>
      </c>
      <c r="L6127" s="164">
        <v>1</v>
      </c>
      <c r="M6127" s="16">
        <v>0</v>
      </c>
      <c r="N6127" s="13">
        <v>46197</v>
      </c>
    </row>
    <row r="6128" spans="1:14" x14ac:dyDescent="0.15">
      <c r="A6128" s="163" t="s">
        <v>427</v>
      </c>
      <c r="B6128" s="164">
        <v>10605</v>
      </c>
      <c r="C6128" s="163" t="s">
        <v>462</v>
      </c>
      <c r="D6128" s="164">
        <v>1</v>
      </c>
      <c r="E6128" s="7">
        <v>320</v>
      </c>
      <c r="F6128" s="7">
        <v>0</v>
      </c>
      <c r="G6128" s="7">
        <v>0</v>
      </c>
      <c r="H6128" s="7">
        <v>0</v>
      </c>
      <c r="I6128" s="7">
        <v>320</v>
      </c>
      <c r="J6128" s="7">
        <v>0</v>
      </c>
      <c r="K6128" s="7">
        <v>320</v>
      </c>
      <c r="L6128" s="164">
        <v>1</v>
      </c>
      <c r="M6128" s="16">
        <v>0</v>
      </c>
      <c r="N6128" s="13">
        <v>46197</v>
      </c>
    </row>
    <row r="6129" spans="1:14" x14ac:dyDescent="0.15">
      <c r="A6129" s="163" t="s">
        <v>427</v>
      </c>
      <c r="B6129" s="164">
        <v>10633</v>
      </c>
      <c r="C6129" s="163" t="s">
        <v>727</v>
      </c>
      <c r="D6129" s="164">
        <v>1</v>
      </c>
      <c r="E6129" s="7">
        <v>159</v>
      </c>
      <c r="F6129" s="7">
        <v>0</v>
      </c>
      <c r="G6129" s="7">
        <v>0</v>
      </c>
      <c r="H6129" s="7">
        <v>0</v>
      </c>
      <c r="I6129" s="7">
        <v>159</v>
      </c>
      <c r="J6129" s="7">
        <v>0</v>
      </c>
      <c r="K6129" s="7">
        <v>159</v>
      </c>
      <c r="L6129" s="164">
        <v>1</v>
      </c>
      <c r="M6129" s="16">
        <v>0</v>
      </c>
      <c r="N6129" s="13">
        <v>46197</v>
      </c>
    </row>
    <row r="6130" spans="1:14" x14ac:dyDescent="0.15">
      <c r="A6130" s="163" t="s">
        <v>24</v>
      </c>
      <c r="B6130" s="164">
        <v>10583</v>
      </c>
      <c r="C6130" s="163" t="s">
        <v>462</v>
      </c>
      <c r="D6130" s="164">
        <v>2</v>
      </c>
      <c r="E6130" s="7">
        <v>760</v>
      </c>
      <c r="F6130" s="7">
        <v>0</v>
      </c>
      <c r="G6130" s="7">
        <v>0</v>
      </c>
      <c r="H6130" s="7">
        <v>0</v>
      </c>
      <c r="I6130" s="7">
        <v>760</v>
      </c>
      <c r="J6130" s="7">
        <v>0</v>
      </c>
      <c r="K6130" s="7">
        <v>760</v>
      </c>
      <c r="L6130" s="164">
        <v>1</v>
      </c>
      <c r="M6130" s="16">
        <v>0</v>
      </c>
      <c r="N6130" s="13">
        <v>46197</v>
      </c>
    </row>
    <row r="6131" spans="1:14" x14ac:dyDescent="0.15">
      <c r="A6131" s="163" t="s">
        <v>466</v>
      </c>
      <c r="B6131" s="164">
        <v>10749</v>
      </c>
      <c r="C6131" s="163" t="s">
        <v>727</v>
      </c>
      <c r="D6131" s="164">
        <v>2</v>
      </c>
      <c r="E6131" s="7">
        <v>358</v>
      </c>
      <c r="F6131" s="7">
        <v>0</v>
      </c>
      <c r="G6131" s="7">
        <v>0</v>
      </c>
      <c r="H6131" s="7">
        <v>14.43</v>
      </c>
      <c r="I6131" s="7">
        <v>343.57</v>
      </c>
      <c r="J6131" s="7">
        <v>0</v>
      </c>
      <c r="K6131" s="7">
        <v>343.57</v>
      </c>
      <c r="L6131" s="164">
        <v>1</v>
      </c>
      <c r="M6131" s="16">
        <v>0</v>
      </c>
      <c r="N6131" s="13">
        <v>46198</v>
      </c>
    </row>
    <row r="6132" spans="1:14" x14ac:dyDescent="0.15">
      <c r="A6132" s="163" t="s">
        <v>477</v>
      </c>
      <c r="B6132" s="164">
        <v>10449</v>
      </c>
      <c r="C6132" s="163" t="s">
        <v>38</v>
      </c>
      <c r="D6132" s="164">
        <v>2</v>
      </c>
      <c r="E6132" s="7">
        <v>520</v>
      </c>
      <c r="F6132" s="7">
        <v>0</v>
      </c>
      <c r="G6132" s="7">
        <v>0</v>
      </c>
      <c r="H6132" s="7">
        <v>22.61</v>
      </c>
      <c r="I6132" s="7">
        <v>497.39</v>
      </c>
      <c r="J6132" s="7">
        <v>0</v>
      </c>
      <c r="K6132" s="7">
        <v>497.39</v>
      </c>
      <c r="L6132" s="164">
        <v>1</v>
      </c>
      <c r="M6132" s="16">
        <v>0</v>
      </c>
      <c r="N6132" s="13">
        <v>46198</v>
      </c>
    </row>
    <row r="6133" spans="1:14" x14ac:dyDescent="0.15">
      <c r="A6133" s="163" t="s">
        <v>501</v>
      </c>
      <c r="B6133" s="164">
        <v>10450</v>
      </c>
      <c r="C6133" s="163" t="s">
        <v>38</v>
      </c>
      <c r="D6133" s="164">
        <v>2</v>
      </c>
      <c r="E6133" s="7">
        <v>940</v>
      </c>
      <c r="F6133" s="7">
        <v>0</v>
      </c>
      <c r="G6133" s="7">
        <v>0</v>
      </c>
      <c r="H6133" s="7">
        <v>0</v>
      </c>
      <c r="I6133" s="7">
        <v>940</v>
      </c>
      <c r="J6133" s="7">
        <v>0</v>
      </c>
      <c r="K6133" s="7">
        <v>940</v>
      </c>
      <c r="L6133" s="164">
        <v>1</v>
      </c>
      <c r="M6133" s="16">
        <v>0</v>
      </c>
      <c r="N6133" s="13">
        <v>46198</v>
      </c>
    </row>
    <row r="6134" spans="1:14" x14ac:dyDescent="0.15">
      <c r="A6134" s="163" t="s">
        <v>628</v>
      </c>
      <c r="B6134" s="164">
        <v>10460</v>
      </c>
      <c r="C6134" s="163" t="s">
        <v>38</v>
      </c>
      <c r="D6134" s="164">
        <v>1</v>
      </c>
      <c r="E6134" s="7">
        <v>465</v>
      </c>
      <c r="F6134" s="7">
        <v>0</v>
      </c>
      <c r="G6134" s="7">
        <v>0</v>
      </c>
      <c r="H6134" s="7">
        <v>37.479999999999997</v>
      </c>
      <c r="I6134" s="7">
        <v>427.52</v>
      </c>
      <c r="J6134" s="7">
        <v>0</v>
      </c>
      <c r="K6134" s="7">
        <v>427.52</v>
      </c>
      <c r="L6134" s="164">
        <v>1</v>
      </c>
      <c r="M6134" s="16">
        <v>0</v>
      </c>
      <c r="N6134" s="13">
        <v>46198</v>
      </c>
    </row>
    <row r="6135" spans="1:14" x14ac:dyDescent="0.15">
      <c r="A6135" s="163" t="s">
        <v>479</v>
      </c>
      <c r="B6135" s="164">
        <v>10396</v>
      </c>
      <c r="C6135" s="163" t="s">
        <v>32</v>
      </c>
      <c r="D6135" s="164">
        <v>1</v>
      </c>
      <c r="E6135" s="7">
        <v>555</v>
      </c>
      <c r="F6135" s="7">
        <v>0</v>
      </c>
      <c r="G6135" s="7">
        <v>0</v>
      </c>
      <c r="H6135" s="7">
        <v>0</v>
      </c>
      <c r="I6135" s="7">
        <v>555</v>
      </c>
      <c r="J6135" s="7">
        <v>0</v>
      </c>
      <c r="K6135" s="7">
        <v>555</v>
      </c>
      <c r="L6135" s="164">
        <v>1</v>
      </c>
      <c r="M6135" s="16">
        <v>0</v>
      </c>
      <c r="N6135" s="13">
        <v>46198</v>
      </c>
    </row>
    <row r="6136" spans="1:14" x14ac:dyDescent="0.15">
      <c r="A6136" s="163" t="s">
        <v>549</v>
      </c>
      <c r="B6136" s="164">
        <v>10157</v>
      </c>
      <c r="C6136" s="163" t="s">
        <v>519</v>
      </c>
      <c r="D6136" s="164">
        <v>1</v>
      </c>
      <c r="E6136" s="7">
        <v>350</v>
      </c>
      <c r="F6136" s="7">
        <v>0</v>
      </c>
      <c r="G6136" s="7">
        <v>0</v>
      </c>
      <c r="H6136" s="7">
        <v>44.95</v>
      </c>
      <c r="I6136" s="7">
        <v>305.05</v>
      </c>
      <c r="J6136" s="7">
        <v>0</v>
      </c>
      <c r="K6136" s="7">
        <v>305.05</v>
      </c>
      <c r="L6136" s="164">
        <v>1</v>
      </c>
      <c r="M6136" s="16">
        <v>0</v>
      </c>
      <c r="N6136" s="13">
        <v>46198</v>
      </c>
    </row>
    <row r="6137" spans="1:14" x14ac:dyDescent="0.15">
      <c r="A6137" s="163" t="s">
        <v>518</v>
      </c>
      <c r="B6137" s="164">
        <v>10145</v>
      </c>
      <c r="C6137" s="163" t="s">
        <v>519</v>
      </c>
      <c r="D6137" s="164">
        <v>1</v>
      </c>
      <c r="E6137" s="7">
        <v>370</v>
      </c>
      <c r="F6137" s="7">
        <v>0</v>
      </c>
      <c r="G6137" s="7">
        <v>0</v>
      </c>
      <c r="H6137" s="7">
        <v>74</v>
      </c>
      <c r="I6137" s="7">
        <v>296</v>
      </c>
      <c r="J6137" s="7">
        <v>0</v>
      </c>
      <c r="K6137" s="7">
        <v>296</v>
      </c>
      <c r="L6137" s="164">
        <v>1</v>
      </c>
      <c r="M6137" s="16">
        <v>0</v>
      </c>
      <c r="N6137" s="13">
        <v>46198</v>
      </c>
    </row>
    <row r="6138" spans="1:14" x14ac:dyDescent="0.15">
      <c r="A6138" s="163" t="s">
        <v>575</v>
      </c>
      <c r="B6138" s="164">
        <v>10127</v>
      </c>
      <c r="C6138" s="163" t="s">
        <v>483</v>
      </c>
      <c r="D6138" s="164">
        <v>1</v>
      </c>
      <c r="E6138" s="7">
        <v>355</v>
      </c>
      <c r="F6138" s="7">
        <v>0</v>
      </c>
      <c r="G6138" s="7">
        <v>0</v>
      </c>
      <c r="H6138" s="7">
        <v>28.61</v>
      </c>
      <c r="I6138" s="7">
        <v>326.39</v>
      </c>
      <c r="J6138" s="7">
        <v>0</v>
      </c>
      <c r="K6138" s="7">
        <v>326.39</v>
      </c>
      <c r="L6138" s="164">
        <v>1</v>
      </c>
      <c r="M6138" s="16">
        <v>0</v>
      </c>
      <c r="N6138" s="13">
        <v>46198</v>
      </c>
    </row>
    <row r="6139" spans="1:14" x14ac:dyDescent="0.15">
      <c r="A6139" s="163" t="s">
        <v>521</v>
      </c>
      <c r="B6139" s="164">
        <v>10095</v>
      </c>
      <c r="C6139" s="163" t="s">
        <v>483</v>
      </c>
      <c r="D6139" s="164">
        <v>1</v>
      </c>
      <c r="E6139" s="7">
        <v>260</v>
      </c>
      <c r="F6139" s="7">
        <v>0</v>
      </c>
      <c r="G6139" s="7">
        <v>0</v>
      </c>
      <c r="H6139" s="7">
        <v>22.15</v>
      </c>
      <c r="I6139" s="7">
        <v>237.85</v>
      </c>
      <c r="J6139" s="7">
        <v>0</v>
      </c>
      <c r="K6139" s="7">
        <v>237.85</v>
      </c>
      <c r="L6139" s="164">
        <v>1</v>
      </c>
      <c r="M6139" s="16">
        <v>0</v>
      </c>
      <c r="N6139" s="13">
        <v>46198</v>
      </c>
    </row>
    <row r="6140" spans="1:14" x14ac:dyDescent="0.15">
      <c r="A6140" s="163" t="s">
        <v>577</v>
      </c>
      <c r="B6140" s="164">
        <v>10097</v>
      </c>
      <c r="C6140" s="163" t="s">
        <v>483</v>
      </c>
      <c r="D6140" s="164">
        <v>1</v>
      </c>
      <c r="E6140" s="7">
        <v>355</v>
      </c>
      <c r="F6140" s="7">
        <v>0</v>
      </c>
      <c r="G6140" s="7">
        <v>0</v>
      </c>
      <c r="H6140" s="7">
        <v>0</v>
      </c>
      <c r="I6140" s="7">
        <v>355</v>
      </c>
      <c r="J6140" s="7">
        <v>0</v>
      </c>
      <c r="K6140" s="7">
        <v>355</v>
      </c>
      <c r="L6140" s="164">
        <v>1</v>
      </c>
      <c r="M6140" s="16">
        <v>0</v>
      </c>
      <c r="N6140" s="13">
        <v>46198</v>
      </c>
    </row>
    <row r="6141" spans="1:14" x14ac:dyDescent="0.15">
      <c r="A6141" s="163" t="s">
        <v>572</v>
      </c>
      <c r="B6141" s="164">
        <v>10077</v>
      </c>
      <c r="C6141" s="163" t="s">
        <v>481</v>
      </c>
      <c r="D6141" s="164">
        <v>1</v>
      </c>
      <c r="E6141" s="7">
        <v>355</v>
      </c>
      <c r="F6141" s="7">
        <v>0</v>
      </c>
      <c r="G6141" s="7">
        <v>0</v>
      </c>
      <c r="H6141" s="7">
        <v>0</v>
      </c>
      <c r="I6141" s="7">
        <v>355</v>
      </c>
      <c r="J6141" s="7">
        <v>0</v>
      </c>
      <c r="K6141" s="7">
        <v>355</v>
      </c>
      <c r="L6141" s="164">
        <v>1</v>
      </c>
      <c r="M6141" s="16">
        <v>0</v>
      </c>
      <c r="N6141" s="13">
        <v>46198</v>
      </c>
    </row>
    <row r="6142" spans="1:14" x14ac:dyDescent="0.15">
      <c r="A6142" s="163" t="s">
        <v>523</v>
      </c>
      <c r="B6142" s="164">
        <v>10446</v>
      </c>
      <c r="C6142" s="163" t="s">
        <v>99</v>
      </c>
      <c r="D6142" s="164">
        <v>2</v>
      </c>
      <c r="E6142" s="7">
        <v>390</v>
      </c>
      <c r="F6142" s="7">
        <v>0</v>
      </c>
      <c r="G6142" s="7">
        <v>0</v>
      </c>
      <c r="H6142" s="7">
        <v>42.01</v>
      </c>
      <c r="I6142" s="7">
        <v>347.99</v>
      </c>
      <c r="J6142" s="7">
        <v>0</v>
      </c>
      <c r="K6142" s="7">
        <v>347.99</v>
      </c>
      <c r="L6142" s="164">
        <v>1</v>
      </c>
      <c r="M6142" s="16">
        <v>0</v>
      </c>
      <c r="N6142" s="13">
        <v>46198</v>
      </c>
    </row>
    <row r="6143" spans="1:14" x14ac:dyDescent="0.15">
      <c r="A6143" s="163" t="s">
        <v>524</v>
      </c>
      <c r="B6143" s="164">
        <v>10443</v>
      </c>
      <c r="C6143" s="163" t="s">
        <v>99</v>
      </c>
      <c r="D6143" s="164">
        <v>1</v>
      </c>
      <c r="E6143" s="7">
        <v>75</v>
      </c>
      <c r="F6143" s="7">
        <v>0</v>
      </c>
      <c r="G6143" s="7">
        <v>0</v>
      </c>
      <c r="H6143" s="7">
        <v>0</v>
      </c>
      <c r="I6143" s="7">
        <v>75</v>
      </c>
      <c r="J6143" s="7">
        <v>0</v>
      </c>
      <c r="K6143" s="7">
        <v>75</v>
      </c>
      <c r="L6143" s="164">
        <v>1</v>
      </c>
      <c r="M6143" s="16">
        <v>0</v>
      </c>
      <c r="N6143" s="13">
        <v>46198</v>
      </c>
    </row>
    <row r="6144" spans="1:14" x14ac:dyDescent="0.15">
      <c r="A6144" s="163" t="s">
        <v>757</v>
      </c>
      <c r="B6144" s="164">
        <v>10488</v>
      </c>
      <c r="C6144" s="163" t="s">
        <v>99</v>
      </c>
      <c r="D6144" s="164">
        <v>1</v>
      </c>
      <c r="E6144" s="7">
        <v>135</v>
      </c>
      <c r="F6144" s="7">
        <v>0</v>
      </c>
      <c r="G6144" s="7">
        <v>0</v>
      </c>
      <c r="H6144" s="7">
        <v>0</v>
      </c>
      <c r="I6144" s="7">
        <v>135</v>
      </c>
      <c r="J6144" s="7">
        <v>0</v>
      </c>
      <c r="K6144" s="7">
        <v>135</v>
      </c>
      <c r="L6144" s="164">
        <v>1</v>
      </c>
      <c r="M6144" s="16">
        <v>0</v>
      </c>
      <c r="N6144" s="13">
        <v>46198</v>
      </c>
    </row>
    <row r="6145" spans="1:14" x14ac:dyDescent="0.15">
      <c r="A6145" s="163" t="s">
        <v>585</v>
      </c>
      <c r="B6145" s="164">
        <v>10441</v>
      </c>
      <c r="C6145" s="163" t="s">
        <v>99</v>
      </c>
      <c r="D6145" s="164">
        <v>1</v>
      </c>
      <c r="E6145" s="7">
        <v>250</v>
      </c>
      <c r="F6145" s="7">
        <v>0</v>
      </c>
      <c r="G6145" s="7">
        <v>0</v>
      </c>
      <c r="H6145" s="7">
        <v>0</v>
      </c>
      <c r="I6145" s="7">
        <v>250</v>
      </c>
      <c r="J6145" s="7">
        <v>0</v>
      </c>
      <c r="K6145" s="7">
        <v>250</v>
      </c>
      <c r="L6145" s="164">
        <v>1</v>
      </c>
      <c r="M6145" s="16">
        <v>0</v>
      </c>
      <c r="N6145" s="13">
        <v>46198</v>
      </c>
    </row>
    <row r="6146" spans="1:14" x14ac:dyDescent="0.15">
      <c r="A6146" s="163" t="s">
        <v>751</v>
      </c>
      <c r="B6146" s="164">
        <v>10439</v>
      </c>
      <c r="C6146" s="163" t="s">
        <v>99</v>
      </c>
      <c r="D6146" s="164">
        <v>1</v>
      </c>
      <c r="E6146" s="7">
        <v>119</v>
      </c>
      <c r="F6146" s="7">
        <v>0</v>
      </c>
      <c r="G6146" s="7">
        <v>0</v>
      </c>
      <c r="H6146" s="7">
        <v>9.59</v>
      </c>
      <c r="I6146" s="7">
        <v>109.41</v>
      </c>
      <c r="J6146" s="7">
        <v>0</v>
      </c>
      <c r="K6146" s="7">
        <v>109.41</v>
      </c>
      <c r="L6146" s="164">
        <v>1</v>
      </c>
      <c r="M6146" s="16">
        <v>0</v>
      </c>
      <c r="N6146" s="13">
        <v>46198</v>
      </c>
    </row>
    <row r="6147" spans="1:14" x14ac:dyDescent="0.15">
      <c r="A6147" s="163" t="s">
        <v>830</v>
      </c>
      <c r="B6147" s="164">
        <v>10042</v>
      </c>
      <c r="C6147" s="163" t="s">
        <v>99</v>
      </c>
      <c r="D6147" s="164">
        <v>1</v>
      </c>
      <c r="E6147" s="7">
        <v>145</v>
      </c>
      <c r="F6147" s="7">
        <v>0</v>
      </c>
      <c r="G6147" s="7">
        <v>0</v>
      </c>
      <c r="H6147" s="7">
        <v>0</v>
      </c>
      <c r="I6147" s="7">
        <v>145</v>
      </c>
      <c r="J6147" s="7">
        <v>0</v>
      </c>
      <c r="K6147" s="7">
        <v>145</v>
      </c>
      <c r="L6147" s="164">
        <v>1</v>
      </c>
      <c r="M6147" s="16">
        <v>0</v>
      </c>
      <c r="N6147" s="13">
        <v>46198</v>
      </c>
    </row>
    <row r="6148" spans="1:14" x14ac:dyDescent="0.15">
      <c r="A6148" s="163" t="s">
        <v>505</v>
      </c>
      <c r="B6148" s="164">
        <v>10470</v>
      </c>
      <c r="C6148" s="163" t="s">
        <v>5</v>
      </c>
      <c r="D6148" s="164">
        <v>1</v>
      </c>
      <c r="E6148" s="7">
        <v>275</v>
      </c>
      <c r="F6148" s="7">
        <v>0</v>
      </c>
      <c r="G6148" s="7">
        <v>0</v>
      </c>
      <c r="H6148" s="7">
        <v>0</v>
      </c>
      <c r="I6148" s="7">
        <v>275</v>
      </c>
      <c r="J6148" s="7">
        <v>0</v>
      </c>
      <c r="K6148" s="7">
        <v>275</v>
      </c>
      <c r="L6148" s="164">
        <v>1</v>
      </c>
      <c r="M6148" s="16">
        <v>0</v>
      </c>
      <c r="N6148" s="13">
        <v>46198</v>
      </c>
    </row>
    <row r="6149" spans="1:14" x14ac:dyDescent="0.15">
      <c r="A6149" s="163" t="s">
        <v>525</v>
      </c>
      <c r="B6149" s="164">
        <v>10214</v>
      </c>
      <c r="C6149" s="163" t="s">
        <v>491</v>
      </c>
      <c r="D6149" s="164">
        <v>2</v>
      </c>
      <c r="E6149" s="7">
        <v>530</v>
      </c>
      <c r="F6149" s="7">
        <v>0</v>
      </c>
      <c r="G6149" s="7">
        <v>0</v>
      </c>
      <c r="H6149" s="7">
        <v>0</v>
      </c>
      <c r="I6149" s="7">
        <v>530</v>
      </c>
      <c r="J6149" s="7">
        <v>0</v>
      </c>
      <c r="K6149" s="7">
        <v>530</v>
      </c>
      <c r="L6149" s="164">
        <v>1</v>
      </c>
      <c r="M6149" s="16">
        <v>0</v>
      </c>
      <c r="N6149" s="13">
        <v>46198</v>
      </c>
    </row>
    <row r="6150" spans="1:14" x14ac:dyDescent="0.15">
      <c r="A6150" s="163" t="s">
        <v>556</v>
      </c>
      <c r="B6150" s="164">
        <v>10220</v>
      </c>
      <c r="C6150" s="163" t="s">
        <v>491</v>
      </c>
      <c r="D6150" s="164">
        <v>1</v>
      </c>
      <c r="E6150" s="7">
        <v>225</v>
      </c>
      <c r="F6150" s="7">
        <v>0</v>
      </c>
      <c r="G6150" s="7">
        <v>0</v>
      </c>
      <c r="H6150" s="7">
        <v>19.170000000000002</v>
      </c>
      <c r="I6150" s="7">
        <v>205.83</v>
      </c>
      <c r="J6150" s="7">
        <v>0</v>
      </c>
      <c r="K6150" s="7">
        <v>205.83</v>
      </c>
      <c r="L6150" s="164">
        <v>1</v>
      </c>
      <c r="M6150" s="16">
        <v>0</v>
      </c>
      <c r="N6150" s="13">
        <v>46198</v>
      </c>
    </row>
    <row r="6151" spans="1:14" x14ac:dyDescent="0.15">
      <c r="A6151" s="163" t="s">
        <v>492</v>
      </c>
      <c r="B6151" s="164">
        <v>10216</v>
      </c>
      <c r="C6151" s="163" t="s">
        <v>491</v>
      </c>
      <c r="D6151" s="164">
        <v>1</v>
      </c>
      <c r="E6151" s="7">
        <v>245</v>
      </c>
      <c r="F6151" s="7">
        <v>0</v>
      </c>
      <c r="G6151" s="7">
        <v>0</v>
      </c>
      <c r="H6151" s="7">
        <v>0</v>
      </c>
      <c r="I6151" s="7">
        <v>245</v>
      </c>
      <c r="J6151" s="7">
        <v>0</v>
      </c>
      <c r="K6151" s="7">
        <v>245</v>
      </c>
      <c r="L6151" s="164">
        <v>1</v>
      </c>
      <c r="M6151" s="16">
        <v>0</v>
      </c>
      <c r="N6151" s="13">
        <v>46198</v>
      </c>
    </row>
    <row r="6152" spans="1:14" x14ac:dyDescent="0.15">
      <c r="A6152" s="163" t="s">
        <v>493</v>
      </c>
      <c r="B6152" s="164">
        <v>10264</v>
      </c>
      <c r="C6152" s="163" t="s">
        <v>9</v>
      </c>
      <c r="D6152" s="164">
        <v>5</v>
      </c>
      <c r="E6152" s="7">
        <v>950</v>
      </c>
      <c r="F6152" s="7">
        <v>0</v>
      </c>
      <c r="G6152" s="7">
        <v>0</v>
      </c>
      <c r="H6152" s="7">
        <v>0</v>
      </c>
      <c r="I6152" s="7">
        <v>950</v>
      </c>
      <c r="J6152" s="7">
        <v>0</v>
      </c>
      <c r="K6152" s="7">
        <v>950</v>
      </c>
      <c r="L6152" s="164">
        <v>1</v>
      </c>
      <c r="M6152" s="16">
        <v>0</v>
      </c>
      <c r="N6152" s="13">
        <v>46198</v>
      </c>
    </row>
    <row r="6153" spans="1:14" x14ac:dyDescent="0.15">
      <c r="A6153" s="163" t="s">
        <v>686</v>
      </c>
      <c r="B6153" s="164">
        <v>10366</v>
      </c>
      <c r="C6153" s="163" t="s">
        <v>9</v>
      </c>
      <c r="D6153" s="164">
        <v>1</v>
      </c>
      <c r="E6153" s="7">
        <v>270</v>
      </c>
      <c r="F6153" s="7">
        <v>0</v>
      </c>
      <c r="G6153" s="7">
        <v>0</v>
      </c>
      <c r="H6153" s="7">
        <v>0</v>
      </c>
      <c r="I6153" s="7">
        <v>270</v>
      </c>
      <c r="J6153" s="7">
        <v>0</v>
      </c>
      <c r="K6153" s="7">
        <v>270</v>
      </c>
      <c r="L6153" s="164">
        <v>1</v>
      </c>
      <c r="M6153" s="16">
        <v>0</v>
      </c>
      <c r="N6153" s="13">
        <v>46198</v>
      </c>
    </row>
    <row r="6154" spans="1:14" x14ac:dyDescent="0.15">
      <c r="A6154" s="163" t="s">
        <v>825</v>
      </c>
      <c r="B6154" s="164">
        <v>10643</v>
      </c>
      <c r="C6154" s="163" t="s">
        <v>462</v>
      </c>
      <c r="D6154" s="164">
        <v>1</v>
      </c>
      <c r="E6154" s="7">
        <v>330</v>
      </c>
      <c r="F6154" s="7">
        <v>0</v>
      </c>
      <c r="G6154" s="7">
        <v>0</v>
      </c>
      <c r="H6154" s="7">
        <v>0</v>
      </c>
      <c r="I6154" s="7">
        <v>330</v>
      </c>
      <c r="J6154" s="7">
        <v>0</v>
      </c>
      <c r="K6154" s="7">
        <v>330</v>
      </c>
      <c r="L6154" s="164">
        <v>1</v>
      </c>
      <c r="M6154" s="16">
        <v>0</v>
      </c>
      <c r="N6154" s="13">
        <v>46198</v>
      </c>
    </row>
    <row r="6155" spans="1:14" x14ac:dyDescent="0.15">
      <c r="A6155" s="163" t="s">
        <v>508</v>
      </c>
      <c r="B6155" s="164">
        <v>10370</v>
      </c>
      <c r="C6155" s="163" t="s">
        <v>9</v>
      </c>
      <c r="D6155" s="164">
        <v>1</v>
      </c>
      <c r="E6155" s="7">
        <v>310</v>
      </c>
      <c r="F6155" s="7">
        <v>0</v>
      </c>
      <c r="G6155" s="7">
        <v>0</v>
      </c>
      <c r="H6155" s="7">
        <v>0</v>
      </c>
      <c r="I6155" s="7">
        <v>310</v>
      </c>
      <c r="J6155" s="7">
        <v>0</v>
      </c>
      <c r="K6155" s="7">
        <v>310</v>
      </c>
      <c r="L6155" s="164">
        <v>1</v>
      </c>
      <c r="M6155" s="16">
        <v>0</v>
      </c>
      <c r="N6155" s="13">
        <v>46198</v>
      </c>
    </row>
    <row r="6156" spans="1:14" x14ac:dyDescent="0.15">
      <c r="A6156" s="163" t="s">
        <v>495</v>
      </c>
      <c r="B6156" s="164">
        <v>10354</v>
      </c>
      <c r="C6156" s="163" t="s">
        <v>19</v>
      </c>
      <c r="D6156" s="164">
        <v>1</v>
      </c>
      <c r="E6156" s="7">
        <v>350</v>
      </c>
      <c r="F6156" s="7">
        <v>0</v>
      </c>
      <c r="G6156" s="7">
        <v>0</v>
      </c>
      <c r="H6156" s="7">
        <v>0</v>
      </c>
      <c r="I6156" s="7">
        <v>350</v>
      </c>
      <c r="J6156" s="7">
        <v>0</v>
      </c>
      <c r="K6156" s="7">
        <v>350</v>
      </c>
      <c r="L6156" s="164">
        <v>1</v>
      </c>
      <c r="M6156" s="16">
        <v>0</v>
      </c>
      <c r="N6156" s="13">
        <v>46198</v>
      </c>
    </row>
    <row r="6157" spans="1:14" x14ac:dyDescent="0.15">
      <c r="A6157" s="163" t="s">
        <v>529</v>
      </c>
      <c r="B6157" s="164">
        <v>10353</v>
      </c>
      <c r="C6157" s="163" t="s">
        <v>19</v>
      </c>
      <c r="D6157" s="164">
        <v>1</v>
      </c>
      <c r="E6157" s="7">
        <v>350</v>
      </c>
      <c r="F6157" s="7">
        <v>0</v>
      </c>
      <c r="G6157" s="7">
        <v>0</v>
      </c>
      <c r="H6157" s="7">
        <v>30.43</v>
      </c>
      <c r="I6157" s="7">
        <v>319.57</v>
      </c>
      <c r="J6157" s="7">
        <v>0</v>
      </c>
      <c r="K6157" s="7">
        <v>319.57</v>
      </c>
      <c r="L6157" s="164">
        <v>1</v>
      </c>
      <c r="M6157" s="16">
        <v>0</v>
      </c>
      <c r="N6157" s="13">
        <v>46198</v>
      </c>
    </row>
    <row r="6158" spans="1:14" x14ac:dyDescent="0.15">
      <c r="A6158" s="163" t="s">
        <v>496</v>
      </c>
      <c r="B6158" s="164">
        <v>10360</v>
      </c>
      <c r="C6158" s="163" t="s">
        <v>19</v>
      </c>
      <c r="D6158" s="164">
        <v>1</v>
      </c>
      <c r="E6158" s="7">
        <v>385</v>
      </c>
      <c r="F6158" s="7">
        <v>0</v>
      </c>
      <c r="G6158" s="7">
        <v>0</v>
      </c>
      <c r="H6158" s="7">
        <v>0</v>
      </c>
      <c r="I6158" s="7">
        <v>385</v>
      </c>
      <c r="J6158" s="7">
        <v>0</v>
      </c>
      <c r="K6158" s="7">
        <v>385</v>
      </c>
      <c r="L6158" s="164">
        <v>1</v>
      </c>
      <c r="M6158" s="16">
        <v>0</v>
      </c>
      <c r="N6158" s="13">
        <v>46198</v>
      </c>
    </row>
    <row r="6159" spans="1:14" x14ac:dyDescent="0.15">
      <c r="A6159" s="163" t="s">
        <v>498</v>
      </c>
      <c r="B6159" s="164">
        <v>10356</v>
      </c>
      <c r="C6159" s="163" t="s">
        <v>19</v>
      </c>
      <c r="D6159" s="164">
        <v>3</v>
      </c>
      <c r="E6159" s="7">
        <v>1080</v>
      </c>
      <c r="F6159" s="7">
        <v>0</v>
      </c>
      <c r="G6159" s="7">
        <v>0</v>
      </c>
      <c r="H6159" s="7">
        <v>30.68</v>
      </c>
      <c r="I6159" s="7">
        <v>1049.32</v>
      </c>
      <c r="J6159" s="7">
        <v>0</v>
      </c>
      <c r="K6159" s="7">
        <v>1049.32</v>
      </c>
      <c r="L6159" s="164">
        <v>1</v>
      </c>
      <c r="M6159" s="16">
        <v>0</v>
      </c>
      <c r="N6159" s="13">
        <v>46198</v>
      </c>
    </row>
    <row r="6160" spans="1:14" x14ac:dyDescent="0.15">
      <c r="A6160" s="163" t="s">
        <v>512</v>
      </c>
      <c r="B6160" s="164">
        <v>10427</v>
      </c>
      <c r="C6160" s="163" t="s">
        <v>12</v>
      </c>
      <c r="D6160" s="164">
        <v>1</v>
      </c>
      <c r="E6160" s="7">
        <v>359</v>
      </c>
      <c r="F6160" s="7">
        <v>0</v>
      </c>
      <c r="G6160" s="7">
        <v>0</v>
      </c>
      <c r="H6160" s="7">
        <v>0</v>
      </c>
      <c r="I6160" s="7">
        <v>359</v>
      </c>
      <c r="J6160" s="7">
        <v>0</v>
      </c>
      <c r="K6160" s="7">
        <v>359</v>
      </c>
      <c r="L6160" s="164">
        <v>1</v>
      </c>
      <c r="M6160" s="16">
        <v>0</v>
      </c>
      <c r="N6160" s="13">
        <v>46198</v>
      </c>
    </row>
    <row r="6161" spans="1:14" x14ac:dyDescent="0.15">
      <c r="A6161" s="163" t="s">
        <v>690</v>
      </c>
      <c r="B6161" s="164">
        <v>10431</v>
      </c>
      <c r="C6161" s="163" t="s">
        <v>13</v>
      </c>
      <c r="D6161" s="164">
        <v>1</v>
      </c>
      <c r="E6161" s="7">
        <v>495</v>
      </c>
      <c r="F6161" s="7">
        <v>0</v>
      </c>
      <c r="G6161" s="7">
        <v>0</v>
      </c>
      <c r="H6161" s="7">
        <v>39.89</v>
      </c>
      <c r="I6161" s="7">
        <v>455.11</v>
      </c>
      <c r="J6161" s="7">
        <v>0</v>
      </c>
      <c r="K6161" s="7">
        <v>455.11</v>
      </c>
      <c r="L6161" s="164">
        <v>1</v>
      </c>
      <c r="M6161" s="16">
        <v>0</v>
      </c>
      <c r="N6161" s="13">
        <v>46198</v>
      </c>
    </row>
    <row r="6162" spans="1:14" x14ac:dyDescent="0.15">
      <c r="A6162" s="163" t="s">
        <v>563</v>
      </c>
      <c r="B6162" s="164">
        <v>10432</v>
      </c>
      <c r="C6162" s="163" t="s">
        <v>13</v>
      </c>
      <c r="D6162" s="164">
        <v>1</v>
      </c>
      <c r="E6162" s="7">
        <v>315</v>
      </c>
      <c r="F6162" s="7">
        <v>0</v>
      </c>
      <c r="G6162" s="7">
        <v>0</v>
      </c>
      <c r="H6162" s="7">
        <v>0</v>
      </c>
      <c r="I6162" s="7">
        <v>315</v>
      </c>
      <c r="J6162" s="7">
        <v>0</v>
      </c>
      <c r="K6162" s="7">
        <v>315</v>
      </c>
      <c r="L6162" s="164">
        <v>1</v>
      </c>
      <c r="M6162" s="16">
        <v>0</v>
      </c>
      <c r="N6162" s="13">
        <v>46198</v>
      </c>
    </row>
    <row r="6163" spans="1:14" x14ac:dyDescent="0.15">
      <c r="A6163" s="163" t="s">
        <v>499</v>
      </c>
      <c r="B6163" s="164">
        <v>10423</v>
      </c>
      <c r="C6163" s="163" t="s">
        <v>79</v>
      </c>
      <c r="D6163" s="164">
        <v>1</v>
      </c>
      <c r="E6163" s="7">
        <v>280</v>
      </c>
      <c r="F6163" s="7">
        <v>0</v>
      </c>
      <c r="G6163" s="7">
        <v>0</v>
      </c>
      <c r="H6163" s="7">
        <v>0</v>
      </c>
      <c r="I6163" s="7">
        <v>280</v>
      </c>
      <c r="J6163" s="7">
        <v>0</v>
      </c>
      <c r="K6163" s="7">
        <v>280</v>
      </c>
      <c r="L6163" s="164">
        <v>1</v>
      </c>
      <c r="M6163" s="16">
        <v>0</v>
      </c>
      <c r="N6163" s="13">
        <v>46198</v>
      </c>
    </row>
    <row r="6164" spans="1:14" x14ac:dyDescent="0.15">
      <c r="A6164" s="163" t="s">
        <v>759</v>
      </c>
      <c r="B6164" s="164">
        <v>10004</v>
      </c>
      <c r="C6164" s="163" t="s">
        <v>98</v>
      </c>
      <c r="D6164" s="164">
        <v>1</v>
      </c>
      <c r="E6164" s="7">
        <v>70</v>
      </c>
      <c r="F6164" s="7">
        <v>0</v>
      </c>
      <c r="G6164" s="7">
        <v>0</v>
      </c>
      <c r="H6164" s="7">
        <v>0</v>
      </c>
      <c r="I6164" s="7">
        <v>70</v>
      </c>
      <c r="J6164" s="7">
        <v>0</v>
      </c>
      <c r="K6164" s="7">
        <v>70</v>
      </c>
      <c r="L6164" s="164">
        <v>1</v>
      </c>
      <c r="M6164" s="16">
        <v>0</v>
      </c>
      <c r="N6164" s="13">
        <v>46198</v>
      </c>
    </row>
    <row r="6165" spans="1:14" x14ac:dyDescent="0.15">
      <c r="A6165" s="163" t="s">
        <v>475</v>
      </c>
      <c r="B6165" s="164">
        <v>10534</v>
      </c>
      <c r="C6165" s="163" t="s">
        <v>399</v>
      </c>
      <c r="D6165" s="164">
        <v>1</v>
      </c>
      <c r="E6165" s="7">
        <v>0</v>
      </c>
      <c r="F6165" s="7">
        <v>0</v>
      </c>
      <c r="G6165" s="7">
        <v>0</v>
      </c>
      <c r="H6165" s="7">
        <v>0</v>
      </c>
      <c r="I6165" s="7">
        <v>0</v>
      </c>
      <c r="J6165" s="7">
        <v>0</v>
      </c>
      <c r="K6165" s="7">
        <v>0</v>
      </c>
      <c r="L6165" s="164">
        <v>0</v>
      </c>
      <c r="M6165" s="16">
        <v>0</v>
      </c>
      <c r="N6165" s="13">
        <v>46198</v>
      </c>
    </row>
    <row r="6166" spans="1:14" x14ac:dyDescent="0.15">
      <c r="A6166" s="163" t="s">
        <v>429</v>
      </c>
      <c r="B6166" s="164">
        <v>10632</v>
      </c>
      <c r="C6166" s="163" t="s">
        <v>727</v>
      </c>
      <c r="D6166" s="164">
        <v>1</v>
      </c>
      <c r="E6166" s="7">
        <v>159</v>
      </c>
      <c r="F6166" s="7">
        <v>0</v>
      </c>
      <c r="G6166" s="7">
        <v>0</v>
      </c>
      <c r="H6166" s="7">
        <v>0</v>
      </c>
      <c r="I6166" s="7">
        <v>159</v>
      </c>
      <c r="J6166" s="7">
        <v>0</v>
      </c>
      <c r="K6166" s="7">
        <v>159</v>
      </c>
      <c r="L6166" s="164">
        <v>1</v>
      </c>
      <c r="M6166" s="16">
        <v>0</v>
      </c>
      <c r="N6166" s="13">
        <v>46198</v>
      </c>
    </row>
    <row r="6167" spans="1:14" x14ac:dyDescent="0.15">
      <c r="A6167" s="163" t="s">
        <v>636</v>
      </c>
      <c r="B6167" s="164">
        <v>10549</v>
      </c>
      <c r="C6167" s="163" t="s">
        <v>399</v>
      </c>
      <c r="D6167" s="164">
        <v>2</v>
      </c>
      <c r="E6167" s="7">
        <v>0</v>
      </c>
      <c r="F6167" s="7">
        <v>0</v>
      </c>
      <c r="G6167" s="7">
        <v>0</v>
      </c>
      <c r="H6167" s="7">
        <v>0</v>
      </c>
      <c r="I6167" s="7">
        <v>0</v>
      </c>
      <c r="J6167" s="7">
        <v>0</v>
      </c>
      <c r="K6167" s="7">
        <v>0</v>
      </c>
      <c r="L6167" s="164">
        <v>0</v>
      </c>
      <c r="M6167" s="16">
        <v>0</v>
      </c>
      <c r="N6167" s="13">
        <v>46198</v>
      </c>
    </row>
    <row r="6168" spans="1:14" x14ac:dyDescent="0.15">
      <c r="A6168" s="163" t="s">
        <v>466</v>
      </c>
      <c r="B6168" s="164">
        <v>10749</v>
      </c>
      <c r="C6168" s="163" t="s">
        <v>727</v>
      </c>
      <c r="D6168" s="164">
        <v>1</v>
      </c>
      <c r="E6168" s="7">
        <v>179</v>
      </c>
      <c r="F6168" s="7">
        <v>0</v>
      </c>
      <c r="G6168" s="7">
        <v>0</v>
      </c>
      <c r="H6168" s="7">
        <v>0</v>
      </c>
      <c r="I6168" s="7">
        <v>179</v>
      </c>
      <c r="J6168" s="7">
        <v>0</v>
      </c>
      <c r="K6168" s="7">
        <v>179</v>
      </c>
      <c r="L6168" s="164">
        <v>1</v>
      </c>
      <c r="M6168" s="16">
        <v>0</v>
      </c>
      <c r="N6168" s="13">
        <v>46199</v>
      </c>
    </row>
    <row r="6169" spans="1:14" x14ac:dyDescent="0.15">
      <c r="A6169" s="163" t="s">
        <v>667</v>
      </c>
      <c r="B6169" s="164">
        <v>10018</v>
      </c>
      <c r="C6169" s="163" t="s">
        <v>481</v>
      </c>
      <c r="D6169" s="164">
        <v>1</v>
      </c>
      <c r="E6169" s="7">
        <v>255</v>
      </c>
      <c r="F6169" s="7">
        <v>0</v>
      </c>
      <c r="G6169" s="7">
        <v>0</v>
      </c>
      <c r="H6169" s="7">
        <v>0</v>
      </c>
      <c r="I6169" s="7">
        <v>255</v>
      </c>
      <c r="J6169" s="7">
        <v>0</v>
      </c>
      <c r="K6169" s="7">
        <v>255</v>
      </c>
      <c r="L6169" s="164">
        <v>1</v>
      </c>
      <c r="M6169" s="16">
        <v>0</v>
      </c>
      <c r="N6169" s="13">
        <v>46199</v>
      </c>
    </row>
    <row r="6170" spans="1:14" x14ac:dyDescent="0.15">
      <c r="A6170" s="163" t="s">
        <v>612</v>
      </c>
      <c r="B6170" s="164">
        <v>10051</v>
      </c>
      <c r="C6170" s="163" t="s">
        <v>481</v>
      </c>
      <c r="D6170" s="164">
        <v>1</v>
      </c>
      <c r="E6170" s="7">
        <v>315</v>
      </c>
      <c r="F6170" s="7">
        <v>0</v>
      </c>
      <c r="G6170" s="7">
        <v>0</v>
      </c>
      <c r="H6170" s="7">
        <v>0</v>
      </c>
      <c r="I6170" s="7">
        <v>315</v>
      </c>
      <c r="J6170" s="7">
        <v>0</v>
      </c>
      <c r="K6170" s="7">
        <v>315</v>
      </c>
      <c r="L6170" s="164">
        <v>1</v>
      </c>
      <c r="M6170" s="16">
        <v>0</v>
      </c>
      <c r="N6170" s="13">
        <v>46199</v>
      </c>
    </row>
    <row r="6171" spans="1:14" x14ac:dyDescent="0.15">
      <c r="A6171" s="163" t="s">
        <v>487</v>
      </c>
      <c r="B6171" s="164">
        <v>10442</v>
      </c>
      <c r="C6171" s="163" t="s">
        <v>99</v>
      </c>
      <c r="D6171" s="164">
        <v>1</v>
      </c>
      <c r="E6171" s="7">
        <v>83</v>
      </c>
      <c r="F6171" s="7">
        <v>0</v>
      </c>
      <c r="G6171" s="7">
        <v>0</v>
      </c>
      <c r="H6171" s="7">
        <v>0</v>
      </c>
      <c r="I6171" s="7">
        <v>83</v>
      </c>
      <c r="J6171" s="7">
        <v>0</v>
      </c>
      <c r="K6171" s="7">
        <v>83</v>
      </c>
      <c r="L6171" s="164">
        <v>1</v>
      </c>
      <c r="M6171" s="16">
        <v>0</v>
      </c>
      <c r="N6171" s="13">
        <v>46199</v>
      </c>
    </row>
    <row r="6172" spans="1:14" x14ac:dyDescent="0.15">
      <c r="A6172" s="163" t="s">
        <v>489</v>
      </c>
      <c r="B6172" s="164">
        <v>10445</v>
      </c>
      <c r="C6172" s="163" t="s">
        <v>99</v>
      </c>
      <c r="D6172" s="164">
        <v>1</v>
      </c>
      <c r="E6172" s="7">
        <v>195</v>
      </c>
      <c r="F6172" s="7">
        <v>0</v>
      </c>
      <c r="G6172" s="7">
        <v>0</v>
      </c>
      <c r="H6172" s="7">
        <v>0</v>
      </c>
      <c r="I6172" s="7">
        <v>195</v>
      </c>
      <c r="J6172" s="7">
        <v>0</v>
      </c>
      <c r="K6172" s="7">
        <v>195</v>
      </c>
      <c r="L6172" s="164">
        <v>1</v>
      </c>
      <c r="M6172" s="16">
        <v>0</v>
      </c>
      <c r="N6172" s="13">
        <v>46199</v>
      </c>
    </row>
    <row r="6173" spans="1:14" x14ac:dyDescent="0.15">
      <c r="A6173" s="163" t="s">
        <v>542</v>
      </c>
      <c r="B6173" s="164">
        <v>10436</v>
      </c>
      <c r="C6173" s="163" t="s">
        <v>99</v>
      </c>
      <c r="D6173" s="164">
        <v>3</v>
      </c>
      <c r="E6173" s="7">
        <v>135</v>
      </c>
      <c r="F6173" s="7">
        <v>0</v>
      </c>
      <c r="G6173" s="7">
        <v>0</v>
      </c>
      <c r="H6173" s="7">
        <v>0</v>
      </c>
      <c r="I6173" s="7">
        <v>135</v>
      </c>
      <c r="J6173" s="7">
        <v>0</v>
      </c>
      <c r="K6173" s="7">
        <v>135</v>
      </c>
      <c r="L6173" s="164">
        <v>1</v>
      </c>
      <c r="M6173" s="16">
        <v>0</v>
      </c>
      <c r="N6173" s="13">
        <v>46199</v>
      </c>
    </row>
    <row r="6174" spans="1:14" x14ac:dyDescent="0.15">
      <c r="A6174" s="163" t="s">
        <v>626</v>
      </c>
      <c r="B6174" s="164">
        <v>10471</v>
      </c>
      <c r="C6174" s="163" t="s">
        <v>5</v>
      </c>
      <c r="D6174" s="164">
        <v>1</v>
      </c>
      <c r="E6174" s="7">
        <v>495</v>
      </c>
      <c r="F6174" s="7">
        <v>0</v>
      </c>
      <c r="G6174" s="7">
        <v>0</v>
      </c>
      <c r="H6174" s="7">
        <v>0</v>
      </c>
      <c r="I6174" s="7">
        <v>495</v>
      </c>
      <c r="J6174" s="7">
        <v>0</v>
      </c>
      <c r="K6174" s="7">
        <v>495</v>
      </c>
      <c r="L6174" s="164">
        <v>1</v>
      </c>
      <c r="M6174" s="16">
        <v>0</v>
      </c>
      <c r="N6174" s="13">
        <v>46199</v>
      </c>
    </row>
    <row r="6175" spans="1:14" x14ac:dyDescent="0.15">
      <c r="A6175" s="163" t="s">
        <v>525</v>
      </c>
      <c r="B6175" s="164">
        <v>10214</v>
      </c>
      <c r="C6175" s="163" t="s">
        <v>491</v>
      </c>
      <c r="D6175" s="164">
        <v>1</v>
      </c>
      <c r="E6175" s="7">
        <v>265</v>
      </c>
      <c r="F6175" s="7">
        <v>0</v>
      </c>
      <c r="G6175" s="7">
        <v>0</v>
      </c>
      <c r="H6175" s="7">
        <v>0</v>
      </c>
      <c r="I6175" s="7">
        <v>265</v>
      </c>
      <c r="J6175" s="7">
        <v>0</v>
      </c>
      <c r="K6175" s="7">
        <v>265</v>
      </c>
      <c r="L6175" s="164">
        <v>1</v>
      </c>
      <c r="M6175" s="16">
        <v>0</v>
      </c>
      <c r="N6175" s="13">
        <v>46199</v>
      </c>
    </row>
    <row r="6176" spans="1:14" x14ac:dyDescent="0.15">
      <c r="A6176" s="163" t="s">
        <v>506</v>
      </c>
      <c r="B6176" s="164">
        <v>10221</v>
      </c>
      <c r="C6176" s="163" t="s">
        <v>491</v>
      </c>
      <c r="D6176" s="164">
        <v>1</v>
      </c>
      <c r="E6176" s="7">
        <v>255</v>
      </c>
      <c r="F6176" s="7">
        <v>0</v>
      </c>
      <c r="G6176" s="7">
        <v>0</v>
      </c>
      <c r="H6176" s="7">
        <v>0</v>
      </c>
      <c r="I6176" s="7">
        <v>255</v>
      </c>
      <c r="J6176" s="7">
        <v>0</v>
      </c>
      <c r="K6176" s="7">
        <v>255</v>
      </c>
      <c r="L6176" s="164">
        <v>1</v>
      </c>
      <c r="M6176" s="16">
        <v>0</v>
      </c>
      <c r="N6176" s="13">
        <v>46199</v>
      </c>
    </row>
    <row r="6177" spans="1:14" x14ac:dyDescent="0.15">
      <c r="A6177" s="163" t="s">
        <v>493</v>
      </c>
      <c r="B6177" s="164">
        <v>10264</v>
      </c>
      <c r="C6177" s="163" t="s">
        <v>9</v>
      </c>
      <c r="D6177" s="164">
        <v>3</v>
      </c>
      <c r="E6177" s="7">
        <v>570</v>
      </c>
      <c r="F6177" s="7">
        <v>0</v>
      </c>
      <c r="G6177" s="7">
        <v>0</v>
      </c>
      <c r="H6177" s="7">
        <v>38</v>
      </c>
      <c r="I6177" s="7">
        <v>532</v>
      </c>
      <c r="J6177" s="7">
        <v>0</v>
      </c>
      <c r="K6177" s="7">
        <v>532</v>
      </c>
      <c r="L6177" s="164">
        <v>1</v>
      </c>
      <c r="M6177" s="16">
        <v>0</v>
      </c>
      <c r="N6177" s="13">
        <v>46199</v>
      </c>
    </row>
    <row r="6178" spans="1:14" x14ac:dyDescent="0.15">
      <c r="A6178" s="163" t="s">
        <v>527</v>
      </c>
      <c r="B6178" s="164">
        <v>10382</v>
      </c>
      <c r="C6178" s="163" t="s">
        <v>9</v>
      </c>
      <c r="D6178" s="164">
        <v>1</v>
      </c>
      <c r="E6178" s="7">
        <v>235</v>
      </c>
      <c r="F6178" s="7">
        <v>0</v>
      </c>
      <c r="G6178" s="7">
        <v>0</v>
      </c>
      <c r="H6178" s="7">
        <v>0</v>
      </c>
      <c r="I6178" s="7">
        <v>235</v>
      </c>
      <c r="J6178" s="7">
        <v>0</v>
      </c>
      <c r="K6178" s="7">
        <v>235</v>
      </c>
      <c r="L6178" s="164">
        <v>1</v>
      </c>
      <c r="M6178" s="16">
        <v>0</v>
      </c>
      <c r="N6178" s="13">
        <v>46199</v>
      </c>
    </row>
    <row r="6179" spans="1:14" x14ac:dyDescent="0.15">
      <c r="A6179" s="163" t="s">
        <v>509</v>
      </c>
      <c r="B6179" s="164">
        <v>10364</v>
      </c>
      <c r="C6179" s="163" t="s">
        <v>9</v>
      </c>
      <c r="D6179" s="164">
        <v>1</v>
      </c>
      <c r="E6179" s="7">
        <v>330</v>
      </c>
      <c r="F6179" s="7">
        <v>0</v>
      </c>
      <c r="G6179" s="7">
        <v>0</v>
      </c>
      <c r="H6179" s="7">
        <v>0</v>
      </c>
      <c r="I6179" s="7">
        <v>330</v>
      </c>
      <c r="J6179" s="7">
        <v>0</v>
      </c>
      <c r="K6179" s="7">
        <v>330</v>
      </c>
      <c r="L6179" s="164">
        <v>1</v>
      </c>
      <c r="M6179" s="16">
        <v>0</v>
      </c>
      <c r="N6179" s="13">
        <v>46199</v>
      </c>
    </row>
    <row r="6180" spans="1:14" x14ac:dyDescent="0.15">
      <c r="A6180" s="163" t="s">
        <v>802</v>
      </c>
      <c r="B6180" s="164">
        <v>10365</v>
      </c>
      <c r="C6180" s="163" t="s">
        <v>9</v>
      </c>
      <c r="D6180" s="164">
        <v>1</v>
      </c>
      <c r="E6180" s="7">
        <v>320</v>
      </c>
      <c r="F6180" s="7">
        <v>0</v>
      </c>
      <c r="G6180" s="7">
        <v>0</v>
      </c>
      <c r="H6180" s="7">
        <v>64</v>
      </c>
      <c r="I6180" s="7">
        <v>256</v>
      </c>
      <c r="J6180" s="7">
        <v>0</v>
      </c>
      <c r="K6180" s="7">
        <v>256</v>
      </c>
      <c r="L6180" s="164">
        <v>1</v>
      </c>
      <c r="M6180" s="16">
        <v>0</v>
      </c>
      <c r="N6180" s="13">
        <v>46199</v>
      </c>
    </row>
    <row r="6181" spans="1:14" x14ac:dyDescent="0.15">
      <c r="A6181" s="163" t="s">
        <v>545</v>
      </c>
      <c r="B6181" s="164">
        <v>10033</v>
      </c>
      <c r="C6181" s="163" t="s">
        <v>77</v>
      </c>
      <c r="D6181" s="164">
        <v>1</v>
      </c>
      <c r="E6181" s="7">
        <v>1290</v>
      </c>
      <c r="F6181" s="7">
        <v>0</v>
      </c>
      <c r="G6181" s="7">
        <v>0</v>
      </c>
      <c r="H6181" s="7">
        <v>0</v>
      </c>
      <c r="I6181" s="7">
        <v>1290</v>
      </c>
      <c r="J6181" s="7">
        <v>0</v>
      </c>
      <c r="K6181" s="7">
        <v>1290</v>
      </c>
      <c r="L6181" s="164">
        <v>1</v>
      </c>
      <c r="M6181" s="16">
        <v>0</v>
      </c>
      <c r="N6181" s="13">
        <v>46199</v>
      </c>
    </row>
    <row r="6182" spans="1:14" x14ac:dyDescent="0.15">
      <c r="A6182" s="163" t="s">
        <v>648</v>
      </c>
      <c r="B6182" s="164">
        <v>10477</v>
      </c>
      <c r="C6182" s="163" t="s">
        <v>77</v>
      </c>
      <c r="D6182" s="164">
        <v>2</v>
      </c>
      <c r="E6182" s="7">
        <v>2340</v>
      </c>
      <c r="F6182" s="7">
        <v>0</v>
      </c>
      <c r="G6182" s="7">
        <v>0</v>
      </c>
      <c r="H6182" s="7">
        <v>0</v>
      </c>
      <c r="I6182" s="7">
        <v>2340</v>
      </c>
      <c r="J6182" s="7">
        <v>0</v>
      </c>
      <c r="K6182" s="7">
        <v>2340</v>
      </c>
      <c r="L6182" s="164">
        <v>1</v>
      </c>
      <c r="M6182" s="16">
        <v>0</v>
      </c>
      <c r="N6182" s="13">
        <v>46199</v>
      </c>
    </row>
    <row r="6183" spans="1:14" x14ac:dyDescent="0.15">
      <c r="A6183" s="163" t="s">
        <v>529</v>
      </c>
      <c r="B6183" s="164">
        <v>10353</v>
      </c>
      <c r="C6183" s="163" t="s">
        <v>19</v>
      </c>
      <c r="D6183" s="164">
        <v>1</v>
      </c>
      <c r="E6183" s="7">
        <v>350</v>
      </c>
      <c r="F6183" s="7">
        <v>0</v>
      </c>
      <c r="G6183" s="7">
        <v>0</v>
      </c>
      <c r="H6183" s="7">
        <v>0</v>
      </c>
      <c r="I6183" s="7">
        <v>350</v>
      </c>
      <c r="J6183" s="7">
        <v>0</v>
      </c>
      <c r="K6183" s="7">
        <v>350</v>
      </c>
      <c r="L6183" s="164">
        <v>1</v>
      </c>
      <c r="M6183" s="16">
        <v>0</v>
      </c>
      <c r="N6183" s="13">
        <v>46199</v>
      </c>
    </row>
    <row r="6184" spans="1:14" x14ac:dyDescent="0.15">
      <c r="A6184" s="163" t="s">
        <v>496</v>
      </c>
      <c r="B6184" s="164">
        <v>10360</v>
      </c>
      <c r="C6184" s="163" t="s">
        <v>19</v>
      </c>
      <c r="D6184" s="164">
        <v>1</v>
      </c>
      <c r="E6184" s="7">
        <v>385</v>
      </c>
      <c r="F6184" s="7">
        <v>0</v>
      </c>
      <c r="G6184" s="7">
        <v>0</v>
      </c>
      <c r="H6184" s="7">
        <v>0</v>
      </c>
      <c r="I6184" s="7">
        <v>385</v>
      </c>
      <c r="J6184" s="7">
        <v>0</v>
      </c>
      <c r="K6184" s="7">
        <v>385</v>
      </c>
      <c r="L6184" s="164">
        <v>1</v>
      </c>
      <c r="M6184" s="16">
        <v>0</v>
      </c>
      <c r="N6184" s="13">
        <v>46199</v>
      </c>
    </row>
    <row r="6185" spans="1:14" x14ac:dyDescent="0.15">
      <c r="A6185" s="163" t="s">
        <v>498</v>
      </c>
      <c r="B6185" s="164">
        <v>10356</v>
      </c>
      <c r="C6185" s="163" t="s">
        <v>19</v>
      </c>
      <c r="D6185" s="164">
        <v>2</v>
      </c>
      <c r="E6185" s="7">
        <v>720</v>
      </c>
      <c r="F6185" s="7">
        <v>0</v>
      </c>
      <c r="G6185" s="7">
        <v>0</v>
      </c>
      <c r="H6185" s="7">
        <v>0</v>
      </c>
      <c r="I6185" s="7">
        <v>720</v>
      </c>
      <c r="J6185" s="7">
        <v>0</v>
      </c>
      <c r="K6185" s="7">
        <v>720</v>
      </c>
      <c r="L6185" s="164">
        <v>1</v>
      </c>
      <c r="M6185" s="16">
        <v>0</v>
      </c>
      <c r="N6185" s="13">
        <v>46199</v>
      </c>
    </row>
    <row r="6186" spans="1:14" x14ac:dyDescent="0.15">
      <c r="A6186" s="163" t="s">
        <v>547</v>
      </c>
      <c r="B6186" s="164">
        <v>10395</v>
      </c>
      <c r="C6186" s="163" t="s">
        <v>31</v>
      </c>
      <c r="D6186" s="164">
        <v>1</v>
      </c>
      <c r="E6186" s="7">
        <v>355</v>
      </c>
      <c r="F6186" s="7">
        <v>0</v>
      </c>
      <c r="G6186" s="7">
        <v>0</v>
      </c>
      <c r="H6186" s="7">
        <v>0</v>
      </c>
      <c r="I6186" s="7">
        <v>355</v>
      </c>
      <c r="J6186" s="7">
        <v>0</v>
      </c>
      <c r="K6186" s="7">
        <v>355</v>
      </c>
      <c r="L6186" s="164">
        <v>1</v>
      </c>
      <c r="M6186" s="16">
        <v>0</v>
      </c>
      <c r="N6186" s="13">
        <v>46199</v>
      </c>
    </row>
    <row r="6187" spans="1:14" x14ac:dyDescent="0.15">
      <c r="A6187" s="163" t="s">
        <v>530</v>
      </c>
      <c r="B6187" s="164">
        <v>10409</v>
      </c>
      <c r="C6187" s="163" t="s">
        <v>4</v>
      </c>
      <c r="D6187" s="164">
        <v>1</v>
      </c>
      <c r="E6187" s="7">
        <v>335</v>
      </c>
      <c r="F6187" s="7">
        <v>0</v>
      </c>
      <c r="G6187" s="7">
        <v>0</v>
      </c>
      <c r="H6187" s="7">
        <v>0</v>
      </c>
      <c r="I6187" s="7">
        <v>335</v>
      </c>
      <c r="J6187" s="7">
        <v>0</v>
      </c>
      <c r="K6187" s="7">
        <v>335</v>
      </c>
      <c r="L6187" s="164">
        <v>1</v>
      </c>
      <c r="M6187" s="16">
        <v>0</v>
      </c>
      <c r="N6187" s="13">
        <v>46199</v>
      </c>
    </row>
    <row r="6188" spans="1:14" x14ac:dyDescent="0.15">
      <c r="A6188" s="163" t="s">
        <v>531</v>
      </c>
      <c r="B6188" s="164">
        <v>10417</v>
      </c>
      <c r="C6188" s="163" t="s">
        <v>79</v>
      </c>
      <c r="D6188" s="164">
        <v>1</v>
      </c>
      <c r="E6188" s="7">
        <v>195</v>
      </c>
      <c r="F6188" s="7">
        <v>0</v>
      </c>
      <c r="G6188" s="7">
        <v>0</v>
      </c>
      <c r="H6188" s="7">
        <v>0</v>
      </c>
      <c r="I6188" s="7">
        <v>195</v>
      </c>
      <c r="J6188" s="7">
        <v>0</v>
      </c>
      <c r="K6188" s="7">
        <v>195</v>
      </c>
      <c r="L6188" s="164">
        <v>1</v>
      </c>
      <c r="M6188" s="16">
        <v>0</v>
      </c>
      <c r="N6188" s="13">
        <v>46199</v>
      </c>
    </row>
    <row r="6189" spans="1:14" x14ac:dyDescent="0.15">
      <c r="A6189" s="163" t="s">
        <v>565</v>
      </c>
      <c r="B6189" s="164">
        <v>10403</v>
      </c>
      <c r="C6189" s="163" t="s">
        <v>35</v>
      </c>
      <c r="D6189" s="164">
        <v>1</v>
      </c>
      <c r="E6189" s="7">
        <v>335</v>
      </c>
      <c r="F6189" s="7">
        <v>0</v>
      </c>
      <c r="G6189" s="7">
        <v>0</v>
      </c>
      <c r="H6189" s="7">
        <v>0</v>
      </c>
      <c r="I6189" s="7">
        <v>335</v>
      </c>
      <c r="J6189" s="7">
        <v>0</v>
      </c>
      <c r="K6189" s="7">
        <v>335</v>
      </c>
      <c r="L6189" s="164">
        <v>1</v>
      </c>
      <c r="M6189" s="16">
        <v>0</v>
      </c>
      <c r="N6189" s="13">
        <v>46199</v>
      </c>
    </row>
    <row r="6190" spans="1:14" x14ac:dyDescent="0.15">
      <c r="A6190" s="163" t="s">
        <v>926</v>
      </c>
      <c r="B6190" s="164">
        <v>10176</v>
      </c>
      <c r="C6190" s="163" t="s">
        <v>98</v>
      </c>
      <c r="D6190" s="164">
        <v>1</v>
      </c>
      <c r="E6190" s="7">
        <v>73</v>
      </c>
      <c r="F6190" s="7">
        <v>0</v>
      </c>
      <c r="G6190" s="7">
        <v>0</v>
      </c>
      <c r="H6190" s="7">
        <v>0</v>
      </c>
      <c r="I6190" s="7">
        <v>73</v>
      </c>
      <c r="J6190" s="7">
        <v>0</v>
      </c>
      <c r="K6190" s="7">
        <v>73</v>
      </c>
      <c r="L6190" s="164">
        <v>1</v>
      </c>
      <c r="M6190" s="16">
        <v>0</v>
      </c>
      <c r="N6190" s="13">
        <v>46199</v>
      </c>
    </row>
    <row r="6191" spans="1:14" x14ac:dyDescent="0.15">
      <c r="A6191" s="163" t="s">
        <v>888</v>
      </c>
      <c r="B6191" s="164">
        <v>10787</v>
      </c>
      <c r="C6191" s="163" t="s">
        <v>98</v>
      </c>
      <c r="D6191" s="164">
        <v>1</v>
      </c>
      <c r="E6191" s="7">
        <v>235</v>
      </c>
      <c r="F6191" s="7">
        <v>0</v>
      </c>
      <c r="G6191" s="7">
        <v>0</v>
      </c>
      <c r="H6191" s="7">
        <v>0</v>
      </c>
      <c r="I6191" s="7">
        <v>235</v>
      </c>
      <c r="J6191" s="7">
        <v>0</v>
      </c>
      <c r="K6191" s="7">
        <v>235</v>
      </c>
      <c r="L6191" s="164">
        <v>1</v>
      </c>
      <c r="M6191" s="16">
        <v>0</v>
      </c>
      <c r="N6191" s="13">
        <v>46199</v>
      </c>
    </row>
    <row r="6192" spans="1:14" x14ac:dyDescent="0.15">
      <c r="A6192" s="163" t="s">
        <v>501</v>
      </c>
      <c r="B6192" s="164">
        <v>10450</v>
      </c>
      <c r="C6192" s="163" t="s">
        <v>38</v>
      </c>
      <c r="D6192" s="164">
        <v>1</v>
      </c>
      <c r="E6192" s="7">
        <v>470</v>
      </c>
      <c r="F6192" s="7">
        <v>0</v>
      </c>
      <c r="G6192" s="7">
        <v>0</v>
      </c>
      <c r="H6192" s="7">
        <v>0</v>
      </c>
      <c r="I6192" s="7">
        <v>470</v>
      </c>
      <c r="J6192" s="7">
        <v>0</v>
      </c>
      <c r="K6192" s="7">
        <v>470</v>
      </c>
      <c r="L6192" s="164">
        <v>1</v>
      </c>
      <c r="M6192" s="16">
        <v>0</v>
      </c>
      <c r="N6192" s="13">
        <v>46200</v>
      </c>
    </row>
    <row r="6193" spans="1:14" x14ac:dyDescent="0.15">
      <c r="A6193" s="163" t="s">
        <v>616</v>
      </c>
      <c r="B6193" s="164">
        <v>10154</v>
      </c>
      <c r="C6193" s="163" t="s">
        <v>519</v>
      </c>
      <c r="D6193" s="164">
        <v>1</v>
      </c>
      <c r="E6193" s="7">
        <v>385</v>
      </c>
      <c r="F6193" s="7">
        <v>0</v>
      </c>
      <c r="G6193" s="7">
        <v>0</v>
      </c>
      <c r="H6193" s="7">
        <v>0</v>
      </c>
      <c r="I6193" s="7">
        <v>385</v>
      </c>
      <c r="J6193" s="7">
        <v>0</v>
      </c>
      <c r="K6193" s="7">
        <v>385</v>
      </c>
      <c r="L6193" s="164">
        <v>1</v>
      </c>
      <c r="M6193" s="16">
        <v>0</v>
      </c>
      <c r="N6193" s="13">
        <v>46200</v>
      </c>
    </row>
    <row r="6194" spans="1:14" x14ac:dyDescent="0.15">
      <c r="A6194" s="163" t="s">
        <v>517</v>
      </c>
      <c r="B6194" s="164">
        <v>10070</v>
      </c>
      <c r="C6194" s="163" t="s">
        <v>481</v>
      </c>
      <c r="D6194" s="164">
        <v>1</v>
      </c>
      <c r="E6194" s="7">
        <v>275</v>
      </c>
      <c r="F6194" s="7">
        <v>0</v>
      </c>
      <c r="G6194" s="7">
        <v>0</v>
      </c>
      <c r="H6194" s="7">
        <v>55</v>
      </c>
      <c r="I6194" s="7">
        <v>220</v>
      </c>
      <c r="J6194" s="7">
        <v>0</v>
      </c>
      <c r="K6194" s="7">
        <v>220</v>
      </c>
      <c r="L6194" s="164">
        <v>1</v>
      </c>
      <c r="M6194" s="16">
        <v>0</v>
      </c>
      <c r="N6194" s="13">
        <v>46200</v>
      </c>
    </row>
    <row r="6195" spans="1:14" x14ac:dyDescent="0.15">
      <c r="A6195" s="163" t="s">
        <v>584</v>
      </c>
      <c r="B6195" s="164">
        <v>10069</v>
      </c>
      <c r="C6195" s="163" t="s">
        <v>481</v>
      </c>
      <c r="D6195" s="164">
        <v>1</v>
      </c>
      <c r="E6195" s="7">
        <v>355</v>
      </c>
      <c r="F6195" s="7">
        <v>0</v>
      </c>
      <c r="G6195" s="7">
        <v>0</v>
      </c>
      <c r="H6195" s="7">
        <v>0</v>
      </c>
      <c r="I6195" s="7">
        <v>355</v>
      </c>
      <c r="J6195" s="7">
        <v>0</v>
      </c>
      <c r="K6195" s="7">
        <v>355</v>
      </c>
      <c r="L6195" s="164">
        <v>1</v>
      </c>
      <c r="M6195" s="16">
        <v>0</v>
      </c>
      <c r="N6195" s="13">
        <v>46200</v>
      </c>
    </row>
    <row r="6196" spans="1:14" x14ac:dyDescent="0.15">
      <c r="A6196" s="163" t="s">
        <v>518</v>
      </c>
      <c r="B6196" s="164">
        <v>10145</v>
      </c>
      <c r="C6196" s="163" t="s">
        <v>519</v>
      </c>
      <c r="D6196" s="164">
        <v>2</v>
      </c>
      <c r="E6196" s="7">
        <v>740</v>
      </c>
      <c r="F6196" s="7">
        <v>0</v>
      </c>
      <c r="G6196" s="7">
        <v>0</v>
      </c>
      <c r="H6196" s="7">
        <v>0</v>
      </c>
      <c r="I6196" s="7">
        <v>740</v>
      </c>
      <c r="J6196" s="7">
        <v>0</v>
      </c>
      <c r="K6196" s="7">
        <v>740</v>
      </c>
      <c r="L6196" s="164">
        <v>1</v>
      </c>
      <c r="M6196" s="16">
        <v>0</v>
      </c>
      <c r="N6196" s="13">
        <v>46200</v>
      </c>
    </row>
    <row r="6197" spans="1:14" x14ac:dyDescent="0.15">
      <c r="A6197" s="163" t="s">
        <v>503</v>
      </c>
      <c r="B6197" s="164">
        <v>10044</v>
      </c>
      <c r="C6197" s="163" t="s">
        <v>481</v>
      </c>
      <c r="D6197" s="164">
        <v>2</v>
      </c>
      <c r="E6197" s="7">
        <v>520</v>
      </c>
      <c r="F6197" s="7">
        <v>0</v>
      </c>
      <c r="G6197" s="7">
        <v>0</v>
      </c>
      <c r="H6197" s="7">
        <v>11.08</v>
      </c>
      <c r="I6197" s="7">
        <v>508.92</v>
      </c>
      <c r="J6197" s="7">
        <v>0</v>
      </c>
      <c r="K6197" s="7">
        <v>508.92</v>
      </c>
      <c r="L6197" s="164">
        <v>1</v>
      </c>
      <c r="M6197" s="16">
        <v>0</v>
      </c>
      <c r="N6197" s="13">
        <v>46200</v>
      </c>
    </row>
    <row r="6198" spans="1:14" x14ac:dyDescent="0.15">
      <c r="A6198" s="163" t="s">
        <v>504</v>
      </c>
      <c r="B6198" s="164">
        <v>10125</v>
      </c>
      <c r="C6198" s="163" t="s">
        <v>483</v>
      </c>
      <c r="D6198" s="164">
        <v>1</v>
      </c>
      <c r="E6198" s="7">
        <v>275</v>
      </c>
      <c r="F6198" s="7">
        <v>0</v>
      </c>
      <c r="G6198" s="7">
        <v>0</v>
      </c>
      <c r="H6198" s="7">
        <v>0</v>
      </c>
      <c r="I6198" s="7">
        <v>275</v>
      </c>
      <c r="J6198" s="7">
        <v>0</v>
      </c>
      <c r="K6198" s="7">
        <v>275</v>
      </c>
      <c r="L6198" s="164">
        <v>1</v>
      </c>
      <c r="M6198" s="16">
        <v>0</v>
      </c>
      <c r="N6198" s="13">
        <v>46200</v>
      </c>
    </row>
    <row r="6199" spans="1:14" x14ac:dyDescent="0.15">
      <c r="A6199" s="163" t="s">
        <v>482</v>
      </c>
      <c r="B6199" s="164">
        <v>10109</v>
      </c>
      <c r="C6199" s="163" t="s">
        <v>483</v>
      </c>
      <c r="D6199" s="164">
        <v>5</v>
      </c>
      <c r="E6199" s="7">
        <v>1375</v>
      </c>
      <c r="F6199" s="7">
        <v>0</v>
      </c>
      <c r="G6199" s="7">
        <v>0</v>
      </c>
      <c r="H6199" s="7">
        <v>0</v>
      </c>
      <c r="I6199" s="7">
        <v>1375</v>
      </c>
      <c r="J6199" s="7">
        <v>0</v>
      </c>
      <c r="K6199" s="7">
        <v>1375</v>
      </c>
      <c r="L6199" s="164">
        <v>1</v>
      </c>
      <c r="M6199" s="16">
        <v>0</v>
      </c>
      <c r="N6199" s="13">
        <v>46200</v>
      </c>
    </row>
    <row r="6200" spans="1:14" x14ac:dyDescent="0.15">
      <c r="A6200" s="163" t="s">
        <v>520</v>
      </c>
      <c r="B6200" s="164">
        <v>10046</v>
      </c>
      <c r="C6200" s="163" t="s">
        <v>481</v>
      </c>
      <c r="D6200" s="164">
        <v>1</v>
      </c>
      <c r="E6200" s="7">
        <v>260</v>
      </c>
      <c r="F6200" s="7">
        <v>0</v>
      </c>
      <c r="G6200" s="7">
        <v>0</v>
      </c>
      <c r="H6200" s="7">
        <v>0</v>
      </c>
      <c r="I6200" s="7">
        <v>260</v>
      </c>
      <c r="J6200" s="7">
        <v>0</v>
      </c>
      <c r="K6200" s="7">
        <v>260</v>
      </c>
      <c r="L6200" s="164">
        <v>1</v>
      </c>
      <c r="M6200" s="16">
        <v>0</v>
      </c>
      <c r="N6200" s="13">
        <v>46200</v>
      </c>
    </row>
    <row r="6201" spans="1:14" x14ac:dyDescent="0.15">
      <c r="A6201" s="163" t="s">
        <v>561</v>
      </c>
      <c r="B6201" s="164">
        <v>10088</v>
      </c>
      <c r="C6201" s="163" t="s">
        <v>481</v>
      </c>
      <c r="D6201" s="164">
        <v>1</v>
      </c>
      <c r="E6201" s="7">
        <v>275</v>
      </c>
      <c r="F6201" s="7">
        <v>0</v>
      </c>
      <c r="G6201" s="7">
        <v>0</v>
      </c>
      <c r="H6201" s="7">
        <v>0</v>
      </c>
      <c r="I6201" s="7">
        <v>275</v>
      </c>
      <c r="J6201" s="7">
        <v>0</v>
      </c>
      <c r="K6201" s="7">
        <v>275</v>
      </c>
      <c r="L6201" s="164">
        <v>1</v>
      </c>
      <c r="M6201" s="16">
        <v>0</v>
      </c>
      <c r="N6201" s="13">
        <v>46200</v>
      </c>
    </row>
    <row r="6202" spans="1:14" x14ac:dyDescent="0.15">
      <c r="A6202" s="163" t="s">
        <v>853</v>
      </c>
      <c r="B6202" s="164">
        <v>10715</v>
      </c>
      <c r="C6202" s="163" t="s">
        <v>99</v>
      </c>
      <c r="D6202" s="164">
        <v>1</v>
      </c>
      <c r="E6202" s="7">
        <v>155</v>
      </c>
      <c r="F6202" s="7">
        <v>0</v>
      </c>
      <c r="G6202" s="7">
        <v>0</v>
      </c>
      <c r="H6202" s="7">
        <v>0</v>
      </c>
      <c r="I6202" s="7">
        <v>155</v>
      </c>
      <c r="J6202" s="7">
        <v>0</v>
      </c>
      <c r="K6202" s="7">
        <v>155</v>
      </c>
      <c r="L6202" s="164">
        <v>1</v>
      </c>
      <c r="M6202" s="16">
        <v>0</v>
      </c>
      <c r="N6202" s="13">
        <v>46200</v>
      </c>
    </row>
    <row r="6203" spans="1:14" x14ac:dyDescent="0.15">
      <c r="A6203" s="163" t="s">
        <v>552</v>
      </c>
      <c r="B6203" s="164">
        <v>10211</v>
      </c>
      <c r="C6203" s="163" t="s">
        <v>491</v>
      </c>
      <c r="D6203" s="164">
        <v>1</v>
      </c>
      <c r="E6203" s="7">
        <v>265</v>
      </c>
      <c r="F6203" s="7">
        <v>0</v>
      </c>
      <c r="G6203" s="7">
        <v>0</v>
      </c>
      <c r="H6203" s="7">
        <v>19</v>
      </c>
      <c r="I6203" s="7">
        <v>246</v>
      </c>
      <c r="J6203" s="7">
        <v>0</v>
      </c>
      <c r="K6203" s="7">
        <v>246</v>
      </c>
      <c r="L6203" s="164">
        <v>1</v>
      </c>
      <c r="M6203" s="16">
        <v>0</v>
      </c>
      <c r="N6203" s="13">
        <v>46200</v>
      </c>
    </row>
    <row r="6204" spans="1:14" x14ac:dyDescent="0.15">
      <c r="A6204" s="163" t="s">
        <v>506</v>
      </c>
      <c r="B6204" s="164">
        <v>10221</v>
      </c>
      <c r="C6204" s="163" t="s">
        <v>491</v>
      </c>
      <c r="D6204" s="164">
        <v>2</v>
      </c>
      <c r="E6204" s="7">
        <v>510</v>
      </c>
      <c r="F6204" s="7">
        <v>0</v>
      </c>
      <c r="G6204" s="7">
        <v>0</v>
      </c>
      <c r="H6204" s="7">
        <v>0</v>
      </c>
      <c r="I6204" s="7">
        <v>510</v>
      </c>
      <c r="J6204" s="7">
        <v>0</v>
      </c>
      <c r="K6204" s="7">
        <v>510</v>
      </c>
      <c r="L6204" s="164">
        <v>1</v>
      </c>
      <c r="M6204" s="16">
        <v>0</v>
      </c>
      <c r="N6204" s="13">
        <v>46200</v>
      </c>
    </row>
    <row r="6205" spans="1:14" x14ac:dyDescent="0.15">
      <c r="A6205" s="163" t="s">
        <v>562</v>
      </c>
      <c r="B6205" s="164">
        <v>10218</v>
      </c>
      <c r="C6205" s="163" t="s">
        <v>491</v>
      </c>
      <c r="D6205" s="164">
        <v>1</v>
      </c>
      <c r="E6205" s="7">
        <v>245</v>
      </c>
      <c r="F6205" s="7">
        <v>0</v>
      </c>
      <c r="G6205" s="7">
        <v>0</v>
      </c>
      <c r="H6205" s="7">
        <v>0</v>
      </c>
      <c r="I6205" s="7">
        <v>245</v>
      </c>
      <c r="J6205" s="7">
        <v>0</v>
      </c>
      <c r="K6205" s="7">
        <v>245</v>
      </c>
      <c r="L6205" s="164">
        <v>1</v>
      </c>
      <c r="M6205" s="16">
        <v>0</v>
      </c>
      <c r="N6205" s="13">
        <v>46200</v>
      </c>
    </row>
    <row r="6206" spans="1:14" x14ac:dyDescent="0.15">
      <c r="A6206" s="163" t="s">
        <v>490</v>
      </c>
      <c r="B6206" s="164">
        <v>10223</v>
      </c>
      <c r="C6206" s="163" t="s">
        <v>491</v>
      </c>
      <c r="D6206" s="164">
        <v>1</v>
      </c>
      <c r="E6206" s="7">
        <v>275</v>
      </c>
      <c r="F6206" s="7">
        <v>0</v>
      </c>
      <c r="G6206" s="7">
        <v>0</v>
      </c>
      <c r="H6206" s="7">
        <v>0</v>
      </c>
      <c r="I6206" s="7">
        <v>275</v>
      </c>
      <c r="J6206" s="7">
        <v>0</v>
      </c>
      <c r="K6206" s="7">
        <v>275</v>
      </c>
      <c r="L6206" s="164">
        <v>1</v>
      </c>
      <c r="M6206" s="16">
        <v>0</v>
      </c>
      <c r="N6206" s="13">
        <v>46200</v>
      </c>
    </row>
    <row r="6207" spans="1:14" x14ac:dyDescent="0.15">
      <c r="A6207" s="163" t="s">
        <v>647</v>
      </c>
      <c r="B6207" s="164">
        <v>10224</v>
      </c>
      <c r="C6207" s="163" t="s">
        <v>491</v>
      </c>
      <c r="D6207" s="164">
        <v>1</v>
      </c>
      <c r="E6207" s="7">
        <v>295</v>
      </c>
      <c r="F6207" s="7">
        <v>0</v>
      </c>
      <c r="G6207" s="7">
        <v>0</v>
      </c>
      <c r="H6207" s="7">
        <v>0</v>
      </c>
      <c r="I6207" s="7">
        <v>295</v>
      </c>
      <c r="J6207" s="7">
        <v>0</v>
      </c>
      <c r="K6207" s="7">
        <v>295</v>
      </c>
      <c r="L6207" s="164">
        <v>1</v>
      </c>
      <c r="M6207" s="16">
        <v>0</v>
      </c>
      <c r="N6207" s="13">
        <v>46200</v>
      </c>
    </row>
    <row r="6208" spans="1:14" x14ac:dyDescent="0.15">
      <c r="A6208" s="163" t="s">
        <v>492</v>
      </c>
      <c r="B6208" s="164">
        <v>10216</v>
      </c>
      <c r="C6208" s="163" t="s">
        <v>491</v>
      </c>
      <c r="D6208" s="164">
        <v>3</v>
      </c>
      <c r="E6208" s="7">
        <v>735</v>
      </c>
      <c r="F6208" s="7">
        <v>0</v>
      </c>
      <c r="G6208" s="7">
        <v>0</v>
      </c>
      <c r="H6208" s="7">
        <v>17.57</v>
      </c>
      <c r="I6208" s="7">
        <v>717.43</v>
      </c>
      <c r="J6208" s="7">
        <v>0</v>
      </c>
      <c r="K6208" s="7">
        <v>717.43</v>
      </c>
      <c r="L6208" s="164">
        <v>1</v>
      </c>
      <c r="M6208" s="16">
        <v>0</v>
      </c>
      <c r="N6208" s="13">
        <v>46200</v>
      </c>
    </row>
    <row r="6209" spans="1:14" x14ac:dyDescent="0.15">
      <c r="A6209" s="163" t="s">
        <v>493</v>
      </c>
      <c r="B6209" s="164">
        <v>10264</v>
      </c>
      <c r="C6209" s="163" t="s">
        <v>9</v>
      </c>
      <c r="D6209" s="164">
        <v>8</v>
      </c>
      <c r="E6209" s="7">
        <v>1520</v>
      </c>
      <c r="F6209" s="7">
        <v>0</v>
      </c>
      <c r="G6209" s="7">
        <v>0</v>
      </c>
      <c r="H6209" s="7">
        <v>32.729999999999997</v>
      </c>
      <c r="I6209" s="7">
        <v>1487.27</v>
      </c>
      <c r="J6209" s="7">
        <v>0</v>
      </c>
      <c r="K6209" s="7">
        <v>1487.27</v>
      </c>
      <c r="L6209" s="164">
        <v>1</v>
      </c>
      <c r="M6209" s="16">
        <v>0</v>
      </c>
      <c r="N6209" s="13">
        <v>46200</v>
      </c>
    </row>
    <row r="6210" spans="1:14" x14ac:dyDescent="0.15">
      <c r="A6210" s="163" t="s">
        <v>494</v>
      </c>
      <c r="B6210" s="164">
        <v>10377</v>
      </c>
      <c r="C6210" s="163" t="s">
        <v>9</v>
      </c>
      <c r="D6210" s="164">
        <v>1</v>
      </c>
      <c r="E6210" s="7">
        <v>345</v>
      </c>
      <c r="F6210" s="7">
        <v>0</v>
      </c>
      <c r="G6210" s="7">
        <v>0</v>
      </c>
      <c r="H6210" s="7">
        <v>14.7</v>
      </c>
      <c r="I6210" s="7">
        <v>330.3</v>
      </c>
      <c r="J6210" s="7">
        <v>0</v>
      </c>
      <c r="K6210" s="7">
        <v>330.3</v>
      </c>
      <c r="L6210" s="164">
        <v>1</v>
      </c>
      <c r="M6210" s="16">
        <v>0</v>
      </c>
      <c r="N6210" s="13">
        <v>46200</v>
      </c>
    </row>
    <row r="6211" spans="1:14" x14ac:dyDescent="0.15">
      <c r="A6211" s="163" t="s">
        <v>507</v>
      </c>
      <c r="B6211" s="164">
        <v>10373</v>
      </c>
      <c r="C6211" s="163" t="s">
        <v>9</v>
      </c>
      <c r="D6211" s="164">
        <v>1</v>
      </c>
      <c r="E6211" s="7">
        <v>275</v>
      </c>
      <c r="F6211" s="7">
        <v>0</v>
      </c>
      <c r="G6211" s="7">
        <v>0</v>
      </c>
      <c r="H6211" s="7">
        <v>0</v>
      </c>
      <c r="I6211" s="7">
        <v>275</v>
      </c>
      <c r="J6211" s="7">
        <v>0</v>
      </c>
      <c r="K6211" s="7">
        <v>275</v>
      </c>
      <c r="L6211" s="164">
        <v>1</v>
      </c>
      <c r="M6211" s="16">
        <v>0</v>
      </c>
      <c r="N6211" s="13">
        <v>46200</v>
      </c>
    </row>
    <row r="6212" spans="1:14" x14ac:dyDescent="0.15">
      <c r="A6212" s="163" t="s">
        <v>825</v>
      </c>
      <c r="B6212" s="164">
        <v>10378</v>
      </c>
      <c r="C6212" s="163" t="s">
        <v>9</v>
      </c>
      <c r="D6212" s="164">
        <v>2</v>
      </c>
      <c r="E6212" s="7">
        <v>570</v>
      </c>
      <c r="F6212" s="7">
        <v>0</v>
      </c>
      <c r="G6212" s="7">
        <v>0</v>
      </c>
      <c r="H6212" s="7">
        <v>20.43</v>
      </c>
      <c r="I6212" s="7">
        <v>549.57000000000005</v>
      </c>
      <c r="J6212" s="7">
        <v>0</v>
      </c>
      <c r="K6212" s="7">
        <v>549.57000000000005</v>
      </c>
      <c r="L6212" s="164">
        <v>1</v>
      </c>
      <c r="M6212" s="16">
        <v>0</v>
      </c>
      <c r="N6212" s="13">
        <v>46200</v>
      </c>
    </row>
    <row r="6213" spans="1:14" x14ac:dyDescent="0.15">
      <c r="A6213" s="163" t="s">
        <v>526</v>
      </c>
      <c r="B6213" s="164">
        <v>10363</v>
      </c>
      <c r="C6213" s="163" t="s">
        <v>9</v>
      </c>
      <c r="D6213" s="164">
        <v>1</v>
      </c>
      <c r="E6213" s="7">
        <v>265</v>
      </c>
      <c r="F6213" s="7">
        <v>0</v>
      </c>
      <c r="G6213" s="7">
        <v>0</v>
      </c>
      <c r="H6213" s="7">
        <v>0</v>
      </c>
      <c r="I6213" s="7">
        <v>265</v>
      </c>
      <c r="J6213" s="7">
        <v>0</v>
      </c>
      <c r="K6213" s="7">
        <v>265</v>
      </c>
      <c r="L6213" s="164">
        <v>1</v>
      </c>
      <c r="M6213" s="16">
        <v>0</v>
      </c>
      <c r="N6213" s="13">
        <v>46200</v>
      </c>
    </row>
    <row r="6214" spans="1:14" x14ac:dyDescent="0.15">
      <c r="A6214" s="163" t="s">
        <v>527</v>
      </c>
      <c r="B6214" s="164">
        <v>10382</v>
      </c>
      <c r="C6214" s="163" t="s">
        <v>9</v>
      </c>
      <c r="D6214" s="164">
        <v>1</v>
      </c>
      <c r="E6214" s="7">
        <v>235</v>
      </c>
      <c r="F6214" s="7">
        <v>0</v>
      </c>
      <c r="G6214" s="7">
        <v>0</v>
      </c>
      <c r="H6214" s="7">
        <v>26.73</v>
      </c>
      <c r="I6214" s="7">
        <v>208.27</v>
      </c>
      <c r="J6214" s="7">
        <v>0</v>
      </c>
      <c r="K6214" s="7">
        <v>208.27</v>
      </c>
      <c r="L6214" s="164">
        <v>1</v>
      </c>
      <c r="M6214" s="16">
        <v>0</v>
      </c>
      <c r="N6214" s="13">
        <v>46200</v>
      </c>
    </row>
    <row r="6215" spans="1:14" x14ac:dyDescent="0.15">
      <c r="A6215" s="163" t="s">
        <v>652</v>
      </c>
      <c r="B6215" s="164">
        <v>10007</v>
      </c>
      <c r="C6215" s="163" t="s">
        <v>9</v>
      </c>
      <c r="D6215" s="164">
        <v>1</v>
      </c>
      <c r="E6215" s="7">
        <v>275</v>
      </c>
      <c r="F6215" s="7">
        <v>0</v>
      </c>
      <c r="G6215" s="7">
        <v>0</v>
      </c>
      <c r="H6215" s="7">
        <v>0</v>
      </c>
      <c r="I6215" s="7">
        <v>275</v>
      </c>
      <c r="J6215" s="7">
        <v>0</v>
      </c>
      <c r="K6215" s="7">
        <v>275</v>
      </c>
      <c r="L6215" s="164">
        <v>1</v>
      </c>
      <c r="M6215" s="16">
        <v>0</v>
      </c>
      <c r="N6215" s="13">
        <v>46200</v>
      </c>
    </row>
    <row r="6216" spans="1:14" x14ac:dyDescent="0.15">
      <c r="A6216" s="163" t="s">
        <v>651</v>
      </c>
      <c r="B6216" s="164">
        <v>10355</v>
      </c>
      <c r="C6216" s="163" t="s">
        <v>19</v>
      </c>
      <c r="D6216" s="164">
        <v>1</v>
      </c>
      <c r="E6216" s="7">
        <v>350</v>
      </c>
      <c r="F6216" s="7">
        <v>0</v>
      </c>
      <c r="G6216" s="7">
        <v>0</v>
      </c>
      <c r="H6216" s="7">
        <v>14.91</v>
      </c>
      <c r="I6216" s="7">
        <v>335.09</v>
      </c>
      <c r="J6216" s="7">
        <v>0</v>
      </c>
      <c r="K6216" s="7">
        <v>335.09</v>
      </c>
      <c r="L6216" s="164">
        <v>1</v>
      </c>
      <c r="M6216" s="16">
        <v>0</v>
      </c>
      <c r="N6216" s="13">
        <v>46200</v>
      </c>
    </row>
    <row r="6217" spans="1:14" x14ac:dyDescent="0.15">
      <c r="A6217" s="163" t="s">
        <v>495</v>
      </c>
      <c r="B6217" s="164">
        <v>10354</v>
      </c>
      <c r="C6217" s="163" t="s">
        <v>19</v>
      </c>
      <c r="D6217" s="164">
        <v>2</v>
      </c>
      <c r="E6217" s="7">
        <v>700</v>
      </c>
      <c r="F6217" s="7">
        <v>0</v>
      </c>
      <c r="G6217" s="7">
        <v>0</v>
      </c>
      <c r="H6217" s="7">
        <v>45.37</v>
      </c>
      <c r="I6217" s="7">
        <v>654.63</v>
      </c>
      <c r="J6217" s="7">
        <v>0</v>
      </c>
      <c r="K6217" s="7">
        <v>654.63</v>
      </c>
      <c r="L6217" s="164">
        <v>1</v>
      </c>
      <c r="M6217" s="16">
        <v>0</v>
      </c>
      <c r="N6217" s="13">
        <v>46200</v>
      </c>
    </row>
    <row r="6218" spans="1:14" x14ac:dyDescent="0.15">
      <c r="A6218" s="163" t="s">
        <v>510</v>
      </c>
      <c r="B6218" s="164">
        <v>10043</v>
      </c>
      <c r="C6218" s="163" t="s">
        <v>19</v>
      </c>
      <c r="D6218" s="164">
        <v>2</v>
      </c>
      <c r="E6218" s="7">
        <v>620</v>
      </c>
      <c r="F6218" s="7">
        <v>0</v>
      </c>
      <c r="G6218" s="7">
        <v>0</v>
      </c>
      <c r="H6218" s="7">
        <v>48.48</v>
      </c>
      <c r="I6218" s="7">
        <v>571.52</v>
      </c>
      <c r="J6218" s="7">
        <v>0</v>
      </c>
      <c r="K6218" s="7">
        <v>571.52</v>
      </c>
      <c r="L6218" s="164">
        <v>1</v>
      </c>
      <c r="M6218" s="16">
        <v>0</v>
      </c>
      <c r="N6218" s="13">
        <v>46200</v>
      </c>
    </row>
    <row r="6219" spans="1:14" x14ac:dyDescent="0.15">
      <c r="A6219" s="163" t="s">
        <v>496</v>
      </c>
      <c r="B6219" s="164">
        <v>10360</v>
      </c>
      <c r="C6219" s="163" t="s">
        <v>19</v>
      </c>
      <c r="D6219" s="164">
        <v>1</v>
      </c>
      <c r="E6219" s="7">
        <v>385</v>
      </c>
      <c r="F6219" s="7">
        <v>0</v>
      </c>
      <c r="G6219" s="7">
        <v>0</v>
      </c>
      <c r="H6219" s="7">
        <v>0</v>
      </c>
      <c r="I6219" s="7">
        <v>385</v>
      </c>
      <c r="J6219" s="7">
        <v>0</v>
      </c>
      <c r="K6219" s="7">
        <v>385</v>
      </c>
      <c r="L6219" s="164">
        <v>1</v>
      </c>
      <c r="M6219" s="16">
        <v>0</v>
      </c>
      <c r="N6219" s="13">
        <v>46200</v>
      </c>
    </row>
    <row r="6220" spans="1:14" x14ac:dyDescent="0.15">
      <c r="A6220" s="163" t="s">
        <v>806</v>
      </c>
      <c r="B6220" s="164">
        <v>10608</v>
      </c>
      <c r="C6220" s="163" t="s">
        <v>712</v>
      </c>
      <c r="D6220" s="164">
        <v>1</v>
      </c>
      <c r="E6220" s="7">
        <v>275</v>
      </c>
      <c r="F6220" s="7">
        <v>0</v>
      </c>
      <c r="G6220" s="7">
        <v>0</v>
      </c>
      <c r="H6220" s="7">
        <v>0</v>
      </c>
      <c r="I6220" s="7">
        <v>275</v>
      </c>
      <c r="J6220" s="7">
        <v>0</v>
      </c>
      <c r="K6220" s="7">
        <v>275</v>
      </c>
      <c r="L6220" s="164">
        <v>1</v>
      </c>
      <c r="M6220" s="16">
        <v>0</v>
      </c>
      <c r="N6220" s="13">
        <v>46200</v>
      </c>
    </row>
    <row r="6221" spans="1:14" x14ac:dyDescent="0.15">
      <c r="A6221" s="163" t="s">
        <v>400</v>
      </c>
      <c r="B6221" s="164">
        <v>10923</v>
      </c>
      <c r="C6221" s="163" t="s">
        <v>727</v>
      </c>
      <c r="D6221" s="164">
        <v>2</v>
      </c>
      <c r="E6221" s="7">
        <v>318</v>
      </c>
      <c r="F6221" s="7">
        <v>0</v>
      </c>
      <c r="G6221" s="7">
        <v>0</v>
      </c>
      <c r="H6221" s="7">
        <v>0</v>
      </c>
      <c r="I6221" s="7">
        <v>318</v>
      </c>
      <c r="J6221" s="7">
        <v>0</v>
      </c>
      <c r="K6221" s="7">
        <v>318</v>
      </c>
      <c r="L6221" s="164">
        <v>1</v>
      </c>
      <c r="M6221" s="16">
        <v>0</v>
      </c>
      <c r="N6221" s="13">
        <v>46200</v>
      </c>
    </row>
    <row r="6222" spans="1:14" x14ac:dyDescent="0.15">
      <c r="A6222" s="163" t="s">
        <v>930</v>
      </c>
      <c r="B6222" s="164">
        <v>10561</v>
      </c>
      <c r="C6222" s="163" t="s">
        <v>399</v>
      </c>
      <c r="D6222" s="164">
        <v>1</v>
      </c>
      <c r="E6222" s="7">
        <v>0</v>
      </c>
      <c r="F6222" s="7">
        <v>0</v>
      </c>
      <c r="G6222" s="7">
        <v>0</v>
      </c>
      <c r="H6222" s="7">
        <v>0</v>
      </c>
      <c r="I6222" s="7">
        <v>0</v>
      </c>
      <c r="J6222" s="7">
        <v>0</v>
      </c>
      <c r="K6222" s="7">
        <v>0</v>
      </c>
      <c r="L6222" s="164">
        <v>0</v>
      </c>
      <c r="M6222" s="16">
        <v>0</v>
      </c>
      <c r="N6222" s="13">
        <v>46200</v>
      </c>
    </row>
    <row r="6223" spans="1:14" x14ac:dyDescent="0.15">
      <c r="A6223" s="163" t="s">
        <v>928</v>
      </c>
      <c r="B6223" s="164">
        <v>10989</v>
      </c>
      <c r="C6223" s="163" t="s">
        <v>727</v>
      </c>
      <c r="D6223" s="164">
        <v>1</v>
      </c>
      <c r="E6223" s="7">
        <v>0</v>
      </c>
      <c r="F6223" s="7">
        <v>0</v>
      </c>
      <c r="G6223" s="7">
        <v>0</v>
      </c>
      <c r="H6223" s="7">
        <v>0</v>
      </c>
      <c r="I6223" s="7">
        <v>0</v>
      </c>
      <c r="J6223" s="7">
        <v>0</v>
      </c>
      <c r="K6223" s="7">
        <v>0</v>
      </c>
      <c r="L6223" s="164">
        <v>0</v>
      </c>
      <c r="M6223" s="16">
        <v>0</v>
      </c>
      <c r="N6223" s="13">
        <v>46200</v>
      </c>
    </row>
    <row r="6224" spans="1:14" x14ac:dyDescent="0.15">
      <c r="A6224" s="163" t="s">
        <v>473</v>
      </c>
      <c r="B6224" s="164">
        <v>10528</v>
      </c>
      <c r="C6224" s="163" t="s">
        <v>399</v>
      </c>
      <c r="D6224" s="164">
        <v>1</v>
      </c>
      <c r="E6224" s="7">
        <v>0</v>
      </c>
      <c r="F6224" s="7">
        <v>0</v>
      </c>
      <c r="G6224" s="7">
        <v>0</v>
      </c>
      <c r="H6224" s="7">
        <v>0</v>
      </c>
      <c r="I6224" s="7">
        <v>0</v>
      </c>
      <c r="J6224" s="7">
        <v>0</v>
      </c>
      <c r="K6224" s="7">
        <v>0</v>
      </c>
      <c r="L6224" s="164">
        <v>0</v>
      </c>
      <c r="M6224" s="16">
        <v>0</v>
      </c>
      <c r="N6224" s="13">
        <v>46200</v>
      </c>
    </row>
    <row r="6225" spans="1:14" x14ac:dyDescent="0.15">
      <c r="A6225" s="163" t="s">
        <v>427</v>
      </c>
      <c r="B6225" s="164">
        <v>10633</v>
      </c>
      <c r="C6225" s="163" t="s">
        <v>727</v>
      </c>
      <c r="D6225" s="164">
        <v>3</v>
      </c>
      <c r="E6225" s="7">
        <v>477</v>
      </c>
      <c r="F6225" s="7">
        <v>0</v>
      </c>
      <c r="G6225" s="7">
        <v>0</v>
      </c>
      <c r="H6225" s="7">
        <v>0</v>
      </c>
      <c r="I6225" s="7">
        <v>477</v>
      </c>
      <c r="J6225" s="7">
        <v>0</v>
      </c>
      <c r="K6225" s="7">
        <v>477</v>
      </c>
      <c r="L6225" s="164">
        <v>1</v>
      </c>
      <c r="M6225" s="16">
        <v>0</v>
      </c>
      <c r="N6225" s="13">
        <v>46200</v>
      </c>
    </row>
    <row r="6226" spans="1:14" x14ac:dyDescent="0.15">
      <c r="A6226" s="163" t="s">
        <v>500</v>
      </c>
      <c r="B6226" s="164">
        <v>10494</v>
      </c>
      <c r="C6226" s="163" t="s">
        <v>98</v>
      </c>
      <c r="D6226" s="164">
        <v>1</v>
      </c>
      <c r="E6226" s="7">
        <v>38</v>
      </c>
      <c r="F6226" s="7">
        <v>0</v>
      </c>
      <c r="G6226" s="7">
        <v>0</v>
      </c>
      <c r="H6226" s="7">
        <v>0</v>
      </c>
      <c r="I6226" s="7">
        <v>38</v>
      </c>
      <c r="J6226" s="7">
        <v>0</v>
      </c>
      <c r="K6226" s="7">
        <v>38</v>
      </c>
      <c r="L6226" s="164">
        <v>1</v>
      </c>
      <c r="M6226" s="16">
        <v>0</v>
      </c>
      <c r="N6226" s="13">
        <v>46200</v>
      </c>
    </row>
    <row r="6227" spans="1:14" x14ac:dyDescent="0.15">
      <c r="A6227" s="163" t="s">
        <v>931</v>
      </c>
      <c r="B6227" s="164">
        <v>10630</v>
      </c>
      <c r="C6227" s="163" t="s">
        <v>399</v>
      </c>
      <c r="D6227" s="164">
        <v>1</v>
      </c>
      <c r="E6227" s="7">
        <v>0</v>
      </c>
      <c r="F6227" s="7">
        <v>0</v>
      </c>
      <c r="G6227" s="7">
        <v>0</v>
      </c>
      <c r="H6227" s="7">
        <v>0</v>
      </c>
      <c r="I6227" s="7">
        <v>0</v>
      </c>
      <c r="J6227" s="7">
        <v>0</v>
      </c>
      <c r="K6227" s="7">
        <v>0</v>
      </c>
      <c r="L6227" s="164">
        <v>0</v>
      </c>
      <c r="M6227" s="16">
        <v>0</v>
      </c>
      <c r="N6227" s="13">
        <v>46200</v>
      </c>
    </row>
    <row r="6228" spans="1:14" x14ac:dyDescent="0.15">
      <c r="A6228" s="163" t="s">
        <v>605</v>
      </c>
      <c r="B6228" s="164">
        <v>10425</v>
      </c>
      <c r="C6228" s="163" t="s">
        <v>399</v>
      </c>
      <c r="D6228" s="164">
        <v>1</v>
      </c>
      <c r="E6228" s="7">
        <v>0</v>
      </c>
      <c r="F6228" s="7">
        <v>0</v>
      </c>
      <c r="G6228" s="7">
        <v>0</v>
      </c>
      <c r="H6228" s="7">
        <v>0</v>
      </c>
      <c r="I6228" s="7">
        <v>0</v>
      </c>
      <c r="J6228" s="7">
        <v>0</v>
      </c>
      <c r="K6228" s="7">
        <v>0</v>
      </c>
      <c r="L6228" s="164">
        <v>0</v>
      </c>
      <c r="M6228" s="16">
        <v>0</v>
      </c>
      <c r="N6228" s="13">
        <v>46200</v>
      </c>
    </row>
    <row r="6229" spans="1:14" x14ac:dyDescent="0.15">
      <c r="A6229" s="163" t="s">
        <v>451</v>
      </c>
      <c r="B6229" s="164" t="s">
        <v>812</v>
      </c>
      <c r="C6229" s="163" t="s">
        <v>399</v>
      </c>
      <c r="D6229" s="164">
        <v>1</v>
      </c>
      <c r="E6229" s="7">
        <v>0</v>
      </c>
      <c r="F6229" s="7">
        <v>0</v>
      </c>
      <c r="G6229" s="7">
        <v>0</v>
      </c>
      <c r="H6229" s="7">
        <v>0</v>
      </c>
      <c r="I6229" s="7">
        <v>0</v>
      </c>
      <c r="J6229" s="7">
        <v>0</v>
      </c>
      <c r="K6229" s="7">
        <v>0</v>
      </c>
      <c r="L6229" s="164">
        <v>0</v>
      </c>
      <c r="M6229" s="16">
        <v>0</v>
      </c>
      <c r="N6229" s="13">
        <v>46200</v>
      </c>
    </row>
    <row r="6230" spans="1:14" x14ac:dyDescent="0.15">
      <c r="A6230" s="163" t="s">
        <v>814</v>
      </c>
      <c r="B6230" s="164" t="s">
        <v>815</v>
      </c>
      <c r="C6230" s="163" t="s">
        <v>399</v>
      </c>
      <c r="D6230" s="164">
        <v>1</v>
      </c>
      <c r="E6230" s="7">
        <v>0</v>
      </c>
      <c r="F6230" s="7">
        <v>0</v>
      </c>
      <c r="G6230" s="7">
        <v>0</v>
      </c>
      <c r="H6230" s="7">
        <v>0</v>
      </c>
      <c r="I6230" s="7">
        <v>0</v>
      </c>
      <c r="J6230" s="7">
        <v>0</v>
      </c>
      <c r="K6230" s="7">
        <v>0</v>
      </c>
      <c r="L6230" s="164">
        <v>0</v>
      </c>
      <c r="M6230" s="16">
        <v>0</v>
      </c>
      <c r="N6230" s="13">
        <v>46200</v>
      </c>
    </row>
    <row r="6231" spans="1:14" x14ac:dyDescent="0.15">
      <c r="A6231" s="163" t="s">
        <v>875</v>
      </c>
      <c r="B6231" s="164">
        <v>10624</v>
      </c>
      <c r="C6231" s="163" t="s">
        <v>399</v>
      </c>
      <c r="D6231" s="164">
        <v>3</v>
      </c>
      <c r="E6231" s="7">
        <v>0</v>
      </c>
      <c r="F6231" s="7">
        <v>0</v>
      </c>
      <c r="G6231" s="7">
        <v>0</v>
      </c>
      <c r="H6231" s="7">
        <v>0</v>
      </c>
      <c r="I6231" s="7">
        <v>0</v>
      </c>
      <c r="J6231" s="7">
        <v>0</v>
      </c>
      <c r="K6231" s="7">
        <v>0</v>
      </c>
      <c r="L6231" s="164">
        <v>0</v>
      </c>
      <c r="M6231" s="16">
        <v>0</v>
      </c>
      <c r="N6231" s="13">
        <v>46201</v>
      </c>
    </row>
    <row r="6232" spans="1:14" x14ac:dyDescent="0.15">
      <c r="A6232" s="163" t="s">
        <v>476</v>
      </c>
      <c r="B6232" s="164">
        <v>10529</v>
      </c>
      <c r="C6232" s="163" t="s">
        <v>399</v>
      </c>
      <c r="D6232" s="164">
        <v>2</v>
      </c>
      <c r="E6232" s="7">
        <v>0</v>
      </c>
      <c r="F6232" s="7">
        <v>0</v>
      </c>
      <c r="G6232" s="7">
        <v>0</v>
      </c>
      <c r="H6232" s="7">
        <v>0</v>
      </c>
      <c r="I6232" s="7">
        <v>0</v>
      </c>
      <c r="J6232" s="7">
        <v>0</v>
      </c>
      <c r="K6232" s="7">
        <v>0</v>
      </c>
      <c r="L6232" s="164">
        <v>0</v>
      </c>
      <c r="M6232" s="16">
        <v>0</v>
      </c>
      <c r="N6232" s="13">
        <v>46201</v>
      </c>
    </row>
    <row r="6233" spans="1:14" x14ac:dyDescent="0.15">
      <c r="A6233" s="163" t="s">
        <v>466</v>
      </c>
      <c r="B6233" s="164">
        <v>10749</v>
      </c>
      <c r="C6233" s="163" t="s">
        <v>727</v>
      </c>
      <c r="D6233" s="164">
        <v>1</v>
      </c>
      <c r="E6233" s="7">
        <v>179</v>
      </c>
      <c r="F6233" s="7">
        <v>0</v>
      </c>
      <c r="G6233" s="7">
        <v>0</v>
      </c>
      <c r="H6233" s="7">
        <v>0</v>
      </c>
      <c r="I6233" s="7">
        <v>179</v>
      </c>
      <c r="J6233" s="7">
        <v>0</v>
      </c>
      <c r="K6233" s="7">
        <v>179</v>
      </c>
      <c r="L6233" s="164">
        <v>1</v>
      </c>
      <c r="M6233" s="16">
        <v>0</v>
      </c>
      <c r="N6233" s="13">
        <v>46201</v>
      </c>
    </row>
    <row r="6234" spans="1:14" x14ac:dyDescent="0.15">
      <c r="A6234" s="163" t="s">
        <v>477</v>
      </c>
      <c r="B6234" s="164">
        <v>10449</v>
      </c>
      <c r="C6234" s="163" t="s">
        <v>38</v>
      </c>
      <c r="D6234" s="164">
        <v>2</v>
      </c>
      <c r="E6234" s="7">
        <v>520</v>
      </c>
      <c r="F6234" s="7">
        <v>0</v>
      </c>
      <c r="G6234" s="7">
        <v>0</v>
      </c>
      <c r="H6234" s="7">
        <v>0</v>
      </c>
      <c r="I6234" s="7">
        <v>520</v>
      </c>
      <c r="J6234" s="7">
        <v>0</v>
      </c>
      <c r="K6234" s="7">
        <v>520</v>
      </c>
      <c r="L6234" s="164">
        <v>1</v>
      </c>
      <c r="M6234" s="16">
        <v>0</v>
      </c>
      <c r="N6234" s="13">
        <v>46201</v>
      </c>
    </row>
    <row r="6235" spans="1:14" x14ac:dyDescent="0.15">
      <c r="A6235" s="163" t="s">
        <v>537</v>
      </c>
      <c r="B6235" s="164">
        <v>10397</v>
      </c>
      <c r="C6235" s="163" t="s">
        <v>32</v>
      </c>
      <c r="D6235" s="164">
        <v>1</v>
      </c>
      <c r="E6235" s="7">
        <v>575</v>
      </c>
      <c r="F6235" s="7">
        <v>0</v>
      </c>
      <c r="G6235" s="7">
        <v>0</v>
      </c>
      <c r="H6235" s="7">
        <v>38.03</v>
      </c>
      <c r="I6235" s="7">
        <v>536.97</v>
      </c>
      <c r="J6235" s="7">
        <v>0</v>
      </c>
      <c r="K6235" s="7">
        <v>536.97</v>
      </c>
      <c r="L6235" s="164">
        <v>1</v>
      </c>
      <c r="M6235" s="16">
        <v>0</v>
      </c>
      <c r="N6235" s="13">
        <v>46201</v>
      </c>
    </row>
    <row r="6236" spans="1:14" x14ac:dyDescent="0.15">
      <c r="A6236" s="163" t="s">
        <v>680</v>
      </c>
      <c r="B6236" s="164">
        <v>10152</v>
      </c>
      <c r="C6236" s="163" t="s">
        <v>519</v>
      </c>
      <c r="D6236" s="164">
        <v>2</v>
      </c>
      <c r="E6236" s="7">
        <v>700</v>
      </c>
      <c r="F6236" s="7">
        <v>0</v>
      </c>
      <c r="G6236" s="7">
        <v>0</v>
      </c>
      <c r="H6236" s="7">
        <v>41.09</v>
      </c>
      <c r="I6236" s="7">
        <v>658.91</v>
      </c>
      <c r="J6236" s="7">
        <v>0</v>
      </c>
      <c r="K6236" s="7">
        <v>658.91</v>
      </c>
      <c r="L6236" s="164">
        <v>1</v>
      </c>
      <c r="M6236" s="16">
        <v>0</v>
      </c>
      <c r="N6236" s="13">
        <v>46201</v>
      </c>
    </row>
    <row r="6237" spans="1:14" x14ac:dyDescent="0.15">
      <c r="A6237" s="163" t="s">
        <v>554</v>
      </c>
      <c r="B6237" s="164">
        <v>10067</v>
      </c>
      <c r="C6237" s="163" t="s">
        <v>481</v>
      </c>
      <c r="D6237" s="164">
        <v>1</v>
      </c>
      <c r="E6237" s="7">
        <v>275</v>
      </c>
      <c r="F6237" s="7">
        <v>0</v>
      </c>
      <c r="G6237" s="7">
        <v>0</v>
      </c>
      <c r="H6237" s="7">
        <v>18.190000000000001</v>
      </c>
      <c r="I6237" s="7">
        <v>256.81</v>
      </c>
      <c r="J6237" s="7">
        <v>0</v>
      </c>
      <c r="K6237" s="7">
        <v>256.81</v>
      </c>
      <c r="L6237" s="164">
        <v>1</v>
      </c>
      <c r="M6237" s="16">
        <v>0</v>
      </c>
      <c r="N6237" s="13">
        <v>46201</v>
      </c>
    </row>
    <row r="6238" spans="1:14" x14ac:dyDescent="0.15">
      <c r="A6238" s="163" t="s">
        <v>518</v>
      </c>
      <c r="B6238" s="164">
        <v>10145</v>
      </c>
      <c r="C6238" s="163" t="s">
        <v>519</v>
      </c>
      <c r="D6238" s="164">
        <v>1</v>
      </c>
      <c r="E6238" s="7">
        <v>370</v>
      </c>
      <c r="F6238" s="7">
        <v>0</v>
      </c>
      <c r="G6238" s="7">
        <v>0</v>
      </c>
      <c r="H6238" s="7">
        <v>0</v>
      </c>
      <c r="I6238" s="7">
        <v>370</v>
      </c>
      <c r="J6238" s="7">
        <v>0</v>
      </c>
      <c r="K6238" s="7">
        <v>370</v>
      </c>
      <c r="L6238" s="164">
        <v>1</v>
      </c>
      <c r="M6238" s="16">
        <v>0</v>
      </c>
      <c r="N6238" s="13">
        <v>46201</v>
      </c>
    </row>
    <row r="6239" spans="1:14" x14ac:dyDescent="0.15">
      <c r="A6239" s="163" t="s">
        <v>574</v>
      </c>
      <c r="B6239" s="164">
        <v>10052</v>
      </c>
      <c r="C6239" s="163" t="s">
        <v>481</v>
      </c>
      <c r="D6239" s="164">
        <v>1</v>
      </c>
      <c r="E6239" s="7">
        <v>340</v>
      </c>
      <c r="F6239" s="7">
        <v>0</v>
      </c>
      <c r="G6239" s="7">
        <v>0</v>
      </c>
      <c r="H6239" s="7">
        <v>0</v>
      </c>
      <c r="I6239" s="7">
        <v>340</v>
      </c>
      <c r="J6239" s="7">
        <v>0</v>
      </c>
      <c r="K6239" s="7">
        <v>340</v>
      </c>
      <c r="L6239" s="164">
        <v>1</v>
      </c>
      <c r="M6239" s="16">
        <v>0</v>
      </c>
      <c r="N6239" s="13">
        <v>46201</v>
      </c>
    </row>
    <row r="6240" spans="1:14" x14ac:dyDescent="0.15">
      <c r="A6240" s="163" t="s">
        <v>736</v>
      </c>
      <c r="B6240" s="164">
        <v>10114</v>
      </c>
      <c r="C6240" s="163" t="s">
        <v>541</v>
      </c>
      <c r="D6240" s="164">
        <v>1</v>
      </c>
      <c r="E6240" s="7">
        <v>335</v>
      </c>
      <c r="F6240" s="7">
        <v>0</v>
      </c>
      <c r="G6240" s="7">
        <v>0</v>
      </c>
      <c r="H6240" s="7">
        <v>45.44</v>
      </c>
      <c r="I6240" s="7">
        <v>289.56</v>
      </c>
      <c r="J6240" s="7">
        <v>0</v>
      </c>
      <c r="K6240" s="7">
        <v>289.56</v>
      </c>
      <c r="L6240" s="164">
        <v>1</v>
      </c>
      <c r="M6240" s="16">
        <v>0</v>
      </c>
      <c r="N6240" s="13">
        <v>46201</v>
      </c>
    </row>
    <row r="6241" spans="1:14" x14ac:dyDescent="0.15">
      <c r="A6241" s="163" t="s">
        <v>482</v>
      </c>
      <c r="B6241" s="164">
        <v>10109</v>
      </c>
      <c r="C6241" s="163" t="s">
        <v>483</v>
      </c>
      <c r="D6241" s="164">
        <v>1</v>
      </c>
      <c r="E6241" s="7">
        <v>275</v>
      </c>
      <c r="F6241" s="7">
        <v>0</v>
      </c>
      <c r="G6241" s="7">
        <v>0</v>
      </c>
      <c r="H6241" s="7">
        <v>0</v>
      </c>
      <c r="I6241" s="7">
        <v>275</v>
      </c>
      <c r="J6241" s="7">
        <v>0</v>
      </c>
      <c r="K6241" s="7">
        <v>275</v>
      </c>
      <c r="L6241" s="164">
        <v>1</v>
      </c>
      <c r="M6241" s="16">
        <v>0</v>
      </c>
      <c r="N6241" s="13">
        <v>46201</v>
      </c>
    </row>
    <row r="6242" spans="1:14" x14ac:dyDescent="0.15">
      <c r="A6242" s="163" t="s">
        <v>668</v>
      </c>
      <c r="B6242" s="164">
        <v>10137</v>
      </c>
      <c r="C6242" s="163" t="s">
        <v>519</v>
      </c>
      <c r="D6242" s="164">
        <v>1</v>
      </c>
      <c r="E6242" s="7">
        <v>350</v>
      </c>
      <c r="F6242" s="7">
        <v>0</v>
      </c>
      <c r="G6242" s="7">
        <v>0</v>
      </c>
      <c r="H6242" s="7">
        <v>23.15</v>
      </c>
      <c r="I6242" s="7">
        <v>326.85000000000002</v>
      </c>
      <c r="J6242" s="7">
        <v>0</v>
      </c>
      <c r="K6242" s="7">
        <v>326.85000000000002</v>
      </c>
      <c r="L6242" s="164">
        <v>1</v>
      </c>
      <c r="M6242" s="16">
        <v>0</v>
      </c>
      <c r="N6242" s="13">
        <v>46201</v>
      </c>
    </row>
    <row r="6243" spans="1:14" x14ac:dyDescent="0.15">
      <c r="A6243" s="163" t="s">
        <v>602</v>
      </c>
      <c r="B6243" s="164">
        <v>10089</v>
      </c>
      <c r="C6243" s="163" t="s">
        <v>481</v>
      </c>
      <c r="D6243" s="164">
        <v>1</v>
      </c>
      <c r="E6243" s="7">
        <v>355</v>
      </c>
      <c r="F6243" s="7">
        <v>0</v>
      </c>
      <c r="G6243" s="7">
        <v>0</v>
      </c>
      <c r="H6243" s="7">
        <v>0</v>
      </c>
      <c r="I6243" s="7">
        <v>355</v>
      </c>
      <c r="J6243" s="7">
        <v>0</v>
      </c>
      <c r="K6243" s="7">
        <v>355</v>
      </c>
      <c r="L6243" s="164">
        <v>1</v>
      </c>
      <c r="M6243" s="16">
        <v>0</v>
      </c>
      <c r="N6243" s="13">
        <v>46201</v>
      </c>
    </row>
    <row r="6244" spans="1:14" x14ac:dyDescent="0.15">
      <c r="A6244" s="163" t="s">
        <v>487</v>
      </c>
      <c r="B6244" s="164">
        <v>10442</v>
      </c>
      <c r="C6244" s="163" t="s">
        <v>99</v>
      </c>
      <c r="D6244" s="164">
        <v>2</v>
      </c>
      <c r="E6244" s="7">
        <v>166</v>
      </c>
      <c r="F6244" s="7">
        <v>0</v>
      </c>
      <c r="G6244" s="7">
        <v>0</v>
      </c>
      <c r="H6244" s="7">
        <v>4.26</v>
      </c>
      <c r="I6244" s="7">
        <v>161.74</v>
      </c>
      <c r="J6244" s="7">
        <v>0</v>
      </c>
      <c r="K6244" s="7">
        <v>161.74</v>
      </c>
      <c r="L6244" s="164">
        <v>1</v>
      </c>
      <c r="M6244" s="16">
        <v>0</v>
      </c>
      <c r="N6244" s="13">
        <v>46201</v>
      </c>
    </row>
    <row r="6245" spans="1:14" x14ac:dyDescent="0.15">
      <c r="A6245" s="163" t="s">
        <v>523</v>
      </c>
      <c r="B6245" s="164">
        <v>10446</v>
      </c>
      <c r="C6245" s="163" t="s">
        <v>99</v>
      </c>
      <c r="D6245" s="164">
        <v>1</v>
      </c>
      <c r="E6245" s="7">
        <v>195</v>
      </c>
      <c r="F6245" s="7">
        <v>0</v>
      </c>
      <c r="G6245" s="7">
        <v>0</v>
      </c>
      <c r="H6245" s="7">
        <v>18.2</v>
      </c>
      <c r="I6245" s="7">
        <v>176.8</v>
      </c>
      <c r="J6245" s="7">
        <v>0</v>
      </c>
      <c r="K6245" s="7">
        <v>176.8</v>
      </c>
      <c r="L6245" s="164">
        <v>1</v>
      </c>
      <c r="M6245" s="16">
        <v>0</v>
      </c>
      <c r="N6245" s="13">
        <v>46201</v>
      </c>
    </row>
    <row r="6246" spans="1:14" x14ac:dyDescent="0.15">
      <c r="A6246" s="163" t="s">
        <v>488</v>
      </c>
      <c r="B6246" s="164">
        <v>10440</v>
      </c>
      <c r="C6246" s="163" t="s">
        <v>99</v>
      </c>
      <c r="D6246" s="164">
        <v>1</v>
      </c>
      <c r="E6246" s="7">
        <v>88</v>
      </c>
      <c r="F6246" s="7">
        <v>0</v>
      </c>
      <c r="G6246" s="7">
        <v>0</v>
      </c>
      <c r="H6246" s="7">
        <v>4.5199999999999996</v>
      </c>
      <c r="I6246" s="7">
        <v>83.48</v>
      </c>
      <c r="J6246" s="7">
        <v>0</v>
      </c>
      <c r="K6246" s="7">
        <v>83.48</v>
      </c>
      <c r="L6246" s="164">
        <v>1</v>
      </c>
      <c r="M6246" s="16">
        <v>0</v>
      </c>
      <c r="N6246" s="13">
        <v>46201</v>
      </c>
    </row>
    <row r="6247" spans="1:14" x14ac:dyDescent="0.15">
      <c r="A6247" s="163" t="s">
        <v>489</v>
      </c>
      <c r="B6247" s="164">
        <v>10445</v>
      </c>
      <c r="C6247" s="163" t="s">
        <v>99</v>
      </c>
      <c r="D6247" s="164">
        <v>2</v>
      </c>
      <c r="E6247" s="7">
        <v>390</v>
      </c>
      <c r="F6247" s="7">
        <v>0</v>
      </c>
      <c r="G6247" s="7">
        <v>0</v>
      </c>
      <c r="H6247" s="7">
        <v>0</v>
      </c>
      <c r="I6247" s="7">
        <v>390</v>
      </c>
      <c r="J6247" s="7">
        <v>0</v>
      </c>
      <c r="K6247" s="7">
        <v>390</v>
      </c>
      <c r="L6247" s="164">
        <v>1</v>
      </c>
      <c r="M6247" s="16">
        <v>0</v>
      </c>
      <c r="N6247" s="13">
        <v>46201</v>
      </c>
    </row>
    <row r="6248" spans="1:14" x14ac:dyDescent="0.15">
      <c r="A6248" s="163" t="s">
        <v>542</v>
      </c>
      <c r="B6248" s="164">
        <v>10436</v>
      </c>
      <c r="C6248" s="163" t="s">
        <v>99</v>
      </c>
      <c r="D6248" s="164">
        <v>1</v>
      </c>
      <c r="E6248" s="7">
        <v>45</v>
      </c>
      <c r="F6248" s="7">
        <v>0</v>
      </c>
      <c r="G6248" s="7">
        <v>0</v>
      </c>
      <c r="H6248" s="7">
        <v>0</v>
      </c>
      <c r="I6248" s="7">
        <v>45</v>
      </c>
      <c r="J6248" s="7">
        <v>0</v>
      </c>
      <c r="K6248" s="7">
        <v>45</v>
      </c>
      <c r="L6248" s="164">
        <v>1</v>
      </c>
      <c r="M6248" s="16">
        <v>0</v>
      </c>
      <c r="N6248" s="13">
        <v>46201</v>
      </c>
    </row>
    <row r="6249" spans="1:14" x14ac:dyDescent="0.15">
      <c r="A6249" s="163" t="s">
        <v>593</v>
      </c>
      <c r="B6249" s="164">
        <v>10438</v>
      </c>
      <c r="C6249" s="163" t="s">
        <v>99</v>
      </c>
      <c r="D6249" s="164">
        <v>1</v>
      </c>
      <c r="E6249" s="7">
        <v>95</v>
      </c>
      <c r="F6249" s="7">
        <v>0</v>
      </c>
      <c r="G6249" s="7">
        <v>0</v>
      </c>
      <c r="H6249" s="7">
        <v>4.87</v>
      </c>
      <c r="I6249" s="7">
        <v>90.13</v>
      </c>
      <c r="J6249" s="7">
        <v>0</v>
      </c>
      <c r="K6249" s="7">
        <v>90.13</v>
      </c>
      <c r="L6249" s="164">
        <v>1</v>
      </c>
      <c r="M6249" s="16">
        <v>0</v>
      </c>
      <c r="N6249" s="13">
        <v>46201</v>
      </c>
    </row>
    <row r="6250" spans="1:14" x14ac:dyDescent="0.15">
      <c r="A6250" s="163" t="s">
        <v>594</v>
      </c>
      <c r="B6250" s="164">
        <v>10212</v>
      </c>
      <c r="C6250" s="163" t="s">
        <v>491</v>
      </c>
      <c r="D6250" s="164">
        <v>1</v>
      </c>
      <c r="E6250" s="7">
        <v>245</v>
      </c>
      <c r="F6250" s="7">
        <v>0</v>
      </c>
      <c r="G6250" s="7">
        <v>0</v>
      </c>
      <c r="H6250" s="7">
        <v>0</v>
      </c>
      <c r="I6250" s="7">
        <v>245</v>
      </c>
      <c r="J6250" s="7">
        <v>0</v>
      </c>
      <c r="K6250" s="7">
        <v>245</v>
      </c>
      <c r="L6250" s="164">
        <v>1</v>
      </c>
      <c r="M6250" s="16">
        <v>0</v>
      </c>
      <c r="N6250" s="13">
        <v>46201</v>
      </c>
    </row>
    <row r="6251" spans="1:14" x14ac:dyDescent="0.15">
      <c r="A6251" s="163" t="s">
        <v>506</v>
      </c>
      <c r="B6251" s="164">
        <v>10221</v>
      </c>
      <c r="C6251" s="163" t="s">
        <v>491</v>
      </c>
      <c r="D6251" s="164">
        <v>2</v>
      </c>
      <c r="E6251" s="7">
        <v>510</v>
      </c>
      <c r="F6251" s="7">
        <v>0</v>
      </c>
      <c r="G6251" s="7">
        <v>0</v>
      </c>
      <c r="H6251" s="7">
        <v>13.08</v>
      </c>
      <c r="I6251" s="7">
        <v>496.92</v>
      </c>
      <c r="J6251" s="7">
        <v>0</v>
      </c>
      <c r="K6251" s="7">
        <v>496.92</v>
      </c>
      <c r="L6251" s="164">
        <v>1</v>
      </c>
      <c r="M6251" s="16">
        <v>0</v>
      </c>
      <c r="N6251" s="13">
        <v>46201</v>
      </c>
    </row>
    <row r="6252" spans="1:14" x14ac:dyDescent="0.15">
      <c r="A6252" s="163" t="s">
        <v>492</v>
      </c>
      <c r="B6252" s="164">
        <v>10216</v>
      </c>
      <c r="C6252" s="163" t="s">
        <v>491</v>
      </c>
      <c r="D6252" s="164">
        <v>2</v>
      </c>
      <c r="E6252" s="7">
        <v>490</v>
      </c>
      <c r="F6252" s="7">
        <v>0</v>
      </c>
      <c r="G6252" s="7">
        <v>0</v>
      </c>
      <c r="H6252" s="7">
        <v>35.44</v>
      </c>
      <c r="I6252" s="7">
        <v>454.56</v>
      </c>
      <c r="J6252" s="7">
        <v>0</v>
      </c>
      <c r="K6252" s="7">
        <v>454.56</v>
      </c>
      <c r="L6252" s="164">
        <v>1</v>
      </c>
      <c r="M6252" s="16">
        <v>0</v>
      </c>
      <c r="N6252" s="13">
        <v>46201</v>
      </c>
    </row>
    <row r="6253" spans="1:14" x14ac:dyDescent="0.15">
      <c r="A6253" s="163" t="s">
        <v>493</v>
      </c>
      <c r="B6253" s="164">
        <v>10264</v>
      </c>
      <c r="C6253" s="163" t="s">
        <v>9</v>
      </c>
      <c r="D6253" s="164">
        <v>1</v>
      </c>
      <c r="E6253" s="7">
        <v>190</v>
      </c>
      <c r="F6253" s="7">
        <v>0</v>
      </c>
      <c r="G6253" s="7">
        <v>0</v>
      </c>
      <c r="H6253" s="7">
        <v>0</v>
      </c>
      <c r="I6253" s="7">
        <v>190</v>
      </c>
      <c r="J6253" s="7">
        <v>0</v>
      </c>
      <c r="K6253" s="7">
        <v>190</v>
      </c>
      <c r="L6253" s="164">
        <v>1</v>
      </c>
      <c r="M6253" s="16">
        <v>0</v>
      </c>
      <c r="N6253" s="13">
        <v>46201</v>
      </c>
    </row>
    <row r="6254" spans="1:14" x14ac:dyDescent="0.15">
      <c r="A6254" s="163" t="s">
        <v>587</v>
      </c>
      <c r="B6254" s="164">
        <v>10381</v>
      </c>
      <c r="C6254" s="163" t="s">
        <v>9</v>
      </c>
      <c r="D6254" s="164">
        <v>1</v>
      </c>
      <c r="E6254" s="7">
        <v>225</v>
      </c>
      <c r="F6254" s="7">
        <v>0</v>
      </c>
      <c r="G6254" s="7">
        <v>0</v>
      </c>
      <c r="H6254" s="7">
        <v>0</v>
      </c>
      <c r="I6254" s="7">
        <v>225</v>
      </c>
      <c r="J6254" s="7">
        <v>0</v>
      </c>
      <c r="K6254" s="7">
        <v>225</v>
      </c>
      <c r="L6254" s="164">
        <v>1</v>
      </c>
      <c r="M6254" s="16">
        <v>0</v>
      </c>
      <c r="N6254" s="13">
        <v>46201</v>
      </c>
    </row>
    <row r="6255" spans="1:14" x14ac:dyDescent="0.15">
      <c r="A6255" s="163" t="s">
        <v>768</v>
      </c>
      <c r="B6255" s="164">
        <v>10369</v>
      </c>
      <c r="C6255" s="163" t="s">
        <v>9</v>
      </c>
      <c r="D6255" s="164">
        <v>1</v>
      </c>
      <c r="E6255" s="7">
        <v>225</v>
      </c>
      <c r="F6255" s="7">
        <v>0</v>
      </c>
      <c r="G6255" s="7">
        <v>0</v>
      </c>
      <c r="H6255" s="7">
        <v>0</v>
      </c>
      <c r="I6255" s="7">
        <v>225</v>
      </c>
      <c r="J6255" s="7">
        <v>0</v>
      </c>
      <c r="K6255" s="7">
        <v>225</v>
      </c>
      <c r="L6255" s="164">
        <v>1</v>
      </c>
      <c r="M6255" s="16">
        <v>0</v>
      </c>
      <c r="N6255" s="13">
        <v>46201</v>
      </c>
    </row>
    <row r="6256" spans="1:14" x14ac:dyDescent="0.15">
      <c r="A6256" s="163" t="s">
        <v>526</v>
      </c>
      <c r="B6256" s="164">
        <v>10363</v>
      </c>
      <c r="C6256" s="163" t="s">
        <v>9</v>
      </c>
      <c r="D6256" s="164">
        <v>1</v>
      </c>
      <c r="E6256" s="7">
        <v>265</v>
      </c>
      <c r="F6256" s="7">
        <v>0</v>
      </c>
      <c r="G6256" s="7">
        <v>0</v>
      </c>
      <c r="H6256" s="7">
        <v>0</v>
      </c>
      <c r="I6256" s="7">
        <v>265</v>
      </c>
      <c r="J6256" s="7">
        <v>0</v>
      </c>
      <c r="K6256" s="7">
        <v>265</v>
      </c>
      <c r="L6256" s="164">
        <v>1</v>
      </c>
      <c r="M6256" s="16">
        <v>0</v>
      </c>
      <c r="N6256" s="13">
        <v>46201</v>
      </c>
    </row>
    <row r="6257" spans="1:14" x14ac:dyDescent="0.15">
      <c r="A6257" s="163" t="s">
        <v>630</v>
      </c>
      <c r="B6257" s="164">
        <v>10374</v>
      </c>
      <c r="C6257" s="163" t="s">
        <v>9</v>
      </c>
      <c r="D6257" s="164">
        <v>1</v>
      </c>
      <c r="E6257" s="7">
        <v>275</v>
      </c>
      <c r="F6257" s="7">
        <v>0</v>
      </c>
      <c r="G6257" s="7">
        <v>0</v>
      </c>
      <c r="H6257" s="7">
        <v>0</v>
      </c>
      <c r="I6257" s="7">
        <v>275</v>
      </c>
      <c r="J6257" s="7">
        <v>0</v>
      </c>
      <c r="K6257" s="7">
        <v>275</v>
      </c>
      <c r="L6257" s="164">
        <v>1</v>
      </c>
      <c r="M6257" s="16">
        <v>0</v>
      </c>
      <c r="N6257" s="13">
        <v>46201</v>
      </c>
    </row>
    <row r="6258" spans="1:14" x14ac:dyDescent="0.15">
      <c r="A6258" s="163" t="s">
        <v>495</v>
      </c>
      <c r="B6258" s="164">
        <v>10354</v>
      </c>
      <c r="C6258" s="163" t="s">
        <v>19</v>
      </c>
      <c r="D6258" s="164">
        <v>2</v>
      </c>
      <c r="E6258" s="7">
        <v>700</v>
      </c>
      <c r="F6258" s="7">
        <v>0</v>
      </c>
      <c r="G6258" s="7">
        <v>0</v>
      </c>
      <c r="H6258" s="7">
        <v>0</v>
      </c>
      <c r="I6258" s="7">
        <v>700</v>
      </c>
      <c r="J6258" s="7">
        <v>0</v>
      </c>
      <c r="K6258" s="7">
        <v>700</v>
      </c>
      <c r="L6258" s="164">
        <v>1</v>
      </c>
      <c r="M6258" s="16">
        <v>0</v>
      </c>
      <c r="N6258" s="13">
        <v>46201</v>
      </c>
    </row>
    <row r="6259" spans="1:14" x14ac:dyDescent="0.15">
      <c r="A6259" s="163" t="s">
        <v>496</v>
      </c>
      <c r="B6259" s="164">
        <v>10360</v>
      </c>
      <c r="C6259" s="163" t="s">
        <v>19</v>
      </c>
      <c r="D6259" s="164">
        <v>2</v>
      </c>
      <c r="E6259" s="7">
        <v>770</v>
      </c>
      <c r="F6259" s="7">
        <v>0</v>
      </c>
      <c r="G6259" s="7">
        <v>0</v>
      </c>
      <c r="H6259" s="7">
        <v>55.68</v>
      </c>
      <c r="I6259" s="7">
        <v>714.32</v>
      </c>
      <c r="J6259" s="7">
        <v>0</v>
      </c>
      <c r="K6259" s="7">
        <v>714.32</v>
      </c>
      <c r="L6259" s="164">
        <v>1</v>
      </c>
      <c r="M6259" s="16">
        <v>0</v>
      </c>
      <c r="N6259" s="13">
        <v>46201</v>
      </c>
    </row>
    <row r="6260" spans="1:14" x14ac:dyDescent="0.15">
      <c r="A6260" s="163" t="s">
        <v>512</v>
      </c>
      <c r="B6260" s="164">
        <v>10427</v>
      </c>
      <c r="C6260" s="163" t="s">
        <v>12</v>
      </c>
      <c r="D6260" s="164">
        <v>3</v>
      </c>
      <c r="E6260" s="7">
        <v>1077</v>
      </c>
      <c r="F6260" s="7">
        <v>0</v>
      </c>
      <c r="G6260" s="7">
        <v>0</v>
      </c>
      <c r="H6260" s="7">
        <v>47.49</v>
      </c>
      <c r="I6260" s="7">
        <v>1029.51</v>
      </c>
      <c r="J6260" s="7">
        <v>0</v>
      </c>
      <c r="K6260" s="7">
        <v>1029.51</v>
      </c>
      <c r="L6260" s="164">
        <v>1</v>
      </c>
      <c r="M6260" s="16">
        <v>0</v>
      </c>
      <c r="N6260" s="13">
        <v>46201</v>
      </c>
    </row>
    <row r="6261" spans="1:14" x14ac:dyDescent="0.15">
      <c r="A6261" s="163" t="s">
        <v>617</v>
      </c>
      <c r="B6261" s="164">
        <v>10428</v>
      </c>
      <c r="C6261" s="163" t="s">
        <v>12</v>
      </c>
      <c r="D6261" s="164">
        <v>1</v>
      </c>
      <c r="E6261" s="7">
        <v>349</v>
      </c>
      <c r="F6261" s="7">
        <v>0</v>
      </c>
      <c r="G6261" s="7">
        <v>0</v>
      </c>
      <c r="H6261" s="7">
        <v>0</v>
      </c>
      <c r="I6261" s="7">
        <v>349</v>
      </c>
      <c r="J6261" s="7">
        <v>0</v>
      </c>
      <c r="K6261" s="7">
        <v>349</v>
      </c>
      <c r="L6261" s="164">
        <v>1</v>
      </c>
      <c r="M6261" s="16">
        <v>0</v>
      </c>
      <c r="N6261" s="13">
        <v>46201</v>
      </c>
    </row>
    <row r="6262" spans="1:14" x14ac:dyDescent="0.15">
      <c r="A6262" s="163" t="s">
        <v>928</v>
      </c>
      <c r="B6262" s="164">
        <v>10989</v>
      </c>
      <c r="C6262" s="163" t="s">
        <v>727</v>
      </c>
      <c r="D6262" s="164">
        <v>1</v>
      </c>
      <c r="E6262" s="7">
        <v>0</v>
      </c>
      <c r="F6262" s="7">
        <v>0</v>
      </c>
      <c r="G6262" s="7">
        <v>0</v>
      </c>
      <c r="H6262" s="7">
        <v>0</v>
      </c>
      <c r="I6262" s="7">
        <v>0</v>
      </c>
      <c r="J6262" s="7">
        <v>0</v>
      </c>
      <c r="K6262" s="7">
        <v>0</v>
      </c>
      <c r="L6262" s="164">
        <v>0</v>
      </c>
      <c r="M6262" s="16">
        <v>0</v>
      </c>
      <c r="N6262" s="13">
        <v>46201</v>
      </c>
    </row>
    <row r="6263" spans="1:14" x14ac:dyDescent="0.15">
      <c r="A6263" s="163" t="s">
        <v>427</v>
      </c>
      <c r="B6263" s="164">
        <v>10633</v>
      </c>
      <c r="C6263" s="163" t="s">
        <v>727</v>
      </c>
      <c r="D6263" s="164">
        <v>3</v>
      </c>
      <c r="E6263" s="7">
        <v>477</v>
      </c>
      <c r="F6263" s="7">
        <v>0</v>
      </c>
      <c r="G6263" s="7">
        <v>0</v>
      </c>
      <c r="H6263" s="7">
        <v>0</v>
      </c>
      <c r="I6263" s="7">
        <v>477</v>
      </c>
      <c r="J6263" s="7">
        <v>0</v>
      </c>
      <c r="K6263" s="7">
        <v>477</v>
      </c>
      <c r="L6263" s="164">
        <v>1</v>
      </c>
      <c r="M6263" s="16">
        <v>0</v>
      </c>
      <c r="N6263" s="13">
        <v>46201</v>
      </c>
    </row>
    <row r="6264" spans="1:14" x14ac:dyDescent="0.15">
      <c r="A6264" s="163" t="s">
        <v>931</v>
      </c>
      <c r="B6264" s="164">
        <v>10630</v>
      </c>
      <c r="C6264" s="163" t="s">
        <v>399</v>
      </c>
      <c r="D6264" s="164">
        <v>1</v>
      </c>
      <c r="E6264" s="7">
        <v>0</v>
      </c>
      <c r="F6264" s="7">
        <v>0</v>
      </c>
      <c r="G6264" s="7">
        <v>0</v>
      </c>
      <c r="H6264" s="7">
        <v>0</v>
      </c>
      <c r="I6264" s="7">
        <v>0</v>
      </c>
      <c r="J6264" s="7">
        <v>0</v>
      </c>
      <c r="K6264" s="7">
        <v>0</v>
      </c>
      <c r="L6264" s="164">
        <v>0</v>
      </c>
      <c r="M6264" s="16">
        <v>0</v>
      </c>
      <c r="N6264" s="13">
        <v>46201</v>
      </c>
    </row>
    <row r="6265" spans="1:14" x14ac:dyDescent="0.15">
      <c r="A6265" s="163" t="s">
        <v>932</v>
      </c>
      <c r="B6265" s="164">
        <v>10777</v>
      </c>
      <c r="C6265" s="163" t="s">
        <v>399</v>
      </c>
      <c r="D6265" s="164">
        <v>1</v>
      </c>
      <c r="E6265" s="7">
        <v>0</v>
      </c>
      <c r="F6265" s="7">
        <v>0</v>
      </c>
      <c r="G6265" s="7">
        <v>0</v>
      </c>
      <c r="H6265" s="7">
        <v>0</v>
      </c>
      <c r="I6265" s="7">
        <v>0</v>
      </c>
      <c r="J6265" s="7">
        <v>0</v>
      </c>
      <c r="K6265" s="7">
        <v>0</v>
      </c>
      <c r="L6265" s="164">
        <v>0</v>
      </c>
      <c r="M6265" s="16">
        <v>0</v>
      </c>
      <c r="N6265" s="13">
        <v>46201</v>
      </c>
    </row>
    <row r="6266" spans="1:14" x14ac:dyDescent="0.15">
      <c r="A6266" s="163" t="s">
        <v>637</v>
      </c>
      <c r="B6266" s="164">
        <v>10550</v>
      </c>
      <c r="C6266" s="163" t="s">
        <v>399</v>
      </c>
      <c r="D6266" s="164">
        <v>4</v>
      </c>
      <c r="E6266" s="7">
        <v>0</v>
      </c>
      <c r="F6266" s="7">
        <v>0</v>
      </c>
      <c r="G6266" s="7">
        <v>0</v>
      </c>
      <c r="H6266" s="7">
        <v>0</v>
      </c>
      <c r="I6266" s="7">
        <v>0</v>
      </c>
      <c r="J6266" s="7">
        <v>0</v>
      </c>
      <c r="K6266" s="7">
        <v>0</v>
      </c>
      <c r="L6266" s="164">
        <v>0</v>
      </c>
      <c r="M6266" s="16">
        <v>0</v>
      </c>
      <c r="N6266" s="13">
        <v>46201</v>
      </c>
    </row>
    <row r="6267" spans="1:14" x14ac:dyDescent="0.15">
      <c r="A6267" s="163" t="s">
        <v>933</v>
      </c>
      <c r="B6267" s="164">
        <v>10799</v>
      </c>
      <c r="C6267" s="163" t="s">
        <v>399</v>
      </c>
      <c r="D6267" s="164">
        <v>1</v>
      </c>
      <c r="E6267" s="7">
        <v>0</v>
      </c>
      <c r="F6267" s="7">
        <v>0</v>
      </c>
      <c r="G6267" s="7">
        <v>0</v>
      </c>
      <c r="H6267" s="7">
        <v>0</v>
      </c>
      <c r="I6267" s="7">
        <v>0</v>
      </c>
      <c r="J6267" s="7">
        <v>0</v>
      </c>
      <c r="K6267" s="7">
        <v>0</v>
      </c>
      <c r="L6267" s="164">
        <v>0</v>
      </c>
      <c r="M6267" s="16">
        <v>0</v>
      </c>
      <c r="N6267" s="13">
        <v>46201</v>
      </c>
    </row>
    <row r="6268" spans="1:14" x14ac:dyDescent="0.15">
      <c r="A6268" s="163" t="s">
        <v>451</v>
      </c>
      <c r="B6268" s="164" t="s">
        <v>812</v>
      </c>
      <c r="C6268" s="163" t="s">
        <v>399</v>
      </c>
      <c r="D6268" s="164">
        <v>1</v>
      </c>
      <c r="E6268" s="7">
        <v>0</v>
      </c>
      <c r="F6268" s="7">
        <v>0</v>
      </c>
      <c r="G6268" s="7">
        <v>0</v>
      </c>
      <c r="H6268" s="7">
        <v>0</v>
      </c>
      <c r="I6268" s="7">
        <v>0</v>
      </c>
      <c r="J6268" s="7">
        <v>0</v>
      </c>
      <c r="K6268" s="7">
        <v>0</v>
      </c>
      <c r="L6268" s="164">
        <v>0</v>
      </c>
      <c r="M6268" s="16">
        <v>0</v>
      </c>
      <c r="N6268" s="13">
        <v>46201</v>
      </c>
    </row>
    <row r="6269" spans="1:14" x14ac:dyDescent="0.15">
      <c r="A6269" s="163" t="s">
        <v>429</v>
      </c>
      <c r="B6269" s="164">
        <v>10495</v>
      </c>
      <c r="C6269" s="163" t="s">
        <v>399</v>
      </c>
      <c r="D6269" s="164">
        <v>4</v>
      </c>
      <c r="E6269" s="7">
        <v>0</v>
      </c>
      <c r="F6269" s="7">
        <v>0</v>
      </c>
      <c r="G6269" s="7">
        <v>0</v>
      </c>
      <c r="H6269" s="7">
        <v>0</v>
      </c>
      <c r="I6269" s="7">
        <v>0</v>
      </c>
      <c r="J6269" s="7">
        <v>0</v>
      </c>
      <c r="K6269" s="7">
        <v>0</v>
      </c>
      <c r="L6269" s="164">
        <v>0</v>
      </c>
      <c r="M6269" s="16">
        <v>0</v>
      </c>
      <c r="N6269" s="13">
        <v>46201</v>
      </c>
    </row>
    <row r="6270" spans="1:14" x14ac:dyDescent="0.15">
      <c r="A6270" s="163" t="s">
        <v>429</v>
      </c>
      <c r="B6270" s="164">
        <v>10632</v>
      </c>
      <c r="C6270" s="163" t="s">
        <v>727</v>
      </c>
      <c r="D6270" s="164">
        <v>3</v>
      </c>
      <c r="E6270" s="7">
        <v>477</v>
      </c>
      <c r="F6270" s="7">
        <v>0</v>
      </c>
      <c r="G6270" s="7">
        <v>0</v>
      </c>
      <c r="H6270" s="7">
        <v>21.56</v>
      </c>
      <c r="I6270" s="7">
        <v>455.44</v>
      </c>
      <c r="J6270" s="7">
        <v>0</v>
      </c>
      <c r="K6270" s="7">
        <v>455.44</v>
      </c>
      <c r="L6270" s="164">
        <v>1</v>
      </c>
      <c r="M6270" s="16">
        <v>0</v>
      </c>
      <c r="N6270" s="13">
        <v>46201</v>
      </c>
    </row>
    <row r="6271" spans="1:14" x14ac:dyDescent="0.15">
      <c r="A6271" s="163" t="s">
        <v>703</v>
      </c>
      <c r="B6271" s="164">
        <v>10266</v>
      </c>
      <c r="C6271" s="163" t="s">
        <v>399</v>
      </c>
      <c r="D6271" s="164">
        <v>1</v>
      </c>
      <c r="E6271" s="7">
        <v>0</v>
      </c>
      <c r="F6271" s="7">
        <v>0</v>
      </c>
      <c r="G6271" s="7">
        <v>0</v>
      </c>
      <c r="H6271" s="7">
        <v>0</v>
      </c>
      <c r="I6271" s="7">
        <v>0</v>
      </c>
      <c r="J6271" s="7">
        <v>0</v>
      </c>
      <c r="K6271" s="7">
        <v>0</v>
      </c>
      <c r="L6271" s="164">
        <v>0</v>
      </c>
      <c r="M6271" s="16">
        <v>0</v>
      </c>
      <c r="N6271" s="13">
        <v>46201</v>
      </c>
    </row>
    <row r="6272" spans="1:14" x14ac:dyDescent="0.15">
      <c r="A6272" s="163" t="s">
        <v>466</v>
      </c>
      <c r="B6272" s="164">
        <v>10749</v>
      </c>
      <c r="C6272" s="163" t="s">
        <v>727</v>
      </c>
      <c r="D6272" s="164">
        <v>1</v>
      </c>
      <c r="E6272" s="7">
        <v>179</v>
      </c>
      <c r="F6272" s="7">
        <v>0</v>
      </c>
      <c r="G6272" s="7">
        <v>0</v>
      </c>
      <c r="H6272" s="7">
        <v>0</v>
      </c>
      <c r="I6272" s="7">
        <v>179</v>
      </c>
      <c r="J6272" s="7">
        <v>0</v>
      </c>
      <c r="K6272" s="7">
        <v>179</v>
      </c>
      <c r="L6272" s="164">
        <v>1</v>
      </c>
      <c r="M6272" s="16">
        <v>0</v>
      </c>
      <c r="N6272" s="13">
        <v>46202</v>
      </c>
    </row>
    <row r="6273" spans="1:14" x14ac:dyDescent="0.15">
      <c r="A6273" s="163" t="s">
        <v>514</v>
      </c>
      <c r="B6273" s="164">
        <v>10398</v>
      </c>
      <c r="C6273" s="163" t="s">
        <v>32</v>
      </c>
      <c r="D6273" s="164">
        <v>1</v>
      </c>
      <c r="E6273" s="7">
        <v>625</v>
      </c>
      <c r="F6273" s="7">
        <v>0</v>
      </c>
      <c r="G6273" s="7">
        <v>0</v>
      </c>
      <c r="H6273" s="7">
        <v>0</v>
      </c>
      <c r="I6273" s="7">
        <v>625</v>
      </c>
      <c r="J6273" s="7">
        <v>0</v>
      </c>
      <c r="K6273" s="7">
        <v>625</v>
      </c>
      <c r="L6273" s="164">
        <v>1</v>
      </c>
      <c r="M6273" s="16">
        <v>0</v>
      </c>
      <c r="N6273" s="13">
        <v>46202</v>
      </c>
    </row>
    <row r="6274" spans="1:14" x14ac:dyDescent="0.15">
      <c r="A6274" s="163" t="s">
        <v>518</v>
      </c>
      <c r="B6274" s="164">
        <v>10145</v>
      </c>
      <c r="C6274" s="163" t="s">
        <v>519</v>
      </c>
      <c r="D6274" s="164">
        <v>1</v>
      </c>
      <c r="E6274" s="7">
        <v>370</v>
      </c>
      <c r="F6274" s="7">
        <v>0</v>
      </c>
      <c r="G6274" s="7">
        <v>0</v>
      </c>
      <c r="H6274" s="7">
        <v>0</v>
      </c>
      <c r="I6274" s="7">
        <v>370</v>
      </c>
      <c r="J6274" s="7">
        <v>0</v>
      </c>
      <c r="K6274" s="7">
        <v>370</v>
      </c>
      <c r="L6274" s="164">
        <v>1</v>
      </c>
      <c r="M6274" s="16">
        <v>0</v>
      </c>
      <c r="N6274" s="13">
        <v>46202</v>
      </c>
    </row>
    <row r="6275" spans="1:14" x14ac:dyDescent="0.15">
      <c r="A6275" s="163" t="s">
        <v>575</v>
      </c>
      <c r="B6275" s="164">
        <v>10127</v>
      </c>
      <c r="C6275" s="163" t="s">
        <v>483</v>
      </c>
      <c r="D6275" s="164">
        <v>1</v>
      </c>
      <c r="E6275" s="7">
        <v>355</v>
      </c>
      <c r="F6275" s="7">
        <v>0</v>
      </c>
      <c r="G6275" s="7">
        <v>0</v>
      </c>
      <c r="H6275" s="7">
        <v>0</v>
      </c>
      <c r="I6275" s="7">
        <v>355</v>
      </c>
      <c r="J6275" s="7">
        <v>0</v>
      </c>
      <c r="K6275" s="7">
        <v>355</v>
      </c>
      <c r="L6275" s="164">
        <v>1</v>
      </c>
      <c r="M6275" s="16">
        <v>0</v>
      </c>
      <c r="N6275" s="13">
        <v>46202</v>
      </c>
    </row>
    <row r="6276" spans="1:14" x14ac:dyDescent="0.15">
      <c r="A6276" s="163" t="s">
        <v>576</v>
      </c>
      <c r="B6276" s="164">
        <v>10111</v>
      </c>
      <c r="C6276" s="163" t="s">
        <v>483</v>
      </c>
      <c r="D6276" s="164">
        <v>1</v>
      </c>
      <c r="E6276" s="7">
        <v>355</v>
      </c>
      <c r="F6276" s="7">
        <v>0</v>
      </c>
      <c r="G6276" s="7">
        <v>0</v>
      </c>
      <c r="H6276" s="7">
        <v>0</v>
      </c>
      <c r="I6276" s="7">
        <v>355</v>
      </c>
      <c r="J6276" s="7">
        <v>0</v>
      </c>
      <c r="K6276" s="7">
        <v>355</v>
      </c>
      <c r="L6276" s="164">
        <v>1</v>
      </c>
      <c r="M6276" s="16">
        <v>0</v>
      </c>
      <c r="N6276" s="13">
        <v>46202</v>
      </c>
    </row>
    <row r="6277" spans="1:14" x14ac:dyDescent="0.15">
      <c r="A6277" s="163" t="s">
        <v>596</v>
      </c>
      <c r="B6277" s="164">
        <v>10107</v>
      </c>
      <c r="C6277" s="163" t="s">
        <v>483</v>
      </c>
      <c r="D6277" s="164">
        <v>1</v>
      </c>
      <c r="E6277" s="7">
        <v>275</v>
      </c>
      <c r="F6277" s="7">
        <v>0</v>
      </c>
      <c r="G6277" s="7">
        <v>0</v>
      </c>
      <c r="H6277" s="7">
        <v>0</v>
      </c>
      <c r="I6277" s="7">
        <v>275</v>
      </c>
      <c r="J6277" s="7">
        <v>0</v>
      </c>
      <c r="K6277" s="7">
        <v>275</v>
      </c>
      <c r="L6277" s="164">
        <v>1</v>
      </c>
      <c r="M6277" s="16">
        <v>0</v>
      </c>
      <c r="N6277" s="13">
        <v>46202</v>
      </c>
    </row>
    <row r="6278" spans="1:14" x14ac:dyDescent="0.15">
      <c r="A6278" s="163" t="s">
        <v>577</v>
      </c>
      <c r="B6278" s="164">
        <v>10097</v>
      </c>
      <c r="C6278" s="163" t="s">
        <v>483</v>
      </c>
      <c r="D6278" s="164">
        <v>1</v>
      </c>
      <c r="E6278" s="7">
        <v>355</v>
      </c>
      <c r="F6278" s="7">
        <v>0</v>
      </c>
      <c r="G6278" s="7">
        <v>0</v>
      </c>
      <c r="H6278" s="7">
        <v>0</v>
      </c>
      <c r="I6278" s="7">
        <v>355</v>
      </c>
      <c r="J6278" s="7">
        <v>0</v>
      </c>
      <c r="K6278" s="7">
        <v>355</v>
      </c>
      <c r="L6278" s="164">
        <v>1</v>
      </c>
      <c r="M6278" s="16">
        <v>0</v>
      </c>
      <c r="N6278" s="13">
        <v>46202</v>
      </c>
    </row>
    <row r="6279" spans="1:14" x14ac:dyDescent="0.15">
      <c r="A6279" s="163" t="s">
        <v>485</v>
      </c>
      <c r="B6279" s="164">
        <v>10090</v>
      </c>
      <c r="C6279" s="163" t="s">
        <v>481</v>
      </c>
      <c r="D6279" s="164">
        <v>2</v>
      </c>
      <c r="E6279" s="7">
        <v>630</v>
      </c>
      <c r="F6279" s="7">
        <v>0</v>
      </c>
      <c r="G6279" s="7">
        <v>0</v>
      </c>
      <c r="H6279" s="7">
        <v>0</v>
      </c>
      <c r="I6279" s="7">
        <v>630</v>
      </c>
      <c r="J6279" s="7">
        <v>0</v>
      </c>
      <c r="K6279" s="7">
        <v>630</v>
      </c>
      <c r="L6279" s="164">
        <v>1</v>
      </c>
      <c r="M6279" s="16">
        <v>0</v>
      </c>
      <c r="N6279" s="13">
        <v>46202</v>
      </c>
    </row>
    <row r="6280" spans="1:14" x14ac:dyDescent="0.15">
      <c r="A6280" s="163" t="s">
        <v>610</v>
      </c>
      <c r="B6280" s="164">
        <v>10092</v>
      </c>
      <c r="C6280" s="163" t="s">
        <v>481</v>
      </c>
      <c r="D6280" s="164">
        <v>1</v>
      </c>
      <c r="E6280" s="7">
        <v>385</v>
      </c>
      <c r="F6280" s="7">
        <v>0</v>
      </c>
      <c r="G6280" s="7">
        <v>0</v>
      </c>
      <c r="H6280" s="7">
        <v>0</v>
      </c>
      <c r="I6280" s="7">
        <v>385</v>
      </c>
      <c r="J6280" s="7">
        <v>0</v>
      </c>
      <c r="K6280" s="7">
        <v>385</v>
      </c>
      <c r="L6280" s="164">
        <v>1</v>
      </c>
      <c r="M6280" s="16">
        <v>0</v>
      </c>
      <c r="N6280" s="13">
        <v>46202</v>
      </c>
    </row>
    <row r="6281" spans="1:14" x14ac:dyDescent="0.15">
      <c r="A6281" s="163" t="s">
        <v>579</v>
      </c>
      <c r="B6281" s="164">
        <v>10062</v>
      </c>
      <c r="C6281" s="163" t="s">
        <v>481</v>
      </c>
      <c r="D6281" s="164">
        <v>1</v>
      </c>
      <c r="E6281" s="7">
        <v>275</v>
      </c>
      <c r="F6281" s="7">
        <v>0</v>
      </c>
      <c r="G6281" s="7">
        <v>0</v>
      </c>
      <c r="H6281" s="7">
        <v>0</v>
      </c>
      <c r="I6281" s="7">
        <v>275</v>
      </c>
      <c r="J6281" s="7">
        <v>0</v>
      </c>
      <c r="K6281" s="7">
        <v>275</v>
      </c>
      <c r="L6281" s="164">
        <v>1</v>
      </c>
      <c r="M6281" s="16">
        <v>0</v>
      </c>
      <c r="N6281" s="13">
        <v>46202</v>
      </c>
    </row>
    <row r="6282" spans="1:14" x14ac:dyDescent="0.15">
      <c r="A6282" s="163" t="s">
        <v>650</v>
      </c>
      <c r="B6282" s="164">
        <v>10064</v>
      </c>
      <c r="C6282" s="163" t="s">
        <v>481</v>
      </c>
      <c r="D6282" s="164">
        <v>1</v>
      </c>
      <c r="E6282" s="7">
        <v>355</v>
      </c>
      <c r="F6282" s="7">
        <v>0</v>
      </c>
      <c r="G6282" s="7">
        <v>0</v>
      </c>
      <c r="H6282" s="7">
        <v>71</v>
      </c>
      <c r="I6282" s="7">
        <v>284</v>
      </c>
      <c r="J6282" s="7">
        <v>0</v>
      </c>
      <c r="K6282" s="7">
        <v>284</v>
      </c>
      <c r="L6282" s="164">
        <v>1</v>
      </c>
      <c r="M6282" s="16">
        <v>0</v>
      </c>
      <c r="N6282" s="13">
        <v>46202</v>
      </c>
    </row>
    <row r="6283" spans="1:14" x14ac:dyDescent="0.15">
      <c r="A6283" s="163" t="s">
        <v>585</v>
      </c>
      <c r="B6283" s="164">
        <v>10441</v>
      </c>
      <c r="C6283" s="163" t="s">
        <v>99</v>
      </c>
      <c r="D6283" s="164">
        <v>1</v>
      </c>
      <c r="E6283" s="7">
        <v>250</v>
      </c>
      <c r="F6283" s="7">
        <v>0</v>
      </c>
      <c r="G6283" s="7">
        <v>0</v>
      </c>
      <c r="H6283" s="7">
        <v>0</v>
      </c>
      <c r="I6283" s="7">
        <v>250</v>
      </c>
      <c r="J6283" s="7">
        <v>0</v>
      </c>
      <c r="K6283" s="7">
        <v>250</v>
      </c>
      <c r="L6283" s="164">
        <v>1</v>
      </c>
      <c r="M6283" s="16">
        <v>0</v>
      </c>
      <c r="N6283" s="13">
        <v>46202</v>
      </c>
    </row>
    <row r="6284" spans="1:14" x14ac:dyDescent="0.15">
      <c r="A6284" s="163" t="s">
        <v>593</v>
      </c>
      <c r="B6284" s="164">
        <v>10438</v>
      </c>
      <c r="C6284" s="163" t="s">
        <v>99</v>
      </c>
      <c r="D6284" s="164">
        <v>2</v>
      </c>
      <c r="E6284" s="7">
        <v>190</v>
      </c>
      <c r="F6284" s="7">
        <v>0</v>
      </c>
      <c r="G6284" s="7">
        <v>0</v>
      </c>
      <c r="H6284" s="7">
        <v>0</v>
      </c>
      <c r="I6284" s="7">
        <v>190</v>
      </c>
      <c r="J6284" s="7">
        <v>0</v>
      </c>
      <c r="K6284" s="7">
        <v>190</v>
      </c>
      <c r="L6284" s="164">
        <v>1</v>
      </c>
      <c r="M6284" s="16">
        <v>0</v>
      </c>
      <c r="N6284" s="13">
        <v>46202</v>
      </c>
    </row>
    <row r="6285" spans="1:14" x14ac:dyDescent="0.15">
      <c r="A6285" s="163" t="s">
        <v>505</v>
      </c>
      <c r="B6285" s="164">
        <v>10470</v>
      </c>
      <c r="C6285" s="163" t="s">
        <v>5</v>
      </c>
      <c r="D6285" s="164">
        <v>1</v>
      </c>
      <c r="E6285" s="7">
        <v>275</v>
      </c>
      <c r="F6285" s="7">
        <v>0</v>
      </c>
      <c r="G6285" s="7">
        <v>0</v>
      </c>
      <c r="H6285" s="7">
        <v>0</v>
      </c>
      <c r="I6285" s="7">
        <v>275</v>
      </c>
      <c r="J6285" s="7">
        <v>0</v>
      </c>
      <c r="K6285" s="7">
        <v>275</v>
      </c>
      <c r="L6285" s="164">
        <v>1</v>
      </c>
      <c r="M6285" s="16">
        <v>0</v>
      </c>
      <c r="N6285" s="13">
        <v>46202</v>
      </c>
    </row>
    <row r="6286" spans="1:14" x14ac:dyDescent="0.15">
      <c r="A6286" s="163" t="s">
        <v>706</v>
      </c>
      <c r="B6286" s="164">
        <v>10472</v>
      </c>
      <c r="C6286" s="163" t="s">
        <v>5</v>
      </c>
      <c r="D6286" s="164">
        <v>1</v>
      </c>
      <c r="E6286" s="7">
        <v>645</v>
      </c>
      <c r="F6286" s="7">
        <v>0</v>
      </c>
      <c r="G6286" s="7">
        <v>0</v>
      </c>
      <c r="H6286" s="7">
        <v>0</v>
      </c>
      <c r="I6286" s="7">
        <v>645</v>
      </c>
      <c r="J6286" s="7">
        <v>0</v>
      </c>
      <c r="K6286" s="7">
        <v>645</v>
      </c>
      <c r="L6286" s="164">
        <v>1</v>
      </c>
      <c r="M6286" s="16">
        <v>0</v>
      </c>
      <c r="N6286" s="13">
        <v>46202</v>
      </c>
    </row>
    <row r="6287" spans="1:14" x14ac:dyDescent="0.15">
      <c r="A6287" s="163" t="s">
        <v>490</v>
      </c>
      <c r="B6287" s="164">
        <v>10223</v>
      </c>
      <c r="C6287" s="163" t="s">
        <v>491</v>
      </c>
      <c r="D6287" s="164">
        <v>1</v>
      </c>
      <c r="E6287" s="7">
        <v>275</v>
      </c>
      <c r="F6287" s="7">
        <v>0</v>
      </c>
      <c r="G6287" s="7">
        <v>0</v>
      </c>
      <c r="H6287" s="7">
        <v>0</v>
      </c>
      <c r="I6287" s="7">
        <v>275</v>
      </c>
      <c r="J6287" s="7">
        <v>0</v>
      </c>
      <c r="K6287" s="7">
        <v>275</v>
      </c>
      <c r="L6287" s="164">
        <v>1</v>
      </c>
      <c r="M6287" s="16">
        <v>0</v>
      </c>
      <c r="N6287" s="13">
        <v>46202</v>
      </c>
    </row>
    <row r="6288" spans="1:14" x14ac:dyDescent="0.15">
      <c r="A6288" s="163" t="s">
        <v>492</v>
      </c>
      <c r="B6288" s="164">
        <v>10216</v>
      </c>
      <c r="C6288" s="163" t="s">
        <v>491</v>
      </c>
      <c r="D6288" s="164">
        <v>2</v>
      </c>
      <c r="E6288" s="7">
        <v>490</v>
      </c>
      <c r="F6288" s="7">
        <v>0</v>
      </c>
      <c r="G6288" s="7">
        <v>0</v>
      </c>
      <c r="H6288" s="7">
        <v>0</v>
      </c>
      <c r="I6288" s="7">
        <v>490</v>
      </c>
      <c r="J6288" s="7">
        <v>0</v>
      </c>
      <c r="K6288" s="7">
        <v>490</v>
      </c>
      <c r="L6288" s="164">
        <v>1</v>
      </c>
      <c r="M6288" s="16">
        <v>0</v>
      </c>
      <c r="N6288" s="13">
        <v>46202</v>
      </c>
    </row>
    <row r="6289" spans="1:14" x14ac:dyDescent="0.15">
      <c r="A6289" s="163" t="s">
        <v>493</v>
      </c>
      <c r="B6289" s="164">
        <v>10264</v>
      </c>
      <c r="C6289" s="163" t="s">
        <v>9</v>
      </c>
      <c r="D6289" s="164">
        <v>2</v>
      </c>
      <c r="E6289" s="7">
        <v>380</v>
      </c>
      <c r="F6289" s="7">
        <v>0</v>
      </c>
      <c r="G6289" s="7">
        <v>0</v>
      </c>
      <c r="H6289" s="7">
        <v>0</v>
      </c>
      <c r="I6289" s="7">
        <v>380</v>
      </c>
      <c r="J6289" s="7">
        <v>0</v>
      </c>
      <c r="K6289" s="7">
        <v>380</v>
      </c>
      <c r="L6289" s="164">
        <v>1</v>
      </c>
      <c r="M6289" s="16">
        <v>0</v>
      </c>
      <c r="N6289" s="13">
        <v>46202</v>
      </c>
    </row>
    <row r="6290" spans="1:14" x14ac:dyDescent="0.15">
      <c r="A6290" s="163" t="s">
        <v>557</v>
      </c>
      <c r="B6290" s="164">
        <v>10368</v>
      </c>
      <c r="C6290" s="163" t="s">
        <v>9</v>
      </c>
      <c r="D6290" s="164">
        <v>1</v>
      </c>
      <c r="E6290" s="7">
        <v>265</v>
      </c>
      <c r="F6290" s="7">
        <v>0</v>
      </c>
      <c r="G6290" s="7">
        <v>0</v>
      </c>
      <c r="H6290" s="7">
        <v>0</v>
      </c>
      <c r="I6290" s="7">
        <v>265</v>
      </c>
      <c r="J6290" s="7">
        <v>0</v>
      </c>
      <c r="K6290" s="7">
        <v>265</v>
      </c>
      <c r="L6290" s="164">
        <v>1</v>
      </c>
      <c r="M6290" s="16">
        <v>0</v>
      </c>
      <c r="N6290" s="13">
        <v>46202</v>
      </c>
    </row>
    <row r="6291" spans="1:14" x14ac:dyDescent="0.15">
      <c r="A6291" s="163" t="s">
        <v>588</v>
      </c>
      <c r="B6291" s="164">
        <v>10371</v>
      </c>
      <c r="C6291" s="163" t="s">
        <v>9</v>
      </c>
      <c r="D6291" s="164">
        <v>1</v>
      </c>
      <c r="E6291" s="7">
        <v>275</v>
      </c>
      <c r="F6291" s="7">
        <v>0</v>
      </c>
      <c r="G6291" s="7">
        <v>0</v>
      </c>
      <c r="H6291" s="7">
        <v>0</v>
      </c>
      <c r="I6291" s="7">
        <v>275</v>
      </c>
      <c r="J6291" s="7">
        <v>0</v>
      </c>
      <c r="K6291" s="7">
        <v>275</v>
      </c>
      <c r="L6291" s="164">
        <v>1</v>
      </c>
      <c r="M6291" s="16">
        <v>0</v>
      </c>
      <c r="N6291" s="13">
        <v>46202</v>
      </c>
    </row>
    <row r="6292" spans="1:14" x14ac:dyDescent="0.15">
      <c r="A6292" s="163" t="s">
        <v>526</v>
      </c>
      <c r="B6292" s="164">
        <v>10363</v>
      </c>
      <c r="C6292" s="163" t="s">
        <v>9</v>
      </c>
      <c r="D6292" s="164">
        <v>1</v>
      </c>
      <c r="E6292" s="7">
        <v>265</v>
      </c>
      <c r="F6292" s="7">
        <v>0</v>
      </c>
      <c r="G6292" s="7">
        <v>0</v>
      </c>
      <c r="H6292" s="7">
        <v>0</v>
      </c>
      <c r="I6292" s="7">
        <v>265</v>
      </c>
      <c r="J6292" s="7">
        <v>0</v>
      </c>
      <c r="K6292" s="7">
        <v>265</v>
      </c>
      <c r="L6292" s="164">
        <v>1</v>
      </c>
      <c r="M6292" s="16">
        <v>0</v>
      </c>
      <c r="N6292" s="13">
        <v>46202</v>
      </c>
    </row>
    <row r="6293" spans="1:14" x14ac:dyDescent="0.15">
      <c r="A6293" s="163" t="s">
        <v>652</v>
      </c>
      <c r="B6293" s="164">
        <v>10007</v>
      </c>
      <c r="C6293" s="163" t="s">
        <v>9</v>
      </c>
      <c r="D6293" s="164">
        <v>1</v>
      </c>
      <c r="E6293" s="7">
        <v>275</v>
      </c>
      <c r="F6293" s="7">
        <v>0</v>
      </c>
      <c r="G6293" s="7">
        <v>0</v>
      </c>
      <c r="H6293" s="7">
        <v>0</v>
      </c>
      <c r="I6293" s="7">
        <v>275</v>
      </c>
      <c r="J6293" s="7">
        <v>0</v>
      </c>
      <c r="K6293" s="7">
        <v>275</v>
      </c>
      <c r="L6293" s="164">
        <v>1</v>
      </c>
      <c r="M6293" s="16">
        <v>0</v>
      </c>
      <c r="N6293" s="13">
        <v>46202</v>
      </c>
    </row>
    <row r="6294" spans="1:14" x14ac:dyDescent="0.15">
      <c r="A6294" s="163" t="s">
        <v>528</v>
      </c>
      <c r="B6294" s="164">
        <v>10357</v>
      </c>
      <c r="C6294" s="163" t="s">
        <v>19</v>
      </c>
      <c r="D6294" s="164">
        <v>2</v>
      </c>
      <c r="E6294" s="7">
        <v>720</v>
      </c>
      <c r="F6294" s="7">
        <v>0</v>
      </c>
      <c r="G6294" s="7">
        <v>0</v>
      </c>
      <c r="H6294" s="7">
        <v>0</v>
      </c>
      <c r="I6294" s="7">
        <v>720</v>
      </c>
      <c r="J6294" s="7">
        <v>0</v>
      </c>
      <c r="K6294" s="7">
        <v>720</v>
      </c>
      <c r="L6294" s="164">
        <v>1</v>
      </c>
      <c r="M6294" s="16">
        <v>0</v>
      </c>
      <c r="N6294" s="13">
        <v>46202</v>
      </c>
    </row>
    <row r="6295" spans="1:14" x14ac:dyDescent="0.15">
      <c r="A6295" s="163" t="s">
        <v>528</v>
      </c>
      <c r="B6295" s="164">
        <v>10670</v>
      </c>
      <c r="C6295" s="163" t="s">
        <v>462</v>
      </c>
      <c r="D6295" s="164">
        <v>1</v>
      </c>
      <c r="E6295" s="7">
        <v>415</v>
      </c>
      <c r="F6295" s="7">
        <v>0</v>
      </c>
      <c r="G6295" s="7">
        <v>0</v>
      </c>
      <c r="H6295" s="7">
        <v>0</v>
      </c>
      <c r="I6295" s="7">
        <v>415</v>
      </c>
      <c r="J6295" s="7">
        <v>0</v>
      </c>
      <c r="K6295" s="7">
        <v>415</v>
      </c>
      <c r="L6295" s="164">
        <v>1</v>
      </c>
      <c r="M6295" s="16">
        <v>0</v>
      </c>
      <c r="N6295" s="13">
        <v>46202</v>
      </c>
    </row>
    <row r="6296" spans="1:14" x14ac:dyDescent="0.15">
      <c r="A6296" s="163" t="s">
        <v>512</v>
      </c>
      <c r="B6296" s="164">
        <v>10427</v>
      </c>
      <c r="C6296" s="163" t="s">
        <v>12</v>
      </c>
      <c r="D6296" s="164">
        <v>1</v>
      </c>
      <c r="E6296" s="7">
        <v>359</v>
      </c>
      <c r="F6296" s="7">
        <v>0</v>
      </c>
      <c r="G6296" s="7">
        <v>0</v>
      </c>
      <c r="H6296" s="7">
        <v>0</v>
      </c>
      <c r="I6296" s="7">
        <v>359</v>
      </c>
      <c r="J6296" s="7">
        <v>0</v>
      </c>
      <c r="K6296" s="7">
        <v>359</v>
      </c>
      <c r="L6296" s="164">
        <v>1</v>
      </c>
      <c r="M6296" s="16">
        <v>0</v>
      </c>
      <c r="N6296" s="13">
        <v>46202</v>
      </c>
    </row>
    <row r="6297" spans="1:14" x14ac:dyDescent="0.15">
      <c r="A6297" s="163" t="s">
        <v>400</v>
      </c>
      <c r="B6297" s="164">
        <v>10923</v>
      </c>
      <c r="C6297" s="163" t="s">
        <v>727</v>
      </c>
      <c r="D6297" s="164">
        <v>1</v>
      </c>
      <c r="E6297" s="7">
        <v>159</v>
      </c>
      <c r="F6297" s="7">
        <v>0</v>
      </c>
      <c r="G6297" s="7">
        <v>0</v>
      </c>
      <c r="H6297" s="7">
        <v>0</v>
      </c>
      <c r="I6297" s="7">
        <v>159</v>
      </c>
      <c r="J6297" s="7">
        <v>0</v>
      </c>
      <c r="K6297" s="7">
        <v>159</v>
      </c>
      <c r="L6297" s="164">
        <v>1</v>
      </c>
      <c r="M6297" s="16">
        <v>0</v>
      </c>
      <c r="N6297" s="13">
        <v>46202</v>
      </c>
    </row>
    <row r="6298" spans="1:14" x14ac:dyDescent="0.15">
      <c r="A6298" s="163" t="s">
        <v>928</v>
      </c>
      <c r="B6298" s="164">
        <v>10989</v>
      </c>
      <c r="C6298" s="163" t="s">
        <v>727</v>
      </c>
      <c r="D6298" s="164">
        <v>1</v>
      </c>
      <c r="E6298" s="7">
        <v>0</v>
      </c>
      <c r="F6298" s="7">
        <v>0</v>
      </c>
      <c r="G6298" s="7">
        <v>0</v>
      </c>
      <c r="H6298" s="7">
        <v>0</v>
      </c>
      <c r="I6298" s="7">
        <v>0</v>
      </c>
      <c r="J6298" s="7">
        <v>0</v>
      </c>
      <c r="K6298" s="7">
        <v>0</v>
      </c>
      <c r="L6298" s="164">
        <v>0</v>
      </c>
      <c r="M6298" s="16">
        <v>0</v>
      </c>
      <c r="N6298" s="13">
        <v>46202</v>
      </c>
    </row>
    <row r="6299" spans="1:14" x14ac:dyDescent="0.15">
      <c r="A6299" s="163" t="s">
        <v>427</v>
      </c>
      <c r="B6299" s="164">
        <v>10633</v>
      </c>
      <c r="C6299" s="163" t="s">
        <v>727</v>
      </c>
      <c r="D6299" s="164">
        <v>3</v>
      </c>
      <c r="E6299" s="7">
        <v>477</v>
      </c>
      <c r="F6299" s="7">
        <v>0</v>
      </c>
      <c r="G6299" s="7">
        <v>0</v>
      </c>
      <c r="H6299" s="7">
        <v>0</v>
      </c>
      <c r="I6299" s="7">
        <v>477</v>
      </c>
      <c r="J6299" s="7">
        <v>0</v>
      </c>
      <c r="K6299" s="7">
        <v>477</v>
      </c>
      <c r="L6299" s="164">
        <v>1</v>
      </c>
      <c r="M6299" s="16">
        <v>0</v>
      </c>
      <c r="N6299" s="13">
        <v>46202</v>
      </c>
    </row>
    <row r="6300" spans="1:14" x14ac:dyDescent="0.15">
      <c r="A6300" s="163" t="s">
        <v>500</v>
      </c>
      <c r="B6300" s="164">
        <v>10494</v>
      </c>
      <c r="C6300" s="163" t="s">
        <v>98</v>
      </c>
      <c r="D6300" s="164">
        <v>1</v>
      </c>
      <c r="E6300" s="7">
        <v>38</v>
      </c>
      <c r="F6300" s="7">
        <v>0</v>
      </c>
      <c r="G6300" s="7">
        <v>0</v>
      </c>
      <c r="H6300" s="7">
        <v>0</v>
      </c>
      <c r="I6300" s="7">
        <v>38</v>
      </c>
      <c r="J6300" s="7">
        <v>0</v>
      </c>
      <c r="K6300" s="7">
        <v>38</v>
      </c>
      <c r="L6300" s="164">
        <v>1</v>
      </c>
      <c r="M6300" s="16">
        <v>0</v>
      </c>
      <c r="N6300" s="13">
        <v>46202</v>
      </c>
    </row>
    <row r="6301" spans="1:14" x14ac:dyDescent="0.15">
      <c r="A6301" s="163" t="s">
        <v>115</v>
      </c>
      <c r="B6301" s="164">
        <v>10489</v>
      </c>
      <c r="C6301" s="163" t="s">
        <v>98</v>
      </c>
      <c r="D6301" s="164">
        <v>2</v>
      </c>
      <c r="E6301" s="7">
        <v>90</v>
      </c>
      <c r="F6301" s="7">
        <v>0</v>
      </c>
      <c r="G6301" s="7">
        <v>0</v>
      </c>
      <c r="H6301" s="7">
        <v>0</v>
      </c>
      <c r="I6301" s="7">
        <v>90</v>
      </c>
      <c r="J6301" s="7">
        <v>0</v>
      </c>
      <c r="K6301" s="7">
        <v>90</v>
      </c>
      <c r="L6301" s="164">
        <v>1</v>
      </c>
      <c r="M6301" s="16">
        <v>0</v>
      </c>
      <c r="N6301" s="13">
        <v>46202</v>
      </c>
    </row>
    <row r="6302" spans="1:14" x14ac:dyDescent="0.15">
      <c r="A6302" s="163" t="s">
        <v>800</v>
      </c>
      <c r="B6302" s="164">
        <v>1064111</v>
      </c>
      <c r="C6302" s="163" t="s">
        <v>462</v>
      </c>
      <c r="D6302" s="164">
        <v>1</v>
      </c>
      <c r="E6302" s="7">
        <v>455</v>
      </c>
      <c r="F6302" s="7">
        <v>0</v>
      </c>
      <c r="G6302" s="7">
        <v>0</v>
      </c>
      <c r="H6302" s="7">
        <v>0</v>
      </c>
      <c r="I6302" s="7">
        <v>455</v>
      </c>
      <c r="J6302" s="7">
        <v>0</v>
      </c>
      <c r="K6302" s="7">
        <v>455</v>
      </c>
      <c r="L6302" s="164">
        <v>1</v>
      </c>
      <c r="M6302" s="16">
        <v>0</v>
      </c>
      <c r="N6302" s="13">
        <v>46202</v>
      </c>
    </row>
    <row r="6303" spans="1:14" x14ac:dyDescent="0.15">
      <c r="A6303" s="163" t="s">
        <v>466</v>
      </c>
      <c r="B6303" s="164">
        <v>10749</v>
      </c>
      <c r="C6303" s="163" t="s">
        <v>727</v>
      </c>
      <c r="D6303" s="164">
        <v>1</v>
      </c>
      <c r="E6303" s="7">
        <v>179</v>
      </c>
      <c r="F6303" s="7">
        <v>0</v>
      </c>
      <c r="G6303" s="7">
        <v>0</v>
      </c>
      <c r="H6303" s="7">
        <v>0</v>
      </c>
      <c r="I6303" s="7">
        <v>179</v>
      </c>
      <c r="J6303" s="7">
        <v>0</v>
      </c>
      <c r="K6303" s="7">
        <v>179</v>
      </c>
      <c r="L6303" s="164">
        <v>1</v>
      </c>
      <c r="M6303" s="16">
        <v>0</v>
      </c>
      <c r="N6303" s="13">
        <v>46203</v>
      </c>
    </row>
    <row r="6304" spans="1:14" x14ac:dyDescent="0.15">
      <c r="A6304" s="163" t="s">
        <v>479</v>
      </c>
      <c r="B6304" s="164">
        <v>10396</v>
      </c>
      <c r="C6304" s="163" t="s">
        <v>32</v>
      </c>
      <c r="D6304" s="164">
        <v>1</v>
      </c>
      <c r="E6304" s="7">
        <v>555</v>
      </c>
      <c r="F6304" s="7">
        <v>0</v>
      </c>
      <c r="G6304" s="7">
        <v>0</v>
      </c>
      <c r="H6304" s="7">
        <v>0</v>
      </c>
      <c r="I6304" s="7">
        <v>555</v>
      </c>
      <c r="J6304" s="7">
        <v>0</v>
      </c>
      <c r="K6304" s="7">
        <v>555</v>
      </c>
      <c r="L6304" s="164">
        <v>1</v>
      </c>
      <c r="M6304" s="16">
        <v>0</v>
      </c>
      <c r="N6304" s="13">
        <v>46203</v>
      </c>
    </row>
    <row r="6305" spans="1:14" x14ac:dyDescent="0.15">
      <c r="A6305" s="163" t="s">
        <v>482</v>
      </c>
      <c r="B6305" s="164">
        <v>10109</v>
      </c>
      <c r="C6305" s="163" t="s">
        <v>483</v>
      </c>
      <c r="D6305" s="164">
        <v>1</v>
      </c>
      <c r="E6305" s="7">
        <v>275</v>
      </c>
      <c r="F6305" s="7">
        <v>0</v>
      </c>
      <c r="G6305" s="7">
        <v>0</v>
      </c>
      <c r="H6305" s="7">
        <v>0</v>
      </c>
      <c r="I6305" s="7">
        <v>275</v>
      </c>
      <c r="J6305" s="7">
        <v>0</v>
      </c>
      <c r="K6305" s="7">
        <v>275</v>
      </c>
      <c r="L6305" s="164">
        <v>1</v>
      </c>
      <c r="M6305" s="16">
        <v>0</v>
      </c>
      <c r="N6305" s="13">
        <v>46203</v>
      </c>
    </row>
    <row r="6306" spans="1:14" x14ac:dyDescent="0.15">
      <c r="A6306" s="163" t="s">
        <v>571</v>
      </c>
      <c r="B6306" s="164">
        <v>10047</v>
      </c>
      <c r="C6306" s="163" t="s">
        <v>481</v>
      </c>
      <c r="D6306" s="164">
        <v>1</v>
      </c>
      <c r="E6306" s="7">
        <v>340</v>
      </c>
      <c r="F6306" s="7">
        <v>0</v>
      </c>
      <c r="G6306" s="7">
        <v>0</v>
      </c>
      <c r="H6306" s="7">
        <v>0</v>
      </c>
      <c r="I6306" s="7">
        <v>340</v>
      </c>
      <c r="J6306" s="7">
        <v>0</v>
      </c>
      <c r="K6306" s="7">
        <v>340</v>
      </c>
      <c r="L6306" s="164">
        <v>1</v>
      </c>
      <c r="M6306" s="16">
        <v>0</v>
      </c>
      <c r="N6306" s="13">
        <v>46203</v>
      </c>
    </row>
    <row r="6307" spans="1:14" x14ac:dyDescent="0.15">
      <c r="A6307" s="163" t="s">
        <v>487</v>
      </c>
      <c r="B6307" s="164">
        <v>10442</v>
      </c>
      <c r="C6307" s="163" t="s">
        <v>99</v>
      </c>
      <c r="D6307" s="164">
        <v>1</v>
      </c>
      <c r="E6307" s="7">
        <v>83</v>
      </c>
      <c r="F6307" s="7">
        <v>0</v>
      </c>
      <c r="G6307" s="7">
        <v>0</v>
      </c>
      <c r="H6307" s="7">
        <v>0</v>
      </c>
      <c r="I6307" s="7">
        <v>83</v>
      </c>
      <c r="J6307" s="7">
        <v>0</v>
      </c>
      <c r="K6307" s="7">
        <v>83</v>
      </c>
      <c r="L6307" s="164">
        <v>1</v>
      </c>
      <c r="M6307" s="16">
        <v>0</v>
      </c>
      <c r="N6307" s="13">
        <v>46203</v>
      </c>
    </row>
    <row r="6308" spans="1:14" x14ac:dyDescent="0.15">
      <c r="A6308" s="163" t="s">
        <v>542</v>
      </c>
      <c r="B6308" s="164">
        <v>10436</v>
      </c>
      <c r="C6308" s="163" t="s">
        <v>99</v>
      </c>
      <c r="D6308" s="164">
        <v>2</v>
      </c>
      <c r="E6308" s="7">
        <v>90</v>
      </c>
      <c r="F6308" s="7">
        <v>0</v>
      </c>
      <c r="G6308" s="7">
        <v>0</v>
      </c>
      <c r="H6308" s="7">
        <v>0</v>
      </c>
      <c r="I6308" s="7">
        <v>90</v>
      </c>
      <c r="J6308" s="7">
        <v>0</v>
      </c>
      <c r="K6308" s="7">
        <v>90</v>
      </c>
      <c r="L6308" s="164">
        <v>1</v>
      </c>
      <c r="M6308" s="16">
        <v>0</v>
      </c>
      <c r="N6308" s="13">
        <v>46203</v>
      </c>
    </row>
    <row r="6309" spans="1:14" x14ac:dyDescent="0.15">
      <c r="A6309" s="163" t="s">
        <v>551</v>
      </c>
      <c r="B6309" s="164">
        <v>10437</v>
      </c>
      <c r="C6309" s="163" t="s">
        <v>99</v>
      </c>
      <c r="D6309" s="164">
        <v>1</v>
      </c>
      <c r="E6309" s="7">
        <v>105</v>
      </c>
      <c r="F6309" s="7">
        <v>0</v>
      </c>
      <c r="G6309" s="7">
        <v>0</v>
      </c>
      <c r="H6309" s="7">
        <v>0</v>
      </c>
      <c r="I6309" s="7">
        <v>105</v>
      </c>
      <c r="J6309" s="7">
        <v>0</v>
      </c>
      <c r="K6309" s="7">
        <v>105</v>
      </c>
      <c r="L6309" s="164">
        <v>1</v>
      </c>
      <c r="M6309" s="16">
        <v>0</v>
      </c>
      <c r="N6309" s="13">
        <v>46203</v>
      </c>
    </row>
    <row r="6310" spans="1:14" x14ac:dyDescent="0.15">
      <c r="A6310" s="163" t="s">
        <v>593</v>
      </c>
      <c r="B6310" s="164">
        <v>10438</v>
      </c>
      <c r="C6310" s="163" t="s">
        <v>99</v>
      </c>
      <c r="D6310" s="164">
        <v>1</v>
      </c>
      <c r="E6310" s="7">
        <v>95</v>
      </c>
      <c r="F6310" s="7">
        <v>0</v>
      </c>
      <c r="G6310" s="7">
        <v>0</v>
      </c>
      <c r="H6310" s="7">
        <v>13.36</v>
      </c>
      <c r="I6310" s="7">
        <v>81.64</v>
      </c>
      <c r="J6310" s="7">
        <v>0</v>
      </c>
      <c r="K6310" s="7">
        <v>81.64</v>
      </c>
      <c r="L6310" s="164">
        <v>1</v>
      </c>
      <c r="M6310" s="16">
        <v>0</v>
      </c>
      <c r="N6310" s="13">
        <v>46203</v>
      </c>
    </row>
    <row r="6311" spans="1:14" x14ac:dyDescent="0.15">
      <c r="A6311" s="163" t="s">
        <v>506</v>
      </c>
      <c r="B6311" s="164">
        <v>10221</v>
      </c>
      <c r="C6311" s="163" t="s">
        <v>491</v>
      </c>
      <c r="D6311" s="164">
        <v>3</v>
      </c>
      <c r="E6311" s="7">
        <v>765</v>
      </c>
      <c r="F6311" s="7">
        <v>0</v>
      </c>
      <c r="G6311" s="7">
        <v>0</v>
      </c>
      <c r="H6311" s="7">
        <v>0</v>
      </c>
      <c r="I6311" s="7">
        <v>765</v>
      </c>
      <c r="J6311" s="7">
        <v>0</v>
      </c>
      <c r="K6311" s="7">
        <v>765</v>
      </c>
      <c r="L6311" s="164">
        <v>1</v>
      </c>
      <c r="M6311" s="16">
        <v>0</v>
      </c>
      <c r="N6311" s="13">
        <v>46203</v>
      </c>
    </row>
    <row r="6312" spans="1:14" x14ac:dyDescent="0.15">
      <c r="A6312" s="163" t="s">
        <v>490</v>
      </c>
      <c r="B6312" s="164">
        <v>10223</v>
      </c>
      <c r="C6312" s="163" t="s">
        <v>491</v>
      </c>
      <c r="D6312" s="164">
        <v>2</v>
      </c>
      <c r="E6312" s="7">
        <v>550</v>
      </c>
      <c r="F6312" s="7">
        <v>0</v>
      </c>
      <c r="G6312" s="7">
        <v>0</v>
      </c>
      <c r="H6312" s="7">
        <v>0</v>
      </c>
      <c r="I6312" s="7">
        <v>550</v>
      </c>
      <c r="J6312" s="7">
        <v>0</v>
      </c>
      <c r="K6312" s="7">
        <v>550</v>
      </c>
      <c r="L6312" s="164">
        <v>1</v>
      </c>
      <c r="M6312" s="16">
        <v>0</v>
      </c>
      <c r="N6312" s="13">
        <v>46203</v>
      </c>
    </row>
    <row r="6313" spans="1:14" x14ac:dyDescent="0.15">
      <c r="A6313" s="163" t="s">
        <v>493</v>
      </c>
      <c r="B6313" s="164">
        <v>10264</v>
      </c>
      <c r="C6313" s="163" t="s">
        <v>9</v>
      </c>
      <c r="D6313" s="164">
        <v>2</v>
      </c>
      <c r="E6313" s="7">
        <v>380</v>
      </c>
      <c r="F6313" s="7">
        <v>0</v>
      </c>
      <c r="G6313" s="7">
        <v>0</v>
      </c>
      <c r="H6313" s="7">
        <v>19</v>
      </c>
      <c r="I6313" s="7">
        <v>361</v>
      </c>
      <c r="J6313" s="7">
        <v>0</v>
      </c>
      <c r="K6313" s="7">
        <v>361</v>
      </c>
      <c r="L6313" s="164">
        <v>1</v>
      </c>
      <c r="M6313" s="16">
        <v>0</v>
      </c>
      <c r="N6313" s="13">
        <v>46203</v>
      </c>
    </row>
    <row r="6314" spans="1:14" x14ac:dyDescent="0.15">
      <c r="A6314" s="163" t="s">
        <v>494</v>
      </c>
      <c r="B6314" s="164">
        <v>10377</v>
      </c>
      <c r="C6314" s="163" t="s">
        <v>9</v>
      </c>
      <c r="D6314" s="164">
        <v>2</v>
      </c>
      <c r="E6314" s="7">
        <v>690</v>
      </c>
      <c r="F6314" s="7">
        <v>0</v>
      </c>
      <c r="G6314" s="7">
        <v>0</v>
      </c>
      <c r="H6314" s="7">
        <v>34.5</v>
      </c>
      <c r="I6314" s="7">
        <v>655.5</v>
      </c>
      <c r="J6314" s="7">
        <v>0</v>
      </c>
      <c r="K6314" s="7">
        <v>655.5</v>
      </c>
      <c r="L6314" s="164">
        <v>1</v>
      </c>
      <c r="M6314" s="16">
        <v>0</v>
      </c>
      <c r="N6314" s="13">
        <v>46203</v>
      </c>
    </row>
    <row r="6315" spans="1:14" x14ac:dyDescent="0.15">
      <c r="A6315" s="163" t="s">
        <v>507</v>
      </c>
      <c r="B6315" s="164">
        <v>10373</v>
      </c>
      <c r="C6315" s="163" t="s">
        <v>9</v>
      </c>
      <c r="D6315" s="164">
        <v>2</v>
      </c>
      <c r="E6315" s="7">
        <v>550</v>
      </c>
      <c r="F6315" s="7">
        <v>0</v>
      </c>
      <c r="G6315" s="7">
        <v>0</v>
      </c>
      <c r="H6315" s="7">
        <v>27.5</v>
      </c>
      <c r="I6315" s="7">
        <v>522.5</v>
      </c>
      <c r="J6315" s="7">
        <v>0</v>
      </c>
      <c r="K6315" s="7">
        <v>522.5</v>
      </c>
      <c r="L6315" s="164">
        <v>1</v>
      </c>
      <c r="M6315" s="16">
        <v>0</v>
      </c>
      <c r="N6315" s="13">
        <v>46203</v>
      </c>
    </row>
    <row r="6316" spans="1:14" x14ac:dyDescent="0.15">
      <c r="A6316" s="163" t="s">
        <v>526</v>
      </c>
      <c r="B6316" s="164">
        <v>10363</v>
      </c>
      <c r="C6316" s="163" t="s">
        <v>9</v>
      </c>
      <c r="D6316" s="164">
        <v>2</v>
      </c>
      <c r="E6316" s="7">
        <v>530</v>
      </c>
      <c r="F6316" s="7">
        <v>0</v>
      </c>
      <c r="G6316" s="7">
        <v>0</v>
      </c>
      <c r="H6316" s="7">
        <v>0</v>
      </c>
      <c r="I6316" s="7">
        <v>530</v>
      </c>
      <c r="J6316" s="7">
        <v>0</v>
      </c>
      <c r="K6316" s="7">
        <v>530</v>
      </c>
      <c r="L6316" s="164">
        <v>1</v>
      </c>
      <c r="M6316" s="16">
        <v>0</v>
      </c>
      <c r="N6316" s="13">
        <v>46203</v>
      </c>
    </row>
    <row r="6317" spans="1:14" x14ac:dyDescent="0.15">
      <c r="A6317" s="163" t="s">
        <v>496</v>
      </c>
      <c r="B6317" s="164">
        <v>10360</v>
      </c>
      <c r="C6317" s="163" t="s">
        <v>19</v>
      </c>
      <c r="D6317" s="164">
        <v>1</v>
      </c>
      <c r="E6317" s="7">
        <v>385</v>
      </c>
      <c r="F6317" s="7">
        <v>0</v>
      </c>
      <c r="G6317" s="7">
        <v>0</v>
      </c>
      <c r="H6317" s="7">
        <v>0</v>
      </c>
      <c r="I6317" s="7">
        <v>385</v>
      </c>
      <c r="J6317" s="7">
        <v>0</v>
      </c>
      <c r="K6317" s="7">
        <v>385</v>
      </c>
      <c r="L6317" s="164">
        <v>1</v>
      </c>
      <c r="M6317" s="16">
        <v>0</v>
      </c>
      <c r="N6317" s="13">
        <v>46203</v>
      </c>
    </row>
    <row r="6318" spans="1:14" x14ac:dyDescent="0.15">
      <c r="A6318" s="163" t="s">
        <v>497</v>
      </c>
      <c r="B6318" s="164">
        <v>10359</v>
      </c>
      <c r="C6318" s="163" t="s">
        <v>19</v>
      </c>
      <c r="D6318" s="164">
        <v>1</v>
      </c>
      <c r="E6318" s="7">
        <v>385</v>
      </c>
      <c r="F6318" s="7">
        <v>0</v>
      </c>
      <c r="G6318" s="7">
        <v>0</v>
      </c>
      <c r="H6318" s="7">
        <v>0</v>
      </c>
      <c r="I6318" s="7">
        <v>385</v>
      </c>
      <c r="J6318" s="7">
        <v>0</v>
      </c>
      <c r="K6318" s="7">
        <v>385</v>
      </c>
      <c r="L6318" s="164">
        <v>1</v>
      </c>
      <c r="M6318" s="16">
        <v>0</v>
      </c>
      <c r="N6318" s="13">
        <v>46203</v>
      </c>
    </row>
    <row r="6319" spans="1:14" x14ac:dyDescent="0.15">
      <c r="A6319" s="163" t="s">
        <v>498</v>
      </c>
      <c r="B6319" s="164">
        <v>10356</v>
      </c>
      <c r="C6319" s="163" t="s">
        <v>19</v>
      </c>
      <c r="D6319" s="164">
        <v>1</v>
      </c>
      <c r="E6319" s="7">
        <v>360</v>
      </c>
      <c r="F6319" s="7">
        <v>0</v>
      </c>
      <c r="G6319" s="7">
        <v>0</v>
      </c>
      <c r="H6319" s="7">
        <v>72</v>
      </c>
      <c r="I6319" s="7">
        <v>288</v>
      </c>
      <c r="J6319" s="7">
        <v>0</v>
      </c>
      <c r="K6319" s="7">
        <v>288</v>
      </c>
      <c r="L6319" s="164">
        <v>1</v>
      </c>
      <c r="M6319" s="16">
        <v>0</v>
      </c>
      <c r="N6319" s="13">
        <v>46203</v>
      </c>
    </row>
    <row r="6320" spans="1:14" x14ac:dyDescent="0.15">
      <c r="A6320" s="163" t="s">
        <v>568</v>
      </c>
      <c r="B6320" s="164">
        <v>10545</v>
      </c>
      <c r="C6320" s="163" t="s">
        <v>19</v>
      </c>
      <c r="D6320" s="164">
        <v>1</v>
      </c>
      <c r="E6320" s="7">
        <v>340</v>
      </c>
      <c r="F6320" s="7">
        <v>0</v>
      </c>
      <c r="G6320" s="7">
        <v>0</v>
      </c>
      <c r="H6320" s="7">
        <v>0</v>
      </c>
      <c r="I6320" s="7">
        <v>340</v>
      </c>
      <c r="J6320" s="7">
        <v>0</v>
      </c>
      <c r="K6320" s="7">
        <v>340</v>
      </c>
      <c r="L6320" s="164">
        <v>1</v>
      </c>
      <c r="M6320" s="16">
        <v>0</v>
      </c>
      <c r="N6320" s="13">
        <v>46203</v>
      </c>
    </row>
    <row r="6321" spans="1:14" x14ac:dyDescent="0.15">
      <c r="A6321" s="163" t="s">
        <v>563</v>
      </c>
      <c r="B6321" s="164">
        <v>10432</v>
      </c>
      <c r="C6321" s="163" t="s">
        <v>13</v>
      </c>
      <c r="D6321" s="164">
        <v>1</v>
      </c>
      <c r="E6321" s="7">
        <v>315</v>
      </c>
      <c r="F6321" s="7">
        <v>0</v>
      </c>
      <c r="G6321" s="7">
        <v>0</v>
      </c>
      <c r="H6321" s="7">
        <v>0</v>
      </c>
      <c r="I6321" s="7">
        <v>315</v>
      </c>
      <c r="J6321" s="7">
        <v>0</v>
      </c>
      <c r="K6321" s="7">
        <v>315</v>
      </c>
      <c r="L6321" s="164">
        <v>1</v>
      </c>
      <c r="M6321" s="16">
        <v>0</v>
      </c>
      <c r="N6321" s="13">
        <v>46203</v>
      </c>
    </row>
    <row r="6322" spans="1:14" x14ac:dyDescent="0.15">
      <c r="A6322" s="163" t="s">
        <v>589</v>
      </c>
      <c r="B6322" s="164">
        <v>10407</v>
      </c>
      <c r="C6322" s="163" t="s">
        <v>4</v>
      </c>
      <c r="D6322" s="164">
        <v>2</v>
      </c>
      <c r="E6322" s="7">
        <v>650</v>
      </c>
      <c r="F6322" s="7">
        <v>0</v>
      </c>
      <c r="G6322" s="7">
        <v>0</v>
      </c>
      <c r="H6322" s="7">
        <v>91.41</v>
      </c>
      <c r="I6322" s="7">
        <v>558.59</v>
      </c>
      <c r="J6322" s="7">
        <v>0</v>
      </c>
      <c r="K6322" s="7">
        <v>558.59</v>
      </c>
      <c r="L6322" s="164">
        <v>1</v>
      </c>
      <c r="M6322" s="16">
        <v>0</v>
      </c>
      <c r="N6322" s="13">
        <v>46203</v>
      </c>
    </row>
    <row r="6323" spans="1:14" x14ac:dyDescent="0.15">
      <c r="A6323" s="163" t="s">
        <v>530</v>
      </c>
      <c r="B6323" s="164">
        <v>10409</v>
      </c>
      <c r="C6323" s="163" t="s">
        <v>4</v>
      </c>
      <c r="D6323" s="164">
        <v>2</v>
      </c>
      <c r="E6323" s="7">
        <v>670</v>
      </c>
      <c r="F6323" s="7">
        <v>0</v>
      </c>
      <c r="G6323" s="7">
        <v>0</v>
      </c>
      <c r="H6323" s="7">
        <v>94.23</v>
      </c>
      <c r="I6323" s="7">
        <v>575.77</v>
      </c>
      <c r="J6323" s="7">
        <v>0</v>
      </c>
      <c r="K6323" s="7">
        <v>575.77</v>
      </c>
      <c r="L6323" s="164">
        <v>1</v>
      </c>
      <c r="M6323" s="16">
        <v>0</v>
      </c>
      <c r="N6323" s="13">
        <v>46203</v>
      </c>
    </row>
    <row r="6324" spans="1:14" x14ac:dyDescent="0.15">
      <c r="A6324" s="163" t="s">
        <v>499</v>
      </c>
      <c r="B6324" s="164">
        <v>10423</v>
      </c>
      <c r="C6324" s="163" t="s">
        <v>79</v>
      </c>
      <c r="D6324" s="164">
        <v>1</v>
      </c>
      <c r="E6324" s="7">
        <v>280</v>
      </c>
      <c r="F6324" s="7">
        <v>0</v>
      </c>
      <c r="G6324" s="7">
        <v>0</v>
      </c>
      <c r="H6324" s="7">
        <v>56</v>
      </c>
      <c r="I6324" s="7">
        <v>224</v>
      </c>
      <c r="J6324" s="7">
        <v>0</v>
      </c>
      <c r="K6324" s="7">
        <v>224</v>
      </c>
      <c r="L6324" s="164">
        <v>1</v>
      </c>
      <c r="M6324" s="16">
        <v>0</v>
      </c>
      <c r="N6324" s="13">
        <v>46203</v>
      </c>
    </row>
    <row r="6325" spans="1:14" x14ac:dyDescent="0.15">
      <c r="A6325" s="163" t="s">
        <v>591</v>
      </c>
      <c r="B6325" s="164">
        <v>10509</v>
      </c>
      <c r="C6325" s="163" t="s">
        <v>79</v>
      </c>
      <c r="D6325" s="164">
        <v>1</v>
      </c>
      <c r="E6325" s="7">
        <v>320</v>
      </c>
      <c r="F6325" s="7">
        <v>0</v>
      </c>
      <c r="G6325" s="7">
        <v>0</v>
      </c>
      <c r="H6325" s="7">
        <v>0</v>
      </c>
      <c r="I6325" s="7">
        <v>320</v>
      </c>
      <c r="J6325" s="7">
        <v>0</v>
      </c>
      <c r="K6325" s="7">
        <v>320</v>
      </c>
      <c r="L6325" s="164">
        <v>1</v>
      </c>
      <c r="M6325" s="16">
        <v>0</v>
      </c>
      <c r="N6325" s="13">
        <v>46203</v>
      </c>
    </row>
    <row r="6326" spans="1:14" x14ac:dyDescent="0.15">
      <c r="A6326" s="163" t="s">
        <v>762</v>
      </c>
      <c r="B6326" s="164">
        <v>10510</v>
      </c>
      <c r="C6326" s="163" t="s">
        <v>462</v>
      </c>
      <c r="D6326" s="164">
        <v>1</v>
      </c>
      <c r="E6326" s="7">
        <v>640</v>
      </c>
      <c r="F6326" s="7">
        <v>0</v>
      </c>
      <c r="G6326" s="7">
        <v>0</v>
      </c>
      <c r="H6326" s="7">
        <v>0</v>
      </c>
      <c r="I6326" s="7">
        <v>640</v>
      </c>
      <c r="J6326" s="7">
        <v>0</v>
      </c>
      <c r="K6326" s="7">
        <v>640</v>
      </c>
      <c r="L6326" s="164">
        <v>1</v>
      </c>
      <c r="M6326" s="16">
        <v>0</v>
      </c>
      <c r="N6326" s="13">
        <v>46203</v>
      </c>
    </row>
    <row r="6327" spans="1:14" x14ac:dyDescent="0.15">
      <c r="A6327" s="163" t="s">
        <v>427</v>
      </c>
      <c r="B6327" s="164">
        <v>10633</v>
      </c>
      <c r="C6327" s="163" t="s">
        <v>727</v>
      </c>
      <c r="D6327" s="164">
        <v>1</v>
      </c>
      <c r="E6327" s="7">
        <v>159</v>
      </c>
      <c r="F6327" s="7">
        <v>0</v>
      </c>
      <c r="G6327" s="7">
        <v>0</v>
      </c>
      <c r="H6327" s="7">
        <v>0</v>
      </c>
      <c r="I6327" s="7">
        <v>159</v>
      </c>
      <c r="J6327" s="7">
        <v>0</v>
      </c>
      <c r="K6327" s="7">
        <v>159</v>
      </c>
      <c r="L6327" s="164">
        <v>1</v>
      </c>
      <c r="M6327" s="16">
        <v>0</v>
      </c>
      <c r="N6327" s="13">
        <v>46203</v>
      </c>
    </row>
    <row r="6328" spans="1:14" x14ac:dyDescent="0.15">
      <c r="A6328" s="163" t="s">
        <v>500</v>
      </c>
      <c r="B6328" s="164">
        <v>10494</v>
      </c>
      <c r="C6328" s="163" t="s">
        <v>98</v>
      </c>
      <c r="D6328" s="164">
        <v>3</v>
      </c>
      <c r="E6328" s="7">
        <v>114</v>
      </c>
      <c r="F6328" s="7">
        <v>0</v>
      </c>
      <c r="G6328" s="7">
        <v>0</v>
      </c>
      <c r="H6328" s="7">
        <v>0</v>
      </c>
      <c r="I6328" s="7">
        <v>114</v>
      </c>
      <c r="J6328" s="7">
        <v>0</v>
      </c>
      <c r="K6328" s="7">
        <v>114</v>
      </c>
      <c r="L6328" s="164">
        <v>1</v>
      </c>
      <c r="M6328" s="16">
        <v>0</v>
      </c>
      <c r="N6328" s="13">
        <v>46203</v>
      </c>
    </row>
    <row r="6329" spans="1:14" x14ac:dyDescent="0.15">
      <c r="A6329" s="163" t="s">
        <v>429</v>
      </c>
      <c r="B6329" s="164">
        <v>10632</v>
      </c>
      <c r="C6329" s="163" t="s">
        <v>727</v>
      </c>
      <c r="D6329" s="164">
        <v>1</v>
      </c>
      <c r="E6329" s="7">
        <v>159</v>
      </c>
      <c r="F6329" s="7">
        <v>0</v>
      </c>
      <c r="G6329" s="7">
        <v>0</v>
      </c>
      <c r="H6329" s="7">
        <v>0</v>
      </c>
      <c r="I6329" s="7">
        <v>159</v>
      </c>
      <c r="J6329" s="7">
        <v>0</v>
      </c>
      <c r="K6329" s="7">
        <v>159</v>
      </c>
      <c r="L6329" s="164">
        <v>1</v>
      </c>
      <c r="M6329" s="16">
        <v>0</v>
      </c>
      <c r="N6329" s="13">
        <v>46203</v>
      </c>
    </row>
    <row r="6330" spans="1:14" x14ac:dyDescent="0.15">
      <c r="A6330" s="163" t="s">
        <v>466</v>
      </c>
      <c r="B6330" s="164">
        <v>10749</v>
      </c>
      <c r="C6330" s="163" t="s">
        <v>727</v>
      </c>
      <c r="D6330" s="164">
        <v>2</v>
      </c>
      <c r="E6330" s="7">
        <v>358</v>
      </c>
      <c r="F6330" s="7">
        <v>0</v>
      </c>
      <c r="G6330" s="7">
        <v>0</v>
      </c>
      <c r="H6330" s="7">
        <v>0</v>
      </c>
      <c r="I6330" s="7">
        <v>358</v>
      </c>
      <c r="J6330" s="7">
        <v>0</v>
      </c>
      <c r="K6330" s="7">
        <v>358</v>
      </c>
      <c r="L6330" s="164">
        <v>1</v>
      </c>
      <c r="M6330" s="16">
        <v>0</v>
      </c>
      <c r="N6330" s="13">
        <v>46204</v>
      </c>
    </row>
    <row r="6331" spans="1:14" x14ac:dyDescent="0.15">
      <c r="A6331" s="163" t="s">
        <v>501</v>
      </c>
      <c r="B6331" s="164">
        <v>10450</v>
      </c>
      <c r="C6331" s="163" t="s">
        <v>38</v>
      </c>
      <c r="D6331" s="164">
        <v>1</v>
      </c>
      <c r="E6331" s="7">
        <v>470</v>
      </c>
      <c r="F6331" s="7">
        <v>0</v>
      </c>
      <c r="G6331" s="7">
        <v>0</v>
      </c>
      <c r="H6331" s="7">
        <v>0</v>
      </c>
      <c r="I6331" s="7">
        <v>470</v>
      </c>
      <c r="J6331" s="7">
        <v>0</v>
      </c>
      <c r="K6331" s="7">
        <v>470</v>
      </c>
      <c r="L6331" s="164">
        <v>1</v>
      </c>
      <c r="M6331" s="16">
        <v>0</v>
      </c>
      <c r="N6331" s="13">
        <v>46204</v>
      </c>
    </row>
    <row r="6332" spans="1:14" x14ac:dyDescent="0.15">
      <c r="A6332" s="163" t="s">
        <v>599</v>
      </c>
      <c r="B6332" s="164">
        <v>10459</v>
      </c>
      <c r="C6332" s="163" t="s">
        <v>38</v>
      </c>
      <c r="D6332" s="164">
        <v>1</v>
      </c>
      <c r="E6332" s="7">
        <v>310</v>
      </c>
      <c r="F6332" s="7">
        <v>0</v>
      </c>
      <c r="G6332" s="7">
        <v>0</v>
      </c>
      <c r="H6332" s="7">
        <v>0</v>
      </c>
      <c r="I6332" s="7">
        <v>310</v>
      </c>
      <c r="J6332" s="7">
        <v>0</v>
      </c>
      <c r="K6332" s="7">
        <v>310</v>
      </c>
      <c r="L6332" s="164">
        <v>1</v>
      </c>
      <c r="M6332" s="16">
        <v>0</v>
      </c>
      <c r="N6332" s="13">
        <v>46204</v>
      </c>
    </row>
    <row r="6333" spans="1:14" x14ac:dyDescent="0.15">
      <c r="A6333" s="163" t="s">
        <v>567</v>
      </c>
      <c r="B6333" s="164">
        <v>10662</v>
      </c>
      <c r="C6333" s="163" t="s">
        <v>32</v>
      </c>
      <c r="D6333" s="164">
        <v>1</v>
      </c>
      <c r="E6333" s="7">
        <v>1315</v>
      </c>
      <c r="F6333" s="7">
        <v>0</v>
      </c>
      <c r="G6333" s="7">
        <v>0</v>
      </c>
      <c r="H6333" s="7">
        <v>0</v>
      </c>
      <c r="I6333" s="7">
        <v>1315</v>
      </c>
      <c r="J6333" s="7">
        <v>0</v>
      </c>
      <c r="K6333" s="7">
        <v>1315</v>
      </c>
      <c r="L6333" s="164">
        <v>1</v>
      </c>
      <c r="M6333" s="16">
        <v>0</v>
      </c>
      <c r="N6333" s="13">
        <v>46204</v>
      </c>
    </row>
    <row r="6334" spans="1:14" x14ac:dyDescent="0.15">
      <c r="A6334" s="163" t="s">
        <v>538</v>
      </c>
      <c r="B6334" s="164">
        <v>10645</v>
      </c>
      <c r="C6334" s="163" t="s">
        <v>519</v>
      </c>
      <c r="D6334" s="164">
        <v>2</v>
      </c>
      <c r="E6334" s="7">
        <v>680</v>
      </c>
      <c r="F6334" s="7">
        <v>0</v>
      </c>
      <c r="G6334" s="7">
        <v>0</v>
      </c>
      <c r="H6334" s="7">
        <v>0</v>
      </c>
      <c r="I6334" s="7">
        <v>680</v>
      </c>
      <c r="J6334" s="7">
        <v>0</v>
      </c>
      <c r="K6334" s="7">
        <v>680</v>
      </c>
      <c r="L6334" s="164">
        <v>1</v>
      </c>
      <c r="M6334" s="16">
        <v>0</v>
      </c>
      <c r="N6334" s="13">
        <v>46204</v>
      </c>
    </row>
    <row r="6335" spans="1:14" x14ac:dyDescent="0.15">
      <c r="A6335" s="163" t="s">
        <v>503</v>
      </c>
      <c r="B6335" s="164">
        <v>10044</v>
      </c>
      <c r="C6335" s="163" t="s">
        <v>481</v>
      </c>
      <c r="D6335" s="164">
        <v>1</v>
      </c>
      <c r="E6335" s="7">
        <v>260</v>
      </c>
      <c r="F6335" s="7">
        <v>0</v>
      </c>
      <c r="G6335" s="7">
        <v>0</v>
      </c>
      <c r="H6335" s="7">
        <v>0</v>
      </c>
      <c r="I6335" s="7">
        <v>260</v>
      </c>
      <c r="J6335" s="7">
        <v>0</v>
      </c>
      <c r="K6335" s="7">
        <v>260</v>
      </c>
      <c r="L6335" s="164">
        <v>1</v>
      </c>
      <c r="M6335" s="16">
        <v>0</v>
      </c>
      <c r="N6335" s="13">
        <v>46204</v>
      </c>
    </row>
    <row r="6336" spans="1:14" x14ac:dyDescent="0.15">
      <c r="A6336" s="163" t="s">
        <v>521</v>
      </c>
      <c r="B6336" s="164">
        <v>10095</v>
      </c>
      <c r="C6336" s="163" t="s">
        <v>483</v>
      </c>
      <c r="D6336" s="164">
        <v>1</v>
      </c>
      <c r="E6336" s="7">
        <v>260</v>
      </c>
      <c r="F6336" s="7">
        <v>0</v>
      </c>
      <c r="G6336" s="7">
        <v>0</v>
      </c>
      <c r="H6336" s="7">
        <v>45.37</v>
      </c>
      <c r="I6336" s="7">
        <v>214.63</v>
      </c>
      <c r="J6336" s="7">
        <v>0</v>
      </c>
      <c r="K6336" s="7">
        <v>214.63</v>
      </c>
      <c r="L6336" s="164">
        <v>1</v>
      </c>
      <c r="M6336" s="16">
        <v>0</v>
      </c>
      <c r="N6336" s="13">
        <v>46204</v>
      </c>
    </row>
    <row r="6337" spans="1:14" x14ac:dyDescent="0.15">
      <c r="A6337" s="163" t="s">
        <v>523</v>
      </c>
      <c r="B6337" s="164">
        <v>10446</v>
      </c>
      <c r="C6337" s="163" t="s">
        <v>99</v>
      </c>
      <c r="D6337" s="164">
        <v>2</v>
      </c>
      <c r="E6337" s="7">
        <v>390</v>
      </c>
      <c r="F6337" s="7">
        <v>0</v>
      </c>
      <c r="G6337" s="7">
        <v>0</v>
      </c>
      <c r="H6337" s="7">
        <v>0</v>
      </c>
      <c r="I6337" s="7">
        <v>390</v>
      </c>
      <c r="J6337" s="7">
        <v>0</v>
      </c>
      <c r="K6337" s="7">
        <v>390</v>
      </c>
      <c r="L6337" s="164">
        <v>1</v>
      </c>
      <c r="M6337" s="16">
        <v>0</v>
      </c>
      <c r="N6337" s="13">
        <v>46204</v>
      </c>
    </row>
    <row r="6338" spans="1:14" x14ac:dyDescent="0.15">
      <c r="A6338" s="163" t="s">
        <v>524</v>
      </c>
      <c r="B6338" s="164">
        <v>10443</v>
      </c>
      <c r="C6338" s="163" t="s">
        <v>99</v>
      </c>
      <c r="D6338" s="164">
        <v>1</v>
      </c>
      <c r="E6338" s="7">
        <v>75</v>
      </c>
      <c r="F6338" s="7">
        <v>0</v>
      </c>
      <c r="G6338" s="7">
        <v>0</v>
      </c>
      <c r="H6338" s="7">
        <v>11.79</v>
      </c>
      <c r="I6338" s="7">
        <v>63.21</v>
      </c>
      <c r="J6338" s="7">
        <v>0</v>
      </c>
      <c r="K6338" s="7">
        <v>63.21</v>
      </c>
      <c r="L6338" s="164">
        <v>1</v>
      </c>
      <c r="M6338" s="16">
        <v>0</v>
      </c>
      <c r="N6338" s="13">
        <v>46204</v>
      </c>
    </row>
    <row r="6339" spans="1:14" x14ac:dyDescent="0.15">
      <c r="A6339" s="163" t="s">
        <v>757</v>
      </c>
      <c r="B6339" s="164">
        <v>10488</v>
      </c>
      <c r="C6339" s="163" t="s">
        <v>99</v>
      </c>
      <c r="D6339" s="164">
        <v>1</v>
      </c>
      <c r="E6339" s="7">
        <v>135</v>
      </c>
      <c r="F6339" s="7">
        <v>0</v>
      </c>
      <c r="G6339" s="7">
        <v>0</v>
      </c>
      <c r="H6339" s="7">
        <v>0</v>
      </c>
      <c r="I6339" s="7">
        <v>135</v>
      </c>
      <c r="J6339" s="7">
        <v>0</v>
      </c>
      <c r="K6339" s="7">
        <v>135</v>
      </c>
      <c r="L6339" s="164">
        <v>1</v>
      </c>
      <c r="M6339" s="16">
        <v>0</v>
      </c>
      <c r="N6339" s="13">
        <v>46204</v>
      </c>
    </row>
    <row r="6340" spans="1:14" x14ac:dyDescent="0.15">
      <c r="A6340" s="163" t="s">
        <v>751</v>
      </c>
      <c r="B6340" s="164">
        <v>10439</v>
      </c>
      <c r="C6340" s="163" t="s">
        <v>99</v>
      </c>
      <c r="D6340" s="164">
        <v>1</v>
      </c>
      <c r="E6340" s="7">
        <v>119</v>
      </c>
      <c r="F6340" s="7">
        <v>0</v>
      </c>
      <c r="G6340" s="7">
        <v>0</v>
      </c>
      <c r="H6340" s="7">
        <v>0</v>
      </c>
      <c r="I6340" s="7">
        <v>119</v>
      </c>
      <c r="J6340" s="7">
        <v>0</v>
      </c>
      <c r="K6340" s="7">
        <v>119</v>
      </c>
      <c r="L6340" s="164">
        <v>1</v>
      </c>
      <c r="M6340" s="16">
        <v>0</v>
      </c>
      <c r="N6340" s="13">
        <v>46204</v>
      </c>
    </row>
    <row r="6341" spans="1:14" x14ac:dyDescent="0.15">
      <c r="A6341" s="163" t="s">
        <v>542</v>
      </c>
      <c r="B6341" s="164">
        <v>10436</v>
      </c>
      <c r="C6341" s="163" t="s">
        <v>99</v>
      </c>
      <c r="D6341" s="164">
        <v>1</v>
      </c>
      <c r="E6341" s="7">
        <v>45</v>
      </c>
      <c r="F6341" s="7">
        <v>0</v>
      </c>
      <c r="G6341" s="7">
        <v>0</v>
      </c>
      <c r="H6341" s="7">
        <v>0</v>
      </c>
      <c r="I6341" s="7">
        <v>45</v>
      </c>
      <c r="J6341" s="7">
        <v>0</v>
      </c>
      <c r="K6341" s="7">
        <v>45</v>
      </c>
      <c r="L6341" s="164">
        <v>1</v>
      </c>
      <c r="M6341" s="16">
        <v>0</v>
      </c>
      <c r="N6341" s="13">
        <v>46204</v>
      </c>
    </row>
    <row r="6342" spans="1:14" x14ac:dyDescent="0.15">
      <c r="A6342" s="163" t="s">
        <v>505</v>
      </c>
      <c r="B6342" s="164">
        <v>10470</v>
      </c>
      <c r="C6342" s="163" t="s">
        <v>5</v>
      </c>
      <c r="D6342" s="164">
        <v>2</v>
      </c>
      <c r="E6342" s="7">
        <v>550</v>
      </c>
      <c r="F6342" s="7">
        <v>0</v>
      </c>
      <c r="G6342" s="7">
        <v>0</v>
      </c>
      <c r="H6342" s="7">
        <v>0</v>
      </c>
      <c r="I6342" s="7">
        <v>550</v>
      </c>
      <c r="J6342" s="7">
        <v>0</v>
      </c>
      <c r="K6342" s="7">
        <v>550</v>
      </c>
      <c r="L6342" s="164">
        <v>1</v>
      </c>
      <c r="M6342" s="16">
        <v>0</v>
      </c>
      <c r="N6342" s="13">
        <v>46204</v>
      </c>
    </row>
    <row r="6343" spans="1:14" x14ac:dyDescent="0.15">
      <c r="A6343" s="163" t="s">
        <v>626</v>
      </c>
      <c r="B6343" s="164">
        <v>10471</v>
      </c>
      <c r="C6343" s="163" t="s">
        <v>5</v>
      </c>
      <c r="D6343" s="164">
        <v>1</v>
      </c>
      <c r="E6343" s="7">
        <v>495</v>
      </c>
      <c r="F6343" s="7">
        <v>0</v>
      </c>
      <c r="G6343" s="7">
        <v>0</v>
      </c>
      <c r="H6343" s="7">
        <v>99</v>
      </c>
      <c r="I6343" s="7">
        <v>396</v>
      </c>
      <c r="J6343" s="7">
        <v>0</v>
      </c>
      <c r="K6343" s="7">
        <v>396</v>
      </c>
      <c r="L6343" s="164">
        <v>1</v>
      </c>
      <c r="M6343" s="16">
        <v>0</v>
      </c>
      <c r="N6343" s="13">
        <v>46204</v>
      </c>
    </row>
    <row r="6344" spans="1:14" x14ac:dyDescent="0.15">
      <c r="A6344" s="163" t="s">
        <v>552</v>
      </c>
      <c r="B6344" s="164">
        <v>10211</v>
      </c>
      <c r="C6344" s="163" t="s">
        <v>491</v>
      </c>
      <c r="D6344" s="164">
        <v>1</v>
      </c>
      <c r="E6344" s="7">
        <v>265</v>
      </c>
      <c r="F6344" s="7">
        <v>0</v>
      </c>
      <c r="G6344" s="7">
        <v>0</v>
      </c>
      <c r="H6344" s="7">
        <v>0</v>
      </c>
      <c r="I6344" s="7">
        <v>265</v>
      </c>
      <c r="J6344" s="7">
        <v>0</v>
      </c>
      <c r="K6344" s="7">
        <v>265</v>
      </c>
      <c r="L6344" s="164">
        <v>1</v>
      </c>
      <c r="M6344" s="16">
        <v>0</v>
      </c>
      <c r="N6344" s="13">
        <v>46204</v>
      </c>
    </row>
    <row r="6345" spans="1:14" x14ac:dyDescent="0.15">
      <c r="A6345" s="163" t="s">
        <v>506</v>
      </c>
      <c r="B6345" s="164">
        <v>10221</v>
      </c>
      <c r="C6345" s="163" t="s">
        <v>491</v>
      </c>
      <c r="D6345" s="164">
        <v>4</v>
      </c>
      <c r="E6345" s="7">
        <v>1020</v>
      </c>
      <c r="F6345" s="7">
        <v>0</v>
      </c>
      <c r="G6345" s="7">
        <v>0</v>
      </c>
      <c r="H6345" s="7">
        <v>0</v>
      </c>
      <c r="I6345" s="7">
        <v>1020</v>
      </c>
      <c r="J6345" s="7">
        <v>0</v>
      </c>
      <c r="K6345" s="7">
        <v>1020</v>
      </c>
      <c r="L6345" s="164">
        <v>1</v>
      </c>
      <c r="M6345" s="16">
        <v>0</v>
      </c>
      <c r="N6345" s="13">
        <v>46204</v>
      </c>
    </row>
    <row r="6346" spans="1:14" x14ac:dyDescent="0.15">
      <c r="A6346" s="163" t="s">
        <v>556</v>
      </c>
      <c r="B6346" s="164">
        <v>10220</v>
      </c>
      <c r="C6346" s="163" t="s">
        <v>491</v>
      </c>
      <c r="D6346" s="164">
        <v>1</v>
      </c>
      <c r="E6346" s="7">
        <v>225</v>
      </c>
      <c r="F6346" s="7">
        <v>0</v>
      </c>
      <c r="G6346" s="7">
        <v>0</v>
      </c>
      <c r="H6346" s="7">
        <v>0</v>
      </c>
      <c r="I6346" s="7">
        <v>225</v>
      </c>
      <c r="J6346" s="7">
        <v>0</v>
      </c>
      <c r="K6346" s="7">
        <v>225</v>
      </c>
      <c r="L6346" s="164">
        <v>1</v>
      </c>
      <c r="M6346" s="16">
        <v>0</v>
      </c>
      <c r="N6346" s="13">
        <v>46204</v>
      </c>
    </row>
    <row r="6347" spans="1:14" x14ac:dyDescent="0.15">
      <c r="A6347" s="163" t="s">
        <v>492</v>
      </c>
      <c r="B6347" s="164">
        <v>10216</v>
      </c>
      <c r="C6347" s="163" t="s">
        <v>491</v>
      </c>
      <c r="D6347" s="164">
        <v>2</v>
      </c>
      <c r="E6347" s="7">
        <v>490</v>
      </c>
      <c r="F6347" s="7">
        <v>0</v>
      </c>
      <c r="G6347" s="7">
        <v>0</v>
      </c>
      <c r="H6347" s="7">
        <v>0</v>
      </c>
      <c r="I6347" s="7">
        <v>490</v>
      </c>
      <c r="J6347" s="7">
        <v>0</v>
      </c>
      <c r="K6347" s="7">
        <v>490</v>
      </c>
      <c r="L6347" s="164">
        <v>1</v>
      </c>
      <c r="M6347" s="16">
        <v>0</v>
      </c>
      <c r="N6347" s="13">
        <v>46204</v>
      </c>
    </row>
    <row r="6348" spans="1:14" x14ac:dyDescent="0.15">
      <c r="A6348" s="163" t="s">
        <v>597</v>
      </c>
      <c r="B6348" s="164">
        <v>10215</v>
      </c>
      <c r="C6348" s="163" t="s">
        <v>491</v>
      </c>
      <c r="D6348" s="164">
        <v>1</v>
      </c>
      <c r="E6348" s="7">
        <v>225</v>
      </c>
      <c r="F6348" s="7">
        <v>0</v>
      </c>
      <c r="G6348" s="7">
        <v>0</v>
      </c>
      <c r="H6348" s="7">
        <v>27.39</v>
      </c>
      <c r="I6348" s="7">
        <v>197.61</v>
      </c>
      <c r="J6348" s="7">
        <v>0</v>
      </c>
      <c r="K6348" s="7">
        <v>197.61</v>
      </c>
      <c r="L6348" s="164">
        <v>1</v>
      </c>
      <c r="M6348" s="16">
        <v>0</v>
      </c>
      <c r="N6348" s="13">
        <v>46204</v>
      </c>
    </row>
    <row r="6349" spans="1:14" x14ac:dyDescent="0.15">
      <c r="A6349" s="163" t="s">
        <v>493</v>
      </c>
      <c r="B6349" s="164">
        <v>10264</v>
      </c>
      <c r="C6349" s="163" t="s">
        <v>9</v>
      </c>
      <c r="D6349" s="164">
        <v>2</v>
      </c>
      <c r="E6349" s="7">
        <v>380</v>
      </c>
      <c r="F6349" s="7">
        <v>0</v>
      </c>
      <c r="G6349" s="7">
        <v>0</v>
      </c>
      <c r="H6349" s="7">
        <v>0</v>
      </c>
      <c r="I6349" s="7">
        <v>380</v>
      </c>
      <c r="J6349" s="7">
        <v>0</v>
      </c>
      <c r="K6349" s="7">
        <v>380</v>
      </c>
      <c r="L6349" s="164">
        <v>1</v>
      </c>
      <c r="M6349" s="16">
        <v>0</v>
      </c>
      <c r="N6349" s="13">
        <v>46204</v>
      </c>
    </row>
    <row r="6350" spans="1:14" x14ac:dyDescent="0.15">
      <c r="A6350" s="163" t="s">
        <v>768</v>
      </c>
      <c r="B6350" s="164">
        <v>10369</v>
      </c>
      <c r="C6350" s="163" t="s">
        <v>9</v>
      </c>
      <c r="D6350" s="164">
        <v>1</v>
      </c>
      <c r="E6350" s="7">
        <v>225</v>
      </c>
      <c r="F6350" s="7">
        <v>0</v>
      </c>
      <c r="G6350" s="7">
        <v>0</v>
      </c>
      <c r="H6350" s="7">
        <v>0</v>
      </c>
      <c r="I6350" s="7">
        <v>225</v>
      </c>
      <c r="J6350" s="7">
        <v>0</v>
      </c>
      <c r="K6350" s="7">
        <v>225</v>
      </c>
      <c r="L6350" s="164">
        <v>1</v>
      </c>
      <c r="M6350" s="16">
        <v>0</v>
      </c>
      <c r="N6350" s="13">
        <v>46204</v>
      </c>
    </row>
    <row r="6351" spans="1:14" x14ac:dyDescent="0.15">
      <c r="A6351" s="163" t="s">
        <v>630</v>
      </c>
      <c r="B6351" s="164">
        <v>10374</v>
      </c>
      <c r="C6351" s="163" t="s">
        <v>9</v>
      </c>
      <c r="D6351" s="164">
        <v>1</v>
      </c>
      <c r="E6351" s="7">
        <v>275</v>
      </c>
      <c r="F6351" s="7">
        <v>0</v>
      </c>
      <c r="G6351" s="7">
        <v>0</v>
      </c>
      <c r="H6351" s="7">
        <v>0</v>
      </c>
      <c r="I6351" s="7">
        <v>275</v>
      </c>
      <c r="J6351" s="7">
        <v>0</v>
      </c>
      <c r="K6351" s="7">
        <v>275</v>
      </c>
      <c r="L6351" s="164">
        <v>1</v>
      </c>
      <c r="M6351" s="16">
        <v>0</v>
      </c>
      <c r="N6351" s="13">
        <v>46204</v>
      </c>
    </row>
    <row r="6352" spans="1:14" x14ac:dyDescent="0.15">
      <c r="A6352" s="163" t="s">
        <v>495</v>
      </c>
      <c r="B6352" s="164">
        <v>10354</v>
      </c>
      <c r="C6352" s="163" t="s">
        <v>19</v>
      </c>
      <c r="D6352" s="164">
        <v>3</v>
      </c>
      <c r="E6352" s="7">
        <v>1050</v>
      </c>
      <c r="F6352" s="7">
        <v>0</v>
      </c>
      <c r="G6352" s="7">
        <v>0</v>
      </c>
      <c r="H6352" s="7">
        <v>42.61</v>
      </c>
      <c r="I6352" s="7">
        <v>1007.39</v>
      </c>
      <c r="J6352" s="7">
        <v>0</v>
      </c>
      <c r="K6352" s="7">
        <v>1007.39</v>
      </c>
      <c r="L6352" s="164">
        <v>1</v>
      </c>
      <c r="M6352" s="16">
        <v>0</v>
      </c>
      <c r="N6352" s="13">
        <v>46204</v>
      </c>
    </row>
    <row r="6353" spans="1:14" x14ac:dyDescent="0.15">
      <c r="A6353" s="163" t="s">
        <v>510</v>
      </c>
      <c r="B6353" s="164">
        <v>10043</v>
      </c>
      <c r="C6353" s="163" t="s">
        <v>19</v>
      </c>
      <c r="D6353" s="164">
        <v>1</v>
      </c>
      <c r="E6353" s="7">
        <v>310</v>
      </c>
      <c r="F6353" s="7">
        <v>0</v>
      </c>
      <c r="G6353" s="7">
        <v>0</v>
      </c>
      <c r="H6353" s="7">
        <v>0</v>
      </c>
      <c r="I6353" s="7">
        <v>310</v>
      </c>
      <c r="J6353" s="7">
        <v>0</v>
      </c>
      <c r="K6353" s="7">
        <v>310</v>
      </c>
      <c r="L6353" s="164">
        <v>1</v>
      </c>
      <c r="M6353" s="16">
        <v>0</v>
      </c>
      <c r="N6353" s="13">
        <v>46204</v>
      </c>
    </row>
    <row r="6354" spans="1:14" x14ac:dyDescent="0.15">
      <c r="A6354" s="163" t="s">
        <v>497</v>
      </c>
      <c r="B6354" s="164">
        <v>10359</v>
      </c>
      <c r="C6354" s="163" t="s">
        <v>19</v>
      </c>
      <c r="D6354" s="164">
        <v>1</v>
      </c>
      <c r="E6354" s="7">
        <v>385</v>
      </c>
      <c r="F6354" s="7">
        <v>0</v>
      </c>
      <c r="G6354" s="7">
        <v>0</v>
      </c>
      <c r="H6354" s="7">
        <v>0</v>
      </c>
      <c r="I6354" s="7">
        <v>385</v>
      </c>
      <c r="J6354" s="7">
        <v>0</v>
      </c>
      <c r="K6354" s="7">
        <v>385</v>
      </c>
      <c r="L6354" s="164">
        <v>1</v>
      </c>
      <c r="M6354" s="16">
        <v>0</v>
      </c>
      <c r="N6354" s="13">
        <v>46204</v>
      </c>
    </row>
    <row r="6355" spans="1:14" x14ac:dyDescent="0.15">
      <c r="A6355" s="163" t="s">
        <v>511</v>
      </c>
      <c r="B6355" s="164">
        <v>10227</v>
      </c>
      <c r="C6355" s="163" t="s">
        <v>19</v>
      </c>
      <c r="D6355" s="164">
        <v>1</v>
      </c>
      <c r="E6355" s="7">
        <v>385</v>
      </c>
      <c r="F6355" s="7">
        <v>0</v>
      </c>
      <c r="G6355" s="7">
        <v>0</v>
      </c>
      <c r="H6355" s="7">
        <v>0</v>
      </c>
      <c r="I6355" s="7">
        <v>385</v>
      </c>
      <c r="J6355" s="7">
        <v>0</v>
      </c>
      <c r="K6355" s="7">
        <v>385</v>
      </c>
      <c r="L6355" s="164">
        <v>1</v>
      </c>
      <c r="M6355" s="16">
        <v>0</v>
      </c>
      <c r="N6355" s="13">
        <v>46204</v>
      </c>
    </row>
    <row r="6356" spans="1:14" x14ac:dyDescent="0.15">
      <c r="A6356" s="163" t="s">
        <v>498</v>
      </c>
      <c r="B6356" s="164">
        <v>10356</v>
      </c>
      <c r="C6356" s="163" t="s">
        <v>19</v>
      </c>
      <c r="D6356" s="164">
        <v>2</v>
      </c>
      <c r="E6356" s="7">
        <v>720</v>
      </c>
      <c r="F6356" s="7">
        <v>0</v>
      </c>
      <c r="G6356" s="7">
        <v>0</v>
      </c>
      <c r="H6356" s="7">
        <v>0</v>
      </c>
      <c r="I6356" s="7">
        <v>720</v>
      </c>
      <c r="J6356" s="7">
        <v>0</v>
      </c>
      <c r="K6356" s="7">
        <v>720</v>
      </c>
      <c r="L6356" s="164">
        <v>1</v>
      </c>
      <c r="M6356" s="16">
        <v>0</v>
      </c>
      <c r="N6356" s="13">
        <v>46204</v>
      </c>
    </row>
    <row r="6357" spans="1:14" x14ac:dyDescent="0.15">
      <c r="A6357" s="163" t="s">
        <v>512</v>
      </c>
      <c r="B6357" s="164">
        <v>10427</v>
      </c>
      <c r="C6357" s="163" t="s">
        <v>12</v>
      </c>
      <c r="D6357" s="164">
        <v>1</v>
      </c>
      <c r="E6357" s="7">
        <v>359</v>
      </c>
      <c r="F6357" s="7">
        <v>0</v>
      </c>
      <c r="G6357" s="7">
        <v>0</v>
      </c>
      <c r="H6357" s="7">
        <v>0</v>
      </c>
      <c r="I6357" s="7">
        <v>359</v>
      </c>
      <c r="J6357" s="7">
        <v>0</v>
      </c>
      <c r="K6357" s="7">
        <v>359</v>
      </c>
      <c r="L6357" s="164">
        <v>1</v>
      </c>
      <c r="M6357" s="16">
        <v>0</v>
      </c>
      <c r="N6357" s="13">
        <v>46204</v>
      </c>
    </row>
    <row r="6358" spans="1:14" x14ac:dyDescent="0.15">
      <c r="A6358" s="163" t="s">
        <v>739</v>
      </c>
      <c r="B6358" s="164">
        <v>10653</v>
      </c>
      <c r="C6358" s="163" t="s">
        <v>4</v>
      </c>
      <c r="D6358" s="164">
        <v>1</v>
      </c>
      <c r="E6358" s="7">
        <v>275</v>
      </c>
      <c r="F6358" s="7">
        <v>0</v>
      </c>
      <c r="G6358" s="7">
        <v>0</v>
      </c>
      <c r="H6358" s="7">
        <v>43.21</v>
      </c>
      <c r="I6358" s="7">
        <v>231.79</v>
      </c>
      <c r="J6358" s="7">
        <v>0</v>
      </c>
      <c r="K6358" s="7">
        <v>231.79</v>
      </c>
      <c r="L6358" s="164">
        <v>1</v>
      </c>
      <c r="M6358" s="16">
        <v>0</v>
      </c>
      <c r="N6358" s="13">
        <v>46204</v>
      </c>
    </row>
    <row r="6359" spans="1:14" x14ac:dyDescent="0.15">
      <c r="A6359" s="163" t="s">
        <v>627</v>
      </c>
      <c r="B6359" s="164">
        <v>10546</v>
      </c>
      <c r="C6359" s="163" t="s">
        <v>399</v>
      </c>
      <c r="D6359" s="164">
        <v>1</v>
      </c>
      <c r="E6359" s="7">
        <v>0</v>
      </c>
      <c r="F6359" s="7">
        <v>0</v>
      </c>
      <c r="G6359" s="7">
        <v>0</v>
      </c>
      <c r="H6359" s="7">
        <v>0</v>
      </c>
      <c r="I6359" s="7">
        <v>0</v>
      </c>
      <c r="J6359" s="7">
        <v>0</v>
      </c>
      <c r="K6359" s="7">
        <v>0</v>
      </c>
      <c r="L6359" s="164">
        <v>0</v>
      </c>
      <c r="M6359" s="16">
        <v>0</v>
      </c>
      <c r="N6359" s="13">
        <v>46204</v>
      </c>
    </row>
    <row r="6360" spans="1:14" x14ac:dyDescent="0.15">
      <c r="A6360" s="163" t="s">
        <v>463</v>
      </c>
      <c r="B6360" s="164">
        <v>10242</v>
      </c>
      <c r="C6360" s="163" t="s">
        <v>399</v>
      </c>
      <c r="D6360" s="164">
        <v>1</v>
      </c>
      <c r="E6360" s="7">
        <v>0</v>
      </c>
      <c r="F6360" s="7">
        <v>0</v>
      </c>
      <c r="G6360" s="7">
        <v>0</v>
      </c>
      <c r="H6360" s="7">
        <v>0</v>
      </c>
      <c r="I6360" s="7">
        <v>0</v>
      </c>
      <c r="J6360" s="7">
        <v>0</v>
      </c>
      <c r="K6360" s="7">
        <v>0</v>
      </c>
      <c r="L6360" s="164">
        <v>0</v>
      </c>
      <c r="M6360" s="16">
        <v>0</v>
      </c>
      <c r="N6360" s="13">
        <v>46204</v>
      </c>
    </row>
    <row r="6361" spans="1:14" x14ac:dyDescent="0.15">
      <c r="A6361" s="163" t="s">
        <v>935</v>
      </c>
      <c r="B6361" s="164">
        <v>10987</v>
      </c>
      <c r="C6361" s="163" t="s">
        <v>462</v>
      </c>
      <c r="D6361" s="164">
        <v>1</v>
      </c>
      <c r="E6361" s="7">
        <v>330</v>
      </c>
      <c r="F6361" s="7">
        <v>0</v>
      </c>
      <c r="G6361" s="7">
        <v>0</v>
      </c>
      <c r="H6361" s="7">
        <v>0</v>
      </c>
      <c r="I6361" s="7">
        <v>330</v>
      </c>
      <c r="J6361" s="7">
        <v>0</v>
      </c>
      <c r="K6361" s="7">
        <v>330</v>
      </c>
      <c r="L6361" s="164">
        <v>1</v>
      </c>
      <c r="M6361" s="16">
        <v>0</v>
      </c>
      <c r="N6361" s="13">
        <v>46204</v>
      </c>
    </row>
    <row r="6362" spans="1:14" x14ac:dyDescent="0.15">
      <c r="A6362" s="163" t="s">
        <v>433</v>
      </c>
      <c r="B6362" s="164">
        <v>10405</v>
      </c>
      <c r="C6362" s="163" t="s">
        <v>399</v>
      </c>
      <c r="D6362" s="164">
        <v>1</v>
      </c>
      <c r="E6362" s="7">
        <v>0</v>
      </c>
      <c r="F6362" s="7">
        <v>0</v>
      </c>
      <c r="G6362" s="7">
        <v>0</v>
      </c>
      <c r="H6362" s="7">
        <v>0</v>
      </c>
      <c r="I6362" s="7">
        <v>0</v>
      </c>
      <c r="J6362" s="7">
        <v>0</v>
      </c>
      <c r="K6362" s="7">
        <v>0</v>
      </c>
      <c r="L6362" s="164">
        <v>0</v>
      </c>
      <c r="M6362" s="16">
        <v>0</v>
      </c>
      <c r="N6362" s="13">
        <v>46204</v>
      </c>
    </row>
    <row r="6363" spans="1:14" x14ac:dyDescent="0.15">
      <c r="A6363" s="163" t="s">
        <v>427</v>
      </c>
      <c r="B6363" s="164">
        <v>10633</v>
      </c>
      <c r="C6363" s="163" t="s">
        <v>727</v>
      </c>
      <c r="D6363" s="164">
        <v>2</v>
      </c>
      <c r="E6363" s="7">
        <v>318</v>
      </c>
      <c r="F6363" s="7">
        <v>0</v>
      </c>
      <c r="G6363" s="7">
        <v>0</v>
      </c>
      <c r="H6363" s="7">
        <v>0</v>
      </c>
      <c r="I6363" s="7">
        <v>318</v>
      </c>
      <c r="J6363" s="7">
        <v>0</v>
      </c>
      <c r="K6363" s="7">
        <v>318</v>
      </c>
      <c r="L6363" s="164">
        <v>1</v>
      </c>
      <c r="M6363" s="16">
        <v>0</v>
      </c>
      <c r="N6363" s="13">
        <v>46204</v>
      </c>
    </row>
    <row r="6364" spans="1:14" x14ac:dyDescent="0.15">
      <c r="A6364" s="163" t="s">
        <v>500</v>
      </c>
      <c r="B6364" s="164">
        <v>10494</v>
      </c>
      <c r="C6364" s="163" t="s">
        <v>98</v>
      </c>
      <c r="D6364" s="164">
        <v>2</v>
      </c>
      <c r="E6364" s="7">
        <v>76</v>
      </c>
      <c r="F6364" s="7">
        <v>0</v>
      </c>
      <c r="G6364" s="7">
        <v>0</v>
      </c>
      <c r="H6364" s="7">
        <v>6.63</v>
      </c>
      <c r="I6364" s="7">
        <v>69.37</v>
      </c>
      <c r="J6364" s="7">
        <v>0</v>
      </c>
      <c r="K6364" s="7">
        <v>69.37</v>
      </c>
      <c r="L6364" s="164">
        <v>1</v>
      </c>
      <c r="M6364" s="16">
        <v>0</v>
      </c>
      <c r="N6364" s="13">
        <v>46204</v>
      </c>
    </row>
    <row r="6365" spans="1:14" x14ac:dyDescent="0.15">
      <c r="A6365" s="163" t="s">
        <v>936</v>
      </c>
      <c r="B6365" s="164">
        <v>10777</v>
      </c>
      <c r="C6365" s="163" t="s">
        <v>399</v>
      </c>
      <c r="D6365" s="164">
        <v>1</v>
      </c>
      <c r="E6365" s="7">
        <v>0</v>
      </c>
      <c r="F6365" s="7">
        <v>0</v>
      </c>
      <c r="G6365" s="7">
        <v>0</v>
      </c>
      <c r="H6365" s="7">
        <v>0</v>
      </c>
      <c r="I6365" s="7">
        <v>0</v>
      </c>
      <c r="J6365" s="7">
        <v>0</v>
      </c>
      <c r="K6365" s="7">
        <v>0</v>
      </c>
      <c r="L6365" s="164">
        <v>0</v>
      </c>
      <c r="M6365" s="16">
        <v>0</v>
      </c>
      <c r="N6365" s="13">
        <v>46204</v>
      </c>
    </row>
    <row r="6366" spans="1:14" x14ac:dyDescent="0.15">
      <c r="A6366" s="163" t="s">
        <v>874</v>
      </c>
      <c r="B6366" s="164">
        <v>10746</v>
      </c>
      <c r="C6366" s="163" t="s">
        <v>727</v>
      </c>
      <c r="D6366" s="164">
        <v>1</v>
      </c>
      <c r="E6366" s="7">
        <v>209</v>
      </c>
      <c r="F6366" s="7">
        <v>0</v>
      </c>
      <c r="G6366" s="7">
        <v>0</v>
      </c>
      <c r="H6366" s="7">
        <v>0</v>
      </c>
      <c r="I6366" s="7">
        <v>209</v>
      </c>
      <c r="J6366" s="7">
        <v>0</v>
      </c>
      <c r="K6366" s="7">
        <v>209</v>
      </c>
      <c r="L6366" s="164">
        <v>1</v>
      </c>
      <c r="M6366" s="16">
        <v>0</v>
      </c>
      <c r="N6366" s="13">
        <v>46204</v>
      </c>
    </row>
    <row r="6367" spans="1:14" x14ac:dyDescent="0.15">
      <c r="A6367" s="163" t="s">
        <v>901</v>
      </c>
      <c r="B6367" s="164">
        <v>10924</v>
      </c>
      <c r="C6367" s="163" t="s">
        <v>727</v>
      </c>
      <c r="D6367" s="164">
        <v>2</v>
      </c>
      <c r="E6367" s="7">
        <v>318</v>
      </c>
      <c r="F6367" s="7">
        <v>0</v>
      </c>
      <c r="G6367" s="7">
        <v>0</v>
      </c>
      <c r="H6367" s="7">
        <v>0</v>
      </c>
      <c r="I6367" s="7">
        <v>318</v>
      </c>
      <c r="J6367" s="7">
        <v>0</v>
      </c>
      <c r="K6367" s="7">
        <v>318</v>
      </c>
      <c r="L6367" s="164">
        <v>1</v>
      </c>
      <c r="M6367" s="16">
        <v>0</v>
      </c>
      <c r="N6367" s="13">
        <v>46204</v>
      </c>
    </row>
    <row r="6368" spans="1:14" x14ac:dyDescent="0.15">
      <c r="A6368" s="163" t="s">
        <v>937</v>
      </c>
      <c r="B6368" s="164">
        <v>1064100</v>
      </c>
      <c r="C6368" s="163" t="s">
        <v>399</v>
      </c>
      <c r="D6368" s="164">
        <v>1</v>
      </c>
      <c r="E6368" s="7">
        <v>0</v>
      </c>
      <c r="F6368" s="7">
        <v>0</v>
      </c>
      <c r="G6368" s="7">
        <v>0</v>
      </c>
      <c r="H6368" s="7">
        <v>0</v>
      </c>
      <c r="I6368" s="7">
        <v>0</v>
      </c>
      <c r="J6368" s="7">
        <v>0</v>
      </c>
      <c r="K6368" s="7">
        <v>0</v>
      </c>
      <c r="L6368" s="164">
        <v>0</v>
      </c>
      <c r="M6368" s="16">
        <v>0</v>
      </c>
      <c r="N6368" s="13">
        <v>46204</v>
      </c>
    </row>
    <row r="6369" spans="1:14" x14ac:dyDescent="0.15">
      <c r="A6369" s="163" t="s">
        <v>474</v>
      </c>
      <c r="B6369" s="164">
        <v>10527</v>
      </c>
      <c r="C6369" s="163" t="s">
        <v>462</v>
      </c>
      <c r="D6369" s="164">
        <v>1</v>
      </c>
      <c r="E6369" s="7">
        <v>299</v>
      </c>
      <c r="F6369" s="7">
        <v>0</v>
      </c>
      <c r="G6369" s="7">
        <v>0</v>
      </c>
      <c r="H6369" s="7">
        <v>0</v>
      </c>
      <c r="I6369" s="7">
        <v>299</v>
      </c>
      <c r="J6369" s="7">
        <v>0</v>
      </c>
      <c r="K6369" s="7">
        <v>299</v>
      </c>
      <c r="L6369" s="164">
        <v>1</v>
      </c>
      <c r="M6369" s="16">
        <v>0</v>
      </c>
      <c r="N6369" s="13">
        <v>46204</v>
      </c>
    </row>
    <row r="6370" spans="1:14" x14ac:dyDescent="0.15">
      <c r="A6370" s="163" t="s">
        <v>501</v>
      </c>
      <c r="B6370" s="164">
        <v>10450</v>
      </c>
      <c r="C6370" s="163" t="s">
        <v>38</v>
      </c>
      <c r="D6370" s="164">
        <v>1</v>
      </c>
      <c r="E6370" s="7">
        <v>470</v>
      </c>
      <c r="F6370" s="7">
        <v>0</v>
      </c>
      <c r="G6370" s="7">
        <v>0</v>
      </c>
      <c r="H6370" s="7">
        <v>0</v>
      </c>
      <c r="I6370" s="7">
        <v>470</v>
      </c>
      <c r="J6370" s="7">
        <v>0</v>
      </c>
      <c r="K6370" s="7">
        <v>470</v>
      </c>
      <c r="L6370" s="164">
        <v>1</v>
      </c>
      <c r="M6370" s="16">
        <v>0</v>
      </c>
      <c r="N6370" s="13">
        <v>46205</v>
      </c>
    </row>
    <row r="6371" spans="1:14" x14ac:dyDescent="0.15">
      <c r="A6371" s="163" t="s">
        <v>945</v>
      </c>
      <c r="B6371" s="164">
        <v>10241</v>
      </c>
      <c r="C6371" s="163" t="s">
        <v>38</v>
      </c>
      <c r="D6371" s="164">
        <v>1</v>
      </c>
      <c r="E6371" s="7">
        <v>595</v>
      </c>
      <c r="F6371" s="7">
        <v>0</v>
      </c>
      <c r="G6371" s="7">
        <v>0</v>
      </c>
      <c r="H6371" s="7">
        <v>0</v>
      </c>
      <c r="I6371" s="7">
        <v>595</v>
      </c>
      <c r="J6371" s="7">
        <v>0</v>
      </c>
      <c r="K6371" s="7">
        <v>595</v>
      </c>
      <c r="L6371" s="164">
        <v>1</v>
      </c>
      <c r="M6371" s="16">
        <v>0</v>
      </c>
      <c r="N6371" s="13">
        <v>46205</v>
      </c>
    </row>
    <row r="6372" spans="1:14" x14ac:dyDescent="0.15">
      <c r="A6372" s="163" t="s">
        <v>638</v>
      </c>
      <c r="B6372" s="164">
        <v>10469</v>
      </c>
      <c r="C6372" s="163" t="s">
        <v>38</v>
      </c>
      <c r="D6372" s="164">
        <v>1</v>
      </c>
      <c r="E6372" s="7">
        <v>555</v>
      </c>
      <c r="F6372" s="7">
        <v>0</v>
      </c>
      <c r="G6372" s="7">
        <v>0</v>
      </c>
      <c r="H6372" s="7">
        <v>0</v>
      </c>
      <c r="I6372" s="7">
        <v>555</v>
      </c>
      <c r="J6372" s="7">
        <v>0</v>
      </c>
      <c r="K6372" s="7">
        <v>555</v>
      </c>
      <c r="L6372" s="164">
        <v>1</v>
      </c>
      <c r="M6372" s="16">
        <v>0</v>
      </c>
      <c r="N6372" s="13">
        <v>46205</v>
      </c>
    </row>
    <row r="6373" spans="1:14" x14ac:dyDescent="0.15">
      <c r="A6373" s="163" t="s">
        <v>517</v>
      </c>
      <c r="B6373" s="164">
        <v>10070</v>
      </c>
      <c r="C6373" s="163" t="s">
        <v>481</v>
      </c>
      <c r="D6373" s="164">
        <v>1</v>
      </c>
      <c r="E6373" s="7">
        <v>275</v>
      </c>
      <c r="F6373" s="7">
        <v>0</v>
      </c>
      <c r="G6373" s="7">
        <v>0</v>
      </c>
      <c r="H6373" s="7">
        <v>34.85</v>
      </c>
      <c r="I6373" s="7">
        <v>240.15</v>
      </c>
      <c r="J6373" s="7">
        <v>0</v>
      </c>
      <c r="K6373" s="7">
        <v>240.15</v>
      </c>
      <c r="L6373" s="164">
        <v>1</v>
      </c>
      <c r="M6373" s="16">
        <v>0</v>
      </c>
      <c r="N6373" s="13">
        <v>46205</v>
      </c>
    </row>
    <row r="6374" spans="1:14" x14ac:dyDescent="0.15">
      <c r="A6374" s="163" t="s">
        <v>480</v>
      </c>
      <c r="B6374" s="164">
        <v>10225</v>
      </c>
      <c r="C6374" s="163" t="s">
        <v>481</v>
      </c>
      <c r="D6374" s="164">
        <v>1</v>
      </c>
      <c r="E6374" s="7">
        <v>255</v>
      </c>
      <c r="F6374" s="7">
        <v>0</v>
      </c>
      <c r="G6374" s="7">
        <v>0</v>
      </c>
      <c r="H6374" s="7">
        <v>26</v>
      </c>
      <c r="I6374" s="7">
        <v>229</v>
      </c>
      <c r="J6374" s="7">
        <v>0</v>
      </c>
      <c r="K6374" s="7">
        <v>229</v>
      </c>
      <c r="L6374" s="164">
        <v>1</v>
      </c>
      <c r="M6374" s="16">
        <v>0</v>
      </c>
      <c r="N6374" s="13">
        <v>46205</v>
      </c>
    </row>
    <row r="6375" spans="1:14" x14ac:dyDescent="0.15">
      <c r="A6375" s="163" t="s">
        <v>946</v>
      </c>
      <c r="B6375" s="164">
        <v>10067</v>
      </c>
      <c r="C6375" s="163" t="s">
        <v>481</v>
      </c>
      <c r="D6375" s="164">
        <v>1</v>
      </c>
      <c r="E6375" s="7">
        <v>275</v>
      </c>
      <c r="F6375" s="7">
        <v>0</v>
      </c>
      <c r="G6375" s="7">
        <v>0</v>
      </c>
      <c r="H6375" s="7">
        <v>0</v>
      </c>
      <c r="I6375" s="7">
        <v>275</v>
      </c>
      <c r="J6375" s="7">
        <v>0</v>
      </c>
      <c r="K6375" s="7">
        <v>275</v>
      </c>
      <c r="L6375" s="164">
        <v>1</v>
      </c>
      <c r="M6375" s="16">
        <v>0</v>
      </c>
      <c r="N6375" s="13">
        <v>46205</v>
      </c>
    </row>
    <row r="6376" spans="1:14" x14ac:dyDescent="0.15">
      <c r="A6376" s="163" t="s">
        <v>576</v>
      </c>
      <c r="B6376" s="164">
        <v>10111</v>
      </c>
      <c r="C6376" s="163" t="s">
        <v>483</v>
      </c>
      <c r="D6376" s="164">
        <v>2</v>
      </c>
      <c r="E6376" s="7">
        <v>710</v>
      </c>
      <c r="F6376" s="7">
        <v>0</v>
      </c>
      <c r="G6376" s="7">
        <v>0</v>
      </c>
      <c r="H6376" s="7">
        <v>0</v>
      </c>
      <c r="I6376" s="7">
        <v>710</v>
      </c>
      <c r="J6376" s="7">
        <v>0</v>
      </c>
      <c r="K6376" s="7">
        <v>710</v>
      </c>
      <c r="L6376" s="164">
        <v>1</v>
      </c>
      <c r="M6376" s="16">
        <v>0</v>
      </c>
      <c r="N6376" s="13">
        <v>46205</v>
      </c>
    </row>
    <row r="6377" spans="1:14" x14ac:dyDescent="0.15">
      <c r="A6377" s="163" t="s">
        <v>487</v>
      </c>
      <c r="B6377" s="164">
        <v>10442</v>
      </c>
      <c r="C6377" s="163" t="s">
        <v>99</v>
      </c>
      <c r="D6377" s="164">
        <v>1</v>
      </c>
      <c r="E6377" s="7">
        <v>83</v>
      </c>
      <c r="F6377" s="7">
        <v>0</v>
      </c>
      <c r="G6377" s="7">
        <v>0</v>
      </c>
      <c r="H6377" s="7">
        <v>0</v>
      </c>
      <c r="I6377" s="7">
        <v>83</v>
      </c>
      <c r="J6377" s="7">
        <v>0</v>
      </c>
      <c r="K6377" s="7">
        <v>83</v>
      </c>
      <c r="L6377" s="164">
        <v>1</v>
      </c>
      <c r="M6377" s="16">
        <v>0</v>
      </c>
      <c r="N6377" s="13">
        <v>46205</v>
      </c>
    </row>
    <row r="6378" spans="1:14" x14ac:dyDescent="0.15">
      <c r="A6378" s="163" t="s">
        <v>489</v>
      </c>
      <c r="B6378" s="164">
        <v>10445</v>
      </c>
      <c r="C6378" s="163" t="s">
        <v>99</v>
      </c>
      <c r="D6378" s="164">
        <v>1</v>
      </c>
      <c r="E6378" s="7">
        <v>195</v>
      </c>
      <c r="F6378" s="7">
        <v>0</v>
      </c>
      <c r="G6378" s="7">
        <v>0</v>
      </c>
      <c r="H6378" s="7">
        <v>0</v>
      </c>
      <c r="I6378" s="7">
        <v>195</v>
      </c>
      <c r="J6378" s="7">
        <v>0</v>
      </c>
      <c r="K6378" s="7">
        <v>195</v>
      </c>
      <c r="L6378" s="164">
        <v>1</v>
      </c>
      <c r="M6378" s="16">
        <v>0</v>
      </c>
      <c r="N6378" s="13">
        <v>46205</v>
      </c>
    </row>
    <row r="6379" spans="1:14" x14ac:dyDescent="0.15">
      <c r="A6379" s="163" t="s">
        <v>525</v>
      </c>
      <c r="B6379" s="164">
        <v>10214</v>
      </c>
      <c r="C6379" s="163" t="s">
        <v>491</v>
      </c>
      <c r="D6379" s="164">
        <v>1</v>
      </c>
      <c r="E6379" s="7">
        <v>265</v>
      </c>
      <c r="F6379" s="7">
        <v>0</v>
      </c>
      <c r="G6379" s="7">
        <v>0</v>
      </c>
      <c r="H6379" s="7">
        <v>0</v>
      </c>
      <c r="I6379" s="7">
        <v>265</v>
      </c>
      <c r="J6379" s="7">
        <v>0</v>
      </c>
      <c r="K6379" s="7">
        <v>265</v>
      </c>
      <c r="L6379" s="164">
        <v>1</v>
      </c>
      <c r="M6379" s="16">
        <v>0</v>
      </c>
      <c r="N6379" s="13">
        <v>46205</v>
      </c>
    </row>
    <row r="6380" spans="1:14" x14ac:dyDescent="0.15">
      <c r="A6380" s="163" t="s">
        <v>490</v>
      </c>
      <c r="B6380" s="164">
        <v>10223</v>
      </c>
      <c r="C6380" s="163" t="s">
        <v>491</v>
      </c>
      <c r="D6380" s="164">
        <v>2</v>
      </c>
      <c r="E6380" s="7">
        <v>550</v>
      </c>
      <c r="F6380" s="7">
        <v>0</v>
      </c>
      <c r="G6380" s="7">
        <v>0</v>
      </c>
      <c r="H6380" s="7">
        <v>0</v>
      </c>
      <c r="I6380" s="7">
        <v>550</v>
      </c>
      <c r="J6380" s="7">
        <v>0</v>
      </c>
      <c r="K6380" s="7">
        <v>550</v>
      </c>
      <c r="L6380" s="164">
        <v>1</v>
      </c>
      <c r="M6380" s="16">
        <v>0</v>
      </c>
      <c r="N6380" s="13">
        <v>46205</v>
      </c>
    </row>
    <row r="6381" spans="1:14" x14ac:dyDescent="0.15">
      <c r="A6381" s="163" t="s">
        <v>492</v>
      </c>
      <c r="B6381" s="164">
        <v>10216</v>
      </c>
      <c r="C6381" s="163" t="s">
        <v>491</v>
      </c>
      <c r="D6381" s="164">
        <v>1</v>
      </c>
      <c r="E6381" s="7">
        <v>245</v>
      </c>
      <c r="F6381" s="7">
        <v>0</v>
      </c>
      <c r="G6381" s="7">
        <v>0</v>
      </c>
      <c r="H6381" s="7">
        <v>14.58</v>
      </c>
      <c r="I6381" s="7">
        <v>230.42</v>
      </c>
      <c r="J6381" s="7">
        <v>0</v>
      </c>
      <c r="K6381" s="7">
        <v>230.42</v>
      </c>
      <c r="L6381" s="164">
        <v>1</v>
      </c>
      <c r="M6381" s="16">
        <v>0</v>
      </c>
      <c r="N6381" s="13">
        <v>46205</v>
      </c>
    </row>
    <row r="6382" spans="1:14" x14ac:dyDescent="0.15">
      <c r="A6382" s="163" t="s">
        <v>493</v>
      </c>
      <c r="B6382" s="164">
        <v>10264</v>
      </c>
      <c r="C6382" s="163" t="s">
        <v>9</v>
      </c>
      <c r="D6382" s="164">
        <v>2</v>
      </c>
      <c r="E6382" s="7">
        <v>380</v>
      </c>
      <c r="F6382" s="7">
        <v>0</v>
      </c>
      <c r="G6382" s="7">
        <v>0</v>
      </c>
      <c r="H6382" s="7">
        <v>0</v>
      </c>
      <c r="I6382" s="7">
        <v>380</v>
      </c>
      <c r="J6382" s="7">
        <v>0</v>
      </c>
      <c r="K6382" s="7">
        <v>380</v>
      </c>
      <c r="L6382" s="164">
        <v>1</v>
      </c>
      <c r="M6382" s="16">
        <v>0</v>
      </c>
      <c r="N6382" s="13">
        <v>46205</v>
      </c>
    </row>
    <row r="6383" spans="1:14" x14ac:dyDescent="0.15">
      <c r="A6383" s="163" t="s">
        <v>768</v>
      </c>
      <c r="B6383" s="164">
        <v>10369</v>
      </c>
      <c r="C6383" s="163" t="s">
        <v>9</v>
      </c>
      <c r="D6383" s="164">
        <v>1</v>
      </c>
      <c r="E6383" s="7">
        <v>225</v>
      </c>
      <c r="F6383" s="7">
        <v>0</v>
      </c>
      <c r="G6383" s="7">
        <v>0</v>
      </c>
      <c r="H6383" s="7">
        <v>0</v>
      </c>
      <c r="I6383" s="7">
        <v>225</v>
      </c>
      <c r="J6383" s="7">
        <v>0</v>
      </c>
      <c r="K6383" s="7">
        <v>225</v>
      </c>
      <c r="L6383" s="164">
        <v>1</v>
      </c>
      <c r="M6383" s="16">
        <v>0</v>
      </c>
      <c r="N6383" s="13">
        <v>46205</v>
      </c>
    </row>
    <row r="6384" spans="1:14" x14ac:dyDescent="0.15">
      <c r="A6384" s="163" t="s">
        <v>526</v>
      </c>
      <c r="B6384" s="164">
        <v>10363</v>
      </c>
      <c r="C6384" s="163" t="s">
        <v>9</v>
      </c>
      <c r="D6384" s="164">
        <v>1</v>
      </c>
      <c r="E6384" s="7">
        <v>265</v>
      </c>
      <c r="F6384" s="7">
        <v>0</v>
      </c>
      <c r="G6384" s="7">
        <v>0</v>
      </c>
      <c r="H6384" s="7">
        <v>0</v>
      </c>
      <c r="I6384" s="7">
        <v>265</v>
      </c>
      <c r="J6384" s="7">
        <v>0</v>
      </c>
      <c r="K6384" s="7">
        <v>265</v>
      </c>
      <c r="L6384" s="164">
        <v>1</v>
      </c>
      <c r="M6384" s="16">
        <v>0</v>
      </c>
      <c r="N6384" s="13">
        <v>46205</v>
      </c>
    </row>
    <row r="6385" spans="1:14" x14ac:dyDescent="0.15">
      <c r="A6385" s="163" t="s">
        <v>509</v>
      </c>
      <c r="B6385" s="164">
        <v>10364</v>
      </c>
      <c r="C6385" s="163" t="s">
        <v>9</v>
      </c>
      <c r="D6385" s="164">
        <v>2</v>
      </c>
      <c r="E6385" s="7">
        <v>660</v>
      </c>
      <c r="F6385" s="7">
        <v>0</v>
      </c>
      <c r="G6385" s="7">
        <v>0</v>
      </c>
      <c r="H6385" s="7">
        <v>0</v>
      </c>
      <c r="I6385" s="7">
        <v>660</v>
      </c>
      <c r="J6385" s="7">
        <v>0</v>
      </c>
      <c r="K6385" s="7">
        <v>660</v>
      </c>
      <c r="L6385" s="164">
        <v>1</v>
      </c>
      <c r="M6385" s="16">
        <v>0</v>
      </c>
      <c r="N6385" s="13">
        <v>46205</v>
      </c>
    </row>
    <row r="6386" spans="1:14" x14ac:dyDescent="0.15">
      <c r="A6386" s="163" t="s">
        <v>947</v>
      </c>
      <c r="B6386" s="164">
        <v>10923</v>
      </c>
      <c r="C6386" s="163" t="s">
        <v>948</v>
      </c>
      <c r="D6386" s="164">
        <v>1</v>
      </c>
      <c r="E6386" s="7">
        <v>159</v>
      </c>
      <c r="F6386" s="7">
        <v>0</v>
      </c>
      <c r="G6386" s="7">
        <v>0</v>
      </c>
      <c r="H6386" s="7">
        <v>0</v>
      </c>
      <c r="I6386" s="7">
        <v>159</v>
      </c>
      <c r="J6386" s="7">
        <v>0</v>
      </c>
      <c r="K6386" s="7">
        <v>159</v>
      </c>
      <c r="L6386" s="164">
        <v>1</v>
      </c>
      <c r="M6386" s="16">
        <v>0</v>
      </c>
      <c r="N6386" s="13">
        <v>46205</v>
      </c>
    </row>
    <row r="6387" spans="1:14" x14ac:dyDescent="0.15">
      <c r="A6387" s="163" t="s">
        <v>949</v>
      </c>
      <c r="B6387" s="164">
        <v>10633</v>
      </c>
      <c r="C6387" s="163" t="s">
        <v>948</v>
      </c>
      <c r="D6387" s="164">
        <v>1</v>
      </c>
      <c r="E6387" s="7">
        <v>159</v>
      </c>
      <c r="F6387" s="7">
        <v>0</v>
      </c>
      <c r="G6387" s="7">
        <v>0</v>
      </c>
      <c r="H6387" s="7">
        <v>0</v>
      </c>
      <c r="I6387" s="7">
        <v>159</v>
      </c>
      <c r="J6387" s="7">
        <v>0</v>
      </c>
      <c r="K6387" s="7">
        <v>159</v>
      </c>
      <c r="L6387" s="164">
        <v>1</v>
      </c>
      <c r="M6387" s="16">
        <v>0</v>
      </c>
      <c r="N6387" s="13">
        <v>46205</v>
      </c>
    </row>
    <row r="6388" spans="1:14" x14ac:dyDescent="0.15">
      <c r="A6388" s="163" t="s">
        <v>950</v>
      </c>
      <c r="B6388" s="164">
        <v>10746</v>
      </c>
      <c r="C6388" s="163" t="s">
        <v>948</v>
      </c>
      <c r="D6388" s="164">
        <v>1</v>
      </c>
      <c r="E6388" s="7">
        <v>209</v>
      </c>
      <c r="F6388" s="7">
        <v>0</v>
      </c>
      <c r="G6388" s="7">
        <v>0</v>
      </c>
      <c r="H6388" s="7">
        <v>0</v>
      </c>
      <c r="I6388" s="7">
        <v>209</v>
      </c>
      <c r="J6388" s="7">
        <v>0</v>
      </c>
      <c r="K6388" s="7">
        <v>209</v>
      </c>
      <c r="L6388" s="164">
        <v>1</v>
      </c>
      <c r="M6388" s="16">
        <v>0</v>
      </c>
      <c r="N6388" s="13">
        <v>46205</v>
      </c>
    </row>
    <row r="6389" spans="1:14" x14ac:dyDescent="0.15">
      <c r="A6389" s="163" t="s">
        <v>951</v>
      </c>
      <c r="B6389" s="164">
        <v>10754</v>
      </c>
      <c r="C6389" s="163" t="s">
        <v>948</v>
      </c>
      <c r="D6389" s="164">
        <v>1</v>
      </c>
      <c r="E6389" s="7">
        <v>209</v>
      </c>
      <c r="F6389" s="7">
        <v>0</v>
      </c>
      <c r="G6389" s="7">
        <v>0</v>
      </c>
      <c r="H6389" s="7">
        <v>0</v>
      </c>
      <c r="I6389" s="7">
        <v>209</v>
      </c>
      <c r="J6389" s="7">
        <v>0</v>
      </c>
      <c r="K6389" s="7">
        <v>209</v>
      </c>
      <c r="L6389" s="164">
        <v>1</v>
      </c>
      <c r="M6389" s="16">
        <v>0</v>
      </c>
      <c r="N6389" s="13">
        <v>46205</v>
      </c>
    </row>
    <row r="6390" spans="1:14" x14ac:dyDescent="0.15">
      <c r="A6390" s="163" t="s">
        <v>952</v>
      </c>
      <c r="B6390" s="164">
        <v>10924</v>
      </c>
      <c r="C6390" s="163" t="s">
        <v>948</v>
      </c>
      <c r="D6390" s="164">
        <v>1</v>
      </c>
      <c r="E6390" s="7">
        <v>159</v>
      </c>
      <c r="F6390" s="7">
        <v>0</v>
      </c>
      <c r="G6390" s="7">
        <v>0</v>
      </c>
      <c r="H6390" s="7">
        <v>0</v>
      </c>
      <c r="I6390" s="7">
        <v>159</v>
      </c>
      <c r="J6390" s="7">
        <v>0</v>
      </c>
      <c r="K6390" s="7">
        <v>159</v>
      </c>
      <c r="L6390" s="164">
        <v>1</v>
      </c>
      <c r="M6390" s="16">
        <v>0</v>
      </c>
      <c r="N6390" s="13">
        <v>46205</v>
      </c>
    </row>
    <row r="6391" spans="1:14" x14ac:dyDescent="0.15">
      <c r="A6391" s="163" t="s">
        <v>953</v>
      </c>
      <c r="B6391" s="164">
        <v>10632</v>
      </c>
      <c r="C6391" s="163" t="s">
        <v>948</v>
      </c>
      <c r="D6391" s="164">
        <v>2</v>
      </c>
      <c r="E6391" s="7">
        <v>318</v>
      </c>
      <c r="F6391" s="7">
        <v>0</v>
      </c>
      <c r="G6391" s="7">
        <v>0</v>
      </c>
      <c r="H6391" s="7">
        <v>20.149999999999999</v>
      </c>
      <c r="I6391" s="7">
        <v>297.85000000000002</v>
      </c>
      <c r="J6391" s="7">
        <v>0</v>
      </c>
      <c r="K6391" s="7">
        <v>297.85000000000002</v>
      </c>
      <c r="L6391" s="164">
        <v>1</v>
      </c>
      <c r="M6391" s="16">
        <v>0</v>
      </c>
      <c r="N6391" s="13">
        <v>46205</v>
      </c>
    </row>
    <row r="6392" spans="1:14" x14ac:dyDescent="0.15">
      <c r="A6392" s="163" t="s">
        <v>510</v>
      </c>
      <c r="B6392" s="164">
        <v>10043</v>
      </c>
      <c r="C6392" s="163" t="s">
        <v>19</v>
      </c>
      <c r="D6392" s="164">
        <v>1</v>
      </c>
      <c r="E6392" s="7">
        <v>310</v>
      </c>
      <c r="F6392" s="7">
        <v>0</v>
      </c>
      <c r="G6392" s="7">
        <v>0</v>
      </c>
      <c r="H6392" s="7">
        <v>0</v>
      </c>
      <c r="I6392" s="7">
        <v>310</v>
      </c>
      <c r="J6392" s="7">
        <v>0</v>
      </c>
      <c r="K6392" s="7">
        <v>310</v>
      </c>
      <c r="L6392" s="164">
        <v>1</v>
      </c>
      <c r="M6392" s="16">
        <v>0</v>
      </c>
      <c r="N6392" s="13">
        <v>46205</v>
      </c>
    </row>
    <row r="6393" spans="1:14" x14ac:dyDescent="0.15">
      <c r="A6393" s="163" t="s">
        <v>529</v>
      </c>
      <c r="B6393" s="164">
        <v>10353</v>
      </c>
      <c r="C6393" s="163" t="s">
        <v>19</v>
      </c>
      <c r="D6393" s="164">
        <v>1</v>
      </c>
      <c r="E6393" s="7">
        <v>350</v>
      </c>
      <c r="F6393" s="7">
        <v>0</v>
      </c>
      <c r="G6393" s="7">
        <v>0</v>
      </c>
      <c r="H6393" s="7">
        <v>0</v>
      </c>
      <c r="I6393" s="7">
        <v>350</v>
      </c>
      <c r="J6393" s="7">
        <v>0</v>
      </c>
      <c r="K6393" s="7">
        <v>350</v>
      </c>
      <c r="L6393" s="164">
        <v>1</v>
      </c>
      <c r="M6393" s="16">
        <v>0</v>
      </c>
      <c r="N6393" s="13">
        <v>46205</v>
      </c>
    </row>
    <row r="6394" spans="1:14" x14ac:dyDescent="0.15">
      <c r="A6394" s="163" t="s">
        <v>496</v>
      </c>
      <c r="B6394" s="164">
        <v>10360</v>
      </c>
      <c r="C6394" s="163" t="s">
        <v>19</v>
      </c>
      <c r="D6394" s="164">
        <v>2</v>
      </c>
      <c r="E6394" s="7">
        <v>770</v>
      </c>
      <c r="F6394" s="7">
        <v>0</v>
      </c>
      <c r="G6394" s="7">
        <v>0</v>
      </c>
      <c r="H6394" s="7">
        <v>0</v>
      </c>
      <c r="I6394" s="7">
        <v>770</v>
      </c>
      <c r="J6394" s="7">
        <v>0</v>
      </c>
      <c r="K6394" s="7">
        <v>770</v>
      </c>
      <c r="L6394" s="164">
        <v>1</v>
      </c>
      <c r="M6394" s="16">
        <v>0</v>
      </c>
      <c r="N6394" s="13">
        <v>46205</v>
      </c>
    </row>
    <row r="6395" spans="1:14" x14ac:dyDescent="0.15">
      <c r="A6395" s="163" t="s">
        <v>498</v>
      </c>
      <c r="B6395" s="164">
        <v>10356</v>
      </c>
      <c r="C6395" s="163" t="s">
        <v>19</v>
      </c>
      <c r="D6395" s="164">
        <v>1</v>
      </c>
      <c r="E6395" s="7">
        <v>360</v>
      </c>
      <c r="F6395" s="7">
        <v>0</v>
      </c>
      <c r="G6395" s="7">
        <v>0</v>
      </c>
      <c r="H6395" s="7">
        <v>21.42</v>
      </c>
      <c r="I6395" s="7">
        <v>338.58</v>
      </c>
      <c r="J6395" s="7">
        <v>0</v>
      </c>
      <c r="K6395" s="7">
        <v>338.58</v>
      </c>
      <c r="L6395" s="164">
        <v>1</v>
      </c>
      <c r="M6395" s="16">
        <v>0</v>
      </c>
      <c r="N6395" s="13">
        <v>46205</v>
      </c>
    </row>
    <row r="6396" spans="1:14" x14ac:dyDescent="0.15">
      <c r="A6396" s="163" t="s">
        <v>564</v>
      </c>
      <c r="B6396" s="164">
        <v>10037</v>
      </c>
      <c r="C6396" s="163" t="s">
        <v>4</v>
      </c>
      <c r="D6396" s="164">
        <v>1</v>
      </c>
      <c r="E6396" s="7">
        <v>385</v>
      </c>
      <c r="F6396" s="7">
        <v>0</v>
      </c>
      <c r="G6396" s="7">
        <v>0</v>
      </c>
      <c r="H6396" s="7">
        <v>0</v>
      </c>
      <c r="I6396" s="7">
        <v>385</v>
      </c>
      <c r="J6396" s="7">
        <v>0</v>
      </c>
      <c r="K6396" s="7">
        <v>385</v>
      </c>
      <c r="L6396" s="164">
        <v>1</v>
      </c>
      <c r="M6396" s="16">
        <v>0</v>
      </c>
      <c r="N6396" s="13">
        <v>46205</v>
      </c>
    </row>
    <row r="6397" spans="1:14" x14ac:dyDescent="0.15">
      <c r="A6397" s="163" t="s">
        <v>613</v>
      </c>
      <c r="B6397" s="164">
        <v>10493</v>
      </c>
      <c r="C6397" s="163" t="s">
        <v>98</v>
      </c>
      <c r="D6397" s="164">
        <v>2</v>
      </c>
      <c r="E6397" s="7">
        <v>116</v>
      </c>
      <c r="F6397" s="7">
        <v>0</v>
      </c>
      <c r="G6397" s="7">
        <v>0</v>
      </c>
      <c r="H6397" s="7">
        <v>0</v>
      </c>
      <c r="I6397" s="7">
        <v>116</v>
      </c>
      <c r="J6397" s="7">
        <v>0</v>
      </c>
      <c r="K6397" s="7">
        <v>116</v>
      </c>
      <c r="L6397" s="164">
        <v>1</v>
      </c>
      <c r="M6397" s="16">
        <v>0</v>
      </c>
      <c r="N6397" s="13">
        <v>46205</v>
      </c>
    </row>
    <row r="6398" spans="1:14" x14ac:dyDescent="0.15">
      <c r="A6398" s="163" t="s">
        <v>501</v>
      </c>
      <c r="B6398" s="164">
        <v>10450</v>
      </c>
      <c r="C6398" s="163" t="s">
        <v>38</v>
      </c>
      <c r="D6398" s="164">
        <v>1</v>
      </c>
      <c r="E6398" s="7">
        <v>470</v>
      </c>
      <c r="F6398" s="7">
        <v>0</v>
      </c>
      <c r="G6398" s="7">
        <v>0</v>
      </c>
      <c r="H6398" s="7">
        <v>0</v>
      </c>
      <c r="I6398" s="7">
        <v>470</v>
      </c>
      <c r="J6398" s="7">
        <v>0</v>
      </c>
      <c r="K6398" s="7">
        <v>470</v>
      </c>
      <c r="L6398" s="164">
        <v>1</v>
      </c>
      <c r="M6398" s="16">
        <v>0</v>
      </c>
      <c r="N6398" s="13">
        <v>46206</v>
      </c>
    </row>
    <row r="6399" spans="1:14" x14ac:dyDescent="0.15">
      <c r="A6399" s="163" t="s">
        <v>592</v>
      </c>
      <c r="B6399" s="164">
        <v>10453</v>
      </c>
      <c r="C6399" s="163" t="s">
        <v>38</v>
      </c>
      <c r="D6399" s="164">
        <v>1</v>
      </c>
      <c r="E6399" s="7">
        <v>370</v>
      </c>
      <c r="F6399" s="7">
        <v>0</v>
      </c>
      <c r="G6399" s="7">
        <v>0</v>
      </c>
      <c r="H6399" s="7">
        <v>0</v>
      </c>
      <c r="I6399" s="7">
        <v>370</v>
      </c>
      <c r="J6399" s="7">
        <v>0</v>
      </c>
      <c r="K6399" s="7">
        <v>370</v>
      </c>
      <c r="L6399" s="164">
        <v>1</v>
      </c>
      <c r="M6399" s="16">
        <v>0</v>
      </c>
      <c r="N6399" s="13">
        <v>46206</v>
      </c>
    </row>
    <row r="6400" spans="1:14" x14ac:dyDescent="0.15">
      <c r="A6400" s="163" t="s">
        <v>479</v>
      </c>
      <c r="B6400" s="164">
        <v>10396</v>
      </c>
      <c r="C6400" s="163" t="s">
        <v>32</v>
      </c>
      <c r="D6400" s="164">
        <v>2</v>
      </c>
      <c r="E6400" s="7">
        <v>1110</v>
      </c>
      <c r="F6400" s="7">
        <v>0</v>
      </c>
      <c r="G6400" s="7">
        <v>0</v>
      </c>
      <c r="H6400" s="7">
        <v>41.22</v>
      </c>
      <c r="I6400" s="7">
        <v>1068.78</v>
      </c>
      <c r="J6400" s="7">
        <v>0</v>
      </c>
      <c r="K6400" s="7">
        <v>1068.78</v>
      </c>
      <c r="L6400" s="164">
        <v>1</v>
      </c>
      <c r="M6400" s="16">
        <v>0</v>
      </c>
      <c r="N6400" s="13">
        <v>46206</v>
      </c>
    </row>
    <row r="6401" spans="1:14" x14ac:dyDescent="0.15">
      <c r="A6401" s="163" t="s">
        <v>616</v>
      </c>
      <c r="B6401" s="164">
        <v>10154</v>
      </c>
      <c r="C6401" s="163" t="s">
        <v>519</v>
      </c>
      <c r="D6401" s="164">
        <v>1</v>
      </c>
      <c r="E6401" s="7">
        <v>385</v>
      </c>
      <c r="F6401" s="7">
        <v>0</v>
      </c>
      <c r="G6401" s="7">
        <v>0</v>
      </c>
      <c r="H6401" s="7">
        <v>0</v>
      </c>
      <c r="I6401" s="7">
        <v>385</v>
      </c>
      <c r="J6401" s="7">
        <v>0</v>
      </c>
      <c r="K6401" s="7">
        <v>385</v>
      </c>
      <c r="L6401" s="164">
        <v>1</v>
      </c>
      <c r="M6401" s="16">
        <v>0</v>
      </c>
      <c r="N6401" s="13">
        <v>46206</v>
      </c>
    </row>
    <row r="6402" spans="1:14" x14ac:dyDescent="0.15">
      <c r="A6402" s="163" t="s">
        <v>480</v>
      </c>
      <c r="B6402" s="164">
        <v>10225</v>
      </c>
      <c r="C6402" s="163" t="s">
        <v>481</v>
      </c>
      <c r="D6402" s="164">
        <v>1</v>
      </c>
      <c r="E6402" s="7">
        <v>255</v>
      </c>
      <c r="F6402" s="7">
        <v>0</v>
      </c>
      <c r="G6402" s="7">
        <v>0</v>
      </c>
      <c r="H6402" s="7">
        <v>51</v>
      </c>
      <c r="I6402" s="7">
        <v>204</v>
      </c>
      <c r="J6402" s="7">
        <v>0</v>
      </c>
      <c r="K6402" s="7">
        <v>204</v>
      </c>
      <c r="L6402" s="164">
        <v>1</v>
      </c>
      <c r="M6402" s="16">
        <v>0</v>
      </c>
      <c r="N6402" s="13">
        <v>46206</v>
      </c>
    </row>
    <row r="6403" spans="1:14" x14ac:dyDescent="0.15">
      <c r="A6403" s="163" t="s">
        <v>574</v>
      </c>
      <c r="B6403" s="164">
        <v>10052</v>
      </c>
      <c r="C6403" s="163" t="s">
        <v>481</v>
      </c>
      <c r="D6403" s="164">
        <v>2</v>
      </c>
      <c r="E6403" s="7">
        <v>680</v>
      </c>
      <c r="F6403" s="7">
        <v>0</v>
      </c>
      <c r="G6403" s="7">
        <v>0</v>
      </c>
      <c r="H6403" s="7">
        <v>0</v>
      </c>
      <c r="I6403" s="7">
        <v>680</v>
      </c>
      <c r="J6403" s="7">
        <v>0</v>
      </c>
      <c r="K6403" s="7">
        <v>680</v>
      </c>
      <c r="L6403" s="164">
        <v>1</v>
      </c>
      <c r="M6403" s="16">
        <v>0</v>
      </c>
      <c r="N6403" s="13">
        <v>46206</v>
      </c>
    </row>
    <row r="6404" spans="1:14" x14ac:dyDescent="0.15">
      <c r="A6404" s="163" t="s">
        <v>954</v>
      </c>
      <c r="B6404" s="164">
        <v>10125</v>
      </c>
      <c r="C6404" s="163" t="s">
        <v>483</v>
      </c>
      <c r="D6404" s="164">
        <v>1</v>
      </c>
      <c r="E6404" s="7">
        <v>275</v>
      </c>
      <c r="F6404" s="7">
        <v>0</v>
      </c>
      <c r="G6404" s="7">
        <v>0</v>
      </c>
      <c r="H6404" s="7">
        <v>0</v>
      </c>
      <c r="I6404" s="7">
        <v>275</v>
      </c>
      <c r="J6404" s="7">
        <v>0</v>
      </c>
      <c r="K6404" s="7">
        <v>275</v>
      </c>
      <c r="L6404" s="164">
        <v>1</v>
      </c>
      <c r="M6404" s="16">
        <v>0</v>
      </c>
      <c r="N6404" s="13">
        <v>46206</v>
      </c>
    </row>
    <row r="6405" spans="1:14" x14ac:dyDescent="0.15">
      <c r="A6405" s="163" t="s">
        <v>656</v>
      </c>
      <c r="B6405" s="164">
        <v>10652</v>
      </c>
      <c r="C6405" s="163" t="s">
        <v>483</v>
      </c>
      <c r="D6405" s="164">
        <v>1</v>
      </c>
      <c r="E6405" s="7">
        <v>315</v>
      </c>
      <c r="F6405" s="7">
        <v>0</v>
      </c>
      <c r="G6405" s="7">
        <v>0</v>
      </c>
      <c r="H6405" s="7">
        <v>0</v>
      </c>
      <c r="I6405" s="7">
        <v>315</v>
      </c>
      <c r="J6405" s="7">
        <v>0</v>
      </c>
      <c r="K6405" s="7">
        <v>315</v>
      </c>
      <c r="L6405" s="164">
        <v>1</v>
      </c>
      <c r="M6405" s="16">
        <v>0</v>
      </c>
      <c r="N6405" s="13">
        <v>46206</v>
      </c>
    </row>
    <row r="6406" spans="1:14" x14ac:dyDescent="0.15">
      <c r="A6406" s="163" t="s">
        <v>521</v>
      </c>
      <c r="B6406" s="164">
        <v>10095</v>
      </c>
      <c r="C6406" s="163" t="s">
        <v>483</v>
      </c>
      <c r="D6406" s="164">
        <v>1</v>
      </c>
      <c r="E6406" s="7">
        <v>260</v>
      </c>
      <c r="F6406" s="7">
        <v>0</v>
      </c>
      <c r="G6406" s="7">
        <v>0</v>
      </c>
      <c r="H6406" s="7">
        <v>0</v>
      </c>
      <c r="I6406" s="7">
        <v>260</v>
      </c>
      <c r="J6406" s="7">
        <v>0</v>
      </c>
      <c r="K6406" s="7">
        <v>260</v>
      </c>
      <c r="L6406" s="164">
        <v>1</v>
      </c>
      <c r="M6406" s="16">
        <v>0</v>
      </c>
      <c r="N6406" s="13">
        <v>46206</v>
      </c>
    </row>
    <row r="6407" spans="1:14" x14ac:dyDescent="0.15">
      <c r="A6407" s="163" t="s">
        <v>487</v>
      </c>
      <c r="B6407" s="164">
        <v>10442</v>
      </c>
      <c r="C6407" s="163" t="s">
        <v>99</v>
      </c>
      <c r="D6407" s="164">
        <v>4</v>
      </c>
      <c r="E6407" s="7">
        <v>332</v>
      </c>
      <c r="F6407" s="7">
        <v>0</v>
      </c>
      <c r="G6407" s="7">
        <v>0</v>
      </c>
      <c r="H6407" s="7">
        <v>0</v>
      </c>
      <c r="I6407" s="7">
        <v>332</v>
      </c>
      <c r="J6407" s="7">
        <v>0</v>
      </c>
      <c r="K6407" s="7">
        <v>332</v>
      </c>
      <c r="L6407" s="164">
        <v>1</v>
      </c>
      <c r="M6407" s="16">
        <v>0</v>
      </c>
      <c r="N6407" s="13">
        <v>46206</v>
      </c>
    </row>
    <row r="6408" spans="1:14" x14ac:dyDescent="0.15">
      <c r="A6408" s="163" t="s">
        <v>523</v>
      </c>
      <c r="B6408" s="164">
        <v>10446</v>
      </c>
      <c r="C6408" s="163" t="s">
        <v>99</v>
      </c>
      <c r="D6408" s="164">
        <v>1</v>
      </c>
      <c r="E6408" s="7">
        <v>195</v>
      </c>
      <c r="F6408" s="7">
        <v>0</v>
      </c>
      <c r="G6408" s="7">
        <v>0</v>
      </c>
      <c r="H6408" s="7">
        <v>14.48</v>
      </c>
      <c r="I6408" s="7">
        <v>180.52</v>
      </c>
      <c r="J6408" s="7">
        <v>0</v>
      </c>
      <c r="K6408" s="7">
        <v>180.52</v>
      </c>
      <c r="L6408" s="164">
        <v>1</v>
      </c>
      <c r="M6408" s="16">
        <v>0</v>
      </c>
      <c r="N6408" s="13">
        <v>46206</v>
      </c>
    </row>
    <row r="6409" spans="1:14" x14ac:dyDescent="0.15">
      <c r="A6409" s="163" t="s">
        <v>585</v>
      </c>
      <c r="B6409" s="164">
        <v>10441</v>
      </c>
      <c r="C6409" s="163" t="s">
        <v>99</v>
      </c>
      <c r="D6409" s="164">
        <v>1</v>
      </c>
      <c r="E6409" s="7">
        <v>250</v>
      </c>
      <c r="F6409" s="7">
        <v>0</v>
      </c>
      <c r="G6409" s="7">
        <v>0</v>
      </c>
      <c r="H6409" s="7">
        <v>13.87</v>
      </c>
      <c r="I6409" s="7">
        <v>236.13</v>
      </c>
      <c r="J6409" s="7">
        <v>0</v>
      </c>
      <c r="K6409" s="7">
        <v>236.13</v>
      </c>
      <c r="L6409" s="164">
        <v>1</v>
      </c>
      <c r="M6409" s="16">
        <v>0</v>
      </c>
      <c r="N6409" s="13">
        <v>46206</v>
      </c>
    </row>
    <row r="6410" spans="1:14" x14ac:dyDescent="0.15">
      <c r="A6410" s="163" t="s">
        <v>489</v>
      </c>
      <c r="B6410" s="164">
        <v>10445</v>
      </c>
      <c r="C6410" s="163" t="s">
        <v>99</v>
      </c>
      <c r="D6410" s="164">
        <v>4</v>
      </c>
      <c r="E6410" s="7">
        <v>780</v>
      </c>
      <c r="F6410" s="7">
        <v>0</v>
      </c>
      <c r="G6410" s="7">
        <v>0</v>
      </c>
      <c r="H6410" s="7">
        <v>0</v>
      </c>
      <c r="I6410" s="7">
        <v>780</v>
      </c>
      <c r="J6410" s="7">
        <v>0</v>
      </c>
      <c r="K6410" s="7">
        <v>780</v>
      </c>
      <c r="L6410" s="164">
        <v>1</v>
      </c>
      <c r="M6410" s="16">
        <v>0</v>
      </c>
      <c r="N6410" s="13">
        <v>46206</v>
      </c>
    </row>
    <row r="6411" spans="1:14" x14ac:dyDescent="0.15">
      <c r="A6411" s="163" t="s">
        <v>552</v>
      </c>
      <c r="B6411" s="164">
        <v>10211</v>
      </c>
      <c r="C6411" s="163" t="s">
        <v>491</v>
      </c>
      <c r="D6411" s="164">
        <v>2</v>
      </c>
      <c r="E6411" s="7">
        <v>530</v>
      </c>
      <c r="F6411" s="7">
        <v>0</v>
      </c>
      <c r="G6411" s="7">
        <v>0</v>
      </c>
      <c r="H6411" s="7">
        <v>0</v>
      </c>
      <c r="I6411" s="7">
        <v>530</v>
      </c>
      <c r="J6411" s="7">
        <v>0</v>
      </c>
      <c r="K6411" s="7">
        <v>530</v>
      </c>
      <c r="L6411" s="164">
        <v>1</v>
      </c>
      <c r="M6411" s="16">
        <v>0</v>
      </c>
      <c r="N6411" s="13">
        <v>46206</v>
      </c>
    </row>
    <row r="6412" spans="1:14" x14ac:dyDescent="0.15">
      <c r="A6412" s="163" t="s">
        <v>556</v>
      </c>
      <c r="B6412" s="164">
        <v>10220</v>
      </c>
      <c r="C6412" s="163" t="s">
        <v>491</v>
      </c>
      <c r="D6412" s="164">
        <v>1</v>
      </c>
      <c r="E6412" s="7">
        <v>225</v>
      </c>
      <c r="F6412" s="7">
        <v>0</v>
      </c>
      <c r="G6412" s="7">
        <v>0</v>
      </c>
      <c r="H6412" s="7">
        <v>0</v>
      </c>
      <c r="I6412" s="7">
        <v>225</v>
      </c>
      <c r="J6412" s="7">
        <v>0</v>
      </c>
      <c r="K6412" s="7">
        <v>225</v>
      </c>
      <c r="L6412" s="164">
        <v>1</v>
      </c>
      <c r="M6412" s="16">
        <v>0</v>
      </c>
      <c r="N6412" s="13">
        <v>46206</v>
      </c>
    </row>
    <row r="6413" spans="1:14" x14ac:dyDescent="0.15">
      <c r="A6413" s="163" t="s">
        <v>490</v>
      </c>
      <c r="B6413" s="164">
        <v>10223</v>
      </c>
      <c r="C6413" s="163" t="s">
        <v>491</v>
      </c>
      <c r="D6413" s="164">
        <v>1</v>
      </c>
      <c r="E6413" s="7">
        <v>275</v>
      </c>
      <c r="F6413" s="7">
        <v>0</v>
      </c>
      <c r="G6413" s="7">
        <v>0</v>
      </c>
      <c r="H6413" s="7">
        <v>0</v>
      </c>
      <c r="I6413" s="7">
        <v>275</v>
      </c>
      <c r="J6413" s="7">
        <v>0</v>
      </c>
      <c r="K6413" s="7">
        <v>275</v>
      </c>
      <c r="L6413" s="164">
        <v>1</v>
      </c>
      <c r="M6413" s="16">
        <v>0</v>
      </c>
      <c r="N6413" s="13">
        <v>46206</v>
      </c>
    </row>
    <row r="6414" spans="1:14" x14ac:dyDescent="0.15">
      <c r="A6414" s="163" t="s">
        <v>647</v>
      </c>
      <c r="B6414" s="164">
        <v>10224</v>
      </c>
      <c r="C6414" s="163" t="s">
        <v>491</v>
      </c>
      <c r="D6414" s="164">
        <v>1</v>
      </c>
      <c r="E6414" s="7">
        <v>255</v>
      </c>
      <c r="F6414" s="7">
        <v>0</v>
      </c>
      <c r="G6414" s="7">
        <v>0</v>
      </c>
      <c r="H6414" s="7">
        <v>0</v>
      </c>
      <c r="I6414" s="7">
        <v>255</v>
      </c>
      <c r="J6414" s="7">
        <v>0</v>
      </c>
      <c r="K6414" s="7">
        <v>255</v>
      </c>
      <c r="L6414" s="164">
        <v>1</v>
      </c>
      <c r="M6414" s="16">
        <v>0</v>
      </c>
      <c r="N6414" s="13">
        <v>46206</v>
      </c>
    </row>
    <row r="6415" spans="1:14" x14ac:dyDescent="0.15">
      <c r="A6415" s="163" t="s">
        <v>493</v>
      </c>
      <c r="B6415" s="164">
        <v>10264</v>
      </c>
      <c r="C6415" s="163" t="s">
        <v>9</v>
      </c>
      <c r="D6415" s="164">
        <v>7</v>
      </c>
      <c r="E6415" s="7">
        <v>1330</v>
      </c>
      <c r="F6415" s="7">
        <v>0</v>
      </c>
      <c r="G6415" s="7">
        <v>0</v>
      </c>
      <c r="H6415" s="7">
        <v>0</v>
      </c>
      <c r="I6415" s="7">
        <v>1330</v>
      </c>
      <c r="J6415" s="7">
        <v>0</v>
      </c>
      <c r="K6415" s="7">
        <v>1330</v>
      </c>
      <c r="L6415" s="164">
        <v>1</v>
      </c>
      <c r="M6415" s="16">
        <v>0</v>
      </c>
      <c r="N6415" s="13">
        <v>46206</v>
      </c>
    </row>
    <row r="6416" spans="1:14" x14ac:dyDescent="0.15">
      <c r="A6416" s="163" t="s">
        <v>509</v>
      </c>
      <c r="B6416" s="164">
        <v>10364</v>
      </c>
      <c r="C6416" s="163" t="s">
        <v>9</v>
      </c>
      <c r="D6416" s="164">
        <v>1</v>
      </c>
      <c r="E6416" s="7">
        <v>330</v>
      </c>
      <c r="F6416" s="7">
        <v>0</v>
      </c>
      <c r="G6416" s="7">
        <v>0</v>
      </c>
      <c r="H6416" s="7">
        <v>24.51</v>
      </c>
      <c r="I6416" s="7">
        <v>305.49</v>
      </c>
      <c r="J6416" s="7">
        <v>0</v>
      </c>
      <c r="K6416" s="7">
        <v>305.49</v>
      </c>
      <c r="L6416" s="164">
        <v>1</v>
      </c>
      <c r="M6416" s="16">
        <v>0</v>
      </c>
      <c r="N6416" s="13">
        <v>46206</v>
      </c>
    </row>
    <row r="6417" spans="1:14" x14ac:dyDescent="0.15">
      <c r="A6417" s="163" t="s">
        <v>955</v>
      </c>
      <c r="B6417" s="164">
        <v>10749</v>
      </c>
      <c r="C6417" s="163" t="s">
        <v>948</v>
      </c>
      <c r="D6417" s="164">
        <v>2</v>
      </c>
      <c r="E6417" s="7">
        <v>358</v>
      </c>
      <c r="F6417" s="7">
        <v>0</v>
      </c>
      <c r="G6417" s="7">
        <v>0</v>
      </c>
      <c r="H6417" s="7">
        <v>9.93</v>
      </c>
      <c r="I6417" s="7">
        <v>348.07</v>
      </c>
      <c r="J6417" s="7">
        <v>0</v>
      </c>
      <c r="K6417" s="7">
        <v>348.07</v>
      </c>
      <c r="L6417" s="164">
        <v>1</v>
      </c>
      <c r="M6417" s="16">
        <v>0</v>
      </c>
      <c r="N6417" s="13">
        <v>46206</v>
      </c>
    </row>
    <row r="6418" spans="1:14" x14ac:dyDescent="0.15">
      <c r="A6418" s="163" t="s">
        <v>949</v>
      </c>
      <c r="B6418" s="164">
        <v>10633</v>
      </c>
      <c r="C6418" s="163" t="s">
        <v>948</v>
      </c>
      <c r="D6418" s="164">
        <v>1</v>
      </c>
      <c r="E6418" s="7">
        <v>159</v>
      </c>
      <c r="F6418" s="7">
        <v>0</v>
      </c>
      <c r="G6418" s="7">
        <v>0</v>
      </c>
      <c r="H6418" s="7">
        <v>0</v>
      </c>
      <c r="I6418" s="7">
        <v>159</v>
      </c>
      <c r="J6418" s="7">
        <v>0</v>
      </c>
      <c r="K6418" s="7">
        <v>159</v>
      </c>
      <c r="L6418" s="164">
        <v>1</v>
      </c>
      <c r="M6418" s="16">
        <v>0</v>
      </c>
      <c r="N6418" s="13">
        <v>46206</v>
      </c>
    </row>
    <row r="6419" spans="1:14" x14ac:dyDescent="0.15">
      <c r="A6419" s="163" t="s">
        <v>952</v>
      </c>
      <c r="B6419" s="164">
        <v>10924</v>
      </c>
      <c r="C6419" s="163" t="s">
        <v>948</v>
      </c>
      <c r="D6419" s="164">
        <v>2</v>
      </c>
      <c r="E6419" s="7">
        <v>318</v>
      </c>
      <c r="F6419" s="7">
        <v>0</v>
      </c>
      <c r="G6419" s="7">
        <v>0</v>
      </c>
      <c r="H6419" s="7">
        <v>8.82</v>
      </c>
      <c r="I6419" s="7">
        <v>309.18</v>
      </c>
      <c r="J6419" s="7">
        <v>0</v>
      </c>
      <c r="K6419" s="7">
        <v>309.18</v>
      </c>
      <c r="L6419" s="164">
        <v>1</v>
      </c>
      <c r="M6419" s="16">
        <v>0</v>
      </c>
      <c r="N6419" s="13">
        <v>46206</v>
      </c>
    </row>
    <row r="6420" spans="1:14" x14ac:dyDescent="0.15">
      <c r="A6420" s="163" t="s">
        <v>953</v>
      </c>
      <c r="B6420" s="164">
        <v>10632</v>
      </c>
      <c r="C6420" s="163" t="s">
        <v>948</v>
      </c>
      <c r="D6420" s="164">
        <v>3</v>
      </c>
      <c r="E6420" s="7">
        <v>477</v>
      </c>
      <c r="F6420" s="7">
        <v>0</v>
      </c>
      <c r="G6420" s="7">
        <v>0</v>
      </c>
      <c r="H6420" s="7">
        <v>0</v>
      </c>
      <c r="I6420" s="7">
        <v>477</v>
      </c>
      <c r="J6420" s="7">
        <v>0</v>
      </c>
      <c r="K6420" s="7">
        <v>477</v>
      </c>
      <c r="L6420" s="164">
        <v>1</v>
      </c>
      <c r="M6420" s="16">
        <v>0</v>
      </c>
      <c r="N6420" s="13">
        <v>46206</v>
      </c>
    </row>
    <row r="6421" spans="1:14" x14ac:dyDescent="0.15">
      <c r="A6421" s="163" t="s">
        <v>495</v>
      </c>
      <c r="B6421" s="164">
        <v>10354</v>
      </c>
      <c r="C6421" s="163" t="s">
        <v>19</v>
      </c>
      <c r="D6421" s="164">
        <v>1</v>
      </c>
      <c r="E6421" s="7">
        <v>350</v>
      </c>
      <c r="F6421" s="7">
        <v>0</v>
      </c>
      <c r="G6421" s="7">
        <v>0</v>
      </c>
      <c r="H6421" s="7">
        <v>26</v>
      </c>
      <c r="I6421" s="7">
        <v>324</v>
      </c>
      <c r="J6421" s="7">
        <v>0</v>
      </c>
      <c r="K6421" s="7">
        <v>324</v>
      </c>
      <c r="L6421" s="164">
        <v>1</v>
      </c>
      <c r="M6421" s="16">
        <v>0</v>
      </c>
      <c r="N6421" s="13">
        <v>46206</v>
      </c>
    </row>
    <row r="6422" spans="1:14" x14ac:dyDescent="0.15">
      <c r="A6422" s="163" t="s">
        <v>529</v>
      </c>
      <c r="B6422" s="164">
        <v>10353</v>
      </c>
      <c r="C6422" s="163" t="s">
        <v>19</v>
      </c>
      <c r="D6422" s="164">
        <v>1</v>
      </c>
      <c r="E6422" s="7">
        <v>350</v>
      </c>
      <c r="F6422" s="7">
        <v>0</v>
      </c>
      <c r="G6422" s="7">
        <v>0</v>
      </c>
      <c r="H6422" s="7">
        <v>19.41</v>
      </c>
      <c r="I6422" s="7">
        <v>330.59</v>
      </c>
      <c r="J6422" s="7">
        <v>0</v>
      </c>
      <c r="K6422" s="7">
        <v>330.59</v>
      </c>
      <c r="L6422" s="164">
        <v>1</v>
      </c>
      <c r="M6422" s="16">
        <v>0</v>
      </c>
      <c r="N6422" s="13">
        <v>46206</v>
      </c>
    </row>
    <row r="6423" spans="1:14" x14ac:dyDescent="0.15">
      <c r="A6423" s="163" t="s">
        <v>498</v>
      </c>
      <c r="B6423" s="164">
        <v>10356</v>
      </c>
      <c r="C6423" s="163" t="s">
        <v>19</v>
      </c>
      <c r="D6423" s="164">
        <v>2</v>
      </c>
      <c r="E6423" s="7">
        <v>720</v>
      </c>
      <c r="F6423" s="7">
        <v>0</v>
      </c>
      <c r="G6423" s="7">
        <v>0</v>
      </c>
      <c r="H6423" s="7">
        <v>19.97</v>
      </c>
      <c r="I6423" s="7">
        <v>700.03</v>
      </c>
      <c r="J6423" s="7">
        <v>0</v>
      </c>
      <c r="K6423" s="7">
        <v>700.03</v>
      </c>
      <c r="L6423" s="164">
        <v>1</v>
      </c>
      <c r="M6423" s="16">
        <v>0</v>
      </c>
      <c r="N6423" s="13">
        <v>46206</v>
      </c>
    </row>
    <row r="6424" spans="1:14" x14ac:dyDescent="0.15">
      <c r="A6424" s="163" t="s">
        <v>617</v>
      </c>
      <c r="B6424" s="164">
        <v>10428</v>
      </c>
      <c r="C6424" s="163" t="s">
        <v>12</v>
      </c>
      <c r="D6424" s="164">
        <v>1</v>
      </c>
      <c r="E6424" s="7">
        <v>349</v>
      </c>
      <c r="F6424" s="7">
        <v>0</v>
      </c>
      <c r="G6424" s="7">
        <v>0</v>
      </c>
      <c r="H6424" s="7">
        <v>25.92</v>
      </c>
      <c r="I6424" s="7">
        <v>323.08</v>
      </c>
      <c r="J6424" s="7">
        <v>0</v>
      </c>
      <c r="K6424" s="7">
        <v>323.08</v>
      </c>
      <c r="L6424" s="164">
        <v>1</v>
      </c>
      <c r="M6424" s="16">
        <v>0</v>
      </c>
      <c r="N6424" s="13">
        <v>46206</v>
      </c>
    </row>
    <row r="6425" spans="1:14" x14ac:dyDescent="0.15">
      <c r="A6425" s="163" t="s">
        <v>563</v>
      </c>
      <c r="B6425" s="164">
        <v>10432</v>
      </c>
      <c r="C6425" s="163" t="s">
        <v>13</v>
      </c>
      <c r="D6425" s="164">
        <v>1</v>
      </c>
      <c r="E6425" s="7">
        <v>315</v>
      </c>
      <c r="F6425" s="7">
        <v>0</v>
      </c>
      <c r="G6425" s="7">
        <v>0</v>
      </c>
      <c r="H6425" s="7">
        <v>0</v>
      </c>
      <c r="I6425" s="7">
        <v>315</v>
      </c>
      <c r="J6425" s="7">
        <v>0</v>
      </c>
      <c r="K6425" s="7">
        <v>315</v>
      </c>
      <c r="L6425" s="164">
        <v>1</v>
      </c>
      <c r="M6425" s="16">
        <v>0</v>
      </c>
      <c r="N6425" s="13">
        <v>46206</v>
      </c>
    </row>
    <row r="6426" spans="1:14" x14ac:dyDescent="0.15">
      <c r="A6426" s="163" t="s">
        <v>565</v>
      </c>
      <c r="B6426" s="164">
        <v>10403</v>
      </c>
      <c r="C6426" s="163" t="s">
        <v>35</v>
      </c>
      <c r="D6426" s="164">
        <v>1</v>
      </c>
      <c r="E6426" s="7">
        <v>335</v>
      </c>
      <c r="F6426" s="7">
        <v>0</v>
      </c>
      <c r="G6426" s="7">
        <v>0</v>
      </c>
      <c r="H6426" s="7">
        <v>24.87</v>
      </c>
      <c r="I6426" s="7">
        <v>310.13</v>
      </c>
      <c r="J6426" s="7">
        <v>0</v>
      </c>
      <c r="K6426" s="7">
        <v>310.13</v>
      </c>
      <c r="L6426" s="164">
        <v>1</v>
      </c>
      <c r="M6426" s="16">
        <v>0</v>
      </c>
      <c r="N6426" s="13">
        <v>46206</v>
      </c>
    </row>
    <row r="6427" spans="1:14" x14ac:dyDescent="0.15">
      <c r="A6427" s="163" t="s">
        <v>548</v>
      </c>
      <c r="B6427" s="164">
        <v>10031</v>
      </c>
      <c r="C6427" s="163" t="s">
        <v>0</v>
      </c>
      <c r="D6427" s="164">
        <v>1</v>
      </c>
      <c r="E6427" s="7">
        <v>715</v>
      </c>
      <c r="F6427" s="7">
        <v>0</v>
      </c>
      <c r="G6427" s="7">
        <v>0</v>
      </c>
      <c r="H6427" s="7">
        <v>0</v>
      </c>
      <c r="I6427" s="7">
        <v>715</v>
      </c>
      <c r="J6427" s="7">
        <v>0</v>
      </c>
      <c r="K6427" s="7">
        <v>715</v>
      </c>
      <c r="L6427" s="164">
        <v>1</v>
      </c>
      <c r="M6427" s="16">
        <v>0</v>
      </c>
      <c r="N6427" s="13">
        <v>46206</v>
      </c>
    </row>
    <row r="6428" spans="1:14" x14ac:dyDescent="0.15">
      <c r="A6428" s="163" t="s">
        <v>956</v>
      </c>
      <c r="B6428" s="164">
        <v>10808</v>
      </c>
      <c r="C6428" s="163" t="s">
        <v>462</v>
      </c>
      <c r="D6428" s="164">
        <v>1</v>
      </c>
      <c r="E6428" s="7">
        <v>330</v>
      </c>
      <c r="F6428" s="7">
        <v>0</v>
      </c>
      <c r="G6428" s="7">
        <v>0</v>
      </c>
      <c r="H6428" s="7">
        <v>0</v>
      </c>
      <c r="I6428" s="7">
        <v>330</v>
      </c>
      <c r="J6428" s="7">
        <v>0</v>
      </c>
      <c r="K6428" s="7">
        <v>330</v>
      </c>
      <c r="L6428" s="164">
        <v>1</v>
      </c>
      <c r="M6428" s="16">
        <v>0</v>
      </c>
      <c r="N6428" s="13">
        <v>46206</v>
      </c>
    </row>
    <row r="6429" spans="1:14" x14ac:dyDescent="0.15">
      <c r="A6429" s="163" t="s">
        <v>501</v>
      </c>
      <c r="B6429" s="164">
        <v>10450</v>
      </c>
      <c r="C6429" s="163" t="s">
        <v>38</v>
      </c>
      <c r="D6429" s="164">
        <v>3</v>
      </c>
      <c r="E6429" s="7">
        <v>1410</v>
      </c>
      <c r="F6429" s="7">
        <v>0</v>
      </c>
      <c r="G6429" s="7">
        <v>0</v>
      </c>
      <c r="H6429" s="7">
        <v>43.91</v>
      </c>
      <c r="I6429" s="7">
        <v>1366.09</v>
      </c>
      <c r="J6429" s="7">
        <v>0</v>
      </c>
      <c r="K6429" s="7">
        <v>1366.09</v>
      </c>
      <c r="L6429" s="164">
        <v>1</v>
      </c>
      <c r="M6429" s="16">
        <v>0</v>
      </c>
      <c r="N6429" s="13">
        <v>46207</v>
      </c>
    </row>
    <row r="6430" spans="1:14" x14ac:dyDescent="0.15">
      <c r="A6430" s="163" t="s">
        <v>592</v>
      </c>
      <c r="B6430" s="164">
        <v>10453</v>
      </c>
      <c r="C6430" s="163" t="s">
        <v>38</v>
      </c>
      <c r="D6430" s="164">
        <v>1</v>
      </c>
      <c r="E6430" s="7">
        <v>370</v>
      </c>
      <c r="F6430" s="7">
        <v>0</v>
      </c>
      <c r="G6430" s="7">
        <v>0</v>
      </c>
      <c r="H6430" s="7">
        <v>0</v>
      </c>
      <c r="I6430" s="7">
        <v>370</v>
      </c>
      <c r="J6430" s="7">
        <v>0</v>
      </c>
      <c r="K6430" s="7">
        <v>370</v>
      </c>
      <c r="L6430" s="164">
        <v>1</v>
      </c>
      <c r="M6430" s="16">
        <v>0</v>
      </c>
      <c r="N6430" s="13">
        <v>46207</v>
      </c>
    </row>
    <row r="6431" spans="1:14" x14ac:dyDescent="0.15">
      <c r="A6431" s="163" t="s">
        <v>957</v>
      </c>
      <c r="B6431" s="164">
        <v>10494</v>
      </c>
      <c r="C6431" s="163" t="s">
        <v>38</v>
      </c>
      <c r="D6431" s="164">
        <v>4</v>
      </c>
      <c r="E6431" s="7">
        <v>152</v>
      </c>
      <c r="F6431" s="7">
        <v>0</v>
      </c>
      <c r="G6431" s="7">
        <v>0</v>
      </c>
      <c r="H6431" s="7">
        <v>10.85</v>
      </c>
      <c r="I6431" s="7">
        <v>141.15</v>
      </c>
      <c r="J6431" s="7">
        <v>0</v>
      </c>
      <c r="K6431" s="7">
        <v>141.15</v>
      </c>
      <c r="L6431" s="164">
        <v>1</v>
      </c>
      <c r="M6431" s="16">
        <v>0</v>
      </c>
      <c r="N6431" s="13">
        <v>46207</v>
      </c>
    </row>
    <row r="6432" spans="1:14" x14ac:dyDescent="0.15">
      <c r="A6432" s="163" t="s">
        <v>479</v>
      </c>
      <c r="B6432" s="164">
        <v>10396</v>
      </c>
      <c r="C6432" s="163" t="s">
        <v>32</v>
      </c>
      <c r="D6432" s="164">
        <v>2</v>
      </c>
      <c r="E6432" s="7">
        <v>1110</v>
      </c>
      <c r="F6432" s="7">
        <v>0</v>
      </c>
      <c r="G6432" s="7">
        <v>0</v>
      </c>
      <c r="H6432" s="7">
        <v>111</v>
      </c>
      <c r="I6432" s="7">
        <v>999</v>
      </c>
      <c r="J6432" s="7">
        <v>0</v>
      </c>
      <c r="K6432" s="7">
        <v>999</v>
      </c>
      <c r="L6432" s="164">
        <v>1</v>
      </c>
      <c r="M6432" s="16">
        <v>0</v>
      </c>
      <c r="N6432" s="13">
        <v>46207</v>
      </c>
    </row>
    <row r="6433" spans="1:14" x14ac:dyDescent="0.15">
      <c r="A6433" s="163" t="s">
        <v>583</v>
      </c>
      <c r="B6433" s="164">
        <v>10158</v>
      </c>
      <c r="C6433" s="163" t="s">
        <v>519</v>
      </c>
      <c r="D6433" s="164">
        <v>3</v>
      </c>
      <c r="E6433" s="7">
        <v>1155</v>
      </c>
      <c r="F6433" s="7">
        <v>0</v>
      </c>
      <c r="G6433" s="7">
        <v>0</v>
      </c>
      <c r="H6433" s="7">
        <v>29.72</v>
      </c>
      <c r="I6433" s="7">
        <v>1125.28</v>
      </c>
      <c r="J6433" s="7">
        <v>0</v>
      </c>
      <c r="K6433" s="7">
        <v>1125.28</v>
      </c>
      <c r="L6433" s="164">
        <v>1</v>
      </c>
      <c r="M6433" s="16">
        <v>0</v>
      </c>
      <c r="N6433" s="13">
        <v>46207</v>
      </c>
    </row>
    <row r="6434" spans="1:14" x14ac:dyDescent="0.15">
      <c r="A6434" s="163" t="s">
        <v>538</v>
      </c>
      <c r="B6434" s="164">
        <v>10645</v>
      </c>
      <c r="C6434" s="163" t="s">
        <v>519</v>
      </c>
      <c r="D6434" s="164">
        <v>2</v>
      </c>
      <c r="E6434" s="7">
        <v>680</v>
      </c>
      <c r="F6434" s="7">
        <v>0</v>
      </c>
      <c r="G6434" s="7">
        <v>0</v>
      </c>
      <c r="H6434" s="7">
        <v>0</v>
      </c>
      <c r="I6434" s="7">
        <v>680</v>
      </c>
      <c r="J6434" s="7">
        <v>0</v>
      </c>
      <c r="K6434" s="7">
        <v>680</v>
      </c>
      <c r="L6434" s="164">
        <v>1</v>
      </c>
      <c r="M6434" s="16">
        <v>0</v>
      </c>
      <c r="N6434" s="13">
        <v>46207</v>
      </c>
    </row>
    <row r="6435" spans="1:14" x14ac:dyDescent="0.15">
      <c r="A6435" s="163" t="s">
        <v>518</v>
      </c>
      <c r="B6435" s="164">
        <v>10145</v>
      </c>
      <c r="C6435" s="163" t="s">
        <v>519</v>
      </c>
      <c r="D6435" s="164">
        <v>1</v>
      </c>
      <c r="E6435" s="7">
        <v>370</v>
      </c>
      <c r="F6435" s="7">
        <v>0</v>
      </c>
      <c r="G6435" s="7">
        <v>0</v>
      </c>
      <c r="H6435" s="7">
        <v>0</v>
      </c>
      <c r="I6435" s="7">
        <v>370</v>
      </c>
      <c r="J6435" s="7">
        <v>0</v>
      </c>
      <c r="K6435" s="7">
        <v>370</v>
      </c>
      <c r="L6435" s="164">
        <v>1</v>
      </c>
      <c r="M6435" s="16">
        <v>0</v>
      </c>
      <c r="N6435" s="13">
        <v>46207</v>
      </c>
    </row>
    <row r="6436" spans="1:14" x14ac:dyDescent="0.15">
      <c r="A6436" s="163" t="s">
        <v>958</v>
      </c>
      <c r="B6436" s="164">
        <v>10127</v>
      </c>
      <c r="C6436" s="163" t="s">
        <v>483</v>
      </c>
      <c r="D6436" s="164">
        <v>1</v>
      </c>
      <c r="E6436" s="7">
        <v>355</v>
      </c>
      <c r="F6436" s="7">
        <v>0</v>
      </c>
      <c r="G6436" s="7">
        <v>0</v>
      </c>
      <c r="H6436" s="7">
        <v>13.71</v>
      </c>
      <c r="I6436" s="7">
        <v>341.29</v>
      </c>
      <c r="J6436" s="7">
        <v>0</v>
      </c>
      <c r="K6436" s="7">
        <v>341.29</v>
      </c>
      <c r="L6436" s="164">
        <v>1</v>
      </c>
      <c r="M6436" s="16">
        <v>0</v>
      </c>
      <c r="N6436" s="13">
        <v>46207</v>
      </c>
    </row>
    <row r="6437" spans="1:14" x14ac:dyDescent="0.15">
      <c r="A6437" s="163" t="s">
        <v>539</v>
      </c>
      <c r="B6437" s="164">
        <v>10130</v>
      </c>
      <c r="C6437" s="163" t="s">
        <v>483</v>
      </c>
      <c r="D6437" s="164">
        <v>1</v>
      </c>
      <c r="E6437" s="7">
        <v>385</v>
      </c>
      <c r="F6437" s="7">
        <v>0</v>
      </c>
      <c r="G6437" s="7">
        <v>0</v>
      </c>
      <c r="H6437" s="7">
        <v>0</v>
      </c>
      <c r="I6437" s="7">
        <v>385</v>
      </c>
      <c r="J6437" s="7">
        <v>0</v>
      </c>
      <c r="K6437" s="7">
        <v>385</v>
      </c>
      <c r="L6437" s="164">
        <v>1</v>
      </c>
      <c r="M6437" s="16">
        <v>0</v>
      </c>
      <c r="N6437" s="13">
        <v>46207</v>
      </c>
    </row>
    <row r="6438" spans="1:14" x14ac:dyDescent="0.15">
      <c r="A6438" s="163" t="s">
        <v>576</v>
      </c>
      <c r="B6438" s="164">
        <v>10111</v>
      </c>
      <c r="C6438" s="163" t="s">
        <v>483</v>
      </c>
      <c r="D6438" s="164">
        <v>2</v>
      </c>
      <c r="E6438" s="7">
        <v>710</v>
      </c>
      <c r="F6438" s="7">
        <v>0</v>
      </c>
      <c r="G6438" s="7">
        <v>0</v>
      </c>
      <c r="H6438" s="7">
        <v>47.56</v>
      </c>
      <c r="I6438" s="7">
        <v>662.44</v>
      </c>
      <c r="J6438" s="7">
        <v>0</v>
      </c>
      <c r="K6438" s="7">
        <v>662.44</v>
      </c>
      <c r="L6438" s="164">
        <v>1</v>
      </c>
      <c r="M6438" s="16">
        <v>0</v>
      </c>
      <c r="N6438" s="13">
        <v>46207</v>
      </c>
    </row>
    <row r="6439" spans="1:14" x14ac:dyDescent="0.15">
      <c r="A6439" s="163" t="s">
        <v>521</v>
      </c>
      <c r="B6439" s="164">
        <v>10095</v>
      </c>
      <c r="C6439" s="163" t="s">
        <v>483</v>
      </c>
      <c r="D6439" s="164">
        <v>2</v>
      </c>
      <c r="E6439" s="7">
        <v>520</v>
      </c>
      <c r="F6439" s="7">
        <v>0</v>
      </c>
      <c r="G6439" s="7">
        <v>0</v>
      </c>
      <c r="H6439" s="7">
        <v>0</v>
      </c>
      <c r="I6439" s="7">
        <v>520</v>
      </c>
      <c r="J6439" s="7">
        <v>0</v>
      </c>
      <c r="K6439" s="7">
        <v>520</v>
      </c>
      <c r="L6439" s="164">
        <v>1</v>
      </c>
      <c r="M6439" s="16">
        <v>0</v>
      </c>
      <c r="N6439" s="13">
        <v>46207</v>
      </c>
    </row>
    <row r="6440" spans="1:14" x14ac:dyDescent="0.15">
      <c r="A6440" s="163" t="s">
        <v>522</v>
      </c>
      <c r="B6440" s="164">
        <v>10055</v>
      </c>
      <c r="C6440" s="163" t="s">
        <v>481</v>
      </c>
      <c r="D6440" s="164">
        <v>1</v>
      </c>
      <c r="E6440" s="7">
        <v>260</v>
      </c>
      <c r="F6440" s="7">
        <v>0</v>
      </c>
      <c r="G6440" s="7">
        <v>0</v>
      </c>
      <c r="H6440" s="7">
        <v>0</v>
      </c>
      <c r="I6440" s="7">
        <v>260</v>
      </c>
      <c r="J6440" s="7">
        <v>0</v>
      </c>
      <c r="K6440" s="7">
        <v>260</v>
      </c>
      <c r="L6440" s="164">
        <v>1</v>
      </c>
      <c r="M6440" s="16">
        <v>0</v>
      </c>
      <c r="N6440" s="13">
        <v>46207</v>
      </c>
    </row>
    <row r="6441" spans="1:14" x14ac:dyDescent="0.15">
      <c r="A6441" s="163" t="s">
        <v>487</v>
      </c>
      <c r="B6441" s="164">
        <v>10442</v>
      </c>
      <c r="C6441" s="163" t="s">
        <v>99</v>
      </c>
      <c r="D6441" s="164">
        <v>4</v>
      </c>
      <c r="E6441" s="7">
        <v>332</v>
      </c>
      <c r="F6441" s="7">
        <v>0</v>
      </c>
      <c r="G6441" s="7">
        <v>0</v>
      </c>
      <c r="H6441" s="7">
        <v>9.83</v>
      </c>
      <c r="I6441" s="7">
        <v>322.17</v>
      </c>
      <c r="J6441" s="7">
        <v>0</v>
      </c>
      <c r="K6441" s="7">
        <v>322.17</v>
      </c>
      <c r="L6441" s="164">
        <v>1</v>
      </c>
      <c r="M6441" s="16">
        <v>0</v>
      </c>
      <c r="N6441" s="13">
        <v>46207</v>
      </c>
    </row>
    <row r="6442" spans="1:14" x14ac:dyDescent="0.15">
      <c r="A6442" s="163" t="s">
        <v>523</v>
      </c>
      <c r="B6442" s="164">
        <v>10446</v>
      </c>
      <c r="C6442" s="163" t="s">
        <v>99</v>
      </c>
      <c r="D6442" s="164">
        <v>4</v>
      </c>
      <c r="E6442" s="7">
        <v>780</v>
      </c>
      <c r="F6442" s="7">
        <v>0</v>
      </c>
      <c r="G6442" s="7">
        <v>0</v>
      </c>
      <c r="H6442" s="7">
        <v>12.29</v>
      </c>
      <c r="I6442" s="7">
        <v>767.71</v>
      </c>
      <c r="J6442" s="7">
        <v>0</v>
      </c>
      <c r="K6442" s="7">
        <v>767.71</v>
      </c>
      <c r="L6442" s="164">
        <v>1</v>
      </c>
      <c r="M6442" s="16">
        <v>0</v>
      </c>
      <c r="N6442" s="13">
        <v>46207</v>
      </c>
    </row>
    <row r="6443" spans="1:14" x14ac:dyDescent="0.15">
      <c r="A6443" s="163" t="s">
        <v>489</v>
      </c>
      <c r="B6443" s="164">
        <v>10445</v>
      </c>
      <c r="C6443" s="163" t="s">
        <v>99</v>
      </c>
      <c r="D6443" s="164">
        <v>1</v>
      </c>
      <c r="E6443" s="7">
        <v>195</v>
      </c>
      <c r="F6443" s="7">
        <v>0</v>
      </c>
      <c r="G6443" s="7">
        <v>0</v>
      </c>
      <c r="H6443" s="7">
        <v>12.29</v>
      </c>
      <c r="I6443" s="7">
        <v>182.71</v>
      </c>
      <c r="J6443" s="7">
        <v>0</v>
      </c>
      <c r="K6443" s="7">
        <v>182.71</v>
      </c>
      <c r="L6443" s="164">
        <v>1</v>
      </c>
      <c r="M6443" s="16">
        <v>0</v>
      </c>
      <c r="N6443" s="13">
        <v>46207</v>
      </c>
    </row>
    <row r="6444" spans="1:14" x14ac:dyDescent="0.15">
      <c r="A6444" s="163" t="s">
        <v>506</v>
      </c>
      <c r="B6444" s="164">
        <v>10221</v>
      </c>
      <c r="C6444" s="163" t="s">
        <v>491</v>
      </c>
      <c r="D6444" s="164">
        <v>2</v>
      </c>
      <c r="E6444" s="7">
        <v>510</v>
      </c>
      <c r="F6444" s="7">
        <v>0</v>
      </c>
      <c r="G6444" s="7">
        <v>0</v>
      </c>
      <c r="H6444" s="7">
        <v>11.39</v>
      </c>
      <c r="I6444" s="7">
        <v>498.61</v>
      </c>
      <c r="J6444" s="7">
        <v>0</v>
      </c>
      <c r="K6444" s="7">
        <v>498.61</v>
      </c>
      <c r="L6444" s="164">
        <v>1</v>
      </c>
      <c r="M6444" s="16">
        <v>0</v>
      </c>
      <c r="N6444" s="13">
        <v>46207</v>
      </c>
    </row>
    <row r="6445" spans="1:14" x14ac:dyDescent="0.15">
      <c r="A6445" s="163" t="s">
        <v>543</v>
      </c>
      <c r="B6445" s="164">
        <v>10222</v>
      </c>
      <c r="C6445" s="163" t="s">
        <v>491</v>
      </c>
      <c r="D6445" s="164">
        <v>1</v>
      </c>
      <c r="E6445" s="7">
        <v>235</v>
      </c>
      <c r="F6445" s="7">
        <v>0</v>
      </c>
      <c r="G6445" s="7">
        <v>0</v>
      </c>
      <c r="H6445" s="7">
        <v>10.5</v>
      </c>
      <c r="I6445" s="7">
        <v>224.5</v>
      </c>
      <c r="J6445" s="7">
        <v>0</v>
      </c>
      <c r="K6445" s="7">
        <v>224.5</v>
      </c>
      <c r="L6445" s="164">
        <v>1</v>
      </c>
      <c r="M6445" s="16">
        <v>0</v>
      </c>
      <c r="N6445" s="13">
        <v>46207</v>
      </c>
    </row>
    <row r="6446" spans="1:14" x14ac:dyDescent="0.15">
      <c r="A6446" s="163" t="s">
        <v>490</v>
      </c>
      <c r="B6446" s="164">
        <v>10223</v>
      </c>
      <c r="C6446" s="163" t="s">
        <v>491</v>
      </c>
      <c r="D6446" s="164">
        <v>1</v>
      </c>
      <c r="E6446" s="7">
        <v>275</v>
      </c>
      <c r="F6446" s="7">
        <v>0</v>
      </c>
      <c r="G6446" s="7">
        <v>0</v>
      </c>
      <c r="H6446" s="7">
        <v>0</v>
      </c>
      <c r="I6446" s="7">
        <v>275</v>
      </c>
      <c r="J6446" s="7">
        <v>0</v>
      </c>
      <c r="K6446" s="7">
        <v>275</v>
      </c>
      <c r="L6446" s="164">
        <v>1</v>
      </c>
      <c r="M6446" s="16">
        <v>0</v>
      </c>
      <c r="N6446" s="13">
        <v>46207</v>
      </c>
    </row>
    <row r="6447" spans="1:14" x14ac:dyDescent="0.15">
      <c r="A6447" s="163" t="s">
        <v>647</v>
      </c>
      <c r="B6447" s="164">
        <v>10224</v>
      </c>
      <c r="C6447" s="163" t="s">
        <v>491</v>
      </c>
      <c r="D6447" s="164">
        <v>2</v>
      </c>
      <c r="E6447" s="7">
        <v>510</v>
      </c>
      <c r="F6447" s="7">
        <v>0</v>
      </c>
      <c r="G6447" s="7">
        <v>0</v>
      </c>
      <c r="H6447" s="7">
        <v>11.4</v>
      </c>
      <c r="I6447" s="7">
        <v>498.6</v>
      </c>
      <c r="J6447" s="7">
        <v>0</v>
      </c>
      <c r="K6447" s="7">
        <v>498.6</v>
      </c>
      <c r="L6447" s="164">
        <v>1</v>
      </c>
      <c r="M6447" s="16">
        <v>0</v>
      </c>
      <c r="N6447" s="13">
        <v>46207</v>
      </c>
    </row>
    <row r="6448" spans="1:14" x14ac:dyDescent="0.15">
      <c r="A6448" s="163" t="s">
        <v>492</v>
      </c>
      <c r="B6448" s="164">
        <v>10216</v>
      </c>
      <c r="C6448" s="163" t="s">
        <v>491</v>
      </c>
      <c r="D6448" s="164">
        <v>2</v>
      </c>
      <c r="E6448" s="7">
        <v>490</v>
      </c>
      <c r="F6448" s="7">
        <v>0</v>
      </c>
      <c r="G6448" s="7">
        <v>0</v>
      </c>
      <c r="H6448" s="7">
        <v>0</v>
      </c>
      <c r="I6448" s="7">
        <v>490</v>
      </c>
      <c r="J6448" s="7">
        <v>0</v>
      </c>
      <c r="K6448" s="7">
        <v>490</v>
      </c>
      <c r="L6448" s="164">
        <v>1</v>
      </c>
      <c r="M6448" s="16">
        <v>0</v>
      </c>
      <c r="N6448" s="13">
        <v>46207</v>
      </c>
    </row>
    <row r="6449" spans="1:14" x14ac:dyDescent="0.15">
      <c r="A6449" s="163" t="s">
        <v>597</v>
      </c>
      <c r="B6449" s="164">
        <v>10215</v>
      </c>
      <c r="C6449" s="163" t="s">
        <v>491</v>
      </c>
      <c r="D6449" s="164">
        <v>1</v>
      </c>
      <c r="E6449" s="7">
        <v>225</v>
      </c>
      <c r="F6449" s="7">
        <v>0</v>
      </c>
      <c r="G6449" s="7">
        <v>0</v>
      </c>
      <c r="H6449" s="7">
        <v>19.440000000000001</v>
      </c>
      <c r="I6449" s="7">
        <v>205.56</v>
      </c>
      <c r="J6449" s="7">
        <v>0</v>
      </c>
      <c r="K6449" s="7">
        <v>205.56</v>
      </c>
      <c r="L6449" s="164">
        <v>1</v>
      </c>
      <c r="M6449" s="16">
        <v>0</v>
      </c>
      <c r="N6449" s="13">
        <v>46207</v>
      </c>
    </row>
    <row r="6450" spans="1:14" x14ac:dyDescent="0.15">
      <c r="A6450" s="163" t="s">
        <v>493</v>
      </c>
      <c r="B6450" s="164">
        <v>10264</v>
      </c>
      <c r="C6450" s="163" t="s">
        <v>9</v>
      </c>
      <c r="D6450" s="164">
        <v>10</v>
      </c>
      <c r="E6450" s="7">
        <v>1900</v>
      </c>
      <c r="F6450" s="7">
        <v>0</v>
      </c>
      <c r="G6450" s="7">
        <v>0</v>
      </c>
      <c r="H6450" s="7">
        <v>65.33</v>
      </c>
      <c r="I6450" s="7">
        <v>1834.67</v>
      </c>
      <c r="J6450" s="7">
        <v>0</v>
      </c>
      <c r="K6450" s="7">
        <v>1834.67</v>
      </c>
      <c r="L6450" s="164">
        <v>1</v>
      </c>
      <c r="M6450" s="16">
        <v>0</v>
      </c>
      <c r="N6450" s="13">
        <v>46207</v>
      </c>
    </row>
    <row r="6451" spans="1:14" x14ac:dyDescent="0.15">
      <c r="A6451" s="163" t="s">
        <v>507</v>
      </c>
      <c r="B6451" s="164">
        <v>10373</v>
      </c>
      <c r="C6451" s="163" t="s">
        <v>9</v>
      </c>
      <c r="D6451" s="164">
        <v>1</v>
      </c>
      <c r="E6451" s="7">
        <v>275</v>
      </c>
      <c r="F6451" s="7">
        <v>0</v>
      </c>
      <c r="G6451" s="7">
        <v>0</v>
      </c>
      <c r="H6451" s="7">
        <v>12.28</v>
      </c>
      <c r="I6451" s="7">
        <v>262.72000000000003</v>
      </c>
      <c r="J6451" s="7">
        <v>0</v>
      </c>
      <c r="K6451" s="7">
        <v>262.72000000000003</v>
      </c>
      <c r="L6451" s="164">
        <v>1</v>
      </c>
      <c r="M6451" s="16">
        <v>0</v>
      </c>
      <c r="N6451" s="13">
        <v>46207</v>
      </c>
    </row>
    <row r="6452" spans="1:14" x14ac:dyDescent="0.15">
      <c r="A6452" s="163" t="s">
        <v>526</v>
      </c>
      <c r="B6452" s="164">
        <v>10363</v>
      </c>
      <c r="C6452" s="163" t="s">
        <v>9</v>
      </c>
      <c r="D6452" s="164">
        <v>3</v>
      </c>
      <c r="E6452" s="7">
        <v>795</v>
      </c>
      <c r="F6452" s="7">
        <v>0</v>
      </c>
      <c r="G6452" s="7">
        <v>0</v>
      </c>
      <c r="H6452" s="7">
        <v>30.76</v>
      </c>
      <c r="I6452" s="7">
        <v>764.24</v>
      </c>
      <c r="J6452" s="7">
        <v>0</v>
      </c>
      <c r="K6452" s="7">
        <v>764.24</v>
      </c>
      <c r="L6452" s="164">
        <v>1</v>
      </c>
      <c r="M6452" s="16">
        <v>0</v>
      </c>
      <c r="N6452" s="13">
        <v>46207</v>
      </c>
    </row>
    <row r="6453" spans="1:14" x14ac:dyDescent="0.15">
      <c r="A6453" s="163" t="s">
        <v>652</v>
      </c>
      <c r="B6453" s="164">
        <v>10007</v>
      </c>
      <c r="C6453" s="163" t="s">
        <v>9</v>
      </c>
      <c r="D6453" s="164">
        <v>1</v>
      </c>
      <c r="E6453" s="7">
        <v>275</v>
      </c>
      <c r="F6453" s="7">
        <v>0</v>
      </c>
      <c r="G6453" s="7">
        <v>0</v>
      </c>
      <c r="H6453" s="7">
        <v>17.329999999999998</v>
      </c>
      <c r="I6453" s="7">
        <v>257.67</v>
      </c>
      <c r="J6453" s="7">
        <v>0</v>
      </c>
      <c r="K6453" s="7">
        <v>257.67</v>
      </c>
      <c r="L6453" s="164">
        <v>1</v>
      </c>
      <c r="M6453" s="16">
        <v>0</v>
      </c>
      <c r="N6453" s="13">
        <v>46207</v>
      </c>
    </row>
    <row r="6454" spans="1:14" x14ac:dyDescent="0.15">
      <c r="A6454" s="163" t="s">
        <v>508</v>
      </c>
      <c r="B6454" s="164">
        <v>10370</v>
      </c>
      <c r="C6454" s="163" t="s">
        <v>9</v>
      </c>
      <c r="D6454" s="164">
        <v>1</v>
      </c>
      <c r="E6454" s="7">
        <v>310</v>
      </c>
      <c r="F6454" s="7">
        <v>0</v>
      </c>
      <c r="G6454" s="7">
        <v>0</v>
      </c>
      <c r="H6454" s="7">
        <v>22.13</v>
      </c>
      <c r="I6454" s="7">
        <v>287.87</v>
      </c>
      <c r="J6454" s="7">
        <v>0</v>
      </c>
      <c r="K6454" s="7">
        <v>287.87</v>
      </c>
      <c r="L6454" s="164">
        <v>1</v>
      </c>
      <c r="M6454" s="16">
        <v>0</v>
      </c>
      <c r="N6454" s="13">
        <v>46207</v>
      </c>
    </row>
    <row r="6455" spans="1:14" x14ac:dyDescent="0.15">
      <c r="A6455" s="163" t="s">
        <v>509</v>
      </c>
      <c r="B6455" s="164">
        <v>10364</v>
      </c>
      <c r="C6455" s="163" t="s">
        <v>9</v>
      </c>
      <c r="D6455" s="164">
        <v>2</v>
      </c>
      <c r="E6455" s="7">
        <v>660</v>
      </c>
      <c r="F6455" s="7">
        <v>0</v>
      </c>
      <c r="G6455" s="7">
        <v>0</v>
      </c>
      <c r="H6455" s="7">
        <v>46.81</v>
      </c>
      <c r="I6455" s="7">
        <v>613.19000000000005</v>
      </c>
      <c r="J6455" s="7">
        <v>0</v>
      </c>
      <c r="K6455" s="7">
        <v>613.19000000000005</v>
      </c>
      <c r="L6455" s="164">
        <v>1</v>
      </c>
      <c r="M6455" s="16">
        <v>0</v>
      </c>
      <c r="N6455" s="13">
        <v>46207</v>
      </c>
    </row>
    <row r="6456" spans="1:14" x14ac:dyDescent="0.15">
      <c r="A6456" s="163" t="s">
        <v>603</v>
      </c>
      <c r="B6456" s="164">
        <v>10660</v>
      </c>
      <c r="C6456" s="163" t="s">
        <v>9</v>
      </c>
      <c r="D6456" s="164">
        <v>1</v>
      </c>
      <c r="E6456" s="7">
        <v>265</v>
      </c>
      <c r="F6456" s="7">
        <v>0</v>
      </c>
      <c r="G6456" s="7">
        <v>0</v>
      </c>
      <c r="H6456" s="7">
        <v>14.69</v>
      </c>
      <c r="I6456" s="7">
        <v>250.31</v>
      </c>
      <c r="J6456" s="7">
        <v>0</v>
      </c>
      <c r="K6456" s="7">
        <v>250.31</v>
      </c>
      <c r="L6456" s="164">
        <v>1</v>
      </c>
      <c r="M6456" s="16">
        <v>0</v>
      </c>
      <c r="N6456" s="13">
        <v>46207</v>
      </c>
    </row>
    <row r="6457" spans="1:14" x14ac:dyDescent="0.15">
      <c r="A6457" s="163" t="s">
        <v>595</v>
      </c>
      <c r="B6457" s="164">
        <v>10367</v>
      </c>
      <c r="C6457" s="163" t="s">
        <v>9</v>
      </c>
      <c r="D6457" s="164">
        <v>2</v>
      </c>
      <c r="E6457" s="7">
        <v>660</v>
      </c>
      <c r="F6457" s="7">
        <v>0</v>
      </c>
      <c r="G6457" s="7">
        <v>0</v>
      </c>
      <c r="H6457" s="7">
        <v>28.09</v>
      </c>
      <c r="I6457" s="7">
        <v>631.91</v>
      </c>
      <c r="J6457" s="7">
        <v>0</v>
      </c>
      <c r="K6457" s="7">
        <v>631.91</v>
      </c>
      <c r="L6457" s="164">
        <v>1</v>
      </c>
      <c r="M6457" s="16">
        <v>0</v>
      </c>
      <c r="N6457" s="13">
        <v>46207</v>
      </c>
    </row>
    <row r="6458" spans="1:14" x14ac:dyDescent="0.15">
      <c r="A6458" s="163" t="s">
        <v>955</v>
      </c>
      <c r="B6458" s="164">
        <v>10749</v>
      </c>
      <c r="C6458" s="163" t="s">
        <v>948</v>
      </c>
      <c r="D6458" s="164">
        <v>7</v>
      </c>
      <c r="E6458" s="7">
        <v>1253</v>
      </c>
      <c r="F6458" s="7">
        <v>0</v>
      </c>
      <c r="G6458" s="7">
        <v>0</v>
      </c>
      <c r="H6458" s="7">
        <v>25.36</v>
      </c>
      <c r="I6458" s="7">
        <v>1227.6400000000001</v>
      </c>
      <c r="J6458" s="7">
        <v>0</v>
      </c>
      <c r="K6458" s="7">
        <v>1227.6400000000001</v>
      </c>
      <c r="L6458" s="164">
        <v>1</v>
      </c>
      <c r="M6458" s="16">
        <v>0</v>
      </c>
      <c r="N6458" s="13">
        <v>46207</v>
      </c>
    </row>
    <row r="6459" spans="1:14" x14ac:dyDescent="0.15">
      <c r="A6459" s="163" t="s">
        <v>947</v>
      </c>
      <c r="B6459" s="164">
        <v>10923</v>
      </c>
      <c r="C6459" s="163" t="s">
        <v>948</v>
      </c>
      <c r="D6459" s="164">
        <v>1</v>
      </c>
      <c r="E6459" s="7">
        <v>159</v>
      </c>
      <c r="F6459" s="7">
        <v>0</v>
      </c>
      <c r="G6459" s="7">
        <v>0</v>
      </c>
      <c r="H6459" s="7">
        <v>0</v>
      </c>
      <c r="I6459" s="7">
        <v>159</v>
      </c>
      <c r="J6459" s="7">
        <v>0</v>
      </c>
      <c r="K6459" s="7">
        <v>159</v>
      </c>
      <c r="L6459" s="164">
        <v>1</v>
      </c>
      <c r="M6459" s="16">
        <v>0</v>
      </c>
      <c r="N6459" s="13">
        <v>46207</v>
      </c>
    </row>
    <row r="6460" spans="1:14" x14ac:dyDescent="0.15">
      <c r="A6460" s="163" t="s">
        <v>949</v>
      </c>
      <c r="B6460" s="164">
        <v>10633</v>
      </c>
      <c r="C6460" s="163" t="s">
        <v>948</v>
      </c>
      <c r="D6460" s="164">
        <v>4</v>
      </c>
      <c r="E6460" s="7">
        <v>636</v>
      </c>
      <c r="F6460" s="7">
        <v>0</v>
      </c>
      <c r="G6460" s="7">
        <v>0</v>
      </c>
      <c r="H6460" s="7">
        <v>15.72</v>
      </c>
      <c r="I6460" s="7">
        <v>620.28</v>
      </c>
      <c r="J6460" s="7">
        <v>0</v>
      </c>
      <c r="K6460" s="7">
        <v>620.28</v>
      </c>
      <c r="L6460" s="164">
        <v>1</v>
      </c>
      <c r="M6460" s="16">
        <v>0</v>
      </c>
      <c r="N6460" s="13">
        <v>46207</v>
      </c>
    </row>
    <row r="6461" spans="1:14" x14ac:dyDescent="0.15">
      <c r="A6461" s="163" t="s">
        <v>950</v>
      </c>
      <c r="B6461" s="164">
        <v>10746</v>
      </c>
      <c r="C6461" s="163" t="s">
        <v>948</v>
      </c>
      <c r="D6461" s="164">
        <v>1</v>
      </c>
      <c r="E6461" s="7">
        <v>209</v>
      </c>
      <c r="F6461" s="7">
        <v>0</v>
      </c>
      <c r="G6461" s="7">
        <v>0</v>
      </c>
      <c r="H6461" s="7">
        <v>18.05</v>
      </c>
      <c r="I6461" s="7">
        <v>190.95</v>
      </c>
      <c r="J6461" s="7">
        <v>0</v>
      </c>
      <c r="K6461" s="7">
        <v>190.95</v>
      </c>
      <c r="L6461" s="164">
        <v>1</v>
      </c>
      <c r="M6461" s="16">
        <v>0</v>
      </c>
      <c r="N6461" s="13">
        <v>46207</v>
      </c>
    </row>
    <row r="6462" spans="1:14" x14ac:dyDescent="0.15">
      <c r="A6462" s="163" t="s">
        <v>951</v>
      </c>
      <c r="B6462" s="164">
        <v>10754</v>
      </c>
      <c r="C6462" s="163" t="s">
        <v>948</v>
      </c>
      <c r="D6462" s="164">
        <v>1</v>
      </c>
      <c r="E6462" s="7">
        <v>209</v>
      </c>
      <c r="F6462" s="7">
        <v>0</v>
      </c>
      <c r="G6462" s="7">
        <v>0</v>
      </c>
      <c r="H6462" s="7">
        <v>4.6100000000000003</v>
      </c>
      <c r="I6462" s="7">
        <v>204.39</v>
      </c>
      <c r="J6462" s="7">
        <v>0</v>
      </c>
      <c r="K6462" s="7">
        <v>204.39</v>
      </c>
      <c r="L6462" s="164">
        <v>1</v>
      </c>
      <c r="M6462" s="16">
        <v>0</v>
      </c>
      <c r="N6462" s="13">
        <v>46207</v>
      </c>
    </row>
    <row r="6463" spans="1:14" x14ac:dyDescent="0.15">
      <c r="A6463" s="163" t="s">
        <v>952</v>
      </c>
      <c r="B6463" s="164">
        <v>10924</v>
      </c>
      <c r="C6463" s="163" t="s">
        <v>948</v>
      </c>
      <c r="D6463" s="164">
        <v>2</v>
      </c>
      <c r="E6463" s="7">
        <v>318</v>
      </c>
      <c r="F6463" s="7">
        <v>0</v>
      </c>
      <c r="G6463" s="7">
        <v>0</v>
      </c>
      <c r="H6463" s="7">
        <v>5.0999999999999996</v>
      </c>
      <c r="I6463" s="7">
        <v>312.89999999999998</v>
      </c>
      <c r="J6463" s="7">
        <v>0</v>
      </c>
      <c r="K6463" s="7">
        <v>312.89999999999998</v>
      </c>
      <c r="L6463" s="164">
        <v>1</v>
      </c>
      <c r="M6463" s="16">
        <v>0</v>
      </c>
      <c r="N6463" s="13">
        <v>46207</v>
      </c>
    </row>
    <row r="6464" spans="1:14" x14ac:dyDescent="0.15">
      <c r="A6464" s="163" t="s">
        <v>953</v>
      </c>
      <c r="B6464" s="164">
        <v>10632</v>
      </c>
      <c r="C6464" s="163" t="s">
        <v>948</v>
      </c>
      <c r="D6464" s="164">
        <v>2</v>
      </c>
      <c r="E6464" s="7">
        <v>318</v>
      </c>
      <c r="F6464" s="7">
        <v>0</v>
      </c>
      <c r="G6464" s="7">
        <v>0</v>
      </c>
      <c r="H6464" s="7">
        <v>10.199999999999999</v>
      </c>
      <c r="I6464" s="7">
        <v>307.8</v>
      </c>
      <c r="J6464" s="7">
        <v>0</v>
      </c>
      <c r="K6464" s="7">
        <v>307.8</v>
      </c>
      <c r="L6464" s="164">
        <v>1</v>
      </c>
      <c r="M6464" s="16">
        <v>0</v>
      </c>
      <c r="N6464" s="13">
        <v>46207</v>
      </c>
    </row>
    <row r="6465" spans="1:14" x14ac:dyDescent="0.15">
      <c r="A6465" s="163" t="s">
        <v>529</v>
      </c>
      <c r="B6465" s="164">
        <v>10353</v>
      </c>
      <c r="C6465" s="163" t="s">
        <v>19</v>
      </c>
      <c r="D6465" s="164">
        <v>2</v>
      </c>
      <c r="E6465" s="7">
        <v>700</v>
      </c>
      <c r="F6465" s="7">
        <v>0</v>
      </c>
      <c r="G6465" s="7">
        <v>0</v>
      </c>
      <c r="H6465" s="7">
        <v>45.51</v>
      </c>
      <c r="I6465" s="7">
        <v>654.49</v>
      </c>
      <c r="J6465" s="7">
        <v>0</v>
      </c>
      <c r="K6465" s="7">
        <v>654.49</v>
      </c>
      <c r="L6465" s="164">
        <v>1</v>
      </c>
      <c r="M6465" s="16">
        <v>0</v>
      </c>
      <c r="N6465" s="13">
        <v>46207</v>
      </c>
    </row>
    <row r="6466" spans="1:14" x14ac:dyDescent="0.15">
      <c r="A6466" s="163" t="s">
        <v>511</v>
      </c>
      <c r="B6466" s="164">
        <v>10227</v>
      </c>
      <c r="C6466" s="163" t="s">
        <v>19</v>
      </c>
      <c r="D6466" s="164">
        <v>2</v>
      </c>
      <c r="E6466" s="7">
        <v>770</v>
      </c>
      <c r="F6466" s="7">
        <v>0</v>
      </c>
      <c r="G6466" s="7">
        <v>0</v>
      </c>
      <c r="H6466" s="7">
        <v>0</v>
      </c>
      <c r="I6466" s="7">
        <v>770</v>
      </c>
      <c r="J6466" s="7">
        <v>0</v>
      </c>
      <c r="K6466" s="7">
        <v>770</v>
      </c>
      <c r="L6466" s="164">
        <v>1</v>
      </c>
      <c r="M6466" s="16">
        <v>0</v>
      </c>
      <c r="N6466" s="13">
        <v>46207</v>
      </c>
    </row>
    <row r="6467" spans="1:14" x14ac:dyDescent="0.15">
      <c r="A6467" s="163" t="s">
        <v>498</v>
      </c>
      <c r="B6467" s="164">
        <v>10356</v>
      </c>
      <c r="C6467" s="163" t="s">
        <v>19</v>
      </c>
      <c r="D6467" s="164">
        <v>4</v>
      </c>
      <c r="E6467" s="7">
        <v>1440</v>
      </c>
      <c r="F6467" s="7">
        <v>0</v>
      </c>
      <c r="G6467" s="7">
        <v>0</v>
      </c>
      <c r="H6467" s="7">
        <v>33.86</v>
      </c>
      <c r="I6467" s="7">
        <v>1406.14</v>
      </c>
      <c r="J6467" s="7">
        <v>0</v>
      </c>
      <c r="K6467" s="7">
        <v>1406.14</v>
      </c>
      <c r="L6467" s="164">
        <v>1</v>
      </c>
      <c r="M6467" s="16">
        <v>0</v>
      </c>
      <c r="N6467" s="13">
        <v>46207</v>
      </c>
    </row>
    <row r="6468" spans="1:14" x14ac:dyDescent="0.15">
      <c r="A6468" s="163" t="s">
        <v>959</v>
      </c>
      <c r="B6468" s="164">
        <v>10519</v>
      </c>
      <c r="C6468" s="163" t="s">
        <v>79</v>
      </c>
      <c r="D6468" s="164">
        <v>1</v>
      </c>
      <c r="E6468" s="7">
        <v>485</v>
      </c>
      <c r="F6468" s="7">
        <v>0</v>
      </c>
      <c r="G6468" s="7">
        <v>0</v>
      </c>
      <c r="H6468" s="7">
        <v>0</v>
      </c>
      <c r="I6468" s="7">
        <v>485</v>
      </c>
      <c r="J6468" s="7">
        <v>0</v>
      </c>
      <c r="K6468" s="7">
        <v>485</v>
      </c>
      <c r="L6468" s="164">
        <v>1</v>
      </c>
      <c r="M6468" s="16">
        <v>0</v>
      </c>
      <c r="N6468" s="13">
        <v>46207</v>
      </c>
    </row>
    <row r="6469" spans="1:14" x14ac:dyDescent="0.15">
      <c r="A6469" s="163" t="s">
        <v>565</v>
      </c>
      <c r="B6469" s="164">
        <v>10403</v>
      </c>
      <c r="C6469" s="163" t="s">
        <v>35</v>
      </c>
      <c r="D6469" s="164">
        <v>1</v>
      </c>
      <c r="E6469" s="7">
        <v>335</v>
      </c>
      <c r="F6469" s="7">
        <v>0</v>
      </c>
      <c r="G6469" s="7">
        <v>0</v>
      </c>
      <c r="H6469" s="7">
        <v>0</v>
      </c>
      <c r="I6469" s="7">
        <v>335</v>
      </c>
      <c r="J6469" s="7">
        <v>0</v>
      </c>
      <c r="K6469" s="7">
        <v>335</v>
      </c>
      <c r="L6469" s="164">
        <v>1</v>
      </c>
      <c r="M6469" s="16">
        <v>0</v>
      </c>
      <c r="N6469" s="13">
        <v>46207</v>
      </c>
    </row>
    <row r="6470" spans="1:14" x14ac:dyDescent="0.15">
      <c r="A6470" s="163" t="s">
        <v>613</v>
      </c>
      <c r="B6470" s="164">
        <v>10493</v>
      </c>
      <c r="C6470" s="163" t="s">
        <v>98</v>
      </c>
      <c r="D6470" s="164">
        <v>1</v>
      </c>
      <c r="E6470" s="7">
        <v>58</v>
      </c>
      <c r="F6470" s="7">
        <v>0</v>
      </c>
      <c r="G6470" s="7">
        <v>0</v>
      </c>
      <c r="H6470" s="7">
        <v>1.28</v>
      </c>
      <c r="I6470" s="7">
        <v>56.72</v>
      </c>
      <c r="J6470" s="7">
        <v>0</v>
      </c>
      <c r="K6470" s="7">
        <v>56.72</v>
      </c>
      <c r="L6470" s="164">
        <v>1</v>
      </c>
      <c r="M6470" s="16">
        <v>0</v>
      </c>
      <c r="N6470" s="13">
        <v>46207</v>
      </c>
    </row>
    <row r="6471" spans="1:14" x14ac:dyDescent="0.15">
      <c r="A6471" s="163" t="s">
        <v>821</v>
      </c>
      <c r="B6471" s="164">
        <v>10399</v>
      </c>
      <c r="C6471" s="163" t="s">
        <v>32</v>
      </c>
      <c r="D6471" s="164">
        <v>1</v>
      </c>
      <c r="E6471" s="7">
        <v>670</v>
      </c>
      <c r="F6471" s="7">
        <v>0</v>
      </c>
      <c r="G6471" s="7">
        <v>0</v>
      </c>
      <c r="H6471" s="7">
        <v>0</v>
      </c>
      <c r="I6471" s="7">
        <v>670</v>
      </c>
      <c r="J6471" s="7">
        <v>0</v>
      </c>
      <c r="K6471" s="7">
        <v>670</v>
      </c>
      <c r="L6471" s="164">
        <v>1</v>
      </c>
      <c r="M6471" s="16">
        <v>0</v>
      </c>
      <c r="N6471" s="13">
        <v>46208</v>
      </c>
    </row>
    <row r="6472" spans="1:14" x14ac:dyDescent="0.15">
      <c r="A6472" s="163" t="s">
        <v>518</v>
      </c>
      <c r="B6472" s="164">
        <v>10145</v>
      </c>
      <c r="C6472" s="163" t="s">
        <v>519</v>
      </c>
      <c r="D6472" s="164">
        <v>1</v>
      </c>
      <c r="E6472" s="7">
        <v>370</v>
      </c>
      <c r="F6472" s="7">
        <v>0</v>
      </c>
      <c r="G6472" s="7">
        <v>0</v>
      </c>
      <c r="H6472" s="7">
        <v>0</v>
      </c>
      <c r="I6472" s="7">
        <v>370</v>
      </c>
      <c r="J6472" s="7">
        <v>0</v>
      </c>
      <c r="K6472" s="7">
        <v>370</v>
      </c>
      <c r="L6472" s="164">
        <v>1</v>
      </c>
      <c r="M6472" s="16">
        <v>0</v>
      </c>
      <c r="N6472" s="13">
        <v>46208</v>
      </c>
    </row>
    <row r="6473" spans="1:14" x14ac:dyDescent="0.15">
      <c r="A6473" s="163" t="s">
        <v>612</v>
      </c>
      <c r="B6473" s="164">
        <v>10051</v>
      </c>
      <c r="C6473" s="163" t="s">
        <v>481</v>
      </c>
      <c r="D6473" s="164">
        <v>1</v>
      </c>
      <c r="E6473" s="7">
        <v>315</v>
      </c>
      <c r="F6473" s="7">
        <v>0</v>
      </c>
      <c r="G6473" s="7">
        <v>0</v>
      </c>
      <c r="H6473" s="7">
        <v>0</v>
      </c>
      <c r="I6473" s="7">
        <v>315</v>
      </c>
      <c r="J6473" s="7">
        <v>0</v>
      </c>
      <c r="K6473" s="7">
        <v>315</v>
      </c>
      <c r="L6473" s="164">
        <v>1</v>
      </c>
      <c r="M6473" s="16">
        <v>0</v>
      </c>
      <c r="N6473" s="13">
        <v>46208</v>
      </c>
    </row>
    <row r="6474" spans="1:14" x14ac:dyDescent="0.15">
      <c r="A6474" s="163" t="s">
        <v>489</v>
      </c>
      <c r="B6474" s="164">
        <v>10445</v>
      </c>
      <c r="C6474" s="163" t="s">
        <v>99</v>
      </c>
      <c r="D6474" s="164">
        <v>1</v>
      </c>
      <c r="E6474" s="7">
        <v>195</v>
      </c>
      <c r="F6474" s="7">
        <v>0</v>
      </c>
      <c r="G6474" s="7">
        <v>0</v>
      </c>
      <c r="H6474" s="7">
        <v>0</v>
      </c>
      <c r="I6474" s="7">
        <v>195</v>
      </c>
      <c r="J6474" s="7">
        <v>0</v>
      </c>
      <c r="K6474" s="7">
        <v>195</v>
      </c>
      <c r="L6474" s="164">
        <v>1</v>
      </c>
      <c r="M6474" s="16">
        <v>0</v>
      </c>
      <c r="N6474" s="13">
        <v>46208</v>
      </c>
    </row>
    <row r="6475" spans="1:14" x14ac:dyDescent="0.15">
      <c r="A6475" s="163" t="s">
        <v>706</v>
      </c>
      <c r="B6475" s="164">
        <v>10472</v>
      </c>
      <c r="C6475" s="163" t="s">
        <v>5</v>
      </c>
      <c r="D6475" s="164">
        <v>1</v>
      </c>
      <c r="E6475" s="7">
        <v>645</v>
      </c>
      <c r="F6475" s="7">
        <v>0</v>
      </c>
      <c r="G6475" s="7">
        <v>0</v>
      </c>
      <c r="H6475" s="7">
        <v>0</v>
      </c>
      <c r="I6475" s="7">
        <v>645</v>
      </c>
      <c r="J6475" s="7">
        <v>0</v>
      </c>
      <c r="K6475" s="7">
        <v>645</v>
      </c>
      <c r="L6475" s="164">
        <v>1</v>
      </c>
      <c r="M6475" s="16">
        <v>0</v>
      </c>
      <c r="N6475" s="13">
        <v>46208</v>
      </c>
    </row>
    <row r="6476" spans="1:14" x14ac:dyDescent="0.15">
      <c r="A6476" s="163" t="s">
        <v>950</v>
      </c>
      <c r="B6476" s="164">
        <v>10746</v>
      </c>
      <c r="C6476" s="163" t="s">
        <v>948</v>
      </c>
      <c r="D6476" s="164">
        <v>2</v>
      </c>
      <c r="E6476" s="7">
        <v>418</v>
      </c>
      <c r="F6476" s="7">
        <v>0</v>
      </c>
      <c r="G6476" s="7">
        <v>0</v>
      </c>
      <c r="H6476" s="7">
        <v>0</v>
      </c>
      <c r="I6476" s="7">
        <v>418</v>
      </c>
      <c r="J6476" s="7">
        <v>0</v>
      </c>
      <c r="K6476" s="7">
        <v>418</v>
      </c>
      <c r="L6476" s="164">
        <v>1</v>
      </c>
      <c r="M6476" s="16">
        <v>0</v>
      </c>
      <c r="N6476" s="13">
        <v>46208</v>
      </c>
    </row>
    <row r="6477" spans="1:14" x14ac:dyDescent="0.15">
      <c r="A6477" s="163" t="s">
        <v>497</v>
      </c>
      <c r="B6477" s="164">
        <v>10359</v>
      </c>
      <c r="C6477" s="163" t="s">
        <v>19</v>
      </c>
      <c r="D6477" s="164">
        <v>1</v>
      </c>
      <c r="E6477" s="7">
        <v>385</v>
      </c>
      <c r="F6477" s="7">
        <v>0</v>
      </c>
      <c r="G6477" s="7">
        <v>0</v>
      </c>
      <c r="H6477" s="7">
        <v>0</v>
      </c>
      <c r="I6477" s="7">
        <v>385</v>
      </c>
      <c r="J6477" s="7">
        <v>0</v>
      </c>
      <c r="K6477" s="7">
        <v>385</v>
      </c>
      <c r="L6477" s="164">
        <v>1</v>
      </c>
      <c r="M6477" s="16">
        <v>0</v>
      </c>
      <c r="N6477" s="13">
        <v>46208</v>
      </c>
    </row>
    <row r="6478" spans="1:14" x14ac:dyDescent="0.15">
      <c r="A6478" s="163" t="s">
        <v>739</v>
      </c>
      <c r="B6478" s="164">
        <v>10653</v>
      </c>
      <c r="C6478" s="163" t="s">
        <v>4</v>
      </c>
      <c r="D6478" s="164">
        <v>1</v>
      </c>
      <c r="E6478" s="7">
        <v>275</v>
      </c>
      <c r="F6478" s="7">
        <v>0</v>
      </c>
      <c r="G6478" s="7">
        <v>0</v>
      </c>
      <c r="H6478" s="7">
        <v>0</v>
      </c>
      <c r="I6478" s="7">
        <v>275</v>
      </c>
      <c r="J6478" s="7">
        <v>0</v>
      </c>
      <c r="K6478" s="7">
        <v>275</v>
      </c>
      <c r="L6478" s="164">
        <v>1</v>
      </c>
      <c r="M6478" s="16">
        <v>0</v>
      </c>
      <c r="N6478" s="13">
        <v>46208</v>
      </c>
    </row>
    <row r="6479" spans="1:14" x14ac:dyDescent="0.15">
      <c r="A6479" s="163" t="s">
        <v>564</v>
      </c>
      <c r="B6479" s="164">
        <v>10037</v>
      </c>
      <c r="C6479" s="163" t="s">
        <v>4</v>
      </c>
      <c r="D6479" s="164">
        <v>1</v>
      </c>
      <c r="E6479" s="7">
        <v>385</v>
      </c>
      <c r="F6479" s="7">
        <v>0</v>
      </c>
      <c r="G6479" s="7">
        <v>0</v>
      </c>
      <c r="H6479" s="7">
        <v>0</v>
      </c>
      <c r="I6479" s="7">
        <v>385</v>
      </c>
      <c r="J6479" s="7">
        <v>0</v>
      </c>
      <c r="K6479" s="7">
        <v>385</v>
      </c>
      <c r="L6479" s="164">
        <v>1</v>
      </c>
      <c r="M6479" s="16">
        <v>0</v>
      </c>
      <c r="N6479" s="13">
        <v>46208</v>
      </c>
    </row>
    <row r="6480" spans="1:14" x14ac:dyDescent="0.15">
      <c r="A6480" s="163" t="s">
        <v>478</v>
      </c>
      <c r="B6480" s="164">
        <v>10461</v>
      </c>
      <c r="C6480" s="163" t="s">
        <v>38</v>
      </c>
      <c r="D6480" s="164">
        <v>1</v>
      </c>
      <c r="E6480" s="7">
        <v>275</v>
      </c>
      <c r="F6480" s="7">
        <v>0</v>
      </c>
      <c r="G6480" s="7">
        <v>0</v>
      </c>
      <c r="H6480" s="7">
        <v>0</v>
      </c>
      <c r="I6480" s="7">
        <v>275</v>
      </c>
      <c r="J6480" s="7">
        <v>0</v>
      </c>
      <c r="K6480" s="7">
        <v>275</v>
      </c>
      <c r="L6480" s="164">
        <v>1</v>
      </c>
      <c r="M6480" s="16">
        <v>0</v>
      </c>
      <c r="N6480" s="13">
        <v>46209</v>
      </c>
    </row>
    <row r="6481" spans="1:14" x14ac:dyDescent="0.15">
      <c r="A6481" s="163" t="s">
        <v>680</v>
      </c>
      <c r="B6481" s="164">
        <v>10152</v>
      </c>
      <c r="C6481" s="163" t="s">
        <v>519</v>
      </c>
      <c r="D6481" s="164">
        <v>1</v>
      </c>
      <c r="E6481" s="7">
        <v>350</v>
      </c>
      <c r="F6481" s="7">
        <v>0</v>
      </c>
      <c r="G6481" s="7">
        <v>0</v>
      </c>
      <c r="H6481" s="7">
        <v>0</v>
      </c>
      <c r="I6481" s="7">
        <v>350</v>
      </c>
      <c r="J6481" s="7">
        <v>0</v>
      </c>
      <c r="K6481" s="7">
        <v>350</v>
      </c>
      <c r="L6481" s="164">
        <v>1</v>
      </c>
      <c r="M6481" s="16">
        <v>0</v>
      </c>
      <c r="N6481" s="13">
        <v>46209</v>
      </c>
    </row>
    <row r="6482" spans="1:14" x14ac:dyDescent="0.15">
      <c r="A6482" s="163" t="s">
        <v>946</v>
      </c>
      <c r="B6482" s="164">
        <v>10067</v>
      </c>
      <c r="C6482" s="163" t="s">
        <v>481</v>
      </c>
      <c r="D6482" s="164">
        <v>1</v>
      </c>
      <c r="E6482" s="7">
        <v>275</v>
      </c>
      <c r="F6482" s="7">
        <v>0</v>
      </c>
      <c r="G6482" s="7">
        <v>0</v>
      </c>
      <c r="H6482" s="7">
        <v>55</v>
      </c>
      <c r="I6482" s="7">
        <v>220</v>
      </c>
      <c r="J6482" s="7">
        <v>0</v>
      </c>
      <c r="K6482" s="7">
        <v>220</v>
      </c>
      <c r="L6482" s="164">
        <v>1</v>
      </c>
      <c r="M6482" s="16">
        <v>0</v>
      </c>
      <c r="N6482" s="13">
        <v>46209</v>
      </c>
    </row>
    <row r="6483" spans="1:14" x14ac:dyDescent="0.15">
      <c r="A6483" s="163" t="s">
        <v>538</v>
      </c>
      <c r="B6483" s="164">
        <v>10645</v>
      </c>
      <c r="C6483" s="163" t="s">
        <v>519</v>
      </c>
      <c r="D6483" s="164">
        <v>1</v>
      </c>
      <c r="E6483" s="7">
        <v>340</v>
      </c>
      <c r="F6483" s="7">
        <v>0</v>
      </c>
      <c r="G6483" s="7">
        <v>0</v>
      </c>
      <c r="H6483" s="7">
        <v>0</v>
      </c>
      <c r="I6483" s="7">
        <v>340</v>
      </c>
      <c r="J6483" s="7">
        <v>0</v>
      </c>
      <c r="K6483" s="7">
        <v>340</v>
      </c>
      <c r="L6483" s="164">
        <v>1</v>
      </c>
      <c r="M6483" s="16">
        <v>0</v>
      </c>
      <c r="N6483" s="13">
        <v>46209</v>
      </c>
    </row>
    <row r="6484" spans="1:14" x14ac:dyDescent="0.15">
      <c r="A6484" s="163" t="s">
        <v>482</v>
      </c>
      <c r="B6484" s="164">
        <v>10109</v>
      </c>
      <c r="C6484" s="163" t="s">
        <v>483</v>
      </c>
      <c r="D6484" s="164">
        <v>1</v>
      </c>
      <c r="E6484" s="7">
        <v>275</v>
      </c>
      <c r="F6484" s="7">
        <v>0</v>
      </c>
      <c r="G6484" s="7">
        <v>0</v>
      </c>
      <c r="H6484" s="7">
        <v>55</v>
      </c>
      <c r="I6484" s="7">
        <v>220</v>
      </c>
      <c r="J6484" s="7">
        <v>0</v>
      </c>
      <c r="K6484" s="7">
        <v>220</v>
      </c>
      <c r="L6484" s="164">
        <v>1</v>
      </c>
      <c r="M6484" s="16">
        <v>0</v>
      </c>
      <c r="N6484" s="13">
        <v>46209</v>
      </c>
    </row>
    <row r="6485" spans="1:14" x14ac:dyDescent="0.15">
      <c r="A6485" s="163" t="s">
        <v>561</v>
      </c>
      <c r="B6485" s="164">
        <v>10088</v>
      </c>
      <c r="C6485" s="163" t="s">
        <v>481</v>
      </c>
      <c r="D6485" s="164">
        <v>1</v>
      </c>
      <c r="E6485" s="7">
        <v>275</v>
      </c>
      <c r="F6485" s="7">
        <v>0</v>
      </c>
      <c r="G6485" s="7">
        <v>0</v>
      </c>
      <c r="H6485" s="7">
        <v>0</v>
      </c>
      <c r="I6485" s="7">
        <v>275</v>
      </c>
      <c r="J6485" s="7">
        <v>0</v>
      </c>
      <c r="K6485" s="7">
        <v>275</v>
      </c>
      <c r="L6485" s="164">
        <v>1</v>
      </c>
      <c r="M6485" s="16">
        <v>0</v>
      </c>
      <c r="N6485" s="13">
        <v>46209</v>
      </c>
    </row>
    <row r="6486" spans="1:14" x14ac:dyDescent="0.15">
      <c r="A6486" s="163" t="s">
        <v>524</v>
      </c>
      <c r="B6486" s="164">
        <v>10443</v>
      </c>
      <c r="C6486" s="163" t="s">
        <v>99</v>
      </c>
      <c r="D6486" s="164">
        <v>1</v>
      </c>
      <c r="E6486" s="7">
        <v>75</v>
      </c>
      <c r="F6486" s="7">
        <v>0</v>
      </c>
      <c r="G6486" s="7">
        <v>0</v>
      </c>
      <c r="H6486" s="7">
        <v>0</v>
      </c>
      <c r="I6486" s="7">
        <v>75</v>
      </c>
      <c r="J6486" s="7">
        <v>0</v>
      </c>
      <c r="K6486" s="7">
        <v>75</v>
      </c>
      <c r="L6486" s="164">
        <v>1</v>
      </c>
      <c r="M6486" s="16">
        <v>0</v>
      </c>
      <c r="N6486" s="13">
        <v>46209</v>
      </c>
    </row>
    <row r="6487" spans="1:14" x14ac:dyDescent="0.15">
      <c r="A6487" s="163" t="s">
        <v>830</v>
      </c>
      <c r="B6487" s="164">
        <v>10042</v>
      </c>
      <c r="C6487" s="163" t="s">
        <v>99</v>
      </c>
      <c r="D6487" s="164">
        <v>1</v>
      </c>
      <c r="E6487" s="7">
        <v>145</v>
      </c>
      <c r="F6487" s="7">
        <v>0</v>
      </c>
      <c r="G6487" s="7">
        <v>0</v>
      </c>
      <c r="H6487" s="7">
        <v>0</v>
      </c>
      <c r="I6487" s="7">
        <v>145</v>
      </c>
      <c r="J6487" s="7">
        <v>0</v>
      </c>
      <c r="K6487" s="7">
        <v>145</v>
      </c>
      <c r="L6487" s="164">
        <v>1</v>
      </c>
      <c r="M6487" s="16">
        <v>0</v>
      </c>
      <c r="N6487" s="13">
        <v>46209</v>
      </c>
    </row>
    <row r="6488" spans="1:14" x14ac:dyDescent="0.15">
      <c r="A6488" s="163" t="s">
        <v>552</v>
      </c>
      <c r="B6488" s="164">
        <v>10211</v>
      </c>
      <c r="C6488" s="163" t="s">
        <v>491</v>
      </c>
      <c r="D6488" s="164">
        <v>1</v>
      </c>
      <c r="E6488" s="7">
        <v>265</v>
      </c>
      <c r="F6488" s="7">
        <v>0</v>
      </c>
      <c r="G6488" s="7">
        <v>0</v>
      </c>
      <c r="H6488" s="7">
        <v>0</v>
      </c>
      <c r="I6488" s="7">
        <v>265</v>
      </c>
      <c r="J6488" s="7">
        <v>0</v>
      </c>
      <c r="K6488" s="7">
        <v>265</v>
      </c>
      <c r="L6488" s="164">
        <v>1</v>
      </c>
      <c r="M6488" s="16">
        <v>0</v>
      </c>
      <c r="N6488" s="13">
        <v>46209</v>
      </c>
    </row>
    <row r="6489" spans="1:14" x14ac:dyDescent="0.15">
      <c r="A6489" s="163" t="s">
        <v>525</v>
      </c>
      <c r="B6489" s="164">
        <v>10214</v>
      </c>
      <c r="C6489" s="163" t="s">
        <v>491</v>
      </c>
      <c r="D6489" s="164">
        <v>1</v>
      </c>
      <c r="E6489" s="7">
        <v>265</v>
      </c>
      <c r="F6489" s="7">
        <v>0</v>
      </c>
      <c r="G6489" s="7">
        <v>0</v>
      </c>
      <c r="H6489" s="7">
        <v>0</v>
      </c>
      <c r="I6489" s="7">
        <v>265</v>
      </c>
      <c r="J6489" s="7">
        <v>0</v>
      </c>
      <c r="K6489" s="7">
        <v>265</v>
      </c>
      <c r="L6489" s="164">
        <v>1</v>
      </c>
      <c r="M6489" s="16">
        <v>0</v>
      </c>
      <c r="N6489" s="13">
        <v>46209</v>
      </c>
    </row>
    <row r="6490" spans="1:14" x14ac:dyDescent="0.15">
      <c r="A6490" s="163" t="s">
        <v>506</v>
      </c>
      <c r="B6490" s="164">
        <v>10221</v>
      </c>
      <c r="C6490" s="163" t="s">
        <v>491</v>
      </c>
      <c r="D6490" s="164">
        <v>2</v>
      </c>
      <c r="E6490" s="7">
        <v>510</v>
      </c>
      <c r="F6490" s="7">
        <v>0</v>
      </c>
      <c r="G6490" s="7">
        <v>0</v>
      </c>
      <c r="H6490" s="7">
        <v>0</v>
      </c>
      <c r="I6490" s="7">
        <v>510</v>
      </c>
      <c r="J6490" s="7">
        <v>0</v>
      </c>
      <c r="K6490" s="7">
        <v>510</v>
      </c>
      <c r="L6490" s="164">
        <v>1</v>
      </c>
      <c r="M6490" s="16">
        <v>0</v>
      </c>
      <c r="N6490" s="13">
        <v>46209</v>
      </c>
    </row>
    <row r="6491" spans="1:14" x14ac:dyDescent="0.15">
      <c r="A6491" s="163" t="s">
        <v>587</v>
      </c>
      <c r="B6491" s="164">
        <v>10381</v>
      </c>
      <c r="C6491" s="163" t="s">
        <v>9</v>
      </c>
      <c r="D6491" s="164">
        <v>2</v>
      </c>
      <c r="E6491" s="7">
        <v>450</v>
      </c>
      <c r="F6491" s="7">
        <v>0</v>
      </c>
      <c r="G6491" s="7">
        <v>0</v>
      </c>
      <c r="H6491" s="7">
        <v>45</v>
      </c>
      <c r="I6491" s="7">
        <v>405</v>
      </c>
      <c r="J6491" s="7">
        <v>0</v>
      </c>
      <c r="K6491" s="7">
        <v>405</v>
      </c>
      <c r="L6491" s="164">
        <v>1</v>
      </c>
      <c r="M6491" s="16">
        <v>0</v>
      </c>
      <c r="N6491" s="13">
        <v>46209</v>
      </c>
    </row>
    <row r="6492" spans="1:14" x14ac:dyDescent="0.15">
      <c r="A6492" s="163" t="s">
        <v>768</v>
      </c>
      <c r="B6492" s="164">
        <v>10369</v>
      </c>
      <c r="C6492" s="163" t="s">
        <v>9</v>
      </c>
      <c r="D6492" s="164">
        <v>1</v>
      </c>
      <c r="E6492" s="7">
        <v>225</v>
      </c>
      <c r="F6492" s="7">
        <v>0</v>
      </c>
      <c r="G6492" s="7">
        <v>0</v>
      </c>
      <c r="H6492" s="7">
        <v>0</v>
      </c>
      <c r="I6492" s="7">
        <v>225</v>
      </c>
      <c r="J6492" s="7">
        <v>0</v>
      </c>
      <c r="K6492" s="7">
        <v>225</v>
      </c>
      <c r="L6492" s="164">
        <v>1</v>
      </c>
      <c r="M6492" s="16">
        <v>0</v>
      </c>
      <c r="N6492" s="13">
        <v>46209</v>
      </c>
    </row>
    <row r="6493" spans="1:14" x14ac:dyDescent="0.15">
      <c r="A6493" s="163" t="s">
        <v>498</v>
      </c>
      <c r="B6493" s="164">
        <v>10356</v>
      </c>
      <c r="C6493" s="163" t="s">
        <v>19</v>
      </c>
      <c r="D6493" s="164">
        <v>1</v>
      </c>
      <c r="E6493" s="7">
        <v>360</v>
      </c>
      <c r="F6493" s="7">
        <v>0</v>
      </c>
      <c r="G6493" s="7">
        <v>0</v>
      </c>
      <c r="H6493" s="7">
        <v>0</v>
      </c>
      <c r="I6493" s="7">
        <v>360</v>
      </c>
      <c r="J6493" s="7">
        <v>0</v>
      </c>
      <c r="K6493" s="7">
        <v>360</v>
      </c>
      <c r="L6493" s="164">
        <v>1</v>
      </c>
      <c r="M6493" s="16">
        <v>0</v>
      </c>
      <c r="N6493" s="13">
        <v>46209</v>
      </c>
    </row>
    <row r="6494" spans="1:14" x14ac:dyDescent="0.15">
      <c r="A6494" s="163" t="s">
        <v>370</v>
      </c>
      <c r="B6494" s="164">
        <v>10175</v>
      </c>
      <c r="C6494" s="163" t="s">
        <v>462</v>
      </c>
      <c r="D6494" s="164">
        <v>1</v>
      </c>
      <c r="E6494" s="7">
        <v>220</v>
      </c>
      <c r="F6494" s="7">
        <v>0</v>
      </c>
      <c r="G6494" s="7">
        <v>0</v>
      </c>
      <c r="H6494" s="7">
        <v>0</v>
      </c>
      <c r="I6494" s="7">
        <v>220</v>
      </c>
      <c r="J6494" s="7">
        <v>0</v>
      </c>
      <c r="K6494" s="7">
        <v>220</v>
      </c>
      <c r="L6494" s="164">
        <v>1</v>
      </c>
      <c r="M6494" s="16">
        <v>0</v>
      </c>
      <c r="N6494" s="13">
        <v>46209</v>
      </c>
    </row>
    <row r="6495" spans="1:14" x14ac:dyDescent="0.15">
      <c r="A6495" s="163" t="s">
        <v>613</v>
      </c>
      <c r="B6495" s="164">
        <v>10493</v>
      </c>
      <c r="C6495" s="163" t="s">
        <v>98</v>
      </c>
      <c r="D6495" s="164">
        <v>1</v>
      </c>
      <c r="E6495" s="7">
        <v>58</v>
      </c>
      <c r="F6495" s="7">
        <v>0</v>
      </c>
      <c r="G6495" s="7">
        <v>0</v>
      </c>
      <c r="H6495" s="7">
        <v>0</v>
      </c>
      <c r="I6495" s="7">
        <v>58</v>
      </c>
      <c r="J6495" s="7">
        <v>0</v>
      </c>
      <c r="K6495" s="7">
        <v>58</v>
      </c>
      <c r="L6495" s="164">
        <v>1</v>
      </c>
      <c r="M6495" s="16">
        <v>0</v>
      </c>
      <c r="N6495" s="13">
        <v>46209</v>
      </c>
    </row>
    <row r="6496" spans="1:14" x14ac:dyDescent="0.15">
      <c r="A6496" s="163" t="s">
        <v>960</v>
      </c>
      <c r="B6496" s="164">
        <v>12123</v>
      </c>
      <c r="C6496" s="163" t="s">
        <v>462</v>
      </c>
      <c r="D6496" s="164">
        <v>1</v>
      </c>
      <c r="E6496" s="7">
        <v>360</v>
      </c>
      <c r="F6496" s="7">
        <v>0</v>
      </c>
      <c r="G6496" s="7">
        <v>0</v>
      </c>
      <c r="H6496" s="7">
        <v>0</v>
      </c>
      <c r="I6496" s="7">
        <v>360</v>
      </c>
      <c r="J6496" s="7">
        <v>0</v>
      </c>
      <c r="K6496" s="7">
        <v>360</v>
      </c>
      <c r="L6496" s="164">
        <v>1</v>
      </c>
      <c r="M6496" s="16">
        <v>0</v>
      </c>
      <c r="N6496" s="13">
        <v>46209</v>
      </c>
    </row>
    <row r="6497" spans="1:14" x14ac:dyDescent="0.15">
      <c r="A6497" s="163" t="s">
        <v>479</v>
      </c>
      <c r="B6497" s="164">
        <v>10396</v>
      </c>
      <c r="C6497" s="163" t="s">
        <v>32</v>
      </c>
      <c r="D6497" s="164">
        <v>1</v>
      </c>
      <c r="E6497" s="7">
        <v>555</v>
      </c>
      <c r="F6497" s="7">
        <v>0</v>
      </c>
      <c r="G6497" s="7">
        <v>0</v>
      </c>
      <c r="H6497" s="7">
        <v>0</v>
      </c>
      <c r="I6497" s="7">
        <v>555</v>
      </c>
      <c r="J6497" s="7">
        <v>0</v>
      </c>
      <c r="K6497" s="7">
        <v>555</v>
      </c>
      <c r="L6497" s="164">
        <v>1</v>
      </c>
      <c r="M6497" s="16">
        <v>0</v>
      </c>
      <c r="N6497" s="13">
        <v>46210</v>
      </c>
    </row>
    <row r="6498" spans="1:14" x14ac:dyDescent="0.15">
      <c r="A6498" s="163" t="s">
        <v>537</v>
      </c>
      <c r="B6498" s="164">
        <v>10397</v>
      </c>
      <c r="C6498" s="163" t="s">
        <v>32</v>
      </c>
      <c r="D6498" s="164">
        <v>1</v>
      </c>
      <c r="E6498" s="7">
        <v>575</v>
      </c>
      <c r="F6498" s="7">
        <v>0</v>
      </c>
      <c r="G6498" s="7">
        <v>0</v>
      </c>
      <c r="H6498" s="7">
        <v>0</v>
      </c>
      <c r="I6498" s="7">
        <v>575</v>
      </c>
      <c r="J6498" s="7">
        <v>0</v>
      </c>
      <c r="K6498" s="7">
        <v>575</v>
      </c>
      <c r="L6498" s="164">
        <v>1</v>
      </c>
      <c r="M6498" s="16">
        <v>0</v>
      </c>
      <c r="N6498" s="13">
        <v>46210</v>
      </c>
    </row>
    <row r="6499" spans="1:14" x14ac:dyDescent="0.15">
      <c r="A6499" s="163" t="s">
        <v>974</v>
      </c>
      <c r="B6499" s="164">
        <v>10635</v>
      </c>
      <c r="C6499" s="163" t="s">
        <v>462</v>
      </c>
      <c r="D6499" s="164">
        <v>1</v>
      </c>
      <c r="E6499" s="7">
        <v>665</v>
      </c>
      <c r="F6499" s="7">
        <v>0</v>
      </c>
      <c r="G6499" s="7">
        <v>0</v>
      </c>
      <c r="H6499" s="7">
        <v>0</v>
      </c>
      <c r="I6499" s="7">
        <v>665</v>
      </c>
      <c r="J6499" s="7">
        <v>0</v>
      </c>
      <c r="K6499" s="7">
        <v>665</v>
      </c>
      <c r="L6499" s="164">
        <v>1</v>
      </c>
      <c r="M6499" s="16">
        <v>0</v>
      </c>
      <c r="N6499" s="13">
        <v>46210</v>
      </c>
    </row>
    <row r="6500" spans="1:14" x14ac:dyDescent="0.15">
      <c r="A6500" s="163" t="s">
        <v>975</v>
      </c>
      <c r="B6500" s="164">
        <v>10069</v>
      </c>
      <c r="C6500" s="163" t="s">
        <v>481</v>
      </c>
      <c r="D6500" s="164">
        <v>1</v>
      </c>
      <c r="E6500" s="7">
        <v>355</v>
      </c>
      <c r="F6500" s="7">
        <v>0</v>
      </c>
      <c r="G6500" s="7">
        <v>0</v>
      </c>
      <c r="H6500" s="7">
        <v>0</v>
      </c>
      <c r="I6500" s="7">
        <v>355</v>
      </c>
      <c r="J6500" s="7">
        <v>0</v>
      </c>
      <c r="K6500" s="7">
        <v>355</v>
      </c>
      <c r="L6500" s="164">
        <v>1</v>
      </c>
      <c r="M6500" s="16">
        <v>0</v>
      </c>
      <c r="N6500" s="13">
        <v>46210</v>
      </c>
    </row>
    <row r="6501" spans="1:14" x14ac:dyDescent="0.15">
      <c r="A6501" s="163" t="s">
        <v>538</v>
      </c>
      <c r="B6501" s="164">
        <v>10645</v>
      </c>
      <c r="C6501" s="163" t="s">
        <v>519</v>
      </c>
      <c r="D6501" s="164">
        <v>1</v>
      </c>
      <c r="E6501" s="7">
        <v>340</v>
      </c>
      <c r="F6501" s="7">
        <v>0</v>
      </c>
      <c r="G6501" s="7">
        <v>0</v>
      </c>
      <c r="H6501" s="7">
        <v>0</v>
      </c>
      <c r="I6501" s="7">
        <v>340</v>
      </c>
      <c r="J6501" s="7">
        <v>0</v>
      </c>
      <c r="K6501" s="7">
        <v>340</v>
      </c>
      <c r="L6501" s="164">
        <v>1</v>
      </c>
      <c r="M6501" s="16">
        <v>0</v>
      </c>
      <c r="N6501" s="13">
        <v>46210</v>
      </c>
    </row>
    <row r="6502" spans="1:14" x14ac:dyDescent="0.15">
      <c r="A6502" s="163" t="s">
        <v>656</v>
      </c>
      <c r="B6502" s="164">
        <v>10652</v>
      </c>
      <c r="C6502" s="163" t="s">
        <v>483</v>
      </c>
      <c r="D6502" s="164">
        <v>1</v>
      </c>
      <c r="E6502" s="7">
        <v>315</v>
      </c>
      <c r="F6502" s="7">
        <v>0</v>
      </c>
      <c r="G6502" s="7">
        <v>0</v>
      </c>
      <c r="H6502" s="7">
        <v>34.65</v>
      </c>
      <c r="I6502" s="7">
        <v>280.35000000000002</v>
      </c>
      <c r="J6502" s="7">
        <v>0</v>
      </c>
      <c r="K6502" s="7">
        <v>280.35000000000002</v>
      </c>
      <c r="L6502" s="164">
        <v>1</v>
      </c>
      <c r="M6502" s="16">
        <v>0</v>
      </c>
      <c r="N6502" s="13">
        <v>46210</v>
      </c>
    </row>
    <row r="6503" spans="1:14" x14ac:dyDescent="0.15">
      <c r="A6503" s="163" t="s">
        <v>667</v>
      </c>
      <c r="B6503" s="164">
        <v>10018</v>
      </c>
      <c r="C6503" s="163" t="s">
        <v>481</v>
      </c>
      <c r="D6503" s="164">
        <v>1</v>
      </c>
      <c r="E6503" s="7">
        <v>265</v>
      </c>
      <c r="F6503" s="7">
        <v>0</v>
      </c>
      <c r="G6503" s="7">
        <v>0</v>
      </c>
      <c r="H6503" s="7">
        <v>53</v>
      </c>
      <c r="I6503" s="7">
        <v>212</v>
      </c>
      <c r="J6503" s="7">
        <v>0</v>
      </c>
      <c r="K6503" s="7">
        <v>212</v>
      </c>
      <c r="L6503" s="164">
        <v>1</v>
      </c>
      <c r="M6503" s="16">
        <v>0</v>
      </c>
      <c r="N6503" s="13">
        <v>46210</v>
      </c>
    </row>
    <row r="6504" spans="1:14" x14ac:dyDescent="0.15">
      <c r="A6504" s="163" t="s">
        <v>521</v>
      </c>
      <c r="B6504" s="164">
        <v>10095</v>
      </c>
      <c r="C6504" s="163" t="s">
        <v>483</v>
      </c>
      <c r="D6504" s="164">
        <v>2</v>
      </c>
      <c r="E6504" s="7">
        <v>530</v>
      </c>
      <c r="F6504" s="7">
        <v>0</v>
      </c>
      <c r="G6504" s="7">
        <v>0</v>
      </c>
      <c r="H6504" s="7">
        <v>26.51</v>
      </c>
      <c r="I6504" s="7">
        <v>503.49</v>
      </c>
      <c r="J6504" s="7">
        <v>0</v>
      </c>
      <c r="K6504" s="7">
        <v>503.49</v>
      </c>
      <c r="L6504" s="164">
        <v>1</v>
      </c>
      <c r="M6504" s="16">
        <v>0</v>
      </c>
      <c r="N6504" s="13">
        <v>46210</v>
      </c>
    </row>
    <row r="6505" spans="1:14" x14ac:dyDescent="0.15">
      <c r="A6505" s="163" t="s">
        <v>577</v>
      </c>
      <c r="B6505" s="164">
        <v>10097</v>
      </c>
      <c r="C6505" s="163" t="s">
        <v>483</v>
      </c>
      <c r="D6505" s="164">
        <v>1</v>
      </c>
      <c r="E6505" s="7">
        <v>355</v>
      </c>
      <c r="F6505" s="7">
        <v>0</v>
      </c>
      <c r="G6505" s="7">
        <v>0</v>
      </c>
      <c r="H6505" s="7">
        <v>0</v>
      </c>
      <c r="I6505" s="7">
        <v>355</v>
      </c>
      <c r="J6505" s="7">
        <v>0</v>
      </c>
      <c r="K6505" s="7">
        <v>355</v>
      </c>
      <c r="L6505" s="164">
        <v>1</v>
      </c>
      <c r="M6505" s="16">
        <v>0</v>
      </c>
      <c r="N6505" s="13">
        <v>46210</v>
      </c>
    </row>
    <row r="6506" spans="1:14" x14ac:dyDescent="0.15">
      <c r="A6506" s="163" t="s">
        <v>487</v>
      </c>
      <c r="B6506" s="164">
        <v>10442</v>
      </c>
      <c r="C6506" s="163" t="s">
        <v>99</v>
      </c>
      <c r="D6506" s="164">
        <v>3</v>
      </c>
      <c r="E6506" s="7">
        <v>264</v>
      </c>
      <c r="F6506" s="7">
        <v>0</v>
      </c>
      <c r="G6506" s="7">
        <v>0</v>
      </c>
      <c r="H6506" s="7">
        <v>0</v>
      </c>
      <c r="I6506" s="7">
        <v>264</v>
      </c>
      <c r="J6506" s="7">
        <v>0</v>
      </c>
      <c r="K6506" s="7">
        <v>264</v>
      </c>
      <c r="L6506" s="164">
        <v>1</v>
      </c>
      <c r="M6506" s="16">
        <v>0</v>
      </c>
      <c r="N6506" s="13">
        <v>46210</v>
      </c>
    </row>
    <row r="6507" spans="1:14" x14ac:dyDescent="0.15">
      <c r="A6507" s="163" t="s">
        <v>488</v>
      </c>
      <c r="B6507" s="164">
        <v>10440</v>
      </c>
      <c r="C6507" s="163" t="s">
        <v>99</v>
      </c>
      <c r="D6507" s="164">
        <v>1</v>
      </c>
      <c r="E6507" s="7">
        <v>88</v>
      </c>
      <c r="F6507" s="7">
        <v>0</v>
      </c>
      <c r="G6507" s="7">
        <v>0</v>
      </c>
      <c r="H6507" s="7">
        <v>0</v>
      </c>
      <c r="I6507" s="7">
        <v>88</v>
      </c>
      <c r="J6507" s="7">
        <v>0</v>
      </c>
      <c r="K6507" s="7">
        <v>88</v>
      </c>
      <c r="L6507" s="164">
        <v>1</v>
      </c>
      <c r="M6507" s="16">
        <v>0</v>
      </c>
      <c r="N6507" s="13">
        <v>46210</v>
      </c>
    </row>
    <row r="6508" spans="1:14" x14ac:dyDescent="0.15">
      <c r="A6508" s="163" t="s">
        <v>751</v>
      </c>
      <c r="B6508" s="164">
        <v>10439</v>
      </c>
      <c r="C6508" s="163" t="s">
        <v>99</v>
      </c>
      <c r="D6508" s="164">
        <v>1</v>
      </c>
      <c r="E6508" s="7">
        <v>119</v>
      </c>
      <c r="F6508" s="7">
        <v>0</v>
      </c>
      <c r="G6508" s="7">
        <v>0</v>
      </c>
      <c r="H6508" s="7">
        <v>0</v>
      </c>
      <c r="I6508" s="7">
        <v>119</v>
      </c>
      <c r="J6508" s="7">
        <v>0</v>
      </c>
      <c r="K6508" s="7">
        <v>119</v>
      </c>
      <c r="L6508" s="164">
        <v>1</v>
      </c>
      <c r="M6508" s="16">
        <v>0</v>
      </c>
      <c r="N6508" s="13">
        <v>46210</v>
      </c>
    </row>
    <row r="6509" spans="1:14" x14ac:dyDescent="0.15">
      <c r="A6509" s="163" t="s">
        <v>542</v>
      </c>
      <c r="B6509" s="164">
        <v>10436</v>
      </c>
      <c r="C6509" s="163" t="s">
        <v>99</v>
      </c>
      <c r="D6509" s="164">
        <v>1</v>
      </c>
      <c r="E6509" s="7">
        <v>45</v>
      </c>
      <c r="F6509" s="7">
        <v>0</v>
      </c>
      <c r="G6509" s="7">
        <v>0</v>
      </c>
      <c r="H6509" s="7">
        <v>0</v>
      </c>
      <c r="I6509" s="7">
        <v>45</v>
      </c>
      <c r="J6509" s="7">
        <v>0</v>
      </c>
      <c r="K6509" s="7">
        <v>45</v>
      </c>
      <c r="L6509" s="164">
        <v>1</v>
      </c>
      <c r="M6509" s="16">
        <v>0</v>
      </c>
      <c r="N6509" s="13">
        <v>46210</v>
      </c>
    </row>
    <row r="6510" spans="1:14" x14ac:dyDescent="0.15">
      <c r="A6510" s="163" t="s">
        <v>551</v>
      </c>
      <c r="B6510" s="164">
        <v>10437</v>
      </c>
      <c r="C6510" s="163" t="s">
        <v>99</v>
      </c>
      <c r="D6510" s="164">
        <v>1</v>
      </c>
      <c r="E6510" s="7">
        <v>110</v>
      </c>
      <c r="F6510" s="7">
        <v>0</v>
      </c>
      <c r="G6510" s="7">
        <v>0</v>
      </c>
      <c r="H6510" s="7">
        <v>0</v>
      </c>
      <c r="I6510" s="7">
        <v>110</v>
      </c>
      <c r="J6510" s="7">
        <v>0</v>
      </c>
      <c r="K6510" s="7">
        <v>110</v>
      </c>
      <c r="L6510" s="164">
        <v>1</v>
      </c>
      <c r="M6510" s="16">
        <v>0</v>
      </c>
      <c r="N6510" s="13">
        <v>46210</v>
      </c>
    </row>
    <row r="6511" spans="1:14" x14ac:dyDescent="0.15">
      <c r="A6511" s="163" t="s">
        <v>552</v>
      </c>
      <c r="B6511" s="164">
        <v>10211</v>
      </c>
      <c r="C6511" s="163" t="s">
        <v>491</v>
      </c>
      <c r="D6511" s="164">
        <v>1</v>
      </c>
      <c r="E6511" s="7">
        <v>265</v>
      </c>
      <c r="F6511" s="7">
        <v>0</v>
      </c>
      <c r="G6511" s="7">
        <v>0</v>
      </c>
      <c r="H6511" s="7">
        <v>0</v>
      </c>
      <c r="I6511" s="7">
        <v>265</v>
      </c>
      <c r="J6511" s="7">
        <v>0</v>
      </c>
      <c r="K6511" s="7">
        <v>265</v>
      </c>
      <c r="L6511" s="164">
        <v>1</v>
      </c>
      <c r="M6511" s="16">
        <v>0</v>
      </c>
      <c r="N6511" s="13">
        <v>46210</v>
      </c>
    </row>
    <row r="6512" spans="1:14" x14ac:dyDescent="0.15">
      <c r="A6512" s="163" t="s">
        <v>525</v>
      </c>
      <c r="B6512" s="164">
        <v>10214</v>
      </c>
      <c r="C6512" s="163" t="s">
        <v>491</v>
      </c>
      <c r="D6512" s="164">
        <v>1</v>
      </c>
      <c r="E6512" s="7">
        <v>265</v>
      </c>
      <c r="F6512" s="7">
        <v>0</v>
      </c>
      <c r="G6512" s="7">
        <v>0</v>
      </c>
      <c r="H6512" s="7">
        <v>0</v>
      </c>
      <c r="I6512" s="7">
        <v>265</v>
      </c>
      <c r="J6512" s="7">
        <v>0</v>
      </c>
      <c r="K6512" s="7">
        <v>265</v>
      </c>
      <c r="L6512" s="164">
        <v>1</v>
      </c>
      <c r="M6512" s="16">
        <v>0</v>
      </c>
      <c r="N6512" s="13">
        <v>46210</v>
      </c>
    </row>
    <row r="6513" spans="1:14" x14ac:dyDescent="0.15">
      <c r="A6513" s="163" t="s">
        <v>492</v>
      </c>
      <c r="B6513" s="164">
        <v>10216</v>
      </c>
      <c r="C6513" s="163" t="s">
        <v>491</v>
      </c>
      <c r="D6513" s="164">
        <v>3</v>
      </c>
      <c r="E6513" s="7">
        <v>805</v>
      </c>
      <c r="F6513" s="7">
        <v>0</v>
      </c>
      <c r="G6513" s="7">
        <v>0</v>
      </c>
      <c r="H6513" s="7">
        <v>27.49</v>
      </c>
      <c r="I6513" s="7">
        <v>777.51</v>
      </c>
      <c r="J6513" s="7">
        <v>0</v>
      </c>
      <c r="K6513" s="7">
        <v>777.51</v>
      </c>
      <c r="L6513" s="164">
        <v>1</v>
      </c>
      <c r="M6513" s="16">
        <v>0</v>
      </c>
      <c r="N6513" s="13">
        <v>46210</v>
      </c>
    </row>
    <row r="6514" spans="1:14" x14ac:dyDescent="0.15">
      <c r="A6514" s="163" t="s">
        <v>493</v>
      </c>
      <c r="B6514" s="164">
        <v>10264</v>
      </c>
      <c r="C6514" s="163" t="s">
        <v>9</v>
      </c>
      <c r="D6514" s="164">
        <v>1</v>
      </c>
      <c r="E6514" s="7">
        <v>190</v>
      </c>
      <c r="F6514" s="7">
        <v>0</v>
      </c>
      <c r="G6514" s="7">
        <v>0</v>
      </c>
      <c r="H6514" s="7">
        <v>0</v>
      </c>
      <c r="I6514" s="7">
        <v>190</v>
      </c>
      <c r="J6514" s="7">
        <v>0</v>
      </c>
      <c r="K6514" s="7">
        <v>190</v>
      </c>
      <c r="L6514" s="164">
        <v>1</v>
      </c>
      <c r="M6514" s="16">
        <v>0</v>
      </c>
      <c r="N6514" s="13">
        <v>46210</v>
      </c>
    </row>
    <row r="6515" spans="1:14" x14ac:dyDescent="0.15">
      <c r="A6515" s="163" t="s">
        <v>587</v>
      </c>
      <c r="B6515" s="164">
        <v>10381</v>
      </c>
      <c r="C6515" s="163" t="s">
        <v>9</v>
      </c>
      <c r="D6515" s="164">
        <v>1</v>
      </c>
      <c r="E6515" s="7">
        <v>225</v>
      </c>
      <c r="F6515" s="7">
        <v>0</v>
      </c>
      <c r="G6515" s="7">
        <v>0</v>
      </c>
      <c r="H6515" s="7">
        <v>0</v>
      </c>
      <c r="I6515" s="7">
        <v>225</v>
      </c>
      <c r="J6515" s="7">
        <v>0</v>
      </c>
      <c r="K6515" s="7">
        <v>225</v>
      </c>
      <c r="L6515" s="164">
        <v>1</v>
      </c>
      <c r="M6515" s="16">
        <v>0</v>
      </c>
      <c r="N6515" s="13">
        <v>46210</v>
      </c>
    </row>
    <row r="6516" spans="1:14" x14ac:dyDescent="0.15">
      <c r="A6516" s="163" t="s">
        <v>768</v>
      </c>
      <c r="B6516" s="164">
        <v>10369</v>
      </c>
      <c r="C6516" s="163" t="s">
        <v>9</v>
      </c>
      <c r="D6516" s="164">
        <v>1</v>
      </c>
      <c r="E6516" s="7">
        <v>225</v>
      </c>
      <c r="F6516" s="7">
        <v>0</v>
      </c>
      <c r="G6516" s="7">
        <v>0</v>
      </c>
      <c r="H6516" s="7">
        <v>0</v>
      </c>
      <c r="I6516" s="7">
        <v>225</v>
      </c>
      <c r="J6516" s="7">
        <v>0</v>
      </c>
      <c r="K6516" s="7">
        <v>225</v>
      </c>
      <c r="L6516" s="164">
        <v>1</v>
      </c>
      <c r="M6516" s="16">
        <v>0</v>
      </c>
      <c r="N6516" s="13">
        <v>46210</v>
      </c>
    </row>
    <row r="6517" spans="1:14" x14ac:dyDescent="0.15">
      <c r="A6517" s="163" t="s">
        <v>507</v>
      </c>
      <c r="B6517" s="164">
        <v>10373</v>
      </c>
      <c r="C6517" s="163" t="s">
        <v>9</v>
      </c>
      <c r="D6517" s="164">
        <v>1</v>
      </c>
      <c r="E6517" s="7">
        <v>275</v>
      </c>
      <c r="F6517" s="7">
        <v>0</v>
      </c>
      <c r="G6517" s="7">
        <v>0</v>
      </c>
      <c r="H6517" s="7">
        <v>0</v>
      </c>
      <c r="I6517" s="7">
        <v>275</v>
      </c>
      <c r="J6517" s="7">
        <v>0</v>
      </c>
      <c r="K6517" s="7">
        <v>275</v>
      </c>
      <c r="L6517" s="164">
        <v>1</v>
      </c>
      <c r="M6517" s="16">
        <v>0</v>
      </c>
      <c r="N6517" s="13">
        <v>46210</v>
      </c>
    </row>
    <row r="6518" spans="1:14" x14ac:dyDescent="0.15">
      <c r="A6518" s="163" t="s">
        <v>526</v>
      </c>
      <c r="B6518" s="164">
        <v>10363</v>
      </c>
      <c r="C6518" s="163" t="s">
        <v>9</v>
      </c>
      <c r="D6518" s="164">
        <v>1</v>
      </c>
      <c r="E6518" s="7">
        <v>265</v>
      </c>
      <c r="F6518" s="7">
        <v>0</v>
      </c>
      <c r="G6518" s="7">
        <v>0</v>
      </c>
      <c r="H6518" s="7">
        <v>0</v>
      </c>
      <c r="I6518" s="7">
        <v>265</v>
      </c>
      <c r="J6518" s="7">
        <v>0</v>
      </c>
      <c r="K6518" s="7">
        <v>265</v>
      </c>
      <c r="L6518" s="164">
        <v>1</v>
      </c>
      <c r="M6518" s="16">
        <v>0</v>
      </c>
      <c r="N6518" s="13">
        <v>46210</v>
      </c>
    </row>
    <row r="6519" spans="1:14" x14ac:dyDescent="0.15">
      <c r="A6519" s="163" t="s">
        <v>509</v>
      </c>
      <c r="B6519" s="164">
        <v>10364</v>
      </c>
      <c r="C6519" s="163" t="s">
        <v>9</v>
      </c>
      <c r="D6519" s="164">
        <v>1</v>
      </c>
      <c r="E6519" s="7">
        <v>330</v>
      </c>
      <c r="F6519" s="7">
        <v>0</v>
      </c>
      <c r="G6519" s="7">
        <v>0</v>
      </c>
      <c r="H6519" s="7">
        <v>0</v>
      </c>
      <c r="I6519" s="7">
        <v>330</v>
      </c>
      <c r="J6519" s="7">
        <v>0</v>
      </c>
      <c r="K6519" s="7">
        <v>330</v>
      </c>
      <c r="L6519" s="164">
        <v>1</v>
      </c>
      <c r="M6519" s="16">
        <v>0</v>
      </c>
      <c r="N6519" s="13">
        <v>46210</v>
      </c>
    </row>
    <row r="6520" spans="1:14" x14ac:dyDescent="0.15">
      <c r="A6520" s="163" t="s">
        <v>955</v>
      </c>
      <c r="B6520" s="164">
        <v>10749</v>
      </c>
      <c r="C6520" s="163" t="s">
        <v>948</v>
      </c>
      <c r="D6520" s="164">
        <v>1</v>
      </c>
      <c r="E6520" s="7">
        <v>179</v>
      </c>
      <c r="F6520" s="7">
        <v>0</v>
      </c>
      <c r="G6520" s="7">
        <v>0</v>
      </c>
      <c r="H6520" s="7">
        <v>0</v>
      </c>
      <c r="I6520" s="7">
        <v>179</v>
      </c>
      <c r="J6520" s="7">
        <v>0</v>
      </c>
      <c r="K6520" s="7">
        <v>179</v>
      </c>
      <c r="L6520" s="164">
        <v>1</v>
      </c>
      <c r="M6520" s="16">
        <v>0</v>
      </c>
      <c r="N6520" s="13">
        <v>46210</v>
      </c>
    </row>
    <row r="6521" spans="1:14" x14ac:dyDescent="0.15">
      <c r="A6521" s="163" t="s">
        <v>947</v>
      </c>
      <c r="B6521" s="164">
        <v>10923</v>
      </c>
      <c r="C6521" s="163" t="s">
        <v>948</v>
      </c>
      <c r="D6521" s="164">
        <v>1</v>
      </c>
      <c r="E6521" s="7">
        <v>159</v>
      </c>
      <c r="F6521" s="7">
        <v>0</v>
      </c>
      <c r="G6521" s="7">
        <v>0</v>
      </c>
      <c r="H6521" s="7">
        <v>0</v>
      </c>
      <c r="I6521" s="7">
        <v>159</v>
      </c>
      <c r="J6521" s="7">
        <v>0</v>
      </c>
      <c r="K6521" s="7">
        <v>159</v>
      </c>
      <c r="L6521" s="164">
        <v>1</v>
      </c>
      <c r="M6521" s="16">
        <v>0</v>
      </c>
      <c r="N6521" s="13">
        <v>46210</v>
      </c>
    </row>
    <row r="6522" spans="1:14" x14ac:dyDescent="0.15">
      <c r="A6522" s="163" t="s">
        <v>953</v>
      </c>
      <c r="B6522" s="164">
        <v>10632</v>
      </c>
      <c r="C6522" s="163" t="s">
        <v>948</v>
      </c>
      <c r="D6522" s="164">
        <v>2</v>
      </c>
      <c r="E6522" s="7">
        <v>318</v>
      </c>
      <c r="F6522" s="7">
        <v>0</v>
      </c>
      <c r="G6522" s="7">
        <v>0</v>
      </c>
      <c r="H6522" s="7">
        <v>0</v>
      </c>
      <c r="I6522" s="7">
        <v>318</v>
      </c>
      <c r="J6522" s="7">
        <v>0</v>
      </c>
      <c r="K6522" s="7">
        <v>318</v>
      </c>
      <c r="L6522" s="164">
        <v>1</v>
      </c>
      <c r="M6522" s="16">
        <v>0</v>
      </c>
      <c r="N6522" s="13">
        <v>46210</v>
      </c>
    </row>
    <row r="6523" spans="1:14" x14ac:dyDescent="0.15">
      <c r="A6523" s="163" t="s">
        <v>496</v>
      </c>
      <c r="B6523" s="164">
        <v>10360</v>
      </c>
      <c r="C6523" s="163" t="s">
        <v>19</v>
      </c>
      <c r="D6523" s="164">
        <v>1</v>
      </c>
      <c r="E6523" s="7">
        <v>385</v>
      </c>
      <c r="F6523" s="7">
        <v>0</v>
      </c>
      <c r="G6523" s="7">
        <v>0</v>
      </c>
      <c r="H6523" s="7">
        <v>42.35</v>
      </c>
      <c r="I6523" s="7">
        <v>342.65</v>
      </c>
      <c r="J6523" s="7">
        <v>0</v>
      </c>
      <c r="K6523" s="7">
        <v>342.65</v>
      </c>
      <c r="L6523" s="164">
        <v>1</v>
      </c>
      <c r="M6523" s="16">
        <v>0</v>
      </c>
      <c r="N6523" s="13">
        <v>46210</v>
      </c>
    </row>
    <row r="6524" spans="1:14" x14ac:dyDescent="0.15">
      <c r="A6524" s="163" t="s">
        <v>497</v>
      </c>
      <c r="B6524" s="164">
        <v>10359</v>
      </c>
      <c r="C6524" s="163" t="s">
        <v>19</v>
      </c>
      <c r="D6524" s="164">
        <v>1</v>
      </c>
      <c r="E6524" s="7">
        <v>385</v>
      </c>
      <c r="F6524" s="7">
        <v>0</v>
      </c>
      <c r="G6524" s="7">
        <v>0</v>
      </c>
      <c r="H6524" s="7">
        <v>0</v>
      </c>
      <c r="I6524" s="7">
        <v>385</v>
      </c>
      <c r="J6524" s="7">
        <v>0</v>
      </c>
      <c r="K6524" s="7">
        <v>385</v>
      </c>
      <c r="L6524" s="164">
        <v>1</v>
      </c>
      <c r="M6524" s="16">
        <v>0</v>
      </c>
      <c r="N6524" s="13">
        <v>46210</v>
      </c>
    </row>
    <row r="6525" spans="1:14" x14ac:dyDescent="0.15">
      <c r="A6525" s="163" t="s">
        <v>511</v>
      </c>
      <c r="B6525" s="164">
        <v>10227</v>
      </c>
      <c r="C6525" s="163" t="s">
        <v>19</v>
      </c>
      <c r="D6525" s="164">
        <v>2</v>
      </c>
      <c r="E6525" s="7">
        <v>770</v>
      </c>
      <c r="F6525" s="7">
        <v>0</v>
      </c>
      <c r="G6525" s="7">
        <v>0</v>
      </c>
      <c r="H6525" s="7">
        <v>0</v>
      </c>
      <c r="I6525" s="7">
        <v>770</v>
      </c>
      <c r="J6525" s="7">
        <v>0</v>
      </c>
      <c r="K6525" s="7">
        <v>770</v>
      </c>
      <c r="L6525" s="164">
        <v>1</v>
      </c>
      <c r="M6525" s="16">
        <v>0</v>
      </c>
      <c r="N6525" s="13">
        <v>46210</v>
      </c>
    </row>
    <row r="6526" spans="1:14" x14ac:dyDescent="0.15">
      <c r="A6526" s="163" t="s">
        <v>498</v>
      </c>
      <c r="B6526" s="164">
        <v>10356</v>
      </c>
      <c r="C6526" s="163" t="s">
        <v>19</v>
      </c>
      <c r="D6526" s="164">
        <v>1</v>
      </c>
      <c r="E6526" s="7">
        <v>360</v>
      </c>
      <c r="F6526" s="7">
        <v>0</v>
      </c>
      <c r="G6526" s="7">
        <v>0</v>
      </c>
      <c r="H6526" s="7">
        <v>0</v>
      </c>
      <c r="I6526" s="7">
        <v>360</v>
      </c>
      <c r="J6526" s="7">
        <v>0</v>
      </c>
      <c r="K6526" s="7">
        <v>360</v>
      </c>
      <c r="L6526" s="164">
        <v>1</v>
      </c>
      <c r="M6526" s="16">
        <v>0</v>
      </c>
      <c r="N6526" s="13">
        <v>46210</v>
      </c>
    </row>
    <row r="6527" spans="1:14" x14ac:dyDescent="0.15">
      <c r="A6527" s="163" t="s">
        <v>512</v>
      </c>
      <c r="B6527" s="164">
        <v>10427</v>
      </c>
      <c r="C6527" s="163" t="s">
        <v>12</v>
      </c>
      <c r="D6527" s="164">
        <v>2</v>
      </c>
      <c r="E6527" s="7">
        <v>718</v>
      </c>
      <c r="F6527" s="7">
        <v>0</v>
      </c>
      <c r="G6527" s="7">
        <v>0</v>
      </c>
      <c r="H6527" s="7">
        <v>0</v>
      </c>
      <c r="I6527" s="7">
        <v>718</v>
      </c>
      <c r="J6527" s="7">
        <v>0</v>
      </c>
      <c r="K6527" s="7">
        <v>718</v>
      </c>
      <c r="L6527" s="164">
        <v>1</v>
      </c>
      <c r="M6527" s="16">
        <v>0</v>
      </c>
      <c r="N6527" s="13">
        <v>46210</v>
      </c>
    </row>
    <row r="6528" spans="1:14" x14ac:dyDescent="0.15">
      <c r="A6528" s="163" t="s">
        <v>531</v>
      </c>
      <c r="B6528" s="164">
        <v>10417</v>
      </c>
      <c r="C6528" s="163" t="s">
        <v>79</v>
      </c>
      <c r="D6528" s="164">
        <v>1</v>
      </c>
      <c r="E6528" s="7">
        <v>195</v>
      </c>
      <c r="F6528" s="7">
        <v>0</v>
      </c>
      <c r="G6528" s="7">
        <v>0</v>
      </c>
      <c r="H6528" s="7">
        <v>0</v>
      </c>
      <c r="I6528" s="7">
        <v>195</v>
      </c>
      <c r="J6528" s="7">
        <v>0</v>
      </c>
      <c r="K6528" s="7">
        <v>195</v>
      </c>
      <c r="L6528" s="164">
        <v>1</v>
      </c>
      <c r="M6528" s="16">
        <v>0</v>
      </c>
      <c r="N6528" s="13">
        <v>46210</v>
      </c>
    </row>
    <row r="6529" spans="1:14" x14ac:dyDescent="0.15">
      <c r="A6529" s="163" t="s">
        <v>976</v>
      </c>
      <c r="B6529" s="164">
        <v>10636</v>
      </c>
      <c r="C6529" s="163" t="s">
        <v>399</v>
      </c>
      <c r="D6529" s="164">
        <v>1</v>
      </c>
      <c r="E6529" s="7">
        <v>0</v>
      </c>
      <c r="F6529" s="7">
        <v>0</v>
      </c>
      <c r="G6529" s="7">
        <v>0</v>
      </c>
      <c r="H6529" s="7">
        <v>0</v>
      </c>
      <c r="I6529" s="7">
        <v>0</v>
      </c>
      <c r="J6529" s="7">
        <v>0</v>
      </c>
      <c r="K6529" s="7">
        <v>0</v>
      </c>
      <c r="L6529" s="164">
        <v>0</v>
      </c>
      <c r="M6529" s="16">
        <v>0</v>
      </c>
      <c r="N6529" s="13">
        <v>46210</v>
      </c>
    </row>
    <row r="6530" spans="1:14" x14ac:dyDescent="0.15">
      <c r="A6530" s="163" t="s">
        <v>463</v>
      </c>
      <c r="B6530" s="164">
        <v>10242</v>
      </c>
      <c r="C6530" s="163" t="s">
        <v>399</v>
      </c>
      <c r="D6530" s="164">
        <v>1</v>
      </c>
      <c r="E6530" s="7">
        <v>0</v>
      </c>
      <c r="F6530" s="7">
        <v>0</v>
      </c>
      <c r="G6530" s="7">
        <v>0</v>
      </c>
      <c r="H6530" s="7">
        <v>0</v>
      </c>
      <c r="I6530" s="7">
        <v>0</v>
      </c>
      <c r="J6530" s="7">
        <v>0</v>
      </c>
      <c r="K6530" s="7">
        <v>0</v>
      </c>
      <c r="L6530" s="164">
        <v>0</v>
      </c>
      <c r="M6530" s="16">
        <v>0</v>
      </c>
      <c r="N6530" s="13">
        <v>46210</v>
      </c>
    </row>
    <row r="6531" spans="1:14" x14ac:dyDescent="0.15">
      <c r="A6531" s="163" t="s">
        <v>820</v>
      </c>
      <c r="B6531" s="164">
        <v>10250</v>
      </c>
      <c r="C6531" s="163" t="s">
        <v>399</v>
      </c>
      <c r="D6531" s="164">
        <v>1</v>
      </c>
      <c r="E6531" s="7">
        <v>0</v>
      </c>
      <c r="F6531" s="7">
        <v>0</v>
      </c>
      <c r="G6531" s="7">
        <v>0</v>
      </c>
      <c r="H6531" s="7">
        <v>0</v>
      </c>
      <c r="I6531" s="7">
        <v>0</v>
      </c>
      <c r="J6531" s="7">
        <v>0</v>
      </c>
      <c r="K6531" s="7">
        <v>0</v>
      </c>
      <c r="L6531" s="164">
        <v>0</v>
      </c>
      <c r="M6531" s="16">
        <v>0</v>
      </c>
      <c r="N6531" s="13">
        <v>46210</v>
      </c>
    </row>
    <row r="6532" spans="1:14" x14ac:dyDescent="0.15">
      <c r="A6532" s="163" t="s">
        <v>433</v>
      </c>
      <c r="B6532" s="164">
        <v>10405</v>
      </c>
      <c r="C6532" s="163" t="s">
        <v>399</v>
      </c>
      <c r="D6532" s="164">
        <v>1</v>
      </c>
      <c r="E6532" s="7">
        <v>0</v>
      </c>
      <c r="F6532" s="7">
        <v>0</v>
      </c>
      <c r="G6532" s="7">
        <v>0</v>
      </c>
      <c r="H6532" s="7">
        <v>0</v>
      </c>
      <c r="I6532" s="7">
        <v>0</v>
      </c>
      <c r="J6532" s="7">
        <v>0</v>
      </c>
      <c r="K6532" s="7">
        <v>0</v>
      </c>
      <c r="L6532" s="164">
        <v>0</v>
      </c>
      <c r="M6532" s="16">
        <v>0</v>
      </c>
      <c r="N6532" s="13">
        <v>46210</v>
      </c>
    </row>
    <row r="6533" spans="1:14" x14ac:dyDescent="0.15">
      <c r="A6533" s="163" t="s">
        <v>763</v>
      </c>
      <c r="B6533" s="164">
        <v>10623</v>
      </c>
      <c r="C6533" s="163" t="s">
        <v>399</v>
      </c>
      <c r="D6533" s="164">
        <v>1</v>
      </c>
      <c r="E6533" s="7">
        <v>0</v>
      </c>
      <c r="F6533" s="7">
        <v>0</v>
      </c>
      <c r="G6533" s="7">
        <v>0</v>
      </c>
      <c r="H6533" s="7">
        <v>0</v>
      </c>
      <c r="I6533" s="7">
        <v>0</v>
      </c>
      <c r="J6533" s="7">
        <v>0</v>
      </c>
      <c r="K6533" s="7">
        <v>0</v>
      </c>
      <c r="L6533" s="164">
        <v>0</v>
      </c>
      <c r="M6533" s="16">
        <v>0</v>
      </c>
      <c r="N6533" s="13">
        <v>46210</v>
      </c>
    </row>
    <row r="6534" spans="1:14" x14ac:dyDescent="0.15">
      <c r="A6534" s="163" t="s">
        <v>814</v>
      </c>
      <c r="B6534" s="164" t="s">
        <v>815</v>
      </c>
      <c r="C6534" s="163" t="s">
        <v>399</v>
      </c>
      <c r="D6534" s="164">
        <v>1</v>
      </c>
      <c r="E6534" s="7">
        <v>0</v>
      </c>
      <c r="F6534" s="7">
        <v>0</v>
      </c>
      <c r="G6534" s="7">
        <v>0</v>
      </c>
      <c r="H6534" s="7">
        <v>0</v>
      </c>
      <c r="I6534" s="7">
        <v>0</v>
      </c>
      <c r="J6534" s="7">
        <v>0</v>
      </c>
      <c r="K6534" s="7">
        <v>0</v>
      </c>
      <c r="L6534" s="164">
        <v>0</v>
      </c>
      <c r="M6534" s="16">
        <v>0</v>
      </c>
      <c r="N6534" s="13">
        <v>46210</v>
      </c>
    </row>
    <row r="6535" spans="1:14" x14ac:dyDescent="0.15">
      <c r="A6535" s="163" t="s">
        <v>477</v>
      </c>
      <c r="B6535" s="164">
        <v>10449</v>
      </c>
      <c r="C6535" s="163" t="s">
        <v>38</v>
      </c>
      <c r="D6535" s="164">
        <v>1</v>
      </c>
      <c r="E6535" s="7">
        <v>260</v>
      </c>
      <c r="F6535" s="7">
        <v>0</v>
      </c>
      <c r="G6535" s="7">
        <v>0</v>
      </c>
      <c r="H6535" s="7">
        <v>13.33</v>
      </c>
      <c r="I6535" s="7">
        <v>246.67</v>
      </c>
      <c r="J6535" s="7">
        <v>0</v>
      </c>
      <c r="K6535" s="7">
        <v>246.67</v>
      </c>
      <c r="L6535" s="164">
        <v>1</v>
      </c>
      <c r="M6535" s="16">
        <v>0</v>
      </c>
      <c r="N6535" s="13">
        <v>46211</v>
      </c>
    </row>
    <row r="6536" spans="1:14" x14ac:dyDescent="0.15">
      <c r="A6536" s="163" t="s">
        <v>616</v>
      </c>
      <c r="B6536" s="164">
        <v>10154</v>
      </c>
      <c r="C6536" s="163" t="s">
        <v>519</v>
      </c>
      <c r="D6536" s="164">
        <v>1</v>
      </c>
      <c r="E6536" s="7">
        <v>385</v>
      </c>
      <c r="F6536" s="7">
        <v>0</v>
      </c>
      <c r="G6536" s="7">
        <v>0</v>
      </c>
      <c r="H6536" s="7">
        <v>19.73</v>
      </c>
      <c r="I6536" s="7">
        <v>365.27</v>
      </c>
      <c r="J6536" s="7">
        <v>0</v>
      </c>
      <c r="K6536" s="7">
        <v>365.27</v>
      </c>
      <c r="L6536" s="164">
        <v>1</v>
      </c>
      <c r="M6536" s="16">
        <v>0</v>
      </c>
      <c r="N6536" s="13">
        <v>46211</v>
      </c>
    </row>
    <row r="6537" spans="1:14" x14ac:dyDescent="0.15">
      <c r="A6537" s="163" t="s">
        <v>583</v>
      </c>
      <c r="B6537" s="164">
        <v>10158</v>
      </c>
      <c r="C6537" s="163" t="s">
        <v>519</v>
      </c>
      <c r="D6537" s="164">
        <v>1</v>
      </c>
      <c r="E6537" s="7">
        <v>385</v>
      </c>
      <c r="F6537" s="7">
        <v>0</v>
      </c>
      <c r="G6537" s="7">
        <v>0</v>
      </c>
      <c r="H6537" s="7">
        <v>0</v>
      </c>
      <c r="I6537" s="7">
        <v>385</v>
      </c>
      <c r="J6537" s="7">
        <v>0</v>
      </c>
      <c r="K6537" s="7">
        <v>385</v>
      </c>
      <c r="L6537" s="164">
        <v>1</v>
      </c>
      <c r="M6537" s="16">
        <v>0</v>
      </c>
      <c r="N6537" s="13">
        <v>46211</v>
      </c>
    </row>
    <row r="6538" spans="1:14" x14ac:dyDescent="0.15">
      <c r="A6538" s="163" t="s">
        <v>946</v>
      </c>
      <c r="B6538" s="164">
        <v>10067</v>
      </c>
      <c r="C6538" s="163" t="s">
        <v>481</v>
      </c>
      <c r="D6538" s="164">
        <v>1</v>
      </c>
      <c r="E6538" s="7">
        <v>275</v>
      </c>
      <c r="F6538" s="7">
        <v>0</v>
      </c>
      <c r="G6538" s="7">
        <v>0</v>
      </c>
      <c r="H6538" s="7">
        <v>0</v>
      </c>
      <c r="I6538" s="7">
        <v>275</v>
      </c>
      <c r="J6538" s="7">
        <v>0</v>
      </c>
      <c r="K6538" s="7">
        <v>275</v>
      </c>
      <c r="L6538" s="164">
        <v>1</v>
      </c>
      <c r="M6538" s="16">
        <v>0</v>
      </c>
      <c r="N6538" s="13">
        <v>46211</v>
      </c>
    </row>
    <row r="6539" spans="1:14" x14ac:dyDescent="0.15">
      <c r="A6539" s="163" t="s">
        <v>574</v>
      </c>
      <c r="B6539" s="164">
        <v>10052</v>
      </c>
      <c r="C6539" s="163" t="s">
        <v>481</v>
      </c>
      <c r="D6539" s="164">
        <v>1</v>
      </c>
      <c r="E6539" s="7">
        <v>355</v>
      </c>
      <c r="F6539" s="7">
        <v>0</v>
      </c>
      <c r="G6539" s="7">
        <v>0</v>
      </c>
      <c r="H6539" s="7">
        <v>18.2</v>
      </c>
      <c r="I6539" s="7">
        <v>336.8</v>
      </c>
      <c r="J6539" s="7">
        <v>0</v>
      </c>
      <c r="K6539" s="7">
        <v>336.8</v>
      </c>
      <c r="L6539" s="164">
        <v>1</v>
      </c>
      <c r="M6539" s="16">
        <v>0</v>
      </c>
      <c r="N6539" s="13">
        <v>46211</v>
      </c>
    </row>
    <row r="6540" spans="1:14" x14ac:dyDescent="0.15">
      <c r="A6540" s="163" t="s">
        <v>656</v>
      </c>
      <c r="B6540" s="164">
        <v>10652</v>
      </c>
      <c r="C6540" s="163" t="s">
        <v>483</v>
      </c>
      <c r="D6540" s="164">
        <v>1</v>
      </c>
      <c r="E6540" s="7">
        <v>315</v>
      </c>
      <c r="F6540" s="7">
        <v>0</v>
      </c>
      <c r="G6540" s="7">
        <v>0</v>
      </c>
      <c r="H6540" s="7">
        <v>0</v>
      </c>
      <c r="I6540" s="7">
        <v>315</v>
      </c>
      <c r="J6540" s="7">
        <v>0</v>
      </c>
      <c r="K6540" s="7">
        <v>315</v>
      </c>
      <c r="L6540" s="164">
        <v>1</v>
      </c>
      <c r="M6540" s="16">
        <v>0</v>
      </c>
      <c r="N6540" s="13">
        <v>46211</v>
      </c>
    </row>
    <row r="6541" spans="1:14" x14ac:dyDescent="0.15">
      <c r="A6541" s="163" t="s">
        <v>482</v>
      </c>
      <c r="B6541" s="164">
        <v>10109</v>
      </c>
      <c r="C6541" s="163" t="s">
        <v>483</v>
      </c>
      <c r="D6541" s="164">
        <v>1</v>
      </c>
      <c r="E6541" s="7">
        <v>275</v>
      </c>
      <c r="F6541" s="7">
        <v>0</v>
      </c>
      <c r="G6541" s="7">
        <v>0</v>
      </c>
      <c r="H6541" s="7">
        <v>0</v>
      </c>
      <c r="I6541" s="7">
        <v>275</v>
      </c>
      <c r="J6541" s="7">
        <v>0</v>
      </c>
      <c r="K6541" s="7">
        <v>275</v>
      </c>
      <c r="L6541" s="164">
        <v>1</v>
      </c>
      <c r="M6541" s="16">
        <v>0</v>
      </c>
      <c r="N6541" s="13">
        <v>46211</v>
      </c>
    </row>
    <row r="6542" spans="1:14" x14ac:dyDescent="0.15">
      <c r="A6542" s="163" t="s">
        <v>668</v>
      </c>
      <c r="B6542" s="164">
        <v>10137</v>
      </c>
      <c r="C6542" s="163" t="s">
        <v>519</v>
      </c>
      <c r="D6542" s="164">
        <v>1</v>
      </c>
      <c r="E6542" s="7">
        <v>385</v>
      </c>
      <c r="F6542" s="7">
        <v>0</v>
      </c>
      <c r="G6542" s="7">
        <v>0</v>
      </c>
      <c r="H6542" s="7">
        <v>0</v>
      </c>
      <c r="I6542" s="7">
        <v>385</v>
      </c>
      <c r="J6542" s="7">
        <v>0</v>
      </c>
      <c r="K6542" s="7">
        <v>385</v>
      </c>
      <c r="L6542" s="164">
        <v>1</v>
      </c>
      <c r="M6542" s="16">
        <v>0</v>
      </c>
      <c r="N6542" s="13">
        <v>46211</v>
      </c>
    </row>
    <row r="6543" spans="1:14" x14ac:dyDescent="0.15">
      <c r="A6543" s="163" t="s">
        <v>579</v>
      </c>
      <c r="B6543" s="164">
        <v>10062</v>
      </c>
      <c r="C6543" s="163" t="s">
        <v>481</v>
      </c>
      <c r="D6543" s="164">
        <v>1</v>
      </c>
      <c r="E6543" s="7">
        <v>275</v>
      </c>
      <c r="F6543" s="7">
        <v>0</v>
      </c>
      <c r="G6543" s="7">
        <v>0</v>
      </c>
      <c r="H6543" s="7">
        <v>0</v>
      </c>
      <c r="I6543" s="7">
        <v>275</v>
      </c>
      <c r="J6543" s="7">
        <v>0</v>
      </c>
      <c r="K6543" s="7">
        <v>275</v>
      </c>
      <c r="L6543" s="164">
        <v>1</v>
      </c>
      <c r="M6543" s="16">
        <v>0</v>
      </c>
      <c r="N6543" s="13">
        <v>46211</v>
      </c>
    </row>
    <row r="6544" spans="1:14" x14ac:dyDescent="0.15">
      <c r="A6544" s="163" t="s">
        <v>487</v>
      </c>
      <c r="B6544" s="164">
        <v>10442</v>
      </c>
      <c r="C6544" s="163" t="s">
        <v>99</v>
      </c>
      <c r="D6544" s="164">
        <v>2</v>
      </c>
      <c r="E6544" s="7">
        <v>176</v>
      </c>
      <c r="F6544" s="7">
        <v>0</v>
      </c>
      <c r="G6544" s="7">
        <v>0</v>
      </c>
      <c r="H6544" s="7">
        <v>13.33</v>
      </c>
      <c r="I6544" s="7">
        <v>162.66999999999999</v>
      </c>
      <c r="J6544" s="7">
        <v>0</v>
      </c>
      <c r="K6544" s="7">
        <v>162.66999999999999</v>
      </c>
      <c r="L6544" s="164">
        <v>1</v>
      </c>
      <c r="M6544" s="16">
        <v>0</v>
      </c>
      <c r="N6544" s="13">
        <v>46211</v>
      </c>
    </row>
    <row r="6545" spans="1:14" x14ac:dyDescent="0.15">
      <c r="A6545" s="163" t="s">
        <v>488</v>
      </c>
      <c r="B6545" s="164">
        <v>10440</v>
      </c>
      <c r="C6545" s="163" t="s">
        <v>99</v>
      </c>
      <c r="D6545" s="164">
        <v>2</v>
      </c>
      <c r="E6545" s="7">
        <v>176</v>
      </c>
      <c r="F6545" s="7">
        <v>0</v>
      </c>
      <c r="G6545" s="7">
        <v>0</v>
      </c>
      <c r="H6545" s="7">
        <v>0</v>
      </c>
      <c r="I6545" s="7">
        <v>176</v>
      </c>
      <c r="J6545" s="7">
        <v>0</v>
      </c>
      <c r="K6545" s="7">
        <v>176</v>
      </c>
      <c r="L6545" s="164">
        <v>1</v>
      </c>
      <c r="M6545" s="16">
        <v>0</v>
      </c>
      <c r="N6545" s="13">
        <v>46211</v>
      </c>
    </row>
    <row r="6546" spans="1:14" x14ac:dyDescent="0.15">
      <c r="A6546" s="163" t="s">
        <v>562</v>
      </c>
      <c r="B6546" s="164">
        <v>10218</v>
      </c>
      <c r="C6546" s="163" t="s">
        <v>491</v>
      </c>
      <c r="D6546" s="164">
        <v>1</v>
      </c>
      <c r="E6546" s="7">
        <v>280</v>
      </c>
      <c r="F6546" s="7">
        <v>0</v>
      </c>
      <c r="G6546" s="7">
        <v>0</v>
      </c>
      <c r="H6546" s="7">
        <v>0</v>
      </c>
      <c r="I6546" s="7">
        <v>280</v>
      </c>
      <c r="J6546" s="7">
        <v>0</v>
      </c>
      <c r="K6546" s="7">
        <v>280</v>
      </c>
      <c r="L6546" s="164">
        <v>1</v>
      </c>
      <c r="M6546" s="16">
        <v>0</v>
      </c>
      <c r="N6546" s="13">
        <v>46211</v>
      </c>
    </row>
    <row r="6547" spans="1:14" x14ac:dyDescent="0.15">
      <c r="A6547" s="163" t="s">
        <v>556</v>
      </c>
      <c r="B6547" s="164">
        <v>10220</v>
      </c>
      <c r="C6547" s="163" t="s">
        <v>491</v>
      </c>
      <c r="D6547" s="164">
        <v>1</v>
      </c>
      <c r="E6547" s="7">
        <v>255</v>
      </c>
      <c r="F6547" s="7">
        <v>0</v>
      </c>
      <c r="G6547" s="7">
        <v>0</v>
      </c>
      <c r="H6547" s="7">
        <v>0</v>
      </c>
      <c r="I6547" s="7">
        <v>255</v>
      </c>
      <c r="J6547" s="7">
        <v>0</v>
      </c>
      <c r="K6547" s="7">
        <v>255</v>
      </c>
      <c r="L6547" s="164">
        <v>1</v>
      </c>
      <c r="M6547" s="16">
        <v>0</v>
      </c>
      <c r="N6547" s="13">
        <v>46211</v>
      </c>
    </row>
    <row r="6548" spans="1:14" x14ac:dyDescent="0.15">
      <c r="A6548" s="163" t="s">
        <v>493</v>
      </c>
      <c r="B6548" s="164">
        <v>10264</v>
      </c>
      <c r="C6548" s="163" t="s">
        <v>9</v>
      </c>
      <c r="D6548" s="164">
        <v>1</v>
      </c>
      <c r="E6548" s="7">
        <v>190</v>
      </c>
      <c r="F6548" s="7">
        <v>0</v>
      </c>
      <c r="G6548" s="7">
        <v>0</v>
      </c>
      <c r="H6548" s="7">
        <v>0</v>
      </c>
      <c r="I6548" s="7">
        <v>190</v>
      </c>
      <c r="J6548" s="7">
        <v>0</v>
      </c>
      <c r="K6548" s="7">
        <v>190</v>
      </c>
      <c r="L6548" s="164">
        <v>1</v>
      </c>
      <c r="M6548" s="16">
        <v>0</v>
      </c>
      <c r="N6548" s="13">
        <v>46211</v>
      </c>
    </row>
    <row r="6549" spans="1:14" x14ac:dyDescent="0.15">
      <c r="A6549" s="163" t="s">
        <v>828</v>
      </c>
      <c r="B6549" s="164">
        <v>10380</v>
      </c>
      <c r="C6549" s="163" t="s">
        <v>9</v>
      </c>
      <c r="D6549" s="164">
        <v>1</v>
      </c>
      <c r="E6549" s="7">
        <v>230</v>
      </c>
      <c r="F6549" s="7">
        <v>0</v>
      </c>
      <c r="G6549" s="7">
        <v>0</v>
      </c>
      <c r="H6549" s="7">
        <v>0</v>
      </c>
      <c r="I6549" s="7">
        <v>230</v>
      </c>
      <c r="J6549" s="7">
        <v>0</v>
      </c>
      <c r="K6549" s="7">
        <v>230</v>
      </c>
      <c r="L6549" s="164">
        <v>1</v>
      </c>
      <c r="M6549" s="16">
        <v>0</v>
      </c>
      <c r="N6549" s="13">
        <v>46211</v>
      </c>
    </row>
    <row r="6550" spans="1:14" x14ac:dyDescent="0.15">
      <c r="A6550" s="163" t="s">
        <v>955</v>
      </c>
      <c r="B6550" s="164">
        <v>10749</v>
      </c>
      <c r="C6550" s="163" t="s">
        <v>948</v>
      </c>
      <c r="D6550" s="164">
        <v>3</v>
      </c>
      <c r="E6550" s="7">
        <v>537</v>
      </c>
      <c r="F6550" s="7">
        <v>0</v>
      </c>
      <c r="G6550" s="7">
        <v>0</v>
      </c>
      <c r="H6550" s="7">
        <v>23.69</v>
      </c>
      <c r="I6550" s="7">
        <v>513.30999999999995</v>
      </c>
      <c r="J6550" s="7">
        <v>0</v>
      </c>
      <c r="K6550" s="7">
        <v>513.30999999999995</v>
      </c>
      <c r="L6550" s="164">
        <v>1</v>
      </c>
      <c r="M6550" s="16">
        <v>0</v>
      </c>
      <c r="N6550" s="13">
        <v>46211</v>
      </c>
    </row>
    <row r="6551" spans="1:14" x14ac:dyDescent="0.15">
      <c r="A6551" s="163" t="s">
        <v>949</v>
      </c>
      <c r="B6551" s="164">
        <v>10633</v>
      </c>
      <c r="C6551" s="163" t="s">
        <v>948</v>
      </c>
      <c r="D6551" s="164">
        <v>1</v>
      </c>
      <c r="E6551" s="7">
        <v>159</v>
      </c>
      <c r="F6551" s="7">
        <v>0</v>
      </c>
      <c r="G6551" s="7">
        <v>0</v>
      </c>
      <c r="H6551" s="7">
        <v>0</v>
      </c>
      <c r="I6551" s="7">
        <v>159</v>
      </c>
      <c r="J6551" s="7">
        <v>0</v>
      </c>
      <c r="K6551" s="7">
        <v>159</v>
      </c>
      <c r="L6551" s="164">
        <v>1</v>
      </c>
      <c r="M6551" s="16">
        <v>0</v>
      </c>
      <c r="N6551" s="13">
        <v>46211</v>
      </c>
    </row>
    <row r="6552" spans="1:14" x14ac:dyDescent="0.15">
      <c r="A6552" s="163" t="s">
        <v>950</v>
      </c>
      <c r="B6552" s="164">
        <v>10746</v>
      </c>
      <c r="C6552" s="163" t="s">
        <v>948</v>
      </c>
      <c r="D6552" s="164">
        <v>4</v>
      </c>
      <c r="E6552" s="7">
        <v>836</v>
      </c>
      <c r="F6552" s="7">
        <v>0</v>
      </c>
      <c r="G6552" s="7">
        <v>0</v>
      </c>
      <c r="H6552" s="7">
        <v>0</v>
      </c>
      <c r="I6552" s="7">
        <v>836</v>
      </c>
      <c r="J6552" s="7">
        <v>0</v>
      </c>
      <c r="K6552" s="7">
        <v>836</v>
      </c>
      <c r="L6552" s="164">
        <v>1</v>
      </c>
      <c r="M6552" s="16">
        <v>0</v>
      </c>
      <c r="N6552" s="13">
        <v>46211</v>
      </c>
    </row>
    <row r="6553" spans="1:14" x14ac:dyDescent="0.15">
      <c r="A6553" s="163" t="s">
        <v>529</v>
      </c>
      <c r="B6553" s="164">
        <v>10353</v>
      </c>
      <c r="C6553" s="163" t="s">
        <v>19</v>
      </c>
      <c r="D6553" s="164">
        <v>1</v>
      </c>
      <c r="E6553" s="7">
        <v>350</v>
      </c>
      <c r="F6553" s="7">
        <v>0</v>
      </c>
      <c r="G6553" s="7">
        <v>0</v>
      </c>
      <c r="H6553" s="7">
        <v>46.31</v>
      </c>
      <c r="I6553" s="7">
        <v>303.69</v>
      </c>
      <c r="J6553" s="7">
        <v>0</v>
      </c>
      <c r="K6553" s="7">
        <v>303.69</v>
      </c>
      <c r="L6553" s="164">
        <v>1</v>
      </c>
      <c r="M6553" s="16">
        <v>0</v>
      </c>
      <c r="N6553" s="13">
        <v>46211</v>
      </c>
    </row>
    <row r="6554" spans="1:14" x14ac:dyDescent="0.15">
      <c r="A6554" s="163" t="s">
        <v>511</v>
      </c>
      <c r="B6554" s="164">
        <v>10227</v>
      </c>
      <c r="C6554" s="163" t="s">
        <v>19</v>
      </c>
      <c r="D6554" s="164">
        <v>1</v>
      </c>
      <c r="E6554" s="7">
        <v>385</v>
      </c>
      <c r="F6554" s="7">
        <v>0</v>
      </c>
      <c r="G6554" s="7">
        <v>0</v>
      </c>
      <c r="H6554" s="7">
        <v>19.739999999999998</v>
      </c>
      <c r="I6554" s="7">
        <v>365.26</v>
      </c>
      <c r="J6554" s="7">
        <v>0</v>
      </c>
      <c r="K6554" s="7">
        <v>365.26</v>
      </c>
      <c r="L6554" s="164">
        <v>1</v>
      </c>
      <c r="M6554" s="16">
        <v>0</v>
      </c>
      <c r="N6554" s="13">
        <v>46211</v>
      </c>
    </row>
    <row r="6555" spans="1:14" x14ac:dyDescent="0.15">
      <c r="A6555" s="163" t="s">
        <v>498</v>
      </c>
      <c r="B6555" s="164">
        <v>10356</v>
      </c>
      <c r="C6555" s="163" t="s">
        <v>19</v>
      </c>
      <c r="D6555" s="164">
        <v>1</v>
      </c>
      <c r="E6555" s="7">
        <v>360</v>
      </c>
      <c r="F6555" s="7">
        <v>0</v>
      </c>
      <c r="G6555" s="7">
        <v>0</v>
      </c>
      <c r="H6555" s="7">
        <v>0</v>
      </c>
      <c r="I6555" s="7">
        <v>360</v>
      </c>
      <c r="J6555" s="7">
        <v>0</v>
      </c>
      <c r="K6555" s="7">
        <v>360</v>
      </c>
      <c r="L6555" s="164">
        <v>1</v>
      </c>
      <c r="M6555" s="16">
        <v>0</v>
      </c>
      <c r="N6555" s="13">
        <v>46211</v>
      </c>
    </row>
    <row r="6556" spans="1:14" x14ac:dyDescent="0.15">
      <c r="A6556" s="163" t="s">
        <v>739</v>
      </c>
      <c r="B6556" s="164">
        <v>10653</v>
      </c>
      <c r="C6556" s="163" t="s">
        <v>4</v>
      </c>
      <c r="D6556" s="164">
        <v>1</v>
      </c>
      <c r="E6556" s="7">
        <v>275</v>
      </c>
      <c r="F6556" s="7">
        <v>0</v>
      </c>
      <c r="G6556" s="7">
        <v>0</v>
      </c>
      <c r="H6556" s="7">
        <v>41.67</v>
      </c>
      <c r="I6556" s="7">
        <v>233.33</v>
      </c>
      <c r="J6556" s="7">
        <v>0</v>
      </c>
      <c r="K6556" s="7">
        <v>233.33</v>
      </c>
      <c r="L6556" s="164">
        <v>1</v>
      </c>
      <c r="M6556" s="16">
        <v>0</v>
      </c>
      <c r="N6556" s="13">
        <v>46211</v>
      </c>
    </row>
    <row r="6557" spans="1:14" x14ac:dyDescent="0.15">
      <c r="A6557" s="163" t="s">
        <v>569</v>
      </c>
      <c r="B6557" s="164">
        <v>10404</v>
      </c>
      <c r="C6557" s="163" t="s">
        <v>35</v>
      </c>
      <c r="D6557" s="164">
        <v>1</v>
      </c>
      <c r="E6557" s="7">
        <v>375</v>
      </c>
      <c r="F6557" s="7">
        <v>0</v>
      </c>
      <c r="G6557" s="7">
        <v>0</v>
      </c>
      <c r="H6557" s="7">
        <v>0</v>
      </c>
      <c r="I6557" s="7">
        <v>375</v>
      </c>
      <c r="J6557" s="7">
        <v>0</v>
      </c>
      <c r="K6557" s="7">
        <v>375</v>
      </c>
      <c r="L6557" s="164">
        <v>1</v>
      </c>
      <c r="M6557" s="16">
        <v>0</v>
      </c>
      <c r="N6557" s="13">
        <v>46211</v>
      </c>
    </row>
    <row r="6558" spans="1:14" x14ac:dyDescent="0.15">
      <c r="A6558" s="163" t="s">
        <v>655</v>
      </c>
      <c r="B6558" s="164">
        <v>10030</v>
      </c>
      <c r="C6558" s="163" t="s">
        <v>0</v>
      </c>
      <c r="D6558" s="164">
        <v>1</v>
      </c>
      <c r="E6558" s="7">
        <v>725</v>
      </c>
      <c r="F6558" s="7">
        <v>0</v>
      </c>
      <c r="G6558" s="7">
        <v>0</v>
      </c>
      <c r="H6558" s="7">
        <v>0</v>
      </c>
      <c r="I6558" s="7">
        <v>725</v>
      </c>
      <c r="J6558" s="7">
        <v>0</v>
      </c>
      <c r="K6558" s="7">
        <v>725</v>
      </c>
      <c r="L6558" s="164">
        <v>1</v>
      </c>
      <c r="M6558" s="16">
        <v>0</v>
      </c>
      <c r="N6558" s="13">
        <v>46211</v>
      </c>
    </row>
    <row r="6559" spans="1:14" x14ac:dyDescent="0.15">
      <c r="A6559" s="163" t="s">
        <v>820</v>
      </c>
      <c r="B6559" s="164">
        <v>10250</v>
      </c>
      <c r="C6559" s="163" t="s">
        <v>399</v>
      </c>
      <c r="D6559" s="164">
        <v>1</v>
      </c>
      <c r="E6559" s="7">
        <v>0</v>
      </c>
      <c r="F6559" s="7">
        <v>0</v>
      </c>
      <c r="G6559" s="7">
        <v>0</v>
      </c>
      <c r="H6559" s="7">
        <v>0</v>
      </c>
      <c r="I6559" s="7">
        <v>0</v>
      </c>
      <c r="J6559" s="7">
        <v>0</v>
      </c>
      <c r="K6559" s="7">
        <v>0</v>
      </c>
      <c r="L6559" s="164">
        <v>0</v>
      </c>
      <c r="M6559" s="16">
        <v>0</v>
      </c>
      <c r="N6559" s="13">
        <v>46211</v>
      </c>
    </row>
    <row r="6560" spans="1:14" x14ac:dyDescent="0.15">
      <c r="A6560" s="163" t="s">
        <v>854</v>
      </c>
      <c r="B6560" s="164">
        <v>10539</v>
      </c>
      <c r="C6560" s="163" t="s">
        <v>399</v>
      </c>
      <c r="D6560" s="164">
        <v>1</v>
      </c>
      <c r="E6560" s="7">
        <v>0</v>
      </c>
      <c r="F6560" s="7">
        <v>0</v>
      </c>
      <c r="G6560" s="7">
        <v>0</v>
      </c>
      <c r="H6560" s="7">
        <v>0</v>
      </c>
      <c r="I6560" s="7">
        <v>0</v>
      </c>
      <c r="J6560" s="7">
        <v>0</v>
      </c>
      <c r="K6560" s="7">
        <v>0</v>
      </c>
      <c r="L6560" s="164">
        <v>0</v>
      </c>
      <c r="M6560" s="16">
        <v>0</v>
      </c>
      <c r="N6560" s="13">
        <v>46211</v>
      </c>
    </row>
    <row r="6561" spans="1:14" x14ac:dyDescent="0.15">
      <c r="A6561" s="163" t="s">
        <v>581</v>
      </c>
      <c r="B6561" s="164">
        <v>10185</v>
      </c>
      <c r="C6561" s="163" t="s">
        <v>399</v>
      </c>
      <c r="D6561" s="164">
        <v>1</v>
      </c>
      <c r="E6561" s="7">
        <v>0</v>
      </c>
      <c r="F6561" s="7">
        <v>0</v>
      </c>
      <c r="G6561" s="7">
        <v>0</v>
      </c>
      <c r="H6561" s="7">
        <v>0</v>
      </c>
      <c r="I6561" s="7">
        <v>0</v>
      </c>
      <c r="J6561" s="7">
        <v>0</v>
      </c>
      <c r="K6561" s="7">
        <v>0</v>
      </c>
      <c r="L6561" s="164">
        <v>0</v>
      </c>
      <c r="M6561" s="16">
        <v>0</v>
      </c>
      <c r="N6561" s="13">
        <v>46211</v>
      </c>
    </row>
    <row r="6562" spans="1:14" x14ac:dyDescent="0.15">
      <c r="A6562" s="163" t="s">
        <v>868</v>
      </c>
      <c r="B6562" s="164">
        <v>10522</v>
      </c>
      <c r="C6562" s="163" t="s">
        <v>399</v>
      </c>
      <c r="D6562" s="164">
        <v>1</v>
      </c>
      <c r="E6562" s="7">
        <v>0</v>
      </c>
      <c r="F6562" s="7">
        <v>0</v>
      </c>
      <c r="G6562" s="7">
        <v>0</v>
      </c>
      <c r="H6562" s="7">
        <v>0</v>
      </c>
      <c r="I6562" s="7">
        <v>0</v>
      </c>
      <c r="J6562" s="7">
        <v>0</v>
      </c>
      <c r="K6562" s="7">
        <v>0</v>
      </c>
      <c r="L6562" s="164">
        <v>0</v>
      </c>
      <c r="M6562" s="16">
        <v>0</v>
      </c>
      <c r="N6562" s="13">
        <v>46211</v>
      </c>
    </row>
    <row r="6563" spans="1:14" x14ac:dyDescent="0.15">
      <c r="A6563" s="163" t="s">
        <v>478</v>
      </c>
      <c r="B6563" s="164">
        <v>10461</v>
      </c>
      <c r="C6563" s="163" t="s">
        <v>38</v>
      </c>
      <c r="D6563" s="164">
        <v>1</v>
      </c>
      <c r="E6563" s="7">
        <v>295</v>
      </c>
      <c r="F6563" s="7">
        <v>0</v>
      </c>
      <c r="G6563" s="7">
        <v>0</v>
      </c>
      <c r="H6563" s="7">
        <v>0</v>
      </c>
      <c r="I6563" s="7">
        <v>295</v>
      </c>
      <c r="J6563" s="7">
        <v>0</v>
      </c>
      <c r="K6563" s="7">
        <v>295</v>
      </c>
      <c r="L6563" s="164">
        <v>1</v>
      </c>
      <c r="M6563" s="16">
        <v>0</v>
      </c>
      <c r="N6563" s="13">
        <v>46212</v>
      </c>
    </row>
    <row r="6564" spans="1:14" x14ac:dyDescent="0.15">
      <c r="A6564" s="163" t="s">
        <v>756</v>
      </c>
      <c r="B6564" s="164">
        <v>10400</v>
      </c>
      <c r="C6564" s="163" t="s">
        <v>32</v>
      </c>
      <c r="D6564" s="164">
        <v>1</v>
      </c>
      <c r="E6564" s="7">
        <v>560</v>
      </c>
      <c r="F6564" s="7">
        <v>0</v>
      </c>
      <c r="G6564" s="7">
        <v>0</v>
      </c>
      <c r="H6564" s="7">
        <v>0</v>
      </c>
      <c r="I6564" s="7">
        <v>560</v>
      </c>
      <c r="J6564" s="7">
        <v>0</v>
      </c>
      <c r="K6564" s="7">
        <v>560</v>
      </c>
      <c r="L6564" s="164">
        <v>1</v>
      </c>
      <c r="M6564" s="16">
        <v>0</v>
      </c>
      <c r="N6564" s="13">
        <v>46212</v>
      </c>
    </row>
    <row r="6565" spans="1:14" x14ac:dyDescent="0.15">
      <c r="A6565" s="163" t="s">
        <v>946</v>
      </c>
      <c r="B6565" s="164">
        <v>10067</v>
      </c>
      <c r="C6565" s="163" t="s">
        <v>481</v>
      </c>
      <c r="D6565" s="164">
        <v>1</v>
      </c>
      <c r="E6565" s="7">
        <v>275</v>
      </c>
      <c r="F6565" s="7">
        <v>0</v>
      </c>
      <c r="G6565" s="7">
        <v>0</v>
      </c>
      <c r="H6565" s="7">
        <v>40.53</v>
      </c>
      <c r="I6565" s="7">
        <v>234.47</v>
      </c>
      <c r="J6565" s="7">
        <v>0</v>
      </c>
      <c r="K6565" s="7">
        <v>234.47</v>
      </c>
      <c r="L6565" s="164">
        <v>1</v>
      </c>
      <c r="M6565" s="16">
        <v>0</v>
      </c>
      <c r="N6565" s="13">
        <v>46212</v>
      </c>
    </row>
    <row r="6566" spans="1:14" x14ac:dyDescent="0.15">
      <c r="A6566" s="163" t="s">
        <v>518</v>
      </c>
      <c r="B6566" s="164">
        <v>10145</v>
      </c>
      <c r="C6566" s="163" t="s">
        <v>519</v>
      </c>
      <c r="D6566" s="164">
        <v>2</v>
      </c>
      <c r="E6566" s="7">
        <v>770</v>
      </c>
      <c r="F6566" s="7">
        <v>0</v>
      </c>
      <c r="G6566" s="7">
        <v>0</v>
      </c>
      <c r="H6566" s="7">
        <v>0</v>
      </c>
      <c r="I6566" s="7">
        <v>770</v>
      </c>
      <c r="J6566" s="7">
        <v>0</v>
      </c>
      <c r="K6566" s="7">
        <v>770</v>
      </c>
      <c r="L6566" s="164">
        <v>1</v>
      </c>
      <c r="M6566" s="16">
        <v>0</v>
      </c>
      <c r="N6566" s="13">
        <v>46212</v>
      </c>
    </row>
    <row r="6567" spans="1:14" x14ac:dyDescent="0.15">
      <c r="A6567" s="163" t="s">
        <v>574</v>
      </c>
      <c r="B6567" s="164">
        <v>10052</v>
      </c>
      <c r="C6567" s="163" t="s">
        <v>481</v>
      </c>
      <c r="D6567" s="164">
        <v>1</v>
      </c>
      <c r="E6567" s="7">
        <v>355</v>
      </c>
      <c r="F6567" s="7">
        <v>0</v>
      </c>
      <c r="G6567" s="7">
        <v>0</v>
      </c>
      <c r="H6567" s="7">
        <v>0</v>
      </c>
      <c r="I6567" s="7">
        <v>355</v>
      </c>
      <c r="J6567" s="7">
        <v>0</v>
      </c>
      <c r="K6567" s="7">
        <v>355</v>
      </c>
      <c r="L6567" s="164">
        <v>1</v>
      </c>
      <c r="M6567" s="16">
        <v>0</v>
      </c>
      <c r="N6567" s="13">
        <v>46212</v>
      </c>
    </row>
    <row r="6568" spans="1:14" x14ac:dyDescent="0.15">
      <c r="A6568" s="163" t="s">
        <v>733</v>
      </c>
      <c r="B6568" s="164">
        <v>10113</v>
      </c>
      <c r="C6568" s="163" t="s">
        <v>541</v>
      </c>
      <c r="D6568" s="164">
        <v>2</v>
      </c>
      <c r="E6568" s="7">
        <v>770</v>
      </c>
      <c r="F6568" s="7">
        <v>0</v>
      </c>
      <c r="G6568" s="7">
        <v>0</v>
      </c>
      <c r="H6568" s="7">
        <v>113.47</v>
      </c>
      <c r="I6568" s="7">
        <v>656.53</v>
      </c>
      <c r="J6568" s="7">
        <v>0</v>
      </c>
      <c r="K6568" s="7">
        <v>656.53</v>
      </c>
      <c r="L6568" s="164">
        <v>1</v>
      </c>
      <c r="M6568" s="16">
        <v>0</v>
      </c>
      <c r="N6568" s="13">
        <v>46212</v>
      </c>
    </row>
    <row r="6569" spans="1:14" x14ac:dyDescent="0.15">
      <c r="A6569" s="163" t="s">
        <v>579</v>
      </c>
      <c r="B6569" s="164">
        <v>10062</v>
      </c>
      <c r="C6569" s="163" t="s">
        <v>481</v>
      </c>
      <c r="D6569" s="164">
        <v>1</v>
      </c>
      <c r="E6569" s="7">
        <v>275</v>
      </c>
      <c r="F6569" s="7">
        <v>0</v>
      </c>
      <c r="G6569" s="7">
        <v>0</v>
      </c>
      <c r="H6569" s="7">
        <v>0</v>
      </c>
      <c r="I6569" s="7">
        <v>275</v>
      </c>
      <c r="J6569" s="7">
        <v>0</v>
      </c>
      <c r="K6569" s="7">
        <v>275</v>
      </c>
      <c r="L6569" s="164">
        <v>1</v>
      </c>
      <c r="M6569" s="16">
        <v>0</v>
      </c>
      <c r="N6569" s="13">
        <v>46212</v>
      </c>
    </row>
    <row r="6570" spans="1:14" x14ac:dyDescent="0.15">
      <c r="A6570" s="163" t="s">
        <v>487</v>
      </c>
      <c r="B6570" s="164">
        <v>10442</v>
      </c>
      <c r="C6570" s="163" t="s">
        <v>99</v>
      </c>
      <c r="D6570" s="164">
        <v>2</v>
      </c>
      <c r="E6570" s="7">
        <v>176</v>
      </c>
      <c r="F6570" s="7">
        <v>0</v>
      </c>
      <c r="G6570" s="7">
        <v>0</v>
      </c>
      <c r="H6570" s="7">
        <v>9.2200000000000006</v>
      </c>
      <c r="I6570" s="7">
        <v>166.78</v>
      </c>
      <c r="J6570" s="7">
        <v>0</v>
      </c>
      <c r="K6570" s="7">
        <v>166.78</v>
      </c>
      <c r="L6570" s="164">
        <v>1</v>
      </c>
      <c r="M6570" s="16">
        <v>0</v>
      </c>
      <c r="N6570" s="13">
        <v>46212</v>
      </c>
    </row>
    <row r="6571" spans="1:14" x14ac:dyDescent="0.15">
      <c r="A6571" s="163" t="s">
        <v>751</v>
      </c>
      <c r="B6571" s="164">
        <v>10439</v>
      </c>
      <c r="C6571" s="163" t="s">
        <v>99</v>
      </c>
      <c r="D6571" s="164">
        <v>1</v>
      </c>
      <c r="E6571" s="7">
        <v>119</v>
      </c>
      <c r="F6571" s="7">
        <v>0</v>
      </c>
      <c r="G6571" s="7">
        <v>0</v>
      </c>
      <c r="H6571" s="7">
        <v>2.75</v>
      </c>
      <c r="I6571" s="7">
        <v>116.25</v>
      </c>
      <c r="J6571" s="7">
        <v>0</v>
      </c>
      <c r="K6571" s="7">
        <v>116.25</v>
      </c>
      <c r="L6571" s="164">
        <v>1</v>
      </c>
      <c r="M6571" s="16">
        <v>0</v>
      </c>
      <c r="N6571" s="13">
        <v>46212</v>
      </c>
    </row>
    <row r="6572" spans="1:14" x14ac:dyDescent="0.15">
      <c r="A6572" s="163" t="s">
        <v>830</v>
      </c>
      <c r="B6572" s="164">
        <v>10042</v>
      </c>
      <c r="C6572" s="163" t="s">
        <v>99</v>
      </c>
      <c r="D6572" s="164">
        <v>1</v>
      </c>
      <c r="E6572" s="7">
        <v>145</v>
      </c>
      <c r="F6572" s="7">
        <v>0</v>
      </c>
      <c r="G6572" s="7">
        <v>0</v>
      </c>
      <c r="H6572" s="7">
        <v>0</v>
      </c>
      <c r="I6572" s="7">
        <v>145</v>
      </c>
      <c r="J6572" s="7">
        <v>0</v>
      </c>
      <c r="K6572" s="7">
        <v>145</v>
      </c>
      <c r="L6572" s="164">
        <v>1</v>
      </c>
      <c r="M6572" s="16">
        <v>0</v>
      </c>
      <c r="N6572" s="13">
        <v>46212</v>
      </c>
    </row>
    <row r="6573" spans="1:14" x14ac:dyDescent="0.15">
      <c r="A6573" s="163" t="s">
        <v>977</v>
      </c>
      <c r="B6573" s="164">
        <v>10003</v>
      </c>
      <c r="C6573" s="163" t="s">
        <v>98</v>
      </c>
      <c r="D6573" s="164">
        <v>1</v>
      </c>
      <c r="E6573" s="7">
        <v>35</v>
      </c>
      <c r="F6573" s="7">
        <v>0</v>
      </c>
      <c r="G6573" s="7">
        <v>0</v>
      </c>
      <c r="H6573" s="7">
        <v>0</v>
      </c>
      <c r="I6573" s="7">
        <v>35</v>
      </c>
      <c r="J6573" s="7">
        <v>0</v>
      </c>
      <c r="K6573" s="7">
        <v>35</v>
      </c>
      <c r="L6573" s="164">
        <v>1</v>
      </c>
      <c r="M6573" s="16">
        <v>0</v>
      </c>
      <c r="N6573" s="13">
        <v>46212</v>
      </c>
    </row>
    <row r="6574" spans="1:14" x14ac:dyDescent="0.15">
      <c r="A6574" s="163" t="s">
        <v>555</v>
      </c>
      <c r="B6574" s="164">
        <v>10473</v>
      </c>
      <c r="C6574" s="163" t="s">
        <v>5</v>
      </c>
      <c r="D6574" s="164">
        <v>1</v>
      </c>
      <c r="E6574" s="7">
        <v>425</v>
      </c>
      <c r="F6574" s="7">
        <v>0</v>
      </c>
      <c r="G6574" s="7">
        <v>0</v>
      </c>
      <c r="H6574" s="7">
        <v>0</v>
      </c>
      <c r="I6574" s="7">
        <v>425</v>
      </c>
      <c r="J6574" s="7">
        <v>0</v>
      </c>
      <c r="K6574" s="7">
        <v>425</v>
      </c>
      <c r="L6574" s="164">
        <v>1</v>
      </c>
      <c r="M6574" s="16">
        <v>0</v>
      </c>
      <c r="N6574" s="13">
        <v>46212</v>
      </c>
    </row>
    <row r="6575" spans="1:14" x14ac:dyDescent="0.15">
      <c r="A6575" s="163" t="s">
        <v>552</v>
      </c>
      <c r="B6575" s="164">
        <v>10211</v>
      </c>
      <c r="C6575" s="163" t="s">
        <v>491</v>
      </c>
      <c r="D6575" s="164">
        <v>2</v>
      </c>
      <c r="E6575" s="7">
        <v>570</v>
      </c>
      <c r="F6575" s="7">
        <v>0</v>
      </c>
      <c r="G6575" s="7">
        <v>0</v>
      </c>
      <c r="H6575" s="7">
        <v>0</v>
      </c>
      <c r="I6575" s="7">
        <v>570</v>
      </c>
      <c r="J6575" s="7">
        <v>0</v>
      </c>
      <c r="K6575" s="7">
        <v>570</v>
      </c>
      <c r="L6575" s="164">
        <v>1</v>
      </c>
      <c r="M6575" s="16">
        <v>0</v>
      </c>
      <c r="N6575" s="13">
        <v>46212</v>
      </c>
    </row>
    <row r="6576" spans="1:14" x14ac:dyDescent="0.15">
      <c r="A6576" s="163" t="s">
        <v>543</v>
      </c>
      <c r="B6576" s="164">
        <v>10222</v>
      </c>
      <c r="C6576" s="163" t="s">
        <v>491</v>
      </c>
      <c r="D6576" s="164">
        <v>15</v>
      </c>
      <c r="E6576" s="7">
        <v>3825</v>
      </c>
      <c r="F6576" s="7">
        <v>0</v>
      </c>
      <c r="G6576" s="7">
        <v>0</v>
      </c>
      <c r="H6576" s="7">
        <v>0</v>
      </c>
      <c r="I6576" s="7">
        <v>3825</v>
      </c>
      <c r="J6576" s="7">
        <v>0</v>
      </c>
      <c r="K6576" s="7">
        <v>3825</v>
      </c>
      <c r="L6576" s="164">
        <v>1</v>
      </c>
      <c r="M6576" s="16">
        <v>0</v>
      </c>
      <c r="N6576" s="13">
        <v>46212</v>
      </c>
    </row>
    <row r="6577" spans="1:14" x14ac:dyDescent="0.15">
      <c r="A6577" s="163" t="s">
        <v>490</v>
      </c>
      <c r="B6577" s="164">
        <v>10223</v>
      </c>
      <c r="C6577" s="163" t="s">
        <v>491</v>
      </c>
      <c r="D6577" s="164">
        <v>1</v>
      </c>
      <c r="E6577" s="7">
        <v>310</v>
      </c>
      <c r="F6577" s="7">
        <v>0</v>
      </c>
      <c r="G6577" s="7">
        <v>0</v>
      </c>
      <c r="H6577" s="7">
        <v>0</v>
      </c>
      <c r="I6577" s="7">
        <v>310</v>
      </c>
      <c r="J6577" s="7">
        <v>0</v>
      </c>
      <c r="K6577" s="7">
        <v>310</v>
      </c>
      <c r="L6577" s="164">
        <v>1</v>
      </c>
      <c r="M6577" s="16">
        <v>0</v>
      </c>
      <c r="N6577" s="13">
        <v>46212</v>
      </c>
    </row>
    <row r="6578" spans="1:14" x14ac:dyDescent="0.15">
      <c r="A6578" s="163" t="s">
        <v>492</v>
      </c>
      <c r="B6578" s="164">
        <v>10216</v>
      </c>
      <c r="C6578" s="163" t="s">
        <v>491</v>
      </c>
      <c r="D6578" s="164">
        <v>2</v>
      </c>
      <c r="E6578" s="7">
        <v>560</v>
      </c>
      <c r="F6578" s="7">
        <v>0</v>
      </c>
      <c r="G6578" s="7">
        <v>0</v>
      </c>
      <c r="H6578" s="7">
        <v>0</v>
      </c>
      <c r="I6578" s="7">
        <v>560</v>
      </c>
      <c r="J6578" s="7">
        <v>0</v>
      </c>
      <c r="K6578" s="7">
        <v>560</v>
      </c>
      <c r="L6578" s="164">
        <v>1</v>
      </c>
      <c r="M6578" s="16">
        <v>0</v>
      </c>
      <c r="N6578" s="13">
        <v>46212</v>
      </c>
    </row>
    <row r="6579" spans="1:14" x14ac:dyDescent="0.15">
      <c r="A6579" s="163" t="s">
        <v>557</v>
      </c>
      <c r="B6579" s="164">
        <v>10682</v>
      </c>
      <c r="C6579" s="163" t="s">
        <v>462</v>
      </c>
      <c r="D6579" s="164">
        <v>1</v>
      </c>
      <c r="E6579" s="7">
        <v>305</v>
      </c>
      <c r="F6579" s="7">
        <v>0</v>
      </c>
      <c r="G6579" s="7">
        <v>0</v>
      </c>
      <c r="H6579" s="7">
        <v>0</v>
      </c>
      <c r="I6579" s="7">
        <v>305</v>
      </c>
      <c r="J6579" s="7">
        <v>0</v>
      </c>
      <c r="K6579" s="7">
        <v>305</v>
      </c>
      <c r="L6579" s="164">
        <v>1</v>
      </c>
      <c r="M6579" s="16">
        <v>0</v>
      </c>
      <c r="N6579" s="13">
        <v>46212</v>
      </c>
    </row>
    <row r="6580" spans="1:14" x14ac:dyDescent="0.15">
      <c r="A6580" s="163" t="s">
        <v>828</v>
      </c>
      <c r="B6580" s="164">
        <v>10380</v>
      </c>
      <c r="C6580" s="163" t="s">
        <v>9</v>
      </c>
      <c r="D6580" s="164">
        <v>1</v>
      </c>
      <c r="E6580" s="7">
        <v>230</v>
      </c>
      <c r="F6580" s="7">
        <v>0</v>
      </c>
      <c r="G6580" s="7">
        <v>0</v>
      </c>
      <c r="H6580" s="7">
        <v>24.1</v>
      </c>
      <c r="I6580" s="7">
        <v>205.9</v>
      </c>
      <c r="J6580" s="7">
        <v>0</v>
      </c>
      <c r="K6580" s="7">
        <v>205.9</v>
      </c>
      <c r="L6580" s="164">
        <v>1</v>
      </c>
      <c r="M6580" s="16">
        <v>0</v>
      </c>
      <c r="N6580" s="13">
        <v>46212</v>
      </c>
    </row>
    <row r="6581" spans="1:14" x14ac:dyDescent="0.15">
      <c r="A6581" s="163" t="s">
        <v>652</v>
      </c>
      <c r="B6581" s="164">
        <v>10007</v>
      </c>
      <c r="C6581" s="163" t="s">
        <v>9</v>
      </c>
      <c r="D6581" s="164">
        <v>2</v>
      </c>
      <c r="E6581" s="7">
        <v>550</v>
      </c>
      <c r="F6581" s="7">
        <v>0</v>
      </c>
      <c r="G6581" s="7">
        <v>0</v>
      </c>
      <c r="H6581" s="7">
        <v>6.36</v>
      </c>
      <c r="I6581" s="7">
        <v>543.64</v>
      </c>
      <c r="J6581" s="7">
        <v>0</v>
      </c>
      <c r="K6581" s="7">
        <v>543.64</v>
      </c>
      <c r="L6581" s="164">
        <v>1</v>
      </c>
      <c r="M6581" s="16">
        <v>0</v>
      </c>
      <c r="N6581" s="13">
        <v>46212</v>
      </c>
    </row>
    <row r="6582" spans="1:14" x14ac:dyDescent="0.15">
      <c r="A6582" s="163" t="s">
        <v>595</v>
      </c>
      <c r="B6582" s="164">
        <v>10367</v>
      </c>
      <c r="C6582" s="163" t="s">
        <v>9</v>
      </c>
      <c r="D6582" s="164">
        <v>1</v>
      </c>
      <c r="E6582" s="7">
        <v>330</v>
      </c>
      <c r="F6582" s="7">
        <v>0</v>
      </c>
      <c r="G6582" s="7">
        <v>0</v>
      </c>
      <c r="H6582" s="7">
        <v>0</v>
      </c>
      <c r="I6582" s="7">
        <v>330</v>
      </c>
      <c r="J6582" s="7">
        <v>0</v>
      </c>
      <c r="K6582" s="7">
        <v>330</v>
      </c>
      <c r="L6582" s="164">
        <v>1</v>
      </c>
      <c r="M6582" s="16">
        <v>0</v>
      </c>
      <c r="N6582" s="13">
        <v>46212</v>
      </c>
    </row>
    <row r="6583" spans="1:14" x14ac:dyDescent="0.15">
      <c r="A6583" s="163" t="s">
        <v>769</v>
      </c>
      <c r="B6583" s="164">
        <v>10482</v>
      </c>
      <c r="C6583" s="163" t="s">
        <v>77</v>
      </c>
      <c r="D6583" s="164">
        <v>1</v>
      </c>
      <c r="E6583" s="7">
        <v>1060</v>
      </c>
      <c r="F6583" s="7">
        <v>0</v>
      </c>
      <c r="G6583" s="7">
        <v>0</v>
      </c>
      <c r="H6583" s="7">
        <v>0</v>
      </c>
      <c r="I6583" s="7">
        <v>1060</v>
      </c>
      <c r="J6583" s="7">
        <v>0</v>
      </c>
      <c r="K6583" s="7">
        <v>1060</v>
      </c>
      <c r="L6583" s="164">
        <v>1</v>
      </c>
      <c r="M6583" s="16">
        <v>0</v>
      </c>
      <c r="N6583" s="13">
        <v>46212</v>
      </c>
    </row>
    <row r="6584" spans="1:14" x14ac:dyDescent="0.15">
      <c r="A6584" s="163" t="s">
        <v>545</v>
      </c>
      <c r="B6584" s="164">
        <v>10033</v>
      </c>
      <c r="C6584" s="163" t="s">
        <v>77</v>
      </c>
      <c r="D6584" s="164">
        <v>1</v>
      </c>
      <c r="E6584" s="7">
        <v>1365</v>
      </c>
      <c r="F6584" s="7">
        <v>0</v>
      </c>
      <c r="G6584" s="7">
        <v>0</v>
      </c>
      <c r="H6584" s="7">
        <v>0</v>
      </c>
      <c r="I6584" s="7">
        <v>1365</v>
      </c>
      <c r="J6584" s="7">
        <v>0</v>
      </c>
      <c r="K6584" s="7">
        <v>1365</v>
      </c>
      <c r="L6584" s="164">
        <v>1</v>
      </c>
      <c r="M6584" s="16">
        <v>0</v>
      </c>
      <c r="N6584" s="13">
        <v>46212</v>
      </c>
    </row>
    <row r="6585" spans="1:14" x14ac:dyDescent="0.15">
      <c r="A6585" s="163" t="s">
        <v>955</v>
      </c>
      <c r="B6585" s="164">
        <v>10749</v>
      </c>
      <c r="C6585" s="163" t="s">
        <v>948</v>
      </c>
      <c r="D6585" s="164">
        <v>1</v>
      </c>
      <c r="E6585" s="7">
        <v>179</v>
      </c>
      <c r="F6585" s="7">
        <v>0</v>
      </c>
      <c r="G6585" s="7">
        <v>0</v>
      </c>
      <c r="H6585" s="7">
        <v>0</v>
      </c>
      <c r="I6585" s="7">
        <v>179</v>
      </c>
      <c r="J6585" s="7">
        <v>0</v>
      </c>
      <c r="K6585" s="7">
        <v>179</v>
      </c>
      <c r="L6585" s="164">
        <v>1</v>
      </c>
      <c r="M6585" s="16">
        <v>0</v>
      </c>
      <c r="N6585" s="13">
        <v>46212</v>
      </c>
    </row>
    <row r="6586" spans="1:14" x14ac:dyDescent="0.15">
      <c r="A6586" s="163" t="s">
        <v>950</v>
      </c>
      <c r="B6586" s="164">
        <v>10746</v>
      </c>
      <c r="C6586" s="163" t="s">
        <v>948</v>
      </c>
      <c r="D6586" s="164">
        <v>1</v>
      </c>
      <c r="E6586" s="7">
        <v>209</v>
      </c>
      <c r="F6586" s="7">
        <v>0</v>
      </c>
      <c r="G6586" s="7">
        <v>0</v>
      </c>
      <c r="H6586" s="7">
        <v>0</v>
      </c>
      <c r="I6586" s="7">
        <v>209</v>
      </c>
      <c r="J6586" s="7">
        <v>0</v>
      </c>
      <c r="K6586" s="7">
        <v>209</v>
      </c>
      <c r="L6586" s="164">
        <v>1</v>
      </c>
      <c r="M6586" s="16">
        <v>0</v>
      </c>
      <c r="N6586" s="13">
        <v>46212</v>
      </c>
    </row>
    <row r="6587" spans="1:14" x14ac:dyDescent="0.15">
      <c r="A6587" s="163" t="s">
        <v>495</v>
      </c>
      <c r="B6587" s="164">
        <v>10354</v>
      </c>
      <c r="C6587" s="163" t="s">
        <v>19</v>
      </c>
      <c r="D6587" s="164">
        <v>1</v>
      </c>
      <c r="E6587" s="7">
        <v>350</v>
      </c>
      <c r="F6587" s="7">
        <v>0</v>
      </c>
      <c r="G6587" s="7">
        <v>0</v>
      </c>
      <c r="H6587" s="7">
        <v>36.68</v>
      </c>
      <c r="I6587" s="7">
        <v>313.32</v>
      </c>
      <c r="J6587" s="7">
        <v>0</v>
      </c>
      <c r="K6587" s="7">
        <v>313.32</v>
      </c>
      <c r="L6587" s="164">
        <v>1</v>
      </c>
      <c r="M6587" s="16">
        <v>0</v>
      </c>
      <c r="N6587" s="13">
        <v>46212</v>
      </c>
    </row>
    <row r="6588" spans="1:14" x14ac:dyDescent="0.15">
      <c r="A6588" s="163" t="s">
        <v>496</v>
      </c>
      <c r="B6588" s="164">
        <v>10360</v>
      </c>
      <c r="C6588" s="163" t="s">
        <v>19</v>
      </c>
      <c r="D6588" s="164">
        <v>1</v>
      </c>
      <c r="E6588" s="7">
        <v>385</v>
      </c>
      <c r="F6588" s="7">
        <v>0</v>
      </c>
      <c r="G6588" s="7">
        <v>0</v>
      </c>
      <c r="H6588" s="7">
        <v>0</v>
      </c>
      <c r="I6588" s="7">
        <v>385</v>
      </c>
      <c r="J6588" s="7">
        <v>0</v>
      </c>
      <c r="K6588" s="7">
        <v>385</v>
      </c>
      <c r="L6588" s="164">
        <v>1</v>
      </c>
      <c r="M6588" s="16">
        <v>0</v>
      </c>
      <c r="N6588" s="13">
        <v>46212</v>
      </c>
    </row>
    <row r="6589" spans="1:14" x14ac:dyDescent="0.15">
      <c r="A6589" s="163" t="s">
        <v>531</v>
      </c>
      <c r="B6589" s="164">
        <v>10417</v>
      </c>
      <c r="C6589" s="163" t="s">
        <v>79</v>
      </c>
      <c r="D6589" s="164">
        <v>1</v>
      </c>
      <c r="E6589" s="7">
        <v>195</v>
      </c>
      <c r="F6589" s="7">
        <v>0</v>
      </c>
      <c r="G6589" s="7">
        <v>0</v>
      </c>
      <c r="H6589" s="7">
        <v>0</v>
      </c>
      <c r="I6589" s="7">
        <v>195</v>
      </c>
      <c r="J6589" s="7">
        <v>0</v>
      </c>
      <c r="K6589" s="7">
        <v>195</v>
      </c>
      <c r="L6589" s="164">
        <v>1</v>
      </c>
      <c r="M6589" s="16">
        <v>0</v>
      </c>
      <c r="N6589" s="13">
        <v>46212</v>
      </c>
    </row>
    <row r="6590" spans="1:14" x14ac:dyDescent="0.15">
      <c r="A6590" s="163" t="s">
        <v>532</v>
      </c>
      <c r="B6590" s="164">
        <v>10421</v>
      </c>
      <c r="C6590" s="163" t="s">
        <v>79</v>
      </c>
      <c r="D6590" s="164">
        <v>1</v>
      </c>
      <c r="E6590" s="7">
        <v>238</v>
      </c>
      <c r="F6590" s="7">
        <v>0</v>
      </c>
      <c r="G6590" s="7">
        <v>0</v>
      </c>
      <c r="H6590" s="7">
        <v>0</v>
      </c>
      <c r="I6590" s="7">
        <v>238</v>
      </c>
      <c r="J6590" s="7">
        <v>0</v>
      </c>
      <c r="K6590" s="7">
        <v>238</v>
      </c>
      <c r="L6590" s="164">
        <v>1</v>
      </c>
      <c r="M6590" s="16">
        <v>0</v>
      </c>
      <c r="N6590" s="13">
        <v>46212</v>
      </c>
    </row>
    <row r="6591" spans="1:14" x14ac:dyDescent="0.15">
      <c r="A6591" s="163" t="s">
        <v>978</v>
      </c>
      <c r="B6591" s="164">
        <v>10639</v>
      </c>
      <c r="C6591" s="163" t="s">
        <v>98</v>
      </c>
      <c r="D6591" s="164">
        <v>1</v>
      </c>
      <c r="E6591" s="7">
        <v>90</v>
      </c>
      <c r="F6591" s="7">
        <v>0</v>
      </c>
      <c r="G6591" s="7">
        <v>0</v>
      </c>
      <c r="H6591" s="7">
        <v>0</v>
      </c>
      <c r="I6591" s="7">
        <v>90</v>
      </c>
      <c r="J6591" s="7">
        <v>0</v>
      </c>
      <c r="K6591" s="7">
        <v>90</v>
      </c>
      <c r="L6591" s="164">
        <v>1</v>
      </c>
      <c r="M6591" s="16">
        <v>0</v>
      </c>
      <c r="N6591" s="13">
        <v>46212</v>
      </c>
    </row>
    <row r="6592" spans="1:14" x14ac:dyDescent="0.15">
      <c r="A6592" s="163" t="s">
        <v>660</v>
      </c>
      <c r="B6592" s="164">
        <v>10562</v>
      </c>
      <c r="C6592" s="163" t="s">
        <v>0</v>
      </c>
      <c r="D6592" s="164">
        <v>1</v>
      </c>
      <c r="E6592" s="7">
        <v>795</v>
      </c>
      <c r="F6592" s="7">
        <v>0</v>
      </c>
      <c r="G6592" s="7">
        <v>0</v>
      </c>
      <c r="H6592" s="7">
        <v>18.39</v>
      </c>
      <c r="I6592" s="7">
        <v>776.61</v>
      </c>
      <c r="J6592" s="7">
        <v>0</v>
      </c>
      <c r="K6592" s="7">
        <v>776.61</v>
      </c>
      <c r="L6592" s="164">
        <v>1</v>
      </c>
      <c r="M6592" s="16">
        <v>0</v>
      </c>
      <c r="N6592" s="13">
        <v>46212</v>
      </c>
    </row>
    <row r="6593" spans="1:14" x14ac:dyDescent="0.15">
      <c r="A6593" s="163" t="s">
        <v>867</v>
      </c>
      <c r="B6593" s="164">
        <v>10743</v>
      </c>
      <c r="C6593" s="163" t="s">
        <v>462</v>
      </c>
      <c r="D6593" s="164">
        <v>2</v>
      </c>
      <c r="E6593" s="7">
        <v>50</v>
      </c>
      <c r="F6593" s="7">
        <v>0</v>
      </c>
      <c r="G6593" s="7">
        <v>0</v>
      </c>
      <c r="H6593" s="7">
        <v>0</v>
      </c>
      <c r="I6593" s="7">
        <v>50</v>
      </c>
      <c r="J6593" s="7">
        <v>0</v>
      </c>
      <c r="K6593" s="7">
        <v>50</v>
      </c>
      <c r="L6593" s="164">
        <v>1</v>
      </c>
      <c r="M6593" s="16">
        <v>0</v>
      </c>
      <c r="N6593" s="13">
        <v>46212</v>
      </c>
    </row>
    <row r="6594" spans="1:14" x14ac:dyDescent="0.15">
      <c r="A6594" s="163" t="s">
        <v>370</v>
      </c>
      <c r="B6594" s="164">
        <v>10175</v>
      </c>
      <c r="C6594" s="163" t="s">
        <v>462</v>
      </c>
      <c r="D6594" s="164">
        <v>1</v>
      </c>
      <c r="E6594" s="7">
        <v>220</v>
      </c>
      <c r="F6594" s="7">
        <v>0</v>
      </c>
      <c r="G6594" s="7">
        <v>0</v>
      </c>
      <c r="H6594" s="7">
        <v>0</v>
      </c>
      <c r="I6594" s="7">
        <v>220</v>
      </c>
      <c r="J6594" s="7">
        <v>0</v>
      </c>
      <c r="K6594" s="7">
        <v>220</v>
      </c>
      <c r="L6594" s="164">
        <v>1</v>
      </c>
      <c r="M6594" s="16">
        <v>0</v>
      </c>
      <c r="N6594" s="13">
        <v>46212</v>
      </c>
    </row>
    <row r="6595" spans="1:14" x14ac:dyDescent="0.15">
      <c r="A6595" s="163" t="s">
        <v>979</v>
      </c>
      <c r="B6595" s="164">
        <v>10637</v>
      </c>
      <c r="C6595" s="163" t="s">
        <v>462</v>
      </c>
      <c r="D6595" s="164">
        <v>1</v>
      </c>
      <c r="E6595" s="7">
        <v>365</v>
      </c>
      <c r="F6595" s="7">
        <v>0</v>
      </c>
      <c r="G6595" s="7">
        <v>0</v>
      </c>
      <c r="H6595" s="7">
        <v>0</v>
      </c>
      <c r="I6595" s="7">
        <v>365</v>
      </c>
      <c r="J6595" s="7">
        <v>0</v>
      </c>
      <c r="K6595" s="7">
        <v>365</v>
      </c>
      <c r="L6595" s="164">
        <v>1</v>
      </c>
      <c r="M6595" s="16">
        <v>0</v>
      </c>
      <c r="N6595" s="13">
        <v>46212</v>
      </c>
    </row>
    <row r="6596" spans="1:14" x14ac:dyDescent="0.15">
      <c r="A6596" s="163" t="s">
        <v>881</v>
      </c>
      <c r="B6596" s="164">
        <v>10767</v>
      </c>
      <c r="C6596" s="163" t="s">
        <v>462</v>
      </c>
      <c r="D6596" s="164">
        <v>2</v>
      </c>
      <c r="E6596" s="7">
        <v>560</v>
      </c>
      <c r="F6596" s="7">
        <v>0</v>
      </c>
      <c r="G6596" s="7">
        <v>0</v>
      </c>
      <c r="H6596" s="7">
        <v>0</v>
      </c>
      <c r="I6596" s="7">
        <v>560</v>
      </c>
      <c r="J6596" s="7">
        <v>0</v>
      </c>
      <c r="K6596" s="7">
        <v>560</v>
      </c>
      <c r="L6596" s="164">
        <v>1</v>
      </c>
      <c r="M6596" s="16">
        <v>0</v>
      </c>
      <c r="N6596" s="13">
        <v>46212</v>
      </c>
    </row>
    <row r="6597" spans="1:14" x14ac:dyDescent="0.15">
      <c r="A6597" s="163" t="s">
        <v>980</v>
      </c>
      <c r="B6597" s="164">
        <v>10638</v>
      </c>
      <c r="C6597" s="163" t="s">
        <v>948</v>
      </c>
      <c r="D6597" s="164">
        <v>2</v>
      </c>
      <c r="E6597" s="7">
        <v>418</v>
      </c>
      <c r="F6597" s="7">
        <v>0</v>
      </c>
      <c r="G6597" s="7">
        <v>0</v>
      </c>
      <c r="H6597" s="7">
        <v>0</v>
      </c>
      <c r="I6597" s="7">
        <v>418</v>
      </c>
      <c r="J6597" s="7">
        <v>0</v>
      </c>
      <c r="K6597" s="7">
        <v>418</v>
      </c>
      <c r="L6597" s="164">
        <v>1</v>
      </c>
      <c r="M6597" s="16">
        <v>0</v>
      </c>
      <c r="N6597" s="13">
        <v>46212</v>
      </c>
    </row>
    <row r="6598" spans="1:14" x14ac:dyDescent="0.15">
      <c r="A6598" s="163" t="s">
        <v>24</v>
      </c>
      <c r="B6598" s="164">
        <v>10583</v>
      </c>
      <c r="C6598" s="163" t="s">
        <v>462</v>
      </c>
      <c r="D6598" s="164">
        <v>1</v>
      </c>
      <c r="E6598" s="7">
        <v>380</v>
      </c>
      <c r="F6598" s="7">
        <v>0</v>
      </c>
      <c r="G6598" s="7">
        <v>0</v>
      </c>
      <c r="H6598" s="7">
        <v>0</v>
      </c>
      <c r="I6598" s="7">
        <v>380</v>
      </c>
      <c r="J6598" s="7">
        <v>0</v>
      </c>
      <c r="K6598" s="7">
        <v>380</v>
      </c>
      <c r="L6598" s="164">
        <v>1</v>
      </c>
      <c r="M6598" s="16">
        <v>0</v>
      </c>
      <c r="N6598" s="13">
        <v>46212</v>
      </c>
    </row>
    <row r="6599" spans="1:14" x14ac:dyDescent="0.15">
      <c r="A6599" s="163" t="s">
        <v>908</v>
      </c>
      <c r="B6599" s="164">
        <v>10879</v>
      </c>
      <c r="C6599" s="163" t="s">
        <v>462</v>
      </c>
      <c r="D6599" s="164">
        <v>1</v>
      </c>
      <c r="E6599" s="7">
        <v>369</v>
      </c>
      <c r="F6599" s="7">
        <v>0</v>
      </c>
      <c r="G6599" s="7">
        <v>0</v>
      </c>
      <c r="H6599" s="7">
        <v>0</v>
      </c>
      <c r="I6599" s="7">
        <v>369</v>
      </c>
      <c r="J6599" s="7">
        <v>0</v>
      </c>
      <c r="K6599" s="7">
        <v>369</v>
      </c>
      <c r="L6599" s="164">
        <v>1</v>
      </c>
      <c r="M6599" s="16">
        <v>0</v>
      </c>
      <c r="N6599" s="13">
        <v>46212</v>
      </c>
    </row>
    <row r="6600" spans="1:14" x14ac:dyDescent="0.15">
      <c r="A6600" s="163" t="s">
        <v>474</v>
      </c>
      <c r="B6600" s="164">
        <v>10527</v>
      </c>
      <c r="C6600" s="163" t="s">
        <v>462</v>
      </c>
      <c r="D6600" s="164">
        <v>1</v>
      </c>
      <c r="E6600" s="7">
        <v>299</v>
      </c>
      <c r="F6600" s="7">
        <v>0</v>
      </c>
      <c r="G6600" s="7">
        <v>0</v>
      </c>
      <c r="H6600" s="7">
        <v>0</v>
      </c>
      <c r="I6600" s="7">
        <v>299</v>
      </c>
      <c r="J6600" s="7">
        <v>0</v>
      </c>
      <c r="K6600" s="7">
        <v>299</v>
      </c>
      <c r="L6600" s="164">
        <v>1</v>
      </c>
      <c r="M6600" s="16">
        <v>0</v>
      </c>
      <c r="N6600" s="13">
        <v>46212</v>
      </c>
    </row>
    <row r="6601" spans="1:14" x14ac:dyDescent="0.15">
      <c r="A6601" s="163" t="s">
        <v>829</v>
      </c>
      <c r="B6601" s="164">
        <v>10544</v>
      </c>
      <c r="C6601" s="163" t="s">
        <v>462</v>
      </c>
      <c r="D6601" s="164">
        <v>3</v>
      </c>
      <c r="E6601" s="7">
        <v>897</v>
      </c>
      <c r="F6601" s="7">
        <v>0</v>
      </c>
      <c r="G6601" s="7">
        <v>0</v>
      </c>
      <c r="H6601" s="7">
        <v>0</v>
      </c>
      <c r="I6601" s="7">
        <v>897</v>
      </c>
      <c r="J6601" s="7">
        <v>0</v>
      </c>
      <c r="K6601" s="7">
        <v>897</v>
      </c>
      <c r="L6601" s="164">
        <v>1</v>
      </c>
      <c r="M6601" s="16">
        <v>0</v>
      </c>
      <c r="N6601" s="13">
        <v>46212</v>
      </c>
    </row>
    <row r="6602" spans="1:14" x14ac:dyDescent="0.15">
      <c r="A6602" s="163" t="s">
        <v>514</v>
      </c>
      <c r="B6602" s="164">
        <v>10398</v>
      </c>
      <c r="C6602" s="163" t="s">
        <v>32</v>
      </c>
      <c r="D6602" s="164">
        <v>1</v>
      </c>
      <c r="E6602" s="7">
        <v>625</v>
      </c>
      <c r="F6602" s="7">
        <v>0</v>
      </c>
      <c r="G6602" s="7">
        <v>0</v>
      </c>
      <c r="H6602" s="7">
        <v>86.33</v>
      </c>
      <c r="I6602" s="7">
        <v>538.66999999999996</v>
      </c>
      <c r="J6602" s="7">
        <v>0</v>
      </c>
      <c r="K6602" s="7">
        <v>538.66999999999996</v>
      </c>
      <c r="L6602" s="164">
        <v>1</v>
      </c>
      <c r="M6602" s="16">
        <v>0</v>
      </c>
      <c r="N6602" s="13">
        <v>46213</v>
      </c>
    </row>
    <row r="6603" spans="1:14" x14ac:dyDescent="0.15">
      <c r="A6603" s="163" t="s">
        <v>954</v>
      </c>
      <c r="B6603" s="164">
        <v>10125</v>
      </c>
      <c r="C6603" s="163" t="s">
        <v>483</v>
      </c>
      <c r="D6603" s="164">
        <v>2</v>
      </c>
      <c r="E6603" s="7">
        <v>550</v>
      </c>
      <c r="F6603" s="7">
        <v>0</v>
      </c>
      <c r="G6603" s="7">
        <v>0</v>
      </c>
      <c r="H6603" s="7">
        <v>36.75</v>
      </c>
      <c r="I6603" s="7">
        <v>513.25</v>
      </c>
      <c r="J6603" s="7">
        <v>0</v>
      </c>
      <c r="K6603" s="7">
        <v>513.25</v>
      </c>
      <c r="L6603" s="164">
        <v>1</v>
      </c>
      <c r="M6603" s="16">
        <v>0</v>
      </c>
      <c r="N6603" s="13">
        <v>46213</v>
      </c>
    </row>
    <row r="6604" spans="1:14" x14ac:dyDescent="0.15">
      <c r="A6604" s="163" t="s">
        <v>521</v>
      </c>
      <c r="B6604" s="164">
        <v>10095</v>
      </c>
      <c r="C6604" s="163" t="s">
        <v>483</v>
      </c>
      <c r="D6604" s="164">
        <v>1</v>
      </c>
      <c r="E6604" s="7">
        <v>270</v>
      </c>
      <c r="F6604" s="7">
        <v>0</v>
      </c>
      <c r="G6604" s="7">
        <v>0</v>
      </c>
      <c r="H6604" s="7">
        <v>33.99</v>
      </c>
      <c r="I6604" s="7">
        <v>236.01</v>
      </c>
      <c r="J6604" s="7">
        <v>0</v>
      </c>
      <c r="K6604" s="7">
        <v>236.01</v>
      </c>
      <c r="L6604" s="164">
        <v>1</v>
      </c>
      <c r="M6604" s="16">
        <v>0</v>
      </c>
      <c r="N6604" s="13">
        <v>46213</v>
      </c>
    </row>
    <row r="6605" spans="1:14" x14ac:dyDescent="0.15">
      <c r="A6605" s="163" t="s">
        <v>561</v>
      </c>
      <c r="B6605" s="164">
        <v>10088</v>
      </c>
      <c r="C6605" s="163" t="s">
        <v>481</v>
      </c>
      <c r="D6605" s="164">
        <v>1</v>
      </c>
      <c r="E6605" s="7">
        <v>275</v>
      </c>
      <c r="F6605" s="7">
        <v>0</v>
      </c>
      <c r="G6605" s="7">
        <v>0</v>
      </c>
      <c r="H6605" s="7">
        <v>0</v>
      </c>
      <c r="I6605" s="7">
        <v>275</v>
      </c>
      <c r="J6605" s="7">
        <v>0</v>
      </c>
      <c r="K6605" s="7">
        <v>275</v>
      </c>
      <c r="L6605" s="164">
        <v>1</v>
      </c>
      <c r="M6605" s="16">
        <v>0</v>
      </c>
      <c r="N6605" s="13">
        <v>46213</v>
      </c>
    </row>
    <row r="6606" spans="1:14" x14ac:dyDescent="0.15">
      <c r="A6606" s="163" t="s">
        <v>602</v>
      </c>
      <c r="B6606" s="164">
        <v>10089</v>
      </c>
      <c r="C6606" s="163" t="s">
        <v>481</v>
      </c>
      <c r="D6606" s="164">
        <v>1</v>
      </c>
      <c r="E6606" s="7">
        <v>355</v>
      </c>
      <c r="F6606" s="7">
        <v>0</v>
      </c>
      <c r="G6606" s="7">
        <v>0</v>
      </c>
      <c r="H6606" s="7">
        <v>47.43</v>
      </c>
      <c r="I6606" s="7">
        <v>307.57</v>
      </c>
      <c r="J6606" s="7">
        <v>0</v>
      </c>
      <c r="K6606" s="7">
        <v>307.57</v>
      </c>
      <c r="L6606" s="164">
        <v>1</v>
      </c>
      <c r="M6606" s="16">
        <v>0</v>
      </c>
      <c r="N6606" s="13">
        <v>46213</v>
      </c>
    </row>
    <row r="6607" spans="1:14" x14ac:dyDescent="0.15">
      <c r="A6607" s="163" t="s">
        <v>486</v>
      </c>
      <c r="B6607" s="164">
        <v>10075</v>
      </c>
      <c r="C6607" s="163" t="s">
        <v>481</v>
      </c>
      <c r="D6607" s="164">
        <v>1</v>
      </c>
      <c r="E6607" s="7">
        <v>275</v>
      </c>
      <c r="F6607" s="7">
        <v>0</v>
      </c>
      <c r="G6607" s="7">
        <v>0</v>
      </c>
      <c r="H6607" s="7">
        <v>0</v>
      </c>
      <c r="I6607" s="7">
        <v>275</v>
      </c>
      <c r="J6607" s="7">
        <v>0</v>
      </c>
      <c r="K6607" s="7">
        <v>275</v>
      </c>
      <c r="L6607" s="164">
        <v>1</v>
      </c>
      <c r="M6607" s="16">
        <v>0</v>
      </c>
      <c r="N6607" s="13">
        <v>46213</v>
      </c>
    </row>
    <row r="6608" spans="1:14" x14ac:dyDescent="0.15">
      <c r="A6608" s="163" t="s">
        <v>981</v>
      </c>
      <c r="B6608" s="164">
        <v>10488</v>
      </c>
      <c r="C6608" s="163" t="s">
        <v>99</v>
      </c>
      <c r="D6608" s="164">
        <v>1</v>
      </c>
      <c r="E6608" s="7">
        <v>135</v>
      </c>
      <c r="F6608" s="7">
        <v>0</v>
      </c>
      <c r="G6608" s="7">
        <v>0</v>
      </c>
      <c r="H6608" s="7">
        <v>0</v>
      </c>
      <c r="I6608" s="7">
        <v>135</v>
      </c>
      <c r="J6608" s="7">
        <v>0</v>
      </c>
      <c r="K6608" s="7">
        <v>135</v>
      </c>
      <c r="L6608" s="164">
        <v>1</v>
      </c>
      <c r="M6608" s="16">
        <v>0</v>
      </c>
      <c r="N6608" s="13">
        <v>46213</v>
      </c>
    </row>
    <row r="6609" spans="1:14" x14ac:dyDescent="0.15">
      <c r="A6609" s="163" t="s">
        <v>489</v>
      </c>
      <c r="B6609" s="164">
        <v>10445</v>
      </c>
      <c r="C6609" s="163" t="s">
        <v>99</v>
      </c>
      <c r="D6609" s="164">
        <v>1</v>
      </c>
      <c r="E6609" s="7">
        <v>210</v>
      </c>
      <c r="F6609" s="7">
        <v>0</v>
      </c>
      <c r="G6609" s="7">
        <v>0</v>
      </c>
      <c r="H6609" s="7">
        <v>15.83</v>
      </c>
      <c r="I6609" s="7">
        <v>194.17</v>
      </c>
      <c r="J6609" s="7">
        <v>0</v>
      </c>
      <c r="K6609" s="7">
        <v>194.17</v>
      </c>
      <c r="L6609" s="164">
        <v>1</v>
      </c>
      <c r="M6609" s="16">
        <v>0</v>
      </c>
      <c r="N6609" s="13">
        <v>46213</v>
      </c>
    </row>
    <row r="6610" spans="1:14" x14ac:dyDescent="0.15">
      <c r="A6610" s="163" t="s">
        <v>551</v>
      </c>
      <c r="B6610" s="164">
        <v>10437</v>
      </c>
      <c r="C6610" s="163" t="s">
        <v>99</v>
      </c>
      <c r="D6610" s="164">
        <v>1</v>
      </c>
      <c r="E6610" s="7">
        <v>110</v>
      </c>
      <c r="F6610" s="7">
        <v>0</v>
      </c>
      <c r="G6610" s="7">
        <v>0</v>
      </c>
      <c r="H6610" s="7">
        <v>0</v>
      </c>
      <c r="I6610" s="7">
        <v>110</v>
      </c>
      <c r="J6610" s="7">
        <v>0</v>
      </c>
      <c r="K6610" s="7">
        <v>110</v>
      </c>
      <c r="L6610" s="164">
        <v>1</v>
      </c>
      <c r="M6610" s="16">
        <v>0</v>
      </c>
      <c r="N6610" s="13">
        <v>46213</v>
      </c>
    </row>
    <row r="6611" spans="1:14" x14ac:dyDescent="0.15">
      <c r="A6611" s="163" t="s">
        <v>830</v>
      </c>
      <c r="B6611" s="164">
        <v>10042</v>
      </c>
      <c r="C6611" s="163" t="s">
        <v>99</v>
      </c>
      <c r="D6611" s="164">
        <v>1</v>
      </c>
      <c r="E6611" s="7">
        <v>145</v>
      </c>
      <c r="F6611" s="7">
        <v>0</v>
      </c>
      <c r="G6611" s="7">
        <v>0</v>
      </c>
      <c r="H6611" s="7">
        <v>0</v>
      </c>
      <c r="I6611" s="7">
        <v>145</v>
      </c>
      <c r="J6611" s="7">
        <v>0</v>
      </c>
      <c r="K6611" s="7">
        <v>145</v>
      </c>
      <c r="L6611" s="164">
        <v>1</v>
      </c>
      <c r="M6611" s="16">
        <v>0</v>
      </c>
      <c r="N6611" s="13">
        <v>46213</v>
      </c>
    </row>
    <row r="6612" spans="1:14" x14ac:dyDescent="0.15">
      <c r="A6612" s="163" t="s">
        <v>982</v>
      </c>
      <c r="B6612" s="164">
        <v>10553</v>
      </c>
      <c r="C6612" s="163" t="s">
        <v>98</v>
      </c>
      <c r="D6612" s="164">
        <v>1</v>
      </c>
      <c r="E6612" s="7">
        <v>58</v>
      </c>
      <c r="F6612" s="7">
        <v>0</v>
      </c>
      <c r="G6612" s="7">
        <v>0</v>
      </c>
      <c r="H6612" s="7">
        <v>7.75</v>
      </c>
      <c r="I6612" s="7">
        <v>50.25</v>
      </c>
      <c r="J6612" s="7">
        <v>0</v>
      </c>
      <c r="K6612" s="7">
        <v>50.25</v>
      </c>
      <c r="L6612" s="164">
        <v>1</v>
      </c>
      <c r="M6612" s="16">
        <v>0</v>
      </c>
      <c r="N6612" s="13">
        <v>46213</v>
      </c>
    </row>
    <row r="6613" spans="1:14" x14ac:dyDescent="0.15">
      <c r="A6613" s="163" t="s">
        <v>983</v>
      </c>
      <c r="B6613" s="164">
        <v>10489</v>
      </c>
      <c r="C6613" s="163" t="s">
        <v>98</v>
      </c>
      <c r="D6613" s="164">
        <v>2</v>
      </c>
      <c r="E6613" s="7">
        <v>90</v>
      </c>
      <c r="F6613" s="7">
        <v>0</v>
      </c>
      <c r="G6613" s="7">
        <v>0</v>
      </c>
      <c r="H6613" s="7">
        <v>12.43</v>
      </c>
      <c r="I6613" s="7">
        <v>77.569999999999993</v>
      </c>
      <c r="J6613" s="7">
        <v>0</v>
      </c>
      <c r="K6613" s="7">
        <v>77.569999999999993</v>
      </c>
      <c r="L6613" s="164">
        <v>1</v>
      </c>
      <c r="M6613" s="16">
        <v>0</v>
      </c>
      <c r="N6613" s="13">
        <v>46213</v>
      </c>
    </row>
    <row r="6614" spans="1:14" x14ac:dyDescent="0.15">
      <c r="A6614" s="163" t="s">
        <v>505</v>
      </c>
      <c r="B6614" s="164">
        <v>10470</v>
      </c>
      <c r="C6614" s="163" t="s">
        <v>5</v>
      </c>
      <c r="D6614" s="164">
        <v>1</v>
      </c>
      <c r="E6614" s="7">
        <v>275</v>
      </c>
      <c r="F6614" s="7">
        <v>0</v>
      </c>
      <c r="G6614" s="7">
        <v>0</v>
      </c>
      <c r="H6614" s="7">
        <v>0</v>
      </c>
      <c r="I6614" s="7">
        <v>275</v>
      </c>
      <c r="J6614" s="7">
        <v>0</v>
      </c>
      <c r="K6614" s="7">
        <v>275</v>
      </c>
      <c r="L6614" s="164">
        <v>1</v>
      </c>
      <c r="M6614" s="16">
        <v>0</v>
      </c>
      <c r="N6614" s="13">
        <v>46213</v>
      </c>
    </row>
    <row r="6615" spans="1:14" x14ac:dyDescent="0.15">
      <c r="A6615" s="163" t="s">
        <v>626</v>
      </c>
      <c r="B6615" s="164">
        <v>10471</v>
      </c>
      <c r="C6615" s="163" t="s">
        <v>5</v>
      </c>
      <c r="D6615" s="164">
        <v>1</v>
      </c>
      <c r="E6615" s="7">
        <v>525</v>
      </c>
      <c r="F6615" s="7">
        <v>0</v>
      </c>
      <c r="G6615" s="7">
        <v>0</v>
      </c>
      <c r="H6615" s="7">
        <v>0</v>
      </c>
      <c r="I6615" s="7">
        <v>525</v>
      </c>
      <c r="J6615" s="7">
        <v>0</v>
      </c>
      <c r="K6615" s="7">
        <v>525</v>
      </c>
      <c r="L6615" s="164">
        <v>1</v>
      </c>
      <c r="M6615" s="16">
        <v>0</v>
      </c>
      <c r="N6615" s="13">
        <v>46213</v>
      </c>
    </row>
    <row r="6616" spans="1:14" x14ac:dyDescent="0.15">
      <c r="A6616" s="163" t="s">
        <v>594</v>
      </c>
      <c r="B6616" s="164">
        <v>10212</v>
      </c>
      <c r="C6616" s="163" t="s">
        <v>491</v>
      </c>
      <c r="D6616" s="164">
        <v>2</v>
      </c>
      <c r="E6616" s="7">
        <v>530</v>
      </c>
      <c r="F6616" s="7">
        <v>0</v>
      </c>
      <c r="G6616" s="7">
        <v>0</v>
      </c>
      <c r="H6616" s="7">
        <v>0</v>
      </c>
      <c r="I6616" s="7">
        <v>530</v>
      </c>
      <c r="J6616" s="7">
        <v>0</v>
      </c>
      <c r="K6616" s="7">
        <v>530</v>
      </c>
      <c r="L6616" s="164">
        <v>1</v>
      </c>
      <c r="M6616" s="16">
        <v>0</v>
      </c>
      <c r="N6616" s="13">
        <v>46213</v>
      </c>
    </row>
    <row r="6617" spans="1:14" x14ac:dyDescent="0.15">
      <c r="A6617" s="163" t="s">
        <v>543</v>
      </c>
      <c r="B6617" s="164">
        <v>10222</v>
      </c>
      <c r="C6617" s="163" t="s">
        <v>491</v>
      </c>
      <c r="D6617" s="164">
        <v>1</v>
      </c>
      <c r="E6617" s="7">
        <v>255</v>
      </c>
      <c r="F6617" s="7">
        <v>0</v>
      </c>
      <c r="G6617" s="7">
        <v>0</v>
      </c>
      <c r="H6617" s="7">
        <v>34.07</v>
      </c>
      <c r="I6617" s="7">
        <v>220.93</v>
      </c>
      <c r="J6617" s="7">
        <v>0</v>
      </c>
      <c r="K6617" s="7">
        <v>220.93</v>
      </c>
      <c r="L6617" s="164">
        <v>1</v>
      </c>
      <c r="M6617" s="16">
        <v>0</v>
      </c>
      <c r="N6617" s="13">
        <v>46213</v>
      </c>
    </row>
    <row r="6618" spans="1:14" x14ac:dyDescent="0.15">
      <c r="A6618" s="163" t="s">
        <v>562</v>
      </c>
      <c r="B6618" s="164">
        <v>10218</v>
      </c>
      <c r="C6618" s="163" t="s">
        <v>491</v>
      </c>
      <c r="D6618" s="164">
        <v>2</v>
      </c>
      <c r="E6618" s="7">
        <v>560</v>
      </c>
      <c r="F6618" s="7">
        <v>0</v>
      </c>
      <c r="G6618" s="7">
        <v>0</v>
      </c>
      <c r="H6618" s="7">
        <v>0</v>
      </c>
      <c r="I6618" s="7">
        <v>560</v>
      </c>
      <c r="J6618" s="7">
        <v>0</v>
      </c>
      <c r="K6618" s="7">
        <v>560</v>
      </c>
      <c r="L6618" s="164">
        <v>1</v>
      </c>
      <c r="M6618" s="16">
        <v>0</v>
      </c>
      <c r="N6618" s="13">
        <v>46213</v>
      </c>
    </row>
    <row r="6619" spans="1:14" x14ac:dyDescent="0.15">
      <c r="A6619" s="163" t="s">
        <v>490</v>
      </c>
      <c r="B6619" s="164">
        <v>10223</v>
      </c>
      <c r="C6619" s="163" t="s">
        <v>491</v>
      </c>
      <c r="D6619" s="164">
        <v>1</v>
      </c>
      <c r="E6619" s="7">
        <v>310</v>
      </c>
      <c r="F6619" s="7">
        <v>0</v>
      </c>
      <c r="G6619" s="7">
        <v>0</v>
      </c>
      <c r="H6619" s="7">
        <v>0</v>
      </c>
      <c r="I6619" s="7">
        <v>310</v>
      </c>
      <c r="J6619" s="7">
        <v>0</v>
      </c>
      <c r="K6619" s="7">
        <v>310</v>
      </c>
      <c r="L6619" s="164">
        <v>1</v>
      </c>
      <c r="M6619" s="16">
        <v>0</v>
      </c>
      <c r="N6619" s="13">
        <v>46213</v>
      </c>
    </row>
    <row r="6620" spans="1:14" x14ac:dyDescent="0.15">
      <c r="A6620" s="163" t="s">
        <v>492</v>
      </c>
      <c r="B6620" s="164">
        <v>10216</v>
      </c>
      <c r="C6620" s="163" t="s">
        <v>491</v>
      </c>
      <c r="D6620" s="164">
        <v>2</v>
      </c>
      <c r="E6620" s="7">
        <v>560</v>
      </c>
      <c r="F6620" s="7">
        <v>0</v>
      </c>
      <c r="G6620" s="7">
        <v>0</v>
      </c>
      <c r="H6620" s="7">
        <v>0</v>
      </c>
      <c r="I6620" s="7">
        <v>560</v>
      </c>
      <c r="J6620" s="7">
        <v>0</v>
      </c>
      <c r="K6620" s="7">
        <v>560</v>
      </c>
      <c r="L6620" s="164">
        <v>1</v>
      </c>
      <c r="M6620" s="16">
        <v>0</v>
      </c>
      <c r="N6620" s="13">
        <v>46213</v>
      </c>
    </row>
    <row r="6621" spans="1:14" x14ac:dyDescent="0.15">
      <c r="A6621" s="163" t="s">
        <v>597</v>
      </c>
      <c r="B6621" s="164">
        <v>10215</v>
      </c>
      <c r="C6621" s="163" t="s">
        <v>491</v>
      </c>
      <c r="D6621" s="164">
        <v>1</v>
      </c>
      <c r="E6621" s="7">
        <v>255</v>
      </c>
      <c r="F6621" s="7">
        <v>0</v>
      </c>
      <c r="G6621" s="7">
        <v>0</v>
      </c>
      <c r="H6621" s="7">
        <v>0</v>
      </c>
      <c r="I6621" s="7">
        <v>255</v>
      </c>
      <c r="J6621" s="7">
        <v>0</v>
      </c>
      <c r="K6621" s="7">
        <v>255</v>
      </c>
      <c r="L6621" s="164">
        <v>1</v>
      </c>
      <c r="M6621" s="16">
        <v>0</v>
      </c>
      <c r="N6621" s="13">
        <v>46213</v>
      </c>
    </row>
    <row r="6622" spans="1:14" x14ac:dyDescent="0.15">
      <c r="A6622" s="163" t="s">
        <v>493</v>
      </c>
      <c r="B6622" s="164">
        <v>10264</v>
      </c>
      <c r="C6622" s="163" t="s">
        <v>9</v>
      </c>
      <c r="D6622" s="164">
        <v>4</v>
      </c>
      <c r="E6622" s="7">
        <v>760</v>
      </c>
      <c r="F6622" s="7">
        <v>0</v>
      </c>
      <c r="G6622" s="7">
        <v>0</v>
      </c>
      <c r="H6622" s="7">
        <v>45.24</v>
      </c>
      <c r="I6622" s="7">
        <v>714.76</v>
      </c>
      <c r="J6622" s="7">
        <v>0</v>
      </c>
      <c r="K6622" s="7">
        <v>714.76</v>
      </c>
      <c r="L6622" s="164">
        <v>1</v>
      </c>
      <c r="M6622" s="16">
        <v>0</v>
      </c>
      <c r="N6622" s="13">
        <v>46213</v>
      </c>
    </row>
    <row r="6623" spans="1:14" x14ac:dyDescent="0.15">
      <c r="A6623" s="163" t="s">
        <v>526</v>
      </c>
      <c r="B6623" s="164">
        <v>10363</v>
      </c>
      <c r="C6623" s="163" t="s">
        <v>9</v>
      </c>
      <c r="D6623" s="164">
        <v>2</v>
      </c>
      <c r="E6623" s="7">
        <v>530</v>
      </c>
      <c r="F6623" s="7">
        <v>0</v>
      </c>
      <c r="G6623" s="7">
        <v>0</v>
      </c>
      <c r="H6623" s="7">
        <v>26.5</v>
      </c>
      <c r="I6623" s="7">
        <v>503.5</v>
      </c>
      <c r="J6623" s="7">
        <v>0</v>
      </c>
      <c r="K6623" s="7">
        <v>503.5</v>
      </c>
      <c r="L6623" s="164">
        <v>1</v>
      </c>
      <c r="M6623" s="16">
        <v>0</v>
      </c>
      <c r="N6623" s="13">
        <v>46213</v>
      </c>
    </row>
    <row r="6624" spans="1:14" x14ac:dyDescent="0.15">
      <c r="A6624" s="163" t="s">
        <v>527</v>
      </c>
      <c r="B6624" s="164">
        <v>10382</v>
      </c>
      <c r="C6624" s="163" t="s">
        <v>9</v>
      </c>
      <c r="D6624" s="164">
        <v>1</v>
      </c>
      <c r="E6624" s="7">
        <v>235</v>
      </c>
      <c r="F6624" s="7">
        <v>0</v>
      </c>
      <c r="G6624" s="7">
        <v>0</v>
      </c>
      <c r="H6624" s="7">
        <v>0</v>
      </c>
      <c r="I6624" s="7">
        <v>235</v>
      </c>
      <c r="J6624" s="7">
        <v>0</v>
      </c>
      <c r="K6624" s="7">
        <v>235</v>
      </c>
      <c r="L6624" s="164">
        <v>1</v>
      </c>
      <c r="M6624" s="16">
        <v>0</v>
      </c>
      <c r="N6624" s="13">
        <v>46213</v>
      </c>
    </row>
    <row r="6625" spans="1:14" x14ac:dyDescent="0.15">
      <c r="A6625" s="163" t="s">
        <v>630</v>
      </c>
      <c r="B6625" s="164">
        <v>10374</v>
      </c>
      <c r="C6625" s="163" t="s">
        <v>9</v>
      </c>
      <c r="D6625" s="164">
        <v>1</v>
      </c>
      <c r="E6625" s="7">
        <v>275</v>
      </c>
      <c r="F6625" s="7">
        <v>0</v>
      </c>
      <c r="G6625" s="7">
        <v>0</v>
      </c>
      <c r="H6625" s="7">
        <v>27.5</v>
      </c>
      <c r="I6625" s="7">
        <v>247.5</v>
      </c>
      <c r="J6625" s="7">
        <v>0</v>
      </c>
      <c r="K6625" s="7">
        <v>247.5</v>
      </c>
      <c r="L6625" s="164">
        <v>1</v>
      </c>
      <c r="M6625" s="16">
        <v>0</v>
      </c>
      <c r="N6625" s="13">
        <v>46213</v>
      </c>
    </row>
    <row r="6626" spans="1:14" x14ac:dyDescent="0.15">
      <c r="A6626" s="163" t="s">
        <v>545</v>
      </c>
      <c r="B6626" s="164">
        <v>10033</v>
      </c>
      <c r="C6626" s="163" t="s">
        <v>77</v>
      </c>
      <c r="D6626" s="164">
        <v>1</v>
      </c>
      <c r="E6626" s="7">
        <v>1365</v>
      </c>
      <c r="F6626" s="7">
        <v>0</v>
      </c>
      <c r="G6626" s="7">
        <v>0</v>
      </c>
      <c r="H6626" s="7">
        <v>0</v>
      </c>
      <c r="I6626" s="7">
        <v>1365</v>
      </c>
      <c r="J6626" s="7">
        <v>0</v>
      </c>
      <c r="K6626" s="7">
        <v>1365</v>
      </c>
      <c r="L6626" s="164">
        <v>1</v>
      </c>
      <c r="M6626" s="16">
        <v>0</v>
      </c>
      <c r="N6626" s="13">
        <v>46213</v>
      </c>
    </row>
    <row r="6627" spans="1:14" x14ac:dyDescent="0.15">
      <c r="A6627" s="163" t="s">
        <v>955</v>
      </c>
      <c r="B6627" s="164">
        <v>10749</v>
      </c>
      <c r="C6627" s="163" t="s">
        <v>948</v>
      </c>
      <c r="D6627" s="164">
        <v>1</v>
      </c>
      <c r="E6627" s="7">
        <v>179</v>
      </c>
      <c r="F6627" s="7">
        <v>0</v>
      </c>
      <c r="G6627" s="7">
        <v>0</v>
      </c>
      <c r="H6627" s="7">
        <v>0</v>
      </c>
      <c r="I6627" s="7">
        <v>179</v>
      </c>
      <c r="J6627" s="7">
        <v>0</v>
      </c>
      <c r="K6627" s="7">
        <v>179</v>
      </c>
      <c r="L6627" s="164">
        <v>1</v>
      </c>
      <c r="M6627" s="16">
        <v>0</v>
      </c>
      <c r="N6627" s="13">
        <v>46213</v>
      </c>
    </row>
    <row r="6628" spans="1:14" x14ac:dyDescent="0.15">
      <c r="A6628" s="163" t="s">
        <v>949</v>
      </c>
      <c r="B6628" s="164">
        <v>10633</v>
      </c>
      <c r="C6628" s="163" t="s">
        <v>948</v>
      </c>
      <c r="D6628" s="164">
        <v>2</v>
      </c>
      <c r="E6628" s="7">
        <v>318</v>
      </c>
      <c r="F6628" s="7">
        <v>0</v>
      </c>
      <c r="G6628" s="7">
        <v>0</v>
      </c>
      <c r="H6628" s="7">
        <v>20.010000000000002</v>
      </c>
      <c r="I6628" s="7">
        <v>297.99</v>
      </c>
      <c r="J6628" s="7">
        <v>0</v>
      </c>
      <c r="K6628" s="7">
        <v>297.99</v>
      </c>
      <c r="L6628" s="164">
        <v>1</v>
      </c>
      <c r="M6628" s="16">
        <v>0</v>
      </c>
      <c r="N6628" s="13">
        <v>46213</v>
      </c>
    </row>
    <row r="6629" spans="1:14" x14ac:dyDescent="0.15">
      <c r="A6629" s="163" t="s">
        <v>495</v>
      </c>
      <c r="B6629" s="164">
        <v>10354</v>
      </c>
      <c r="C6629" s="163" t="s">
        <v>19</v>
      </c>
      <c r="D6629" s="164">
        <v>2</v>
      </c>
      <c r="E6629" s="7">
        <v>700</v>
      </c>
      <c r="F6629" s="7">
        <v>0</v>
      </c>
      <c r="G6629" s="7">
        <v>0</v>
      </c>
      <c r="H6629" s="7">
        <v>0</v>
      </c>
      <c r="I6629" s="7">
        <v>700</v>
      </c>
      <c r="J6629" s="7">
        <v>0</v>
      </c>
      <c r="K6629" s="7">
        <v>700</v>
      </c>
      <c r="L6629" s="164">
        <v>1</v>
      </c>
      <c r="M6629" s="16">
        <v>0</v>
      </c>
      <c r="N6629" s="13">
        <v>46213</v>
      </c>
    </row>
    <row r="6630" spans="1:14" x14ac:dyDescent="0.15">
      <c r="A6630" s="163" t="s">
        <v>511</v>
      </c>
      <c r="B6630" s="164">
        <v>10227</v>
      </c>
      <c r="C6630" s="163" t="s">
        <v>19</v>
      </c>
      <c r="D6630" s="164">
        <v>1</v>
      </c>
      <c r="E6630" s="7">
        <v>385</v>
      </c>
      <c r="F6630" s="7">
        <v>0</v>
      </c>
      <c r="G6630" s="7">
        <v>0</v>
      </c>
      <c r="H6630" s="7">
        <v>29.03</v>
      </c>
      <c r="I6630" s="7">
        <v>355.97</v>
      </c>
      <c r="J6630" s="7">
        <v>0</v>
      </c>
      <c r="K6630" s="7">
        <v>355.97</v>
      </c>
      <c r="L6630" s="164">
        <v>1</v>
      </c>
      <c r="M6630" s="16">
        <v>0</v>
      </c>
      <c r="N6630" s="13">
        <v>46213</v>
      </c>
    </row>
    <row r="6631" spans="1:14" x14ac:dyDescent="0.15">
      <c r="A6631" s="163" t="s">
        <v>498</v>
      </c>
      <c r="B6631" s="164">
        <v>10356</v>
      </c>
      <c r="C6631" s="163" t="s">
        <v>19</v>
      </c>
      <c r="D6631" s="164">
        <v>2</v>
      </c>
      <c r="E6631" s="7">
        <v>720</v>
      </c>
      <c r="F6631" s="7">
        <v>0</v>
      </c>
      <c r="G6631" s="7">
        <v>0</v>
      </c>
      <c r="H6631" s="7">
        <v>27.14</v>
      </c>
      <c r="I6631" s="7">
        <v>692.86</v>
      </c>
      <c r="J6631" s="7">
        <v>0</v>
      </c>
      <c r="K6631" s="7">
        <v>692.86</v>
      </c>
      <c r="L6631" s="164">
        <v>1</v>
      </c>
      <c r="M6631" s="16">
        <v>0</v>
      </c>
      <c r="N6631" s="13">
        <v>46213</v>
      </c>
    </row>
    <row r="6632" spans="1:14" x14ac:dyDescent="0.15">
      <c r="A6632" s="163" t="s">
        <v>568</v>
      </c>
      <c r="B6632" s="164">
        <v>10545</v>
      </c>
      <c r="C6632" s="163" t="s">
        <v>19</v>
      </c>
      <c r="D6632" s="164">
        <v>1</v>
      </c>
      <c r="E6632" s="7">
        <v>340</v>
      </c>
      <c r="F6632" s="7">
        <v>0</v>
      </c>
      <c r="G6632" s="7">
        <v>0</v>
      </c>
      <c r="H6632" s="7">
        <v>0</v>
      </c>
      <c r="I6632" s="7">
        <v>340</v>
      </c>
      <c r="J6632" s="7">
        <v>0</v>
      </c>
      <c r="K6632" s="7">
        <v>340</v>
      </c>
      <c r="L6632" s="164">
        <v>1</v>
      </c>
      <c r="M6632" s="16">
        <v>0</v>
      </c>
      <c r="N6632" s="13">
        <v>46213</v>
      </c>
    </row>
    <row r="6633" spans="1:14" x14ac:dyDescent="0.15">
      <c r="A6633" s="163" t="s">
        <v>512</v>
      </c>
      <c r="B6633" s="164">
        <v>10427</v>
      </c>
      <c r="C6633" s="163" t="s">
        <v>12</v>
      </c>
      <c r="D6633" s="164">
        <v>1</v>
      </c>
      <c r="E6633" s="7">
        <v>389</v>
      </c>
      <c r="F6633" s="7">
        <v>0</v>
      </c>
      <c r="G6633" s="7">
        <v>0</v>
      </c>
      <c r="H6633" s="7">
        <v>0</v>
      </c>
      <c r="I6633" s="7">
        <v>389</v>
      </c>
      <c r="J6633" s="7">
        <v>0</v>
      </c>
      <c r="K6633" s="7">
        <v>389</v>
      </c>
      <c r="L6633" s="164">
        <v>1</v>
      </c>
      <c r="M6633" s="16">
        <v>0</v>
      </c>
      <c r="N6633" s="13">
        <v>46213</v>
      </c>
    </row>
    <row r="6634" spans="1:14" x14ac:dyDescent="0.15">
      <c r="A6634" s="163" t="s">
        <v>984</v>
      </c>
      <c r="B6634" s="164">
        <v>10664</v>
      </c>
      <c r="C6634" s="163" t="s">
        <v>948</v>
      </c>
      <c r="D6634" s="164">
        <v>1</v>
      </c>
      <c r="E6634" s="7">
        <v>0</v>
      </c>
      <c r="F6634" s="7">
        <v>0</v>
      </c>
      <c r="G6634" s="7">
        <v>0</v>
      </c>
      <c r="H6634" s="7">
        <v>0</v>
      </c>
      <c r="I6634" s="7">
        <v>0</v>
      </c>
      <c r="J6634" s="7">
        <v>0</v>
      </c>
      <c r="K6634" s="7">
        <v>0</v>
      </c>
      <c r="L6634" s="164">
        <v>0</v>
      </c>
      <c r="M6634" s="16">
        <v>0</v>
      </c>
      <c r="N6634" s="13">
        <v>46213</v>
      </c>
    </row>
    <row r="6635" spans="1:14" x14ac:dyDescent="0.15">
      <c r="A6635" s="163" t="s">
        <v>980</v>
      </c>
      <c r="B6635" s="164">
        <v>10638</v>
      </c>
      <c r="C6635" s="163" t="s">
        <v>948</v>
      </c>
      <c r="D6635" s="164">
        <v>1</v>
      </c>
      <c r="E6635" s="7">
        <v>209</v>
      </c>
      <c r="F6635" s="7">
        <v>0</v>
      </c>
      <c r="G6635" s="7">
        <v>0</v>
      </c>
      <c r="H6635" s="7">
        <v>0</v>
      </c>
      <c r="I6635" s="7">
        <v>209</v>
      </c>
      <c r="J6635" s="7">
        <v>0</v>
      </c>
      <c r="K6635" s="7">
        <v>209</v>
      </c>
      <c r="L6635" s="164">
        <v>1</v>
      </c>
      <c r="M6635" s="16">
        <v>0</v>
      </c>
      <c r="N6635" s="13">
        <v>46213</v>
      </c>
    </row>
    <row r="6636" spans="1:14" x14ac:dyDescent="0.15">
      <c r="A6636" s="163" t="s">
        <v>478</v>
      </c>
      <c r="B6636" s="164">
        <v>10461</v>
      </c>
      <c r="C6636" s="163" t="s">
        <v>38</v>
      </c>
      <c r="D6636" s="164">
        <v>1</v>
      </c>
      <c r="E6636" s="7">
        <v>295</v>
      </c>
      <c r="F6636" s="7">
        <v>0</v>
      </c>
      <c r="G6636" s="7">
        <v>0</v>
      </c>
      <c r="H6636" s="7">
        <v>0</v>
      </c>
      <c r="I6636" s="7">
        <v>295</v>
      </c>
      <c r="J6636" s="7">
        <v>0</v>
      </c>
      <c r="K6636" s="7">
        <v>295</v>
      </c>
      <c r="L6636" s="164">
        <v>1</v>
      </c>
      <c r="M6636" s="16">
        <v>0</v>
      </c>
      <c r="N6636" s="13">
        <v>46214</v>
      </c>
    </row>
    <row r="6637" spans="1:14" x14ac:dyDescent="0.15">
      <c r="A6637" s="163" t="s">
        <v>479</v>
      </c>
      <c r="B6637" s="164">
        <v>10396</v>
      </c>
      <c r="C6637" s="163" t="s">
        <v>32</v>
      </c>
      <c r="D6637" s="164">
        <v>1</v>
      </c>
      <c r="E6637" s="7">
        <v>555</v>
      </c>
      <c r="F6637" s="7">
        <v>0</v>
      </c>
      <c r="G6637" s="7">
        <v>0</v>
      </c>
      <c r="H6637" s="7">
        <v>59.29</v>
      </c>
      <c r="I6637" s="7">
        <v>495.71</v>
      </c>
      <c r="J6637" s="7">
        <v>0</v>
      </c>
      <c r="K6637" s="7">
        <v>495.71</v>
      </c>
      <c r="L6637" s="164">
        <v>1</v>
      </c>
      <c r="M6637" s="16">
        <v>0</v>
      </c>
      <c r="N6637" s="13">
        <v>46214</v>
      </c>
    </row>
    <row r="6638" spans="1:14" x14ac:dyDescent="0.15">
      <c r="A6638" s="163" t="s">
        <v>601</v>
      </c>
      <c r="B6638" s="164">
        <v>10167</v>
      </c>
      <c r="C6638" s="163" t="s">
        <v>519</v>
      </c>
      <c r="D6638" s="164">
        <v>1</v>
      </c>
      <c r="E6638" s="7">
        <v>350</v>
      </c>
      <c r="F6638" s="7">
        <v>0</v>
      </c>
      <c r="G6638" s="7">
        <v>0</v>
      </c>
      <c r="H6638" s="7">
        <v>37.39</v>
      </c>
      <c r="I6638" s="7">
        <v>312.61</v>
      </c>
      <c r="J6638" s="7">
        <v>0</v>
      </c>
      <c r="K6638" s="7">
        <v>312.61</v>
      </c>
      <c r="L6638" s="164">
        <v>1</v>
      </c>
      <c r="M6638" s="16">
        <v>0</v>
      </c>
      <c r="N6638" s="13">
        <v>46214</v>
      </c>
    </row>
    <row r="6639" spans="1:14" x14ac:dyDescent="0.15">
      <c r="A6639" s="163" t="s">
        <v>583</v>
      </c>
      <c r="B6639" s="164">
        <v>10158</v>
      </c>
      <c r="C6639" s="163" t="s">
        <v>519</v>
      </c>
      <c r="D6639" s="164">
        <v>1</v>
      </c>
      <c r="E6639" s="7">
        <v>385</v>
      </c>
      <c r="F6639" s="7">
        <v>0</v>
      </c>
      <c r="G6639" s="7">
        <v>0</v>
      </c>
      <c r="H6639" s="7">
        <v>0</v>
      </c>
      <c r="I6639" s="7">
        <v>385</v>
      </c>
      <c r="J6639" s="7">
        <v>0</v>
      </c>
      <c r="K6639" s="7">
        <v>385</v>
      </c>
      <c r="L6639" s="164">
        <v>1</v>
      </c>
      <c r="M6639" s="16">
        <v>0</v>
      </c>
      <c r="N6639" s="13">
        <v>46214</v>
      </c>
    </row>
    <row r="6640" spans="1:14" x14ac:dyDescent="0.15">
      <c r="A6640" s="163" t="s">
        <v>538</v>
      </c>
      <c r="B6640" s="164">
        <v>10645</v>
      </c>
      <c r="C6640" s="163" t="s">
        <v>519</v>
      </c>
      <c r="D6640" s="164">
        <v>1</v>
      </c>
      <c r="E6640" s="7">
        <v>350</v>
      </c>
      <c r="F6640" s="7">
        <v>0</v>
      </c>
      <c r="G6640" s="7">
        <v>0</v>
      </c>
      <c r="H6640" s="7">
        <v>24.63</v>
      </c>
      <c r="I6640" s="7">
        <v>325.37</v>
      </c>
      <c r="J6640" s="7">
        <v>0</v>
      </c>
      <c r="K6640" s="7">
        <v>325.37</v>
      </c>
      <c r="L6640" s="164">
        <v>1</v>
      </c>
      <c r="M6640" s="16">
        <v>0</v>
      </c>
      <c r="N6640" s="13">
        <v>46214</v>
      </c>
    </row>
    <row r="6641" spans="1:14" x14ac:dyDescent="0.15">
      <c r="A6641" s="163" t="s">
        <v>503</v>
      </c>
      <c r="B6641" s="164">
        <v>10044</v>
      </c>
      <c r="C6641" s="163" t="s">
        <v>481</v>
      </c>
      <c r="D6641" s="164">
        <v>1</v>
      </c>
      <c r="E6641" s="7">
        <v>275</v>
      </c>
      <c r="F6641" s="7">
        <v>0</v>
      </c>
      <c r="G6641" s="7">
        <v>0</v>
      </c>
      <c r="H6641" s="7">
        <v>0</v>
      </c>
      <c r="I6641" s="7">
        <v>275</v>
      </c>
      <c r="J6641" s="7">
        <v>0</v>
      </c>
      <c r="K6641" s="7">
        <v>275</v>
      </c>
      <c r="L6641" s="164">
        <v>1</v>
      </c>
      <c r="M6641" s="16">
        <v>0</v>
      </c>
      <c r="N6641" s="13">
        <v>46214</v>
      </c>
    </row>
    <row r="6642" spans="1:14" x14ac:dyDescent="0.15">
      <c r="A6642" s="163" t="s">
        <v>667</v>
      </c>
      <c r="B6642" s="164">
        <v>10018</v>
      </c>
      <c r="C6642" s="163" t="s">
        <v>481</v>
      </c>
      <c r="D6642" s="164">
        <v>1</v>
      </c>
      <c r="E6642" s="7">
        <v>265</v>
      </c>
      <c r="F6642" s="7">
        <v>0</v>
      </c>
      <c r="G6642" s="7">
        <v>0</v>
      </c>
      <c r="H6642" s="7">
        <v>28.32</v>
      </c>
      <c r="I6642" s="7">
        <v>236.68</v>
      </c>
      <c r="J6642" s="7">
        <v>0</v>
      </c>
      <c r="K6642" s="7">
        <v>236.68</v>
      </c>
      <c r="L6642" s="164">
        <v>1</v>
      </c>
      <c r="M6642" s="16">
        <v>0</v>
      </c>
      <c r="N6642" s="13">
        <v>46214</v>
      </c>
    </row>
    <row r="6643" spans="1:14" x14ac:dyDescent="0.15">
      <c r="A6643" s="163" t="s">
        <v>524</v>
      </c>
      <c r="B6643" s="164">
        <v>10443</v>
      </c>
      <c r="C6643" s="163" t="s">
        <v>99</v>
      </c>
      <c r="D6643" s="164">
        <v>1</v>
      </c>
      <c r="E6643" s="7">
        <v>75</v>
      </c>
      <c r="F6643" s="7">
        <v>0</v>
      </c>
      <c r="G6643" s="7">
        <v>0</v>
      </c>
      <c r="H6643" s="7">
        <v>0</v>
      </c>
      <c r="I6643" s="7">
        <v>75</v>
      </c>
      <c r="J6643" s="7">
        <v>0</v>
      </c>
      <c r="K6643" s="7">
        <v>75</v>
      </c>
      <c r="L6643" s="164">
        <v>1</v>
      </c>
      <c r="M6643" s="16">
        <v>0</v>
      </c>
      <c r="N6643" s="13">
        <v>46214</v>
      </c>
    </row>
    <row r="6644" spans="1:14" x14ac:dyDescent="0.15">
      <c r="A6644" s="163" t="s">
        <v>585</v>
      </c>
      <c r="B6644" s="164">
        <v>10441</v>
      </c>
      <c r="C6644" s="163" t="s">
        <v>99</v>
      </c>
      <c r="D6644" s="164">
        <v>1</v>
      </c>
      <c r="E6644" s="7">
        <v>250</v>
      </c>
      <c r="F6644" s="7">
        <v>0</v>
      </c>
      <c r="G6644" s="7">
        <v>0</v>
      </c>
      <c r="H6644" s="7">
        <v>0</v>
      </c>
      <c r="I6644" s="7">
        <v>250</v>
      </c>
      <c r="J6644" s="7">
        <v>0</v>
      </c>
      <c r="K6644" s="7">
        <v>250</v>
      </c>
      <c r="L6644" s="164">
        <v>1</v>
      </c>
      <c r="M6644" s="16">
        <v>0</v>
      </c>
      <c r="N6644" s="13">
        <v>46214</v>
      </c>
    </row>
    <row r="6645" spans="1:14" x14ac:dyDescent="0.15">
      <c r="A6645" s="163" t="s">
        <v>626</v>
      </c>
      <c r="B6645" s="164">
        <v>10471</v>
      </c>
      <c r="C6645" s="163" t="s">
        <v>5</v>
      </c>
      <c r="D6645" s="164">
        <v>1</v>
      </c>
      <c r="E6645" s="7">
        <v>525</v>
      </c>
      <c r="F6645" s="7">
        <v>0</v>
      </c>
      <c r="G6645" s="7">
        <v>0</v>
      </c>
      <c r="H6645" s="7">
        <v>0</v>
      </c>
      <c r="I6645" s="7">
        <v>525</v>
      </c>
      <c r="J6645" s="7">
        <v>0</v>
      </c>
      <c r="K6645" s="7">
        <v>525</v>
      </c>
      <c r="L6645" s="164">
        <v>1</v>
      </c>
      <c r="M6645" s="16">
        <v>0</v>
      </c>
      <c r="N6645" s="13">
        <v>46214</v>
      </c>
    </row>
    <row r="6646" spans="1:14" x14ac:dyDescent="0.15">
      <c r="A6646" s="163" t="s">
        <v>562</v>
      </c>
      <c r="B6646" s="164">
        <v>10218</v>
      </c>
      <c r="C6646" s="163" t="s">
        <v>491</v>
      </c>
      <c r="D6646" s="164">
        <v>1</v>
      </c>
      <c r="E6646" s="7">
        <v>280</v>
      </c>
      <c r="F6646" s="7">
        <v>0</v>
      </c>
      <c r="G6646" s="7">
        <v>0</v>
      </c>
      <c r="H6646" s="7">
        <v>0</v>
      </c>
      <c r="I6646" s="7">
        <v>280</v>
      </c>
      <c r="J6646" s="7">
        <v>0</v>
      </c>
      <c r="K6646" s="7">
        <v>280</v>
      </c>
      <c r="L6646" s="164">
        <v>1</v>
      </c>
      <c r="M6646" s="16">
        <v>0</v>
      </c>
      <c r="N6646" s="13">
        <v>46214</v>
      </c>
    </row>
    <row r="6647" spans="1:14" x14ac:dyDescent="0.15">
      <c r="A6647" s="163" t="s">
        <v>493</v>
      </c>
      <c r="B6647" s="164">
        <v>10264</v>
      </c>
      <c r="C6647" s="163" t="s">
        <v>9</v>
      </c>
      <c r="D6647" s="164">
        <v>4</v>
      </c>
      <c r="E6647" s="7">
        <v>760</v>
      </c>
      <c r="F6647" s="7">
        <v>0</v>
      </c>
      <c r="G6647" s="7">
        <v>0</v>
      </c>
      <c r="H6647" s="7">
        <v>13.37</v>
      </c>
      <c r="I6647" s="7">
        <v>746.63</v>
      </c>
      <c r="J6647" s="7">
        <v>0</v>
      </c>
      <c r="K6647" s="7">
        <v>746.63</v>
      </c>
      <c r="L6647" s="164">
        <v>1</v>
      </c>
      <c r="M6647" s="16">
        <v>0</v>
      </c>
      <c r="N6647" s="13">
        <v>46214</v>
      </c>
    </row>
    <row r="6648" spans="1:14" x14ac:dyDescent="0.15">
      <c r="A6648" s="163" t="s">
        <v>557</v>
      </c>
      <c r="B6648" s="164">
        <v>10368</v>
      </c>
      <c r="C6648" s="163" t="s">
        <v>9</v>
      </c>
      <c r="D6648" s="164">
        <v>1</v>
      </c>
      <c r="E6648" s="7">
        <v>265</v>
      </c>
      <c r="F6648" s="7">
        <v>0</v>
      </c>
      <c r="G6648" s="7">
        <v>0</v>
      </c>
      <c r="H6648" s="7">
        <v>0</v>
      </c>
      <c r="I6648" s="7">
        <v>265</v>
      </c>
      <c r="J6648" s="7">
        <v>0</v>
      </c>
      <c r="K6648" s="7">
        <v>265</v>
      </c>
      <c r="L6648" s="164">
        <v>1</v>
      </c>
      <c r="M6648" s="16">
        <v>0</v>
      </c>
      <c r="N6648" s="13">
        <v>46214</v>
      </c>
    </row>
    <row r="6649" spans="1:14" x14ac:dyDescent="0.15">
      <c r="A6649" s="163" t="s">
        <v>947</v>
      </c>
      <c r="B6649" s="164">
        <v>10923</v>
      </c>
      <c r="C6649" s="163" t="s">
        <v>948</v>
      </c>
      <c r="D6649" s="164">
        <v>1</v>
      </c>
      <c r="E6649" s="7">
        <v>159</v>
      </c>
      <c r="F6649" s="7">
        <v>0</v>
      </c>
      <c r="G6649" s="7">
        <v>0</v>
      </c>
      <c r="H6649" s="7">
        <v>0</v>
      </c>
      <c r="I6649" s="7">
        <v>159</v>
      </c>
      <c r="J6649" s="7">
        <v>0</v>
      </c>
      <c r="K6649" s="7">
        <v>159</v>
      </c>
      <c r="L6649" s="164">
        <v>1</v>
      </c>
      <c r="M6649" s="16">
        <v>0</v>
      </c>
      <c r="N6649" s="13">
        <v>46214</v>
      </c>
    </row>
    <row r="6650" spans="1:14" x14ac:dyDescent="0.15">
      <c r="A6650" s="163" t="s">
        <v>651</v>
      </c>
      <c r="B6650" s="164">
        <v>10355</v>
      </c>
      <c r="C6650" s="163" t="s">
        <v>19</v>
      </c>
      <c r="D6650" s="164">
        <v>1</v>
      </c>
      <c r="E6650" s="7">
        <v>350</v>
      </c>
      <c r="F6650" s="7">
        <v>0</v>
      </c>
      <c r="G6650" s="7">
        <v>0</v>
      </c>
      <c r="H6650" s="7">
        <v>0</v>
      </c>
      <c r="I6650" s="7">
        <v>350</v>
      </c>
      <c r="J6650" s="7">
        <v>0</v>
      </c>
      <c r="K6650" s="7">
        <v>350</v>
      </c>
      <c r="L6650" s="164">
        <v>1</v>
      </c>
      <c r="M6650" s="16">
        <v>0</v>
      </c>
      <c r="N6650" s="13">
        <v>46214</v>
      </c>
    </row>
    <row r="6651" spans="1:14" x14ac:dyDescent="0.15">
      <c r="A6651" s="163" t="s">
        <v>529</v>
      </c>
      <c r="B6651" s="164">
        <v>10353</v>
      </c>
      <c r="C6651" s="163" t="s">
        <v>19</v>
      </c>
      <c r="D6651" s="164">
        <v>1</v>
      </c>
      <c r="E6651" s="7">
        <v>350</v>
      </c>
      <c r="F6651" s="7">
        <v>0</v>
      </c>
      <c r="G6651" s="7">
        <v>0</v>
      </c>
      <c r="H6651" s="7">
        <v>70</v>
      </c>
      <c r="I6651" s="7">
        <v>280</v>
      </c>
      <c r="J6651" s="7">
        <v>0</v>
      </c>
      <c r="K6651" s="7">
        <v>280</v>
      </c>
      <c r="L6651" s="164">
        <v>1</v>
      </c>
      <c r="M6651" s="16">
        <v>0</v>
      </c>
      <c r="N6651" s="13">
        <v>46214</v>
      </c>
    </row>
    <row r="6652" spans="1:14" x14ac:dyDescent="0.15">
      <c r="A6652" s="163" t="s">
        <v>546</v>
      </c>
      <c r="B6652" s="164">
        <v>10391</v>
      </c>
      <c r="C6652" s="163" t="s">
        <v>31</v>
      </c>
      <c r="D6652" s="164">
        <v>1</v>
      </c>
      <c r="E6652" s="7">
        <v>345</v>
      </c>
      <c r="F6652" s="7">
        <v>0</v>
      </c>
      <c r="G6652" s="7">
        <v>0</v>
      </c>
      <c r="H6652" s="7">
        <v>0</v>
      </c>
      <c r="I6652" s="7">
        <v>345</v>
      </c>
      <c r="J6652" s="7">
        <v>0</v>
      </c>
      <c r="K6652" s="7">
        <v>345</v>
      </c>
      <c r="L6652" s="164">
        <v>1</v>
      </c>
      <c r="M6652" s="16">
        <v>0</v>
      </c>
      <c r="N6652" s="13">
        <v>46214</v>
      </c>
    </row>
    <row r="6653" spans="1:14" x14ac:dyDescent="0.15">
      <c r="A6653" s="163" t="s">
        <v>689</v>
      </c>
      <c r="B6653" s="164">
        <v>10393</v>
      </c>
      <c r="C6653" s="163" t="s">
        <v>31</v>
      </c>
      <c r="D6653" s="164">
        <v>2</v>
      </c>
      <c r="E6653" s="7">
        <v>670</v>
      </c>
      <c r="F6653" s="7">
        <v>0</v>
      </c>
      <c r="G6653" s="7">
        <v>0</v>
      </c>
      <c r="H6653" s="7">
        <v>0</v>
      </c>
      <c r="I6653" s="7">
        <v>670</v>
      </c>
      <c r="J6653" s="7">
        <v>0</v>
      </c>
      <c r="K6653" s="7">
        <v>670</v>
      </c>
      <c r="L6653" s="164">
        <v>1</v>
      </c>
      <c r="M6653" s="16">
        <v>0</v>
      </c>
      <c r="N6653" s="13">
        <v>46214</v>
      </c>
    </row>
    <row r="6654" spans="1:14" x14ac:dyDescent="0.15">
      <c r="A6654" s="163" t="s">
        <v>660</v>
      </c>
      <c r="B6654" s="164">
        <v>10562</v>
      </c>
      <c r="C6654" s="163" t="s">
        <v>0</v>
      </c>
      <c r="D6654" s="164">
        <v>1</v>
      </c>
      <c r="E6654" s="7">
        <v>795</v>
      </c>
      <c r="F6654" s="7">
        <v>0</v>
      </c>
      <c r="G6654" s="7">
        <v>0</v>
      </c>
      <c r="H6654" s="7">
        <v>0</v>
      </c>
      <c r="I6654" s="7">
        <v>795</v>
      </c>
      <c r="J6654" s="7">
        <v>0</v>
      </c>
      <c r="K6654" s="7">
        <v>795</v>
      </c>
      <c r="L6654" s="164">
        <v>1</v>
      </c>
      <c r="M6654" s="16">
        <v>0</v>
      </c>
      <c r="N6654" s="13">
        <v>46214</v>
      </c>
    </row>
    <row r="6655" spans="1:14" x14ac:dyDescent="0.15">
      <c r="A6655" s="163" t="s">
        <v>473</v>
      </c>
      <c r="B6655" s="164">
        <v>10528</v>
      </c>
      <c r="C6655" s="163" t="s">
        <v>399</v>
      </c>
      <c r="D6655" s="164">
        <v>2</v>
      </c>
      <c r="E6655" s="7">
        <v>0</v>
      </c>
      <c r="F6655" s="7">
        <v>0</v>
      </c>
      <c r="G6655" s="7">
        <v>0</v>
      </c>
      <c r="H6655" s="7">
        <v>0</v>
      </c>
      <c r="I6655" s="7">
        <v>0</v>
      </c>
      <c r="J6655" s="7">
        <v>0</v>
      </c>
      <c r="K6655" s="7">
        <v>0</v>
      </c>
      <c r="L6655" s="164">
        <v>0</v>
      </c>
      <c r="M6655" s="16">
        <v>0</v>
      </c>
      <c r="N6655" s="13">
        <v>46214</v>
      </c>
    </row>
    <row r="6656" spans="1:14" x14ac:dyDescent="0.15">
      <c r="A6656" s="163" t="s">
        <v>475</v>
      </c>
      <c r="B6656" s="164">
        <v>10534</v>
      </c>
      <c r="C6656" s="163" t="s">
        <v>399</v>
      </c>
      <c r="D6656" s="164">
        <v>1</v>
      </c>
      <c r="E6656" s="7">
        <v>0</v>
      </c>
      <c r="F6656" s="7">
        <v>0</v>
      </c>
      <c r="G6656" s="7">
        <v>0</v>
      </c>
      <c r="H6656" s="7">
        <v>0</v>
      </c>
      <c r="I6656" s="7">
        <v>0</v>
      </c>
      <c r="J6656" s="7">
        <v>0</v>
      </c>
      <c r="K6656" s="7">
        <v>0</v>
      </c>
      <c r="L6656" s="164">
        <v>0</v>
      </c>
      <c r="M6656" s="16">
        <v>0</v>
      </c>
      <c r="N6656" s="13">
        <v>46214</v>
      </c>
    </row>
    <row r="6657" spans="1:14" x14ac:dyDescent="0.15">
      <c r="A6657" s="163" t="s">
        <v>714</v>
      </c>
      <c r="B6657" s="164">
        <v>10558</v>
      </c>
      <c r="C6657" s="163" t="s">
        <v>399</v>
      </c>
      <c r="D6657" s="164">
        <v>1</v>
      </c>
      <c r="E6657" s="7">
        <v>0</v>
      </c>
      <c r="F6657" s="7">
        <v>0</v>
      </c>
      <c r="G6657" s="7">
        <v>0</v>
      </c>
      <c r="H6657" s="7">
        <v>0</v>
      </c>
      <c r="I6657" s="7">
        <v>0</v>
      </c>
      <c r="J6657" s="7">
        <v>0</v>
      </c>
      <c r="K6657" s="7">
        <v>0</v>
      </c>
      <c r="L6657" s="164">
        <v>0</v>
      </c>
      <c r="M6657" s="16">
        <v>0</v>
      </c>
      <c r="N6657" s="13">
        <v>46214</v>
      </c>
    </row>
    <row r="6658" spans="1:14" x14ac:dyDescent="0.15">
      <c r="A6658" s="163" t="s">
        <v>477</v>
      </c>
      <c r="B6658" s="164">
        <v>10449</v>
      </c>
      <c r="C6658" s="163" t="s">
        <v>38</v>
      </c>
      <c r="D6658" s="164">
        <v>1</v>
      </c>
      <c r="E6658" s="7">
        <v>260</v>
      </c>
      <c r="F6658" s="7">
        <v>0</v>
      </c>
      <c r="G6658" s="7">
        <v>0</v>
      </c>
      <c r="H6658" s="7">
        <v>29.84</v>
      </c>
      <c r="I6658" s="7">
        <v>230.16</v>
      </c>
      <c r="J6658" s="7">
        <v>0</v>
      </c>
      <c r="K6658" s="7">
        <v>230.16</v>
      </c>
      <c r="L6658" s="164">
        <v>1</v>
      </c>
      <c r="M6658" s="16">
        <v>0</v>
      </c>
      <c r="N6658" s="13">
        <v>46215</v>
      </c>
    </row>
    <row r="6659" spans="1:14" x14ac:dyDescent="0.15">
      <c r="A6659" s="163" t="s">
        <v>957</v>
      </c>
      <c r="B6659" s="164">
        <v>10494</v>
      </c>
      <c r="C6659" s="163" t="s">
        <v>38</v>
      </c>
      <c r="D6659" s="164">
        <v>1</v>
      </c>
      <c r="E6659" s="7">
        <v>38</v>
      </c>
      <c r="F6659" s="7">
        <v>0</v>
      </c>
      <c r="G6659" s="7">
        <v>0</v>
      </c>
      <c r="H6659" s="7">
        <v>0</v>
      </c>
      <c r="I6659" s="7">
        <v>38</v>
      </c>
      <c r="J6659" s="7">
        <v>0</v>
      </c>
      <c r="K6659" s="7">
        <v>38</v>
      </c>
      <c r="L6659" s="164">
        <v>1</v>
      </c>
      <c r="M6659" s="16">
        <v>0</v>
      </c>
      <c r="N6659" s="13">
        <v>46215</v>
      </c>
    </row>
    <row r="6660" spans="1:14" x14ac:dyDescent="0.15">
      <c r="A6660" s="163" t="s">
        <v>479</v>
      </c>
      <c r="B6660" s="164">
        <v>10396</v>
      </c>
      <c r="C6660" s="163" t="s">
        <v>32</v>
      </c>
      <c r="D6660" s="164">
        <v>1</v>
      </c>
      <c r="E6660" s="7">
        <v>555</v>
      </c>
      <c r="F6660" s="7">
        <v>0</v>
      </c>
      <c r="G6660" s="7">
        <v>0</v>
      </c>
      <c r="H6660" s="7">
        <v>43.72</v>
      </c>
      <c r="I6660" s="7">
        <v>511.28</v>
      </c>
      <c r="J6660" s="7">
        <v>0</v>
      </c>
      <c r="K6660" s="7">
        <v>511.28</v>
      </c>
      <c r="L6660" s="164">
        <v>1</v>
      </c>
      <c r="M6660" s="16">
        <v>0</v>
      </c>
      <c r="N6660" s="13">
        <v>46215</v>
      </c>
    </row>
    <row r="6661" spans="1:14" x14ac:dyDescent="0.15">
      <c r="A6661" s="163" t="s">
        <v>549</v>
      </c>
      <c r="B6661" s="164">
        <v>10157</v>
      </c>
      <c r="C6661" s="163" t="s">
        <v>519</v>
      </c>
      <c r="D6661" s="164">
        <v>2</v>
      </c>
      <c r="E6661" s="7">
        <v>700</v>
      </c>
      <c r="F6661" s="7">
        <v>0</v>
      </c>
      <c r="G6661" s="7">
        <v>0</v>
      </c>
      <c r="H6661" s="7">
        <v>15.58</v>
      </c>
      <c r="I6661" s="7">
        <v>684.42</v>
      </c>
      <c r="J6661" s="7">
        <v>0</v>
      </c>
      <c r="K6661" s="7">
        <v>684.42</v>
      </c>
      <c r="L6661" s="164">
        <v>1</v>
      </c>
      <c r="M6661" s="16">
        <v>0</v>
      </c>
      <c r="N6661" s="13">
        <v>46215</v>
      </c>
    </row>
    <row r="6662" spans="1:14" x14ac:dyDescent="0.15">
      <c r="A6662" s="163" t="s">
        <v>503</v>
      </c>
      <c r="B6662" s="164">
        <v>10044</v>
      </c>
      <c r="C6662" s="163" t="s">
        <v>481</v>
      </c>
      <c r="D6662" s="164">
        <v>1</v>
      </c>
      <c r="E6662" s="7">
        <v>275</v>
      </c>
      <c r="F6662" s="7">
        <v>0</v>
      </c>
      <c r="G6662" s="7">
        <v>0</v>
      </c>
      <c r="H6662" s="7">
        <v>55</v>
      </c>
      <c r="I6662" s="7">
        <v>220</v>
      </c>
      <c r="J6662" s="7">
        <v>0</v>
      </c>
      <c r="K6662" s="7">
        <v>220</v>
      </c>
      <c r="L6662" s="164">
        <v>1</v>
      </c>
      <c r="M6662" s="16">
        <v>0</v>
      </c>
      <c r="N6662" s="13">
        <v>46215</v>
      </c>
    </row>
    <row r="6663" spans="1:14" x14ac:dyDescent="0.15">
      <c r="A6663" s="163" t="s">
        <v>539</v>
      </c>
      <c r="B6663" s="164">
        <v>10130</v>
      </c>
      <c r="C6663" s="163" t="s">
        <v>483</v>
      </c>
      <c r="D6663" s="164">
        <v>1</v>
      </c>
      <c r="E6663" s="7">
        <v>385</v>
      </c>
      <c r="F6663" s="7">
        <v>0</v>
      </c>
      <c r="G6663" s="7">
        <v>0</v>
      </c>
      <c r="H6663" s="7">
        <v>0</v>
      </c>
      <c r="I6663" s="7">
        <v>385</v>
      </c>
      <c r="J6663" s="7">
        <v>0</v>
      </c>
      <c r="K6663" s="7">
        <v>385</v>
      </c>
      <c r="L6663" s="164">
        <v>1</v>
      </c>
      <c r="M6663" s="16">
        <v>0</v>
      </c>
      <c r="N6663" s="13">
        <v>46215</v>
      </c>
    </row>
    <row r="6664" spans="1:14" x14ac:dyDescent="0.15">
      <c r="A6664" s="163" t="s">
        <v>482</v>
      </c>
      <c r="B6664" s="164">
        <v>10109</v>
      </c>
      <c r="C6664" s="163" t="s">
        <v>483</v>
      </c>
      <c r="D6664" s="164">
        <v>1</v>
      </c>
      <c r="E6664" s="7">
        <v>275</v>
      </c>
      <c r="F6664" s="7">
        <v>0</v>
      </c>
      <c r="G6664" s="7">
        <v>0</v>
      </c>
      <c r="H6664" s="7">
        <v>21.66</v>
      </c>
      <c r="I6664" s="7">
        <v>253.34</v>
      </c>
      <c r="J6664" s="7">
        <v>0</v>
      </c>
      <c r="K6664" s="7">
        <v>253.34</v>
      </c>
      <c r="L6664" s="164">
        <v>1</v>
      </c>
      <c r="M6664" s="16">
        <v>0</v>
      </c>
      <c r="N6664" s="13">
        <v>46215</v>
      </c>
    </row>
    <row r="6665" spans="1:14" x14ac:dyDescent="0.15">
      <c r="A6665" s="163" t="s">
        <v>692</v>
      </c>
      <c r="B6665" s="164">
        <v>10135</v>
      </c>
      <c r="C6665" s="163" t="s">
        <v>519</v>
      </c>
      <c r="D6665" s="164">
        <v>1</v>
      </c>
      <c r="E6665" s="7">
        <v>350</v>
      </c>
      <c r="F6665" s="7">
        <v>0</v>
      </c>
      <c r="G6665" s="7">
        <v>0</v>
      </c>
      <c r="H6665" s="7">
        <v>7.79</v>
      </c>
      <c r="I6665" s="7">
        <v>342.21</v>
      </c>
      <c r="J6665" s="7">
        <v>0</v>
      </c>
      <c r="K6665" s="7">
        <v>342.21</v>
      </c>
      <c r="L6665" s="164">
        <v>1</v>
      </c>
      <c r="M6665" s="16">
        <v>0</v>
      </c>
      <c r="N6665" s="13">
        <v>46215</v>
      </c>
    </row>
    <row r="6666" spans="1:14" x14ac:dyDescent="0.15">
      <c r="A6666" s="163" t="s">
        <v>521</v>
      </c>
      <c r="B6666" s="164">
        <v>10095</v>
      </c>
      <c r="C6666" s="163" t="s">
        <v>483</v>
      </c>
      <c r="D6666" s="164">
        <v>1</v>
      </c>
      <c r="E6666" s="7">
        <v>270</v>
      </c>
      <c r="F6666" s="7">
        <v>0</v>
      </c>
      <c r="G6666" s="7">
        <v>0</v>
      </c>
      <c r="H6666" s="7">
        <v>6.01</v>
      </c>
      <c r="I6666" s="7">
        <v>263.99</v>
      </c>
      <c r="J6666" s="7">
        <v>0</v>
      </c>
      <c r="K6666" s="7">
        <v>263.99</v>
      </c>
      <c r="L6666" s="164">
        <v>1</v>
      </c>
      <c r="M6666" s="16">
        <v>0</v>
      </c>
      <c r="N6666" s="13">
        <v>46215</v>
      </c>
    </row>
    <row r="6667" spans="1:14" x14ac:dyDescent="0.15">
      <c r="A6667" s="163" t="s">
        <v>799</v>
      </c>
      <c r="B6667" s="164">
        <v>10444</v>
      </c>
      <c r="C6667" s="163" t="s">
        <v>99</v>
      </c>
      <c r="D6667" s="164">
        <v>2</v>
      </c>
      <c r="E6667" s="7">
        <v>150</v>
      </c>
      <c r="F6667" s="7">
        <v>0</v>
      </c>
      <c r="G6667" s="7">
        <v>0</v>
      </c>
      <c r="H6667" s="7">
        <v>0</v>
      </c>
      <c r="I6667" s="7">
        <v>150</v>
      </c>
      <c r="J6667" s="7">
        <v>0</v>
      </c>
      <c r="K6667" s="7">
        <v>150</v>
      </c>
      <c r="L6667" s="164">
        <v>1</v>
      </c>
      <c r="M6667" s="16">
        <v>0</v>
      </c>
      <c r="N6667" s="13">
        <v>46215</v>
      </c>
    </row>
    <row r="6668" spans="1:14" x14ac:dyDescent="0.15">
      <c r="A6668" s="163" t="s">
        <v>487</v>
      </c>
      <c r="B6668" s="164">
        <v>10442</v>
      </c>
      <c r="C6668" s="163" t="s">
        <v>99</v>
      </c>
      <c r="D6668" s="164">
        <v>1</v>
      </c>
      <c r="E6668" s="7">
        <v>88</v>
      </c>
      <c r="F6668" s="7">
        <v>0</v>
      </c>
      <c r="G6668" s="7">
        <v>0</v>
      </c>
      <c r="H6668" s="7">
        <v>4.72</v>
      </c>
      <c r="I6668" s="7">
        <v>83.28</v>
      </c>
      <c r="J6668" s="7">
        <v>0</v>
      </c>
      <c r="K6668" s="7">
        <v>83.28</v>
      </c>
      <c r="L6668" s="164">
        <v>1</v>
      </c>
      <c r="M6668" s="16">
        <v>0</v>
      </c>
      <c r="N6668" s="13">
        <v>46215</v>
      </c>
    </row>
    <row r="6669" spans="1:14" x14ac:dyDescent="0.15">
      <c r="A6669" s="163" t="s">
        <v>585</v>
      </c>
      <c r="B6669" s="164">
        <v>10441</v>
      </c>
      <c r="C6669" s="163" t="s">
        <v>99</v>
      </c>
      <c r="D6669" s="164">
        <v>1</v>
      </c>
      <c r="E6669" s="7">
        <v>250</v>
      </c>
      <c r="F6669" s="7">
        <v>0</v>
      </c>
      <c r="G6669" s="7">
        <v>0</v>
      </c>
      <c r="H6669" s="7">
        <v>5.56</v>
      </c>
      <c r="I6669" s="7">
        <v>244.44</v>
      </c>
      <c r="J6669" s="7">
        <v>0</v>
      </c>
      <c r="K6669" s="7">
        <v>244.44</v>
      </c>
      <c r="L6669" s="164">
        <v>1</v>
      </c>
      <c r="M6669" s="16">
        <v>0</v>
      </c>
      <c r="N6669" s="13">
        <v>46215</v>
      </c>
    </row>
    <row r="6670" spans="1:14" x14ac:dyDescent="0.15">
      <c r="A6670" s="163" t="s">
        <v>751</v>
      </c>
      <c r="B6670" s="164">
        <v>10439</v>
      </c>
      <c r="C6670" s="163" t="s">
        <v>99</v>
      </c>
      <c r="D6670" s="164">
        <v>1</v>
      </c>
      <c r="E6670" s="7">
        <v>119</v>
      </c>
      <c r="F6670" s="7">
        <v>0</v>
      </c>
      <c r="G6670" s="7">
        <v>0</v>
      </c>
      <c r="H6670" s="7">
        <v>0</v>
      </c>
      <c r="I6670" s="7">
        <v>119</v>
      </c>
      <c r="J6670" s="7">
        <v>0</v>
      </c>
      <c r="K6670" s="7">
        <v>119</v>
      </c>
      <c r="L6670" s="164">
        <v>1</v>
      </c>
      <c r="M6670" s="16">
        <v>0</v>
      </c>
      <c r="N6670" s="13">
        <v>46215</v>
      </c>
    </row>
    <row r="6671" spans="1:14" x14ac:dyDescent="0.15">
      <c r="A6671" s="163" t="s">
        <v>490</v>
      </c>
      <c r="B6671" s="164">
        <v>10223</v>
      </c>
      <c r="C6671" s="163" t="s">
        <v>491</v>
      </c>
      <c r="D6671" s="164">
        <v>1</v>
      </c>
      <c r="E6671" s="7">
        <v>310</v>
      </c>
      <c r="F6671" s="7">
        <v>0</v>
      </c>
      <c r="G6671" s="7">
        <v>0</v>
      </c>
      <c r="H6671" s="7">
        <v>16.62</v>
      </c>
      <c r="I6671" s="7">
        <v>293.38</v>
      </c>
      <c r="J6671" s="7">
        <v>0</v>
      </c>
      <c r="K6671" s="7">
        <v>293.38</v>
      </c>
      <c r="L6671" s="164">
        <v>1</v>
      </c>
      <c r="M6671" s="16">
        <v>0</v>
      </c>
      <c r="N6671" s="13">
        <v>46215</v>
      </c>
    </row>
    <row r="6672" spans="1:14" x14ac:dyDescent="0.15">
      <c r="A6672" s="163" t="s">
        <v>492</v>
      </c>
      <c r="B6672" s="164">
        <v>10216</v>
      </c>
      <c r="C6672" s="163" t="s">
        <v>491</v>
      </c>
      <c r="D6672" s="164">
        <v>1</v>
      </c>
      <c r="E6672" s="7">
        <v>280</v>
      </c>
      <c r="F6672" s="7">
        <v>0</v>
      </c>
      <c r="G6672" s="7">
        <v>0</v>
      </c>
      <c r="H6672" s="7">
        <v>0</v>
      </c>
      <c r="I6672" s="7">
        <v>280</v>
      </c>
      <c r="J6672" s="7">
        <v>0</v>
      </c>
      <c r="K6672" s="7">
        <v>280</v>
      </c>
      <c r="L6672" s="164">
        <v>1</v>
      </c>
      <c r="M6672" s="16">
        <v>0</v>
      </c>
      <c r="N6672" s="13">
        <v>46215</v>
      </c>
    </row>
    <row r="6673" spans="1:14" x14ac:dyDescent="0.15">
      <c r="A6673" s="163" t="s">
        <v>493</v>
      </c>
      <c r="B6673" s="164">
        <v>10264</v>
      </c>
      <c r="C6673" s="163" t="s">
        <v>9</v>
      </c>
      <c r="D6673" s="164">
        <v>4</v>
      </c>
      <c r="E6673" s="7">
        <v>760</v>
      </c>
      <c r="F6673" s="7">
        <v>0</v>
      </c>
      <c r="G6673" s="7">
        <v>0</v>
      </c>
      <c r="H6673" s="7">
        <v>19.2</v>
      </c>
      <c r="I6673" s="7">
        <v>740.8</v>
      </c>
      <c r="J6673" s="7">
        <v>0</v>
      </c>
      <c r="K6673" s="7">
        <v>740.8</v>
      </c>
      <c r="L6673" s="164">
        <v>1</v>
      </c>
      <c r="M6673" s="16">
        <v>0</v>
      </c>
      <c r="N6673" s="13">
        <v>46215</v>
      </c>
    </row>
    <row r="6674" spans="1:14" x14ac:dyDescent="0.15">
      <c r="A6674" s="163" t="s">
        <v>587</v>
      </c>
      <c r="B6674" s="164">
        <v>10381</v>
      </c>
      <c r="C6674" s="163" t="s">
        <v>9</v>
      </c>
      <c r="D6674" s="164">
        <v>1</v>
      </c>
      <c r="E6674" s="7">
        <v>225</v>
      </c>
      <c r="F6674" s="7">
        <v>0</v>
      </c>
      <c r="G6674" s="7">
        <v>0</v>
      </c>
      <c r="H6674" s="7">
        <v>45</v>
      </c>
      <c r="I6674" s="7">
        <v>180</v>
      </c>
      <c r="J6674" s="7">
        <v>0</v>
      </c>
      <c r="K6674" s="7">
        <v>180</v>
      </c>
      <c r="L6674" s="164">
        <v>1</v>
      </c>
      <c r="M6674" s="16">
        <v>0</v>
      </c>
      <c r="N6674" s="13">
        <v>46215</v>
      </c>
    </row>
    <row r="6675" spans="1:14" x14ac:dyDescent="0.15">
      <c r="A6675" s="163" t="s">
        <v>588</v>
      </c>
      <c r="B6675" s="164">
        <v>10371</v>
      </c>
      <c r="C6675" s="163" t="s">
        <v>9</v>
      </c>
      <c r="D6675" s="164">
        <v>1</v>
      </c>
      <c r="E6675" s="7">
        <v>275</v>
      </c>
      <c r="F6675" s="7">
        <v>0</v>
      </c>
      <c r="G6675" s="7">
        <v>0</v>
      </c>
      <c r="H6675" s="7">
        <v>6.12</v>
      </c>
      <c r="I6675" s="7">
        <v>268.88</v>
      </c>
      <c r="J6675" s="7">
        <v>0</v>
      </c>
      <c r="K6675" s="7">
        <v>268.88</v>
      </c>
      <c r="L6675" s="164">
        <v>1</v>
      </c>
      <c r="M6675" s="16">
        <v>0</v>
      </c>
      <c r="N6675" s="13">
        <v>46215</v>
      </c>
    </row>
    <row r="6676" spans="1:14" x14ac:dyDescent="0.15">
      <c r="A6676" s="163" t="s">
        <v>527</v>
      </c>
      <c r="B6676" s="164">
        <v>10382</v>
      </c>
      <c r="C6676" s="163" t="s">
        <v>9</v>
      </c>
      <c r="D6676" s="164">
        <v>1</v>
      </c>
      <c r="E6676" s="7">
        <v>235</v>
      </c>
      <c r="F6676" s="7">
        <v>0</v>
      </c>
      <c r="G6676" s="7">
        <v>0</v>
      </c>
      <c r="H6676" s="7">
        <v>12.6</v>
      </c>
      <c r="I6676" s="7">
        <v>222.4</v>
      </c>
      <c r="J6676" s="7">
        <v>0</v>
      </c>
      <c r="K6676" s="7">
        <v>222.4</v>
      </c>
      <c r="L6676" s="164">
        <v>1</v>
      </c>
      <c r="M6676" s="16">
        <v>0</v>
      </c>
      <c r="N6676" s="13">
        <v>46215</v>
      </c>
    </row>
    <row r="6677" spans="1:14" x14ac:dyDescent="0.15">
      <c r="A6677" s="163" t="s">
        <v>603</v>
      </c>
      <c r="B6677" s="164">
        <v>10660</v>
      </c>
      <c r="C6677" s="163" t="s">
        <v>9</v>
      </c>
      <c r="D6677" s="164">
        <v>2</v>
      </c>
      <c r="E6677" s="7">
        <v>530</v>
      </c>
      <c r="F6677" s="7">
        <v>0</v>
      </c>
      <c r="G6677" s="7">
        <v>0</v>
      </c>
      <c r="H6677" s="7">
        <v>5.9</v>
      </c>
      <c r="I6677" s="7">
        <v>524.1</v>
      </c>
      <c r="J6677" s="7">
        <v>0</v>
      </c>
      <c r="K6677" s="7">
        <v>524.1</v>
      </c>
      <c r="L6677" s="164">
        <v>1</v>
      </c>
      <c r="M6677" s="16">
        <v>0</v>
      </c>
      <c r="N6677" s="13">
        <v>46215</v>
      </c>
    </row>
    <row r="6678" spans="1:14" x14ac:dyDescent="0.15">
      <c r="A6678" s="163" t="s">
        <v>953</v>
      </c>
      <c r="B6678" s="164">
        <v>10632</v>
      </c>
      <c r="C6678" s="163" t="s">
        <v>948</v>
      </c>
      <c r="D6678" s="164">
        <v>1</v>
      </c>
      <c r="E6678" s="7">
        <v>159</v>
      </c>
      <c r="F6678" s="7">
        <v>0</v>
      </c>
      <c r="G6678" s="7">
        <v>0</v>
      </c>
      <c r="H6678" s="7">
        <v>0</v>
      </c>
      <c r="I6678" s="7">
        <v>159</v>
      </c>
      <c r="J6678" s="7">
        <v>0</v>
      </c>
      <c r="K6678" s="7">
        <v>159</v>
      </c>
      <c r="L6678" s="164">
        <v>1</v>
      </c>
      <c r="M6678" s="16">
        <v>0</v>
      </c>
      <c r="N6678" s="13">
        <v>46215</v>
      </c>
    </row>
    <row r="6679" spans="1:14" x14ac:dyDescent="0.15">
      <c r="A6679" s="163" t="s">
        <v>495</v>
      </c>
      <c r="B6679" s="164">
        <v>10354</v>
      </c>
      <c r="C6679" s="163" t="s">
        <v>19</v>
      </c>
      <c r="D6679" s="164">
        <v>3</v>
      </c>
      <c r="E6679" s="7">
        <v>1050</v>
      </c>
      <c r="F6679" s="7">
        <v>0</v>
      </c>
      <c r="G6679" s="7">
        <v>0</v>
      </c>
      <c r="H6679" s="7">
        <v>34.33</v>
      </c>
      <c r="I6679" s="7">
        <v>1015.67</v>
      </c>
      <c r="J6679" s="7">
        <v>0</v>
      </c>
      <c r="K6679" s="7">
        <v>1015.67</v>
      </c>
      <c r="L6679" s="164">
        <v>1</v>
      </c>
      <c r="M6679" s="16">
        <v>0</v>
      </c>
      <c r="N6679" s="13">
        <v>46215</v>
      </c>
    </row>
    <row r="6680" spans="1:14" x14ac:dyDescent="0.15">
      <c r="A6680" s="163" t="s">
        <v>529</v>
      </c>
      <c r="B6680" s="164">
        <v>10353</v>
      </c>
      <c r="C6680" s="163" t="s">
        <v>19</v>
      </c>
      <c r="D6680" s="164">
        <v>2</v>
      </c>
      <c r="E6680" s="7">
        <v>700</v>
      </c>
      <c r="F6680" s="7">
        <v>0</v>
      </c>
      <c r="G6680" s="7">
        <v>0</v>
      </c>
      <c r="H6680" s="7">
        <v>40.159999999999997</v>
      </c>
      <c r="I6680" s="7">
        <v>659.84</v>
      </c>
      <c r="J6680" s="7">
        <v>0</v>
      </c>
      <c r="K6680" s="7">
        <v>659.84</v>
      </c>
      <c r="L6680" s="164">
        <v>1</v>
      </c>
      <c r="M6680" s="16">
        <v>0</v>
      </c>
      <c r="N6680" s="13">
        <v>46215</v>
      </c>
    </row>
    <row r="6681" spans="1:14" x14ac:dyDescent="0.15">
      <c r="A6681" s="163" t="s">
        <v>496</v>
      </c>
      <c r="B6681" s="164">
        <v>10360</v>
      </c>
      <c r="C6681" s="163" t="s">
        <v>19</v>
      </c>
      <c r="D6681" s="164">
        <v>1</v>
      </c>
      <c r="E6681" s="7">
        <v>385</v>
      </c>
      <c r="F6681" s="7">
        <v>0</v>
      </c>
      <c r="G6681" s="7">
        <v>0</v>
      </c>
      <c r="H6681" s="7">
        <v>0</v>
      </c>
      <c r="I6681" s="7">
        <v>385</v>
      </c>
      <c r="J6681" s="7">
        <v>0</v>
      </c>
      <c r="K6681" s="7">
        <v>385</v>
      </c>
      <c r="L6681" s="164">
        <v>1</v>
      </c>
      <c r="M6681" s="16">
        <v>0</v>
      </c>
      <c r="N6681" s="13">
        <v>46215</v>
      </c>
    </row>
    <row r="6682" spans="1:14" x14ac:dyDescent="0.15">
      <c r="A6682" s="163" t="s">
        <v>498</v>
      </c>
      <c r="B6682" s="164">
        <v>10356</v>
      </c>
      <c r="C6682" s="163" t="s">
        <v>19</v>
      </c>
      <c r="D6682" s="164">
        <v>1</v>
      </c>
      <c r="E6682" s="7">
        <v>360</v>
      </c>
      <c r="F6682" s="7">
        <v>0</v>
      </c>
      <c r="G6682" s="7">
        <v>0</v>
      </c>
      <c r="H6682" s="7">
        <v>19.3</v>
      </c>
      <c r="I6682" s="7">
        <v>340.7</v>
      </c>
      <c r="J6682" s="7">
        <v>0</v>
      </c>
      <c r="K6682" s="7">
        <v>340.7</v>
      </c>
      <c r="L6682" s="164">
        <v>1</v>
      </c>
      <c r="M6682" s="16">
        <v>0</v>
      </c>
      <c r="N6682" s="13">
        <v>46215</v>
      </c>
    </row>
    <row r="6683" spans="1:14" x14ac:dyDescent="0.15">
      <c r="A6683" s="163" t="s">
        <v>512</v>
      </c>
      <c r="B6683" s="164">
        <v>10427</v>
      </c>
      <c r="C6683" s="163" t="s">
        <v>12</v>
      </c>
      <c r="D6683" s="164">
        <v>3</v>
      </c>
      <c r="E6683" s="7">
        <v>1167</v>
      </c>
      <c r="F6683" s="7">
        <v>0</v>
      </c>
      <c r="G6683" s="7">
        <v>0</v>
      </c>
      <c r="H6683" s="7">
        <v>30.65</v>
      </c>
      <c r="I6683" s="7">
        <v>1136.3499999999999</v>
      </c>
      <c r="J6683" s="7">
        <v>0</v>
      </c>
      <c r="K6683" s="7">
        <v>1136.3499999999999</v>
      </c>
      <c r="L6683" s="164">
        <v>1</v>
      </c>
      <c r="M6683" s="16">
        <v>0</v>
      </c>
      <c r="N6683" s="13">
        <v>46215</v>
      </c>
    </row>
    <row r="6684" spans="1:14" x14ac:dyDescent="0.15">
      <c r="A6684" s="163" t="s">
        <v>410</v>
      </c>
      <c r="B6684" s="164">
        <v>10263</v>
      </c>
      <c r="C6684" s="163" t="s">
        <v>399</v>
      </c>
      <c r="D6684" s="164">
        <v>1</v>
      </c>
      <c r="E6684" s="7">
        <v>0</v>
      </c>
      <c r="F6684" s="7">
        <v>0</v>
      </c>
      <c r="G6684" s="7">
        <v>0</v>
      </c>
      <c r="H6684" s="7">
        <v>0</v>
      </c>
      <c r="I6684" s="7">
        <v>0</v>
      </c>
      <c r="J6684" s="7">
        <v>0</v>
      </c>
      <c r="K6684" s="7">
        <v>0</v>
      </c>
      <c r="L6684" s="164">
        <v>0</v>
      </c>
      <c r="M6684" s="16">
        <v>0</v>
      </c>
      <c r="N6684" s="13">
        <v>46215</v>
      </c>
    </row>
    <row r="6685" spans="1:14" x14ac:dyDescent="0.15">
      <c r="A6685" s="163" t="s">
        <v>463</v>
      </c>
      <c r="B6685" s="164">
        <v>10242</v>
      </c>
      <c r="C6685" s="163" t="s">
        <v>399</v>
      </c>
      <c r="D6685" s="164">
        <v>1</v>
      </c>
      <c r="E6685" s="7">
        <v>0</v>
      </c>
      <c r="F6685" s="7">
        <v>0</v>
      </c>
      <c r="G6685" s="7">
        <v>0</v>
      </c>
      <c r="H6685" s="7">
        <v>0</v>
      </c>
      <c r="I6685" s="7">
        <v>0</v>
      </c>
      <c r="J6685" s="7">
        <v>0</v>
      </c>
      <c r="K6685" s="7">
        <v>0</v>
      </c>
      <c r="L6685" s="164">
        <v>0</v>
      </c>
      <c r="M6685" s="16">
        <v>0</v>
      </c>
      <c r="N6685" s="13">
        <v>46215</v>
      </c>
    </row>
    <row r="6686" spans="1:14" x14ac:dyDescent="0.15">
      <c r="A6686" s="163" t="s">
        <v>134</v>
      </c>
      <c r="B6686" s="164">
        <v>12654</v>
      </c>
      <c r="C6686" s="163" t="s">
        <v>399</v>
      </c>
      <c r="D6686" s="164">
        <v>1</v>
      </c>
      <c r="E6686" s="7">
        <v>0</v>
      </c>
      <c r="F6686" s="7">
        <v>0</v>
      </c>
      <c r="G6686" s="7">
        <v>0</v>
      </c>
      <c r="H6686" s="7">
        <v>0</v>
      </c>
      <c r="I6686" s="7">
        <v>0</v>
      </c>
      <c r="J6686" s="7">
        <v>0</v>
      </c>
      <c r="K6686" s="7">
        <v>0</v>
      </c>
      <c r="L6686" s="164">
        <v>0</v>
      </c>
      <c r="M6686" s="16">
        <v>0</v>
      </c>
      <c r="N6686" s="13">
        <v>46215</v>
      </c>
    </row>
    <row r="6687" spans="1:14" x14ac:dyDescent="0.15">
      <c r="A6687" s="163" t="s">
        <v>605</v>
      </c>
      <c r="B6687" s="164">
        <v>10425</v>
      </c>
      <c r="C6687" s="163" t="s">
        <v>399</v>
      </c>
      <c r="D6687" s="164">
        <v>1</v>
      </c>
      <c r="E6687" s="7">
        <v>0</v>
      </c>
      <c r="F6687" s="7">
        <v>0</v>
      </c>
      <c r="G6687" s="7">
        <v>0</v>
      </c>
      <c r="H6687" s="7">
        <v>0</v>
      </c>
      <c r="I6687" s="7">
        <v>0</v>
      </c>
      <c r="J6687" s="7">
        <v>0</v>
      </c>
      <c r="K6687" s="7">
        <v>0</v>
      </c>
      <c r="L6687" s="164">
        <v>0</v>
      </c>
      <c r="M6687" s="16">
        <v>0</v>
      </c>
      <c r="N6687" s="13">
        <v>46215</v>
      </c>
    </row>
    <row r="6688" spans="1:14" x14ac:dyDescent="0.15">
      <c r="A6688" s="163" t="s">
        <v>388</v>
      </c>
      <c r="B6688" s="164">
        <v>10187</v>
      </c>
      <c r="C6688" s="163" t="s">
        <v>98</v>
      </c>
      <c r="D6688" s="164">
        <v>1</v>
      </c>
      <c r="E6688" s="7">
        <v>280</v>
      </c>
      <c r="F6688" s="7">
        <v>0</v>
      </c>
      <c r="G6688" s="7">
        <v>0</v>
      </c>
      <c r="H6688" s="7">
        <v>6.24</v>
      </c>
      <c r="I6688" s="7">
        <v>273.76</v>
      </c>
      <c r="J6688" s="7">
        <v>0</v>
      </c>
      <c r="K6688" s="7">
        <v>273.76</v>
      </c>
      <c r="L6688" s="164">
        <v>1</v>
      </c>
      <c r="M6688" s="16">
        <v>0</v>
      </c>
      <c r="N6688" s="13">
        <v>46215</v>
      </c>
    </row>
    <row r="6689" spans="1:14" x14ac:dyDescent="0.15">
      <c r="A6689" s="163" t="s">
        <v>985</v>
      </c>
      <c r="B6689" s="164">
        <v>10787</v>
      </c>
      <c r="C6689" s="163" t="s">
        <v>98</v>
      </c>
      <c r="D6689" s="164">
        <v>1</v>
      </c>
      <c r="E6689" s="7">
        <v>235</v>
      </c>
      <c r="F6689" s="7">
        <v>0</v>
      </c>
      <c r="G6689" s="7">
        <v>0</v>
      </c>
      <c r="H6689" s="7">
        <v>0</v>
      </c>
      <c r="I6689" s="7">
        <v>235</v>
      </c>
      <c r="J6689" s="7">
        <v>0</v>
      </c>
      <c r="K6689" s="7">
        <v>235</v>
      </c>
      <c r="L6689" s="164">
        <v>1</v>
      </c>
      <c r="M6689" s="16">
        <v>0</v>
      </c>
      <c r="N6689" s="13">
        <v>46216</v>
      </c>
    </row>
    <row r="6690" spans="1:14" x14ac:dyDescent="0.15">
      <c r="A6690" s="163" t="s">
        <v>477</v>
      </c>
      <c r="B6690" s="164">
        <v>10449</v>
      </c>
      <c r="C6690" s="163" t="s">
        <v>38</v>
      </c>
      <c r="D6690" s="164">
        <v>2</v>
      </c>
      <c r="E6690" s="7">
        <v>520</v>
      </c>
      <c r="F6690" s="7">
        <v>0</v>
      </c>
      <c r="G6690" s="7">
        <v>0</v>
      </c>
      <c r="H6690" s="7">
        <v>0</v>
      </c>
      <c r="I6690" s="7">
        <v>520</v>
      </c>
      <c r="J6690" s="7">
        <v>0</v>
      </c>
      <c r="K6690" s="7">
        <v>520</v>
      </c>
      <c r="L6690" s="164">
        <v>1</v>
      </c>
      <c r="M6690" s="16">
        <v>0</v>
      </c>
      <c r="N6690" s="13">
        <v>46216</v>
      </c>
    </row>
    <row r="6691" spans="1:14" x14ac:dyDescent="0.15">
      <c r="A6691" s="163" t="s">
        <v>501</v>
      </c>
      <c r="B6691" s="164">
        <v>10450</v>
      </c>
      <c r="C6691" s="163" t="s">
        <v>38</v>
      </c>
      <c r="D6691" s="164">
        <v>1</v>
      </c>
      <c r="E6691" s="7">
        <v>470</v>
      </c>
      <c r="F6691" s="7">
        <v>0</v>
      </c>
      <c r="G6691" s="7">
        <v>0</v>
      </c>
      <c r="H6691" s="7">
        <v>51.67</v>
      </c>
      <c r="I6691" s="7">
        <v>418.33</v>
      </c>
      <c r="J6691" s="7">
        <v>0</v>
      </c>
      <c r="K6691" s="7">
        <v>418.33</v>
      </c>
      <c r="L6691" s="164">
        <v>1</v>
      </c>
      <c r="M6691" s="16">
        <v>0</v>
      </c>
      <c r="N6691" s="13">
        <v>46216</v>
      </c>
    </row>
    <row r="6692" spans="1:14" x14ac:dyDescent="0.15">
      <c r="A6692" s="163" t="s">
        <v>537</v>
      </c>
      <c r="B6692" s="164">
        <v>10397</v>
      </c>
      <c r="C6692" s="163" t="s">
        <v>32</v>
      </c>
      <c r="D6692" s="164">
        <v>1</v>
      </c>
      <c r="E6692" s="7">
        <v>575</v>
      </c>
      <c r="F6692" s="7">
        <v>0</v>
      </c>
      <c r="G6692" s="7">
        <v>0</v>
      </c>
      <c r="H6692" s="7">
        <v>0</v>
      </c>
      <c r="I6692" s="7">
        <v>575</v>
      </c>
      <c r="J6692" s="7">
        <v>0</v>
      </c>
      <c r="K6692" s="7">
        <v>575</v>
      </c>
      <c r="L6692" s="164">
        <v>1</v>
      </c>
      <c r="M6692" s="16">
        <v>0</v>
      </c>
      <c r="N6692" s="13">
        <v>46216</v>
      </c>
    </row>
    <row r="6693" spans="1:14" x14ac:dyDescent="0.15">
      <c r="A6693" s="163" t="s">
        <v>518</v>
      </c>
      <c r="B6693" s="164">
        <v>10145</v>
      </c>
      <c r="C6693" s="163" t="s">
        <v>519</v>
      </c>
      <c r="D6693" s="164">
        <v>1</v>
      </c>
      <c r="E6693" s="7">
        <v>385</v>
      </c>
      <c r="F6693" s="7">
        <v>0</v>
      </c>
      <c r="G6693" s="7">
        <v>0</v>
      </c>
      <c r="H6693" s="7">
        <v>0</v>
      </c>
      <c r="I6693" s="7">
        <v>385</v>
      </c>
      <c r="J6693" s="7">
        <v>0</v>
      </c>
      <c r="K6693" s="7">
        <v>385</v>
      </c>
      <c r="L6693" s="164">
        <v>1</v>
      </c>
      <c r="M6693" s="16">
        <v>0</v>
      </c>
      <c r="N6693" s="13">
        <v>46216</v>
      </c>
    </row>
    <row r="6694" spans="1:14" x14ac:dyDescent="0.15">
      <c r="A6694" s="163" t="s">
        <v>539</v>
      </c>
      <c r="B6694" s="164">
        <v>10130</v>
      </c>
      <c r="C6694" s="163" t="s">
        <v>483</v>
      </c>
      <c r="D6694" s="164">
        <v>1</v>
      </c>
      <c r="E6694" s="7">
        <v>385</v>
      </c>
      <c r="F6694" s="7">
        <v>0</v>
      </c>
      <c r="G6694" s="7">
        <v>0</v>
      </c>
      <c r="H6694" s="7">
        <v>42.33</v>
      </c>
      <c r="I6694" s="7">
        <v>342.67</v>
      </c>
      <c r="J6694" s="7">
        <v>0</v>
      </c>
      <c r="K6694" s="7">
        <v>342.67</v>
      </c>
      <c r="L6694" s="164">
        <v>1</v>
      </c>
      <c r="M6694" s="16">
        <v>0</v>
      </c>
      <c r="N6694" s="13">
        <v>46216</v>
      </c>
    </row>
    <row r="6695" spans="1:14" x14ac:dyDescent="0.15">
      <c r="A6695" s="163" t="s">
        <v>521</v>
      </c>
      <c r="B6695" s="164">
        <v>10095</v>
      </c>
      <c r="C6695" s="163" t="s">
        <v>483</v>
      </c>
      <c r="D6695" s="164">
        <v>1</v>
      </c>
      <c r="E6695" s="7">
        <v>270</v>
      </c>
      <c r="F6695" s="7">
        <v>0</v>
      </c>
      <c r="G6695" s="7">
        <v>0</v>
      </c>
      <c r="H6695" s="7">
        <v>0</v>
      </c>
      <c r="I6695" s="7">
        <v>270</v>
      </c>
      <c r="J6695" s="7">
        <v>0</v>
      </c>
      <c r="K6695" s="7">
        <v>270</v>
      </c>
      <c r="L6695" s="164">
        <v>1</v>
      </c>
      <c r="M6695" s="16">
        <v>0</v>
      </c>
      <c r="N6695" s="13">
        <v>46216</v>
      </c>
    </row>
    <row r="6696" spans="1:14" x14ac:dyDescent="0.15">
      <c r="A6696" s="163" t="s">
        <v>486</v>
      </c>
      <c r="B6696" s="164">
        <v>10075</v>
      </c>
      <c r="C6696" s="163" t="s">
        <v>481</v>
      </c>
      <c r="D6696" s="164">
        <v>1</v>
      </c>
      <c r="E6696" s="7">
        <v>275</v>
      </c>
      <c r="F6696" s="7">
        <v>0</v>
      </c>
      <c r="G6696" s="7">
        <v>0</v>
      </c>
      <c r="H6696" s="7">
        <v>0</v>
      </c>
      <c r="I6696" s="7">
        <v>275</v>
      </c>
      <c r="J6696" s="7">
        <v>0</v>
      </c>
      <c r="K6696" s="7">
        <v>275</v>
      </c>
      <c r="L6696" s="164">
        <v>1</v>
      </c>
      <c r="M6696" s="16">
        <v>0</v>
      </c>
      <c r="N6696" s="13">
        <v>46216</v>
      </c>
    </row>
    <row r="6697" spans="1:14" x14ac:dyDescent="0.15">
      <c r="A6697" s="163" t="s">
        <v>523</v>
      </c>
      <c r="B6697" s="164">
        <v>10446</v>
      </c>
      <c r="C6697" s="163" t="s">
        <v>99</v>
      </c>
      <c r="D6697" s="164">
        <v>1</v>
      </c>
      <c r="E6697" s="7">
        <v>210</v>
      </c>
      <c r="F6697" s="7">
        <v>0</v>
      </c>
      <c r="G6697" s="7">
        <v>0</v>
      </c>
      <c r="H6697" s="7">
        <v>0</v>
      </c>
      <c r="I6697" s="7">
        <v>210</v>
      </c>
      <c r="J6697" s="7">
        <v>0</v>
      </c>
      <c r="K6697" s="7">
        <v>210</v>
      </c>
      <c r="L6697" s="164">
        <v>1</v>
      </c>
      <c r="M6697" s="16">
        <v>0</v>
      </c>
      <c r="N6697" s="13">
        <v>46216</v>
      </c>
    </row>
    <row r="6698" spans="1:14" x14ac:dyDescent="0.15">
      <c r="A6698" s="163" t="s">
        <v>751</v>
      </c>
      <c r="B6698" s="164">
        <v>10439</v>
      </c>
      <c r="C6698" s="163" t="s">
        <v>99</v>
      </c>
      <c r="D6698" s="164">
        <v>1</v>
      </c>
      <c r="E6698" s="7">
        <v>119</v>
      </c>
      <c r="F6698" s="7">
        <v>0</v>
      </c>
      <c r="G6698" s="7">
        <v>0</v>
      </c>
      <c r="H6698" s="7">
        <v>0</v>
      </c>
      <c r="I6698" s="7">
        <v>119</v>
      </c>
      <c r="J6698" s="7">
        <v>0</v>
      </c>
      <c r="K6698" s="7">
        <v>119</v>
      </c>
      <c r="L6698" s="164">
        <v>1</v>
      </c>
      <c r="M6698" s="16">
        <v>0</v>
      </c>
      <c r="N6698" s="13">
        <v>46216</v>
      </c>
    </row>
    <row r="6699" spans="1:14" x14ac:dyDescent="0.15">
      <c r="A6699" s="163" t="s">
        <v>489</v>
      </c>
      <c r="B6699" s="164">
        <v>10445</v>
      </c>
      <c r="C6699" s="163" t="s">
        <v>99</v>
      </c>
      <c r="D6699" s="164">
        <v>1</v>
      </c>
      <c r="E6699" s="7">
        <v>210</v>
      </c>
      <c r="F6699" s="7">
        <v>0</v>
      </c>
      <c r="G6699" s="7">
        <v>0</v>
      </c>
      <c r="H6699" s="7">
        <v>0</v>
      </c>
      <c r="I6699" s="7">
        <v>210</v>
      </c>
      <c r="J6699" s="7">
        <v>0</v>
      </c>
      <c r="K6699" s="7">
        <v>210</v>
      </c>
      <c r="L6699" s="164">
        <v>1</v>
      </c>
      <c r="M6699" s="16">
        <v>0</v>
      </c>
      <c r="N6699" s="13">
        <v>46216</v>
      </c>
    </row>
    <row r="6700" spans="1:14" x14ac:dyDescent="0.15">
      <c r="A6700" s="163" t="s">
        <v>542</v>
      </c>
      <c r="B6700" s="164">
        <v>10436</v>
      </c>
      <c r="C6700" s="163" t="s">
        <v>99</v>
      </c>
      <c r="D6700" s="164">
        <v>2</v>
      </c>
      <c r="E6700" s="7">
        <v>90</v>
      </c>
      <c r="F6700" s="7">
        <v>0</v>
      </c>
      <c r="G6700" s="7">
        <v>0</v>
      </c>
      <c r="H6700" s="7">
        <v>8.3699999999999992</v>
      </c>
      <c r="I6700" s="7">
        <v>81.63</v>
      </c>
      <c r="J6700" s="7">
        <v>0</v>
      </c>
      <c r="K6700" s="7">
        <v>81.63</v>
      </c>
      <c r="L6700" s="164">
        <v>1</v>
      </c>
      <c r="M6700" s="16">
        <v>0</v>
      </c>
      <c r="N6700" s="13">
        <v>46216</v>
      </c>
    </row>
    <row r="6701" spans="1:14" x14ac:dyDescent="0.15">
      <c r="A6701" s="163" t="s">
        <v>626</v>
      </c>
      <c r="B6701" s="164">
        <v>10471</v>
      </c>
      <c r="C6701" s="163" t="s">
        <v>5</v>
      </c>
      <c r="D6701" s="164">
        <v>1</v>
      </c>
      <c r="E6701" s="7">
        <v>525</v>
      </c>
      <c r="F6701" s="7">
        <v>0</v>
      </c>
      <c r="G6701" s="7">
        <v>0</v>
      </c>
      <c r="H6701" s="7">
        <v>0</v>
      </c>
      <c r="I6701" s="7">
        <v>525</v>
      </c>
      <c r="J6701" s="7">
        <v>0</v>
      </c>
      <c r="K6701" s="7">
        <v>525</v>
      </c>
      <c r="L6701" s="164">
        <v>1</v>
      </c>
      <c r="M6701" s="16">
        <v>0</v>
      </c>
      <c r="N6701" s="13">
        <v>46216</v>
      </c>
    </row>
    <row r="6702" spans="1:14" x14ac:dyDescent="0.15">
      <c r="A6702" s="163" t="s">
        <v>752</v>
      </c>
      <c r="B6702" s="164">
        <v>10669</v>
      </c>
      <c r="C6702" s="163" t="s">
        <v>462</v>
      </c>
      <c r="D6702" s="164">
        <v>1</v>
      </c>
      <c r="E6702" s="7">
        <v>315</v>
      </c>
      <c r="F6702" s="7">
        <v>0</v>
      </c>
      <c r="G6702" s="7">
        <v>0</v>
      </c>
      <c r="H6702" s="7">
        <v>0</v>
      </c>
      <c r="I6702" s="7">
        <v>315</v>
      </c>
      <c r="J6702" s="7">
        <v>0</v>
      </c>
      <c r="K6702" s="7">
        <v>315</v>
      </c>
      <c r="L6702" s="164">
        <v>1</v>
      </c>
      <c r="M6702" s="16">
        <v>0</v>
      </c>
      <c r="N6702" s="13">
        <v>46216</v>
      </c>
    </row>
    <row r="6703" spans="1:14" x14ac:dyDescent="0.15">
      <c r="A6703" s="163" t="s">
        <v>493</v>
      </c>
      <c r="B6703" s="164">
        <v>10264</v>
      </c>
      <c r="C6703" s="163" t="s">
        <v>9</v>
      </c>
      <c r="D6703" s="164">
        <v>5</v>
      </c>
      <c r="E6703" s="7">
        <v>950</v>
      </c>
      <c r="F6703" s="7">
        <v>0</v>
      </c>
      <c r="G6703" s="7">
        <v>0</v>
      </c>
      <c r="H6703" s="7">
        <v>38</v>
      </c>
      <c r="I6703" s="7">
        <v>912</v>
      </c>
      <c r="J6703" s="7">
        <v>0</v>
      </c>
      <c r="K6703" s="7">
        <v>912</v>
      </c>
      <c r="L6703" s="164">
        <v>1</v>
      </c>
      <c r="M6703" s="16">
        <v>0</v>
      </c>
      <c r="N6703" s="13">
        <v>46216</v>
      </c>
    </row>
    <row r="6704" spans="1:14" x14ac:dyDescent="0.15">
      <c r="A6704" s="163" t="s">
        <v>587</v>
      </c>
      <c r="B6704" s="164">
        <v>10381</v>
      </c>
      <c r="C6704" s="163" t="s">
        <v>9</v>
      </c>
      <c r="D6704" s="164">
        <v>1</v>
      </c>
      <c r="E6704" s="7">
        <v>225</v>
      </c>
      <c r="F6704" s="7">
        <v>0</v>
      </c>
      <c r="G6704" s="7">
        <v>0</v>
      </c>
      <c r="H6704" s="7">
        <v>20.92</v>
      </c>
      <c r="I6704" s="7">
        <v>204.08</v>
      </c>
      <c r="J6704" s="7">
        <v>0</v>
      </c>
      <c r="K6704" s="7">
        <v>204.08</v>
      </c>
      <c r="L6704" s="164">
        <v>1</v>
      </c>
      <c r="M6704" s="16">
        <v>0</v>
      </c>
      <c r="N6704" s="13">
        <v>46216</v>
      </c>
    </row>
    <row r="6705" spans="1:14" x14ac:dyDescent="0.15">
      <c r="A6705" s="163" t="s">
        <v>587</v>
      </c>
      <c r="B6705" s="164">
        <v>10769</v>
      </c>
      <c r="C6705" s="163" t="s">
        <v>462</v>
      </c>
      <c r="D6705" s="164">
        <v>1</v>
      </c>
      <c r="E6705" s="7">
        <v>265</v>
      </c>
      <c r="F6705" s="7">
        <v>0</v>
      </c>
      <c r="G6705" s="7">
        <v>0</v>
      </c>
      <c r="H6705" s="7">
        <v>0</v>
      </c>
      <c r="I6705" s="7">
        <v>265</v>
      </c>
      <c r="J6705" s="7">
        <v>0</v>
      </c>
      <c r="K6705" s="7">
        <v>265</v>
      </c>
      <c r="L6705" s="164">
        <v>1</v>
      </c>
      <c r="M6705" s="16">
        <v>0</v>
      </c>
      <c r="N6705" s="13">
        <v>46216</v>
      </c>
    </row>
    <row r="6706" spans="1:14" x14ac:dyDescent="0.15">
      <c r="A6706" s="163" t="s">
        <v>805</v>
      </c>
      <c r="B6706" s="164">
        <v>10376</v>
      </c>
      <c r="C6706" s="163" t="s">
        <v>9</v>
      </c>
      <c r="D6706" s="164">
        <v>1</v>
      </c>
      <c r="E6706" s="7">
        <v>330</v>
      </c>
      <c r="F6706" s="7">
        <v>0</v>
      </c>
      <c r="G6706" s="7">
        <v>0</v>
      </c>
      <c r="H6706" s="7">
        <v>0</v>
      </c>
      <c r="I6706" s="7">
        <v>330</v>
      </c>
      <c r="J6706" s="7">
        <v>0</v>
      </c>
      <c r="K6706" s="7">
        <v>330</v>
      </c>
      <c r="L6706" s="164">
        <v>1</v>
      </c>
      <c r="M6706" s="16">
        <v>0</v>
      </c>
      <c r="N6706" s="13">
        <v>46216</v>
      </c>
    </row>
    <row r="6707" spans="1:14" x14ac:dyDescent="0.15">
      <c r="A6707" s="163" t="s">
        <v>825</v>
      </c>
      <c r="B6707" s="164">
        <v>10378</v>
      </c>
      <c r="C6707" s="163" t="s">
        <v>9</v>
      </c>
      <c r="D6707" s="164">
        <v>1</v>
      </c>
      <c r="E6707" s="7">
        <v>285</v>
      </c>
      <c r="F6707" s="7">
        <v>0</v>
      </c>
      <c r="G6707" s="7">
        <v>0</v>
      </c>
      <c r="H6707" s="7">
        <v>26.49</v>
      </c>
      <c r="I6707" s="7">
        <v>258.51</v>
      </c>
      <c r="J6707" s="7">
        <v>0</v>
      </c>
      <c r="K6707" s="7">
        <v>258.51</v>
      </c>
      <c r="L6707" s="164">
        <v>1</v>
      </c>
      <c r="M6707" s="16">
        <v>0</v>
      </c>
      <c r="N6707" s="13">
        <v>46216</v>
      </c>
    </row>
    <row r="6708" spans="1:14" x14ac:dyDescent="0.15">
      <c r="A6708" s="163" t="s">
        <v>527</v>
      </c>
      <c r="B6708" s="164">
        <v>10382</v>
      </c>
      <c r="C6708" s="163" t="s">
        <v>9</v>
      </c>
      <c r="D6708" s="164">
        <v>1</v>
      </c>
      <c r="E6708" s="7">
        <v>235</v>
      </c>
      <c r="F6708" s="7">
        <v>0</v>
      </c>
      <c r="G6708" s="7">
        <v>0</v>
      </c>
      <c r="H6708" s="7">
        <v>0</v>
      </c>
      <c r="I6708" s="7">
        <v>235</v>
      </c>
      <c r="J6708" s="7">
        <v>0</v>
      </c>
      <c r="K6708" s="7">
        <v>235</v>
      </c>
      <c r="L6708" s="164">
        <v>1</v>
      </c>
      <c r="M6708" s="16">
        <v>0</v>
      </c>
      <c r="N6708" s="13">
        <v>46216</v>
      </c>
    </row>
    <row r="6709" spans="1:14" x14ac:dyDescent="0.15">
      <c r="A6709" s="163" t="s">
        <v>802</v>
      </c>
      <c r="B6709" s="164">
        <v>10365</v>
      </c>
      <c r="C6709" s="163" t="s">
        <v>9</v>
      </c>
      <c r="D6709" s="164">
        <v>1</v>
      </c>
      <c r="E6709" s="7">
        <v>320</v>
      </c>
      <c r="F6709" s="7">
        <v>0</v>
      </c>
      <c r="G6709" s="7">
        <v>0</v>
      </c>
      <c r="H6709" s="7">
        <v>29.75</v>
      </c>
      <c r="I6709" s="7">
        <v>290.25</v>
      </c>
      <c r="J6709" s="7">
        <v>0</v>
      </c>
      <c r="K6709" s="7">
        <v>290.25</v>
      </c>
      <c r="L6709" s="164">
        <v>1</v>
      </c>
      <c r="M6709" s="16">
        <v>0</v>
      </c>
      <c r="N6709" s="13">
        <v>46216</v>
      </c>
    </row>
    <row r="6710" spans="1:14" x14ac:dyDescent="0.15">
      <c r="A6710" s="163" t="s">
        <v>955</v>
      </c>
      <c r="B6710" s="164">
        <v>10749</v>
      </c>
      <c r="C6710" s="163" t="s">
        <v>948</v>
      </c>
      <c r="D6710" s="164">
        <v>1</v>
      </c>
      <c r="E6710" s="7">
        <v>179</v>
      </c>
      <c r="F6710" s="7">
        <v>0</v>
      </c>
      <c r="G6710" s="7">
        <v>0</v>
      </c>
      <c r="H6710" s="7">
        <v>0</v>
      </c>
      <c r="I6710" s="7">
        <v>179</v>
      </c>
      <c r="J6710" s="7">
        <v>0</v>
      </c>
      <c r="K6710" s="7">
        <v>179</v>
      </c>
      <c r="L6710" s="164">
        <v>1</v>
      </c>
      <c r="M6710" s="16">
        <v>0</v>
      </c>
      <c r="N6710" s="13">
        <v>46216</v>
      </c>
    </row>
    <row r="6711" spans="1:14" x14ac:dyDescent="0.15">
      <c r="A6711" s="163" t="s">
        <v>947</v>
      </c>
      <c r="B6711" s="164">
        <v>10923</v>
      </c>
      <c r="C6711" s="163" t="s">
        <v>948</v>
      </c>
      <c r="D6711" s="164">
        <v>1</v>
      </c>
      <c r="E6711" s="7">
        <v>159</v>
      </c>
      <c r="F6711" s="7">
        <v>0</v>
      </c>
      <c r="G6711" s="7">
        <v>0</v>
      </c>
      <c r="H6711" s="7">
        <v>0</v>
      </c>
      <c r="I6711" s="7">
        <v>159</v>
      </c>
      <c r="J6711" s="7">
        <v>0</v>
      </c>
      <c r="K6711" s="7">
        <v>159</v>
      </c>
      <c r="L6711" s="164">
        <v>1</v>
      </c>
      <c r="M6711" s="16">
        <v>0</v>
      </c>
      <c r="N6711" s="13">
        <v>46216</v>
      </c>
    </row>
    <row r="6712" spans="1:14" x14ac:dyDescent="0.15">
      <c r="A6712" s="163" t="s">
        <v>950</v>
      </c>
      <c r="B6712" s="164">
        <v>10746</v>
      </c>
      <c r="C6712" s="163" t="s">
        <v>948</v>
      </c>
      <c r="D6712" s="164">
        <v>1</v>
      </c>
      <c r="E6712" s="7">
        <v>209</v>
      </c>
      <c r="F6712" s="7">
        <v>0</v>
      </c>
      <c r="G6712" s="7">
        <v>0</v>
      </c>
      <c r="H6712" s="7">
        <v>0</v>
      </c>
      <c r="I6712" s="7">
        <v>209</v>
      </c>
      <c r="J6712" s="7">
        <v>0</v>
      </c>
      <c r="K6712" s="7">
        <v>209</v>
      </c>
      <c r="L6712" s="164">
        <v>1</v>
      </c>
      <c r="M6712" s="16">
        <v>0</v>
      </c>
      <c r="N6712" s="13">
        <v>46216</v>
      </c>
    </row>
    <row r="6713" spans="1:14" x14ac:dyDescent="0.15">
      <c r="A6713" s="163" t="s">
        <v>495</v>
      </c>
      <c r="B6713" s="164">
        <v>10354</v>
      </c>
      <c r="C6713" s="163" t="s">
        <v>19</v>
      </c>
      <c r="D6713" s="164">
        <v>2</v>
      </c>
      <c r="E6713" s="7">
        <v>700</v>
      </c>
      <c r="F6713" s="7">
        <v>0</v>
      </c>
      <c r="G6713" s="7">
        <v>0</v>
      </c>
      <c r="H6713" s="7">
        <v>0</v>
      </c>
      <c r="I6713" s="7">
        <v>700</v>
      </c>
      <c r="J6713" s="7">
        <v>0</v>
      </c>
      <c r="K6713" s="7">
        <v>700</v>
      </c>
      <c r="L6713" s="164">
        <v>1</v>
      </c>
      <c r="M6713" s="16">
        <v>0</v>
      </c>
      <c r="N6713" s="13">
        <v>46216</v>
      </c>
    </row>
    <row r="6714" spans="1:14" x14ac:dyDescent="0.15">
      <c r="A6714" s="163" t="s">
        <v>497</v>
      </c>
      <c r="B6714" s="164">
        <v>10359</v>
      </c>
      <c r="C6714" s="163" t="s">
        <v>19</v>
      </c>
      <c r="D6714" s="164">
        <v>1</v>
      </c>
      <c r="E6714" s="7">
        <v>385</v>
      </c>
      <c r="F6714" s="7">
        <v>0</v>
      </c>
      <c r="G6714" s="7">
        <v>0</v>
      </c>
      <c r="H6714" s="7">
        <v>0</v>
      </c>
      <c r="I6714" s="7">
        <v>385</v>
      </c>
      <c r="J6714" s="7">
        <v>0</v>
      </c>
      <c r="K6714" s="7">
        <v>385</v>
      </c>
      <c r="L6714" s="164">
        <v>1</v>
      </c>
      <c r="M6714" s="16">
        <v>0</v>
      </c>
      <c r="N6714" s="13">
        <v>46216</v>
      </c>
    </row>
    <row r="6715" spans="1:14" x14ac:dyDescent="0.15">
      <c r="A6715" s="163" t="s">
        <v>498</v>
      </c>
      <c r="B6715" s="164">
        <v>10356</v>
      </c>
      <c r="C6715" s="163" t="s">
        <v>19</v>
      </c>
      <c r="D6715" s="164">
        <v>1</v>
      </c>
      <c r="E6715" s="7">
        <v>360</v>
      </c>
      <c r="F6715" s="7">
        <v>0</v>
      </c>
      <c r="G6715" s="7">
        <v>0</v>
      </c>
      <c r="H6715" s="7">
        <v>33.47</v>
      </c>
      <c r="I6715" s="7">
        <v>326.52999999999997</v>
      </c>
      <c r="J6715" s="7">
        <v>0</v>
      </c>
      <c r="K6715" s="7">
        <v>326.52999999999997</v>
      </c>
      <c r="L6715" s="164">
        <v>1</v>
      </c>
      <c r="M6715" s="16">
        <v>0</v>
      </c>
      <c r="N6715" s="13">
        <v>46216</v>
      </c>
    </row>
    <row r="6716" spans="1:14" x14ac:dyDescent="0.15">
      <c r="A6716" s="163" t="s">
        <v>862</v>
      </c>
      <c r="B6716" s="164">
        <v>10659</v>
      </c>
      <c r="C6716" s="163" t="s">
        <v>462</v>
      </c>
      <c r="D6716" s="164">
        <v>1</v>
      </c>
      <c r="E6716" s="7">
        <v>415</v>
      </c>
      <c r="F6716" s="7">
        <v>0</v>
      </c>
      <c r="G6716" s="7">
        <v>0</v>
      </c>
      <c r="H6716" s="7">
        <v>0</v>
      </c>
      <c r="I6716" s="7">
        <v>415</v>
      </c>
      <c r="J6716" s="7">
        <v>0</v>
      </c>
      <c r="K6716" s="7">
        <v>415</v>
      </c>
      <c r="L6716" s="164">
        <v>1</v>
      </c>
      <c r="M6716" s="16">
        <v>0</v>
      </c>
      <c r="N6716" s="13">
        <v>46216</v>
      </c>
    </row>
    <row r="6717" spans="1:14" x14ac:dyDescent="0.15">
      <c r="A6717" s="163" t="s">
        <v>563</v>
      </c>
      <c r="B6717" s="164">
        <v>10432</v>
      </c>
      <c r="C6717" s="163" t="s">
        <v>13</v>
      </c>
      <c r="D6717" s="164">
        <v>1</v>
      </c>
      <c r="E6717" s="7">
        <v>315</v>
      </c>
      <c r="F6717" s="7">
        <v>0</v>
      </c>
      <c r="G6717" s="7">
        <v>0</v>
      </c>
      <c r="H6717" s="7">
        <v>0</v>
      </c>
      <c r="I6717" s="7">
        <v>315</v>
      </c>
      <c r="J6717" s="7">
        <v>0</v>
      </c>
      <c r="K6717" s="7">
        <v>315</v>
      </c>
      <c r="L6717" s="164">
        <v>1</v>
      </c>
      <c r="M6717" s="16">
        <v>0</v>
      </c>
      <c r="N6717" s="13">
        <v>46216</v>
      </c>
    </row>
    <row r="6718" spans="1:14" x14ac:dyDescent="0.15">
      <c r="A6718" s="163" t="s">
        <v>565</v>
      </c>
      <c r="B6718" s="164">
        <v>10403</v>
      </c>
      <c r="C6718" s="163" t="s">
        <v>35</v>
      </c>
      <c r="D6718" s="164">
        <v>1</v>
      </c>
      <c r="E6718" s="7">
        <v>345</v>
      </c>
      <c r="F6718" s="7">
        <v>0</v>
      </c>
      <c r="G6718" s="7">
        <v>0</v>
      </c>
      <c r="H6718" s="7">
        <v>0</v>
      </c>
      <c r="I6718" s="7">
        <v>345</v>
      </c>
      <c r="J6718" s="7">
        <v>0</v>
      </c>
      <c r="K6718" s="7">
        <v>345</v>
      </c>
      <c r="L6718" s="164">
        <v>1</v>
      </c>
      <c r="M6718" s="16">
        <v>0</v>
      </c>
      <c r="N6718" s="13">
        <v>46216</v>
      </c>
    </row>
    <row r="6719" spans="1:14" x14ac:dyDescent="0.15">
      <c r="A6719" s="163" t="s">
        <v>762</v>
      </c>
      <c r="B6719" s="164">
        <v>10510</v>
      </c>
      <c r="C6719" s="163" t="s">
        <v>462</v>
      </c>
      <c r="D6719" s="164">
        <v>1</v>
      </c>
      <c r="E6719" s="7">
        <v>655</v>
      </c>
      <c r="F6719" s="7">
        <v>0</v>
      </c>
      <c r="G6719" s="7">
        <v>0</v>
      </c>
      <c r="H6719" s="7">
        <v>0</v>
      </c>
      <c r="I6719" s="7">
        <v>655</v>
      </c>
      <c r="J6719" s="7">
        <v>0</v>
      </c>
      <c r="K6719" s="7">
        <v>655</v>
      </c>
      <c r="L6719" s="164">
        <v>1</v>
      </c>
      <c r="M6719" s="16">
        <v>0</v>
      </c>
      <c r="N6719" s="13">
        <v>46216</v>
      </c>
    </row>
    <row r="6720" spans="1:14" x14ac:dyDescent="0.15">
      <c r="A6720" s="163" t="s">
        <v>985</v>
      </c>
      <c r="B6720" s="164">
        <v>10787</v>
      </c>
      <c r="C6720" s="163" t="s">
        <v>98</v>
      </c>
      <c r="D6720" s="164">
        <v>1</v>
      </c>
      <c r="E6720" s="7">
        <v>235</v>
      </c>
      <c r="F6720" s="7">
        <v>0</v>
      </c>
      <c r="G6720" s="7">
        <v>0</v>
      </c>
      <c r="H6720" s="7">
        <v>0</v>
      </c>
      <c r="I6720" s="7">
        <v>235</v>
      </c>
      <c r="J6720" s="7">
        <v>0</v>
      </c>
      <c r="K6720" s="7">
        <v>235</v>
      </c>
      <c r="L6720" s="164">
        <v>1</v>
      </c>
      <c r="M6720" s="16">
        <v>0</v>
      </c>
      <c r="N6720" s="13">
        <v>46217</v>
      </c>
    </row>
    <row r="6721" spans="1:14" x14ac:dyDescent="0.15">
      <c r="A6721" s="163" t="s">
        <v>477</v>
      </c>
      <c r="B6721" s="164">
        <v>10449</v>
      </c>
      <c r="C6721" s="163" t="s">
        <v>38</v>
      </c>
      <c r="D6721" s="164">
        <v>1</v>
      </c>
      <c r="E6721" s="7">
        <v>260</v>
      </c>
      <c r="F6721" s="7">
        <v>0</v>
      </c>
      <c r="G6721" s="7">
        <v>0</v>
      </c>
      <c r="H6721" s="7">
        <v>0</v>
      </c>
      <c r="I6721" s="7">
        <v>260</v>
      </c>
      <c r="J6721" s="7">
        <v>0</v>
      </c>
      <c r="K6721" s="7">
        <v>260</v>
      </c>
      <c r="L6721" s="164">
        <v>1</v>
      </c>
      <c r="M6721" s="16">
        <v>0</v>
      </c>
      <c r="N6721" s="13">
        <v>46217</v>
      </c>
    </row>
    <row r="6722" spans="1:14" x14ac:dyDescent="0.15">
      <c r="A6722" s="163" t="s">
        <v>957</v>
      </c>
      <c r="B6722" s="164">
        <v>10494</v>
      </c>
      <c r="C6722" s="163" t="s">
        <v>38</v>
      </c>
      <c r="D6722" s="164">
        <v>4</v>
      </c>
      <c r="E6722" s="7">
        <v>152</v>
      </c>
      <c r="F6722" s="7">
        <v>0</v>
      </c>
      <c r="G6722" s="7">
        <v>0</v>
      </c>
      <c r="H6722" s="7">
        <v>5.86</v>
      </c>
      <c r="I6722" s="7">
        <v>146.13999999999999</v>
      </c>
      <c r="J6722" s="7">
        <v>0</v>
      </c>
      <c r="K6722" s="7">
        <v>146.13999999999999</v>
      </c>
      <c r="L6722" s="164">
        <v>1</v>
      </c>
      <c r="M6722" s="16">
        <v>0</v>
      </c>
      <c r="N6722" s="13">
        <v>46217</v>
      </c>
    </row>
    <row r="6723" spans="1:14" x14ac:dyDescent="0.15">
      <c r="A6723" s="163" t="s">
        <v>986</v>
      </c>
      <c r="B6723" s="164">
        <v>10613</v>
      </c>
      <c r="C6723" s="163" t="s">
        <v>712</v>
      </c>
      <c r="D6723" s="164">
        <v>1</v>
      </c>
      <c r="E6723" s="7">
        <v>235</v>
      </c>
      <c r="F6723" s="7">
        <v>0</v>
      </c>
      <c r="G6723" s="7">
        <v>0</v>
      </c>
      <c r="H6723" s="7">
        <v>0</v>
      </c>
      <c r="I6723" s="7">
        <v>235</v>
      </c>
      <c r="J6723" s="7">
        <v>0</v>
      </c>
      <c r="K6723" s="7">
        <v>235</v>
      </c>
      <c r="L6723" s="164">
        <v>1</v>
      </c>
      <c r="M6723" s="16">
        <v>0</v>
      </c>
      <c r="N6723" s="13">
        <v>46217</v>
      </c>
    </row>
    <row r="6724" spans="1:14" x14ac:dyDescent="0.15">
      <c r="A6724" s="163" t="s">
        <v>680</v>
      </c>
      <c r="B6724" s="164">
        <v>10152</v>
      </c>
      <c r="C6724" s="163" t="s">
        <v>519</v>
      </c>
      <c r="D6724" s="164">
        <v>1</v>
      </c>
      <c r="E6724" s="7">
        <v>350</v>
      </c>
      <c r="F6724" s="7">
        <v>0</v>
      </c>
      <c r="G6724" s="7">
        <v>0</v>
      </c>
      <c r="H6724" s="7">
        <v>0</v>
      </c>
      <c r="I6724" s="7">
        <v>350</v>
      </c>
      <c r="J6724" s="7">
        <v>0</v>
      </c>
      <c r="K6724" s="7">
        <v>350</v>
      </c>
      <c r="L6724" s="164">
        <v>1</v>
      </c>
      <c r="M6724" s="16">
        <v>0</v>
      </c>
      <c r="N6724" s="13">
        <v>46217</v>
      </c>
    </row>
    <row r="6725" spans="1:14" x14ac:dyDescent="0.15">
      <c r="A6725" s="163" t="s">
        <v>517</v>
      </c>
      <c r="B6725" s="164">
        <v>10070</v>
      </c>
      <c r="C6725" s="163" t="s">
        <v>481</v>
      </c>
      <c r="D6725" s="164">
        <v>1</v>
      </c>
      <c r="E6725" s="7">
        <v>275</v>
      </c>
      <c r="F6725" s="7">
        <v>0</v>
      </c>
      <c r="G6725" s="7">
        <v>0</v>
      </c>
      <c r="H6725" s="7">
        <v>34.85</v>
      </c>
      <c r="I6725" s="7">
        <v>240.15</v>
      </c>
      <c r="J6725" s="7">
        <v>0</v>
      </c>
      <c r="K6725" s="7">
        <v>240.15</v>
      </c>
      <c r="L6725" s="164">
        <v>1</v>
      </c>
      <c r="M6725" s="16">
        <v>0</v>
      </c>
      <c r="N6725" s="13">
        <v>46217</v>
      </c>
    </row>
    <row r="6726" spans="1:14" x14ac:dyDescent="0.15">
      <c r="A6726" s="163" t="s">
        <v>503</v>
      </c>
      <c r="B6726" s="164">
        <v>10044</v>
      </c>
      <c r="C6726" s="163" t="s">
        <v>481</v>
      </c>
      <c r="D6726" s="164">
        <v>1</v>
      </c>
      <c r="E6726" s="7">
        <v>275</v>
      </c>
      <c r="F6726" s="7">
        <v>0</v>
      </c>
      <c r="G6726" s="7">
        <v>0</v>
      </c>
      <c r="H6726" s="7">
        <v>55</v>
      </c>
      <c r="I6726" s="7">
        <v>220</v>
      </c>
      <c r="J6726" s="7">
        <v>0</v>
      </c>
      <c r="K6726" s="7">
        <v>220</v>
      </c>
      <c r="L6726" s="164">
        <v>1</v>
      </c>
      <c r="M6726" s="16">
        <v>0</v>
      </c>
      <c r="N6726" s="13">
        <v>46217</v>
      </c>
    </row>
    <row r="6727" spans="1:14" x14ac:dyDescent="0.15">
      <c r="A6727" s="163" t="s">
        <v>656</v>
      </c>
      <c r="B6727" s="164">
        <v>10652</v>
      </c>
      <c r="C6727" s="163" t="s">
        <v>483</v>
      </c>
      <c r="D6727" s="164">
        <v>1</v>
      </c>
      <c r="E6727" s="7">
        <v>315</v>
      </c>
      <c r="F6727" s="7">
        <v>0</v>
      </c>
      <c r="G6727" s="7">
        <v>0</v>
      </c>
      <c r="H6727" s="7">
        <v>0</v>
      </c>
      <c r="I6727" s="7">
        <v>315</v>
      </c>
      <c r="J6727" s="7">
        <v>0</v>
      </c>
      <c r="K6727" s="7">
        <v>315</v>
      </c>
      <c r="L6727" s="164">
        <v>1</v>
      </c>
      <c r="M6727" s="16">
        <v>0</v>
      </c>
      <c r="N6727" s="13">
        <v>46217</v>
      </c>
    </row>
    <row r="6728" spans="1:14" x14ac:dyDescent="0.15">
      <c r="A6728" s="163" t="s">
        <v>577</v>
      </c>
      <c r="B6728" s="164">
        <v>10097</v>
      </c>
      <c r="C6728" s="163" t="s">
        <v>483</v>
      </c>
      <c r="D6728" s="164">
        <v>1</v>
      </c>
      <c r="E6728" s="7">
        <v>355</v>
      </c>
      <c r="F6728" s="7">
        <v>0</v>
      </c>
      <c r="G6728" s="7">
        <v>0</v>
      </c>
      <c r="H6728" s="7">
        <v>0</v>
      </c>
      <c r="I6728" s="7">
        <v>355</v>
      </c>
      <c r="J6728" s="7">
        <v>0</v>
      </c>
      <c r="K6728" s="7">
        <v>355</v>
      </c>
      <c r="L6728" s="164">
        <v>1</v>
      </c>
      <c r="M6728" s="16">
        <v>0</v>
      </c>
      <c r="N6728" s="13">
        <v>46217</v>
      </c>
    </row>
    <row r="6729" spans="1:14" x14ac:dyDescent="0.15">
      <c r="A6729" s="163" t="s">
        <v>522</v>
      </c>
      <c r="B6729" s="164">
        <v>10055</v>
      </c>
      <c r="C6729" s="163" t="s">
        <v>481</v>
      </c>
      <c r="D6729" s="164">
        <v>1</v>
      </c>
      <c r="E6729" s="7">
        <v>275</v>
      </c>
      <c r="F6729" s="7">
        <v>0</v>
      </c>
      <c r="G6729" s="7">
        <v>0</v>
      </c>
      <c r="H6729" s="7">
        <v>0</v>
      </c>
      <c r="I6729" s="7">
        <v>275</v>
      </c>
      <c r="J6729" s="7">
        <v>0</v>
      </c>
      <c r="K6729" s="7">
        <v>275</v>
      </c>
      <c r="L6729" s="164">
        <v>1</v>
      </c>
      <c r="M6729" s="16">
        <v>0</v>
      </c>
      <c r="N6729" s="13">
        <v>46217</v>
      </c>
    </row>
    <row r="6730" spans="1:14" x14ac:dyDescent="0.15">
      <c r="A6730" s="163" t="s">
        <v>487</v>
      </c>
      <c r="B6730" s="164">
        <v>10442</v>
      </c>
      <c r="C6730" s="163" t="s">
        <v>99</v>
      </c>
      <c r="D6730" s="164">
        <v>2</v>
      </c>
      <c r="E6730" s="7">
        <v>176</v>
      </c>
      <c r="F6730" s="7">
        <v>0</v>
      </c>
      <c r="G6730" s="7">
        <v>0</v>
      </c>
      <c r="H6730" s="7">
        <v>13.58</v>
      </c>
      <c r="I6730" s="7">
        <v>162.41999999999999</v>
      </c>
      <c r="J6730" s="7">
        <v>0</v>
      </c>
      <c r="K6730" s="7">
        <v>162.41999999999999</v>
      </c>
      <c r="L6730" s="164">
        <v>1</v>
      </c>
      <c r="M6730" s="16">
        <v>0</v>
      </c>
      <c r="N6730" s="13">
        <v>46217</v>
      </c>
    </row>
    <row r="6731" spans="1:14" x14ac:dyDescent="0.15">
      <c r="A6731" s="163" t="s">
        <v>523</v>
      </c>
      <c r="B6731" s="164">
        <v>10446</v>
      </c>
      <c r="C6731" s="163" t="s">
        <v>99</v>
      </c>
      <c r="D6731" s="164">
        <v>2</v>
      </c>
      <c r="E6731" s="7">
        <v>420</v>
      </c>
      <c r="F6731" s="7">
        <v>0</v>
      </c>
      <c r="G6731" s="7">
        <v>0</v>
      </c>
      <c r="H6731" s="7">
        <v>0</v>
      </c>
      <c r="I6731" s="7">
        <v>420</v>
      </c>
      <c r="J6731" s="7">
        <v>0</v>
      </c>
      <c r="K6731" s="7">
        <v>420</v>
      </c>
      <c r="L6731" s="164">
        <v>1</v>
      </c>
      <c r="M6731" s="16">
        <v>0</v>
      </c>
      <c r="N6731" s="13">
        <v>46217</v>
      </c>
    </row>
    <row r="6732" spans="1:14" x14ac:dyDescent="0.15">
      <c r="A6732" s="163" t="s">
        <v>524</v>
      </c>
      <c r="B6732" s="164">
        <v>10443</v>
      </c>
      <c r="C6732" s="163" t="s">
        <v>99</v>
      </c>
      <c r="D6732" s="164">
        <v>1</v>
      </c>
      <c r="E6732" s="7">
        <v>75</v>
      </c>
      <c r="F6732" s="7">
        <v>0</v>
      </c>
      <c r="G6732" s="7">
        <v>0</v>
      </c>
      <c r="H6732" s="7">
        <v>0</v>
      </c>
      <c r="I6732" s="7">
        <v>75</v>
      </c>
      <c r="J6732" s="7">
        <v>0</v>
      </c>
      <c r="K6732" s="7">
        <v>75</v>
      </c>
      <c r="L6732" s="164">
        <v>1</v>
      </c>
      <c r="M6732" s="16">
        <v>0</v>
      </c>
      <c r="N6732" s="13">
        <v>46217</v>
      </c>
    </row>
    <row r="6733" spans="1:14" x14ac:dyDescent="0.15">
      <c r="A6733" s="163" t="s">
        <v>488</v>
      </c>
      <c r="B6733" s="164">
        <v>10440</v>
      </c>
      <c r="C6733" s="163" t="s">
        <v>99</v>
      </c>
      <c r="D6733" s="164">
        <v>2</v>
      </c>
      <c r="E6733" s="7">
        <v>176</v>
      </c>
      <c r="F6733" s="7">
        <v>0</v>
      </c>
      <c r="G6733" s="7">
        <v>0</v>
      </c>
      <c r="H6733" s="7">
        <v>0</v>
      </c>
      <c r="I6733" s="7">
        <v>176</v>
      </c>
      <c r="J6733" s="7">
        <v>0</v>
      </c>
      <c r="K6733" s="7">
        <v>176</v>
      </c>
      <c r="L6733" s="164">
        <v>1</v>
      </c>
      <c r="M6733" s="16">
        <v>0</v>
      </c>
      <c r="N6733" s="13">
        <v>46217</v>
      </c>
    </row>
    <row r="6734" spans="1:14" x14ac:dyDescent="0.15">
      <c r="A6734" s="163" t="s">
        <v>585</v>
      </c>
      <c r="B6734" s="164">
        <v>10441</v>
      </c>
      <c r="C6734" s="163" t="s">
        <v>99</v>
      </c>
      <c r="D6734" s="164">
        <v>1</v>
      </c>
      <c r="E6734" s="7">
        <v>250</v>
      </c>
      <c r="F6734" s="7">
        <v>0</v>
      </c>
      <c r="G6734" s="7">
        <v>0</v>
      </c>
      <c r="H6734" s="7">
        <v>0</v>
      </c>
      <c r="I6734" s="7">
        <v>250</v>
      </c>
      <c r="J6734" s="7">
        <v>0</v>
      </c>
      <c r="K6734" s="7">
        <v>250</v>
      </c>
      <c r="L6734" s="164">
        <v>1</v>
      </c>
      <c r="M6734" s="16">
        <v>0</v>
      </c>
      <c r="N6734" s="13">
        <v>46217</v>
      </c>
    </row>
    <row r="6735" spans="1:14" x14ac:dyDescent="0.15">
      <c r="A6735" s="163" t="s">
        <v>555</v>
      </c>
      <c r="B6735" s="164">
        <v>10473</v>
      </c>
      <c r="C6735" s="163" t="s">
        <v>5</v>
      </c>
      <c r="D6735" s="164">
        <v>1</v>
      </c>
      <c r="E6735" s="7">
        <v>425</v>
      </c>
      <c r="F6735" s="7">
        <v>0</v>
      </c>
      <c r="G6735" s="7">
        <v>0</v>
      </c>
      <c r="H6735" s="7">
        <v>65.56</v>
      </c>
      <c r="I6735" s="7">
        <v>359.44</v>
      </c>
      <c r="J6735" s="7">
        <v>0</v>
      </c>
      <c r="K6735" s="7">
        <v>359.44</v>
      </c>
      <c r="L6735" s="164">
        <v>1</v>
      </c>
      <c r="M6735" s="16">
        <v>0</v>
      </c>
      <c r="N6735" s="13">
        <v>46217</v>
      </c>
    </row>
    <row r="6736" spans="1:14" x14ac:dyDescent="0.15">
      <c r="A6736" s="163" t="s">
        <v>505</v>
      </c>
      <c r="B6736" s="164">
        <v>10470</v>
      </c>
      <c r="C6736" s="163" t="s">
        <v>5</v>
      </c>
      <c r="D6736" s="164">
        <v>1</v>
      </c>
      <c r="E6736" s="7">
        <v>275</v>
      </c>
      <c r="F6736" s="7">
        <v>0</v>
      </c>
      <c r="G6736" s="7">
        <v>0</v>
      </c>
      <c r="H6736" s="7">
        <v>27.5</v>
      </c>
      <c r="I6736" s="7">
        <v>247.5</v>
      </c>
      <c r="J6736" s="7">
        <v>0</v>
      </c>
      <c r="K6736" s="7">
        <v>247.5</v>
      </c>
      <c r="L6736" s="164">
        <v>1</v>
      </c>
      <c r="M6736" s="16">
        <v>0</v>
      </c>
      <c r="N6736" s="13">
        <v>46217</v>
      </c>
    </row>
    <row r="6737" spans="1:14" x14ac:dyDescent="0.15">
      <c r="A6737" s="163" t="s">
        <v>506</v>
      </c>
      <c r="B6737" s="164">
        <v>10221</v>
      </c>
      <c r="C6737" s="163" t="s">
        <v>491</v>
      </c>
      <c r="D6737" s="164">
        <v>1</v>
      </c>
      <c r="E6737" s="7">
        <v>280</v>
      </c>
      <c r="F6737" s="7">
        <v>0</v>
      </c>
      <c r="G6737" s="7">
        <v>0</v>
      </c>
      <c r="H6737" s="7">
        <v>0</v>
      </c>
      <c r="I6737" s="7">
        <v>280</v>
      </c>
      <c r="J6737" s="7">
        <v>0</v>
      </c>
      <c r="K6737" s="7">
        <v>280</v>
      </c>
      <c r="L6737" s="164">
        <v>1</v>
      </c>
      <c r="M6737" s="16">
        <v>0</v>
      </c>
      <c r="N6737" s="13">
        <v>46217</v>
      </c>
    </row>
    <row r="6738" spans="1:14" x14ac:dyDescent="0.15">
      <c r="A6738" s="163" t="s">
        <v>562</v>
      </c>
      <c r="B6738" s="164">
        <v>10218</v>
      </c>
      <c r="C6738" s="163" t="s">
        <v>491</v>
      </c>
      <c r="D6738" s="164">
        <v>2</v>
      </c>
      <c r="E6738" s="7">
        <v>560</v>
      </c>
      <c r="F6738" s="7">
        <v>0</v>
      </c>
      <c r="G6738" s="7">
        <v>0</v>
      </c>
      <c r="H6738" s="7">
        <v>0</v>
      </c>
      <c r="I6738" s="7">
        <v>560</v>
      </c>
      <c r="J6738" s="7">
        <v>0</v>
      </c>
      <c r="K6738" s="7">
        <v>560</v>
      </c>
      <c r="L6738" s="164">
        <v>1</v>
      </c>
      <c r="M6738" s="16">
        <v>0</v>
      </c>
      <c r="N6738" s="13">
        <v>46217</v>
      </c>
    </row>
    <row r="6739" spans="1:14" x14ac:dyDescent="0.15">
      <c r="A6739" s="163" t="s">
        <v>490</v>
      </c>
      <c r="B6739" s="164">
        <v>10223</v>
      </c>
      <c r="C6739" s="163" t="s">
        <v>491</v>
      </c>
      <c r="D6739" s="164">
        <v>1</v>
      </c>
      <c r="E6739" s="7">
        <v>310</v>
      </c>
      <c r="F6739" s="7">
        <v>0</v>
      </c>
      <c r="G6739" s="7">
        <v>0</v>
      </c>
      <c r="H6739" s="7">
        <v>0</v>
      </c>
      <c r="I6739" s="7">
        <v>310</v>
      </c>
      <c r="J6739" s="7">
        <v>0</v>
      </c>
      <c r="K6739" s="7">
        <v>310</v>
      </c>
      <c r="L6739" s="164">
        <v>1</v>
      </c>
      <c r="M6739" s="16">
        <v>0</v>
      </c>
      <c r="N6739" s="13">
        <v>46217</v>
      </c>
    </row>
    <row r="6740" spans="1:14" x14ac:dyDescent="0.15">
      <c r="A6740" s="163" t="s">
        <v>492</v>
      </c>
      <c r="B6740" s="164">
        <v>10216</v>
      </c>
      <c r="C6740" s="163" t="s">
        <v>491</v>
      </c>
      <c r="D6740" s="164">
        <v>1</v>
      </c>
      <c r="E6740" s="7">
        <v>280</v>
      </c>
      <c r="F6740" s="7">
        <v>0</v>
      </c>
      <c r="G6740" s="7">
        <v>0</v>
      </c>
      <c r="H6740" s="7">
        <v>0</v>
      </c>
      <c r="I6740" s="7">
        <v>280</v>
      </c>
      <c r="J6740" s="7">
        <v>0</v>
      </c>
      <c r="K6740" s="7">
        <v>280</v>
      </c>
      <c r="L6740" s="164">
        <v>1</v>
      </c>
      <c r="M6740" s="16">
        <v>0</v>
      </c>
      <c r="N6740" s="13">
        <v>46217</v>
      </c>
    </row>
    <row r="6741" spans="1:14" x14ac:dyDescent="0.15">
      <c r="A6741" s="163" t="s">
        <v>493</v>
      </c>
      <c r="B6741" s="164">
        <v>10264</v>
      </c>
      <c r="C6741" s="163" t="s">
        <v>9</v>
      </c>
      <c r="D6741" s="164">
        <v>4</v>
      </c>
      <c r="E6741" s="7">
        <v>760</v>
      </c>
      <c r="F6741" s="7">
        <v>0</v>
      </c>
      <c r="G6741" s="7">
        <v>0</v>
      </c>
      <c r="H6741" s="7">
        <v>13.9</v>
      </c>
      <c r="I6741" s="7">
        <v>746.1</v>
      </c>
      <c r="J6741" s="7">
        <v>0</v>
      </c>
      <c r="K6741" s="7">
        <v>746.1</v>
      </c>
      <c r="L6741" s="164">
        <v>1</v>
      </c>
      <c r="M6741" s="16">
        <v>0</v>
      </c>
      <c r="N6741" s="13">
        <v>46217</v>
      </c>
    </row>
    <row r="6742" spans="1:14" x14ac:dyDescent="0.15">
      <c r="A6742" s="163" t="s">
        <v>507</v>
      </c>
      <c r="B6742" s="164">
        <v>10373</v>
      </c>
      <c r="C6742" s="163" t="s">
        <v>9</v>
      </c>
      <c r="D6742" s="164">
        <v>1</v>
      </c>
      <c r="E6742" s="7">
        <v>275</v>
      </c>
      <c r="F6742" s="7">
        <v>0</v>
      </c>
      <c r="G6742" s="7">
        <v>0</v>
      </c>
      <c r="H6742" s="7">
        <v>20.12</v>
      </c>
      <c r="I6742" s="7">
        <v>254.88</v>
      </c>
      <c r="J6742" s="7">
        <v>0</v>
      </c>
      <c r="K6742" s="7">
        <v>254.88</v>
      </c>
      <c r="L6742" s="164">
        <v>1</v>
      </c>
      <c r="M6742" s="16">
        <v>0</v>
      </c>
      <c r="N6742" s="13">
        <v>46217</v>
      </c>
    </row>
    <row r="6743" spans="1:14" x14ac:dyDescent="0.15">
      <c r="A6743" s="163" t="s">
        <v>825</v>
      </c>
      <c r="B6743" s="164">
        <v>10378</v>
      </c>
      <c r="C6743" s="163" t="s">
        <v>9</v>
      </c>
      <c r="D6743" s="164">
        <v>1</v>
      </c>
      <c r="E6743" s="7">
        <v>285</v>
      </c>
      <c r="F6743" s="7">
        <v>0</v>
      </c>
      <c r="G6743" s="7">
        <v>0</v>
      </c>
      <c r="H6743" s="7">
        <v>20.86</v>
      </c>
      <c r="I6743" s="7">
        <v>264.14</v>
      </c>
      <c r="J6743" s="7">
        <v>0</v>
      </c>
      <c r="K6743" s="7">
        <v>264.14</v>
      </c>
      <c r="L6743" s="164">
        <v>1</v>
      </c>
      <c r="M6743" s="16">
        <v>0</v>
      </c>
      <c r="N6743" s="13">
        <v>46217</v>
      </c>
    </row>
    <row r="6744" spans="1:14" x14ac:dyDescent="0.15">
      <c r="A6744" s="163" t="s">
        <v>526</v>
      </c>
      <c r="B6744" s="164">
        <v>10363</v>
      </c>
      <c r="C6744" s="163" t="s">
        <v>9</v>
      </c>
      <c r="D6744" s="164">
        <v>1</v>
      </c>
      <c r="E6744" s="7">
        <v>265</v>
      </c>
      <c r="F6744" s="7">
        <v>0</v>
      </c>
      <c r="G6744" s="7">
        <v>0</v>
      </c>
      <c r="H6744" s="7">
        <v>0</v>
      </c>
      <c r="I6744" s="7">
        <v>265</v>
      </c>
      <c r="J6744" s="7">
        <v>0</v>
      </c>
      <c r="K6744" s="7">
        <v>265</v>
      </c>
      <c r="L6744" s="164">
        <v>1</v>
      </c>
      <c r="M6744" s="16">
        <v>0</v>
      </c>
      <c r="N6744" s="13">
        <v>46217</v>
      </c>
    </row>
    <row r="6745" spans="1:14" x14ac:dyDescent="0.15">
      <c r="A6745" s="163" t="s">
        <v>955</v>
      </c>
      <c r="B6745" s="164">
        <v>10749</v>
      </c>
      <c r="C6745" s="163" t="s">
        <v>948</v>
      </c>
      <c r="D6745" s="164">
        <v>1</v>
      </c>
      <c r="E6745" s="7">
        <v>179</v>
      </c>
      <c r="F6745" s="7">
        <v>0</v>
      </c>
      <c r="G6745" s="7">
        <v>0</v>
      </c>
      <c r="H6745" s="7">
        <v>0</v>
      </c>
      <c r="I6745" s="7">
        <v>179</v>
      </c>
      <c r="J6745" s="7">
        <v>0</v>
      </c>
      <c r="K6745" s="7">
        <v>179</v>
      </c>
      <c r="L6745" s="164">
        <v>1</v>
      </c>
      <c r="M6745" s="16">
        <v>0</v>
      </c>
      <c r="N6745" s="13">
        <v>46217</v>
      </c>
    </row>
    <row r="6746" spans="1:14" x14ac:dyDescent="0.15">
      <c r="A6746" s="163" t="s">
        <v>952</v>
      </c>
      <c r="B6746" s="164">
        <v>10924</v>
      </c>
      <c r="C6746" s="163" t="s">
        <v>948</v>
      </c>
      <c r="D6746" s="164">
        <v>2</v>
      </c>
      <c r="E6746" s="7">
        <v>318</v>
      </c>
      <c r="F6746" s="7">
        <v>0</v>
      </c>
      <c r="G6746" s="7">
        <v>0</v>
      </c>
      <c r="H6746" s="7">
        <v>20.149999999999999</v>
      </c>
      <c r="I6746" s="7">
        <v>297.85000000000002</v>
      </c>
      <c r="J6746" s="7">
        <v>0</v>
      </c>
      <c r="K6746" s="7">
        <v>297.85000000000002</v>
      </c>
      <c r="L6746" s="164">
        <v>1</v>
      </c>
      <c r="M6746" s="16">
        <v>0</v>
      </c>
      <c r="N6746" s="13">
        <v>46217</v>
      </c>
    </row>
    <row r="6747" spans="1:14" x14ac:dyDescent="0.15">
      <c r="A6747" s="163" t="s">
        <v>953</v>
      </c>
      <c r="B6747" s="164">
        <v>10632</v>
      </c>
      <c r="C6747" s="163" t="s">
        <v>948</v>
      </c>
      <c r="D6747" s="164">
        <v>4</v>
      </c>
      <c r="E6747" s="7">
        <v>636</v>
      </c>
      <c r="F6747" s="7">
        <v>0</v>
      </c>
      <c r="G6747" s="7">
        <v>0</v>
      </c>
      <c r="H6747" s="7">
        <v>0</v>
      </c>
      <c r="I6747" s="7">
        <v>636</v>
      </c>
      <c r="J6747" s="7">
        <v>0</v>
      </c>
      <c r="K6747" s="7">
        <v>636</v>
      </c>
      <c r="L6747" s="164">
        <v>1</v>
      </c>
      <c r="M6747" s="16">
        <v>0</v>
      </c>
      <c r="N6747" s="13">
        <v>46217</v>
      </c>
    </row>
    <row r="6748" spans="1:14" x14ac:dyDescent="0.15">
      <c r="A6748" s="163" t="s">
        <v>495</v>
      </c>
      <c r="B6748" s="164">
        <v>10354</v>
      </c>
      <c r="C6748" s="163" t="s">
        <v>19</v>
      </c>
      <c r="D6748" s="164">
        <v>1</v>
      </c>
      <c r="E6748" s="7">
        <v>350</v>
      </c>
      <c r="F6748" s="7">
        <v>0</v>
      </c>
      <c r="G6748" s="7">
        <v>0</v>
      </c>
      <c r="H6748" s="7">
        <v>0</v>
      </c>
      <c r="I6748" s="7">
        <v>350</v>
      </c>
      <c r="J6748" s="7">
        <v>0</v>
      </c>
      <c r="K6748" s="7">
        <v>350</v>
      </c>
      <c r="L6748" s="164">
        <v>1</v>
      </c>
      <c r="M6748" s="16">
        <v>0</v>
      </c>
      <c r="N6748" s="13">
        <v>46217</v>
      </c>
    </row>
    <row r="6749" spans="1:14" x14ac:dyDescent="0.15">
      <c r="A6749" s="163" t="s">
        <v>497</v>
      </c>
      <c r="B6749" s="164">
        <v>10359</v>
      </c>
      <c r="C6749" s="163" t="s">
        <v>19</v>
      </c>
      <c r="D6749" s="164">
        <v>1</v>
      </c>
      <c r="E6749" s="7">
        <v>385</v>
      </c>
      <c r="F6749" s="7">
        <v>0</v>
      </c>
      <c r="G6749" s="7">
        <v>0</v>
      </c>
      <c r="H6749" s="7">
        <v>0</v>
      </c>
      <c r="I6749" s="7">
        <v>385</v>
      </c>
      <c r="J6749" s="7">
        <v>0</v>
      </c>
      <c r="K6749" s="7">
        <v>385</v>
      </c>
      <c r="L6749" s="164">
        <v>1</v>
      </c>
      <c r="M6749" s="16">
        <v>0</v>
      </c>
      <c r="N6749" s="13">
        <v>46217</v>
      </c>
    </row>
    <row r="6750" spans="1:14" x14ac:dyDescent="0.15">
      <c r="A6750" s="163" t="s">
        <v>498</v>
      </c>
      <c r="B6750" s="164">
        <v>10356</v>
      </c>
      <c r="C6750" s="163" t="s">
        <v>19</v>
      </c>
      <c r="D6750" s="164">
        <v>2</v>
      </c>
      <c r="E6750" s="7">
        <v>720</v>
      </c>
      <c r="F6750" s="7">
        <v>0</v>
      </c>
      <c r="G6750" s="7">
        <v>0</v>
      </c>
      <c r="H6750" s="7">
        <v>0</v>
      </c>
      <c r="I6750" s="7">
        <v>720</v>
      </c>
      <c r="J6750" s="7">
        <v>0</v>
      </c>
      <c r="K6750" s="7">
        <v>720</v>
      </c>
      <c r="L6750" s="164">
        <v>1</v>
      </c>
      <c r="M6750" s="16">
        <v>0</v>
      </c>
      <c r="N6750" s="13">
        <v>46217</v>
      </c>
    </row>
    <row r="6751" spans="1:14" x14ac:dyDescent="0.15">
      <c r="A6751" s="163" t="s">
        <v>512</v>
      </c>
      <c r="B6751" s="164">
        <v>10427</v>
      </c>
      <c r="C6751" s="163" t="s">
        <v>12</v>
      </c>
      <c r="D6751" s="164">
        <v>1</v>
      </c>
      <c r="E6751" s="7">
        <v>389</v>
      </c>
      <c r="F6751" s="7">
        <v>0</v>
      </c>
      <c r="G6751" s="7">
        <v>0</v>
      </c>
      <c r="H6751" s="7">
        <v>0</v>
      </c>
      <c r="I6751" s="7">
        <v>389</v>
      </c>
      <c r="J6751" s="7">
        <v>0</v>
      </c>
      <c r="K6751" s="7">
        <v>389</v>
      </c>
      <c r="L6751" s="164">
        <v>1</v>
      </c>
      <c r="M6751" s="16">
        <v>0</v>
      </c>
      <c r="N6751" s="13">
        <v>46217</v>
      </c>
    </row>
    <row r="6752" spans="1:14" x14ac:dyDescent="0.15">
      <c r="A6752" s="163" t="s">
        <v>589</v>
      </c>
      <c r="B6752" s="164">
        <v>10407</v>
      </c>
      <c r="C6752" s="163" t="s">
        <v>4</v>
      </c>
      <c r="D6752" s="164">
        <v>2</v>
      </c>
      <c r="E6752" s="7">
        <v>650</v>
      </c>
      <c r="F6752" s="7">
        <v>0</v>
      </c>
      <c r="G6752" s="7">
        <v>0</v>
      </c>
      <c r="H6752" s="7">
        <v>65</v>
      </c>
      <c r="I6752" s="7">
        <v>585</v>
      </c>
      <c r="J6752" s="7">
        <v>0</v>
      </c>
      <c r="K6752" s="7">
        <v>585</v>
      </c>
      <c r="L6752" s="164">
        <v>1</v>
      </c>
      <c r="M6752" s="16">
        <v>0</v>
      </c>
      <c r="N6752" s="13">
        <v>46217</v>
      </c>
    </row>
    <row r="6753" spans="1:14" x14ac:dyDescent="0.15">
      <c r="A6753" s="163" t="s">
        <v>739</v>
      </c>
      <c r="B6753" s="164">
        <v>10653</v>
      </c>
      <c r="C6753" s="163" t="s">
        <v>4</v>
      </c>
      <c r="D6753" s="164">
        <v>2</v>
      </c>
      <c r="E6753" s="7">
        <v>550</v>
      </c>
      <c r="F6753" s="7">
        <v>0</v>
      </c>
      <c r="G6753" s="7">
        <v>0</v>
      </c>
      <c r="H6753" s="7">
        <v>47.62</v>
      </c>
      <c r="I6753" s="7">
        <v>502.38</v>
      </c>
      <c r="J6753" s="7">
        <v>0</v>
      </c>
      <c r="K6753" s="7">
        <v>502.38</v>
      </c>
      <c r="L6753" s="164">
        <v>1</v>
      </c>
      <c r="M6753" s="16">
        <v>0</v>
      </c>
      <c r="N6753" s="13">
        <v>46217</v>
      </c>
    </row>
    <row r="6754" spans="1:14" x14ac:dyDescent="0.15">
      <c r="A6754" s="163" t="s">
        <v>987</v>
      </c>
      <c r="B6754" s="164">
        <v>10641333</v>
      </c>
      <c r="C6754" s="163" t="s">
        <v>98</v>
      </c>
      <c r="D6754" s="164">
        <v>1</v>
      </c>
      <c r="E6754" s="7">
        <v>88</v>
      </c>
      <c r="F6754" s="7">
        <v>0</v>
      </c>
      <c r="G6754" s="7">
        <v>0</v>
      </c>
      <c r="H6754" s="7">
        <v>0</v>
      </c>
      <c r="I6754" s="7">
        <v>88</v>
      </c>
      <c r="J6754" s="7">
        <v>0</v>
      </c>
      <c r="K6754" s="7">
        <v>88</v>
      </c>
      <c r="L6754" s="164">
        <v>1</v>
      </c>
      <c r="M6754" s="16">
        <v>0</v>
      </c>
      <c r="N6754" s="13">
        <v>46217</v>
      </c>
    </row>
    <row r="6755" spans="1:14" x14ac:dyDescent="0.15">
      <c r="A6755" s="163" t="s">
        <v>685</v>
      </c>
      <c r="B6755" s="164">
        <v>10457</v>
      </c>
      <c r="C6755" s="163" t="s">
        <v>38</v>
      </c>
      <c r="D6755" s="164">
        <v>1</v>
      </c>
      <c r="E6755" s="7">
        <v>295</v>
      </c>
      <c r="F6755" s="7">
        <v>0</v>
      </c>
      <c r="G6755" s="7">
        <v>0</v>
      </c>
      <c r="H6755" s="7">
        <v>0</v>
      </c>
      <c r="I6755" s="7">
        <v>295</v>
      </c>
      <c r="J6755" s="7">
        <v>0</v>
      </c>
      <c r="K6755" s="7">
        <v>295</v>
      </c>
      <c r="L6755" s="164">
        <v>1</v>
      </c>
      <c r="M6755" s="16">
        <v>0</v>
      </c>
      <c r="N6755" s="13">
        <v>46218</v>
      </c>
    </row>
    <row r="6756" spans="1:14" x14ac:dyDescent="0.15">
      <c r="A6756" s="163" t="s">
        <v>599</v>
      </c>
      <c r="B6756" s="164">
        <v>10459</v>
      </c>
      <c r="C6756" s="163" t="s">
        <v>38</v>
      </c>
      <c r="D6756" s="164">
        <v>1</v>
      </c>
      <c r="E6756" s="7">
        <v>310</v>
      </c>
      <c r="F6756" s="7">
        <v>0</v>
      </c>
      <c r="G6756" s="7">
        <v>0</v>
      </c>
      <c r="H6756" s="7">
        <v>0</v>
      </c>
      <c r="I6756" s="7">
        <v>310</v>
      </c>
      <c r="J6756" s="7">
        <v>0</v>
      </c>
      <c r="K6756" s="7">
        <v>310</v>
      </c>
      <c r="L6756" s="164">
        <v>1</v>
      </c>
      <c r="M6756" s="16">
        <v>0</v>
      </c>
      <c r="N6756" s="13">
        <v>46218</v>
      </c>
    </row>
    <row r="6757" spans="1:14" x14ac:dyDescent="0.15">
      <c r="A6757" s="163" t="s">
        <v>514</v>
      </c>
      <c r="B6757" s="164">
        <v>10398</v>
      </c>
      <c r="C6757" s="163" t="s">
        <v>32</v>
      </c>
      <c r="D6757" s="164">
        <v>1</v>
      </c>
      <c r="E6757" s="7">
        <v>625</v>
      </c>
      <c r="F6757" s="7">
        <v>0</v>
      </c>
      <c r="G6757" s="7">
        <v>0</v>
      </c>
      <c r="H6757" s="7">
        <v>0</v>
      </c>
      <c r="I6757" s="7">
        <v>625</v>
      </c>
      <c r="J6757" s="7">
        <v>0</v>
      </c>
      <c r="K6757" s="7">
        <v>625</v>
      </c>
      <c r="L6757" s="164">
        <v>1</v>
      </c>
      <c r="M6757" s="16">
        <v>0</v>
      </c>
      <c r="N6757" s="13">
        <v>46218</v>
      </c>
    </row>
    <row r="6758" spans="1:14" x14ac:dyDescent="0.15">
      <c r="A6758" s="163" t="s">
        <v>583</v>
      </c>
      <c r="B6758" s="164">
        <v>10158</v>
      </c>
      <c r="C6758" s="163" t="s">
        <v>519</v>
      </c>
      <c r="D6758" s="164">
        <v>1</v>
      </c>
      <c r="E6758" s="7">
        <v>385</v>
      </c>
      <c r="F6758" s="7">
        <v>0</v>
      </c>
      <c r="G6758" s="7">
        <v>0</v>
      </c>
      <c r="H6758" s="7">
        <v>0</v>
      </c>
      <c r="I6758" s="7">
        <v>385</v>
      </c>
      <c r="J6758" s="7">
        <v>0</v>
      </c>
      <c r="K6758" s="7">
        <v>385</v>
      </c>
      <c r="L6758" s="164">
        <v>1</v>
      </c>
      <c r="M6758" s="16">
        <v>0</v>
      </c>
      <c r="N6758" s="13">
        <v>46218</v>
      </c>
    </row>
    <row r="6759" spans="1:14" x14ac:dyDescent="0.15">
      <c r="A6759" s="163" t="s">
        <v>518</v>
      </c>
      <c r="B6759" s="164">
        <v>10145</v>
      </c>
      <c r="C6759" s="163" t="s">
        <v>519</v>
      </c>
      <c r="D6759" s="164">
        <v>1</v>
      </c>
      <c r="E6759" s="7">
        <v>385</v>
      </c>
      <c r="F6759" s="7">
        <v>0</v>
      </c>
      <c r="G6759" s="7">
        <v>0</v>
      </c>
      <c r="H6759" s="7">
        <v>25.43</v>
      </c>
      <c r="I6759" s="7">
        <v>359.57</v>
      </c>
      <c r="J6759" s="7">
        <v>0</v>
      </c>
      <c r="K6759" s="7">
        <v>359.57</v>
      </c>
      <c r="L6759" s="164">
        <v>1</v>
      </c>
      <c r="M6759" s="16">
        <v>0</v>
      </c>
      <c r="N6759" s="13">
        <v>46218</v>
      </c>
    </row>
    <row r="6760" spans="1:14" x14ac:dyDescent="0.15">
      <c r="A6760" s="163" t="s">
        <v>539</v>
      </c>
      <c r="B6760" s="164">
        <v>10130</v>
      </c>
      <c r="C6760" s="163" t="s">
        <v>483</v>
      </c>
      <c r="D6760" s="164">
        <v>1</v>
      </c>
      <c r="E6760" s="7">
        <v>385</v>
      </c>
      <c r="F6760" s="7">
        <v>0</v>
      </c>
      <c r="G6760" s="7">
        <v>0</v>
      </c>
      <c r="H6760" s="7">
        <v>0</v>
      </c>
      <c r="I6760" s="7">
        <v>385</v>
      </c>
      <c r="J6760" s="7">
        <v>0</v>
      </c>
      <c r="K6760" s="7">
        <v>385</v>
      </c>
      <c r="L6760" s="164">
        <v>1</v>
      </c>
      <c r="M6760" s="16">
        <v>0</v>
      </c>
      <c r="N6760" s="13">
        <v>46218</v>
      </c>
    </row>
    <row r="6761" spans="1:14" x14ac:dyDescent="0.15">
      <c r="A6761" s="163" t="s">
        <v>482</v>
      </c>
      <c r="B6761" s="164">
        <v>10109</v>
      </c>
      <c r="C6761" s="163" t="s">
        <v>483</v>
      </c>
      <c r="D6761" s="164">
        <v>1</v>
      </c>
      <c r="E6761" s="7">
        <v>275</v>
      </c>
      <c r="F6761" s="7">
        <v>0</v>
      </c>
      <c r="G6761" s="7">
        <v>0</v>
      </c>
      <c r="H6761" s="7">
        <v>0</v>
      </c>
      <c r="I6761" s="7">
        <v>275</v>
      </c>
      <c r="J6761" s="7">
        <v>0</v>
      </c>
      <c r="K6761" s="7">
        <v>275</v>
      </c>
      <c r="L6761" s="164">
        <v>1</v>
      </c>
      <c r="M6761" s="16">
        <v>0</v>
      </c>
      <c r="N6761" s="13">
        <v>46218</v>
      </c>
    </row>
    <row r="6762" spans="1:14" x14ac:dyDescent="0.15">
      <c r="A6762" s="163" t="s">
        <v>576</v>
      </c>
      <c r="B6762" s="164">
        <v>10111</v>
      </c>
      <c r="C6762" s="163" t="s">
        <v>483</v>
      </c>
      <c r="D6762" s="164">
        <v>1</v>
      </c>
      <c r="E6762" s="7">
        <v>355</v>
      </c>
      <c r="F6762" s="7">
        <v>0</v>
      </c>
      <c r="G6762" s="7">
        <v>0</v>
      </c>
      <c r="H6762" s="7">
        <v>27.77</v>
      </c>
      <c r="I6762" s="7">
        <v>327.23</v>
      </c>
      <c r="J6762" s="7">
        <v>0</v>
      </c>
      <c r="K6762" s="7">
        <v>327.23</v>
      </c>
      <c r="L6762" s="164">
        <v>1</v>
      </c>
      <c r="M6762" s="16">
        <v>0</v>
      </c>
      <c r="N6762" s="13">
        <v>46218</v>
      </c>
    </row>
    <row r="6763" spans="1:14" x14ac:dyDescent="0.15">
      <c r="A6763" s="163" t="s">
        <v>520</v>
      </c>
      <c r="B6763" s="164">
        <v>10046</v>
      </c>
      <c r="C6763" s="163" t="s">
        <v>481</v>
      </c>
      <c r="D6763" s="164">
        <v>1</v>
      </c>
      <c r="E6763" s="7">
        <v>265</v>
      </c>
      <c r="F6763" s="7">
        <v>0</v>
      </c>
      <c r="G6763" s="7">
        <v>0</v>
      </c>
      <c r="H6763" s="7">
        <v>0</v>
      </c>
      <c r="I6763" s="7">
        <v>265</v>
      </c>
      <c r="J6763" s="7">
        <v>0</v>
      </c>
      <c r="K6763" s="7">
        <v>265</v>
      </c>
      <c r="L6763" s="164">
        <v>1</v>
      </c>
      <c r="M6763" s="16">
        <v>0</v>
      </c>
      <c r="N6763" s="13">
        <v>46218</v>
      </c>
    </row>
    <row r="6764" spans="1:14" x14ac:dyDescent="0.15">
      <c r="A6764" s="163" t="s">
        <v>602</v>
      </c>
      <c r="B6764" s="164">
        <v>10089</v>
      </c>
      <c r="C6764" s="163" t="s">
        <v>481</v>
      </c>
      <c r="D6764" s="164">
        <v>1</v>
      </c>
      <c r="E6764" s="7">
        <v>355</v>
      </c>
      <c r="F6764" s="7">
        <v>0</v>
      </c>
      <c r="G6764" s="7">
        <v>0</v>
      </c>
      <c r="H6764" s="7">
        <v>0</v>
      </c>
      <c r="I6764" s="7">
        <v>355</v>
      </c>
      <c r="J6764" s="7">
        <v>0</v>
      </c>
      <c r="K6764" s="7">
        <v>355</v>
      </c>
      <c r="L6764" s="164">
        <v>1</v>
      </c>
      <c r="M6764" s="16">
        <v>0</v>
      </c>
      <c r="N6764" s="13">
        <v>46218</v>
      </c>
    </row>
    <row r="6765" spans="1:14" x14ac:dyDescent="0.15">
      <c r="A6765" s="163" t="s">
        <v>488</v>
      </c>
      <c r="B6765" s="164">
        <v>10440</v>
      </c>
      <c r="C6765" s="163" t="s">
        <v>99</v>
      </c>
      <c r="D6765" s="164">
        <v>3</v>
      </c>
      <c r="E6765" s="7">
        <v>264</v>
      </c>
      <c r="F6765" s="7">
        <v>0</v>
      </c>
      <c r="G6765" s="7">
        <v>0</v>
      </c>
      <c r="H6765" s="7">
        <v>0</v>
      </c>
      <c r="I6765" s="7">
        <v>264</v>
      </c>
      <c r="J6765" s="7">
        <v>0</v>
      </c>
      <c r="K6765" s="7">
        <v>264</v>
      </c>
      <c r="L6765" s="164">
        <v>1</v>
      </c>
      <c r="M6765" s="16">
        <v>0</v>
      </c>
      <c r="N6765" s="13">
        <v>46218</v>
      </c>
    </row>
    <row r="6766" spans="1:14" x14ac:dyDescent="0.15">
      <c r="A6766" s="163" t="s">
        <v>551</v>
      </c>
      <c r="B6766" s="164">
        <v>10437</v>
      </c>
      <c r="C6766" s="163" t="s">
        <v>99</v>
      </c>
      <c r="D6766" s="164">
        <v>1</v>
      </c>
      <c r="E6766" s="7">
        <v>110</v>
      </c>
      <c r="F6766" s="7">
        <v>0</v>
      </c>
      <c r="G6766" s="7">
        <v>0</v>
      </c>
      <c r="H6766" s="7">
        <v>0</v>
      </c>
      <c r="I6766" s="7">
        <v>110</v>
      </c>
      <c r="J6766" s="7">
        <v>0</v>
      </c>
      <c r="K6766" s="7">
        <v>110</v>
      </c>
      <c r="L6766" s="164">
        <v>1</v>
      </c>
      <c r="M6766" s="16">
        <v>0</v>
      </c>
      <c r="N6766" s="13">
        <v>46218</v>
      </c>
    </row>
    <row r="6767" spans="1:14" x14ac:dyDescent="0.15">
      <c r="A6767" s="163" t="s">
        <v>593</v>
      </c>
      <c r="B6767" s="164">
        <v>10438</v>
      </c>
      <c r="C6767" s="163" t="s">
        <v>99</v>
      </c>
      <c r="D6767" s="164">
        <v>1</v>
      </c>
      <c r="E6767" s="7">
        <v>118</v>
      </c>
      <c r="F6767" s="7">
        <v>0</v>
      </c>
      <c r="G6767" s="7">
        <v>0</v>
      </c>
      <c r="H6767" s="7">
        <v>7.62</v>
      </c>
      <c r="I6767" s="7">
        <v>110.38</v>
      </c>
      <c r="J6767" s="7">
        <v>0</v>
      </c>
      <c r="K6767" s="7">
        <v>110.38</v>
      </c>
      <c r="L6767" s="164">
        <v>1</v>
      </c>
      <c r="M6767" s="16">
        <v>0</v>
      </c>
      <c r="N6767" s="13">
        <v>46218</v>
      </c>
    </row>
    <row r="6768" spans="1:14" x14ac:dyDescent="0.15">
      <c r="A6768" s="163" t="s">
        <v>525</v>
      </c>
      <c r="B6768" s="164">
        <v>10214</v>
      </c>
      <c r="C6768" s="163" t="s">
        <v>491</v>
      </c>
      <c r="D6768" s="164">
        <v>2</v>
      </c>
      <c r="E6768" s="7">
        <v>570</v>
      </c>
      <c r="F6768" s="7">
        <v>0</v>
      </c>
      <c r="G6768" s="7">
        <v>0</v>
      </c>
      <c r="H6768" s="7">
        <v>0</v>
      </c>
      <c r="I6768" s="7">
        <v>570</v>
      </c>
      <c r="J6768" s="7">
        <v>0</v>
      </c>
      <c r="K6768" s="7">
        <v>570</v>
      </c>
      <c r="L6768" s="164">
        <v>1</v>
      </c>
      <c r="M6768" s="16">
        <v>0</v>
      </c>
      <c r="N6768" s="13">
        <v>46218</v>
      </c>
    </row>
    <row r="6769" spans="1:14" x14ac:dyDescent="0.15">
      <c r="A6769" s="163" t="s">
        <v>506</v>
      </c>
      <c r="B6769" s="164">
        <v>10221</v>
      </c>
      <c r="C6769" s="163" t="s">
        <v>491</v>
      </c>
      <c r="D6769" s="164">
        <v>2</v>
      </c>
      <c r="E6769" s="7">
        <v>560</v>
      </c>
      <c r="F6769" s="7">
        <v>0</v>
      </c>
      <c r="G6769" s="7">
        <v>0</v>
      </c>
      <c r="H6769" s="7">
        <v>0</v>
      </c>
      <c r="I6769" s="7">
        <v>560</v>
      </c>
      <c r="J6769" s="7">
        <v>0</v>
      </c>
      <c r="K6769" s="7">
        <v>560</v>
      </c>
      <c r="L6769" s="164">
        <v>1</v>
      </c>
      <c r="M6769" s="16">
        <v>0</v>
      </c>
      <c r="N6769" s="13">
        <v>46218</v>
      </c>
    </row>
    <row r="6770" spans="1:14" x14ac:dyDescent="0.15">
      <c r="A6770" s="163" t="s">
        <v>562</v>
      </c>
      <c r="B6770" s="164">
        <v>10218</v>
      </c>
      <c r="C6770" s="163" t="s">
        <v>491</v>
      </c>
      <c r="D6770" s="164">
        <v>1</v>
      </c>
      <c r="E6770" s="7">
        <v>280</v>
      </c>
      <c r="F6770" s="7">
        <v>0</v>
      </c>
      <c r="G6770" s="7">
        <v>0</v>
      </c>
      <c r="H6770" s="7">
        <v>0</v>
      </c>
      <c r="I6770" s="7">
        <v>280</v>
      </c>
      <c r="J6770" s="7">
        <v>0</v>
      </c>
      <c r="K6770" s="7">
        <v>280</v>
      </c>
      <c r="L6770" s="164">
        <v>1</v>
      </c>
      <c r="M6770" s="16">
        <v>0</v>
      </c>
      <c r="N6770" s="13">
        <v>46218</v>
      </c>
    </row>
    <row r="6771" spans="1:14" x14ac:dyDescent="0.15">
      <c r="A6771" s="163" t="s">
        <v>647</v>
      </c>
      <c r="B6771" s="164">
        <v>10224</v>
      </c>
      <c r="C6771" s="163" t="s">
        <v>491</v>
      </c>
      <c r="D6771" s="164">
        <v>1</v>
      </c>
      <c r="E6771" s="7">
        <v>285</v>
      </c>
      <c r="F6771" s="7">
        <v>0</v>
      </c>
      <c r="G6771" s="7">
        <v>0</v>
      </c>
      <c r="H6771" s="7">
        <v>0</v>
      </c>
      <c r="I6771" s="7">
        <v>285</v>
      </c>
      <c r="J6771" s="7">
        <v>0</v>
      </c>
      <c r="K6771" s="7">
        <v>285</v>
      </c>
      <c r="L6771" s="164">
        <v>1</v>
      </c>
      <c r="M6771" s="16">
        <v>0</v>
      </c>
      <c r="N6771" s="13">
        <v>46218</v>
      </c>
    </row>
    <row r="6772" spans="1:14" x14ac:dyDescent="0.15">
      <c r="A6772" s="163" t="s">
        <v>492</v>
      </c>
      <c r="B6772" s="164">
        <v>10216</v>
      </c>
      <c r="C6772" s="163" t="s">
        <v>491</v>
      </c>
      <c r="D6772" s="164">
        <v>1</v>
      </c>
      <c r="E6772" s="7">
        <v>280</v>
      </c>
      <c r="F6772" s="7">
        <v>0</v>
      </c>
      <c r="G6772" s="7">
        <v>0</v>
      </c>
      <c r="H6772" s="7">
        <v>18.079999999999998</v>
      </c>
      <c r="I6772" s="7">
        <v>261.92</v>
      </c>
      <c r="J6772" s="7">
        <v>0</v>
      </c>
      <c r="K6772" s="7">
        <v>261.92</v>
      </c>
      <c r="L6772" s="164">
        <v>1</v>
      </c>
      <c r="M6772" s="16">
        <v>0</v>
      </c>
      <c r="N6772" s="13">
        <v>46218</v>
      </c>
    </row>
    <row r="6773" spans="1:14" x14ac:dyDescent="0.15">
      <c r="A6773" s="163" t="s">
        <v>493</v>
      </c>
      <c r="B6773" s="164">
        <v>10264</v>
      </c>
      <c r="C6773" s="163" t="s">
        <v>9</v>
      </c>
      <c r="D6773" s="164">
        <v>4</v>
      </c>
      <c r="E6773" s="7">
        <v>760</v>
      </c>
      <c r="F6773" s="7">
        <v>0</v>
      </c>
      <c r="G6773" s="7">
        <v>0</v>
      </c>
      <c r="H6773" s="7">
        <v>14.86</v>
      </c>
      <c r="I6773" s="7">
        <v>745.14</v>
      </c>
      <c r="J6773" s="7">
        <v>0</v>
      </c>
      <c r="K6773" s="7">
        <v>745.14</v>
      </c>
      <c r="L6773" s="164">
        <v>1</v>
      </c>
      <c r="M6773" s="16">
        <v>0</v>
      </c>
      <c r="N6773" s="13">
        <v>46218</v>
      </c>
    </row>
    <row r="6774" spans="1:14" x14ac:dyDescent="0.15">
      <c r="A6774" s="163" t="s">
        <v>527</v>
      </c>
      <c r="B6774" s="164">
        <v>10382</v>
      </c>
      <c r="C6774" s="163" t="s">
        <v>9</v>
      </c>
      <c r="D6774" s="164">
        <v>1</v>
      </c>
      <c r="E6774" s="7">
        <v>235</v>
      </c>
      <c r="F6774" s="7">
        <v>0</v>
      </c>
      <c r="G6774" s="7">
        <v>0</v>
      </c>
      <c r="H6774" s="7">
        <v>0</v>
      </c>
      <c r="I6774" s="7">
        <v>235</v>
      </c>
      <c r="J6774" s="7">
        <v>0</v>
      </c>
      <c r="K6774" s="7">
        <v>235</v>
      </c>
      <c r="L6774" s="164">
        <v>1</v>
      </c>
      <c r="M6774" s="16">
        <v>0</v>
      </c>
      <c r="N6774" s="13">
        <v>46218</v>
      </c>
    </row>
    <row r="6775" spans="1:14" x14ac:dyDescent="0.15">
      <c r="A6775" s="163" t="s">
        <v>955</v>
      </c>
      <c r="B6775" s="164">
        <v>10749</v>
      </c>
      <c r="C6775" s="163" t="s">
        <v>948</v>
      </c>
      <c r="D6775" s="164">
        <v>4</v>
      </c>
      <c r="E6775" s="7">
        <v>716</v>
      </c>
      <c r="F6775" s="7">
        <v>0</v>
      </c>
      <c r="G6775" s="7">
        <v>0</v>
      </c>
      <c r="H6775" s="7">
        <v>11.55</v>
      </c>
      <c r="I6775" s="7">
        <v>704.45</v>
      </c>
      <c r="J6775" s="7">
        <v>0</v>
      </c>
      <c r="K6775" s="7">
        <v>704.45</v>
      </c>
      <c r="L6775" s="164">
        <v>1</v>
      </c>
      <c r="M6775" s="16">
        <v>0</v>
      </c>
      <c r="N6775" s="13">
        <v>46218</v>
      </c>
    </row>
    <row r="6776" spans="1:14" x14ac:dyDescent="0.15">
      <c r="A6776" s="163" t="s">
        <v>950</v>
      </c>
      <c r="B6776" s="164">
        <v>10746</v>
      </c>
      <c r="C6776" s="163" t="s">
        <v>948</v>
      </c>
      <c r="D6776" s="164">
        <v>4</v>
      </c>
      <c r="E6776" s="7">
        <v>836</v>
      </c>
      <c r="F6776" s="7">
        <v>0</v>
      </c>
      <c r="G6776" s="7">
        <v>0</v>
      </c>
      <c r="H6776" s="7">
        <v>0</v>
      </c>
      <c r="I6776" s="7">
        <v>836</v>
      </c>
      <c r="J6776" s="7">
        <v>0</v>
      </c>
      <c r="K6776" s="7">
        <v>836</v>
      </c>
      <c r="L6776" s="164">
        <v>1</v>
      </c>
      <c r="M6776" s="16">
        <v>0</v>
      </c>
      <c r="N6776" s="13">
        <v>46218</v>
      </c>
    </row>
    <row r="6777" spans="1:14" x14ac:dyDescent="0.15">
      <c r="A6777" s="163" t="s">
        <v>952</v>
      </c>
      <c r="B6777" s="164">
        <v>10924</v>
      </c>
      <c r="C6777" s="163" t="s">
        <v>948</v>
      </c>
      <c r="D6777" s="164">
        <v>1</v>
      </c>
      <c r="E6777" s="7">
        <v>159</v>
      </c>
      <c r="F6777" s="7">
        <v>0</v>
      </c>
      <c r="G6777" s="7">
        <v>0</v>
      </c>
      <c r="H6777" s="7">
        <v>0</v>
      </c>
      <c r="I6777" s="7">
        <v>159</v>
      </c>
      <c r="J6777" s="7">
        <v>0</v>
      </c>
      <c r="K6777" s="7">
        <v>159</v>
      </c>
      <c r="L6777" s="164">
        <v>1</v>
      </c>
      <c r="M6777" s="16">
        <v>0</v>
      </c>
      <c r="N6777" s="13">
        <v>46218</v>
      </c>
    </row>
    <row r="6778" spans="1:14" x14ac:dyDescent="0.15">
      <c r="A6778" s="163" t="s">
        <v>953</v>
      </c>
      <c r="B6778" s="164">
        <v>10632</v>
      </c>
      <c r="C6778" s="163" t="s">
        <v>948</v>
      </c>
      <c r="D6778" s="164">
        <v>1</v>
      </c>
      <c r="E6778" s="7">
        <v>159</v>
      </c>
      <c r="F6778" s="7">
        <v>0</v>
      </c>
      <c r="G6778" s="7">
        <v>0</v>
      </c>
      <c r="H6778" s="7">
        <v>0</v>
      </c>
      <c r="I6778" s="7">
        <v>159</v>
      </c>
      <c r="J6778" s="7">
        <v>0</v>
      </c>
      <c r="K6778" s="7">
        <v>159</v>
      </c>
      <c r="L6778" s="164">
        <v>1</v>
      </c>
      <c r="M6778" s="16">
        <v>0</v>
      </c>
      <c r="N6778" s="13">
        <v>46218</v>
      </c>
    </row>
    <row r="6779" spans="1:14" x14ac:dyDescent="0.15">
      <c r="A6779" s="163" t="s">
        <v>495</v>
      </c>
      <c r="B6779" s="164">
        <v>10354</v>
      </c>
      <c r="C6779" s="163" t="s">
        <v>19</v>
      </c>
      <c r="D6779" s="164">
        <v>2</v>
      </c>
      <c r="E6779" s="7">
        <v>700</v>
      </c>
      <c r="F6779" s="7">
        <v>0</v>
      </c>
      <c r="G6779" s="7">
        <v>0</v>
      </c>
      <c r="H6779" s="7">
        <v>27.37</v>
      </c>
      <c r="I6779" s="7">
        <v>672.63</v>
      </c>
      <c r="J6779" s="7">
        <v>0</v>
      </c>
      <c r="K6779" s="7">
        <v>672.63</v>
      </c>
      <c r="L6779" s="164">
        <v>1</v>
      </c>
      <c r="M6779" s="16">
        <v>0</v>
      </c>
      <c r="N6779" s="13">
        <v>46218</v>
      </c>
    </row>
    <row r="6780" spans="1:14" x14ac:dyDescent="0.15">
      <c r="A6780" s="163" t="s">
        <v>496</v>
      </c>
      <c r="B6780" s="164">
        <v>10360</v>
      </c>
      <c r="C6780" s="163" t="s">
        <v>19</v>
      </c>
      <c r="D6780" s="164">
        <v>1</v>
      </c>
      <c r="E6780" s="7">
        <v>385</v>
      </c>
      <c r="F6780" s="7">
        <v>0</v>
      </c>
      <c r="G6780" s="7">
        <v>0</v>
      </c>
      <c r="H6780" s="7">
        <v>0</v>
      </c>
      <c r="I6780" s="7">
        <v>385</v>
      </c>
      <c r="J6780" s="7">
        <v>0</v>
      </c>
      <c r="K6780" s="7">
        <v>385</v>
      </c>
      <c r="L6780" s="164">
        <v>1</v>
      </c>
      <c r="M6780" s="16">
        <v>0</v>
      </c>
      <c r="N6780" s="13">
        <v>46218</v>
      </c>
    </row>
    <row r="6781" spans="1:14" x14ac:dyDescent="0.15">
      <c r="A6781" s="163" t="s">
        <v>498</v>
      </c>
      <c r="B6781" s="164">
        <v>10356</v>
      </c>
      <c r="C6781" s="163" t="s">
        <v>19</v>
      </c>
      <c r="D6781" s="164">
        <v>2</v>
      </c>
      <c r="E6781" s="7">
        <v>720</v>
      </c>
      <c r="F6781" s="7">
        <v>0</v>
      </c>
      <c r="G6781" s="7">
        <v>0</v>
      </c>
      <c r="H6781" s="7">
        <v>23.78</v>
      </c>
      <c r="I6781" s="7">
        <v>696.22</v>
      </c>
      <c r="J6781" s="7">
        <v>0</v>
      </c>
      <c r="K6781" s="7">
        <v>696.22</v>
      </c>
      <c r="L6781" s="164">
        <v>1</v>
      </c>
      <c r="M6781" s="16">
        <v>0</v>
      </c>
      <c r="N6781" s="13">
        <v>46218</v>
      </c>
    </row>
    <row r="6782" spans="1:14" x14ac:dyDescent="0.15">
      <c r="A6782" s="163" t="s">
        <v>546</v>
      </c>
      <c r="B6782" s="164">
        <v>10391</v>
      </c>
      <c r="C6782" s="163" t="s">
        <v>31</v>
      </c>
      <c r="D6782" s="164">
        <v>1</v>
      </c>
      <c r="E6782" s="7">
        <v>345</v>
      </c>
      <c r="F6782" s="7">
        <v>0</v>
      </c>
      <c r="G6782" s="7">
        <v>0</v>
      </c>
      <c r="H6782" s="7">
        <v>0</v>
      </c>
      <c r="I6782" s="7">
        <v>345</v>
      </c>
      <c r="J6782" s="7">
        <v>0</v>
      </c>
      <c r="K6782" s="7">
        <v>345</v>
      </c>
      <c r="L6782" s="164">
        <v>1</v>
      </c>
      <c r="M6782" s="16">
        <v>0</v>
      </c>
      <c r="N6782" s="13">
        <v>46218</v>
      </c>
    </row>
    <row r="6783" spans="1:14" x14ac:dyDescent="0.15">
      <c r="A6783" s="163" t="s">
        <v>739</v>
      </c>
      <c r="B6783" s="164">
        <v>10653</v>
      </c>
      <c r="C6783" s="163" t="s">
        <v>4</v>
      </c>
      <c r="D6783" s="164">
        <v>1</v>
      </c>
      <c r="E6783" s="7">
        <v>275</v>
      </c>
      <c r="F6783" s="7">
        <v>0</v>
      </c>
      <c r="G6783" s="7">
        <v>0</v>
      </c>
      <c r="H6783" s="7">
        <v>17.75</v>
      </c>
      <c r="I6783" s="7">
        <v>257.25</v>
      </c>
      <c r="J6783" s="7">
        <v>0</v>
      </c>
      <c r="K6783" s="7">
        <v>257.25</v>
      </c>
      <c r="L6783" s="164">
        <v>1</v>
      </c>
      <c r="M6783" s="16">
        <v>0</v>
      </c>
      <c r="N6783" s="13">
        <v>46218</v>
      </c>
    </row>
    <row r="6784" spans="1:14" x14ac:dyDescent="0.15">
      <c r="A6784" s="163" t="s">
        <v>565</v>
      </c>
      <c r="B6784" s="164">
        <v>10403</v>
      </c>
      <c r="C6784" s="163" t="s">
        <v>35</v>
      </c>
      <c r="D6784" s="164">
        <v>1</v>
      </c>
      <c r="E6784" s="7">
        <v>345</v>
      </c>
      <c r="F6784" s="7">
        <v>0</v>
      </c>
      <c r="G6784" s="7">
        <v>0</v>
      </c>
      <c r="H6784" s="7">
        <v>22.79</v>
      </c>
      <c r="I6784" s="7">
        <v>322.20999999999998</v>
      </c>
      <c r="J6784" s="7">
        <v>0</v>
      </c>
      <c r="K6784" s="7">
        <v>322.20999999999998</v>
      </c>
      <c r="L6784" s="164">
        <v>1</v>
      </c>
      <c r="M6784" s="16">
        <v>0</v>
      </c>
      <c r="N6784" s="13">
        <v>46218</v>
      </c>
    </row>
    <row r="6785" spans="1:14" x14ac:dyDescent="0.15">
      <c r="A6785" s="163" t="s">
        <v>120</v>
      </c>
      <c r="B6785" s="164">
        <v>10560</v>
      </c>
      <c r="C6785" s="163" t="s">
        <v>462</v>
      </c>
      <c r="D6785" s="164">
        <v>1</v>
      </c>
      <c r="E6785" s="7">
        <v>325</v>
      </c>
      <c r="F6785" s="7">
        <v>0</v>
      </c>
      <c r="G6785" s="7">
        <v>0</v>
      </c>
      <c r="H6785" s="7">
        <v>0</v>
      </c>
      <c r="I6785" s="7">
        <v>325</v>
      </c>
      <c r="J6785" s="7">
        <v>0</v>
      </c>
      <c r="K6785" s="7">
        <v>325</v>
      </c>
      <c r="L6785" s="164">
        <v>1</v>
      </c>
      <c r="M6785" s="16">
        <v>0</v>
      </c>
      <c r="N6785" s="13">
        <v>46218</v>
      </c>
    </row>
    <row r="6786" spans="1:14" x14ac:dyDescent="0.15">
      <c r="A6786" s="163" t="s">
        <v>685</v>
      </c>
      <c r="B6786" s="164">
        <v>10457</v>
      </c>
      <c r="C6786" s="163" t="s">
        <v>38</v>
      </c>
      <c r="D6786" s="164">
        <v>1</v>
      </c>
      <c r="E6786" s="7">
        <v>295</v>
      </c>
      <c r="F6786" s="7">
        <v>0</v>
      </c>
      <c r="G6786" s="7">
        <v>0</v>
      </c>
      <c r="H6786" s="7">
        <v>0</v>
      </c>
      <c r="I6786" s="7">
        <v>295</v>
      </c>
      <c r="J6786" s="7">
        <v>0</v>
      </c>
      <c r="K6786" s="7">
        <v>295</v>
      </c>
      <c r="L6786" s="164">
        <v>1</v>
      </c>
      <c r="M6786" s="16">
        <v>0</v>
      </c>
      <c r="N6786" s="13">
        <v>46219</v>
      </c>
    </row>
    <row r="6787" spans="1:14" x14ac:dyDescent="0.15">
      <c r="A6787" s="163" t="s">
        <v>705</v>
      </c>
      <c r="B6787" s="164">
        <v>10452</v>
      </c>
      <c r="C6787" s="163" t="s">
        <v>38</v>
      </c>
      <c r="D6787" s="164">
        <v>1</v>
      </c>
      <c r="E6787" s="7">
        <v>210</v>
      </c>
      <c r="F6787" s="7">
        <v>0</v>
      </c>
      <c r="G6787" s="7">
        <v>0</v>
      </c>
      <c r="H6787" s="7">
        <v>0</v>
      </c>
      <c r="I6787" s="7">
        <v>210</v>
      </c>
      <c r="J6787" s="7">
        <v>0</v>
      </c>
      <c r="K6787" s="7">
        <v>210</v>
      </c>
      <c r="L6787" s="164">
        <v>1</v>
      </c>
      <c r="M6787" s="16">
        <v>0</v>
      </c>
      <c r="N6787" s="13">
        <v>46219</v>
      </c>
    </row>
    <row r="6788" spans="1:14" x14ac:dyDescent="0.15">
      <c r="A6788" s="163" t="s">
        <v>957</v>
      </c>
      <c r="B6788" s="164">
        <v>10494</v>
      </c>
      <c r="C6788" s="163" t="s">
        <v>38</v>
      </c>
      <c r="D6788" s="164">
        <v>1</v>
      </c>
      <c r="E6788" s="7">
        <v>38</v>
      </c>
      <c r="F6788" s="7">
        <v>0</v>
      </c>
      <c r="G6788" s="7">
        <v>0</v>
      </c>
      <c r="H6788" s="7">
        <v>0</v>
      </c>
      <c r="I6788" s="7">
        <v>38</v>
      </c>
      <c r="J6788" s="7">
        <v>0</v>
      </c>
      <c r="K6788" s="7">
        <v>38</v>
      </c>
      <c r="L6788" s="164">
        <v>1</v>
      </c>
      <c r="M6788" s="16">
        <v>0</v>
      </c>
      <c r="N6788" s="13">
        <v>46219</v>
      </c>
    </row>
    <row r="6789" spans="1:14" x14ac:dyDescent="0.15">
      <c r="A6789" s="163" t="s">
        <v>537</v>
      </c>
      <c r="B6789" s="164">
        <v>10397</v>
      </c>
      <c r="C6789" s="163" t="s">
        <v>32</v>
      </c>
      <c r="D6789" s="164">
        <v>1</v>
      </c>
      <c r="E6789" s="7">
        <v>575</v>
      </c>
      <c r="F6789" s="7">
        <v>0</v>
      </c>
      <c r="G6789" s="7">
        <v>0</v>
      </c>
      <c r="H6789" s="7">
        <v>0</v>
      </c>
      <c r="I6789" s="7">
        <v>575</v>
      </c>
      <c r="J6789" s="7">
        <v>0</v>
      </c>
      <c r="K6789" s="7">
        <v>575</v>
      </c>
      <c r="L6789" s="164">
        <v>1</v>
      </c>
      <c r="M6789" s="16">
        <v>0</v>
      </c>
      <c r="N6789" s="13">
        <v>46219</v>
      </c>
    </row>
    <row r="6790" spans="1:14" x14ac:dyDescent="0.15">
      <c r="A6790" s="163" t="s">
        <v>616</v>
      </c>
      <c r="B6790" s="164">
        <v>10154</v>
      </c>
      <c r="C6790" s="163" t="s">
        <v>519</v>
      </c>
      <c r="D6790" s="164">
        <v>1</v>
      </c>
      <c r="E6790" s="7">
        <v>385</v>
      </c>
      <c r="F6790" s="7">
        <v>0</v>
      </c>
      <c r="G6790" s="7">
        <v>0</v>
      </c>
      <c r="H6790" s="7">
        <v>0</v>
      </c>
      <c r="I6790" s="7">
        <v>385</v>
      </c>
      <c r="J6790" s="7">
        <v>0</v>
      </c>
      <c r="K6790" s="7">
        <v>385</v>
      </c>
      <c r="L6790" s="164">
        <v>1</v>
      </c>
      <c r="M6790" s="16">
        <v>0</v>
      </c>
      <c r="N6790" s="13">
        <v>46219</v>
      </c>
    </row>
    <row r="6791" spans="1:14" x14ac:dyDescent="0.15">
      <c r="A6791" s="163" t="s">
        <v>480</v>
      </c>
      <c r="B6791" s="164">
        <v>10225</v>
      </c>
      <c r="C6791" s="163" t="s">
        <v>481</v>
      </c>
      <c r="D6791" s="164">
        <v>1</v>
      </c>
      <c r="E6791" s="7">
        <v>265</v>
      </c>
      <c r="F6791" s="7">
        <v>0</v>
      </c>
      <c r="G6791" s="7">
        <v>0</v>
      </c>
      <c r="H6791" s="7">
        <v>0</v>
      </c>
      <c r="I6791" s="7">
        <v>265</v>
      </c>
      <c r="J6791" s="7">
        <v>0</v>
      </c>
      <c r="K6791" s="7">
        <v>265</v>
      </c>
      <c r="L6791" s="164">
        <v>1</v>
      </c>
      <c r="M6791" s="16">
        <v>0</v>
      </c>
      <c r="N6791" s="13">
        <v>46219</v>
      </c>
    </row>
    <row r="6792" spans="1:14" x14ac:dyDescent="0.15">
      <c r="A6792" s="163" t="s">
        <v>538</v>
      </c>
      <c r="B6792" s="164">
        <v>10645</v>
      </c>
      <c r="C6792" s="163" t="s">
        <v>519</v>
      </c>
      <c r="D6792" s="164">
        <v>1</v>
      </c>
      <c r="E6792" s="7">
        <v>350</v>
      </c>
      <c r="F6792" s="7">
        <v>0</v>
      </c>
      <c r="G6792" s="7">
        <v>0</v>
      </c>
      <c r="H6792" s="7">
        <v>0</v>
      </c>
      <c r="I6792" s="7">
        <v>350</v>
      </c>
      <c r="J6792" s="7">
        <v>0</v>
      </c>
      <c r="K6792" s="7">
        <v>350</v>
      </c>
      <c r="L6792" s="164">
        <v>1</v>
      </c>
      <c r="M6792" s="16">
        <v>0</v>
      </c>
      <c r="N6792" s="13">
        <v>46219</v>
      </c>
    </row>
    <row r="6793" spans="1:14" x14ac:dyDescent="0.15">
      <c r="A6793" s="163" t="s">
        <v>539</v>
      </c>
      <c r="B6793" s="164">
        <v>10130</v>
      </c>
      <c r="C6793" s="163" t="s">
        <v>483</v>
      </c>
      <c r="D6793" s="164">
        <v>1</v>
      </c>
      <c r="E6793" s="7">
        <v>385</v>
      </c>
      <c r="F6793" s="7">
        <v>0</v>
      </c>
      <c r="G6793" s="7">
        <v>0</v>
      </c>
      <c r="H6793" s="7">
        <v>0</v>
      </c>
      <c r="I6793" s="7">
        <v>385</v>
      </c>
      <c r="J6793" s="7">
        <v>0</v>
      </c>
      <c r="K6793" s="7">
        <v>385</v>
      </c>
      <c r="L6793" s="164">
        <v>1</v>
      </c>
      <c r="M6793" s="16">
        <v>0</v>
      </c>
      <c r="N6793" s="13">
        <v>46219</v>
      </c>
    </row>
    <row r="6794" spans="1:14" x14ac:dyDescent="0.15">
      <c r="A6794" s="163" t="s">
        <v>482</v>
      </c>
      <c r="B6794" s="164">
        <v>10109</v>
      </c>
      <c r="C6794" s="163" t="s">
        <v>483</v>
      </c>
      <c r="D6794" s="164">
        <v>1</v>
      </c>
      <c r="E6794" s="7">
        <v>275</v>
      </c>
      <c r="F6794" s="7">
        <v>0</v>
      </c>
      <c r="G6794" s="7">
        <v>0</v>
      </c>
      <c r="H6794" s="7">
        <v>27.31</v>
      </c>
      <c r="I6794" s="7">
        <v>247.69</v>
      </c>
      <c r="J6794" s="7">
        <v>0</v>
      </c>
      <c r="K6794" s="7">
        <v>247.69</v>
      </c>
      <c r="L6794" s="164">
        <v>1</v>
      </c>
      <c r="M6794" s="16">
        <v>0</v>
      </c>
      <c r="N6794" s="13">
        <v>46219</v>
      </c>
    </row>
    <row r="6795" spans="1:14" x14ac:dyDescent="0.15">
      <c r="A6795" s="163" t="s">
        <v>733</v>
      </c>
      <c r="B6795" s="164">
        <v>10113</v>
      </c>
      <c r="C6795" s="163" t="s">
        <v>541</v>
      </c>
      <c r="D6795" s="164">
        <v>1</v>
      </c>
      <c r="E6795" s="7">
        <v>385</v>
      </c>
      <c r="F6795" s="7">
        <v>0</v>
      </c>
      <c r="G6795" s="7">
        <v>0</v>
      </c>
      <c r="H6795" s="7">
        <v>0</v>
      </c>
      <c r="I6795" s="7">
        <v>385</v>
      </c>
      <c r="J6795" s="7">
        <v>0</v>
      </c>
      <c r="K6795" s="7">
        <v>385</v>
      </c>
      <c r="L6795" s="164">
        <v>1</v>
      </c>
      <c r="M6795" s="16">
        <v>0</v>
      </c>
      <c r="N6795" s="13">
        <v>46219</v>
      </c>
    </row>
    <row r="6796" spans="1:14" x14ac:dyDescent="0.15">
      <c r="A6796" s="163" t="s">
        <v>522</v>
      </c>
      <c r="B6796" s="164">
        <v>10055</v>
      </c>
      <c r="C6796" s="163" t="s">
        <v>481</v>
      </c>
      <c r="D6796" s="164">
        <v>1</v>
      </c>
      <c r="E6796" s="7">
        <v>275</v>
      </c>
      <c r="F6796" s="7">
        <v>0</v>
      </c>
      <c r="G6796" s="7">
        <v>0</v>
      </c>
      <c r="H6796" s="7">
        <v>0</v>
      </c>
      <c r="I6796" s="7">
        <v>275</v>
      </c>
      <c r="J6796" s="7">
        <v>0</v>
      </c>
      <c r="K6796" s="7">
        <v>275</v>
      </c>
      <c r="L6796" s="164">
        <v>1</v>
      </c>
      <c r="M6796" s="16">
        <v>0</v>
      </c>
      <c r="N6796" s="13">
        <v>46219</v>
      </c>
    </row>
    <row r="6797" spans="1:14" x14ac:dyDescent="0.15">
      <c r="A6797" s="163" t="s">
        <v>488</v>
      </c>
      <c r="B6797" s="164">
        <v>10440</v>
      </c>
      <c r="C6797" s="163" t="s">
        <v>99</v>
      </c>
      <c r="D6797" s="164">
        <v>2</v>
      </c>
      <c r="E6797" s="7">
        <v>176</v>
      </c>
      <c r="F6797" s="7">
        <v>0</v>
      </c>
      <c r="G6797" s="7">
        <v>0</v>
      </c>
      <c r="H6797" s="7">
        <v>0</v>
      </c>
      <c r="I6797" s="7">
        <v>176</v>
      </c>
      <c r="J6797" s="7">
        <v>0</v>
      </c>
      <c r="K6797" s="7">
        <v>176</v>
      </c>
      <c r="L6797" s="164">
        <v>1</v>
      </c>
      <c r="M6797" s="16">
        <v>0</v>
      </c>
      <c r="N6797" s="13">
        <v>46219</v>
      </c>
    </row>
    <row r="6798" spans="1:14" x14ac:dyDescent="0.15">
      <c r="A6798" s="163" t="s">
        <v>489</v>
      </c>
      <c r="B6798" s="164">
        <v>10445</v>
      </c>
      <c r="C6798" s="163" t="s">
        <v>99</v>
      </c>
      <c r="D6798" s="164">
        <v>1</v>
      </c>
      <c r="E6798" s="7">
        <v>210</v>
      </c>
      <c r="F6798" s="7">
        <v>0</v>
      </c>
      <c r="G6798" s="7">
        <v>0</v>
      </c>
      <c r="H6798" s="7">
        <v>0</v>
      </c>
      <c r="I6798" s="7">
        <v>210</v>
      </c>
      <c r="J6798" s="7">
        <v>0</v>
      </c>
      <c r="K6798" s="7">
        <v>210</v>
      </c>
      <c r="L6798" s="164">
        <v>1</v>
      </c>
      <c r="M6798" s="16">
        <v>0</v>
      </c>
      <c r="N6798" s="13">
        <v>46219</v>
      </c>
    </row>
    <row r="6799" spans="1:14" x14ac:dyDescent="0.15">
      <c r="A6799" s="163" t="s">
        <v>551</v>
      </c>
      <c r="B6799" s="164">
        <v>10437</v>
      </c>
      <c r="C6799" s="163" t="s">
        <v>99</v>
      </c>
      <c r="D6799" s="164">
        <v>1</v>
      </c>
      <c r="E6799" s="7">
        <v>110</v>
      </c>
      <c r="F6799" s="7">
        <v>0</v>
      </c>
      <c r="G6799" s="7">
        <v>0</v>
      </c>
      <c r="H6799" s="7">
        <v>0</v>
      </c>
      <c r="I6799" s="7">
        <v>110</v>
      </c>
      <c r="J6799" s="7">
        <v>0</v>
      </c>
      <c r="K6799" s="7">
        <v>110</v>
      </c>
      <c r="L6799" s="164">
        <v>1</v>
      </c>
      <c r="M6799" s="16">
        <v>0</v>
      </c>
      <c r="N6799" s="13">
        <v>46219</v>
      </c>
    </row>
    <row r="6800" spans="1:14" x14ac:dyDescent="0.15">
      <c r="A6800" s="163" t="s">
        <v>552</v>
      </c>
      <c r="B6800" s="164">
        <v>10211</v>
      </c>
      <c r="C6800" s="163" t="s">
        <v>491</v>
      </c>
      <c r="D6800" s="164">
        <v>1</v>
      </c>
      <c r="E6800" s="7">
        <v>285</v>
      </c>
      <c r="F6800" s="7">
        <v>0</v>
      </c>
      <c r="G6800" s="7">
        <v>0</v>
      </c>
      <c r="H6800" s="7">
        <v>28.29</v>
      </c>
      <c r="I6800" s="7">
        <v>256.70999999999998</v>
      </c>
      <c r="J6800" s="7">
        <v>0</v>
      </c>
      <c r="K6800" s="7">
        <v>256.70999999999998</v>
      </c>
      <c r="L6800" s="164">
        <v>1</v>
      </c>
      <c r="M6800" s="16">
        <v>0</v>
      </c>
      <c r="N6800" s="13">
        <v>46219</v>
      </c>
    </row>
    <row r="6801" spans="1:14" x14ac:dyDescent="0.15">
      <c r="A6801" s="163" t="s">
        <v>506</v>
      </c>
      <c r="B6801" s="164">
        <v>10221</v>
      </c>
      <c r="C6801" s="163" t="s">
        <v>491</v>
      </c>
      <c r="D6801" s="164">
        <v>1</v>
      </c>
      <c r="E6801" s="7">
        <v>280</v>
      </c>
      <c r="F6801" s="7">
        <v>0</v>
      </c>
      <c r="G6801" s="7">
        <v>0</v>
      </c>
      <c r="H6801" s="7">
        <v>0</v>
      </c>
      <c r="I6801" s="7">
        <v>280</v>
      </c>
      <c r="J6801" s="7">
        <v>0</v>
      </c>
      <c r="K6801" s="7">
        <v>280</v>
      </c>
      <c r="L6801" s="164">
        <v>1</v>
      </c>
      <c r="M6801" s="16">
        <v>0</v>
      </c>
      <c r="N6801" s="13">
        <v>46219</v>
      </c>
    </row>
    <row r="6802" spans="1:14" x14ac:dyDescent="0.15">
      <c r="A6802" s="163" t="s">
        <v>562</v>
      </c>
      <c r="B6802" s="164">
        <v>10218</v>
      </c>
      <c r="C6802" s="163" t="s">
        <v>491</v>
      </c>
      <c r="D6802" s="164">
        <v>1</v>
      </c>
      <c r="E6802" s="7">
        <v>280</v>
      </c>
      <c r="F6802" s="7">
        <v>0</v>
      </c>
      <c r="G6802" s="7">
        <v>0</v>
      </c>
      <c r="H6802" s="7">
        <v>0</v>
      </c>
      <c r="I6802" s="7">
        <v>280</v>
      </c>
      <c r="J6802" s="7">
        <v>0</v>
      </c>
      <c r="K6802" s="7">
        <v>280</v>
      </c>
      <c r="L6802" s="164">
        <v>1</v>
      </c>
      <c r="M6802" s="16">
        <v>0</v>
      </c>
      <c r="N6802" s="13">
        <v>46219</v>
      </c>
    </row>
    <row r="6803" spans="1:14" x14ac:dyDescent="0.15">
      <c r="A6803" s="163" t="s">
        <v>490</v>
      </c>
      <c r="B6803" s="164">
        <v>10223</v>
      </c>
      <c r="C6803" s="163" t="s">
        <v>491</v>
      </c>
      <c r="D6803" s="164">
        <v>1</v>
      </c>
      <c r="E6803" s="7">
        <v>310</v>
      </c>
      <c r="F6803" s="7">
        <v>0</v>
      </c>
      <c r="G6803" s="7">
        <v>0</v>
      </c>
      <c r="H6803" s="7">
        <v>34.35</v>
      </c>
      <c r="I6803" s="7">
        <v>275.64999999999998</v>
      </c>
      <c r="J6803" s="7">
        <v>0</v>
      </c>
      <c r="K6803" s="7">
        <v>275.64999999999998</v>
      </c>
      <c r="L6803" s="164">
        <v>1</v>
      </c>
      <c r="M6803" s="16">
        <v>0</v>
      </c>
      <c r="N6803" s="13">
        <v>46219</v>
      </c>
    </row>
    <row r="6804" spans="1:14" x14ac:dyDescent="0.15">
      <c r="A6804" s="163" t="s">
        <v>492</v>
      </c>
      <c r="B6804" s="164">
        <v>10216</v>
      </c>
      <c r="C6804" s="163" t="s">
        <v>491</v>
      </c>
      <c r="D6804" s="164">
        <v>1</v>
      </c>
      <c r="E6804" s="7">
        <v>280</v>
      </c>
      <c r="F6804" s="7">
        <v>0</v>
      </c>
      <c r="G6804" s="7">
        <v>0</v>
      </c>
      <c r="H6804" s="7">
        <v>0</v>
      </c>
      <c r="I6804" s="7">
        <v>280</v>
      </c>
      <c r="J6804" s="7">
        <v>0</v>
      </c>
      <c r="K6804" s="7">
        <v>280</v>
      </c>
      <c r="L6804" s="164">
        <v>1</v>
      </c>
      <c r="M6804" s="16">
        <v>0</v>
      </c>
      <c r="N6804" s="13">
        <v>46219</v>
      </c>
    </row>
    <row r="6805" spans="1:14" x14ac:dyDescent="0.15">
      <c r="A6805" s="163" t="s">
        <v>493</v>
      </c>
      <c r="B6805" s="164">
        <v>10264</v>
      </c>
      <c r="C6805" s="163" t="s">
        <v>9</v>
      </c>
      <c r="D6805" s="164">
        <v>6</v>
      </c>
      <c r="E6805" s="7">
        <v>1140</v>
      </c>
      <c r="F6805" s="7">
        <v>0</v>
      </c>
      <c r="G6805" s="7">
        <v>0</v>
      </c>
      <c r="H6805" s="7">
        <v>103.35</v>
      </c>
      <c r="I6805" s="7">
        <v>1036.6500000000001</v>
      </c>
      <c r="J6805" s="7">
        <v>0</v>
      </c>
      <c r="K6805" s="7">
        <v>1036.6500000000001</v>
      </c>
      <c r="L6805" s="164">
        <v>1</v>
      </c>
      <c r="M6805" s="16">
        <v>0</v>
      </c>
      <c r="N6805" s="13">
        <v>46219</v>
      </c>
    </row>
    <row r="6806" spans="1:14" x14ac:dyDescent="0.15">
      <c r="A6806" s="163" t="s">
        <v>686</v>
      </c>
      <c r="B6806" s="164">
        <v>10366</v>
      </c>
      <c r="C6806" s="163" t="s">
        <v>9</v>
      </c>
      <c r="D6806" s="164">
        <v>1</v>
      </c>
      <c r="E6806" s="7">
        <v>270</v>
      </c>
      <c r="F6806" s="7">
        <v>0</v>
      </c>
      <c r="G6806" s="7">
        <v>0</v>
      </c>
      <c r="H6806" s="7">
        <v>38.86</v>
      </c>
      <c r="I6806" s="7">
        <v>231.14</v>
      </c>
      <c r="J6806" s="7">
        <v>0</v>
      </c>
      <c r="K6806" s="7">
        <v>231.14</v>
      </c>
      <c r="L6806" s="164">
        <v>1</v>
      </c>
      <c r="M6806" s="16">
        <v>0</v>
      </c>
      <c r="N6806" s="13">
        <v>46219</v>
      </c>
    </row>
    <row r="6807" spans="1:14" x14ac:dyDescent="0.15">
      <c r="A6807" s="163" t="s">
        <v>587</v>
      </c>
      <c r="B6807" s="164">
        <v>10381</v>
      </c>
      <c r="C6807" s="163" t="s">
        <v>9</v>
      </c>
      <c r="D6807" s="164">
        <v>1</v>
      </c>
      <c r="E6807" s="7">
        <v>225</v>
      </c>
      <c r="F6807" s="7">
        <v>0</v>
      </c>
      <c r="G6807" s="7">
        <v>0</v>
      </c>
      <c r="H6807" s="7">
        <v>22.34</v>
      </c>
      <c r="I6807" s="7">
        <v>202.66</v>
      </c>
      <c r="J6807" s="7">
        <v>0</v>
      </c>
      <c r="K6807" s="7">
        <v>202.66</v>
      </c>
      <c r="L6807" s="164">
        <v>1</v>
      </c>
      <c r="M6807" s="16">
        <v>0</v>
      </c>
      <c r="N6807" s="13">
        <v>46219</v>
      </c>
    </row>
    <row r="6808" spans="1:14" x14ac:dyDescent="0.15">
      <c r="A6808" s="163" t="s">
        <v>507</v>
      </c>
      <c r="B6808" s="164">
        <v>10373</v>
      </c>
      <c r="C6808" s="163" t="s">
        <v>9</v>
      </c>
      <c r="D6808" s="164">
        <v>1</v>
      </c>
      <c r="E6808" s="7">
        <v>275</v>
      </c>
      <c r="F6808" s="7">
        <v>0</v>
      </c>
      <c r="G6808" s="7">
        <v>0</v>
      </c>
      <c r="H6808" s="7">
        <v>39.590000000000003</v>
      </c>
      <c r="I6808" s="7">
        <v>235.41</v>
      </c>
      <c r="J6808" s="7">
        <v>0</v>
      </c>
      <c r="K6808" s="7">
        <v>235.41</v>
      </c>
      <c r="L6808" s="164">
        <v>1</v>
      </c>
      <c r="M6808" s="16">
        <v>0</v>
      </c>
      <c r="N6808" s="13">
        <v>46219</v>
      </c>
    </row>
    <row r="6809" spans="1:14" x14ac:dyDescent="0.15">
      <c r="A6809" s="163" t="s">
        <v>526</v>
      </c>
      <c r="B6809" s="164">
        <v>10363</v>
      </c>
      <c r="C6809" s="163" t="s">
        <v>9</v>
      </c>
      <c r="D6809" s="164">
        <v>1</v>
      </c>
      <c r="E6809" s="7">
        <v>265</v>
      </c>
      <c r="F6809" s="7">
        <v>0</v>
      </c>
      <c r="G6809" s="7">
        <v>0</v>
      </c>
      <c r="H6809" s="7">
        <v>26.31</v>
      </c>
      <c r="I6809" s="7">
        <v>238.69</v>
      </c>
      <c r="J6809" s="7">
        <v>0</v>
      </c>
      <c r="K6809" s="7">
        <v>238.69</v>
      </c>
      <c r="L6809" s="164">
        <v>1</v>
      </c>
      <c r="M6809" s="16">
        <v>0</v>
      </c>
      <c r="N6809" s="13">
        <v>46219</v>
      </c>
    </row>
    <row r="6810" spans="1:14" x14ac:dyDescent="0.15">
      <c r="A6810" s="163" t="s">
        <v>652</v>
      </c>
      <c r="B6810" s="164">
        <v>10007</v>
      </c>
      <c r="C6810" s="163" t="s">
        <v>9</v>
      </c>
      <c r="D6810" s="164">
        <v>2</v>
      </c>
      <c r="E6810" s="7">
        <v>550</v>
      </c>
      <c r="F6810" s="7">
        <v>0</v>
      </c>
      <c r="G6810" s="7">
        <v>0</v>
      </c>
      <c r="H6810" s="7">
        <v>0</v>
      </c>
      <c r="I6810" s="7">
        <v>550</v>
      </c>
      <c r="J6810" s="7">
        <v>0</v>
      </c>
      <c r="K6810" s="7">
        <v>550</v>
      </c>
      <c r="L6810" s="164">
        <v>1</v>
      </c>
      <c r="M6810" s="16">
        <v>0</v>
      </c>
      <c r="N6810" s="13">
        <v>46219</v>
      </c>
    </row>
    <row r="6811" spans="1:14" x14ac:dyDescent="0.15">
      <c r="A6811" s="163" t="s">
        <v>509</v>
      </c>
      <c r="B6811" s="164">
        <v>10364</v>
      </c>
      <c r="C6811" s="163" t="s">
        <v>9</v>
      </c>
      <c r="D6811" s="164">
        <v>1</v>
      </c>
      <c r="E6811" s="7">
        <v>330</v>
      </c>
      <c r="F6811" s="7">
        <v>0</v>
      </c>
      <c r="G6811" s="7">
        <v>0</v>
      </c>
      <c r="H6811" s="7">
        <v>32.75</v>
      </c>
      <c r="I6811" s="7">
        <v>297.25</v>
      </c>
      <c r="J6811" s="7">
        <v>0</v>
      </c>
      <c r="K6811" s="7">
        <v>297.25</v>
      </c>
      <c r="L6811" s="164">
        <v>1</v>
      </c>
      <c r="M6811" s="16">
        <v>0</v>
      </c>
      <c r="N6811" s="13">
        <v>46219</v>
      </c>
    </row>
    <row r="6812" spans="1:14" x14ac:dyDescent="0.15">
      <c r="A6812" s="163" t="s">
        <v>802</v>
      </c>
      <c r="B6812" s="164">
        <v>10365</v>
      </c>
      <c r="C6812" s="163" t="s">
        <v>9</v>
      </c>
      <c r="D6812" s="164">
        <v>1</v>
      </c>
      <c r="E6812" s="7">
        <v>320</v>
      </c>
      <c r="F6812" s="7">
        <v>0</v>
      </c>
      <c r="G6812" s="7">
        <v>0</v>
      </c>
      <c r="H6812" s="7">
        <v>46.06</v>
      </c>
      <c r="I6812" s="7">
        <v>273.94</v>
      </c>
      <c r="J6812" s="7">
        <v>0</v>
      </c>
      <c r="K6812" s="7">
        <v>273.94</v>
      </c>
      <c r="L6812" s="164">
        <v>1</v>
      </c>
      <c r="M6812" s="16">
        <v>0</v>
      </c>
      <c r="N6812" s="13">
        <v>46219</v>
      </c>
    </row>
    <row r="6813" spans="1:14" x14ac:dyDescent="0.15">
      <c r="A6813" s="163" t="s">
        <v>603</v>
      </c>
      <c r="B6813" s="164">
        <v>10660</v>
      </c>
      <c r="C6813" s="163" t="s">
        <v>9</v>
      </c>
      <c r="D6813" s="164">
        <v>1</v>
      </c>
      <c r="E6813" s="7">
        <v>265</v>
      </c>
      <c r="F6813" s="7">
        <v>0</v>
      </c>
      <c r="G6813" s="7">
        <v>0</v>
      </c>
      <c r="H6813" s="7">
        <v>38.14</v>
      </c>
      <c r="I6813" s="7">
        <v>226.86</v>
      </c>
      <c r="J6813" s="7">
        <v>0</v>
      </c>
      <c r="K6813" s="7">
        <v>226.86</v>
      </c>
      <c r="L6813" s="164">
        <v>1</v>
      </c>
      <c r="M6813" s="16">
        <v>0</v>
      </c>
      <c r="N6813" s="13">
        <v>46219</v>
      </c>
    </row>
    <row r="6814" spans="1:14" x14ac:dyDescent="0.15">
      <c r="A6814" s="163" t="s">
        <v>955</v>
      </c>
      <c r="B6814" s="164">
        <v>10749</v>
      </c>
      <c r="C6814" s="163" t="s">
        <v>948</v>
      </c>
      <c r="D6814" s="164">
        <v>1</v>
      </c>
      <c r="E6814" s="7">
        <v>179</v>
      </c>
      <c r="F6814" s="7">
        <v>0</v>
      </c>
      <c r="G6814" s="7">
        <v>0</v>
      </c>
      <c r="H6814" s="7">
        <v>0</v>
      </c>
      <c r="I6814" s="7">
        <v>179</v>
      </c>
      <c r="J6814" s="7">
        <v>0</v>
      </c>
      <c r="K6814" s="7">
        <v>179</v>
      </c>
      <c r="L6814" s="164">
        <v>1</v>
      </c>
      <c r="M6814" s="16">
        <v>0</v>
      </c>
      <c r="N6814" s="13">
        <v>46219</v>
      </c>
    </row>
    <row r="6815" spans="1:14" x14ac:dyDescent="0.15">
      <c r="A6815" s="163" t="s">
        <v>947</v>
      </c>
      <c r="B6815" s="164">
        <v>10923</v>
      </c>
      <c r="C6815" s="163" t="s">
        <v>948</v>
      </c>
      <c r="D6815" s="164">
        <v>1</v>
      </c>
      <c r="E6815" s="7">
        <v>159</v>
      </c>
      <c r="F6815" s="7">
        <v>0</v>
      </c>
      <c r="G6815" s="7">
        <v>0</v>
      </c>
      <c r="H6815" s="7">
        <v>0</v>
      </c>
      <c r="I6815" s="7">
        <v>159</v>
      </c>
      <c r="J6815" s="7">
        <v>0</v>
      </c>
      <c r="K6815" s="7">
        <v>159</v>
      </c>
      <c r="L6815" s="164">
        <v>1</v>
      </c>
      <c r="M6815" s="16">
        <v>0</v>
      </c>
      <c r="N6815" s="13">
        <v>46219</v>
      </c>
    </row>
    <row r="6816" spans="1:14" x14ac:dyDescent="0.15">
      <c r="A6816" s="163" t="s">
        <v>950</v>
      </c>
      <c r="B6816" s="164">
        <v>10746</v>
      </c>
      <c r="C6816" s="163" t="s">
        <v>948</v>
      </c>
      <c r="D6816" s="164">
        <v>1</v>
      </c>
      <c r="E6816" s="7">
        <v>209</v>
      </c>
      <c r="F6816" s="7">
        <v>0</v>
      </c>
      <c r="G6816" s="7">
        <v>0</v>
      </c>
      <c r="H6816" s="7">
        <v>0</v>
      </c>
      <c r="I6816" s="7">
        <v>209</v>
      </c>
      <c r="J6816" s="7">
        <v>0</v>
      </c>
      <c r="K6816" s="7">
        <v>209</v>
      </c>
      <c r="L6816" s="164">
        <v>1</v>
      </c>
      <c r="M6816" s="16">
        <v>0</v>
      </c>
      <c r="N6816" s="13">
        <v>46219</v>
      </c>
    </row>
    <row r="6817" spans="1:14" x14ac:dyDescent="0.15">
      <c r="A6817" s="163" t="s">
        <v>951</v>
      </c>
      <c r="B6817" s="164">
        <v>10754</v>
      </c>
      <c r="C6817" s="163" t="s">
        <v>948</v>
      </c>
      <c r="D6817" s="164">
        <v>1</v>
      </c>
      <c r="E6817" s="7">
        <v>209</v>
      </c>
      <c r="F6817" s="7">
        <v>0</v>
      </c>
      <c r="G6817" s="7">
        <v>0</v>
      </c>
      <c r="H6817" s="7">
        <v>0</v>
      </c>
      <c r="I6817" s="7">
        <v>209</v>
      </c>
      <c r="J6817" s="7">
        <v>0</v>
      </c>
      <c r="K6817" s="7">
        <v>209</v>
      </c>
      <c r="L6817" s="164">
        <v>1</v>
      </c>
      <c r="M6817" s="16">
        <v>0</v>
      </c>
      <c r="N6817" s="13">
        <v>46219</v>
      </c>
    </row>
    <row r="6818" spans="1:14" x14ac:dyDescent="0.15">
      <c r="A6818" s="163" t="s">
        <v>495</v>
      </c>
      <c r="B6818" s="164">
        <v>10354</v>
      </c>
      <c r="C6818" s="163" t="s">
        <v>19</v>
      </c>
      <c r="D6818" s="164">
        <v>1</v>
      </c>
      <c r="E6818" s="7">
        <v>350</v>
      </c>
      <c r="F6818" s="7">
        <v>0</v>
      </c>
      <c r="G6818" s="7">
        <v>0</v>
      </c>
      <c r="H6818" s="7">
        <v>0</v>
      </c>
      <c r="I6818" s="7">
        <v>350</v>
      </c>
      <c r="J6818" s="7">
        <v>0</v>
      </c>
      <c r="K6818" s="7">
        <v>350</v>
      </c>
      <c r="L6818" s="164">
        <v>1</v>
      </c>
      <c r="M6818" s="16">
        <v>0</v>
      </c>
      <c r="N6818" s="13">
        <v>46219</v>
      </c>
    </row>
    <row r="6819" spans="1:14" x14ac:dyDescent="0.15">
      <c r="A6819" s="163" t="s">
        <v>511</v>
      </c>
      <c r="B6819" s="164">
        <v>10227</v>
      </c>
      <c r="C6819" s="163" t="s">
        <v>19</v>
      </c>
      <c r="D6819" s="164">
        <v>1</v>
      </c>
      <c r="E6819" s="7">
        <v>385</v>
      </c>
      <c r="F6819" s="7">
        <v>0</v>
      </c>
      <c r="G6819" s="7">
        <v>0</v>
      </c>
      <c r="H6819" s="7">
        <v>42.65</v>
      </c>
      <c r="I6819" s="7">
        <v>342.35</v>
      </c>
      <c r="J6819" s="7">
        <v>0</v>
      </c>
      <c r="K6819" s="7">
        <v>342.35</v>
      </c>
      <c r="L6819" s="164">
        <v>1</v>
      </c>
      <c r="M6819" s="16">
        <v>0</v>
      </c>
      <c r="N6819" s="13">
        <v>46219</v>
      </c>
    </row>
    <row r="6820" spans="1:14" x14ac:dyDescent="0.15">
      <c r="A6820" s="163" t="s">
        <v>498</v>
      </c>
      <c r="B6820" s="164">
        <v>10356</v>
      </c>
      <c r="C6820" s="163" t="s">
        <v>19</v>
      </c>
      <c r="D6820" s="164">
        <v>2</v>
      </c>
      <c r="E6820" s="7">
        <v>720</v>
      </c>
      <c r="F6820" s="7">
        <v>0</v>
      </c>
      <c r="G6820" s="7">
        <v>0</v>
      </c>
      <c r="H6820" s="7">
        <v>0</v>
      </c>
      <c r="I6820" s="7">
        <v>720</v>
      </c>
      <c r="J6820" s="7">
        <v>0</v>
      </c>
      <c r="K6820" s="7">
        <v>720</v>
      </c>
      <c r="L6820" s="164">
        <v>1</v>
      </c>
      <c r="M6820" s="16">
        <v>0</v>
      </c>
      <c r="N6820" s="13">
        <v>46219</v>
      </c>
    </row>
    <row r="6821" spans="1:14" x14ac:dyDescent="0.15">
      <c r="A6821" s="163" t="s">
        <v>718</v>
      </c>
      <c r="B6821" s="164">
        <v>10392</v>
      </c>
      <c r="C6821" s="163" t="s">
        <v>31</v>
      </c>
      <c r="D6821" s="164">
        <v>1</v>
      </c>
      <c r="E6821" s="7">
        <v>335</v>
      </c>
      <c r="F6821" s="7">
        <v>0</v>
      </c>
      <c r="G6821" s="7">
        <v>0</v>
      </c>
      <c r="H6821" s="7">
        <v>0</v>
      </c>
      <c r="I6821" s="7">
        <v>335</v>
      </c>
      <c r="J6821" s="7">
        <v>0</v>
      </c>
      <c r="K6821" s="7">
        <v>335</v>
      </c>
      <c r="L6821" s="164">
        <v>1</v>
      </c>
      <c r="M6821" s="16">
        <v>0</v>
      </c>
      <c r="N6821" s="13">
        <v>46219</v>
      </c>
    </row>
    <row r="6822" spans="1:14" x14ac:dyDescent="0.15">
      <c r="A6822" s="163" t="s">
        <v>887</v>
      </c>
      <c r="B6822" s="164">
        <v>10394</v>
      </c>
      <c r="C6822" s="163" t="s">
        <v>31</v>
      </c>
      <c r="D6822" s="164">
        <v>1</v>
      </c>
      <c r="E6822" s="7">
        <v>355</v>
      </c>
      <c r="F6822" s="7">
        <v>0</v>
      </c>
      <c r="G6822" s="7">
        <v>0</v>
      </c>
      <c r="H6822" s="7">
        <v>0</v>
      </c>
      <c r="I6822" s="7">
        <v>355</v>
      </c>
      <c r="J6822" s="7">
        <v>0</v>
      </c>
      <c r="K6822" s="7">
        <v>355</v>
      </c>
      <c r="L6822" s="164">
        <v>1</v>
      </c>
      <c r="M6822" s="16">
        <v>0</v>
      </c>
      <c r="N6822" s="13">
        <v>46219</v>
      </c>
    </row>
    <row r="6823" spans="1:14" x14ac:dyDescent="0.15">
      <c r="A6823" s="163" t="s">
        <v>589</v>
      </c>
      <c r="B6823" s="164">
        <v>10407</v>
      </c>
      <c r="C6823" s="163" t="s">
        <v>4</v>
      </c>
      <c r="D6823" s="164">
        <v>1</v>
      </c>
      <c r="E6823" s="7">
        <v>325</v>
      </c>
      <c r="F6823" s="7">
        <v>0</v>
      </c>
      <c r="G6823" s="7">
        <v>0</v>
      </c>
      <c r="H6823" s="7">
        <v>0</v>
      </c>
      <c r="I6823" s="7">
        <v>325</v>
      </c>
      <c r="J6823" s="7">
        <v>0</v>
      </c>
      <c r="K6823" s="7">
        <v>325</v>
      </c>
      <c r="L6823" s="164">
        <v>1</v>
      </c>
      <c r="M6823" s="16">
        <v>0</v>
      </c>
      <c r="N6823" s="13">
        <v>46219</v>
      </c>
    </row>
    <row r="6824" spans="1:14" x14ac:dyDescent="0.15">
      <c r="A6824" s="163" t="s">
        <v>410</v>
      </c>
      <c r="B6824" s="164">
        <v>10263</v>
      </c>
      <c r="C6824" s="163" t="s">
        <v>399</v>
      </c>
      <c r="D6824" s="164">
        <v>1</v>
      </c>
      <c r="E6824" s="7">
        <v>0</v>
      </c>
      <c r="F6824" s="7">
        <v>0</v>
      </c>
      <c r="G6824" s="7">
        <v>0</v>
      </c>
      <c r="H6824" s="7">
        <v>0</v>
      </c>
      <c r="I6824" s="7">
        <v>0</v>
      </c>
      <c r="J6824" s="7">
        <v>0</v>
      </c>
      <c r="K6824" s="7">
        <v>0</v>
      </c>
      <c r="L6824" s="164">
        <v>0</v>
      </c>
      <c r="M6824" s="16">
        <v>0</v>
      </c>
      <c r="N6824" s="13">
        <v>46219</v>
      </c>
    </row>
    <row r="6825" spans="1:14" x14ac:dyDescent="0.15">
      <c r="A6825" s="163" t="s">
        <v>886</v>
      </c>
      <c r="B6825" s="164">
        <v>10601</v>
      </c>
      <c r="C6825" s="163" t="s">
        <v>399</v>
      </c>
      <c r="D6825" s="164">
        <v>2</v>
      </c>
      <c r="E6825" s="7">
        <v>0</v>
      </c>
      <c r="F6825" s="7">
        <v>0</v>
      </c>
      <c r="G6825" s="7">
        <v>0</v>
      </c>
      <c r="H6825" s="7">
        <v>0</v>
      </c>
      <c r="I6825" s="7">
        <v>0</v>
      </c>
      <c r="J6825" s="7">
        <v>0</v>
      </c>
      <c r="K6825" s="7">
        <v>0</v>
      </c>
      <c r="L6825" s="164">
        <v>0</v>
      </c>
      <c r="M6825" s="16">
        <v>0</v>
      </c>
      <c r="N6825" s="13">
        <v>46219</v>
      </c>
    </row>
    <row r="6826" spans="1:14" x14ac:dyDescent="0.15">
      <c r="A6826" s="163" t="s">
        <v>475</v>
      </c>
      <c r="B6826" s="164">
        <v>10534</v>
      </c>
      <c r="C6826" s="163" t="s">
        <v>399</v>
      </c>
      <c r="D6826" s="164">
        <v>1</v>
      </c>
      <c r="E6826" s="7">
        <v>0</v>
      </c>
      <c r="F6826" s="7">
        <v>0</v>
      </c>
      <c r="G6826" s="7">
        <v>0</v>
      </c>
      <c r="H6826" s="7">
        <v>0</v>
      </c>
      <c r="I6826" s="7">
        <v>0</v>
      </c>
      <c r="J6826" s="7">
        <v>0</v>
      </c>
      <c r="K6826" s="7">
        <v>0</v>
      </c>
      <c r="L6826" s="164">
        <v>0</v>
      </c>
      <c r="M6826" s="16">
        <v>0</v>
      </c>
      <c r="N6826" s="13">
        <v>46219</v>
      </c>
    </row>
    <row r="6827" spans="1:14" x14ac:dyDescent="0.15">
      <c r="A6827" s="163" t="s">
        <v>477</v>
      </c>
      <c r="B6827" s="164">
        <v>10449</v>
      </c>
      <c r="C6827" s="163" t="s">
        <v>38</v>
      </c>
      <c r="D6827" s="164">
        <v>1</v>
      </c>
      <c r="E6827" s="7">
        <v>260</v>
      </c>
      <c r="F6827" s="7">
        <v>0</v>
      </c>
      <c r="G6827" s="7">
        <v>0</v>
      </c>
      <c r="H6827" s="7">
        <v>0</v>
      </c>
      <c r="I6827" s="7">
        <v>260</v>
      </c>
      <c r="J6827" s="7">
        <v>0</v>
      </c>
      <c r="K6827" s="7">
        <v>260</v>
      </c>
      <c r="L6827" s="164">
        <v>1</v>
      </c>
      <c r="M6827" s="16">
        <v>0</v>
      </c>
      <c r="N6827" s="13">
        <v>46220</v>
      </c>
    </row>
    <row r="6828" spans="1:14" x14ac:dyDescent="0.15">
      <c r="A6828" s="163" t="s">
        <v>957</v>
      </c>
      <c r="B6828" s="164">
        <v>10494</v>
      </c>
      <c r="C6828" s="163" t="s">
        <v>38</v>
      </c>
      <c r="D6828" s="164">
        <v>1</v>
      </c>
      <c r="E6828" s="7">
        <v>38</v>
      </c>
      <c r="F6828" s="7">
        <v>0</v>
      </c>
      <c r="G6828" s="7">
        <v>0</v>
      </c>
      <c r="H6828" s="7">
        <v>0</v>
      </c>
      <c r="I6828" s="7">
        <v>38</v>
      </c>
      <c r="J6828" s="7">
        <v>0</v>
      </c>
      <c r="K6828" s="7">
        <v>38</v>
      </c>
      <c r="L6828" s="164">
        <v>1</v>
      </c>
      <c r="M6828" s="16">
        <v>0</v>
      </c>
      <c r="N6828" s="13">
        <v>46220</v>
      </c>
    </row>
    <row r="6829" spans="1:14" x14ac:dyDescent="0.15">
      <c r="A6829" s="163" t="s">
        <v>615</v>
      </c>
      <c r="B6829" s="164">
        <v>10462</v>
      </c>
      <c r="C6829" s="163" t="s">
        <v>38</v>
      </c>
      <c r="D6829" s="164">
        <v>2</v>
      </c>
      <c r="E6829" s="7">
        <v>880</v>
      </c>
      <c r="F6829" s="7">
        <v>0</v>
      </c>
      <c r="G6829" s="7">
        <v>0</v>
      </c>
      <c r="H6829" s="7">
        <v>8.02</v>
      </c>
      <c r="I6829" s="7">
        <v>871.98</v>
      </c>
      <c r="J6829" s="7">
        <v>0</v>
      </c>
      <c r="K6829" s="7">
        <v>871.98</v>
      </c>
      <c r="L6829" s="164">
        <v>1</v>
      </c>
      <c r="M6829" s="16">
        <v>0</v>
      </c>
      <c r="N6829" s="13">
        <v>46220</v>
      </c>
    </row>
    <row r="6830" spans="1:14" x14ac:dyDescent="0.15">
      <c r="A6830" s="163" t="s">
        <v>567</v>
      </c>
      <c r="B6830" s="164">
        <v>10662</v>
      </c>
      <c r="C6830" s="163" t="s">
        <v>32</v>
      </c>
      <c r="D6830" s="164">
        <v>1</v>
      </c>
      <c r="E6830" s="7">
        <v>1315</v>
      </c>
      <c r="F6830" s="7">
        <v>0</v>
      </c>
      <c r="G6830" s="7">
        <v>0</v>
      </c>
      <c r="H6830" s="7">
        <v>11.98</v>
      </c>
      <c r="I6830" s="7">
        <v>1303.02</v>
      </c>
      <c r="J6830" s="7">
        <v>0</v>
      </c>
      <c r="K6830" s="7">
        <v>1303.02</v>
      </c>
      <c r="L6830" s="164">
        <v>1</v>
      </c>
      <c r="M6830" s="16">
        <v>0</v>
      </c>
      <c r="N6830" s="13">
        <v>46220</v>
      </c>
    </row>
    <row r="6831" spans="1:14" x14ac:dyDescent="0.15">
      <c r="A6831" s="163" t="s">
        <v>517</v>
      </c>
      <c r="B6831" s="164">
        <v>10070</v>
      </c>
      <c r="C6831" s="163" t="s">
        <v>481</v>
      </c>
      <c r="D6831" s="164">
        <v>1</v>
      </c>
      <c r="E6831" s="7">
        <v>275</v>
      </c>
      <c r="F6831" s="7">
        <v>0</v>
      </c>
      <c r="G6831" s="7">
        <v>0</v>
      </c>
      <c r="H6831" s="7">
        <v>46.67</v>
      </c>
      <c r="I6831" s="7">
        <v>228.33</v>
      </c>
      <c r="J6831" s="7">
        <v>0</v>
      </c>
      <c r="K6831" s="7">
        <v>228.33</v>
      </c>
      <c r="L6831" s="164">
        <v>1</v>
      </c>
      <c r="M6831" s="16">
        <v>0</v>
      </c>
      <c r="N6831" s="13">
        <v>46220</v>
      </c>
    </row>
    <row r="6832" spans="1:14" x14ac:dyDescent="0.15">
      <c r="A6832" s="163" t="s">
        <v>574</v>
      </c>
      <c r="B6832" s="164">
        <v>10052</v>
      </c>
      <c r="C6832" s="163" t="s">
        <v>481</v>
      </c>
      <c r="D6832" s="164">
        <v>1</v>
      </c>
      <c r="E6832" s="7">
        <v>355</v>
      </c>
      <c r="F6832" s="7">
        <v>0</v>
      </c>
      <c r="G6832" s="7">
        <v>0</v>
      </c>
      <c r="H6832" s="7">
        <v>0</v>
      </c>
      <c r="I6832" s="7">
        <v>355</v>
      </c>
      <c r="J6832" s="7">
        <v>0</v>
      </c>
      <c r="K6832" s="7">
        <v>355</v>
      </c>
      <c r="L6832" s="164">
        <v>1</v>
      </c>
      <c r="M6832" s="16">
        <v>0</v>
      </c>
      <c r="N6832" s="13">
        <v>46220</v>
      </c>
    </row>
    <row r="6833" spans="1:14" x14ac:dyDescent="0.15">
      <c r="A6833" s="163" t="s">
        <v>954</v>
      </c>
      <c r="B6833" s="164">
        <v>10125</v>
      </c>
      <c r="C6833" s="163" t="s">
        <v>483</v>
      </c>
      <c r="D6833" s="164">
        <v>1</v>
      </c>
      <c r="E6833" s="7">
        <v>275</v>
      </c>
      <c r="F6833" s="7">
        <v>0</v>
      </c>
      <c r="G6833" s="7">
        <v>0</v>
      </c>
      <c r="H6833" s="7">
        <v>0</v>
      </c>
      <c r="I6833" s="7">
        <v>275</v>
      </c>
      <c r="J6833" s="7">
        <v>0</v>
      </c>
      <c r="K6833" s="7">
        <v>275</v>
      </c>
      <c r="L6833" s="164">
        <v>1</v>
      </c>
      <c r="M6833" s="16">
        <v>0</v>
      </c>
      <c r="N6833" s="13">
        <v>46220</v>
      </c>
    </row>
    <row r="6834" spans="1:14" x14ac:dyDescent="0.15">
      <c r="A6834" s="163" t="s">
        <v>577</v>
      </c>
      <c r="B6834" s="164">
        <v>10097</v>
      </c>
      <c r="C6834" s="163" t="s">
        <v>483</v>
      </c>
      <c r="D6834" s="164">
        <v>4</v>
      </c>
      <c r="E6834" s="7">
        <v>1420</v>
      </c>
      <c r="F6834" s="7">
        <v>0</v>
      </c>
      <c r="G6834" s="7">
        <v>0</v>
      </c>
      <c r="H6834" s="7">
        <v>83.3</v>
      </c>
      <c r="I6834" s="7">
        <v>1336.7</v>
      </c>
      <c r="J6834" s="7">
        <v>0</v>
      </c>
      <c r="K6834" s="7">
        <v>1336.7</v>
      </c>
      <c r="L6834" s="164">
        <v>1</v>
      </c>
      <c r="M6834" s="16">
        <v>0</v>
      </c>
      <c r="N6834" s="13">
        <v>46220</v>
      </c>
    </row>
    <row r="6835" spans="1:14" x14ac:dyDescent="0.15">
      <c r="A6835" s="163" t="s">
        <v>487</v>
      </c>
      <c r="B6835" s="164">
        <v>10442</v>
      </c>
      <c r="C6835" s="163" t="s">
        <v>99</v>
      </c>
      <c r="D6835" s="164">
        <v>1</v>
      </c>
      <c r="E6835" s="7">
        <v>88</v>
      </c>
      <c r="F6835" s="7">
        <v>0</v>
      </c>
      <c r="G6835" s="7">
        <v>0</v>
      </c>
      <c r="H6835" s="7">
        <v>14.94</v>
      </c>
      <c r="I6835" s="7">
        <v>73.06</v>
      </c>
      <c r="J6835" s="7">
        <v>0</v>
      </c>
      <c r="K6835" s="7">
        <v>73.06</v>
      </c>
      <c r="L6835" s="164">
        <v>1</v>
      </c>
      <c r="M6835" s="16">
        <v>0</v>
      </c>
      <c r="N6835" s="13">
        <v>46220</v>
      </c>
    </row>
    <row r="6836" spans="1:14" x14ac:dyDescent="0.15">
      <c r="A6836" s="163" t="s">
        <v>488</v>
      </c>
      <c r="B6836" s="164">
        <v>10440</v>
      </c>
      <c r="C6836" s="163" t="s">
        <v>99</v>
      </c>
      <c r="D6836" s="164">
        <v>1</v>
      </c>
      <c r="E6836" s="7">
        <v>88</v>
      </c>
      <c r="F6836" s="7">
        <v>0</v>
      </c>
      <c r="G6836" s="7">
        <v>0</v>
      </c>
      <c r="H6836" s="7">
        <v>2.38</v>
      </c>
      <c r="I6836" s="7">
        <v>85.62</v>
      </c>
      <c r="J6836" s="7">
        <v>0</v>
      </c>
      <c r="K6836" s="7">
        <v>85.62</v>
      </c>
      <c r="L6836" s="164">
        <v>1</v>
      </c>
      <c r="M6836" s="16">
        <v>0</v>
      </c>
      <c r="N6836" s="13">
        <v>46220</v>
      </c>
    </row>
    <row r="6837" spans="1:14" x14ac:dyDescent="0.15">
      <c r="A6837" s="163" t="s">
        <v>751</v>
      </c>
      <c r="B6837" s="164">
        <v>10439</v>
      </c>
      <c r="C6837" s="163" t="s">
        <v>99</v>
      </c>
      <c r="D6837" s="164">
        <v>1</v>
      </c>
      <c r="E6837" s="7">
        <v>119</v>
      </c>
      <c r="F6837" s="7">
        <v>0</v>
      </c>
      <c r="G6837" s="7">
        <v>0</v>
      </c>
      <c r="H6837" s="7">
        <v>0</v>
      </c>
      <c r="I6837" s="7">
        <v>119</v>
      </c>
      <c r="J6837" s="7">
        <v>0</v>
      </c>
      <c r="K6837" s="7">
        <v>119</v>
      </c>
      <c r="L6837" s="164">
        <v>1</v>
      </c>
      <c r="M6837" s="16">
        <v>0</v>
      </c>
      <c r="N6837" s="13">
        <v>46220</v>
      </c>
    </row>
    <row r="6838" spans="1:14" x14ac:dyDescent="0.15">
      <c r="A6838" s="163" t="s">
        <v>542</v>
      </c>
      <c r="B6838" s="164">
        <v>10436</v>
      </c>
      <c r="C6838" s="163" t="s">
        <v>99</v>
      </c>
      <c r="D6838" s="164">
        <v>1</v>
      </c>
      <c r="E6838" s="7">
        <v>45</v>
      </c>
      <c r="F6838" s="7">
        <v>0</v>
      </c>
      <c r="G6838" s="7">
        <v>0</v>
      </c>
      <c r="H6838" s="7">
        <v>1.21</v>
      </c>
      <c r="I6838" s="7">
        <v>43.79</v>
      </c>
      <c r="J6838" s="7">
        <v>0</v>
      </c>
      <c r="K6838" s="7">
        <v>43.79</v>
      </c>
      <c r="L6838" s="164">
        <v>1</v>
      </c>
      <c r="M6838" s="16">
        <v>0</v>
      </c>
      <c r="N6838" s="13">
        <v>46220</v>
      </c>
    </row>
    <row r="6839" spans="1:14" x14ac:dyDescent="0.15">
      <c r="A6839" s="163" t="s">
        <v>552</v>
      </c>
      <c r="B6839" s="164">
        <v>10211</v>
      </c>
      <c r="C6839" s="163" t="s">
        <v>491</v>
      </c>
      <c r="D6839" s="164">
        <v>2</v>
      </c>
      <c r="E6839" s="7">
        <v>570</v>
      </c>
      <c r="F6839" s="7">
        <v>0</v>
      </c>
      <c r="G6839" s="7">
        <v>0</v>
      </c>
      <c r="H6839" s="7">
        <v>7.7</v>
      </c>
      <c r="I6839" s="7">
        <v>562.29999999999995</v>
      </c>
      <c r="J6839" s="7">
        <v>0</v>
      </c>
      <c r="K6839" s="7">
        <v>562.29999999999995</v>
      </c>
      <c r="L6839" s="164">
        <v>1</v>
      </c>
      <c r="M6839" s="16">
        <v>0</v>
      </c>
      <c r="N6839" s="13">
        <v>46220</v>
      </c>
    </row>
    <row r="6840" spans="1:14" x14ac:dyDescent="0.15">
      <c r="A6840" s="163" t="s">
        <v>492</v>
      </c>
      <c r="B6840" s="164">
        <v>10216</v>
      </c>
      <c r="C6840" s="163" t="s">
        <v>491</v>
      </c>
      <c r="D6840" s="164">
        <v>2</v>
      </c>
      <c r="E6840" s="7">
        <v>560</v>
      </c>
      <c r="F6840" s="7">
        <v>0</v>
      </c>
      <c r="G6840" s="7">
        <v>0</v>
      </c>
      <c r="H6840" s="7">
        <v>7.56</v>
      </c>
      <c r="I6840" s="7">
        <v>552.44000000000005</v>
      </c>
      <c r="J6840" s="7">
        <v>0</v>
      </c>
      <c r="K6840" s="7">
        <v>552.44000000000005</v>
      </c>
      <c r="L6840" s="164">
        <v>1</v>
      </c>
      <c r="M6840" s="16">
        <v>0</v>
      </c>
      <c r="N6840" s="13">
        <v>46220</v>
      </c>
    </row>
    <row r="6841" spans="1:14" x14ac:dyDescent="0.15">
      <c r="A6841" s="163" t="s">
        <v>493</v>
      </c>
      <c r="B6841" s="164">
        <v>10264</v>
      </c>
      <c r="C6841" s="163" t="s">
        <v>9</v>
      </c>
      <c r="D6841" s="164">
        <v>5</v>
      </c>
      <c r="E6841" s="7">
        <v>950</v>
      </c>
      <c r="F6841" s="7">
        <v>0</v>
      </c>
      <c r="G6841" s="7">
        <v>0</v>
      </c>
      <c r="H6841" s="7">
        <v>76</v>
      </c>
      <c r="I6841" s="7">
        <v>874</v>
      </c>
      <c r="J6841" s="7">
        <v>0</v>
      </c>
      <c r="K6841" s="7">
        <v>874</v>
      </c>
      <c r="L6841" s="164">
        <v>1</v>
      </c>
      <c r="M6841" s="16">
        <v>0</v>
      </c>
      <c r="N6841" s="13">
        <v>46220</v>
      </c>
    </row>
    <row r="6842" spans="1:14" x14ac:dyDescent="0.15">
      <c r="A6842" s="163" t="s">
        <v>686</v>
      </c>
      <c r="B6842" s="164">
        <v>10366</v>
      </c>
      <c r="C6842" s="163" t="s">
        <v>9</v>
      </c>
      <c r="D6842" s="164">
        <v>1</v>
      </c>
      <c r="E6842" s="7">
        <v>270</v>
      </c>
      <c r="F6842" s="7">
        <v>0</v>
      </c>
      <c r="G6842" s="7">
        <v>0</v>
      </c>
      <c r="H6842" s="7">
        <v>0</v>
      </c>
      <c r="I6842" s="7">
        <v>270</v>
      </c>
      <c r="J6842" s="7">
        <v>0</v>
      </c>
      <c r="K6842" s="7">
        <v>270</v>
      </c>
      <c r="L6842" s="164">
        <v>1</v>
      </c>
      <c r="M6842" s="16">
        <v>0</v>
      </c>
      <c r="N6842" s="13">
        <v>46220</v>
      </c>
    </row>
    <row r="6843" spans="1:14" x14ac:dyDescent="0.15">
      <c r="A6843" s="163" t="s">
        <v>587</v>
      </c>
      <c r="B6843" s="164">
        <v>10381</v>
      </c>
      <c r="C6843" s="163" t="s">
        <v>9</v>
      </c>
      <c r="D6843" s="164">
        <v>1</v>
      </c>
      <c r="E6843" s="7">
        <v>225</v>
      </c>
      <c r="F6843" s="7">
        <v>0</v>
      </c>
      <c r="G6843" s="7">
        <v>0</v>
      </c>
      <c r="H6843" s="7">
        <v>0</v>
      </c>
      <c r="I6843" s="7">
        <v>225</v>
      </c>
      <c r="J6843" s="7">
        <v>0</v>
      </c>
      <c r="K6843" s="7">
        <v>225</v>
      </c>
      <c r="L6843" s="164">
        <v>1</v>
      </c>
      <c r="M6843" s="16">
        <v>0</v>
      </c>
      <c r="N6843" s="13">
        <v>46220</v>
      </c>
    </row>
    <row r="6844" spans="1:14" x14ac:dyDescent="0.15">
      <c r="A6844" s="163" t="s">
        <v>507</v>
      </c>
      <c r="B6844" s="164">
        <v>10373</v>
      </c>
      <c r="C6844" s="163" t="s">
        <v>9</v>
      </c>
      <c r="D6844" s="164">
        <v>1</v>
      </c>
      <c r="E6844" s="7">
        <v>275</v>
      </c>
      <c r="F6844" s="7">
        <v>0</v>
      </c>
      <c r="G6844" s="7">
        <v>0</v>
      </c>
      <c r="H6844" s="7">
        <v>55</v>
      </c>
      <c r="I6844" s="7">
        <v>220</v>
      </c>
      <c r="J6844" s="7">
        <v>0</v>
      </c>
      <c r="K6844" s="7">
        <v>220</v>
      </c>
      <c r="L6844" s="164">
        <v>1</v>
      </c>
      <c r="M6844" s="16">
        <v>0</v>
      </c>
      <c r="N6844" s="13">
        <v>46220</v>
      </c>
    </row>
    <row r="6845" spans="1:14" x14ac:dyDescent="0.15">
      <c r="A6845" s="163" t="s">
        <v>526</v>
      </c>
      <c r="B6845" s="164">
        <v>10363</v>
      </c>
      <c r="C6845" s="163" t="s">
        <v>9</v>
      </c>
      <c r="D6845" s="164">
        <v>1</v>
      </c>
      <c r="E6845" s="7">
        <v>265</v>
      </c>
      <c r="F6845" s="7">
        <v>0</v>
      </c>
      <c r="G6845" s="7">
        <v>0</v>
      </c>
      <c r="H6845" s="7">
        <v>0</v>
      </c>
      <c r="I6845" s="7">
        <v>265</v>
      </c>
      <c r="J6845" s="7">
        <v>0</v>
      </c>
      <c r="K6845" s="7">
        <v>265</v>
      </c>
      <c r="L6845" s="164">
        <v>1</v>
      </c>
      <c r="M6845" s="16">
        <v>0</v>
      </c>
      <c r="N6845" s="13">
        <v>46220</v>
      </c>
    </row>
    <row r="6846" spans="1:14" x14ac:dyDescent="0.15">
      <c r="A6846" s="163" t="s">
        <v>527</v>
      </c>
      <c r="B6846" s="164">
        <v>10382</v>
      </c>
      <c r="C6846" s="163" t="s">
        <v>9</v>
      </c>
      <c r="D6846" s="164">
        <v>1</v>
      </c>
      <c r="E6846" s="7">
        <v>235</v>
      </c>
      <c r="F6846" s="7">
        <v>0</v>
      </c>
      <c r="G6846" s="7">
        <v>0</v>
      </c>
      <c r="H6846" s="7">
        <v>18.38</v>
      </c>
      <c r="I6846" s="7">
        <v>216.62</v>
      </c>
      <c r="J6846" s="7">
        <v>0</v>
      </c>
      <c r="K6846" s="7">
        <v>216.62</v>
      </c>
      <c r="L6846" s="164">
        <v>1</v>
      </c>
      <c r="M6846" s="16">
        <v>0</v>
      </c>
      <c r="N6846" s="13">
        <v>46220</v>
      </c>
    </row>
    <row r="6847" spans="1:14" x14ac:dyDescent="0.15">
      <c r="A6847" s="163" t="s">
        <v>508</v>
      </c>
      <c r="B6847" s="164">
        <v>10370</v>
      </c>
      <c r="C6847" s="163" t="s">
        <v>9</v>
      </c>
      <c r="D6847" s="164">
        <v>1</v>
      </c>
      <c r="E6847" s="7">
        <v>310</v>
      </c>
      <c r="F6847" s="7">
        <v>0</v>
      </c>
      <c r="G6847" s="7">
        <v>0</v>
      </c>
      <c r="H6847" s="7">
        <v>62</v>
      </c>
      <c r="I6847" s="7">
        <v>248</v>
      </c>
      <c r="J6847" s="7">
        <v>0</v>
      </c>
      <c r="K6847" s="7">
        <v>248</v>
      </c>
      <c r="L6847" s="164">
        <v>1</v>
      </c>
      <c r="M6847" s="16">
        <v>0</v>
      </c>
      <c r="N6847" s="13">
        <v>46220</v>
      </c>
    </row>
    <row r="6848" spans="1:14" x14ac:dyDescent="0.15">
      <c r="A6848" s="163" t="s">
        <v>802</v>
      </c>
      <c r="B6848" s="164">
        <v>10365</v>
      </c>
      <c r="C6848" s="163" t="s">
        <v>9</v>
      </c>
      <c r="D6848" s="164">
        <v>1</v>
      </c>
      <c r="E6848" s="7">
        <v>320</v>
      </c>
      <c r="F6848" s="7">
        <v>0</v>
      </c>
      <c r="G6848" s="7">
        <v>0</v>
      </c>
      <c r="H6848" s="7">
        <v>25.03</v>
      </c>
      <c r="I6848" s="7">
        <v>294.97000000000003</v>
      </c>
      <c r="J6848" s="7">
        <v>0</v>
      </c>
      <c r="K6848" s="7">
        <v>294.97000000000003</v>
      </c>
      <c r="L6848" s="164">
        <v>1</v>
      </c>
      <c r="M6848" s="16">
        <v>0</v>
      </c>
      <c r="N6848" s="13">
        <v>46220</v>
      </c>
    </row>
    <row r="6849" spans="1:14" x14ac:dyDescent="0.15">
      <c r="A6849" s="163" t="s">
        <v>603</v>
      </c>
      <c r="B6849" s="164">
        <v>10660</v>
      </c>
      <c r="C6849" s="163" t="s">
        <v>9</v>
      </c>
      <c r="D6849" s="164">
        <v>1</v>
      </c>
      <c r="E6849" s="7">
        <v>265</v>
      </c>
      <c r="F6849" s="7">
        <v>0</v>
      </c>
      <c r="G6849" s="7">
        <v>0</v>
      </c>
      <c r="H6849" s="7">
        <v>7.15</v>
      </c>
      <c r="I6849" s="7">
        <v>257.85000000000002</v>
      </c>
      <c r="J6849" s="7">
        <v>0</v>
      </c>
      <c r="K6849" s="7">
        <v>257.85000000000002</v>
      </c>
      <c r="L6849" s="164">
        <v>1</v>
      </c>
      <c r="M6849" s="16">
        <v>0</v>
      </c>
      <c r="N6849" s="13">
        <v>46220</v>
      </c>
    </row>
    <row r="6850" spans="1:14" x14ac:dyDescent="0.15">
      <c r="A6850" s="163" t="s">
        <v>553</v>
      </c>
      <c r="B6850" s="164">
        <v>10481</v>
      </c>
      <c r="C6850" s="163" t="s">
        <v>77</v>
      </c>
      <c r="D6850" s="164">
        <v>1</v>
      </c>
      <c r="E6850" s="7">
        <v>890</v>
      </c>
      <c r="F6850" s="7">
        <v>0</v>
      </c>
      <c r="G6850" s="7">
        <v>0</v>
      </c>
      <c r="H6850" s="7">
        <v>0</v>
      </c>
      <c r="I6850" s="7">
        <v>890</v>
      </c>
      <c r="J6850" s="7">
        <v>0</v>
      </c>
      <c r="K6850" s="7">
        <v>890</v>
      </c>
      <c r="L6850" s="164">
        <v>1</v>
      </c>
      <c r="M6850" s="16">
        <v>0</v>
      </c>
      <c r="N6850" s="13">
        <v>46220</v>
      </c>
    </row>
    <row r="6851" spans="1:14" x14ac:dyDescent="0.15">
      <c r="A6851" s="163" t="s">
        <v>770</v>
      </c>
      <c r="B6851" s="164">
        <v>10483</v>
      </c>
      <c r="C6851" s="163" t="s">
        <v>77</v>
      </c>
      <c r="D6851" s="164">
        <v>1</v>
      </c>
      <c r="E6851" s="7">
        <v>1420</v>
      </c>
      <c r="F6851" s="7">
        <v>0</v>
      </c>
      <c r="G6851" s="7">
        <v>0</v>
      </c>
      <c r="H6851" s="7">
        <v>0</v>
      </c>
      <c r="I6851" s="7">
        <v>1420</v>
      </c>
      <c r="J6851" s="7">
        <v>0</v>
      </c>
      <c r="K6851" s="7">
        <v>1420</v>
      </c>
      <c r="L6851" s="164">
        <v>1</v>
      </c>
      <c r="M6851" s="16">
        <v>0</v>
      </c>
      <c r="N6851" s="13">
        <v>46220</v>
      </c>
    </row>
    <row r="6852" spans="1:14" x14ac:dyDescent="0.15">
      <c r="A6852" s="163" t="s">
        <v>545</v>
      </c>
      <c r="B6852" s="164">
        <v>10033</v>
      </c>
      <c r="C6852" s="163" t="s">
        <v>77</v>
      </c>
      <c r="D6852" s="164">
        <v>1</v>
      </c>
      <c r="E6852" s="7">
        <v>1365</v>
      </c>
      <c r="F6852" s="7">
        <v>0</v>
      </c>
      <c r="G6852" s="7">
        <v>0</v>
      </c>
      <c r="H6852" s="7">
        <v>0</v>
      </c>
      <c r="I6852" s="7">
        <v>1365</v>
      </c>
      <c r="J6852" s="7">
        <v>0</v>
      </c>
      <c r="K6852" s="7">
        <v>1365</v>
      </c>
      <c r="L6852" s="164">
        <v>1</v>
      </c>
      <c r="M6852" s="16">
        <v>0</v>
      </c>
      <c r="N6852" s="13">
        <v>46220</v>
      </c>
    </row>
    <row r="6853" spans="1:14" x14ac:dyDescent="0.15">
      <c r="A6853" s="163" t="s">
        <v>648</v>
      </c>
      <c r="B6853" s="164">
        <v>10477</v>
      </c>
      <c r="C6853" s="163" t="s">
        <v>77</v>
      </c>
      <c r="D6853" s="164">
        <v>1</v>
      </c>
      <c r="E6853" s="7">
        <v>1245</v>
      </c>
      <c r="F6853" s="7">
        <v>0</v>
      </c>
      <c r="G6853" s="7">
        <v>0</v>
      </c>
      <c r="H6853" s="7">
        <v>0</v>
      </c>
      <c r="I6853" s="7">
        <v>1245</v>
      </c>
      <c r="J6853" s="7">
        <v>0</v>
      </c>
      <c r="K6853" s="7">
        <v>1245</v>
      </c>
      <c r="L6853" s="164">
        <v>1</v>
      </c>
      <c r="M6853" s="16">
        <v>0</v>
      </c>
      <c r="N6853" s="13">
        <v>46220</v>
      </c>
    </row>
    <row r="6854" spans="1:14" x14ac:dyDescent="0.15">
      <c r="A6854" s="163" t="s">
        <v>947</v>
      </c>
      <c r="B6854" s="164">
        <v>10923</v>
      </c>
      <c r="C6854" s="163" t="s">
        <v>948</v>
      </c>
      <c r="D6854" s="164">
        <v>2</v>
      </c>
      <c r="E6854" s="7">
        <v>318</v>
      </c>
      <c r="F6854" s="7">
        <v>0</v>
      </c>
      <c r="G6854" s="7">
        <v>0</v>
      </c>
      <c r="H6854" s="7">
        <v>0</v>
      </c>
      <c r="I6854" s="7">
        <v>318</v>
      </c>
      <c r="J6854" s="7">
        <v>0</v>
      </c>
      <c r="K6854" s="7">
        <v>318</v>
      </c>
      <c r="L6854" s="164">
        <v>1</v>
      </c>
      <c r="M6854" s="16">
        <v>0</v>
      </c>
      <c r="N6854" s="13">
        <v>46220</v>
      </c>
    </row>
    <row r="6855" spans="1:14" x14ac:dyDescent="0.15">
      <c r="A6855" s="163" t="s">
        <v>949</v>
      </c>
      <c r="B6855" s="164">
        <v>10633</v>
      </c>
      <c r="C6855" s="163" t="s">
        <v>948</v>
      </c>
      <c r="D6855" s="164">
        <v>2</v>
      </c>
      <c r="E6855" s="7">
        <v>318</v>
      </c>
      <c r="F6855" s="7">
        <v>0</v>
      </c>
      <c r="G6855" s="7">
        <v>0</v>
      </c>
      <c r="H6855" s="7">
        <v>0</v>
      </c>
      <c r="I6855" s="7">
        <v>318</v>
      </c>
      <c r="J6855" s="7">
        <v>0</v>
      </c>
      <c r="K6855" s="7">
        <v>318</v>
      </c>
      <c r="L6855" s="164">
        <v>1</v>
      </c>
      <c r="M6855" s="16">
        <v>0</v>
      </c>
      <c r="N6855" s="13">
        <v>46220</v>
      </c>
    </row>
    <row r="6856" spans="1:14" x14ac:dyDescent="0.15">
      <c r="A6856" s="163" t="s">
        <v>953</v>
      </c>
      <c r="B6856" s="164">
        <v>10632</v>
      </c>
      <c r="C6856" s="163" t="s">
        <v>948</v>
      </c>
      <c r="D6856" s="164">
        <v>1</v>
      </c>
      <c r="E6856" s="7">
        <v>159</v>
      </c>
      <c r="F6856" s="7">
        <v>0</v>
      </c>
      <c r="G6856" s="7">
        <v>0</v>
      </c>
      <c r="H6856" s="7">
        <v>0</v>
      </c>
      <c r="I6856" s="7">
        <v>159</v>
      </c>
      <c r="J6856" s="7">
        <v>0</v>
      </c>
      <c r="K6856" s="7">
        <v>159</v>
      </c>
      <c r="L6856" s="164">
        <v>1</v>
      </c>
      <c r="M6856" s="16">
        <v>0</v>
      </c>
      <c r="N6856" s="13">
        <v>46220</v>
      </c>
    </row>
    <row r="6857" spans="1:14" x14ac:dyDescent="0.15">
      <c r="A6857" s="163" t="s">
        <v>496</v>
      </c>
      <c r="B6857" s="164">
        <v>10360</v>
      </c>
      <c r="C6857" s="163" t="s">
        <v>19</v>
      </c>
      <c r="D6857" s="164">
        <v>1</v>
      </c>
      <c r="E6857" s="7">
        <v>385</v>
      </c>
      <c r="F6857" s="7">
        <v>0</v>
      </c>
      <c r="G6857" s="7">
        <v>0</v>
      </c>
      <c r="H6857" s="7">
        <v>0</v>
      </c>
      <c r="I6857" s="7">
        <v>385</v>
      </c>
      <c r="J6857" s="7">
        <v>0</v>
      </c>
      <c r="K6857" s="7">
        <v>385</v>
      </c>
      <c r="L6857" s="164">
        <v>1</v>
      </c>
      <c r="M6857" s="16">
        <v>0</v>
      </c>
      <c r="N6857" s="13">
        <v>46220</v>
      </c>
    </row>
    <row r="6858" spans="1:14" x14ac:dyDescent="0.15">
      <c r="A6858" s="163" t="s">
        <v>511</v>
      </c>
      <c r="B6858" s="164">
        <v>10227</v>
      </c>
      <c r="C6858" s="163" t="s">
        <v>19</v>
      </c>
      <c r="D6858" s="164">
        <v>1</v>
      </c>
      <c r="E6858" s="7">
        <v>385</v>
      </c>
      <c r="F6858" s="7">
        <v>0</v>
      </c>
      <c r="G6858" s="7">
        <v>0</v>
      </c>
      <c r="H6858" s="7">
        <v>0</v>
      </c>
      <c r="I6858" s="7">
        <v>385</v>
      </c>
      <c r="J6858" s="7">
        <v>0</v>
      </c>
      <c r="K6858" s="7">
        <v>385</v>
      </c>
      <c r="L6858" s="164">
        <v>1</v>
      </c>
      <c r="M6858" s="16">
        <v>0</v>
      </c>
      <c r="N6858" s="13">
        <v>46220</v>
      </c>
    </row>
    <row r="6859" spans="1:14" x14ac:dyDescent="0.15">
      <c r="A6859" s="163" t="s">
        <v>498</v>
      </c>
      <c r="B6859" s="164">
        <v>10356</v>
      </c>
      <c r="C6859" s="163" t="s">
        <v>19</v>
      </c>
      <c r="D6859" s="164">
        <v>2</v>
      </c>
      <c r="E6859" s="7">
        <v>720</v>
      </c>
      <c r="F6859" s="7">
        <v>0</v>
      </c>
      <c r="G6859" s="7">
        <v>0</v>
      </c>
      <c r="H6859" s="7">
        <v>0</v>
      </c>
      <c r="I6859" s="7">
        <v>720</v>
      </c>
      <c r="J6859" s="7">
        <v>0</v>
      </c>
      <c r="K6859" s="7">
        <v>720</v>
      </c>
      <c r="L6859" s="164">
        <v>1</v>
      </c>
      <c r="M6859" s="16">
        <v>0</v>
      </c>
      <c r="N6859" s="13">
        <v>46220</v>
      </c>
    </row>
    <row r="6860" spans="1:14" x14ac:dyDescent="0.15">
      <c r="A6860" s="163" t="s">
        <v>739</v>
      </c>
      <c r="B6860" s="164">
        <v>10653</v>
      </c>
      <c r="C6860" s="163" t="s">
        <v>4</v>
      </c>
      <c r="D6860" s="164">
        <v>1</v>
      </c>
      <c r="E6860" s="7">
        <v>275</v>
      </c>
      <c r="F6860" s="7">
        <v>0</v>
      </c>
      <c r="G6860" s="7">
        <v>0</v>
      </c>
      <c r="H6860" s="7">
        <v>55</v>
      </c>
      <c r="I6860" s="7">
        <v>220</v>
      </c>
      <c r="J6860" s="7">
        <v>0</v>
      </c>
      <c r="K6860" s="7">
        <v>220</v>
      </c>
      <c r="L6860" s="164">
        <v>1</v>
      </c>
      <c r="M6860" s="16">
        <v>0</v>
      </c>
      <c r="N6860" s="13">
        <v>46220</v>
      </c>
    </row>
    <row r="6861" spans="1:14" x14ac:dyDescent="0.15">
      <c r="A6861" s="163" t="s">
        <v>532</v>
      </c>
      <c r="B6861" s="164">
        <v>10421</v>
      </c>
      <c r="C6861" s="163" t="s">
        <v>79</v>
      </c>
      <c r="D6861" s="164">
        <v>1</v>
      </c>
      <c r="E6861" s="7">
        <v>238</v>
      </c>
      <c r="F6861" s="7">
        <v>0</v>
      </c>
      <c r="G6861" s="7">
        <v>0</v>
      </c>
      <c r="H6861" s="7">
        <v>40.39</v>
      </c>
      <c r="I6861" s="7">
        <v>197.61</v>
      </c>
      <c r="J6861" s="7">
        <v>0</v>
      </c>
      <c r="K6861" s="7">
        <v>197.61</v>
      </c>
      <c r="L6861" s="164">
        <v>1</v>
      </c>
      <c r="M6861" s="16">
        <v>0</v>
      </c>
      <c r="N6861" s="13">
        <v>46220</v>
      </c>
    </row>
    <row r="6862" spans="1:14" x14ac:dyDescent="0.15">
      <c r="A6862" s="163" t="s">
        <v>559</v>
      </c>
      <c r="B6862" s="164">
        <v>10168</v>
      </c>
      <c r="C6862" s="163" t="s">
        <v>519</v>
      </c>
      <c r="D6862" s="164">
        <v>1</v>
      </c>
      <c r="E6862" s="7">
        <v>385</v>
      </c>
      <c r="F6862" s="7">
        <v>0</v>
      </c>
      <c r="G6862" s="7">
        <v>0</v>
      </c>
      <c r="H6862" s="7">
        <v>0</v>
      </c>
      <c r="I6862" s="7">
        <v>385</v>
      </c>
      <c r="J6862" s="7">
        <v>0</v>
      </c>
      <c r="K6862" s="7">
        <v>385</v>
      </c>
      <c r="L6862" s="164">
        <v>1</v>
      </c>
      <c r="M6862" s="16">
        <v>0</v>
      </c>
      <c r="N6862" s="13">
        <v>46221</v>
      </c>
    </row>
    <row r="6863" spans="1:14" x14ac:dyDescent="0.15">
      <c r="A6863" s="163" t="s">
        <v>737</v>
      </c>
      <c r="B6863" s="164">
        <v>10071</v>
      </c>
      <c r="C6863" s="163" t="s">
        <v>481</v>
      </c>
      <c r="D6863" s="164">
        <v>1</v>
      </c>
      <c r="E6863" s="7">
        <v>355</v>
      </c>
      <c r="F6863" s="7">
        <v>0</v>
      </c>
      <c r="G6863" s="7">
        <v>0</v>
      </c>
      <c r="H6863" s="7">
        <v>0</v>
      </c>
      <c r="I6863" s="7">
        <v>355</v>
      </c>
      <c r="J6863" s="7">
        <v>0</v>
      </c>
      <c r="K6863" s="7">
        <v>355</v>
      </c>
      <c r="L6863" s="164">
        <v>1</v>
      </c>
      <c r="M6863" s="16">
        <v>0</v>
      </c>
      <c r="N6863" s="13">
        <v>46221</v>
      </c>
    </row>
    <row r="6864" spans="1:14" x14ac:dyDescent="0.15">
      <c r="A6864" s="163" t="s">
        <v>518</v>
      </c>
      <c r="B6864" s="164">
        <v>10145</v>
      </c>
      <c r="C6864" s="163" t="s">
        <v>519</v>
      </c>
      <c r="D6864" s="164">
        <v>1</v>
      </c>
      <c r="E6864" s="7">
        <v>385</v>
      </c>
      <c r="F6864" s="7">
        <v>0</v>
      </c>
      <c r="G6864" s="7">
        <v>0</v>
      </c>
      <c r="H6864" s="7">
        <v>0</v>
      </c>
      <c r="I6864" s="7">
        <v>385</v>
      </c>
      <c r="J6864" s="7">
        <v>0</v>
      </c>
      <c r="K6864" s="7">
        <v>385</v>
      </c>
      <c r="L6864" s="164">
        <v>1</v>
      </c>
      <c r="M6864" s="16">
        <v>0</v>
      </c>
      <c r="N6864" s="13">
        <v>46221</v>
      </c>
    </row>
    <row r="6865" spans="1:14" x14ac:dyDescent="0.15">
      <c r="A6865" s="163" t="s">
        <v>521</v>
      </c>
      <c r="B6865" s="164">
        <v>10095</v>
      </c>
      <c r="C6865" s="163" t="s">
        <v>483</v>
      </c>
      <c r="D6865" s="164">
        <v>2</v>
      </c>
      <c r="E6865" s="7">
        <v>540</v>
      </c>
      <c r="F6865" s="7">
        <v>0</v>
      </c>
      <c r="G6865" s="7">
        <v>0</v>
      </c>
      <c r="H6865" s="7">
        <v>0</v>
      </c>
      <c r="I6865" s="7">
        <v>540</v>
      </c>
      <c r="J6865" s="7">
        <v>0</v>
      </c>
      <c r="K6865" s="7">
        <v>540</v>
      </c>
      <c r="L6865" s="164">
        <v>1</v>
      </c>
      <c r="M6865" s="16">
        <v>0</v>
      </c>
      <c r="N6865" s="13">
        <v>46221</v>
      </c>
    </row>
    <row r="6866" spans="1:14" x14ac:dyDescent="0.15">
      <c r="A6866" s="163" t="s">
        <v>577</v>
      </c>
      <c r="B6866" s="164">
        <v>10097</v>
      </c>
      <c r="C6866" s="163" t="s">
        <v>483</v>
      </c>
      <c r="D6866" s="164">
        <v>1</v>
      </c>
      <c r="E6866" s="7">
        <v>355</v>
      </c>
      <c r="F6866" s="7">
        <v>0</v>
      </c>
      <c r="G6866" s="7">
        <v>0</v>
      </c>
      <c r="H6866" s="7">
        <v>0</v>
      </c>
      <c r="I6866" s="7">
        <v>355</v>
      </c>
      <c r="J6866" s="7">
        <v>0</v>
      </c>
      <c r="K6866" s="7">
        <v>355</v>
      </c>
      <c r="L6866" s="164">
        <v>1</v>
      </c>
      <c r="M6866" s="16">
        <v>0</v>
      </c>
      <c r="N6866" s="13">
        <v>46221</v>
      </c>
    </row>
    <row r="6867" spans="1:14" x14ac:dyDescent="0.15">
      <c r="A6867" s="163" t="s">
        <v>487</v>
      </c>
      <c r="B6867" s="164">
        <v>10442</v>
      </c>
      <c r="C6867" s="163" t="s">
        <v>99</v>
      </c>
      <c r="D6867" s="164">
        <v>1</v>
      </c>
      <c r="E6867" s="7">
        <v>88</v>
      </c>
      <c r="F6867" s="7">
        <v>0</v>
      </c>
      <c r="G6867" s="7">
        <v>0</v>
      </c>
      <c r="H6867" s="7">
        <v>0</v>
      </c>
      <c r="I6867" s="7">
        <v>88</v>
      </c>
      <c r="J6867" s="7">
        <v>0</v>
      </c>
      <c r="K6867" s="7">
        <v>88</v>
      </c>
      <c r="L6867" s="164">
        <v>1</v>
      </c>
      <c r="M6867" s="16">
        <v>0</v>
      </c>
      <c r="N6867" s="13">
        <v>46221</v>
      </c>
    </row>
    <row r="6868" spans="1:14" x14ac:dyDescent="0.15">
      <c r="A6868" s="163" t="s">
        <v>751</v>
      </c>
      <c r="B6868" s="164">
        <v>10439</v>
      </c>
      <c r="C6868" s="163" t="s">
        <v>99</v>
      </c>
      <c r="D6868" s="164">
        <v>1</v>
      </c>
      <c r="E6868" s="7">
        <v>119</v>
      </c>
      <c r="F6868" s="7">
        <v>0</v>
      </c>
      <c r="G6868" s="7">
        <v>0</v>
      </c>
      <c r="H6868" s="7">
        <v>0</v>
      </c>
      <c r="I6868" s="7">
        <v>119</v>
      </c>
      <c r="J6868" s="7">
        <v>0</v>
      </c>
      <c r="K6868" s="7">
        <v>119</v>
      </c>
      <c r="L6868" s="164">
        <v>1</v>
      </c>
      <c r="M6868" s="16">
        <v>0</v>
      </c>
      <c r="N6868" s="13">
        <v>46221</v>
      </c>
    </row>
    <row r="6869" spans="1:14" x14ac:dyDescent="0.15">
      <c r="A6869" s="163" t="s">
        <v>988</v>
      </c>
      <c r="B6869" s="164">
        <v>10715</v>
      </c>
      <c r="C6869" s="163" t="s">
        <v>99</v>
      </c>
      <c r="D6869" s="164">
        <v>1</v>
      </c>
      <c r="E6869" s="7">
        <v>155</v>
      </c>
      <c r="F6869" s="7">
        <v>0</v>
      </c>
      <c r="G6869" s="7">
        <v>0</v>
      </c>
      <c r="H6869" s="7">
        <v>0</v>
      </c>
      <c r="I6869" s="7">
        <v>155</v>
      </c>
      <c r="J6869" s="7">
        <v>0</v>
      </c>
      <c r="K6869" s="7">
        <v>155</v>
      </c>
      <c r="L6869" s="164">
        <v>1</v>
      </c>
      <c r="M6869" s="16">
        <v>0</v>
      </c>
      <c r="N6869" s="13">
        <v>46221</v>
      </c>
    </row>
    <row r="6870" spans="1:14" x14ac:dyDescent="0.15">
      <c r="A6870" s="163" t="s">
        <v>982</v>
      </c>
      <c r="B6870" s="164">
        <v>10553</v>
      </c>
      <c r="C6870" s="163" t="s">
        <v>98</v>
      </c>
      <c r="D6870" s="164">
        <v>1</v>
      </c>
      <c r="E6870" s="7">
        <v>58</v>
      </c>
      <c r="F6870" s="7">
        <v>0</v>
      </c>
      <c r="G6870" s="7">
        <v>0</v>
      </c>
      <c r="H6870" s="7">
        <v>1.7</v>
      </c>
      <c r="I6870" s="7">
        <v>56.3</v>
      </c>
      <c r="J6870" s="7">
        <v>0</v>
      </c>
      <c r="K6870" s="7">
        <v>56.3</v>
      </c>
      <c r="L6870" s="164">
        <v>1</v>
      </c>
      <c r="M6870" s="16">
        <v>0</v>
      </c>
      <c r="N6870" s="13">
        <v>46221</v>
      </c>
    </row>
    <row r="6871" spans="1:14" x14ac:dyDescent="0.15">
      <c r="A6871" s="163" t="s">
        <v>989</v>
      </c>
      <c r="B6871" s="164">
        <v>10498</v>
      </c>
      <c r="C6871" s="163" t="s">
        <v>98</v>
      </c>
      <c r="D6871" s="164">
        <v>1</v>
      </c>
      <c r="E6871" s="7">
        <v>88</v>
      </c>
      <c r="F6871" s="7">
        <v>0</v>
      </c>
      <c r="G6871" s="7">
        <v>0</v>
      </c>
      <c r="H6871" s="7">
        <v>17.48</v>
      </c>
      <c r="I6871" s="7">
        <v>70.52</v>
      </c>
      <c r="J6871" s="7">
        <v>0</v>
      </c>
      <c r="K6871" s="7">
        <v>70.52</v>
      </c>
      <c r="L6871" s="164">
        <v>1</v>
      </c>
      <c r="M6871" s="16">
        <v>0</v>
      </c>
      <c r="N6871" s="13">
        <v>46221</v>
      </c>
    </row>
    <row r="6872" spans="1:14" x14ac:dyDescent="0.15">
      <c r="A6872" s="163" t="s">
        <v>505</v>
      </c>
      <c r="B6872" s="164">
        <v>10470</v>
      </c>
      <c r="C6872" s="163" t="s">
        <v>5</v>
      </c>
      <c r="D6872" s="164">
        <v>1</v>
      </c>
      <c r="E6872" s="7">
        <v>275</v>
      </c>
      <c r="F6872" s="7">
        <v>0</v>
      </c>
      <c r="G6872" s="7">
        <v>0</v>
      </c>
      <c r="H6872" s="7">
        <v>0</v>
      </c>
      <c r="I6872" s="7">
        <v>275</v>
      </c>
      <c r="J6872" s="7">
        <v>0</v>
      </c>
      <c r="K6872" s="7">
        <v>275</v>
      </c>
      <c r="L6872" s="164">
        <v>1</v>
      </c>
      <c r="M6872" s="16">
        <v>0</v>
      </c>
      <c r="N6872" s="13">
        <v>46221</v>
      </c>
    </row>
    <row r="6873" spans="1:14" x14ac:dyDescent="0.15">
      <c r="A6873" s="163" t="s">
        <v>562</v>
      </c>
      <c r="B6873" s="164">
        <v>10218</v>
      </c>
      <c r="C6873" s="163" t="s">
        <v>491</v>
      </c>
      <c r="D6873" s="164">
        <v>1</v>
      </c>
      <c r="E6873" s="7">
        <v>280</v>
      </c>
      <c r="F6873" s="7">
        <v>0</v>
      </c>
      <c r="G6873" s="7">
        <v>0</v>
      </c>
      <c r="H6873" s="7">
        <v>0</v>
      </c>
      <c r="I6873" s="7">
        <v>280</v>
      </c>
      <c r="J6873" s="7">
        <v>0</v>
      </c>
      <c r="K6873" s="7">
        <v>280</v>
      </c>
      <c r="L6873" s="164">
        <v>1</v>
      </c>
      <c r="M6873" s="16">
        <v>0</v>
      </c>
      <c r="N6873" s="13">
        <v>46221</v>
      </c>
    </row>
    <row r="6874" spans="1:14" x14ac:dyDescent="0.15">
      <c r="A6874" s="163" t="s">
        <v>556</v>
      </c>
      <c r="B6874" s="164">
        <v>10220</v>
      </c>
      <c r="C6874" s="163" t="s">
        <v>491</v>
      </c>
      <c r="D6874" s="164">
        <v>1</v>
      </c>
      <c r="E6874" s="7">
        <v>255</v>
      </c>
      <c r="F6874" s="7">
        <v>0</v>
      </c>
      <c r="G6874" s="7">
        <v>0</v>
      </c>
      <c r="H6874" s="7">
        <v>0</v>
      </c>
      <c r="I6874" s="7">
        <v>255</v>
      </c>
      <c r="J6874" s="7">
        <v>0</v>
      </c>
      <c r="K6874" s="7">
        <v>255</v>
      </c>
      <c r="L6874" s="164">
        <v>1</v>
      </c>
      <c r="M6874" s="16">
        <v>0</v>
      </c>
      <c r="N6874" s="13">
        <v>46221</v>
      </c>
    </row>
    <row r="6875" spans="1:14" x14ac:dyDescent="0.15">
      <c r="A6875" s="163" t="s">
        <v>490</v>
      </c>
      <c r="B6875" s="164">
        <v>10223</v>
      </c>
      <c r="C6875" s="163" t="s">
        <v>491</v>
      </c>
      <c r="D6875" s="164">
        <v>1</v>
      </c>
      <c r="E6875" s="7">
        <v>310</v>
      </c>
      <c r="F6875" s="7">
        <v>0</v>
      </c>
      <c r="G6875" s="7">
        <v>0</v>
      </c>
      <c r="H6875" s="7">
        <v>0</v>
      </c>
      <c r="I6875" s="7">
        <v>310</v>
      </c>
      <c r="J6875" s="7">
        <v>0</v>
      </c>
      <c r="K6875" s="7">
        <v>310</v>
      </c>
      <c r="L6875" s="164">
        <v>1</v>
      </c>
      <c r="M6875" s="16">
        <v>0</v>
      </c>
      <c r="N6875" s="13">
        <v>46221</v>
      </c>
    </row>
    <row r="6876" spans="1:14" x14ac:dyDescent="0.15">
      <c r="A6876" s="163" t="s">
        <v>647</v>
      </c>
      <c r="B6876" s="164">
        <v>10224</v>
      </c>
      <c r="C6876" s="163" t="s">
        <v>491</v>
      </c>
      <c r="D6876" s="164">
        <v>2</v>
      </c>
      <c r="E6876" s="7">
        <v>570</v>
      </c>
      <c r="F6876" s="7">
        <v>0</v>
      </c>
      <c r="G6876" s="7">
        <v>0</v>
      </c>
      <c r="H6876" s="7">
        <v>16.72</v>
      </c>
      <c r="I6876" s="7">
        <v>553.28</v>
      </c>
      <c r="J6876" s="7">
        <v>0</v>
      </c>
      <c r="K6876" s="7">
        <v>553.28</v>
      </c>
      <c r="L6876" s="164">
        <v>1</v>
      </c>
      <c r="M6876" s="16">
        <v>0</v>
      </c>
      <c r="N6876" s="13">
        <v>46221</v>
      </c>
    </row>
    <row r="6877" spans="1:14" x14ac:dyDescent="0.15">
      <c r="A6877" s="163" t="s">
        <v>597</v>
      </c>
      <c r="B6877" s="164">
        <v>10215</v>
      </c>
      <c r="C6877" s="163" t="s">
        <v>491</v>
      </c>
      <c r="D6877" s="164">
        <v>2</v>
      </c>
      <c r="E6877" s="7">
        <v>510</v>
      </c>
      <c r="F6877" s="7">
        <v>0</v>
      </c>
      <c r="G6877" s="7">
        <v>0</v>
      </c>
      <c r="H6877" s="7">
        <v>7.48</v>
      </c>
      <c r="I6877" s="7">
        <v>502.52</v>
      </c>
      <c r="J6877" s="7">
        <v>0</v>
      </c>
      <c r="K6877" s="7">
        <v>502.52</v>
      </c>
      <c r="L6877" s="164">
        <v>1</v>
      </c>
      <c r="M6877" s="16">
        <v>0</v>
      </c>
      <c r="N6877" s="13">
        <v>46221</v>
      </c>
    </row>
    <row r="6878" spans="1:14" x14ac:dyDescent="0.15">
      <c r="A6878" s="163" t="s">
        <v>493</v>
      </c>
      <c r="B6878" s="164">
        <v>10264</v>
      </c>
      <c r="C6878" s="163" t="s">
        <v>9</v>
      </c>
      <c r="D6878" s="164">
        <v>3</v>
      </c>
      <c r="E6878" s="7">
        <v>570</v>
      </c>
      <c r="F6878" s="7">
        <v>0</v>
      </c>
      <c r="G6878" s="7">
        <v>0</v>
      </c>
      <c r="H6878" s="7">
        <v>5.57</v>
      </c>
      <c r="I6878" s="7">
        <v>564.42999999999995</v>
      </c>
      <c r="J6878" s="7">
        <v>0</v>
      </c>
      <c r="K6878" s="7">
        <v>564.42999999999995</v>
      </c>
      <c r="L6878" s="164">
        <v>1</v>
      </c>
      <c r="M6878" s="16">
        <v>0</v>
      </c>
      <c r="N6878" s="13">
        <v>46221</v>
      </c>
    </row>
    <row r="6879" spans="1:14" x14ac:dyDescent="0.15">
      <c r="A6879" s="163" t="s">
        <v>494</v>
      </c>
      <c r="B6879" s="164">
        <v>10377</v>
      </c>
      <c r="C6879" s="163" t="s">
        <v>9</v>
      </c>
      <c r="D6879" s="164">
        <v>2</v>
      </c>
      <c r="E6879" s="7">
        <v>690</v>
      </c>
      <c r="F6879" s="7">
        <v>0</v>
      </c>
      <c r="G6879" s="7">
        <v>0</v>
      </c>
      <c r="H6879" s="7">
        <v>10.119999999999999</v>
      </c>
      <c r="I6879" s="7">
        <v>679.88</v>
      </c>
      <c r="J6879" s="7">
        <v>0</v>
      </c>
      <c r="K6879" s="7">
        <v>679.88</v>
      </c>
      <c r="L6879" s="164">
        <v>1</v>
      </c>
      <c r="M6879" s="16">
        <v>0</v>
      </c>
      <c r="N6879" s="13">
        <v>46221</v>
      </c>
    </row>
    <row r="6880" spans="1:14" x14ac:dyDescent="0.15">
      <c r="A6880" s="163" t="s">
        <v>652</v>
      </c>
      <c r="B6880" s="164">
        <v>10007</v>
      </c>
      <c r="C6880" s="163" t="s">
        <v>9</v>
      </c>
      <c r="D6880" s="164">
        <v>1</v>
      </c>
      <c r="E6880" s="7">
        <v>275</v>
      </c>
      <c r="F6880" s="7">
        <v>0</v>
      </c>
      <c r="G6880" s="7">
        <v>0</v>
      </c>
      <c r="H6880" s="7">
        <v>8.07</v>
      </c>
      <c r="I6880" s="7">
        <v>266.93</v>
      </c>
      <c r="J6880" s="7">
        <v>0</v>
      </c>
      <c r="K6880" s="7">
        <v>266.93</v>
      </c>
      <c r="L6880" s="164">
        <v>1</v>
      </c>
      <c r="M6880" s="16">
        <v>0</v>
      </c>
      <c r="N6880" s="13">
        <v>46221</v>
      </c>
    </row>
    <row r="6881" spans="1:14" x14ac:dyDescent="0.15">
      <c r="A6881" s="163" t="s">
        <v>955</v>
      </c>
      <c r="B6881" s="164">
        <v>10749</v>
      </c>
      <c r="C6881" s="163" t="s">
        <v>948</v>
      </c>
      <c r="D6881" s="164">
        <v>3</v>
      </c>
      <c r="E6881" s="7">
        <v>537</v>
      </c>
      <c r="F6881" s="7">
        <v>0</v>
      </c>
      <c r="G6881" s="7">
        <v>0</v>
      </c>
      <c r="H6881" s="7">
        <v>10.51</v>
      </c>
      <c r="I6881" s="7">
        <v>526.49</v>
      </c>
      <c r="J6881" s="7">
        <v>0</v>
      </c>
      <c r="K6881" s="7">
        <v>526.49</v>
      </c>
      <c r="L6881" s="164">
        <v>1</v>
      </c>
      <c r="M6881" s="16">
        <v>0</v>
      </c>
      <c r="N6881" s="13">
        <v>46221</v>
      </c>
    </row>
    <row r="6882" spans="1:14" x14ac:dyDescent="0.15">
      <c r="A6882" s="163" t="s">
        <v>950</v>
      </c>
      <c r="B6882" s="164">
        <v>10746</v>
      </c>
      <c r="C6882" s="163" t="s">
        <v>948</v>
      </c>
      <c r="D6882" s="164">
        <v>2</v>
      </c>
      <c r="E6882" s="7">
        <v>418</v>
      </c>
      <c r="F6882" s="7">
        <v>0</v>
      </c>
      <c r="G6882" s="7">
        <v>0</v>
      </c>
      <c r="H6882" s="7">
        <v>0</v>
      </c>
      <c r="I6882" s="7">
        <v>418</v>
      </c>
      <c r="J6882" s="7">
        <v>0</v>
      </c>
      <c r="K6882" s="7">
        <v>418</v>
      </c>
      <c r="L6882" s="164">
        <v>1</v>
      </c>
      <c r="M6882" s="16">
        <v>0</v>
      </c>
      <c r="N6882" s="13">
        <v>46221</v>
      </c>
    </row>
    <row r="6883" spans="1:14" x14ac:dyDescent="0.15">
      <c r="A6883" s="163" t="s">
        <v>529</v>
      </c>
      <c r="B6883" s="164">
        <v>10353</v>
      </c>
      <c r="C6883" s="163" t="s">
        <v>19</v>
      </c>
      <c r="D6883" s="164">
        <v>2</v>
      </c>
      <c r="E6883" s="7">
        <v>700</v>
      </c>
      <c r="F6883" s="7">
        <v>0</v>
      </c>
      <c r="G6883" s="7">
        <v>0</v>
      </c>
      <c r="H6883" s="7">
        <v>79.790000000000006</v>
      </c>
      <c r="I6883" s="7">
        <v>620.21</v>
      </c>
      <c r="J6883" s="7">
        <v>0</v>
      </c>
      <c r="K6883" s="7">
        <v>620.21</v>
      </c>
      <c r="L6883" s="164">
        <v>1</v>
      </c>
      <c r="M6883" s="16">
        <v>0</v>
      </c>
      <c r="N6883" s="13">
        <v>46221</v>
      </c>
    </row>
    <row r="6884" spans="1:14" x14ac:dyDescent="0.15">
      <c r="A6884" s="163" t="s">
        <v>498</v>
      </c>
      <c r="B6884" s="164">
        <v>10356</v>
      </c>
      <c r="C6884" s="163" t="s">
        <v>19</v>
      </c>
      <c r="D6884" s="164">
        <v>4</v>
      </c>
      <c r="E6884" s="7">
        <v>1440</v>
      </c>
      <c r="F6884" s="7">
        <v>0</v>
      </c>
      <c r="G6884" s="7">
        <v>0</v>
      </c>
      <c r="H6884" s="7">
        <v>120.4</v>
      </c>
      <c r="I6884" s="7">
        <v>1319.6</v>
      </c>
      <c r="J6884" s="7">
        <v>0</v>
      </c>
      <c r="K6884" s="7">
        <v>1319.6</v>
      </c>
      <c r="L6884" s="164">
        <v>1</v>
      </c>
      <c r="M6884" s="16">
        <v>0</v>
      </c>
      <c r="N6884" s="13">
        <v>46221</v>
      </c>
    </row>
    <row r="6885" spans="1:14" x14ac:dyDescent="0.15">
      <c r="A6885" s="163" t="s">
        <v>547</v>
      </c>
      <c r="B6885" s="164">
        <v>10395</v>
      </c>
      <c r="C6885" s="163" t="s">
        <v>31</v>
      </c>
      <c r="D6885" s="164">
        <v>1</v>
      </c>
      <c r="E6885" s="7">
        <v>395</v>
      </c>
      <c r="F6885" s="7">
        <v>0</v>
      </c>
      <c r="G6885" s="7">
        <v>0</v>
      </c>
      <c r="H6885" s="7">
        <v>0</v>
      </c>
      <c r="I6885" s="7">
        <v>395</v>
      </c>
      <c r="J6885" s="7">
        <v>0</v>
      </c>
      <c r="K6885" s="7">
        <v>395</v>
      </c>
      <c r="L6885" s="164">
        <v>1</v>
      </c>
      <c r="M6885" s="16">
        <v>0</v>
      </c>
      <c r="N6885" s="13">
        <v>46221</v>
      </c>
    </row>
    <row r="6886" spans="1:14" x14ac:dyDescent="0.15">
      <c r="A6886" s="163" t="s">
        <v>690</v>
      </c>
      <c r="B6886" s="164">
        <v>10431</v>
      </c>
      <c r="C6886" s="163" t="s">
        <v>13</v>
      </c>
      <c r="D6886" s="164">
        <v>1</v>
      </c>
      <c r="E6886" s="7">
        <v>495</v>
      </c>
      <c r="F6886" s="7">
        <v>0</v>
      </c>
      <c r="G6886" s="7">
        <v>0</v>
      </c>
      <c r="H6886" s="7">
        <v>0</v>
      </c>
      <c r="I6886" s="7">
        <v>495</v>
      </c>
      <c r="J6886" s="7">
        <v>0</v>
      </c>
      <c r="K6886" s="7">
        <v>495</v>
      </c>
      <c r="L6886" s="164">
        <v>1</v>
      </c>
      <c r="M6886" s="16">
        <v>0</v>
      </c>
      <c r="N6886" s="13">
        <v>46221</v>
      </c>
    </row>
    <row r="6887" spans="1:14" x14ac:dyDescent="0.15">
      <c r="A6887" s="163" t="s">
        <v>589</v>
      </c>
      <c r="B6887" s="164">
        <v>10407</v>
      </c>
      <c r="C6887" s="163" t="s">
        <v>4</v>
      </c>
      <c r="D6887" s="164">
        <v>1</v>
      </c>
      <c r="E6887" s="7">
        <v>325</v>
      </c>
      <c r="F6887" s="7">
        <v>0</v>
      </c>
      <c r="G6887" s="7">
        <v>0</v>
      </c>
      <c r="H6887" s="7">
        <v>34.159999999999997</v>
      </c>
      <c r="I6887" s="7">
        <v>290.83999999999997</v>
      </c>
      <c r="J6887" s="7">
        <v>0</v>
      </c>
      <c r="K6887" s="7">
        <v>290.83999999999997</v>
      </c>
      <c r="L6887" s="164">
        <v>1</v>
      </c>
      <c r="M6887" s="16">
        <v>0</v>
      </c>
      <c r="N6887" s="13">
        <v>46221</v>
      </c>
    </row>
    <row r="6888" spans="1:14" x14ac:dyDescent="0.15">
      <c r="A6888" s="163" t="s">
        <v>660</v>
      </c>
      <c r="B6888" s="164">
        <v>10562</v>
      </c>
      <c r="C6888" s="163" t="s">
        <v>0</v>
      </c>
      <c r="D6888" s="164">
        <v>1</v>
      </c>
      <c r="E6888" s="7">
        <v>795</v>
      </c>
      <c r="F6888" s="7">
        <v>0</v>
      </c>
      <c r="G6888" s="7">
        <v>0</v>
      </c>
      <c r="H6888" s="7">
        <v>0</v>
      </c>
      <c r="I6888" s="7">
        <v>795</v>
      </c>
      <c r="J6888" s="7">
        <v>0</v>
      </c>
      <c r="K6888" s="7">
        <v>795</v>
      </c>
      <c r="L6888" s="164">
        <v>1</v>
      </c>
      <c r="M6888" s="16">
        <v>0</v>
      </c>
      <c r="N6888" s="13">
        <v>46221</v>
      </c>
    </row>
    <row r="6889" spans="1:14" x14ac:dyDescent="0.15">
      <c r="A6889" s="163" t="s">
        <v>388</v>
      </c>
      <c r="B6889" s="164">
        <v>10187</v>
      </c>
      <c r="C6889" s="163" t="s">
        <v>98</v>
      </c>
      <c r="D6889" s="164">
        <v>1</v>
      </c>
      <c r="E6889" s="7">
        <v>280</v>
      </c>
      <c r="F6889" s="7">
        <v>0</v>
      </c>
      <c r="G6889" s="7">
        <v>0</v>
      </c>
      <c r="H6889" s="7">
        <v>56</v>
      </c>
      <c r="I6889" s="7">
        <v>224</v>
      </c>
      <c r="J6889" s="7">
        <v>0</v>
      </c>
      <c r="K6889" s="7">
        <v>224</v>
      </c>
      <c r="L6889" s="164">
        <v>1</v>
      </c>
      <c r="M6889" s="16">
        <v>0</v>
      </c>
      <c r="N6889" s="13">
        <v>46221</v>
      </c>
    </row>
    <row r="6890" spans="1:14" x14ac:dyDescent="0.15">
      <c r="A6890" s="163" t="s">
        <v>449</v>
      </c>
      <c r="B6890" s="164">
        <v>10644</v>
      </c>
      <c r="C6890" s="163" t="s">
        <v>399</v>
      </c>
      <c r="D6890" s="164">
        <v>1</v>
      </c>
      <c r="E6890" s="7">
        <v>0</v>
      </c>
      <c r="F6890" s="7">
        <v>0</v>
      </c>
      <c r="G6890" s="7">
        <v>0</v>
      </c>
      <c r="H6890" s="7">
        <v>0</v>
      </c>
      <c r="I6890" s="7">
        <v>0</v>
      </c>
      <c r="J6890" s="7">
        <v>0</v>
      </c>
      <c r="K6890" s="7">
        <v>0</v>
      </c>
      <c r="L6890" s="164">
        <v>0</v>
      </c>
      <c r="M6890" s="16">
        <v>0</v>
      </c>
      <c r="N6890" s="13">
        <v>46222</v>
      </c>
    </row>
    <row r="6891" spans="1:14" x14ac:dyDescent="0.15">
      <c r="A6891" s="163" t="s">
        <v>478</v>
      </c>
      <c r="B6891" s="164">
        <v>10461</v>
      </c>
      <c r="C6891" s="163" t="s">
        <v>38</v>
      </c>
      <c r="D6891" s="164">
        <v>1</v>
      </c>
      <c r="E6891" s="7">
        <v>295</v>
      </c>
      <c r="F6891" s="7">
        <v>0</v>
      </c>
      <c r="G6891" s="7">
        <v>0</v>
      </c>
      <c r="H6891" s="7">
        <v>20.34</v>
      </c>
      <c r="I6891" s="7">
        <v>274.66000000000003</v>
      </c>
      <c r="J6891" s="7">
        <v>0</v>
      </c>
      <c r="K6891" s="7">
        <v>274.66000000000003</v>
      </c>
      <c r="L6891" s="164">
        <v>1</v>
      </c>
      <c r="M6891" s="16">
        <v>0</v>
      </c>
      <c r="N6891" s="13">
        <v>46222</v>
      </c>
    </row>
    <row r="6892" spans="1:14" x14ac:dyDescent="0.15">
      <c r="A6892" s="163" t="s">
        <v>559</v>
      </c>
      <c r="B6892" s="164">
        <v>10168</v>
      </c>
      <c r="C6892" s="163" t="s">
        <v>519</v>
      </c>
      <c r="D6892" s="164">
        <v>1</v>
      </c>
      <c r="E6892" s="7">
        <v>385</v>
      </c>
      <c r="F6892" s="7">
        <v>0</v>
      </c>
      <c r="G6892" s="7">
        <v>0</v>
      </c>
      <c r="H6892" s="7">
        <v>37.15</v>
      </c>
      <c r="I6892" s="7">
        <v>347.85</v>
      </c>
      <c r="J6892" s="7">
        <v>0</v>
      </c>
      <c r="K6892" s="7">
        <v>347.85</v>
      </c>
      <c r="L6892" s="164">
        <v>1</v>
      </c>
      <c r="M6892" s="16">
        <v>0</v>
      </c>
      <c r="N6892" s="13">
        <v>46222</v>
      </c>
    </row>
    <row r="6893" spans="1:14" x14ac:dyDescent="0.15">
      <c r="A6893" s="163" t="s">
        <v>576</v>
      </c>
      <c r="B6893" s="164">
        <v>10111</v>
      </c>
      <c r="C6893" s="163" t="s">
        <v>483</v>
      </c>
      <c r="D6893" s="164">
        <v>3</v>
      </c>
      <c r="E6893" s="7">
        <v>1065</v>
      </c>
      <c r="F6893" s="7">
        <v>0</v>
      </c>
      <c r="G6893" s="7">
        <v>0</v>
      </c>
      <c r="H6893" s="7">
        <v>34.25</v>
      </c>
      <c r="I6893" s="7">
        <v>1030.75</v>
      </c>
      <c r="J6893" s="7">
        <v>0</v>
      </c>
      <c r="K6893" s="7">
        <v>1030.75</v>
      </c>
      <c r="L6893" s="164">
        <v>1</v>
      </c>
      <c r="M6893" s="16">
        <v>0</v>
      </c>
      <c r="N6893" s="13">
        <v>46222</v>
      </c>
    </row>
    <row r="6894" spans="1:14" x14ac:dyDescent="0.15">
      <c r="A6894" s="163" t="s">
        <v>577</v>
      </c>
      <c r="B6894" s="164">
        <v>10097</v>
      </c>
      <c r="C6894" s="163" t="s">
        <v>483</v>
      </c>
      <c r="D6894" s="164">
        <v>1</v>
      </c>
      <c r="E6894" s="7">
        <v>355</v>
      </c>
      <c r="F6894" s="7">
        <v>0</v>
      </c>
      <c r="G6894" s="7">
        <v>0</v>
      </c>
      <c r="H6894" s="7">
        <v>0</v>
      </c>
      <c r="I6894" s="7">
        <v>355</v>
      </c>
      <c r="J6894" s="7">
        <v>0</v>
      </c>
      <c r="K6894" s="7">
        <v>355</v>
      </c>
      <c r="L6894" s="164">
        <v>1</v>
      </c>
      <c r="M6894" s="16">
        <v>0</v>
      </c>
      <c r="N6894" s="13">
        <v>46222</v>
      </c>
    </row>
    <row r="6895" spans="1:14" x14ac:dyDescent="0.15">
      <c r="A6895" s="163" t="s">
        <v>578</v>
      </c>
      <c r="B6895" s="164">
        <v>10057</v>
      </c>
      <c r="C6895" s="163" t="s">
        <v>481</v>
      </c>
      <c r="D6895" s="164">
        <v>1</v>
      </c>
      <c r="E6895" s="7">
        <v>355</v>
      </c>
      <c r="F6895" s="7">
        <v>0</v>
      </c>
      <c r="G6895" s="7">
        <v>0</v>
      </c>
      <c r="H6895" s="7">
        <v>0</v>
      </c>
      <c r="I6895" s="7">
        <v>355</v>
      </c>
      <c r="J6895" s="7">
        <v>0</v>
      </c>
      <c r="K6895" s="7">
        <v>355</v>
      </c>
      <c r="L6895" s="164">
        <v>1</v>
      </c>
      <c r="M6895" s="16">
        <v>0</v>
      </c>
      <c r="N6895" s="13">
        <v>46222</v>
      </c>
    </row>
    <row r="6896" spans="1:14" x14ac:dyDescent="0.15">
      <c r="A6896" s="163" t="s">
        <v>602</v>
      </c>
      <c r="B6896" s="164">
        <v>10089</v>
      </c>
      <c r="C6896" s="163" t="s">
        <v>481</v>
      </c>
      <c r="D6896" s="164">
        <v>1</v>
      </c>
      <c r="E6896" s="7">
        <v>355</v>
      </c>
      <c r="F6896" s="7">
        <v>0</v>
      </c>
      <c r="G6896" s="7">
        <v>0</v>
      </c>
      <c r="H6896" s="7">
        <v>0</v>
      </c>
      <c r="I6896" s="7">
        <v>355</v>
      </c>
      <c r="J6896" s="7">
        <v>0</v>
      </c>
      <c r="K6896" s="7">
        <v>355</v>
      </c>
      <c r="L6896" s="164">
        <v>1</v>
      </c>
      <c r="M6896" s="16">
        <v>0</v>
      </c>
      <c r="N6896" s="13">
        <v>46222</v>
      </c>
    </row>
    <row r="6897" spans="1:14" x14ac:dyDescent="0.15">
      <c r="A6897" s="163" t="s">
        <v>572</v>
      </c>
      <c r="B6897" s="164">
        <v>10077</v>
      </c>
      <c r="C6897" s="163" t="s">
        <v>481</v>
      </c>
      <c r="D6897" s="164">
        <v>1</v>
      </c>
      <c r="E6897" s="7">
        <v>355</v>
      </c>
      <c r="F6897" s="7">
        <v>0</v>
      </c>
      <c r="G6897" s="7">
        <v>0</v>
      </c>
      <c r="H6897" s="7">
        <v>0</v>
      </c>
      <c r="I6897" s="7">
        <v>355</v>
      </c>
      <c r="J6897" s="7">
        <v>0</v>
      </c>
      <c r="K6897" s="7">
        <v>355</v>
      </c>
      <c r="L6897" s="164">
        <v>1</v>
      </c>
      <c r="M6897" s="16">
        <v>0</v>
      </c>
      <c r="N6897" s="13">
        <v>46222</v>
      </c>
    </row>
    <row r="6898" spans="1:14" x14ac:dyDescent="0.15">
      <c r="A6898" s="163" t="s">
        <v>487</v>
      </c>
      <c r="B6898" s="164">
        <v>10442</v>
      </c>
      <c r="C6898" s="163" t="s">
        <v>99</v>
      </c>
      <c r="D6898" s="164">
        <v>1</v>
      </c>
      <c r="E6898" s="7">
        <v>88</v>
      </c>
      <c r="F6898" s="7">
        <v>0</v>
      </c>
      <c r="G6898" s="7">
        <v>0</v>
      </c>
      <c r="H6898" s="7">
        <v>0</v>
      </c>
      <c r="I6898" s="7">
        <v>88</v>
      </c>
      <c r="J6898" s="7">
        <v>0</v>
      </c>
      <c r="K6898" s="7">
        <v>88</v>
      </c>
      <c r="L6898" s="164">
        <v>1</v>
      </c>
      <c r="M6898" s="16">
        <v>0</v>
      </c>
      <c r="N6898" s="13">
        <v>46222</v>
      </c>
    </row>
    <row r="6899" spans="1:14" x14ac:dyDescent="0.15">
      <c r="A6899" s="163" t="s">
        <v>488</v>
      </c>
      <c r="B6899" s="164">
        <v>10440</v>
      </c>
      <c r="C6899" s="163" t="s">
        <v>99</v>
      </c>
      <c r="D6899" s="164">
        <v>1</v>
      </c>
      <c r="E6899" s="7">
        <v>88</v>
      </c>
      <c r="F6899" s="7">
        <v>0</v>
      </c>
      <c r="G6899" s="7">
        <v>0</v>
      </c>
      <c r="H6899" s="7">
        <v>0</v>
      </c>
      <c r="I6899" s="7">
        <v>88</v>
      </c>
      <c r="J6899" s="7">
        <v>0</v>
      </c>
      <c r="K6899" s="7">
        <v>88</v>
      </c>
      <c r="L6899" s="164">
        <v>1</v>
      </c>
      <c r="M6899" s="16">
        <v>0</v>
      </c>
      <c r="N6899" s="13">
        <v>46222</v>
      </c>
    </row>
    <row r="6900" spans="1:14" x14ac:dyDescent="0.15">
      <c r="A6900" s="163" t="s">
        <v>982</v>
      </c>
      <c r="B6900" s="164">
        <v>10553</v>
      </c>
      <c r="C6900" s="163" t="s">
        <v>98</v>
      </c>
      <c r="D6900" s="164">
        <v>1</v>
      </c>
      <c r="E6900" s="7">
        <v>58</v>
      </c>
      <c r="F6900" s="7">
        <v>0</v>
      </c>
      <c r="G6900" s="7">
        <v>0</v>
      </c>
      <c r="H6900" s="7">
        <v>5.6</v>
      </c>
      <c r="I6900" s="7">
        <v>52.4</v>
      </c>
      <c r="J6900" s="7">
        <v>0</v>
      </c>
      <c r="K6900" s="7">
        <v>52.4</v>
      </c>
      <c r="L6900" s="164">
        <v>1</v>
      </c>
      <c r="M6900" s="16">
        <v>0</v>
      </c>
      <c r="N6900" s="13">
        <v>46222</v>
      </c>
    </row>
    <row r="6901" spans="1:14" x14ac:dyDescent="0.15">
      <c r="A6901" s="163" t="s">
        <v>506</v>
      </c>
      <c r="B6901" s="164">
        <v>10221</v>
      </c>
      <c r="C6901" s="163" t="s">
        <v>491</v>
      </c>
      <c r="D6901" s="164">
        <v>1</v>
      </c>
      <c r="E6901" s="7">
        <v>280</v>
      </c>
      <c r="F6901" s="7">
        <v>0</v>
      </c>
      <c r="G6901" s="7">
        <v>0</v>
      </c>
      <c r="H6901" s="7">
        <v>0</v>
      </c>
      <c r="I6901" s="7">
        <v>280</v>
      </c>
      <c r="J6901" s="7">
        <v>0</v>
      </c>
      <c r="K6901" s="7">
        <v>280</v>
      </c>
      <c r="L6901" s="164">
        <v>1</v>
      </c>
      <c r="M6901" s="16">
        <v>0</v>
      </c>
      <c r="N6901" s="13">
        <v>46222</v>
      </c>
    </row>
    <row r="6902" spans="1:14" x14ac:dyDescent="0.15">
      <c r="A6902" s="163" t="s">
        <v>490</v>
      </c>
      <c r="B6902" s="164">
        <v>10223</v>
      </c>
      <c r="C6902" s="163" t="s">
        <v>491</v>
      </c>
      <c r="D6902" s="164">
        <v>1</v>
      </c>
      <c r="E6902" s="7">
        <v>310</v>
      </c>
      <c r="F6902" s="7">
        <v>0</v>
      </c>
      <c r="G6902" s="7">
        <v>0</v>
      </c>
      <c r="H6902" s="7">
        <v>0</v>
      </c>
      <c r="I6902" s="7">
        <v>310</v>
      </c>
      <c r="J6902" s="7">
        <v>0</v>
      </c>
      <c r="K6902" s="7">
        <v>310</v>
      </c>
      <c r="L6902" s="164">
        <v>1</v>
      </c>
      <c r="M6902" s="16">
        <v>0</v>
      </c>
      <c r="N6902" s="13">
        <v>46222</v>
      </c>
    </row>
    <row r="6903" spans="1:14" x14ac:dyDescent="0.15">
      <c r="A6903" s="163" t="s">
        <v>647</v>
      </c>
      <c r="B6903" s="164">
        <v>10224</v>
      </c>
      <c r="C6903" s="163" t="s">
        <v>491</v>
      </c>
      <c r="D6903" s="164">
        <v>1</v>
      </c>
      <c r="E6903" s="7">
        <v>285</v>
      </c>
      <c r="F6903" s="7">
        <v>0</v>
      </c>
      <c r="G6903" s="7">
        <v>0</v>
      </c>
      <c r="H6903" s="7">
        <v>0</v>
      </c>
      <c r="I6903" s="7">
        <v>285</v>
      </c>
      <c r="J6903" s="7">
        <v>0</v>
      </c>
      <c r="K6903" s="7">
        <v>285</v>
      </c>
      <c r="L6903" s="164">
        <v>1</v>
      </c>
      <c r="M6903" s="16">
        <v>0</v>
      </c>
      <c r="N6903" s="13">
        <v>46222</v>
      </c>
    </row>
    <row r="6904" spans="1:14" x14ac:dyDescent="0.15">
      <c r="A6904" s="163" t="s">
        <v>493</v>
      </c>
      <c r="B6904" s="164">
        <v>10264</v>
      </c>
      <c r="C6904" s="163" t="s">
        <v>9</v>
      </c>
      <c r="D6904" s="164">
        <v>3</v>
      </c>
      <c r="E6904" s="7">
        <v>570</v>
      </c>
      <c r="F6904" s="7">
        <v>0</v>
      </c>
      <c r="G6904" s="7">
        <v>0</v>
      </c>
      <c r="H6904" s="7">
        <v>26.2</v>
      </c>
      <c r="I6904" s="7">
        <v>543.79999999999995</v>
      </c>
      <c r="J6904" s="7">
        <v>0</v>
      </c>
      <c r="K6904" s="7">
        <v>543.79999999999995</v>
      </c>
      <c r="L6904" s="164">
        <v>1</v>
      </c>
      <c r="M6904" s="16">
        <v>0</v>
      </c>
      <c r="N6904" s="13">
        <v>46222</v>
      </c>
    </row>
    <row r="6905" spans="1:14" x14ac:dyDescent="0.15">
      <c r="A6905" s="163" t="s">
        <v>805</v>
      </c>
      <c r="B6905" s="164">
        <v>10376</v>
      </c>
      <c r="C6905" s="163" t="s">
        <v>9</v>
      </c>
      <c r="D6905" s="164">
        <v>1</v>
      </c>
      <c r="E6905" s="7">
        <v>330</v>
      </c>
      <c r="F6905" s="7">
        <v>0</v>
      </c>
      <c r="G6905" s="7">
        <v>0</v>
      </c>
      <c r="H6905" s="7">
        <v>66</v>
      </c>
      <c r="I6905" s="7">
        <v>264</v>
      </c>
      <c r="J6905" s="7">
        <v>0</v>
      </c>
      <c r="K6905" s="7">
        <v>264</v>
      </c>
      <c r="L6905" s="164">
        <v>1</v>
      </c>
      <c r="M6905" s="16">
        <v>0</v>
      </c>
      <c r="N6905" s="13">
        <v>46222</v>
      </c>
    </row>
    <row r="6906" spans="1:14" x14ac:dyDescent="0.15">
      <c r="A6906" s="163" t="s">
        <v>507</v>
      </c>
      <c r="B6906" s="164">
        <v>10373</v>
      </c>
      <c r="C6906" s="163" t="s">
        <v>9</v>
      </c>
      <c r="D6906" s="164">
        <v>1</v>
      </c>
      <c r="E6906" s="7">
        <v>275</v>
      </c>
      <c r="F6906" s="7">
        <v>0</v>
      </c>
      <c r="G6906" s="7">
        <v>0</v>
      </c>
      <c r="H6906" s="7">
        <v>18.96</v>
      </c>
      <c r="I6906" s="7">
        <v>256.04000000000002</v>
      </c>
      <c r="J6906" s="7">
        <v>0</v>
      </c>
      <c r="K6906" s="7">
        <v>256.04000000000002</v>
      </c>
      <c r="L6906" s="164">
        <v>1</v>
      </c>
      <c r="M6906" s="16">
        <v>0</v>
      </c>
      <c r="N6906" s="13">
        <v>46222</v>
      </c>
    </row>
    <row r="6907" spans="1:14" x14ac:dyDescent="0.15">
      <c r="A6907" s="163" t="s">
        <v>802</v>
      </c>
      <c r="B6907" s="164">
        <v>10365</v>
      </c>
      <c r="C6907" s="163" t="s">
        <v>9</v>
      </c>
      <c r="D6907" s="164">
        <v>1</v>
      </c>
      <c r="E6907" s="7">
        <v>320</v>
      </c>
      <c r="F6907" s="7">
        <v>0</v>
      </c>
      <c r="G6907" s="7">
        <v>0</v>
      </c>
      <c r="H6907" s="7">
        <v>0</v>
      </c>
      <c r="I6907" s="7">
        <v>320</v>
      </c>
      <c r="J6907" s="7">
        <v>0</v>
      </c>
      <c r="K6907" s="7">
        <v>320</v>
      </c>
      <c r="L6907" s="164">
        <v>1</v>
      </c>
      <c r="M6907" s="16">
        <v>0</v>
      </c>
      <c r="N6907" s="13">
        <v>46222</v>
      </c>
    </row>
    <row r="6908" spans="1:14" x14ac:dyDescent="0.15">
      <c r="A6908" s="163" t="s">
        <v>553</v>
      </c>
      <c r="B6908" s="164">
        <v>10481</v>
      </c>
      <c r="C6908" s="163" t="s">
        <v>77</v>
      </c>
      <c r="D6908" s="164">
        <v>1</v>
      </c>
      <c r="E6908" s="7">
        <v>890</v>
      </c>
      <c r="F6908" s="7">
        <v>0</v>
      </c>
      <c r="G6908" s="7">
        <v>0</v>
      </c>
      <c r="H6908" s="7">
        <v>0</v>
      </c>
      <c r="I6908" s="7">
        <v>890</v>
      </c>
      <c r="J6908" s="7">
        <v>0</v>
      </c>
      <c r="K6908" s="7">
        <v>890</v>
      </c>
      <c r="L6908" s="164">
        <v>1</v>
      </c>
      <c r="M6908" s="16">
        <v>0</v>
      </c>
      <c r="N6908" s="13">
        <v>46222</v>
      </c>
    </row>
    <row r="6909" spans="1:14" x14ac:dyDescent="0.15">
      <c r="A6909" s="163" t="s">
        <v>495</v>
      </c>
      <c r="B6909" s="164">
        <v>10354</v>
      </c>
      <c r="C6909" s="163" t="s">
        <v>19</v>
      </c>
      <c r="D6909" s="164">
        <v>1</v>
      </c>
      <c r="E6909" s="7">
        <v>350</v>
      </c>
      <c r="F6909" s="7">
        <v>0</v>
      </c>
      <c r="G6909" s="7">
        <v>0</v>
      </c>
      <c r="H6909" s="7">
        <v>0</v>
      </c>
      <c r="I6909" s="7">
        <v>350</v>
      </c>
      <c r="J6909" s="7">
        <v>0</v>
      </c>
      <c r="K6909" s="7">
        <v>350</v>
      </c>
      <c r="L6909" s="164">
        <v>1</v>
      </c>
      <c r="M6909" s="16">
        <v>0</v>
      </c>
      <c r="N6909" s="13">
        <v>46222</v>
      </c>
    </row>
    <row r="6910" spans="1:14" x14ac:dyDescent="0.15">
      <c r="A6910" s="163" t="s">
        <v>497</v>
      </c>
      <c r="B6910" s="164">
        <v>10359</v>
      </c>
      <c r="C6910" s="163" t="s">
        <v>19</v>
      </c>
      <c r="D6910" s="164">
        <v>1</v>
      </c>
      <c r="E6910" s="7">
        <v>385</v>
      </c>
      <c r="F6910" s="7">
        <v>0</v>
      </c>
      <c r="G6910" s="7">
        <v>0</v>
      </c>
      <c r="H6910" s="7">
        <v>0</v>
      </c>
      <c r="I6910" s="7">
        <v>385</v>
      </c>
      <c r="J6910" s="7">
        <v>0</v>
      </c>
      <c r="K6910" s="7">
        <v>385</v>
      </c>
      <c r="L6910" s="164">
        <v>1</v>
      </c>
      <c r="M6910" s="16">
        <v>0</v>
      </c>
      <c r="N6910" s="13">
        <v>46222</v>
      </c>
    </row>
    <row r="6911" spans="1:14" x14ac:dyDescent="0.15">
      <c r="A6911" s="163" t="s">
        <v>498</v>
      </c>
      <c r="B6911" s="164">
        <v>10356</v>
      </c>
      <c r="C6911" s="163" t="s">
        <v>19</v>
      </c>
      <c r="D6911" s="164">
        <v>1</v>
      </c>
      <c r="E6911" s="7">
        <v>360</v>
      </c>
      <c r="F6911" s="7">
        <v>0</v>
      </c>
      <c r="G6911" s="7">
        <v>0</v>
      </c>
      <c r="H6911" s="7">
        <v>0</v>
      </c>
      <c r="I6911" s="7">
        <v>360</v>
      </c>
      <c r="J6911" s="7">
        <v>0</v>
      </c>
      <c r="K6911" s="7">
        <v>360</v>
      </c>
      <c r="L6911" s="164">
        <v>1</v>
      </c>
      <c r="M6911" s="16">
        <v>0</v>
      </c>
      <c r="N6911" s="13">
        <v>46222</v>
      </c>
    </row>
    <row r="6912" spans="1:14" x14ac:dyDescent="0.15">
      <c r="A6912" s="163" t="s">
        <v>617</v>
      </c>
      <c r="B6912" s="164">
        <v>10428</v>
      </c>
      <c r="C6912" s="163" t="s">
        <v>12</v>
      </c>
      <c r="D6912" s="164">
        <v>1</v>
      </c>
      <c r="E6912" s="7">
        <v>379</v>
      </c>
      <c r="F6912" s="7">
        <v>0</v>
      </c>
      <c r="G6912" s="7">
        <v>0</v>
      </c>
      <c r="H6912" s="7">
        <v>0</v>
      </c>
      <c r="I6912" s="7">
        <v>379</v>
      </c>
      <c r="J6912" s="7">
        <v>0</v>
      </c>
      <c r="K6912" s="7">
        <v>379</v>
      </c>
      <c r="L6912" s="164">
        <v>1</v>
      </c>
      <c r="M6912" s="16">
        <v>0</v>
      </c>
      <c r="N6912" s="13">
        <v>46222</v>
      </c>
    </row>
    <row r="6913" spans="1:14" x14ac:dyDescent="0.15">
      <c r="A6913" s="163" t="s">
        <v>473</v>
      </c>
      <c r="B6913" s="164">
        <v>10528</v>
      </c>
      <c r="C6913" s="163" t="s">
        <v>399</v>
      </c>
      <c r="D6913" s="164">
        <v>1</v>
      </c>
      <c r="E6913" s="7">
        <v>0</v>
      </c>
      <c r="F6913" s="7">
        <v>0</v>
      </c>
      <c r="G6913" s="7">
        <v>0</v>
      </c>
      <c r="H6913" s="7">
        <v>0</v>
      </c>
      <c r="I6913" s="7">
        <v>0</v>
      </c>
      <c r="J6913" s="7">
        <v>0</v>
      </c>
      <c r="K6913" s="7">
        <v>0</v>
      </c>
      <c r="L6913" s="164">
        <v>0</v>
      </c>
      <c r="M6913" s="16">
        <v>0</v>
      </c>
      <c r="N6913" s="13">
        <v>46222</v>
      </c>
    </row>
    <row r="6914" spans="1:14" x14ac:dyDescent="0.15">
      <c r="A6914" s="163" t="s">
        <v>931</v>
      </c>
      <c r="B6914" s="164">
        <v>10630</v>
      </c>
      <c r="C6914" s="163" t="s">
        <v>399</v>
      </c>
      <c r="D6914" s="164">
        <v>1</v>
      </c>
      <c r="E6914" s="7">
        <v>0</v>
      </c>
      <c r="F6914" s="7">
        <v>0</v>
      </c>
      <c r="G6914" s="7">
        <v>0</v>
      </c>
      <c r="H6914" s="7">
        <v>0</v>
      </c>
      <c r="I6914" s="7">
        <v>0</v>
      </c>
      <c r="J6914" s="7">
        <v>0</v>
      </c>
      <c r="K6914" s="7">
        <v>0</v>
      </c>
      <c r="L6914" s="164">
        <v>0</v>
      </c>
      <c r="M6914" s="16">
        <v>0</v>
      </c>
      <c r="N6914" s="13">
        <v>46222</v>
      </c>
    </row>
    <row r="6915" spans="1:14" x14ac:dyDescent="0.15">
      <c r="A6915" s="163" t="s">
        <v>478</v>
      </c>
      <c r="B6915" s="164">
        <v>10461</v>
      </c>
      <c r="C6915" s="163" t="s">
        <v>38</v>
      </c>
      <c r="D6915" s="164">
        <v>1</v>
      </c>
      <c r="E6915" s="7">
        <v>295</v>
      </c>
      <c r="F6915" s="7">
        <v>0</v>
      </c>
      <c r="G6915" s="7">
        <v>0</v>
      </c>
      <c r="H6915" s="7">
        <v>0</v>
      </c>
      <c r="I6915" s="7">
        <v>295</v>
      </c>
      <c r="J6915" s="7">
        <v>0</v>
      </c>
      <c r="K6915" s="7">
        <v>295</v>
      </c>
      <c r="L6915" s="164">
        <v>1</v>
      </c>
      <c r="M6915" s="16">
        <v>0</v>
      </c>
      <c r="N6915" s="13">
        <v>46223</v>
      </c>
    </row>
    <row r="6916" spans="1:14" x14ac:dyDescent="0.15">
      <c r="A6916" s="163" t="s">
        <v>479</v>
      </c>
      <c r="B6916" s="164">
        <v>10396</v>
      </c>
      <c r="C6916" s="163" t="s">
        <v>32</v>
      </c>
      <c r="D6916" s="164">
        <v>6</v>
      </c>
      <c r="E6916" s="7">
        <v>3330</v>
      </c>
      <c r="F6916" s="7">
        <v>0</v>
      </c>
      <c r="G6916" s="7">
        <v>0</v>
      </c>
      <c r="H6916" s="7">
        <v>0</v>
      </c>
      <c r="I6916" s="7">
        <v>3330</v>
      </c>
      <c r="J6916" s="7">
        <v>0</v>
      </c>
      <c r="K6916" s="7">
        <v>3330</v>
      </c>
      <c r="L6916" s="164">
        <v>1</v>
      </c>
      <c r="M6916" s="16">
        <v>0</v>
      </c>
      <c r="N6916" s="13">
        <v>46223</v>
      </c>
    </row>
    <row r="6917" spans="1:14" x14ac:dyDescent="0.15">
      <c r="A6917" s="163" t="s">
        <v>537</v>
      </c>
      <c r="B6917" s="164">
        <v>10397</v>
      </c>
      <c r="C6917" s="163" t="s">
        <v>32</v>
      </c>
      <c r="D6917" s="164">
        <v>1</v>
      </c>
      <c r="E6917" s="7">
        <v>575</v>
      </c>
      <c r="F6917" s="7">
        <v>0</v>
      </c>
      <c r="G6917" s="7">
        <v>0</v>
      </c>
      <c r="H6917" s="7">
        <v>0</v>
      </c>
      <c r="I6917" s="7">
        <v>575</v>
      </c>
      <c r="J6917" s="7">
        <v>0</v>
      </c>
      <c r="K6917" s="7">
        <v>575</v>
      </c>
      <c r="L6917" s="164">
        <v>1</v>
      </c>
      <c r="M6917" s="16">
        <v>0</v>
      </c>
      <c r="N6917" s="13">
        <v>46223</v>
      </c>
    </row>
    <row r="6918" spans="1:14" x14ac:dyDescent="0.15">
      <c r="A6918" s="163" t="s">
        <v>514</v>
      </c>
      <c r="B6918" s="164">
        <v>10398</v>
      </c>
      <c r="C6918" s="163" t="s">
        <v>32</v>
      </c>
      <c r="D6918" s="164">
        <v>1</v>
      </c>
      <c r="E6918" s="7">
        <v>625</v>
      </c>
      <c r="F6918" s="7">
        <v>0</v>
      </c>
      <c r="G6918" s="7">
        <v>0</v>
      </c>
      <c r="H6918" s="7">
        <v>0</v>
      </c>
      <c r="I6918" s="7">
        <v>625</v>
      </c>
      <c r="J6918" s="7">
        <v>0</v>
      </c>
      <c r="K6918" s="7">
        <v>625</v>
      </c>
      <c r="L6918" s="164">
        <v>1</v>
      </c>
      <c r="M6918" s="16">
        <v>0</v>
      </c>
      <c r="N6918" s="13">
        <v>46223</v>
      </c>
    </row>
    <row r="6919" spans="1:14" x14ac:dyDescent="0.15">
      <c r="A6919" s="163" t="s">
        <v>821</v>
      </c>
      <c r="B6919" s="164">
        <v>10399</v>
      </c>
      <c r="C6919" s="163" t="s">
        <v>32</v>
      </c>
      <c r="D6919" s="164">
        <v>1</v>
      </c>
      <c r="E6919" s="7">
        <v>670</v>
      </c>
      <c r="F6919" s="7">
        <v>0</v>
      </c>
      <c r="G6919" s="7">
        <v>0</v>
      </c>
      <c r="H6919" s="7">
        <v>67</v>
      </c>
      <c r="I6919" s="7">
        <v>603</v>
      </c>
      <c r="J6919" s="7">
        <v>0</v>
      </c>
      <c r="K6919" s="7">
        <v>603</v>
      </c>
      <c r="L6919" s="164">
        <v>1</v>
      </c>
      <c r="M6919" s="16">
        <v>0</v>
      </c>
      <c r="N6919" s="13">
        <v>46223</v>
      </c>
    </row>
    <row r="6920" spans="1:14" x14ac:dyDescent="0.15">
      <c r="A6920" s="163" t="s">
        <v>946</v>
      </c>
      <c r="B6920" s="164">
        <v>10067</v>
      </c>
      <c r="C6920" s="163" t="s">
        <v>481</v>
      </c>
      <c r="D6920" s="164">
        <v>2</v>
      </c>
      <c r="E6920" s="7">
        <v>550</v>
      </c>
      <c r="F6920" s="7">
        <v>0</v>
      </c>
      <c r="G6920" s="7">
        <v>0</v>
      </c>
      <c r="H6920" s="7">
        <v>0</v>
      </c>
      <c r="I6920" s="7">
        <v>550</v>
      </c>
      <c r="J6920" s="7">
        <v>0</v>
      </c>
      <c r="K6920" s="7">
        <v>550</v>
      </c>
      <c r="L6920" s="164">
        <v>1</v>
      </c>
      <c r="M6920" s="16">
        <v>0</v>
      </c>
      <c r="N6920" s="13">
        <v>46223</v>
      </c>
    </row>
    <row r="6921" spans="1:14" x14ac:dyDescent="0.15">
      <c r="A6921" s="163" t="s">
        <v>518</v>
      </c>
      <c r="B6921" s="164">
        <v>10145</v>
      </c>
      <c r="C6921" s="163" t="s">
        <v>519</v>
      </c>
      <c r="D6921" s="164">
        <v>1</v>
      </c>
      <c r="E6921" s="7">
        <v>385</v>
      </c>
      <c r="F6921" s="7">
        <v>0</v>
      </c>
      <c r="G6921" s="7">
        <v>0</v>
      </c>
      <c r="H6921" s="7">
        <v>77</v>
      </c>
      <c r="I6921" s="7">
        <v>308</v>
      </c>
      <c r="J6921" s="7">
        <v>0</v>
      </c>
      <c r="K6921" s="7">
        <v>308</v>
      </c>
      <c r="L6921" s="164">
        <v>1</v>
      </c>
      <c r="M6921" s="16">
        <v>0</v>
      </c>
      <c r="N6921" s="13">
        <v>46223</v>
      </c>
    </row>
    <row r="6922" spans="1:14" x14ac:dyDescent="0.15">
      <c r="A6922" s="163" t="s">
        <v>482</v>
      </c>
      <c r="B6922" s="164">
        <v>10109</v>
      </c>
      <c r="C6922" s="163" t="s">
        <v>483</v>
      </c>
      <c r="D6922" s="164">
        <v>1</v>
      </c>
      <c r="E6922" s="7">
        <v>275</v>
      </c>
      <c r="F6922" s="7">
        <v>0</v>
      </c>
      <c r="G6922" s="7">
        <v>0</v>
      </c>
      <c r="H6922" s="7">
        <v>0</v>
      </c>
      <c r="I6922" s="7">
        <v>275</v>
      </c>
      <c r="J6922" s="7">
        <v>0</v>
      </c>
      <c r="K6922" s="7">
        <v>275</v>
      </c>
      <c r="L6922" s="164">
        <v>1</v>
      </c>
      <c r="M6922" s="16">
        <v>0</v>
      </c>
      <c r="N6922" s="13">
        <v>46223</v>
      </c>
    </row>
    <row r="6923" spans="1:14" x14ac:dyDescent="0.15">
      <c r="A6923" s="163" t="s">
        <v>733</v>
      </c>
      <c r="B6923" s="164">
        <v>10113</v>
      </c>
      <c r="C6923" s="163" t="s">
        <v>541</v>
      </c>
      <c r="D6923" s="164">
        <v>1</v>
      </c>
      <c r="E6923" s="7">
        <v>385</v>
      </c>
      <c r="F6923" s="7">
        <v>0</v>
      </c>
      <c r="G6923" s="7">
        <v>0</v>
      </c>
      <c r="H6923" s="7">
        <v>77</v>
      </c>
      <c r="I6923" s="7">
        <v>308</v>
      </c>
      <c r="J6923" s="7">
        <v>0</v>
      </c>
      <c r="K6923" s="7">
        <v>308</v>
      </c>
      <c r="L6923" s="164">
        <v>1</v>
      </c>
      <c r="M6923" s="16">
        <v>0</v>
      </c>
      <c r="N6923" s="13">
        <v>46223</v>
      </c>
    </row>
    <row r="6924" spans="1:14" x14ac:dyDescent="0.15">
      <c r="A6924" s="163" t="s">
        <v>522</v>
      </c>
      <c r="B6924" s="164">
        <v>10055</v>
      </c>
      <c r="C6924" s="163" t="s">
        <v>481</v>
      </c>
      <c r="D6924" s="164">
        <v>2</v>
      </c>
      <c r="E6924" s="7">
        <v>550</v>
      </c>
      <c r="F6924" s="7">
        <v>0</v>
      </c>
      <c r="G6924" s="7">
        <v>0</v>
      </c>
      <c r="H6924" s="7">
        <v>0</v>
      </c>
      <c r="I6924" s="7">
        <v>550</v>
      </c>
      <c r="J6924" s="7">
        <v>0</v>
      </c>
      <c r="K6924" s="7">
        <v>550</v>
      </c>
      <c r="L6924" s="164">
        <v>1</v>
      </c>
      <c r="M6924" s="16">
        <v>0</v>
      </c>
      <c r="N6924" s="13">
        <v>46223</v>
      </c>
    </row>
    <row r="6925" spans="1:14" x14ac:dyDescent="0.15">
      <c r="A6925" s="163" t="s">
        <v>561</v>
      </c>
      <c r="B6925" s="164">
        <v>10088</v>
      </c>
      <c r="C6925" s="163" t="s">
        <v>481</v>
      </c>
      <c r="D6925" s="164">
        <v>1</v>
      </c>
      <c r="E6925" s="7">
        <v>275</v>
      </c>
      <c r="F6925" s="7">
        <v>0</v>
      </c>
      <c r="G6925" s="7">
        <v>0</v>
      </c>
      <c r="H6925" s="7">
        <v>0</v>
      </c>
      <c r="I6925" s="7">
        <v>275</v>
      </c>
      <c r="J6925" s="7">
        <v>0</v>
      </c>
      <c r="K6925" s="7">
        <v>275</v>
      </c>
      <c r="L6925" s="164">
        <v>1</v>
      </c>
      <c r="M6925" s="16">
        <v>0</v>
      </c>
      <c r="N6925" s="13">
        <v>46223</v>
      </c>
    </row>
    <row r="6926" spans="1:14" x14ac:dyDescent="0.15">
      <c r="A6926" s="163" t="s">
        <v>650</v>
      </c>
      <c r="B6926" s="164">
        <v>10064</v>
      </c>
      <c r="C6926" s="163" t="s">
        <v>481</v>
      </c>
      <c r="D6926" s="164">
        <v>1</v>
      </c>
      <c r="E6926" s="7">
        <v>355</v>
      </c>
      <c r="F6926" s="7">
        <v>0</v>
      </c>
      <c r="G6926" s="7">
        <v>0</v>
      </c>
      <c r="H6926" s="7">
        <v>0</v>
      </c>
      <c r="I6926" s="7">
        <v>355</v>
      </c>
      <c r="J6926" s="7">
        <v>0</v>
      </c>
      <c r="K6926" s="7">
        <v>355</v>
      </c>
      <c r="L6926" s="164">
        <v>1</v>
      </c>
      <c r="M6926" s="16">
        <v>0</v>
      </c>
      <c r="N6926" s="13">
        <v>46223</v>
      </c>
    </row>
    <row r="6927" spans="1:14" x14ac:dyDescent="0.15">
      <c r="A6927" s="163" t="s">
        <v>486</v>
      </c>
      <c r="B6927" s="164">
        <v>10075</v>
      </c>
      <c r="C6927" s="163" t="s">
        <v>481</v>
      </c>
      <c r="D6927" s="164">
        <v>1</v>
      </c>
      <c r="E6927" s="7">
        <v>275</v>
      </c>
      <c r="F6927" s="7">
        <v>0</v>
      </c>
      <c r="G6927" s="7">
        <v>0</v>
      </c>
      <c r="H6927" s="7">
        <v>0</v>
      </c>
      <c r="I6927" s="7">
        <v>275</v>
      </c>
      <c r="J6927" s="7">
        <v>0</v>
      </c>
      <c r="K6927" s="7">
        <v>275</v>
      </c>
      <c r="L6927" s="164">
        <v>1</v>
      </c>
      <c r="M6927" s="16">
        <v>0</v>
      </c>
      <c r="N6927" s="13">
        <v>46223</v>
      </c>
    </row>
    <row r="6928" spans="1:14" x14ac:dyDescent="0.15">
      <c r="A6928" s="163" t="s">
        <v>799</v>
      </c>
      <c r="B6928" s="164">
        <v>10444</v>
      </c>
      <c r="C6928" s="163" t="s">
        <v>99</v>
      </c>
      <c r="D6928" s="164">
        <v>2</v>
      </c>
      <c r="E6928" s="7">
        <v>150</v>
      </c>
      <c r="F6928" s="7">
        <v>0</v>
      </c>
      <c r="G6928" s="7">
        <v>0</v>
      </c>
      <c r="H6928" s="7">
        <v>0</v>
      </c>
      <c r="I6928" s="7">
        <v>150</v>
      </c>
      <c r="J6928" s="7">
        <v>0</v>
      </c>
      <c r="K6928" s="7">
        <v>150</v>
      </c>
      <c r="L6928" s="164">
        <v>1</v>
      </c>
      <c r="M6928" s="16">
        <v>0</v>
      </c>
      <c r="N6928" s="13">
        <v>46223</v>
      </c>
    </row>
    <row r="6929" spans="1:14" x14ac:dyDescent="0.15">
      <c r="A6929" s="163" t="s">
        <v>487</v>
      </c>
      <c r="B6929" s="164">
        <v>10442</v>
      </c>
      <c r="C6929" s="163" t="s">
        <v>99</v>
      </c>
      <c r="D6929" s="164">
        <v>1</v>
      </c>
      <c r="E6929" s="7">
        <v>88</v>
      </c>
      <c r="F6929" s="7">
        <v>0</v>
      </c>
      <c r="G6929" s="7">
        <v>0</v>
      </c>
      <c r="H6929" s="7">
        <v>0</v>
      </c>
      <c r="I6929" s="7">
        <v>88</v>
      </c>
      <c r="J6929" s="7">
        <v>0</v>
      </c>
      <c r="K6929" s="7">
        <v>88</v>
      </c>
      <c r="L6929" s="164">
        <v>1</v>
      </c>
      <c r="M6929" s="16">
        <v>0</v>
      </c>
      <c r="N6929" s="13">
        <v>46223</v>
      </c>
    </row>
    <row r="6930" spans="1:14" x14ac:dyDescent="0.15">
      <c r="A6930" s="163" t="s">
        <v>552</v>
      </c>
      <c r="B6930" s="164">
        <v>10211</v>
      </c>
      <c r="C6930" s="163" t="s">
        <v>491</v>
      </c>
      <c r="D6930" s="164">
        <v>1</v>
      </c>
      <c r="E6930" s="7">
        <v>285</v>
      </c>
      <c r="F6930" s="7">
        <v>0</v>
      </c>
      <c r="G6930" s="7">
        <v>0</v>
      </c>
      <c r="H6930" s="7">
        <v>0</v>
      </c>
      <c r="I6930" s="7">
        <v>285</v>
      </c>
      <c r="J6930" s="7">
        <v>0</v>
      </c>
      <c r="K6930" s="7">
        <v>285</v>
      </c>
      <c r="L6930" s="164">
        <v>1</v>
      </c>
      <c r="M6930" s="16">
        <v>0</v>
      </c>
      <c r="N6930" s="13">
        <v>46223</v>
      </c>
    </row>
    <row r="6931" spans="1:14" x14ac:dyDescent="0.15">
      <c r="A6931" s="163" t="s">
        <v>543</v>
      </c>
      <c r="B6931" s="164">
        <v>10222</v>
      </c>
      <c r="C6931" s="163" t="s">
        <v>491</v>
      </c>
      <c r="D6931" s="164">
        <v>2</v>
      </c>
      <c r="E6931" s="7">
        <v>510</v>
      </c>
      <c r="F6931" s="7">
        <v>0</v>
      </c>
      <c r="G6931" s="7">
        <v>0</v>
      </c>
      <c r="H6931" s="7">
        <v>0</v>
      </c>
      <c r="I6931" s="7">
        <v>510</v>
      </c>
      <c r="J6931" s="7">
        <v>0</v>
      </c>
      <c r="K6931" s="7">
        <v>510</v>
      </c>
      <c r="L6931" s="164">
        <v>1</v>
      </c>
      <c r="M6931" s="16">
        <v>0</v>
      </c>
      <c r="N6931" s="13">
        <v>46223</v>
      </c>
    </row>
    <row r="6932" spans="1:14" x14ac:dyDescent="0.15">
      <c r="A6932" s="163" t="s">
        <v>490</v>
      </c>
      <c r="B6932" s="164">
        <v>10223</v>
      </c>
      <c r="C6932" s="163" t="s">
        <v>491</v>
      </c>
      <c r="D6932" s="164">
        <v>1</v>
      </c>
      <c r="E6932" s="7">
        <v>310</v>
      </c>
      <c r="F6932" s="7">
        <v>0</v>
      </c>
      <c r="G6932" s="7">
        <v>0</v>
      </c>
      <c r="H6932" s="7">
        <v>0</v>
      </c>
      <c r="I6932" s="7">
        <v>310</v>
      </c>
      <c r="J6932" s="7">
        <v>0</v>
      </c>
      <c r="K6932" s="7">
        <v>310</v>
      </c>
      <c r="L6932" s="164">
        <v>1</v>
      </c>
      <c r="M6932" s="16">
        <v>0</v>
      </c>
      <c r="N6932" s="13">
        <v>46223</v>
      </c>
    </row>
    <row r="6933" spans="1:14" x14ac:dyDescent="0.15">
      <c r="A6933" s="163" t="s">
        <v>492</v>
      </c>
      <c r="B6933" s="164">
        <v>10216</v>
      </c>
      <c r="C6933" s="163" t="s">
        <v>491</v>
      </c>
      <c r="D6933" s="164">
        <v>2</v>
      </c>
      <c r="E6933" s="7">
        <v>560</v>
      </c>
      <c r="F6933" s="7">
        <v>0</v>
      </c>
      <c r="G6933" s="7">
        <v>0</v>
      </c>
      <c r="H6933" s="7">
        <v>0</v>
      </c>
      <c r="I6933" s="7">
        <v>560</v>
      </c>
      <c r="J6933" s="7">
        <v>0</v>
      </c>
      <c r="K6933" s="7">
        <v>560</v>
      </c>
      <c r="L6933" s="164">
        <v>1</v>
      </c>
      <c r="M6933" s="16">
        <v>0</v>
      </c>
      <c r="N6933" s="13">
        <v>46223</v>
      </c>
    </row>
    <row r="6934" spans="1:14" x14ac:dyDescent="0.15">
      <c r="A6934" s="163" t="s">
        <v>597</v>
      </c>
      <c r="B6934" s="164">
        <v>10215</v>
      </c>
      <c r="C6934" s="163" t="s">
        <v>491</v>
      </c>
      <c r="D6934" s="164">
        <v>1</v>
      </c>
      <c r="E6934" s="7">
        <v>255</v>
      </c>
      <c r="F6934" s="7">
        <v>0</v>
      </c>
      <c r="G6934" s="7">
        <v>0</v>
      </c>
      <c r="H6934" s="7">
        <v>0</v>
      </c>
      <c r="I6934" s="7">
        <v>255</v>
      </c>
      <c r="J6934" s="7">
        <v>0</v>
      </c>
      <c r="K6934" s="7">
        <v>255</v>
      </c>
      <c r="L6934" s="164">
        <v>1</v>
      </c>
      <c r="M6934" s="16">
        <v>0</v>
      </c>
      <c r="N6934" s="13">
        <v>46223</v>
      </c>
    </row>
    <row r="6935" spans="1:14" x14ac:dyDescent="0.15">
      <c r="A6935" s="163" t="s">
        <v>493</v>
      </c>
      <c r="B6935" s="164">
        <v>10264</v>
      </c>
      <c r="C6935" s="163" t="s">
        <v>9</v>
      </c>
      <c r="D6935" s="164">
        <v>5</v>
      </c>
      <c r="E6935" s="7">
        <v>950</v>
      </c>
      <c r="F6935" s="7">
        <v>0</v>
      </c>
      <c r="G6935" s="7">
        <v>0</v>
      </c>
      <c r="H6935" s="7">
        <v>24.63</v>
      </c>
      <c r="I6935" s="7">
        <v>925.37</v>
      </c>
      <c r="J6935" s="7">
        <v>0</v>
      </c>
      <c r="K6935" s="7">
        <v>925.37</v>
      </c>
      <c r="L6935" s="164">
        <v>1</v>
      </c>
      <c r="M6935" s="16">
        <v>0</v>
      </c>
      <c r="N6935" s="13">
        <v>46223</v>
      </c>
    </row>
    <row r="6936" spans="1:14" x14ac:dyDescent="0.15">
      <c r="A6936" s="163" t="s">
        <v>595</v>
      </c>
      <c r="B6936" s="164">
        <v>10367</v>
      </c>
      <c r="C6936" s="163" t="s">
        <v>9</v>
      </c>
      <c r="D6936" s="164">
        <v>1</v>
      </c>
      <c r="E6936" s="7">
        <v>330</v>
      </c>
      <c r="F6936" s="7">
        <v>0</v>
      </c>
      <c r="G6936" s="7">
        <v>0</v>
      </c>
      <c r="H6936" s="7">
        <v>0</v>
      </c>
      <c r="I6936" s="7">
        <v>330</v>
      </c>
      <c r="J6936" s="7">
        <v>0</v>
      </c>
      <c r="K6936" s="7">
        <v>330</v>
      </c>
      <c r="L6936" s="164">
        <v>1</v>
      </c>
      <c r="M6936" s="16">
        <v>0</v>
      </c>
      <c r="N6936" s="13">
        <v>46223</v>
      </c>
    </row>
    <row r="6937" spans="1:14" x14ac:dyDescent="0.15">
      <c r="A6937" s="163" t="s">
        <v>553</v>
      </c>
      <c r="B6937" s="164">
        <v>10481</v>
      </c>
      <c r="C6937" s="163" t="s">
        <v>77</v>
      </c>
      <c r="D6937" s="164">
        <v>1</v>
      </c>
      <c r="E6937" s="7">
        <v>890</v>
      </c>
      <c r="F6937" s="7">
        <v>0</v>
      </c>
      <c r="G6937" s="7">
        <v>0</v>
      </c>
      <c r="H6937" s="7">
        <v>0</v>
      </c>
      <c r="I6937" s="7">
        <v>890</v>
      </c>
      <c r="J6937" s="7">
        <v>0</v>
      </c>
      <c r="K6937" s="7">
        <v>890</v>
      </c>
      <c r="L6937" s="164">
        <v>1</v>
      </c>
      <c r="M6937" s="16">
        <v>0</v>
      </c>
      <c r="N6937" s="13">
        <v>46223</v>
      </c>
    </row>
    <row r="6938" spans="1:14" x14ac:dyDescent="0.15">
      <c r="A6938" s="163" t="s">
        <v>953</v>
      </c>
      <c r="B6938" s="164">
        <v>10632</v>
      </c>
      <c r="C6938" s="163" t="s">
        <v>948</v>
      </c>
      <c r="D6938" s="164">
        <v>2</v>
      </c>
      <c r="E6938" s="7">
        <v>318</v>
      </c>
      <c r="F6938" s="7">
        <v>0</v>
      </c>
      <c r="G6938" s="7">
        <v>0</v>
      </c>
      <c r="H6938" s="7">
        <v>0</v>
      </c>
      <c r="I6938" s="7">
        <v>318</v>
      </c>
      <c r="J6938" s="7">
        <v>0</v>
      </c>
      <c r="K6938" s="7">
        <v>318</v>
      </c>
      <c r="L6938" s="164">
        <v>1</v>
      </c>
      <c r="M6938" s="16">
        <v>0</v>
      </c>
      <c r="N6938" s="13">
        <v>46223</v>
      </c>
    </row>
    <row r="6939" spans="1:14" x14ac:dyDescent="0.15">
      <c r="A6939" s="163" t="s">
        <v>495</v>
      </c>
      <c r="B6939" s="164">
        <v>10354</v>
      </c>
      <c r="C6939" s="163" t="s">
        <v>19</v>
      </c>
      <c r="D6939" s="164">
        <v>3</v>
      </c>
      <c r="E6939" s="7">
        <v>1050</v>
      </c>
      <c r="F6939" s="7">
        <v>0</v>
      </c>
      <c r="G6939" s="7">
        <v>0</v>
      </c>
      <c r="H6939" s="7">
        <v>45.37</v>
      </c>
      <c r="I6939" s="7">
        <v>1004.63</v>
      </c>
      <c r="J6939" s="7">
        <v>0</v>
      </c>
      <c r="K6939" s="7">
        <v>1004.63</v>
      </c>
      <c r="L6939" s="164">
        <v>1</v>
      </c>
      <c r="M6939" s="16">
        <v>0</v>
      </c>
      <c r="N6939" s="13">
        <v>46223</v>
      </c>
    </row>
    <row r="6940" spans="1:14" x14ac:dyDescent="0.15">
      <c r="A6940" s="163" t="s">
        <v>498</v>
      </c>
      <c r="B6940" s="164">
        <v>10356</v>
      </c>
      <c r="C6940" s="163" t="s">
        <v>19</v>
      </c>
      <c r="D6940" s="164">
        <v>1</v>
      </c>
      <c r="E6940" s="7">
        <v>360</v>
      </c>
      <c r="F6940" s="7">
        <v>0</v>
      </c>
      <c r="G6940" s="7">
        <v>0</v>
      </c>
      <c r="H6940" s="7">
        <v>0</v>
      </c>
      <c r="I6940" s="7">
        <v>360</v>
      </c>
      <c r="J6940" s="7">
        <v>0</v>
      </c>
      <c r="K6940" s="7">
        <v>360</v>
      </c>
      <c r="L6940" s="164">
        <v>1</v>
      </c>
      <c r="M6940" s="16">
        <v>0</v>
      </c>
      <c r="N6940" s="13">
        <v>46223</v>
      </c>
    </row>
    <row r="6941" spans="1:14" x14ac:dyDescent="0.15">
      <c r="A6941" s="163" t="s">
        <v>530</v>
      </c>
      <c r="B6941" s="164">
        <v>10409</v>
      </c>
      <c r="C6941" s="163" t="s">
        <v>4</v>
      </c>
      <c r="D6941" s="164">
        <v>1</v>
      </c>
      <c r="E6941" s="7">
        <v>335</v>
      </c>
      <c r="F6941" s="7">
        <v>0</v>
      </c>
      <c r="G6941" s="7">
        <v>0</v>
      </c>
      <c r="H6941" s="7">
        <v>0</v>
      </c>
      <c r="I6941" s="7">
        <v>335</v>
      </c>
      <c r="J6941" s="7">
        <v>0</v>
      </c>
      <c r="K6941" s="7">
        <v>335</v>
      </c>
      <c r="L6941" s="164">
        <v>1</v>
      </c>
      <c r="M6941" s="16">
        <v>0</v>
      </c>
      <c r="N6941" s="13">
        <v>46223</v>
      </c>
    </row>
    <row r="6942" spans="1:14" x14ac:dyDescent="0.15">
      <c r="A6942" s="163" t="s">
        <v>873</v>
      </c>
      <c r="B6942" s="164">
        <v>1064111111</v>
      </c>
      <c r="C6942" s="163" t="s">
        <v>399</v>
      </c>
      <c r="D6942" s="164">
        <v>1</v>
      </c>
      <c r="E6942" s="7">
        <v>0</v>
      </c>
      <c r="F6942" s="7">
        <v>0</v>
      </c>
      <c r="G6942" s="7">
        <v>0</v>
      </c>
      <c r="H6942" s="7">
        <v>0</v>
      </c>
      <c r="I6942" s="7">
        <v>0</v>
      </c>
      <c r="J6942" s="7">
        <v>0</v>
      </c>
      <c r="K6942" s="7">
        <v>0</v>
      </c>
      <c r="L6942" s="164">
        <v>0</v>
      </c>
      <c r="M6942" s="16">
        <v>0</v>
      </c>
      <c r="N6942" s="13">
        <v>46223</v>
      </c>
    </row>
    <row r="6943" spans="1:14" x14ac:dyDescent="0.15">
      <c r="A6943" s="163" t="s">
        <v>478</v>
      </c>
      <c r="B6943" s="164">
        <v>10461</v>
      </c>
      <c r="C6943" s="163" t="s">
        <v>38</v>
      </c>
      <c r="D6943" s="164">
        <v>1</v>
      </c>
      <c r="E6943" s="7">
        <v>295</v>
      </c>
      <c r="F6943" s="7">
        <v>0</v>
      </c>
      <c r="G6943" s="7">
        <v>0</v>
      </c>
      <c r="H6943" s="7">
        <v>0</v>
      </c>
      <c r="I6943" s="7">
        <v>295</v>
      </c>
      <c r="J6943" s="7">
        <v>0</v>
      </c>
      <c r="K6943" s="7">
        <v>295</v>
      </c>
      <c r="L6943" s="164">
        <v>1</v>
      </c>
      <c r="M6943" s="16">
        <v>0</v>
      </c>
      <c r="N6943" s="13">
        <v>46224</v>
      </c>
    </row>
    <row r="6944" spans="1:14" x14ac:dyDescent="0.15">
      <c r="A6944" s="163" t="s">
        <v>559</v>
      </c>
      <c r="B6944" s="164">
        <v>10168</v>
      </c>
      <c r="C6944" s="163" t="s">
        <v>519</v>
      </c>
      <c r="D6944" s="164">
        <v>2</v>
      </c>
      <c r="E6944" s="7">
        <v>770</v>
      </c>
      <c r="F6944" s="7">
        <v>0</v>
      </c>
      <c r="G6944" s="7">
        <v>0</v>
      </c>
      <c r="H6944" s="7">
        <v>40.06</v>
      </c>
      <c r="I6944" s="7">
        <v>729.94</v>
      </c>
      <c r="J6944" s="7">
        <v>0</v>
      </c>
      <c r="K6944" s="7">
        <v>729.94</v>
      </c>
      <c r="L6944" s="164">
        <v>1</v>
      </c>
      <c r="M6944" s="16">
        <v>0</v>
      </c>
      <c r="N6944" s="13">
        <v>46224</v>
      </c>
    </row>
    <row r="6945" spans="1:14" x14ac:dyDescent="0.15">
      <c r="A6945" s="163" t="s">
        <v>503</v>
      </c>
      <c r="B6945" s="164">
        <v>10044</v>
      </c>
      <c r="C6945" s="163" t="s">
        <v>481</v>
      </c>
      <c r="D6945" s="164">
        <v>1</v>
      </c>
      <c r="E6945" s="7">
        <v>275</v>
      </c>
      <c r="F6945" s="7">
        <v>0</v>
      </c>
      <c r="G6945" s="7">
        <v>0</v>
      </c>
      <c r="H6945" s="7">
        <v>0</v>
      </c>
      <c r="I6945" s="7">
        <v>275</v>
      </c>
      <c r="J6945" s="7">
        <v>0</v>
      </c>
      <c r="K6945" s="7">
        <v>275</v>
      </c>
      <c r="L6945" s="164">
        <v>1</v>
      </c>
      <c r="M6945" s="16">
        <v>0</v>
      </c>
      <c r="N6945" s="13">
        <v>46224</v>
      </c>
    </row>
    <row r="6946" spans="1:14" x14ac:dyDescent="0.15">
      <c r="A6946" s="163" t="s">
        <v>958</v>
      </c>
      <c r="B6946" s="164">
        <v>10127</v>
      </c>
      <c r="C6946" s="163" t="s">
        <v>483</v>
      </c>
      <c r="D6946" s="164">
        <v>1</v>
      </c>
      <c r="E6946" s="7">
        <v>355</v>
      </c>
      <c r="F6946" s="7">
        <v>0</v>
      </c>
      <c r="G6946" s="7">
        <v>0</v>
      </c>
      <c r="H6946" s="7">
        <v>0</v>
      </c>
      <c r="I6946" s="7">
        <v>355</v>
      </c>
      <c r="J6946" s="7">
        <v>0</v>
      </c>
      <c r="K6946" s="7">
        <v>355</v>
      </c>
      <c r="L6946" s="164">
        <v>1</v>
      </c>
      <c r="M6946" s="16">
        <v>0</v>
      </c>
      <c r="N6946" s="13">
        <v>46224</v>
      </c>
    </row>
    <row r="6947" spans="1:14" x14ac:dyDescent="0.15">
      <c r="A6947" s="163" t="s">
        <v>539</v>
      </c>
      <c r="B6947" s="164">
        <v>10130</v>
      </c>
      <c r="C6947" s="163" t="s">
        <v>483</v>
      </c>
      <c r="D6947" s="164">
        <v>1</v>
      </c>
      <c r="E6947" s="7">
        <v>385</v>
      </c>
      <c r="F6947" s="7">
        <v>0</v>
      </c>
      <c r="G6947" s="7">
        <v>0</v>
      </c>
      <c r="H6947" s="7">
        <v>0</v>
      </c>
      <c r="I6947" s="7">
        <v>385</v>
      </c>
      <c r="J6947" s="7">
        <v>0</v>
      </c>
      <c r="K6947" s="7">
        <v>385</v>
      </c>
      <c r="L6947" s="164">
        <v>1</v>
      </c>
      <c r="M6947" s="16">
        <v>0</v>
      </c>
      <c r="N6947" s="13">
        <v>46224</v>
      </c>
    </row>
    <row r="6948" spans="1:14" x14ac:dyDescent="0.15">
      <c r="A6948" s="163" t="s">
        <v>482</v>
      </c>
      <c r="B6948" s="164">
        <v>10109</v>
      </c>
      <c r="C6948" s="163" t="s">
        <v>483</v>
      </c>
      <c r="D6948" s="164">
        <v>1</v>
      </c>
      <c r="E6948" s="7">
        <v>275</v>
      </c>
      <c r="F6948" s="7">
        <v>0</v>
      </c>
      <c r="G6948" s="7">
        <v>0</v>
      </c>
      <c r="H6948" s="7">
        <v>0</v>
      </c>
      <c r="I6948" s="7">
        <v>275</v>
      </c>
      <c r="J6948" s="7">
        <v>0</v>
      </c>
      <c r="K6948" s="7">
        <v>275</v>
      </c>
      <c r="L6948" s="164">
        <v>1</v>
      </c>
      <c r="M6948" s="16">
        <v>0</v>
      </c>
      <c r="N6948" s="13">
        <v>46224</v>
      </c>
    </row>
    <row r="6949" spans="1:14" x14ac:dyDescent="0.15">
      <c r="A6949" s="163" t="s">
        <v>576</v>
      </c>
      <c r="B6949" s="164">
        <v>10111</v>
      </c>
      <c r="C6949" s="163" t="s">
        <v>483</v>
      </c>
      <c r="D6949" s="164">
        <v>1</v>
      </c>
      <c r="E6949" s="7">
        <v>355</v>
      </c>
      <c r="F6949" s="7">
        <v>0</v>
      </c>
      <c r="G6949" s="7">
        <v>0</v>
      </c>
      <c r="H6949" s="7">
        <v>0</v>
      </c>
      <c r="I6949" s="7">
        <v>355</v>
      </c>
      <c r="J6949" s="7">
        <v>0</v>
      </c>
      <c r="K6949" s="7">
        <v>355</v>
      </c>
      <c r="L6949" s="164">
        <v>1</v>
      </c>
      <c r="M6949" s="16">
        <v>0</v>
      </c>
      <c r="N6949" s="13">
        <v>46224</v>
      </c>
    </row>
    <row r="6950" spans="1:14" x14ac:dyDescent="0.15">
      <c r="A6950" s="163" t="s">
        <v>578</v>
      </c>
      <c r="B6950" s="164">
        <v>10057</v>
      </c>
      <c r="C6950" s="163" t="s">
        <v>481</v>
      </c>
      <c r="D6950" s="164">
        <v>2</v>
      </c>
      <c r="E6950" s="7">
        <v>710</v>
      </c>
      <c r="F6950" s="7">
        <v>0</v>
      </c>
      <c r="G6950" s="7">
        <v>0</v>
      </c>
      <c r="H6950" s="7">
        <v>0</v>
      </c>
      <c r="I6950" s="7">
        <v>710</v>
      </c>
      <c r="J6950" s="7">
        <v>0</v>
      </c>
      <c r="K6950" s="7">
        <v>710</v>
      </c>
      <c r="L6950" s="164">
        <v>1</v>
      </c>
      <c r="M6950" s="16">
        <v>0</v>
      </c>
      <c r="N6950" s="13">
        <v>46224</v>
      </c>
    </row>
    <row r="6951" spans="1:14" x14ac:dyDescent="0.15">
      <c r="A6951" s="163" t="s">
        <v>799</v>
      </c>
      <c r="B6951" s="164">
        <v>10444</v>
      </c>
      <c r="C6951" s="163" t="s">
        <v>99</v>
      </c>
      <c r="D6951" s="164">
        <v>5</v>
      </c>
      <c r="E6951" s="7">
        <v>375</v>
      </c>
      <c r="F6951" s="7">
        <v>0</v>
      </c>
      <c r="G6951" s="7">
        <v>0</v>
      </c>
      <c r="H6951" s="7">
        <v>0</v>
      </c>
      <c r="I6951" s="7">
        <v>375</v>
      </c>
      <c r="J6951" s="7">
        <v>0</v>
      </c>
      <c r="K6951" s="7">
        <v>375</v>
      </c>
      <c r="L6951" s="164">
        <v>1</v>
      </c>
      <c r="M6951" s="16">
        <v>0</v>
      </c>
      <c r="N6951" s="13">
        <v>46224</v>
      </c>
    </row>
    <row r="6952" spans="1:14" x14ac:dyDescent="0.15">
      <c r="A6952" s="163" t="s">
        <v>487</v>
      </c>
      <c r="B6952" s="164">
        <v>10442</v>
      </c>
      <c r="C6952" s="163" t="s">
        <v>99</v>
      </c>
      <c r="D6952" s="164">
        <v>1</v>
      </c>
      <c r="E6952" s="7">
        <v>88</v>
      </c>
      <c r="F6952" s="7">
        <v>0</v>
      </c>
      <c r="G6952" s="7">
        <v>0</v>
      </c>
      <c r="H6952" s="7">
        <v>4.43</v>
      </c>
      <c r="I6952" s="7">
        <v>83.57</v>
      </c>
      <c r="J6952" s="7">
        <v>0</v>
      </c>
      <c r="K6952" s="7">
        <v>83.57</v>
      </c>
      <c r="L6952" s="164">
        <v>1</v>
      </c>
      <c r="M6952" s="16">
        <v>0</v>
      </c>
      <c r="N6952" s="13">
        <v>46224</v>
      </c>
    </row>
    <row r="6953" spans="1:14" x14ac:dyDescent="0.15">
      <c r="A6953" s="163" t="s">
        <v>751</v>
      </c>
      <c r="B6953" s="164">
        <v>10439</v>
      </c>
      <c r="C6953" s="163" t="s">
        <v>99</v>
      </c>
      <c r="D6953" s="164">
        <v>1</v>
      </c>
      <c r="E6953" s="7">
        <v>119</v>
      </c>
      <c r="F6953" s="7">
        <v>0</v>
      </c>
      <c r="G6953" s="7">
        <v>0</v>
      </c>
      <c r="H6953" s="7">
        <v>0</v>
      </c>
      <c r="I6953" s="7">
        <v>119</v>
      </c>
      <c r="J6953" s="7">
        <v>0</v>
      </c>
      <c r="K6953" s="7">
        <v>119</v>
      </c>
      <c r="L6953" s="164">
        <v>1</v>
      </c>
      <c r="M6953" s="16">
        <v>0</v>
      </c>
      <c r="N6953" s="13">
        <v>46224</v>
      </c>
    </row>
    <row r="6954" spans="1:14" x14ac:dyDescent="0.15">
      <c r="A6954" s="163" t="s">
        <v>552</v>
      </c>
      <c r="B6954" s="164">
        <v>10211</v>
      </c>
      <c r="C6954" s="163" t="s">
        <v>491</v>
      </c>
      <c r="D6954" s="164">
        <v>1</v>
      </c>
      <c r="E6954" s="7">
        <v>285</v>
      </c>
      <c r="F6954" s="7">
        <v>0</v>
      </c>
      <c r="G6954" s="7">
        <v>0</v>
      </c>
      <c r="H6954" s="7">
        <v>0</v>
      </c>
      <c r="I6954" s="7">
        <v>285</v>
      </c>
      <c r="J6954" s="7">
        <v>0</v>
      </c>
      <c r="K6954" s="7">
        <v>285</v>
      </c>
      <c r="L6954" s="164">
        <v>1</v>
      </c>
      <c r="M6954" s="16">
        <v>0</v>
      </c>
      <c r="N6954" s="13">
        <v>46224</v>
      </c>
    </row>
    <row r="6955" spans="1:14" x14ac:dyDescent="0.15">
      <c r="A6955" s="163" t="s">
        <v>490</v>
      </c>
      <c r="B6955" s="164">
        <v>10223</v>
      </c>
      <c r="C6955" s="163" t="s">
        <v>491</v>
      </c>
      <c r="D6955" s="164">
        <v>1</v>
      </c>
      <c r="E6955" s="7">
        <v>310</v>
      </c>
      <c r="F6955" s="7">
        <v>0</v>
      </c>
      <c r="G6955" s="7">
        <v>0</v>
      </c>
      <c r="H6955" s="7">
        <v>0</v>
      </c>
      <c r="I6955" s="7">
        <v>310</v>
      </c>
      <c r="J6955" s="7">
        <v>0</v>
      </c>
      <c r="K6955" s="7">
        <v>310</v>
      </c>
      <c r="L6955" s="164">
        <v>1</v>
      </c>
      <c r="M6955" s="16">
        <v>0</v>
      </c>
      <c r="N6955" s="13">
        <v>46224</v>
      </c>
    </row>
    <row r="6956" spans="1:14" x14ac:dyDescent="0.15">
      <c r="A6956" s="163" t="s">
        <v>647</v>
      </c>
      <c r="B6956" s="164">
        <v>10224</v>
      </c>
      <c r="C6956" s="163" t="s">
        <v>491</v>
      </c>
      <c r="D6956" s="164">
        <v>1</v>
      </c>
      <c r="E6956" s="7">
        <v>285</v>
      </c>
      <c r="F6956" s="7">
        <v>0</v>
      </c>
      <c r="G6956" s="7">
        <v>0</v>
      </c>
      <c r="H6956" s="7">
        <v>0</v>
      </c>
      <c r="I6956" s="7">
        <v>285</v>
      </c>
      <c r="J6956" s="7">
        <v>0</v>
      </c>
      <c r="K6956" s="7">
        <v>285</v>
      </c>
      <c r="L6956" s="164">
        <v>1</v>
      </c>
      <c r="M6956" s="16">
        <v>0</v>
      </c>
      <c r="N6956" s="13">
        <v>46224</v>
      </c>
    </row>
    <row r="6957" spans="1:14" x14ac:dyDescent="0.15">
      <c r="A6957" s="163" t="s">
        <v>597</v>
      </c>
      <c r="B6957" s="164">
        <v>10215</v>
      </c>
      <c r="C6957" s="163" t="s">
        <v>491</v>
      </c>
      <c r="D6957" s="164">
        <v>1</v>
      </c>
      <c r="E6957" s="7">
        <v>255</v>
      </c>
      <c r="F6957" s="7">
        <v>0</v>
      </c>
      <c r="G6957" s="7">
        <v>0</v>
      </c>
      <c r="H6957" s="7">
        <v>0</v>
      </c>
      <c r="I6957" s="7">
        <v>255</v>
      </c>
      <c r="J6957" s="7">
        <v>0</v>
      </c>
      <c r="K6957" s="7">
        <v>255</v>
      </c>
      <c r="L6957" s="164">
        <v>1</v>
      </c>
      <c r="M6957" s="16">
        <v>0</v>
      </c>
      <c r="N6957" s="13">
        <v>46224</v>
      </c>
    </row>
    <row r="6958" spans="1:14" x14ac:dyDescent="0.15">
      <c r="A6958" s="163" t="s">
        <v>493</v>
      </c>
      <c r="B6958" s="164">
        <v>10264</v>
      </c>
      <c r="C6958" s="163" t="s">
        <v>9</v>
      </c>
      <c r="D6958" s="164">
        <v>3</v>
      </c>
      <c r="E6958" s="7">
        <v>570</v>
      </c>
      <c r="F6958" s="7">
        <v>0</v>
      </c>
      <c r="G6958" s="7">
        <v>0</v>
      </c>
      <c r="H6958" s="7">
        <v>9.56</v>
      </c>
      <c r="I6958" s="7">
        <v>560.44000000000005</v>
      </c>
      <c r="J6958" s="7">
        <v>0</v>
      </c>
      <c r="K6958" s="7">
        <v>560.44000000000005</v>
      </c>
      <c r="L6958" s="164">
        <v>1</v>
      </c>
      <c r="M6958" s="16">
        <v>0</v>
      </c>
      <c r="N6958" s="13">
        <v>46224</v>
      </c>
    </row>
    <row r="6959" spans="1:14" x14ac:dyDescent="0.15">
      <c r="A6959" s="163" t="s">
        <v>588</v>
      </c>
      <c r="B6959" s="164">
        <v>10371</v>
      </c>
      <c r="C6959" s="163" t="s">
        <v>9</v>
      </c>
      <c r="D6959" s="164">
        <v>1</v>
      </c>
      <c r="E6959" s="7">
        <v>275</v>
      </c>
      <c r="F6959" s="7">
        <v>0</v>
      </c>
      <c r="G6959" s="7">
        <v>0</v>
      </c>
      <c r="H6959" s="7">
        <v>0</v>
      </c>
      <c r="I6959" s="7">
        <v>275</v>
      </c>
      <c r="J6959" s="7">
        <v>0</v>
      </c>
      <c r="K6959" s="7">
        <v>275</v>
      </c>
      <c r="L6959" s="164">
        <v>1</v>
      </c>
      <c r="M6959" s="16">
        <v>0</v>
      </c>
      <c r="N6959" s="13">
        <v>46224</v>
      </c>
    </row>
    <row r="6960" spans="1:14" x14ac:dyDescent="0.15">
      <c r="A6960" s="163" t="s">
        <v>595</v>
      </c>
      <c r="B6960" s="164">
        <v>10367</v>
      </c>
      <c r="C6960" s="163" t="s">
        <v>9</v>
      </c>
      <c r="D6960" s="164">
        <v>1</v>
      </c>
      <c r="E6960" s="7">
        <v>330</v>
      </c>
      <c r="F6960" s="7">
        <v>0</v>
      </c>
      <c r="G6960" s="7">
        <v>0</v>
      </c>
      <c r="H6960" s="7">
        <v>0</v>
      </c>
      <c r="I6960" s="7">
        <v>330</v>
      </c>
      <c r="J6960" s="7">
        <v>0</v>
      </c>
      <c r="K6960" s="7">
        <v>330</v>
      </c>
      <c r="L6960" s="164">
        <v>1</v>
      </c>
      <c r="M6960" s="16">
        <v>0</v>
      </c>
      <c r="N6960" s="13">
        <v>46224</v>
      </c>
    </row>
    <row r="6961" spans="1:14" x14ac:dyDescent="0.15">
      <c r="A6961" s="163" t="s">
        <v>648</v>
      </c>
      <c r="B6961" s="164">
        <v>10477</v>
      </c>
      <c r="C6961" s="163" t="s">
        <v>77</v>
      </c>
      <c r="D6961" s="164">
        <v>1</v>
      </c>
      <c r="E6961" s="7">
        <v>1245</v>
      </c>
      <c r="F6961" s="7">
        <v>0</v>
      </c>
      <c r="G6961" s="7">
        <v>0</v>
      </c>
      <c r="H6961" s="7">
        <v>0</v>
      </c>
      <c r="I6961" s="7">
        <v>1245</v>
      </c>
      <c r="J6961" s="7">
        <v>0</v>
      </c>
      <c r="K6961" s="7">
        <v>1245</v>
      </c>
      <c r="L6961" s="164">
        <v>1</v>
      </c>
      <c r="M6961" s="16">
        <v>0</v>
      </c>
      <c r="N6961" s="13">
        <v>46224</v>
      </c>
    </row>
    <row r="6962" spans="1:14" x14ac:dyDescent="0.15">
      <c r="A6962" s="163" t="s">
        <v>955</v>
      </c>
      <c r="B6962" s="164">
        <v>10749</v>
      </c>
      <c r="C6962" s="163" t="s">
        <v>948</v>
      </c>
      <c r="D6962" s="164">
        <v>1</v>
      </c>
      <c r="E6962" s="7">
        <v>179</v>
      </c>
      <c r="F6962" s="7">
        <v>0</v>
      </c>
      <c r="G6962" s="7">
        <v>0</v>
      </c>
      <c r="H6962" s="7">
        <v>0</v>
      </c>
      <c r="I6962" s="7">
        <v>179</v>
      </c>
      <c r="J6962" s="7">
        <v>0</v>
      </c>
      <c r="K6962" s="7">
        <v>179</v>
      </c>
      <c r="L6962" s="164">
        <v>1</v>
      </c>
      <c r="M6962" s="16">
        <v>0</v>
      </c>
      <c r="N6962" s="13">
        <v>46224</v>
      </c>
    </row>
    <row r="6963" spans="1:14" x14ac:dyDescent="0.15">
      <c r="A6963" s="163" t="s">
        <v>952</v>
      </c>
      <c r="B6963" s="164">
        <v>10924</v>
      </c>
      <c r="C6963" s="163" t="s">
        <v>948</v>
      </c>
      <c r="D6963" s="164">
        <v>1</v>
      </c>
      <c r="E6963" s="7">
        <v>159</v>
      </c>
      <c r="F6963" s="7">
        <v>0</v>
      </c>
      <c r="G6963" s="7">
        <v>0</v>
      </c>
      <c r="H6963" s="7">
        <v>8</v>
      </c>
      <c r="I6963" s="7">
        <v>151</v>
      </c>
      <c r="J6963" s="7">
        <v>0</v>
      </c>
      <c r="K6963" s="7">
        <v>151</v>
      </c>
      <c r="L6963" s="164">
        <v>1</v>
      </c>
      <c r="M6963" s="16">
        <v>0</v>
      </c>
      <c r="N6963" s="13">
        <v>46224</v>
      </c>
    </row>
    <row r="6964" spans="1:14" x14ac:dyDescent="0.15">
      <c r="A6964" s="163" t="s">
        <v>953</v>
      </c>
      <c r="B6964" s="164">
        <v>10632</v>
      </c>
      <c r="C6964" s="163" t="s">
        <v>948</v>
      </c>
      <c r="D6964" s="164">
        <v>2</v>
      </c>
      <c r="E6964" s="7">
        <v>318</v>
      </c>
      <c r="F6964" s="7">
        <v>0</v>
      </c>
      <c r="G6964" s="7">
        <v>0</v>
      </c>
      <c r="H6964" s="7">
        <v>16.010000000000002</v>
      </c>
      <c r="I6964" s="7">
        <v>301.99</v>
      </c>
      <c r="J6964" s="7">
        <v>0</v>
      </c>
      <c r="K6964" s="7">
        <v>301.99</v>
      </c>
      <c r="L6964" s="164">
        <v>1</v>
      </c>
      <c r="M6964" s="16">
        <v>0</v>
      </c>
      <c r="N6964" s="13">
        <v>46224</v>
      </c>
    </row>
    <row r="6965" spans="1:14" x14ac:dyDescent="0.15">
      <c r="A6965" s="163" t="s">
        <v>496</v>
      </c>
      <c r="B6965" s="164">
        <v>10360</v>
      </c>
      <c r="C6965" s="163" t="s">
        <v>19</v>
      </c>
      <c r="D6965" s="164">
        <v>1</v>
      </c>
      <c r="E6965" s="7">
        <v>385</v>
      </c>
      <c r="F6965" s="7">
        <v>0</v>
      </c>
      <c r="G6965" s="7">
        <v>0</v>
      </c>
      <c r="H6965" s="7">
        <v>0</v>
      </c>
      <c r="I6965" s="7">
        <v>385</v>
      </c>
      <c r="J6965" s="7">
        <v>0</v>
      </c>
      <c r="K6965" s="7">
        <v>385</v>
      </c>
      <c r="L6965" s="164">
        <v>1</v>
      </c>
      <c r="M6965" s="16">
        <v>0</v>
      </c>
      <c r="N6965" s="13">
        <v>46224</v>
      </c>
    </row>
    <row r="6966" spans="1:14" x14ac:dyDescent="0.15">
      <c r="A6966" s="163" t="s">
        <v>498</v>
      </c>
      <c r="B6966" s="164">
        <v>10356</v>
      </c>
      <c r="C6966" s="163" t="s">
        <v>19</v>
      </c>
      <c r="D6966" s="164">
        <v>2</v>
      </c>
      <c r="E6966" s="7">
        <v>720</v>
      </c>
      <c r="F6966" s="7">
        <v>0</v>
      </c>
      <c r="G6966" s="7">
        <v>0</v>
      </c>
      <c r="H6966" s="7">
        <v>0</v>
      </c>
      <c r="I6966" s="7">
        <v>720</v>
      </c>
      <c r="J6966" s="7">
        <v>0</v>
      </c>
      <c r="K6966" s="7">
        <v>720</v>
      </c>
      <c r="L6966" s="164">
        <v>1</v>
      </c>
      <c r="M6966" s="16">
        <v>0</v>
      </c>
      <c r="N6966" s="13">
        <v>46224</v>
      </c>
    </row>
    <row r="6967" spans="1:14" x14ac:dyDescent="0.15">
      <c r="A6967" s="163" t="s">
        <v>887</v>
      </c>
      <c r="B6967" s="164">
        <v>10394</v>
      </c>
      <c r="C6967" s="163" t="s">
        <v>31</v>
      </c>
      <c r="D6967" s="164">
        <v>1</v>
      </c>
      <c r="E6967" s="7">
        <v>355</v>
      </c>
      <c r="F6967" s="7">
        <v>0</v>
      </c>
      <c r="G6967" s="7">
        <v>0</v>
      </c>
      <c r="H6967" s="7">
        <v>36.94</v>
      </c>
      <c r="I6967" s="7">
        <v>318.06</v>
      </c>
      <c r="J6967" s="7">
        <v>0</v>
      </c>
      <c r="K6967" s="7">
        <v>318.06</v>
      </c>
      <c r="L6967" s="164">
        <v>1</v>
      </c>
      <c r="M6967" s="16">
        <v>0</v>
      </c>
      <c r="N6967" s="13">
        <v>46224</v>
      </c>
    </row>
    <row r="6968" spans="1:14" x14ac:dyDescent="0.15">
      <c r="A6968" s="163" t="s">
        <v>838</v>
      </c>
      <c r="B6968" s="164">
        <v>10538</v>
      </c>
      <c r="C6968" s="163" t="s">
        <v>399</v>
      </c>
      <c r="D6968" s="164">
        <v>1</v>
      </c>
      <c r="E6968" s="7">
        <v>0</v>
      </c>
      <c r="F6968" s="7">
        <v>0</v>
      </c>
      <c r="G6968" s="7">
        <v>0</v>
      </c>
      <c r="H6968" s="7">
        <v>0</v>
      </c>
      <c r="I6968" s="7">
        <v>0</v>
      </c>
      <c r="J6968" s="7">
        <v>0</v>
      </c>
      <c r="K6968" s="7">
        <v>0</v>
      </c>
      <c r="L6968" s="164">
        <v>0</v>
      </c>
      <c r="M6968" s="16">
        <v>0</v>
      </c>
      <c r="N6968" s="13">
        <v>46224</v>
      </c>
    </row>
    <row r="6969" spans="1:14" x14ac:dyDescent="0.15">
      <c r="A6969" s="163" t="s">
        <v>570</v>
      </c>
      <c r="B6969" s="164">
        <v>10171</v>
      </c>
      <c r="C6969" s="163" t="s">
        <v>399</v>
      </c>
      <c r="D6969" s="164">
        <v>1</v>
      </c>
      <c r="E6969" s="7">
        <v>0</v>
      </c>
      <c r="F6969" s="7">
        <v>0</v>
      </c>
      <c r="G6969" s="7">
        <v>0</v>
      </c>
      <c r="H6969" s="7">
        <v>0</v>
      </c>
      <c r="I6969" s="7">
        <v>0</v>
      </c>
      <c r="J6969" s="7">
        <v>0</v>
      </c>
      <c r="K6969" s="7">
        <v>0</v>
      </c>
      <c r="L6969" s="164">
        <v>0</v>
      </c>
      <c r="M6969" s="16">
        <v>0</v>
      </c>
      <c r="N6969" s="13">
        <v>46224</v>
      </c>
    </row>
    <row r="6970" spans="1:14" x14ac:dyDescent="0.15">
      <c r="A6970" s="163" t="s">
        <v>636</v>
      </c>
      <c r="B6970" s="164">
        <v>10549</v>
      </c>
      <c r="C6970" s="163" t="s">
        <v>399</v>
      </c>
      <c r="D6970" s="164">
        <v>1</v>
      </c>
      <c r="E6970" s="7">
        <v>0</v>
      </c>
      <c r="F6970" s="7">
        <v>0</v>
      </c>
      <c r="G6970" s="7">
        <v>0</v>
      </c>
      <c r="H6970" s="7">
        <v>0</v>
      </c>
      <c r="I6970" s="7">
        <v>0</v>
      </c>
      <c r="J6970" s="7">
        <v>0</v>
      </c>
      <c r="K6970" s="7">
        <v>0</v>
      </c>
      <c r="L6970" s="164">
        <v>0</v>
      </c>
      <c r="M6970" s="16">
        <v>0</v>
      </c>
      <c r="N6970" s="13">
        <v>46224</v>
      </c>
    </row>
    <row r="6971" spans="1:14" x14ac:dyDescent="0.15">
      <c r="A6971" s="163" t="s">
        <v>685</v>
      </c>
      <c r="B6971" s="164">
        <v>10457</v>
      </c>
      <c r="C6971" s="163" t="s">
        <v>38</v>
      </c>
      <c r="D6971" s="164">
        <v>1</v>
      </c>
      <c r="E6971" s="7">
        <v>295</v>
      </c>
      <c r="F6971" s="7">
        <v>0</v>
      </c>
      <c r="G6971" s="7">
        <v>0</v>
      </c>
      <c r="H6971" s="7">
        <v>0</v>
      </c>
      <c r="I6971" s="7">
        <v>295</v>
      </c>
      <c r="J6971" s="7">
        <v>0</v>
      </c>
      <c r="K6971" s="7">
        <v>295</v>
      </c>
      <c r="L6971" s="164">
        <v>1</v>
      </c>
      <c r="M6971" s="16">
        <v>0</v>
      </c>
      <c r="N6971" s="174">
        <v>46225</v>
      </c>
    </row>
    <row r="6972" spans="1:14" x14ac:dyDescent="0.15">
      <c r="A6972" s="163" t="s">
        <v>611</v>
      </c>
      <c r="B6972" s="164">
        <v>10455</v>
      </c>
      <c r="C6972" s="163" t="s">
        <v>38</v>
      </c>
      <c r="D6972" s="164">
        <v>1</v>
      </c>
      <c r="E6972" s="7">
        <v>465</v>
      </c>
      <c r="F6972" s="7">
        <v>0</v>
      </c>
      <c r="G6972" s="7">
        <v>0</v>
      </c>
      <c r="H6972" s="7">
        <v>0</v>
      </c>
      <c r="I6972" s="7">
        <v>465</v>
      </c>
      <c r="J6972" s="7">
        <v>0</v>
      </c>
      <c r="K6972" s="7">
        <v>465</v>
      </c>
      <c r="L6972" s="164">
        <v>1</v>
      </c>
      <c r="M6972" s="16">
        <v>0</v>
      </c>
      <c r="N6972" s="174">
        <v>46225</v>
      </c>
    </row>
    <row r="6973" spans="1:14" x14ac:dyDescent="0.15">
      <c r="A6973" s="163" t="s">
        <v>502</v>
      </c>
      <c r="B6973" s="164">
        <v>10240</v>
      </c>
      <c r="C6973" s="163" t="s">
        <v>38</v>
      </c>
      <c r="D6973" s="164">
        <v>1</v>
      </c>
      <c r="E6973" s="7">
        <v>95</v>
      </c>
      <c r="F6973" s="7">
        <v>0</v>
      </c>
      <c r="G6973" s="7">
        <v>0</v>
      </c>
      <c r="H6973" s="7">
        <v>0</v>
      </c>
      <c r="I6973" s="7">
        <v>95</v>
      </c>
      <c r="J6973" s="7">
        <v>0</v>
      </c>
      <c r="K6973" s="7">
        <v>95</v>
      </c>
      <c r="L6973" s="164">
        <v>1</v>
      </c>
      <c r="M6973" s="16">
        <v>0</v>
      </c>
      <c r="N6973" s="174">
        <v>46225</v>
      </c>
    </row>
    <row r="6974" spans="1:14" x14ac:dyDescent="0.15">
      <c r="A6974" s="163" t="s">
        <v>990</v>
      </c>
      <c r="B6974" s="164">
        <v>10102</v>
      </c>
      <c r="C6974" s="163" t="s">
        <v>483</v>
      </c>
      <c r="D6974" s="164">
        <v>1</v>
      </c>
      <c r="E6974" s="7">
        <v>355</v>
      </c>
      <c r="F6974" s="7">
        <v>0</v>
      </c>
      <c r="G6974" s="7">
        <v>0</v>
      </c>
      <c r="H6974" s="7">
        <v>0</v>
      </c>
      <c r="I6974" s="7">
        <v>355</v>
      </c>
      <c r="J6974" s="7">
        <v>0</v>
      </c>
      <c r="K6974" s="7">
        <v>355</v>
      </c>
      <c r="L6974" s="164">
        <v>1</v>
      </c>
      <c r="M6974" s="16">
        <v>0</v>
      </c>
      <c r="N6974" s="174">
        <v>46225</v>
      </c>
    </row>
    <row r="6975" spans="1:14" x14ac:dyDescent="0.15">
      <c r="A6975" s="163" t="s">
        <v>601</v>
      </c>
      <c r="B6975" s="164">
        <v>10167</v>
      </c>
      <c r="C6975" s="163" t="s">
        <v>519</v>
      </c>
      <c r="D6975" s="164">
        <v>1</v>
      </c>
      <c r="E6975" s="7">
        <v>350</v>
      </c>
      <c r="F6975" s="7">
        <v>0</v>
      </c>
      <c r="G6975" s="7">
        <v>0</v>
      </c>
      <c r="H6975" s="7">
        <v>0</v>
      </c>
      <c r="I6975" s="7">
        <v>350</v>
      </c>
      <c r="J6975" s="7">
        <v>0</v>
      </c>
      <c r="K6975" s="7">
        <v>350</v>
      </c>
      <c r="L6975" s="164">
        <v>1</v>
      </c>
      <c r="M6975" s="16">
        <v>0</v>
      </c>
      <c r="N6975" s="174">
        <v>46225</v>
      </c>
    </row>
    <row r="6976" spans="1:14" x14ac:dyDescent="0.15">
      <c r="A6976" s="163" t="s">
        <v>954</v>
      </c>
      <c r="B6976" s="164">
        <v>10125</v>
      </c>
      <c r="C6976" s="163" t="s">
        <v>483</v>
      </c>
      <c r="D6976" s="164">
        <v>1</v>
      </c>
      <c r="E6976" s="7">
        <v>275</v>
      </c>
      <c r="F6976" s="7">
        <v>0</v>
      </c>
      <c r="G6976" s="7">
        <v>0</v>
      </c>
      <c r="H6976" s="7">
        <v>0</v>
      </c>
      <c r="I6976" s="7">
        <v>275</v>
      </c>
      <c r="J6976" s="7">
        <v>0</v>
      </c>
      <c r="K6976" s="7">
        <v>275</v>
      </c>
      <c r="L6976" s="164">
        <v>1</v>
      </c>
      <c r="M6976" s="16">
        <v>0</v>
      </c>
      <c r="N6976" s="174">
        <v>46225</v>
      </c>
    </row>
    <row r="6977" spans="1:14" x14ac:dyDescent="0.15">
      <c r="A6977" s="163" t="s">
        <v>958</v>
      </c>
      <c r="B6977" s="164">
        <v>10127</v>
      </c>
      <c r="C6977" s="163" t="s">
        <v>483</v>
      </c>
      <c r="D6977" s="164">
        <v>1</v>
      </c>
      <c r="E6977" s="7">
        <v>355</v>
      </c>
      <c r="F6977" s="7">
        <v>0</v>
      </c>
      <c r="G6977" s="7">
        <v>0</v>
      </c>
      <c r="H6977" s="7">
        <v>0</v>
      </c>
      <c r="I6977" s="7">
        <v>355</v>
      </c>
      <c r="J6977" s="7">
        <v>0</v>
      </c>
      <c r="K6977" s="7">
        <v>355</v>
      </c>
      <c r="L6977" s="164">
        <v>1</v>
      </c>
      <c r="M6977" s="16">
        <v>0</v>
      </c>
      <c r="N6977" s="174">
        <v>46225</v>
      </c>
    </row>
    <row r="6978" spans="1:14" x14ac:dyDescent="0.15">
      <c r="A6978" s="163" t="s">
        <v>539</v>
      </c>
      <c r="B6978" s="164">
        <v>10130</v>
      </c>
      <c r="C6978" s="163" t="s">
        <v>483</v>
      </c>
      <c r="D6978" s="164">
        <v>1</v>
      </c>
      <c r="E6978" s="7">
        <v>385</v>
      </c>
      <c r="F6978" s="7">
        <v>0</v>
      </c>
      <c r="G6978" s="7">
        <v>0</v>
      </c>
      <c r="H6978" s="7">
        <v>0</v>
      </c>
      <c r="I6978" s="7">
        <v>385</v>
      </c>
      <c r="J6978" s="7">
        <v>0</v>
      </c>
      <c r="K6978" s="7">
        <v>385</v>
      </c>
      <c r="L6978" s="164">
        <v>1</v>
      </c>
      <c r="M6978" s="16">
        <v>0</v>
      </c>
      <c r="N6978" s="174">
        <v>46225</v>
      </c>
    </row>
    <row r="6979" spans="1:14" x14ac:dyDescent="0.15">
      <c r="A6979" s="163" t="s">
        <v>578</v>
      </c>
      <c r="B6979" s="164">
        <v>10057</v>
      </c>
      <c r="C6979" s="163" t="s">
        <v>481</v>
      </c>
      <c r="D6979" s="164">
        <v>2</v>
      </c>
      <c r="E6979" s="7">
        <v>710</v>
      </c>
      <c r="F6979" s="7">
        <v>0</v>
      </c>
      <c r="G6979" s="7">
        <v>0</v>
      </c>
      <c r="H6979" s="7">
        <v>0</v>
      </c>
      <c r="I6979" s="7">
        <v>710</v>
      </c>
      <c r="J6979" s="7">
        <v>0</v>
      </c>
      <c r="K6979" s="7">
        <v>710</v>
      </c>
      <c r="L6979" s="164">
        <v>1</v>
      </c>
      <c r="M6979" s="16">
        <v>0</v>
      </c>
      <c r="N6979" s="174">
        <v>46225</v>
      </c>
    </row>
    <row r="6980" spans="1:14" x14ac:dyDescent="0.15">
      <c r="A6980" s="163" t="s">
        <v>486</v>
      </c>
      <c r="B6980" s="164">
        <v>10075</v>
      </c>
      <c r="C6980" s="163" t="s">
        <v>481</v>
      </c>
      <c r="D6980" s="164">
        <v>1</v>
      </c>
      <c r="E6980" s="7">
        <v>275</v>
      </c>
      <c r="F6980" s="7">
        <v>0</v>
      </c>
      <c r="G6980" s="7">
        <v>0</v>
      </c>
      <c r="H6980" s="7">
        <v>0</v>
      </c>
      <c r="I6980" s="7">
        <v>275</v>
      </c>
      <c r="J6980" s="7">
        <v>0</v>
      </c>
      <c r="K6980" s="7">
        <v>275</v>
      </c>
      <c r="L6980" s="164">
        <v>1</v>
      </c>
      <c r="M6980" s="16">
        <v>0</v>
      </c>
      <c r="N6980" s="174">
        <v>46225</v>
      </c>
    </row>
    <row r="6981" spans="1:14" x14ac:dyDescent="0.15">
      <c r="A6981" s="163" t="s">
        <v>542</v>
      </c>
      <c r="B6981" s="164">
        <v>10436</v>
      </c>
      <c r="C6981" s="163" t="s">
        <v>99</v>
      </c>
      <c r="D6981" s="164">
        <v>1</v>
      </c>
      <c r="E6981" s="7">
        <v>45</v>
      </c>
      <c r="F6981" s="7">
        <v>0</v>
      </c>
      <c r="G6981" s="7">
        <v>0</v>
      </c>
      <c r="H6981" s="7">
        <v>0</v>
      </c>
      <c r="I6981" s="7">
        <v>45</v>
      </c>
      <c r="J6981" s="7">
        <v>0</v>
      </c>
      <c r="K6981" s="7">
        <v>45</v>
      </c>
      <c r="L6981" s="164">
        <v>1</v>
      </c>
      <c r="M6981" s="16">
        <v>0</v>
      </c>
      <c r="N6981" s="174">
        <v>46225</v>
      </c>
    </row>
    <row r="6982" spans="1:14" x14ac:dyDescent="0.15">
      <c r="A6982" s="163" t="s">
        <v>551</v>
      </c>
      <c r="B6982" s="164">
        <v>10437</v>
      </c>
      <c r="C6982" s="163" t="s">
        <v>99</v>
      </c>
      <c r="D6982" s="164">
        <v>2</v>
      </c>
      <c r="E6982" s="7">
        <v>220</v>
      </c>
      <c r="F6982" s="7">
        <v>0</v>
      </c>
      <c r="G6982" s="7">
        <v>0</v>
      </c>
      <c r="H6982" s="7">
        <v>0</v>
      </c>
      <c r="I6982" s="7">
        <v>220</v>
      </c>
      <c r="J6982" s="7">
        <v>0</v>
      </c>
      <c r="K6982" s="7">
        <v>220</v>
      </c>
      <c r="L6982" s="164">
        <v>1</v>
      </c>
      <c r="M6982" s="16">
        <v>0</v>
      </c>
      <c r="N6982" s="174">
        <v>46225</v>
      </c>
    </row>
    <row r="6983" spans="1:14" x14ac:dyDescent="0.15">
      <c r="A6983" s="163" t="s">
        <v>593</v>
      </c>
      <c r="B6983" s="164">
        <v>10438</v>
      </c>
      <c r="C6983" s="163" t="s">
        <v>99</v>
      </c>
      <c r="D6983" s="164">
        <v>2</v>
      </c>
      <c r="E6983" s="7">
        <v>236</v>
      </c>
      <c r="F6983" s="7">
        <v>0</v>
      </c>
      <c r="G6983" s="7">
        <v>0</v>
      </c>
      <c r="H6983" s="7">
        <v>0</v>
      </c>
      <c r="I6983" s="7">
        <v>236</v>
      </c>
      <c r="J6983" s="7">
        <v>0</v>
      </c>
      <c r="K6983" s="7">
        <v>236</v>
      </c>
      <c r="L6983" s="164">
        <v>1</v>
      </c>
      <c r="M6983" s="16">
        <v>0</v>
      </c>
      <c r="N6983" s="174">
        <v>46225</v>
      </c>
    </row>
    <row r="6984" spans="1:14" x14ac:dyDescent="0.15">
      <c r="A6984" s="163" t="s">
        <v>490</v>
      </c>
      <c r="B6984" s="164">
        <v>10223</v>
      </c>
      <c r="C6984" s="163" t="s">
        <v>491</v>
      </c>
      <c r="D6984" s="164">
        <v>1</v>
      </c>
      <c r="E6984" s="7">
        <v>310</v>
      </c>
      <c r="F6984" s="7">
        <v>0</v>
      </c>
      <c r="G6984" s="7">
        <v>0</v>
      </c>
      <c r="H6984" s="7">
        <v>0</v>
      </c>
      <c r="I6984" s="7">
        <v>310</v>
      </c>
      <c r="J6984" s="7">
        <v>0</v>
      </c>
      <c r="K6984" s="7">
        <v>310</v>
      </c>
      <c r="L6984" s="164">
        <v>1</v>
      </c>
      <c r="M6984" s="16">
        <v>0</v>
      </c>
      <c r="N6984" s="174">
        <v>46225</v>
      </c>
    </row>
    <row r="6985" spans="1:14" x14ac:dyDescent="0.15">
      <c r="A6985" s="163" t="s">
        <v>597</v>
      </c>
      <c r="B6985" s="164">
        <v>10215</v>
      </c>
      <c r="C6985" s="163" t="s">
        <v>491</v>
      </c>
      <c r="D6985" s="164">
        <v>1</v>
      </c>
      <c r="E6985" s="7">
        <v>255</v>
      </c>
      <c r="F6985" s="7">
        <v>0</v>
      </c>
      <c r="G6985" s="7">
        <v>0</v>
      </c>
      <c r="H6985" s="7">
        <v>0</v>
      </c>
      <c r="I6985" s="7">
        <v>255</v>
      </c>
      <c r="J6985" s="7">
        <v>0</v>
      </c>
      <c r="K6985" s="7">
        <v>255</v>
      </c>
      <c r="L6985" s="164">
        <v>1</v>
      </c>
      <c r="M6985" s="16">
        <v>0</v>
      </c>
      <c r="N6985" s="174">
        <v>46225</v>
      </c>
    </row>
    <row r="6986" spans="1:14" x14ac:dyDescent="0.15">
      <c r="A6986" s="163" t="s">
        <v>493</v>
      </c>
      <c r="B6986" s="164">
        <v>10264</v>
      </c>
      <c r="C6986" s="163" t="s">
        <v>9</v>
      </c>
      <c r="D6986" s="164">
        <v>3</v>
      </c>
      <c r="E6986" s="7">
        <v>570</v>
      </c>
      <c r="F6986" s="7">
        <v>0</v>
      </c>
      <c r="G6986" s="7">
        <v>0</v>
      </c>
      <c r="H6986" s="7">
        <v>0</v>
      </c>
      <c r="I6986" s="7">
        <v>570</v>
      </c>
      <c r="J6986" s="7">
        <v>0</v>
      </c>
      <c r="K6986" s="7">
        <v>570</v>
      </c>
      <c r="L6986" s="164">
        <v>1</v>
      </c>
      <c r="M6986" s="16">
        <v>0</v>
      </c>
      <c r="N6986" s="174">
        <v>46225</v>
      </c>
    </row>
    <row r="6987" spans="1:14" x14ac:dyDescent="0.15">
      <c r="A6987" s="163" t="s">
        <v>557</v>
      </c>
      <c r="B6987" s="164">
        <v>10368</v>
      </c>
      <c r="C6987" s="163" t="s">
        <v>9</v>
      </c>
      <c r="D6987" s="164">
        <v>1</v>
      </c>
      <c r="E6987" s="7">
        <v>265</v>
      </c>
      <c r="F6987" s="7">
        <v>0</v>
      </c>
      <c r="G6987" s="7">
        <v>0</v>
      </c>
      <c r="H6987" s="7">
        <v>0</v>
      </c>
      <c r="I6987" s="7">
        <v>265</v>
      </c>
      <c r="J6987" s="7">
        <v>0</v>
      </c>
      <c r="K6987" s="7">
        <v>265</v>
      </c>
      <c r="L6987" s="164">
        <v>1</v>
      </c>
      <c r="M6987" s="16">
        <v>0</v>
      </c>
      <c r="N6987" s="174">
        <v>46225</v>
      </c>
    </row>
    <row r="6988" spans="1:14" x14ac:dyDescent="0.15">
      <c r="A6988" s="163" t="s">
        <v>587</v>
      </c>
      <c r="B6988" s="164">
        <v>10381</v>
      </c>
      <c r="C6988" s="163" t="s">
        <v>9</v>
      </c>
      <c r="D6988" s="164">
        <v>2</v>
      </c>
      <c r="E6988" s="7">
        <v>450</v>
      </c>
      <c r="F6988" s="7">
        <v>0</v>
      </c>
      <c r="G6988" s="7">
        <v>0</v>
      </c>
      <c r="H6988" s="7">
        <v>45</v>
      </c>
      <c r="I6988" s="7">
        <v>405</v>
      </c>
      <c r="J6988" s="7">
        <v>0</v>
      </c>
      <c r="K6988" s="7">
        <v>405</v>
      </c>
      <c r="L6988" s="164">
        <v>1</v>
      </c>
      <c r="M6988" s="16">
        <v>0</v>
      </c>
      <c r="N6988" s="174">
        <v>46225</v>
      </c>
    </row>
    <row r="6989" spans="1:14" x14ac:dyDescent="0.15">
      <c r="A6989" s="163" t="s">
        <v>527</v>
      </c>
      <c r="B6989" s="164">
        <v>10382</v>
      </c>
      <c r="C6989" s="163" t="s">
        <v>9</v>
      </c>
      <c r="D6989" s="164">
        <v>1</v>
      </c>
      <c r="E6989" s="7">
        <v>235</v>
      </c>
      <c r="F6989" s="7">
        <v>0</v>
      </c>
      <c r="G6989" s="7">
        <v>0</v>
      </c>
      <c r="H6989" s="7">
        <v>47</v>
      </c>
      <c r="I6989" s="7">
        <v>188</v>
      </c>
      <c r="J6989" s="7">
        <v>0</v>
      </c>
      <c r="K6989" s="7">
        <v>188</v>
      </c>
      <c r="L6989" s="164">
        <v>1</v>
      </c>
      <c r="M6989" s="16">
        <v>0</v>
      </c>
      <c r="N6989" s="174">
        <v>46225</v>
      </c>
    </row>
    <row r="6990" spans="1:14" x14ac:dyDescent="0.15">
      <c r="A6990" s="163" t="s">
        <v>652</v>
      </c>
      <c r="B6990" s="164">
        <v>10007</v>
      </c>
      <c r="C6990" s="163" t="s">
        <v>9</v>
      </c>
      <c r="D6990" s="164">
        <v>2</v>
      </c>
      <c r="E6990" s="7">
        <v>550</v>
      </c>
      <c r="F6990" s="7">
        <v>0</v>
      </c>
      <c r="G6990" s="7">
        <v>0</v>
      </c>
      <c r="H6990" s="7">
        <v>0</v>
      </c>
      <c r="I6990" s="7">
        <v>550</v>
      </c>
      <c r="J6990" s="7">
        <v>0</v>
      </c>
      <c r="K6990" s="7">
        <v>550</v>
      </c>
      <c r="L6990" s="164">
        <v>1</v>
      </c>
      <c r="M6990" s="16">
        <v>0</v>
      </c>
      <c r="N6990" s="174">
        <v>46225</v>
      </c>
    </row>
    <row r="6991" spans="1:14" x14ac:dyDescent="0.15">
      <c r="A6991" s="163" t="s">
        <v>955</v>
      </c>
      <c r="B6991" s="164">
        <v>10749</v>
      </c>
      <c r="C6991" s="163" t="s">
        <v>948</v>
      </c>
      <c r="D6991" s="164">
        <v>1</v>
      </c>
      <c r="E6991" s="7">
        <v>179</v>
      </c>
      <c r="F6991" s="7">
        <v>0</v>
      </c>
      <c r="G6991" s="7">
        <v>0</v>
      </c>
      <c r="H6991" s="7">
        <v>0</v>
      </c>
      <c r="I6991" s="7">
        <v>179</v>
      </c>
      <c r="J6991" s="7">
        <v>0</v>
      </c>
      <c r="K6991" s="7">
        <v>179</v>
      </c>
      <c r="L6991" s="164">
        <v>1</v>
      </c>
      <c r="M6991" s="16">
        <v>0</v>
      </c>
      <c r="N6991" s="174">
        <v>46225</v>
      </c>
    </row>
    <row r="6992" spans="1:14" x14ac:dyDescent="0.15">
      <c r="A6992" s="163" t="s">
        <v>949</v>
      </c>
      <c r="B6992" s="164">
        <v>10633</v>
      </c>
      <c r="C6992" s="163" t="s">
        <v>948</v>
      </c>
      <c r="D6992" s="164">
        <v>1</v>
      </c>
      <c r="E6992" s="7">
        <v>159</v>
      </c>
      <c r="F6992" s="7">
        <v>0</v>
      </c>
      <c r="G6992" s="7">
        <v>0</v>
      </c>
      <c r="H6992" s="7">
        <v>0</v>
      </c>
      <c r="I6992" s="7">
        <v>159</v>
      </c>
      <c r="J6992" s="7">
        <v>0</v>
      </c>
      <c r="K6992" s="7">
        <v>159</v>
      </c>
      <c r="L6992" s="164">
        <v>1</v>
      </c>
      <c r="M6992" s="16">
        <v>0</v>
      </c>
      <c r="N6992" s="174">
        <v>46225</v>
      </c>
    </row>
    <row r="6993" spans="1:14" x14ac:dyDescent="0.15">
      <c r="A6993" s="163" t="s">
        <v>547</v>
      </c>
      <c r="B6993" s="164">
        <v>10395</v>
      </c>
      <c r="C6993" s="163" t="s">
        <v>31</v>
      </c>
      <c r="D6993" s="164">
        <v>1</v>
      </c>
      <c r="E6993" s="7">
        <v>395</v>
      </c>
      <c r="F6993" s="7">
        <v>0</v>
      </c>
      <c r="G6993" s="7">
        <v>0</v>
      </c>
      <c r="H6993" s="7">
        <v>79</v>
      </c>
      <c r="I6993" s="7">
        <v>316</v>
      </c>
      <c r="J6993" s="7">
        <v>0</v>
      </c>
      <c r="K6993" s="7">
        <v>316</v>
      </c>
      <c r="L6993" s="164">
        <v>1</v>
      </c>
      <c r="M6993" s="16">
        <v>0</v>
      </c>
      <c r="N6993" s="174">
        <v>46225</v>
      </c>
    </row>
    <row r="6994" spans="1:14" x14ac:dyDescent="0.15">
      <c r="A6994" s="163" t="s">
        <v>512</v>
      </c>
      <c r="B6994" s="164">
        <v>10427</v>
      </c>
      <c r="C6994" s="163" t="s">
        <v>12</v>
      </c>
      <c r="D6994" s="164">
        <v>1</v>
      </c>
      <c r="E6994" s="7">
        <v>389</v>
      </c>
      <c r="F6994" s="7">
        <v>0</v>
      </c>
      <c r="G6994" s="7">
        <v>0</v>
      </c>
      <c r="H6994" s="7">
        <v>0</v>
      </c>
      <c r="I6994" s="7">
        <v>389</v>
      </c>
      <c r="J6994" s="7">
        <v>0</v>
      </c>
      <c r="K6994" s="7">
        <v>389</v>
      </c>
      <c r="L6994" s="164">
        <v>1</v>
      </c>
      <c r="M6994" s="16">
        <v>0</v>
      </c>
      <c r="N6994" s="174">
        <v>46225</v>
      </c>
    </row>
    <row r="6995" spans="1:14" x14ac:dyDescent="0.15">
      <c r="A6995" s="163" t="s">
        <v>478</v>
      </c>
      <c r="B6995" s="164">
        <v>10461</v>
      </c>
      <c r="C6995" s="163" t="s">
        <v>38</v>
      </c>
      <c r="D6995" s="164">
        <v>1</v>
      </c>
      <c r="E6995" s="7">
        <v>295</v>
      </c>
      <c r="F6995" s="7">
        <v>0</v>
      </c>
      <c r="G6995" s="7">
        <v>0</v>
      </c>
      <c r="H6995" s="7">
        <v>0</v>
      </c>
      <c r="I6995" s="7">
        <v>295</v>
      </c>
      <c r="J6995" s="7">
        <v>0</v>
      </c>
      <c r="K6995" s="7">
        <v>295</v>
      </c>
      <c r="L6995" s="164">
        <v>1</v>
      </c>
      <c r="M6995" s="16">
        <v>0</v>
      </c>
      <c r="N6995" s="13">
        <v>46226</v>
      </c>
    </row>
    <row r="6996" spans="1:14" x14ac:dyDescent="0.15">
      <c r="A6996" s="163" t="s">
        <v>601</v>
      </c>
      <c r="B6996" s="164">
        <v>10167</v>
      </c>
      <c r="C6996" s="163" t="s">
        <v>519</v>
      </c>
      <c r="D6996" s="164">
        <v>1</v>
      </c>
      <c r="E6996" s="7">
        <v>350</v>
      </c>
      <c r="F6996" s="7">
        <v>0</v>
      </c>
      <c r="G6996" s="7">
        <v>0</v>
      </c>
      <c r="H6996" s="7">
        <v>0</v>
      </c>
      <c r="I6996" s="7">
        <v>350</v>
      </c>
      <c r="J6996" s="7">
        <v>0</v>
      </c>
      <c r="K6996" s="7">
        <v>350</v>
      </c>
      <c r="L6996" s="164">
        <v>1</v>
      </c>
      <c r="M6996" s="16">
        <v>0</v>
      </c>
      <c r="N6996" s="13">
        <v>46226</v>
      </c>
    </row>
    <row r="6997" spans="1:14" x14ac:dyDescent="0.15">
      <c r="A6997" s="163" t="s">
        <v>482</v>
      </c>
      <c r="B6997" s="164">
        <v>10109</v>
      </c>
      <c r="C6997" s="163" t="s">
        <v>483</v>
      </c>
      <c r="D6997" s="164">
        <v>1</v>
      </c>
      <c r="E6997" s="7">
        <v>275</v>
      </c>
      <c r="F6997" s="7">
        <v>0</v>
      </c>
      <c r="G6997" s="7">
        <v>0</v>
      </c>
      <c r="H6997" s="7">
        <v>0</v>
      </c>
      <c r="I6997" s="7">
        <v>275</v>
      </c>
      <c r="J6997" s="7">
        <v>0</v>
      </c>
      <c r="K6997" s="7">
        <v>275</v>
      </c>
      <c r="L6997" s="164">
        <v>1</v>
      </c>
      <c r="M6997" s="16">
        <v>0</v>
      </c>
      <c r="N6997" s="13">
        <v>46226</v>
      </c>
    </row>
    <row r="6998" spans="1:14" x14ac:dyDescent="0.15">
      <c r="A6998" s="163" t="s">
        <v>733</v>
      </c>
      <c r="B6998" s="164">
        <v>10113</v>
      </c>
      <c r="C6998" s="163" t="s">
        <v>541</v>
      </c>
      <c r="D6998" s="164">
        <v>1</v>
      </c>
      <c r="E6998" s="7">
        <v>385</v>
      </c>
      <c r="F6998" s="7">
        <v>0</v>
      </c>
      <c r="G6998" s="7">
        <v>0</v>
      </c>
      <c r="H6998" s="7">
        <v>77</v>
      </c>
      <c r="I6998" s="7">
        <v>308</v>
      </c>
      <c r="J6998" s="7">
        <v>0</v>
      </c>
      <c r="K6998" s="7">
        <v>308</v>
      </c>
      <c r="L6998" s="164">
        <v>1</v>
      </c>
      <c r="M6998" s="16">
        <v>0</v>
      </c>
      <c r="N6998" s="13">
        <v>46226</v>
      </c>
    </row>
    <row r="6999" spans="1:14" x14ac:dyDescent="0.15">
      <c r="A6999" s="163" t="s">
        <v>521</v>
      </c>
      <c r="B6999" s="164">
        <v>10095</v>
      </c>
      <c r="C6999" s="163" t="s">
        <v>483</v>
      </c>
      <c r="D6999" s="164">
        <v>2</v>
      </c>
      <c r="E6999" s="7">
        <v>540</v>
      </c>
      <c r="F6999" s="7">
        <v>0</v>
      </c>
      <c r="G6999" s="7">
        <v>0</v>
      </c>
      <c r="H6999" s="7">
        <v>33.99</v>
      </c>
      <c r="I6999" s="7">
        <v>506.01</v>
      </c>
      <c r="J6999" s="7">
        <v>0</v>
      </c>
      <c r="K6999" s="7">
        <v>506.01</v>
      </c>
      <c r="L6999" s="164">
        <v>1</v>
      </c>
      <c r="M6999" s="16">
        <v>0</v>
      </c>
      <c r="N6999" s="13">
        <v>46226</v>
      </c>
    </row>
    <row r="7000" spans="1:14" x14ac:dyDescent="0.15">
      <c r="A7000" s="163" t="s">
        <v>799</v>
      </c>
      <c r="B7000" s="164">
        <v>10444</v>
      </c>
      <c r="C7000" s="163" t="s">
        <v>99</v>
      </c>
      <c r="D7000" s="164">
        <v>6</v>
      </c>
      <c r="E7000" s="7">
        <v>450</v>
      </c>
      <c r="F7000" s="7">
        <v>0</v>
      </c>
      <c r="G7000" s="7">
        <v>0</v>
      </c>
      <c r="H7000" s="7">
        <v>0</v>
      </c>
      <c r="I7000" s="7">
        <v>450</v>
      </c>
      <c r="J7000" s="7">
        <v>0</v>
      </c>
      <c r="K7000" s="7">
        <v>450</v>
      </c>
      <c r="L7000" s="164">
        <v>1</v>
      </c>
      <c r="M7000" s="16">
        <v>0</v>
      </c>
      <c r="N7000" s="13">
        <v>46226</v>
      </c>
    </row>
    <row r="7001" spans="1:14" x14ac:dyDescent="0.15">
      <c r="A7001" s="163" t="s">
        <v>487</v>
      </c>
      <c r="B7001" s="164">
        <v>10442</v>
      </c>
      <c r="C7001" s="163" t="s">
        <v>99</v>
      </c>
      <c r="D7001" s="164">
        <v>2</v>
      </c>
      <c r="E7001" s="7">
        <v>176</v>
      </c>
      <c r="F7001" s="7">
        <v>0</v>
      </c>
      <c r="G7001" s="7">
        <v>0</v>
      </c>
      <c r="H7001" s="7">
        <v>0</v>
      </c>
      <c r="I7001" s="7">
        <v>176</v>
      </c>
      <c r="J7001" s="7">
        <v>0</v>
      </c>
      <c r="K7001" s="7">
        <v>176</v>
      </c>
      <c r="L7001" s="164">
        <v>1</v>
      </c>
      <c r="M7001" s="16">
        <v>0</v>
      </c>
      <c r="N7001" s="13">
        <v>46226</v>
      </c>
    </row>
    <row r="7002" spans="1:14" x14ac:dyDescent="0.15">
      <c r="A7002" s="163" t="s">
        <v>523</v>
      </c>
      <c r="B7002" s="164">
        <v>10446</v>
      </c>
      <c r="C7002" s="163" t="s">
        <v>99</v>
      </c>
      <c r="D7002" s="164">
        <v>1</v>
      </c>
      <c r="E7002" s="7">
        <v>210</v>
      </c>
      <c r="F7002" s="7">
        <v>0</v>
      </c>
      <c r="G7002" s="7">
        <v>0</v>
      </c>
      <c r="H7002" s="7">
        <v>11.94</v>
      </c>
      <c r="I7002" s="7">
        <v>198.06</v>
      </c>
      <c r="J7002" s="7">
        <v>0</v>
      </c>
      <c r="K7002" s="7">
        <v>198.06</v>
      </c>
      <c r="L7002" s="164">
        <v>1</v>
      </c>
      <c r="M7002" s="16">
        <v>0</v>
      </c>
      <c r="N7002" s="13">
        <v>46226</v>
      </c>
    </row>
    <row r="7003" spans="1:14" x14ac:dyDescent="0.15">
      <c r="A7003" s="163" t="s">
        <v>524</v>
      </c>
      <c r="B7003" s="164">
        <v>10443</v>
      </c>
      <c r="C7003" s="163" t="s">
        <v>99</v>
      </c>
      <c r="D7003" s="164">
        <v>1</v>
      </c>
      <c r="E7003" s="7">
        <v>75</v>
      </c>
      <c r="F7003" s="7">
        <v>0</v>
      </c>
      <c r="G7003" s="7">
        <v>0</v>
      </c>
      <c r="H7003" s="7">
        <v>7.5</v>
      </c>
      <c r="I7003" s="7">
        <v>67.5</v>
      </c>
      <c r="J7003" s="7">
        <v>0</v>
      </c>
      <c r="K7003" s="7">
        <v>67.5</v>
      </c>
      <c r="L7003" s="164">
        <v>1</v>
      </c>
      <c r="M7003" s="16">
        <v>0</v>
      </c>
      <c r="N7003" s="13">
        <v>46226</v>
      </c>
    </row>
    <row r="7004" spans="1:14" x14ac:dyDescent="0.15">
      <c r="A7004" s="163" t="s">
        <v>981</v>
      </c>
      <c r="B7004" s="164">
        <v>10488</v>
      </c>
      <c r="C7004" s="163" t="s">
        <v>99</v>
      </c>
      <c r="D7004" s="164">
        <v>1</v>
      </c>
      <c r="E7004" s="7">
        <v>135</v>
      </c>
      <c r="F7004" s="7">
        <v>0</v>
      </c>
      <c r="G7004" s="7">
        <v>0</v>
      </c>
      <c r="H7004" s="7">
        <v>0</v>
      </c>
      <c r="I7004" s="7">
        <v>135</v>
      </c>
      <c r="J7004" s="7">
        <v>0</v>
      </c>
      <c r="K7004" s="7">
        <v>135</v>
      </c>
      <c r="L7004" s="164">
        <v>1</v>
      </c>
      <c r="M7004" s="16">
        <v>0</v>
      </c>
      <c r="N7004" s="13">
        <v>46226</v>
      </c>
    </row>
    <row r="7005" spans="1:14" x14ac:dyDescent="0.15">
      <c r="A7005" s="163" t="s">
        <v>585</v>
      </c>
      <c r="B7005" s="164">
        <v>10441</v>
      </c>
      <c r="C7005" s="163" t="s">
        <v>99</v>
      </c>
      <c r="D7005" s="164">
        <v>1</v>
      </c>
      <c r="E7005" s="7">
        <v>250</v>
      </c>
      <c r="F7005" s="7">
        <v>0</v>
      </c>
      <c r="G7005" s="7">
        <v>0</v>
      </c>
      <c r="H7005" s="7">
        <v>0</v>
      </c>
      <c r="I7005" s="7">
        <v>250</v>
      </c>
      <c r="J7005" s="7">
        <v>0</v>
      </c>
      <c r="K7005" s="7">
        <v>250</v>
      </c>
      <c r="L7005" s="164">
        <v>1</v>
      </c>
      <c r="M7005" s="16">
        <v>0</v>
      </c>
      <c r="N7005" s="13">
        <v>46226</v>
      </c>
    </row>
    <row r="7006" spans="1:14" x14ac:dyDescent="0.15">
      <c r="A7006" s="163" t="s">
        <v>751</v>
      </c>
      <c r="B7006" s="164">
        <v>10439</v>
      </c>
      <c r="C7006" s="163" t="s">
        <v>99</v>
      </c>
      <c r="D7006" s="164">
        <v>1</v>
      </c>
      <c r="E7006" s="7">
        <v>119</v>
      </c>
      <c r="F7006" s="7">
        <v>0</v>
      </c>
      <c r="G7006" s="7">
        <v>0</v>
      </c>
      <c r="H7006" s="7">
        <v>0</v>
      </c>
      <c r="I7006" s="7">
        <v>119</v>
      </c>
      <c r="J7006" s="7">
        <v>0</v>
      </c>
      <c r="K7006" s="7">
        <v>119</v>
      </c>
      <c r="L7006" s="164">
        <v>1</v>
      </c>
      <c r="M7006" s="16">
        <v>0</v>
      </c>
      <c r="N7006" s="13">
        <v>46226</v>
      </c>
    </row>
    <row r="7007" spans="1:14" x14ac:dyDescent="0.15">
      <c r="A7007" s="163" t="s">
        <v>489</v>
      </c>
      <c r="B7007" s="164">
        <v>10445</v>
      </c>
      <c r="C7007" s="163" t="s">
        <v>99</v>
      </c>
      <c r="D7007" s="164">
        <v>1</v>
      </c>
      <c r="E7007" s="7">
        <v>210</v>
      </c>
      <c r="F7007" s="7">
        <v>0</v>
      </c>
      <c r="G7007" s="7">
        <v>0</v>
      </c>
      <c r="H7007" s="7">
        <v>11.93</v>
      </c>
      <c r="I7007" s="7">
        <v>198.07</v>
      </c>
      <c r="J7007" s="7">
        <v>0</v>
      </c>
      <c r="K7007" s="7">
        <v>198.07</v>
      </c>
      <c r="L7007" s="164">
        <v>1</v>
      </c>
      <c r="M7007" s="16">
        <v>0</v>
      </c>
      <c r="N7007" s="13">
        <v>46226</v>
      </c>
    </row>
    <row r="7008" spans="1:14" x14ac:dyDescent="0.15">
      <c r="A7008" s="163" t="s">
        <v>542</v>
      </c>
      <c r="B7008" s="164">
        <v>10436</v>
      </c>
      <c r="C7008" s="163" t="s">
        <v>99</v>
      </c>
      <c r="D7008" s="164">
        <v>1</v>
      </c>
      <c r="E7008" s="7">
        <v>45</v>
      </c>
      <c r="F7008" s="7">
        <v>0</v>
      </c>
      <c r="G7008" s="7">
        <v>0</v>
      </c>
      <c r="H7008" s="7">
        <v>0</v>
      </c>
      <c r="I7008" s="7">
        <v>45</v>
      </c>
      <c r="J7008" s="7">
        <v>0</v>
      </c>
      <c r="K7008" s="7">
        <v>45</v>
      </c>
      <c r="L7008" s="164">
        <v>1</v>
      </c>
      <c r="M7008" s="16">
        <v>0</v>
      </c>
      <c r="N7008" s="13">
        <v>46226</v>
      </c>
    </row>
    <row r="7009" spans="1:14" x14ac:dyDescent="0.15">
      <c r="A7009" s="163" t="s">
        <v>982</v>
      </c>
      <c r="B7009" s="164">
        <v>10553</v>
      </c>
      <c r="C7009" s="163" t="s">
        <v>98</v>
      </c>
      <c r="D7009" s="164">
        <v>1</v>
      </c>
      <c r="E7009" s="7">
        <v>58</v>
      </c>
      <c r="F7009" s="7">
        <v>0</v>
      </c>
      <c r="G7009" s="7">
        <v>0</v>
      </c>
      <c r="H7009" s="7">
        <v>0</v>
      </c>
      <c r="I7009" s="7">
        <v>58</v>
      </c>
      <c r="J7009" s="7">
        <v>0</v>
      </c>
      <c r="K7009" s="7">
        <v>58</v>
      </c>
      <c r="L7009" s="164">
        <v>1</v>
      </c>
      <c r="M7009" s="16">
        <v>0</v>
      </c>
      <c r="N7009" s="13">
        <v>46226</v>
      </c>
    </row>
    <row r="7010" spans="1:14" x14ac:dyDescent="0.15">
      <c r="A7010" s="163" t="s">
        <v>647</v>
      </c>
      <c r="B7010" s="164">
        <v>10224</v>
      </c>
      <c r="C7010" s="163" t="s">
        <v>491</v>
      </c>
      <c r="D7010" s="164">
        <v>1</v>
      </c>
      <c r="E7010" s="7">
        <v>285</v>
      </c>
      <c r="F7010" s="7">
        <v>0</v>
      </c>
      <c r="G7010" s="7">
        <v>0</v>
      </c>
      <c r="H7010" s="7">
        <v>0</v>
      </c>
      <c r="I7010" s="7">
        <v>285</v>
      </c>
      <c r="J7010" s="7">
        <v>0</v>
      </c>
      <c r="K7010" s="7">
        <v>285</v>
      </c>
      <c r="L7010" s="164">
        <v>1</v>
      </c>
      <c r="M7010" s="16">
        <v>0</v>
      </c>
      <c r="N7010" s="13">
        <v>46226</v>
      </c>
    </row>
    <row r="7011" spans="1:14" x14ac:dyDescent="0.15">
      <c r="A7011" s="163" t="s">
        <v>597</v>
      </c>
      <c r="B7011" s="164">
        <v>10215</v>
      </c>
      <c r="C7011" s="163" t="s">
        <v>491</v>
      </c>
      <c r="D7011" s="164">
        <v>1</v>
      </c>
      <c r="E7011" s="7">
        <v>255</v>
      </c>
      <c r="F7011" s="7">
        <v>0</v>
      </c>
      <c r="G7011" s="7">
        <v>0</v>
      </c>
      <c r="H7011" s="7">
        <v>0</v>
      </c>
      <c r="I7011" s="7">
        <v>255</v>
      </c>
      <c r="J7011" s="7">
        <v>0</v>
      </c>
      <c r="K7011" s="7">
        <v>255</v>
      </c>
      <c r="L7011" s="164">
        <v>1</v>
      </c>
      <c r="M7011" s="16">
        <v>0</v>
      </c>
      <c r="N7011" s="13">
        <v>46226</v>
      </c>
    </row>
    <row r="7012" spans="1:14" x14ac:dyDescent="0.15">
      <c r="A7012" s="163" t="s">
        <v>493</v>
      </c>
      <c r="B7012" s="164">
        <v>10264</v>
      </c>
      <c r="C7012" s="163" t="s">
        <v>9</v>
      </c>
      <c r="D7012" s="164">
        <v>5</v>
      </c>
      <c r="E7012" s="7">
        <v>950</v>
      </c>
      <c r="F7012" s="7">
        <v>0</v>
      </c>
      <c r="G7012" s="7">
        <v>0</v>
      </c>
      <c r="H7012" s="7">
        <v>27.38</v>
      </c>
      <c r="I7012" s="7">
        <v>922.62</v>
      </c>
      <c r="J7012" s="7">
        <v>0</v>
      </c>
      <c r="K7012" s="7">
        <v>922.62</v>
      </c>
      <c r="L7012" s="164">
        <v>1</v>
      </c>
      <c r="M7012" s="16">
        <v>0</v>
      </c>
      <c r="N7012" s="13">
        <v>46226</v>
      </c>
    </row>
    <row r="7013" spans="1:14" x14ac:dyDescent="0.15">
      <c r="A7013" s="163" t="s">
        <v>494</v>
      </c>
      <c r="B7013" s="164">
        <v>10377</v>
      </c>
      <c r="C7013" s="163" t="s">
        <v>9</v>
      </c>
      <c r="D7013" s="164">
        <v>1</v>
      </c>
      <c r="E7013" s="7">
        <v>345</v>
      </c>
      <c r="F7013" s="7">
        <v>0</v>
      </c>
      <c r="G7013" s="7">
        <v>0</v>
      </c>
      <c r="H7013" s="7">
        <v>0</v>
      </c>
      <c r="I7013" s="7">
        <v>345</v>
      </c>
      <c r="J7013" s="7">
        <v>0</v>
      </c>
      <c r="K7013" s="7">
        <v>345</v>
      </c>
      <c r="L7013" s="164">
        <v>1</v>
      </c>
      <c r="M7013" s="16">
        <v>0</v>
      </c>
      <c r="N7013" s="13">
        <v>46226</v>
      </c>
    </row>
    <row r="7014" spans="1:14" x14ac:dyDescent="0.15">
      <c r="A7014" s="163" t="s">
        <v>527</v>
      </c>
      <c r="B7014" s="164">
        <v>10382</v>
      </c>
      <c r="C7014" s="163" t="s">
        <v>9</v>
      </c>
      <c r="D7014" s="164">
        <v>1</v>
      </c>
      <c r="E7014" s="7">
        <v>235</v>
      </c>
      <c r="F7014" s="7">
        <v>0</v>
      </c>
      <c r="G7014" s="7">
        <v>0</v>
      </c>
      <c r="H7014" s="7">
        <v>23.5</v>
      </c>
      <c r="I7014" s="7">
        <v>211.5</v>
      </c>
      <c r="J7014" s="7">
        <v>0</v>
      </c>
      <c r="K7014" s="7">
        <v>211.5</v>
      </c>
      <c r="L7014" s="164">
        <v>1</v>
      </c>
      <c r="M7014" s="16">
        <v>0</v>
      </c>
      <c r="N7014" s="13">
        <v>46226</v>
      </c>
    </row>
    <row r="7015" spans="1:14" x14ac:dyDescent="0.15">
      <c r="A7015" s="163" t="s">
        <v>955</v>
      </c>
      <c r="B7015" s="164">
        <v>10749</v>
      </c>
      <c r="C7015" s="163" t="s">
        <v>948</v>
      </c>
      <c r="D7015" s="164">
        <v>2</v>
      </c>
      <c r="E7015" s="7">
        <v>358</v>
      </c>
      <c r="F7015" s="7">
        <v>0</v>
      </c>
      <c r="G7015" s="7">
        <v>0</v>
      </c>
      <c r="H7015" s="7">
        <v>0</v>
      </c>
      <c r="I7015" s="7">
        <v>358</v>
      </c>
      <c r="J7015" s="7">
        <v>0</v>
      </c>
      <c r="K7015" s="7">
        <v>358</v>
      </c>
      <c r="L7015" s="164">
        <v>1</v>
      </c>
      <c r="M7015" s="16">
        <v>0</v>
      </c>
      <c r="N7015" s="13">
        <v>46226</v>
      </c>
    </row>
    <row r="7016" spans="1:14" x14ac:dyDescent="0.15">
      <c r="A7016" s="163" t="s">
        <v>949</v>
      </c>
      <c r="B7016" s="164">
        <v>10633</v>
      </c>
      <c r="C7016" s="163" t="s">
        <v>948</v>
      </c>
      <c r="D7016" s="164">
        <v>1</v>
      </c>
      <c r="E7016" s="7">
        <v>159</v>
      </c>
      <c r="F7016" s="7">
        <v>0</v>
      </c>
      <c r="G7016" s="7">
        <v>0</v>
      </c>
      <c r="H7016" s="7">
        <v>20.010000000000002</v>
      </c>
      <c r="I7016" s="7">
        <v>138.99</v>
      </c>
      <c r="J7016" s="7">
        <v>0</v>
      </c>
      <c r="K7016" s="7">
        <v>138.99</v>
      </c>
      <c r="L7016" s="164">
        <v>1</v>
      </c>
      <c r="M7016" s="16">
        <v>0</v>
      </c>
      <c r="N7016" s="13">
        <v>46226</v>
      </c>
    </row>
    <row r="7017" spans="1:14" x14ac:dyDescent="0.15">
      <c r="A7017" s="163" t="s">
        <v>950</v>
      </c>
      <c r="B7017" s="164">
        <v>10746</v>
      </c>
      <c r="C7017" s="163" t="s">
        <v>948</v>
      </c>
      <c r="D7017" s="164">
        <v>1</v>
      </c>
      <c r="E7017" s="7">
        <v>209</v>
      </c>
      <c r="F7017" s="7">
        <v>0</v>
      </c>
      <c r="G7017" s="7">
        <v>0</v>
      </c>
      <c r="H7017" s="7">
        <v>0</v>
      </c>
      <c r="I7017" s="7">
        <v>209</v>
      </c>
      <c r="J7017" s="7">
        <v>0</v>
      </c>
      <c r="K7017" s="7">
        <v>209</v>
      </c>
      <c r="L7017" s="164">
        <v>1</v>
      </c>
      <c r="M7017" s="16">
        <v>0</v>
      </c>
      <c r="N7017" s="13">
        <v>46226</v>
      </c>
    </row>
    <row r="7018" spans="1:14" x14ac:dyDescent="0.15">
      <c r="A7018" s="163" t="s">
        <v>953</v>
      </c>
      <c r="B7018" s="164">
        <v>10632</v>
      </c>
      <c r="C7018" s="163" t="s">
        <v>948</v>
      </c>
      <c r="D7018" s="164">
        <v>1</v>
      </c>
      <c r="E7018" s="7">
        <v>159</v>
      </c>
      <c r="F7018" s="7">
        <v>0</v>
      </c>
      <c r="G7018" s="7">
        <v>0</v>
      </c>
      <c r="H7018" s="7">
        <v>0</v>
      </c>
      <c r="I7018" s="7">
        <v>159</v>
      </c>
      <c r="J7018" s="7">
        <v>0</v>
      </c>
      <c r="K7018" s="7">
        <v>159</v>
      </c>
      <c r="L7018" s="164">
        <v>1</v>
      </c>
      <c r="M7018" s="16">
        <v>0</v>
      </c>
      <c r="N7018" s="13">
        <v>46226</v>
      </c>
    </row>
    <row r="7019" spans="1:14" x14ac:dyDescent="0.15">
      <c r="A7019" s="163" t="s">
        <v>495</v>
      </c>
      <c r="B7019" s="164">
        <v>10354</v>
      </c>
      <c r="C7019" s="163" t="s">
        <v>19</v>
      </c>
      <c r="D7019" s="164">
        <v>2</v>
      </c>
      <c r="E7019" s="7">
        <v>700</v>
      </c>
      <c r="F7019" s="7">
        <v>0</v>
      </c>
      <c r="G7019" s="7">
        <v>0</v>
      </c>
      <c r="H7019" s="7">
        <v>0</v>
      </c>
      <c r="I7019" s="7">
        <v>700</v>
      </c>
      <c r="J7019" s="7">
        <v>0</v>
      </c>
      <c r="K7019" s="7">
        <v>700</v>
      </c>
      <c r="L7019" s="164">
        <v>1</v>
      </c>
      <c r="M7019" s="16">
        <v>0</v>
      </c>
      <c r="N7019" s="13">
        <v>46226</v>
      </c>
    </row>
    <row r="7020" spans="1:14" x14ac:dyDescent="0.15">
      <c r="A7020" s="163" t="s">
        <v>510</v>
      </c>
      <c r="B7020" s="164">
        <v>10043</v>
      </c>
      <c r="C7020" s="163" t="s">
        <v>19</v>
      </c>
      <c r="D7020" s="164">
        <v>1</v>
      </c>
      <c r="E7020" s="7">
        <v>310</v>
      </c>
      <c r="F7020" s="7">
        <v>0</v>
      </c>
      <c r="G7020" s="7">
        <v>0</v>
      </c>
      <c r="H7020" s="7">
        <v>31</v>
      </c>
      <c r="I7020" s="7">
        <v>279</v>
      </c>
      <c r="J7020" s="7">
        <v>0</v>
      </c>
      <c r="K7020" s="7">
        <v>279</v>
      </c>
      <c r="L7020" s="164">
        <v>1</v>
      </c>
      <c r="M7020" s="16">
        <v>0</v>
      </c>
      <c r="N7020" s="13">
        <v>46226</v>
      </c>
    </row>
    <row r="7021" spans="1:14" x14ac:dyDescent="0.15">
      <c r="A7021" s="163" t="s">
        <v>496</v>
      </c>
      <c r="B7021" s="164">
        <v>10360</v>
      </c>
      <c r="C7021" s="163" t="s">
        <v>19</v>
      </c>
      <c r="D7021" s="164">
        <v>1</v>
      </c>
      <c r="E7021" s="7">
        <v>385</v>
      </c>
      <c r="F7021" s="7">
        <v>0</v>
      </c>
      <c r="G7021" s="7">
        <v>0</v>
      </c>
      <c r="H7021" s="7">
        <v>0</v>
      </c>
      <c r="I7021" s="7">
        <v>385</v>
      </c>
      <c r="J7021" s="7">
        <v>0</v>
      </c>
      <c r="K7021" s="7">
        <v>385</v>
      </c>
      <c r="L7021" s="164">
        <v>1</v>
      </c>
      <c r="M7021" s="16">
        <v>0</v>
      </c>
      <c r="N7021" s="13">
        <v>46226</v>
      </c>
    </row>
    <row r="7022" spans="1:14" x14ac:dyDescent="0.15">
      <c r="A7022" s="163" t="s">
        <v>511</v>
      </c>
      <c r="B7022" s="164">
        <v>10227</v>
      </c>
      <c r="C7022" s="163" t="s">
        <v>19</v>
      </c>
      <c r="D7022" s="164">
        <v>1</v>
      </c>
      <c r="E7022" s="7">
        <v>385</v>
      </c>
      <c r="F7022" s="7">
        <v>0</v>
      </c>
      <c r="G7022" s="7">
        <v>0</v>
      </c>
      <c r="H7022" s="7">
        <v>21.88</v>
      </c>
      <c r="I7022" s="7">
        <v>363.12</v>
      </c>
      <c r="J7022" s="7">
        <v>0</v>
      </c>
      <c r="K7022" s="7">
        <v>363.12</v>
      </c>
      <c r="L7022" s="164">
        <v>1</v>
      </c>
      <c r="M7022" s="16">
        <v>0</v>
      </c>
      <c r="N7022" s="13">
        <v>46226</v>
      </c>
    </row>
    <row r="7023" spans="1:14" x14ac:dyDescent="0.15">
      <c r="A7023" s="163" t="s">
        <v>498</v>
      </c>
      <c r="B7023" s="164">
        <v>10356</v>
      </c>
      <c r="C7023" s="163" t="s">
        <v>19</v>
      </c>
      <c r="D7023" s="164">
        <v>4</v>
      </c>
      <c r="E7023" s="7">
        <v>1440</v>
      </c>
      <c r="F7023" s="7">
        <v>0</v>
      </c>
      <c r="G7023" s="7">
        <v>0</v>
      </c>
      <c r="H7023" s="7">
        <v>51.87</v>
      </c>
      <c r="I7023" s="7">
        <v>1388.13</v>
      </c>
      <c r="J7023" s="7">
        <v>0</v>
      </c>
      <c r="K7023" s="7">
        <v>1388.13</v>
      </c>
      <c r="L7023" s="164">
        <v>1</v>
      </c>
      <c r="M7023" s="16">
        <v>0</v>
      </c>
      <c r="N7023" s="13">
        <v>46226</v>
      </c>
    </row>
    <row r="7024" spans="1:14" x14ac:dyDescent="0.15">
      <c r="A7024" s="163" t="s">
        <v>512</v>
      </c>
      <c r="B7024" s="164">
        <v>10427</v>
      </c>
      <c r="C7024" s="163" t="s">
        <v>12</v>
      </c>
      <c r="D7024" s="164">
        <v>1</v>
      </c>
      <c r="E7024" s="7">
        <v>389</v>
      </c>
      <c r="F7024" s="7">
        <v>0</v>
      </c>
      <c r="G7024" s="7">
        <v>0</v>
      </c>
      <c r="H7024" s="7">
        <v>0</v>
      </c>
      <c r="I7024" s="7">
        <v>389</v>
      </c>
      <c r="J7024" s="7">
        <v>0</v>
      </c>
      <c r="K7024" s="7">
        <v>389</v>
      </c>
      <c r="L7024" s="164">
        <v>1</v>
      </c>
      <c r="M7024" s="16">
        <v>0</v>
      </c>
      <c r="N7024" s="13">
        <v>46226</v>
      </c>
    </row>
    <row r="7025" spans="1:14" x14ac:dyDescent="0.15">
      <c r="A7025" s="163" t="s">
        <v>739</v>
      </c>
      <c r="B7025" s="164">
        <v>10653</v>
      </c>
      <c r="C7025" s="163" t="s">
        <v>4</v>
      </c>
      <c r="D7025" s="164">
        <v>2</v>
      </c>
      <c r="E7025" s="7">
        <v>550</v>
      </c>
      <c r="F7025" s="7">
        <v>0</v>
      </c>
      <c r="G7025" s="7">
        <v>0</v>
      </c>
      <c r="H7025" s="7">
        <v>24</v>
      </c>
      <c r="I7025" s="7">
        <v>526</v>
      </c>
      <c r="J7025" s="7">
        <v>0</v>
      </c>
      <c r="K7025" s="7">
        <v>526</v>
      </c>
      <c r="L7025" s="164">
        <v>1</v>
      </c>
      <c r="M7025" s="16">
        <v>0</v>
      </c>
      <c r="N7025" s="13">
        <v>46226</v>
      </c>
    </row>
    <row r="7026" spans="1:14" x14ac:dyDescent="0.15">
      <c r="A7026" s="163" t="s">
        <v>655</v>
      </c>
      <c r="B7026" s="164">
        <v>10030</v>
      </c>
      <c r="C7026" s="163" t="s">
        <v>0</v>
      </c>
      <c r="D7026" s="164">
        <v>1</v>
      </c>
      <c r="E7026" s="7">
        <v>725</v>
      </c>
      <c r="F7026" s="7">
        <v>0</v>
      </c>
      <c r="G7026" s="7">
        <v>0</v>
      </c>
      <c r="H7026" s="7">
        <v>0</v>
      </c>
      <c r="I7026" s="7">
        <v>725</v>
      </c>
      <c r="J7026" s="7">
        <v>0</v>
      </c>
      <c r="K7026" s="7">
        <v>725</v>
      </c>
      <c r="L7026" s="164">
        <v>1</v>
      </c>
      <c r="M7026" s="16">
        <v>0</v>
      </c>
      <c r="N7026" s="13">
        <v>46226</v>
      </c>
    </row>
    <row r="7027" spans="1:14" x14ac:dyDescent="0.15">
      <c r="A7027" s="163" t="s">
        <v>370</v>
      </c>
      <c r="B7027" s="164">
        <v>10175</v>
      </c>
      <c r="C7027" s="163" t="s">
        <v>462</v>
      </c>
      <c r="D7027" s="164">
        <v>1</v>
      </c>
      <c r="E7027" s="7">
        <v>225</v>
      </c>
      <c r="F7027" s="7">
        <v>0</v>
      </c>
      <c r="G7027" s="7">
        <v>0</v>
      </c>
      <c r="H7027" s="7">
        <v>0</v>
      </c>
      <c r="I7027" s="7">
        <v>225</v>
      </c>
      <c r="J7027" s="7">
        <v>0</v>
      </c>
      <c r="K7027" s="7">
        <v>225</v>
      </c>
      <c r="L7027" s="164">
        <v>1</v>
      </c>
      <c r="M7027" s="16">
        <v>0</v>
      </c>
      <c r="N7027" s="13">
        <v>46226</v>
      </c>
    </row>
    <row r="7028" spans="1:14" x14ac:dyDescent="0.15">
      <c r="A7028" s="163" t="s">
        <v>120</v>
      </c>
      <c r="B7028" s="164">
        <v>10560</v>
      </c>
      <c r="C7028" s="163" t="s">
        <v>462</v>
      </c>
      <c r="D7028" s="164">
        <v>1</v>
      </c>
      <c r="E7028" s="7">
        <v>325</v>
      </c>
      <c r="F7028" s="7">
        <v>0</v>
      </c>
      <c r="G7028" s="7">
        <v>0</v>
      </c>
      <c r="H7028" s="7">
        <v>0</v>
      </c>
      <c r="I7028" s="7">
        <v>325</v>
      </c>
      <c r="J7028" s="7">
        <v>0</v>
      </c>
      <c r="K7028" s="7">
        <v>325</v>
      </c>
      <c r="L7028" s="164">
        <v>1</v>
      </c>
      <c r="M7028" s="16">
        <v>0</v>
      </c>
      <c r="N7028" s="13">
        <v>46226</v>
      </c>
    </row>
    <row r="7029" spans="1:14" x14ac:dyDescent="0.15">
      <c r="A7029" s="163" t="s">
        <v>478</v>
      </c>
      <c r="B7029" s="164">
        <v>10461</v>
      </c>
      <c r="C7029" s="163" t="s">
        <v>38</v>
      </c>
      <c r="D7029" s="164">
        <v>1</v>
      </c>
      <c r="E7029" s="7">
        <v>295</v>
      </c>
      <c r="F7029" s="7">
        <v>0</v>
      </c>
      <c r="G7029" s="7">
        <v>0</v>
      </c>
      <c r="H7029" s="7">
        <v>0</v>
      </c>
      <c r="I7029" s="7">
        <v>295</v>
      </c>
      <c r="J7029" s="7">
        <v>0</v>
      </c>
      <c r="K7029" s="7">
        <v>295</v>
      </c>
      <c r="L7029" s="164">
        <v>1</v>
      </c>
      <c r="M7029" s="16">
        <v>0</v>
      </c>
      <c r="N7029" s="13">
        <v>46227</v>
      </c>
    </row>
    <row r="7030" spans="1:14" x14ac:dyDescent="0.15">
      <c r="A7030" s="163" t="s">
        <v>601</v>
      </c>
      <c r="B7030" s="164">
        <v>10167</v>
      </c>
      <c r="C7030" s="163" t="s">
        <v>519</v>
      </c>
      <c r="D7030" s="164">
        <v>1</v>
      </c>
      <c r="E7030" s="7">
        <v>350</v>
      </c>
      <c r="F7030" s="7">
        <v>0</v>
      </c>
      <c r="G7030" s="7">
        <v>0</v>
      </c>
      <c r="H7030" s="7">
        <v>0</v>
      </c>
      <c r="I7030" s="7">
        <v>350</v>
      </c>
      <c r="J7030" s="7">
        <v>0</v>
      </c>
      <c r="K7030" s="7">
        <v>350</v>
      </c>
      <c r="L7030" s="164">
        <v>1</v>
      </c>
      <c r="M7030" s="16">
        <v>0</v>
      </c>
      <c r="N7030" s="13">
        <v>46227</v>
      </c>
    </row>
    <row r="7031" spans="1:14" x14ac:dyDescent="0.15">
      <c r="A7031" s="163" t="s">
        <v>482</v>
      </c>
      <c r="B7031" s="164">
        <v>10109</v>
      </c>
      <c r="C7031" s="163" t="s">
        <v>483</v>
      </c>
      <c r="D7031" s="164">
        <v>1</v>
      </c>
      <c r="E7031" s="7">
        <v>275</v>
      </c>
      <c r="F7031" s="7">
        <v>0</v>
      </c>
      <c r="G7031" s="7">
        <v>0</v>
      </c>
      <c r="H7031" s="7">
        <v>0</v>
      </c>
      <c r="I7031" s="7">
        <v>275</v>
      </c>
      <c r="J7031" s="7">
        <v>0</v>
      </c>
      <c r="K7031" s="7">
        <v>275</v>
      </c>
      <c r="L7031" s="164">
        <v>1</v>
      </c>
      <c r="M7031" s="16">
        <v>0</v>
      </c>
      <c r="N7031" s="13">
        <v>46227</v>
      </c>
    </row>
    <row r="7032" spans="1:14" x14ac:dyDescent="0.15">
      <c r="A7032" s="163" t="s">
        <v>733</v>
      </c>
      <c r="B7032" s="164">
        <v>10113</v>
      </c>
      <c r="C7032" s="163" t="s">
        <v>541</v>
      </c>
      <c r="D7032" s="164">
        <v>1</v>
      </c>
      <c r="E7032" s="7">
        <v>385</v>
      </c>
      <c r="F7032" s="7">
        <v>0</v>
      </c>
      <c r="G7032" s="7">
        <v>0</v>
      </c>
      <c r="H7032" s="7">
        <v>77</v>
      </c>
      <c r="I7032" s="7">
        <v>308</v>
      </c>
      <c r="J7032" s="7">
        <v>0</v>
      </c>
      <c r="K7032" s="7">
        <v>308</v>
      </c>
      <c r="L7032" s="164">
        <v>1</v>
      </c>
      <c r="M7032" s="16">
        <v>0</v>
      </c>
      <c r="N7032" s="13">
        <v>46227</v>
      </c>
    </row>
    <row r="7033" spans="1:14" x14ac:dyDescent="0.15">
      <c r="A7033" s="163" t="s">
        <v>521</v>
      </c>
      <c r="B7033" s="164">
        <v>10095</v>
      </c>
      <c r="C7033" s="163" t="s">
        <v>483</v>
      </c>
      <c r="D7033" s="164">
        <v>2</v>
      </c>
      <c r="E7033" s="7">
        <v>540</v>
      </c>
      <c r="F7033" s="7">
        <v>0</v>
      </c>
      <c r="G7033" s="7">
        <v>0</v>
      </c>
      <c r="H7033" s="7">
        <v>33.99</v>
      </c>
      <c r="I7033" s="7">
        <v>506.01</v>
      </c>
      <c r="J7033" s="7">
        <v>0</v>
      </c>
      <c r="K7033" s="7">
        <v>506.01</v>
      </c>
      <c r="L7033" s="164">
        <v>1</v>
      </c>
      <c r="M7033" s="16">
        <v>0</v>
      </c>
      <c r="N7033" s="13">
        <v>46227</v>
      </c>
    </row>
    <row r="7034" spans="1:14" x14ac:dyDescent="0.15">
      <c r="A7034" s="163" t="s">
        <v>799</v>
      </c>
      <c r="B7034" s="164">
        <v>10444</v>
      </c>
      <c r="C7034" s="163" t="s">
        <v>99</v>
      </c>
      <c r="D7034" s="164">
        <v>6</v>
      </c>
      <c r="E7034" s="7">
        <v>450</v>
      </c>
      <c r="F7034" s="7">
        <v>0</v>
      </c>
      <c r="G7034" s="7">
        <v>0</v>
      </c>
      <c r="H7034" s="7">
        <v>0</v>
      </c>
      <c r="I7034" s="7">
        <v>450</v>
      </c>
      <c r="J7034" s="7">
        <v>0</v>
      </c>
      <c r="K7034" s="7">
        <v>450</v>
      </c>
      <c r="L7034" s="164">
        <v>1</v>
      </c>
      <c r="M7034" s="16">
        <v>0</v>
      </c>
      <c r="N7034" s="13">
        <v>46227</v>
      </c>
    </row>
    <row r="7035" spans="1:14" x14ac:dyDescent="0.15">
      <c r="A7035" s="163" t="s">
        <v>487</v>
      </c>
      <c r="B7035" s="164">
        <v>10442</v>
      </c>
      <c r="C7035" s="163" t="s">
        <v>99</v>
      </c>
      <c r="D7035" s="164">
        <v>2</v>
      </c>
      <c r="E7035" s="7">
        <v>176</v>
      </c>
      <c r="F7035" s="7">
        <v>0</v>
      </c>
      <c r="G7035" s="7">
        <v>0</v>
      </c>
      <c r="H7035" s="7">
        <v>0</v>
      </c>
      <c r="I7035" s="7">
        <v>176</v>
      </c>
      <c r="J7035" s="7">
        <v>0</v>
      </c>
      <c r="K7035" s="7">
        <v>176</v>
      </c>
      <c r="L7035" s="164">
        <v>1</v>
      </c>
      <c r="M7035" s="16">
        <v>0</v>
      </c>
      <c r="N7035" s="13">
        <v>46227</v>
      </c>
    </row>
    <row r="7036" spans="1:14" x14ac:dyDescent="0.15">
      <c r="A7036" s="163" t="s">
        <v>523</v>
      </c>
      <c r="B7036" s="164">
        <v>10446</v>
      </c>
      <c r="C7036" s="163" t="s">
        <v>99</v>
      </c>
      <c r="D7036" s="164">
        <v>1</v>
      </c>
      <c r="E7036" s="7">
        <v>210</v>
      </c>
      <c r="F7036" s="7">
        <v>0</v>
      </c>
      <c r="G7036" s="7">
        <v>0</v>
      </c>
      <c r="H7036" s="7">
        <v>11.94</v>
      </c>
      <c r="I7036" s="7">
        <v>198.06</v>
      </c>
      <c r="J7036" s="7">
        <v>0</v>
      </c>
      <c r="K7036" s="7">
        <v>198.06</v>
      </c>
      <c r="L7036" s="164">
        <v>1</v>
      </c>
      <c r="M7036" s="16">
        <v>0</v>
      </c>
      <c r="N7036" s="13">
        <v>46227</v>
      </c>
    </row>
    <row r="7037" spans="1:14" x14ac:dyDescent="0.15">
      <c r="A7037" s="163" t="s">
        <v>524</v>
      </c>
      <c r="B7037" s="164">
        <v>10443</v>
      </c>
      <c r="C7037" s="163" t="s">
        <v>99</v>
      </c>
      <c r="D7037" s="164">
        <v>1</v>
      </c>
      <c r="E7037" s="7">
        <v>75</v>
      </c>
      <c r="F7037" s="7">
        <v>0</v>
      </c>
      <c r="G7037" s="7">
        <v>0</v>
      </c>
      <c r="H7037" s="7">
        <v>7.5</v>
      </c>
      <c r="I7037" s="7">
        <v>67.5</v>
      </c>
      <c r="J7037" s="7">
        <v>0</v>
      </c>
      <c r="K7037" s="7">
        <v>67.5</v>
      </c>
      <c r="L7037" s="164">
        <v>1</v>
      </c>
      <c r="M7037" s="16">
        <v>0</v>
      </c>
      <c r="N7037" s="13">
        <v>46227</v>
      </c>
    </row>
    <row r="7038" spans="1:14" x14ac:dyDescent="0.15">
      <c r="A7038" s="163" t="s">
        <v>981</v>
      </c>
      <c r="B7038" s="164">
        <v>10488</v>
      </c>
      <c r="C7038" s="163" t="s">
        <v>99</v>
      </c>
      <c r="D7038" s="164">
        <v>1</v>
      </c>
      <c r="E7038" s="7">
        <v>135</v>
      </c>
      <c r="F7038" s="7">
        <v>0</v>
      </c>
      <c r="G7038" s="7">
        <v>0</v>
      </c>
      <c r="H7038" s="7">
        <v>0</v>
      </c>
      <c r="I7038" s="7">
        <v>135</v>
      </c>
      <c r="J7038" s="7">
        <v>0</v>
      </c>
      <c r="K7038" s="7">
        <v>135</v>
      </c>
      <c r="L7038" s="164">
        <v>1</v>
      </c>
      <c r="M7038" s="16">
        <v>0</v>
      </c>
      <c r="N7038" s="13">
        <v>46227</v>
      </c>
    </row>
    <row r="7039" spans="1:14" x14ac:dyDescent="0.15">
      <c r="A7039" s="163" t="s">
        <v>585</v>
      </c>
      <c r="B7039" s="164">
        <v>10441</v>
      </c>
      <c r="C7039" s="163" t="s">
        <v>99</v>
      </c>
      <c r="D7039" s="164">
        <v>1</v>
      </c>
      <c r="E7039" s="7">
        <v>250</v>
      </c>
      <c r="F7039" s="7">
        <v>0</v>
      </c>
      <c r="G7039" s="7">
        <v>0</v>
      </c>
      <c r="H7039" s="7">
        <v>0</v>
      </c>
      <c r="I7039" s="7">
        <v>250</v>
      </c>
      <c r="J7039" s="7">
        <v>0</v>
      </c>
      <c r="K7039" s="7">
        <v>250</v>
      </c>
      <c r="L7039" s="164">
        <v>1</v>
      </c>
      <c r="M7039" s="16">
        <v>0</v>
      </c>
      <c r="N7039" s="13">
        <v>46227</v>
      </c>
    </row>
    <row r="7040" spans="1:14" x14ac:dyDescent="0.15">
      <c r="A7040" s="163" t="s">
        <v>751</v>
      </c>
      <c r="B7040" s="164">
        <v>10439</v>
      </c>
      <c r="C7040" s="163" t="s">
        <v>99</v>
      </c>
      <c r="D7040" s="164">
        <v>1</v>
      </c>
      <c r="E7040" s="7">
        <v>119</v>
      </c>
      <c r="F7040" s="7">
        <v>0</v>
      </c>
      <c r="G7040" s="7">
        <v>0</v>
      </c>
      <c r="H7040" s="7">
        <v>0</v>
      </c>
      <c r="I7040" s="7">
        <v>119</v>
      </c>
      <c r="J7040" s="7">
        <v>0</v>
      </c>
      <c r="K7040" s="7">
        <v>119</v>
      </c>
      <c r="L7040" s="164">
        <v>1</v>
      </c>
      <c r="M7040" s="16">
        <v>0</v>
      </c>
      <c r="N7040" s="13">
        <v>46227</v>
      </c>
    </row>
    <row r="7041" spans="1:14" x14ac:dyDescent="0.15">
      <c r="A7041" s="163" t="s">
        <v>489</v>
      </c>
      <c r="B7041" s="164">
        <v>10445</v>
      </c>
      <c r="C7041" s="163" t="s">
        <v>99</v>
      </c>
      <c r="D7041" s="164">
        <v>1</v>
      </c>
      <c r="E7041" s="7">
        <v>210</v>
      </c>
      <c r="F7041" s="7">
        <v>0</v>
      </c>
      <c r="G7041" s="7">
        <v>0</v>
      </c>
      <c r="H7041" s="7">
        <v>11.93</v>
      </c>
      <c r="I7041" s="7">
        <v>198.07</v>
      </c>
      <c r="J7041" s="7">
        <v>0</v>
      </c>
      <c r="K7041" s="7">
        <v>198.07</v>
      </c>
      <c r="L7041" s="164">
        <v>1</v>
      </c>
      <c r="M7041" s="16">
        <v>0</v>
      </c>
      <c r="N7041" s="13">
        <v>46227</v>
      </c>
    </row>
    <row r="7042" spans="1:14" x14ac:dyDescent="0.15">
      <c r="A7042" s="163" t="s">
        <v>542</v>
      </c>
      <c r="B7042" s="164">
        <v>10436</v>
      </c>
      <c r="C7042" s="163" t="s">
        <v>99</v>
      </c>
      <c r="D7042" s="164">
        <v>1</v>
      </c>
      <c r="E7042" s="7">
        <v>45</v>
      </c>
      <c r="F7042" s="7">
        <v>0</v>
      </c>
      <c r="G7042" s="7">
        <v>0</v>
      </c>
      <c r="H7042" s="7">
        <v>0</v>
      </c>
      <c r="I7042" s="7">
        <v>45</v>
      </c>
      <c r="J7042" s="7">
        <v>0</v>
      </c>
      <c r="K7042" s="7">
        <v>45</v>
      </c>
      <c r="L7042" s="164">
        <v>1</v>
      </c>
      <c r="M7042" s="16">
        <v>0</v>
      </c>
      <c r="N7042" s="13">
        <v>46227</v>
      </c>
    </row>
    <row r="7043" spans="1:14" x14ac:dyDescent="0.15">
      <c r="A7043" s="163" t="s">
        <v>982</v>
      </c>
      <c r="B7043" s="164">
        <v>10553</v>
      </c>
      <c r="C7043" s="163" t="s">
        <v>98</v>
      </c>
      <c r="D7043" s="164">
        <v>1</v>
      </c>
      <c r="E7043" s="7">
        <v>58</v>
      </c>
      <c r="F7043" s="7">
        <v>0</v>
      </c>
      <c r="G7043" s="7">
        <v>0</v>
      </c>
      <c r="H7043" s="7">
        <v>0</v>
      </c>
      <c r="I7043" s="7">
        <v>58</v>
      </c>
      <c r="J7043" s="7">
        <v>0</v>
      </c>
      <c r="K7043" s="7">
        <v>58</v>
      </c>
      <c r="L7043" s="164">
        <v>1</v>
      </c>
      <c r="M7043" s="16">
        <v>0</v>
      </c>
      <c r="N7043" s="13">
        <v>46227</v>
      </c>
    </row>
    <row r="7044" spans="1:14" x14ac:dyDescent="0.15">
      <c r="A7044" s="163" t="s">
        <v>647</v>
      </c>
      <c r="B7044" s="164">
        <v>10224</v>
      </c>
      <c r="C7044" s="163" t="s">
        <v>491</v>
      </c>
      <c r="D7044" s="164">
        <v>1</v>
      </c>
      <c r="E7044" s="7">
        <v>285</v>
      </c>
      <c r="F7044" s="7">
        <v>0</v>
      </c>
      <c r="G7044" s="7">
        <v>0</v>
      </c>
      <c r="H7044" s="7">
        <v>0</v>
      </c>
      <c r="I7044" s="7">
        <v>285</v>
      </c>
      <c r="J7044" s="7">
        <v>0</v>
      </c>
      <c r="K7044" s="7">
        <v>285</v>
      </c>
      <c r="L7044" s="164">
        <v>1</v>
      </c>
      <c r="M7044" s="16">
        <v>0</v>
      </c>
      <c r="N7044" s="13">
        <v>46227</v>
      </c>
    </row>
    <row r="7045" spans="1:14" x14ac:dyDescent="0.15">
      <c r="A7045" s="163" t="s">
        <v>597</v>
      </c>
      <c r="B7045" s="164">
        <v>10215</v>
      </c>
      <c r="C7045" s="163" t="s">
        <v>491</v>
      </c>
      <c r="D7045" s="164">
        <v>1</v>
      </c>
      <c r="E7045" s="7">
        <v>255</v>
      </c>
      <c r="F7045" s="7">
        <v>0</v>
      </c>
      <c r="G7045" s="7">
        <v>0</v>
      </c>
      <c r="H7045" s="7">
        <v>0</v>
      </c>
      <c r="I7045" s="7">
        <v>255</v>
      </c>
      <c r="J7045" s="7">
        <v>0</v>
      </c>
      <c r="K7045" s="7">
        <v>255</v>
      </c>
      <c r="L7045" s="164">
        <v>1</v>
      </c>
      <c r="M7045" s="16">
        <v>0</v>
      </c>
      <c r="N7045" s="13">
        <v>46227</v>
      </c>
    </row>
    <row r="7046" spans="1:14" x14ac:dyDescent="0.15">
      <c r="A7046" s="163" t="s">
        <v>493</v>
      </c>
      <c r="B7046" s="164">
        <v>10264</v>
      </c>
      <c r="C7046" s="163" t="s">
        <v>9</v>
      </c>
      <c r="D7046" s="164">
        <v>5</v>
      </c>
      <c r="E7046" s="7">
        <v>950</v>
      </c>
      <c r="F7046" s="7">
        <v>0</v>
      </c>
      <c r="G7046" s="7">
        <v>0</v>
      </c>
      <c r="H7046" s="7">
        <v>27.38</v>
      </c>
      <c r="I7046" s="7">
        <v>922.62</v>
      </c>
      <c r="J7046" s="7">
        <v>0</v>
      </c>
      <c r="K7046" s="7">
        <v>922.62</v>
      </c>
      <c r="L7046" s="164">
        <v>1</v>
      </c>
      <c r="M7046" s="16">
        <v>0</v>
      </c>
      <c r="N7046" s="13">
        <v>46227</v>
      </c>
    </row>
    <row r="7047" spans="1:14" x14ac:dyDescent="0.15">
      <c r="A7047" s="163" t="s">
        <v>494</v>
      </c>
      <c r="B7047" s="164">
        <v>10377</v>
      </c>
      <c r="C7047" s="163" t="s">
        <v>9</v>
      </c>
      <c r="D7047" s="164">
        <v>1</v>
      </c>
      <c r="E7047" s="7">
        <v>345</v>
      </c>
      <c r="F7047" s="7">
        <v>0</v>
      </c>
      <c r="G7047" s="7">
        <v>0</v>
      </c>
      <c r="H7047" s="7">
        <v>0</v>
      </c>
      <c r="I7047" s="7">
        <v>345</v>
      </c>
      <c r="J7047" s="7">
        <v>0</v>
      </c>
      <c r="K7047" s="7">
        <v>345</v>
      </c>
      <c r="L7047" s="164">
        <v>1</v>
      </c>
      <c r="M7047" s="16">
        <v>0</v>
      </c>
      <c r="N7047" s="13">
        <v>46227</v>
      </c>
    </row>
    <row r="7048" spans="1:14" x14ac:dyDescent="0.15">
      <c r="A7048" s="163" t="s">
        <v>527</v>
      </c>
      <c r="B7048" s="164">
        <v>10382</v>
      </c>
      <c r="C7048" s="163" t="s">
        <v>9</v>
      </c>
      <c r="D7048" s="164">
        <v>1</v>
      </c>
      <c r="E7048" s="7">
        <v>235</v>
      </c>
      <c r="F7048" s="7">
        <v>0</v>
      </c>
      <c r="G7048" s="7">
        <v>0</v>
      </c>
      <c r="H7048" s="7">
        <v>23.5</v>
      </c>
      <c r="I7048" s="7">
        <v>211.5</v>
      </c>
      <c r="J7048" s="7">
        <v>0</v>
      </c>
      <c r="K7048" s="7">
        <v>211.5</v>
      </c>
      <c r="L7048" s="164">
        <v>1</v>
      </c>
      <c r="M7048" s="16">
        <v>0</v>
      </c>
      <c r="N7048" s="13">
        <v>46227</v>
      </c>
    </row>
    <row r="7049" spans="1:14" x14ac:dyDescent="0.15">
      <c r="A7049" s="163" t="s">
        <v>955</v>
      </c>
      <c r="B7049" s="164">
        <v>10749</v>
      </c>
      <c r="C7049" s="163" t="s">
        <v>948</v>
      </c>
      <c r="D7049" s="164">
        <v>2</v>
      </c>
      <c r="E7049" s="7">
        <v>358</v>
      </c>
      <c r="F7049" s="7">
        <v>0</v>
      </c>
      <c r="G7049" s="7">
        <v>0</v>
      </c>
      <c r="H7049" s="7">
        <v>0</v>
      </c>
      <c r="I7049" s="7">
        <v>358</v>
      </c>
      <c r="J7049" s="7">
        <v>0</v>
      </c>
      <c r="K7049" s="7">
        <v>358</v>
      </c>
      <c r="L7049" s="164">
        <v>1</v>
      </c>
      <c r="M7049" s="16">
        <v>0</v>
      </c>
      <c r="N7049" s="13">
        <v>46227</v>
      </c>
    </row>
    <row r="7050" spans="1:14" x14ac:dyDescent="0.15">
      <c r="A7050" s="163" t="s">
        <v>949</v>
      </c>
      <c r="B7050" s="164">
        <v>10633</v>
      </c>
      <c r="C7050" s="163" t="s">
        <v>948</v>
      </c>
      <c r="D7050" s="164">
        <v>1</v>
      </c>
      <c r="E7050" s="7">
        <v>159</v>
      </c>
      <c r="F7050" s="7">
        <v>0</v>
      </c>
      <c r="G7050" s="7">
        <v>0</v>
      </c>
      <c r="H7050" s="7">
        <v>20.010000000000002</v>
      </c>
      <c r="I7050" s="7">
        <v>138.99</v>
      </c>
      <c r="J7050" s="7">
        <v>0</v>
      </c>
      <c r="K7050" s="7">
        <v>138.99</v>
      </c>
      <c r="L7050" s="164">
        <v>1</v>
      </c>
      <c r="M7050" s="16">
        <v>0</v>
      </c>
      <c r="N7050" s="13">
        <v>46227</v>
      </c>
    </row>
    <row r="7051" spans="1:14" x14ac:dyDescent="0.15">
      <c r="A7051" s="163" t="s">
        <v>950</v>
      </c>
      <c r="B7051" s="164">
        <v>10746</v>
      </c>
      <c r="C7051" s="163" t="s">
        <v>948</v>
      </c>
      <c r="D7051" s="164">
        <v>1</v>
      </c>
      <c r="E7051" s="7">
        <v>209</v>
      </c>
      <c r="F7051" s="7">
        <v>0</v>
      </c>
      <c r="G7051" s="7">
        <v>0</v>
      </c>
      <c r="H7051" s="7">
        <v>0</v>
      </c>
      <c r="I7051" s="7">
        <v>209</v>
      </c>
      <c r="J7051" s="7">
        <v>0</v>
      </c>
      <c r="K7051" s="7">
        <v>209</v>
      </c>
      <c r="L7051" s="164">
        <v>1</v>
      </c>
      <c r="M7051" s="16">
        <v>0</v>
      </c>
      <c r="N7051" s="13">
        <v>46227</v>
      </c>
    </row>
    <row r="7052" spans="1:14" x14ac:dyDescent="0.15">
      <c r="A7052" s="163" t="s">
        <v>953</v>
      </c>
      <c r="B7052" s="164">
        <v>10632</v>
      </c>
      <c r="C7052" s="163" t="s">
        <v>948</v>
      </c>
      <c r="D7052" s="164">
        <v>1</v>
      </c>
      <c r="E7052" s="7">
        <v>159</v>
      </c>
      <c r="F7052" s="7">
        <v>0</v>
      </c>
      <c r="G7052" s="7">
        <v>0</v>
      </c>
      <c r="H7052" s="7">
        <v>0</v>
      </c>
      <c r="I7052" s="7">
        <v>159</v>
      </c>
      <c r="J7052" s="7">
        <v>0</v>
      </c>
      <c r="K7052" s="7">
        <v>159</v>
      </c>
      <c r="L7052" s="164">
        <v>1</v>
      </c>
      <c r="M7052" s="16">
        <v>0</v>
      </c>
      <c r="N7052" s="13">
        <v>46227</v>
      </c>
    </row>
    <row r="7053" spans="1:14" x14ac:dyDescent="0.15">
      <c r="A7053" s="163" t="s">
        <v>495</v>
      </c>
      <c r="B7053" s="164">
        <v>10354</v>
      </c>
      <c r="C7053" s="163" t="s">
        <v>19</v>
      </c>
      <c r="D7053" s="164">
        <v>2</v>
      </c>
      <c r="E7053" s="7">
        <v>700</v>
      </c>
      <c r="F7053" s="7">
        <v>0</v>
      </c>
      <c r="G7053" s="7">
        <v>0</v>
      </c>
      <c r="H7053" s="7">
        <v>0</v>
      </c>
      <c r="I7053" s="7">
        <v>700</v>
      </c>
      <c r="J7053" s="7">
        <v>0</v>
      </c>
      <c r="K7053" s="7">
        <v>700</v>
      </c>
      <c r="L7053" s="164">
        <v>1</v>
      </c>
      <c r="M7053" s="16">
        <v>0</v>
      </c>
      <c r="N7053" s="13">
        <v>46227</v>
      </c>
    </row>
    <row r="7054" spans="1:14" x14ac:dyDescent="0.15">
      <c r="A7054" s="163" t="s">
        <v>510</v>
      </c>
      <c r="B7054" s="164">
        <v>10043</v>
      </c>
      <c r="C7054" s="163" t="s">
        <v>19</v>
      </c>
      <c r="D7054" s="164">
        <v>1</v>
      </c>
      <c r="E7054" s="7">
        <v>310</v>
      </c>
      <c r="F7054" s="7">
        <v>0</v>
      </c>
      <c r="G7054" s="7">
        <v>0</v>
      </c>
      <c r="H7054" s="7">
        <v>31</v>
      </c>
      <c r="I7054" s="7">
        <v>279</v>
      </c>
      <c r="J7054" s="7">
        <v>0</v>
      </c>
      <c r="K7054" s="7">
        <v>279</v>
      </c>
      <c r="L7054" s="164">
        <v>1</v>
      </c>
      <c r="M7054" s="16">
        <v>0</v>
      </c>
      <c r="N7054" s="13">
        <v>46227</v>
      </c>
    </row>
    <row r="7055" spans="1:14" x14ac:dyDescent="0.15">
      <c r="A7055" s="163" t="s">
        <v>496</v>
      </c>
      <c r="B7055" s="164">
        <v>10360</v>
      </c>
      <c r="C7055" s="163" t="s">
        <v>19</v>
      </c>
      <c r="D7055" s="164">
        <v>1</v>
      </c>
      <c r="E7055" s="7">
        <v>385</v>
      </c>
      <c r="F7055" s="7">
        <v>0</v>
      </c>
      <c r="G7055" s="7">
        <v>0</v>
      </c>
      <c r="H7055" s="7">
        <v>0</v>
      </c>
      <c r="I7055" s="7">
        <v>385</v>
      </c>
      <c r="J7055" s="7">
        <v>0</v>
      </c>
      <c r="K7055" s="7">
        <v>385</v>
      </c>
      <c r="L7055" s="164">
        <v>1</v>
      </c>
      <c r="M7055" s="16">
        <v>0</v>
      </c>
      <c r="N7055" s="13">
        <v>46227</v>
      </c>
    </row>
    <row r="7056" spans="1:14" x14ac:dyDescent="0.15">
      <c r="A7056" s="163" t="s">
        <v>511</v>
      </c>
      <c r="B7056" s="164">
        <v>10227</v>
      </c>
      <c r="C7056" s="163" t="s">
        <v>19</v>
      </c>
      <c r="D7056" s="164">
        <v>1</v>
      </c>
      <c r="E7056" s="7">
        <v>385</v>
      </c>
      <c r="F7056" s="7">
        <v>0</v>
      </c>
      <c r="G7056" s="7">
        <v>0</v>
      </c>
      <c r="H7056" s="7">
        <v>21.88</v>
      </c>
      <c r="I7056" s="7">
        <v>363.12</v>
      </c>
      <c r="J7056" s="7">
        <v>0</v>
      </c>
      <c r="K7056" s="7">
        <v>363.12</v>
      </c>
      <c r="L7056" s="164">
        <v>1</v>
      </c>
      <c r="M7056" s="16">
        <v>0</v>
      </c>
      <c r="N7056" s="13">
        <v>46227</v>
      </c>
    </row>
    <row r="7057" spans="1:14" x14ac:dyDescent="0.15">
      <c r="A7057" s="163" t="s">
        <v>498</v>
      </c>
      <c r="B7057" s="164">
        <v>10356</v>
      </c>
      <c r="C7057" s="163" t="s">
        <v>19</v>
      </c>
      <c r="D7057" s="164">
        <v>4</v>
      </c>
      <c r="E7057" s="7">
        <v>1440</v>
      </c>
      <c r="F7057" s="7">
        <v>0</v>
      </c>
      <c r="G7057" s="7">
        <v>0</v>
      </c>
      <c r="H7057" s="7">
        <v>51.87</v>
      </c>
      <c r="I7057" s="7">
        <v>1388.13</v>
      </c>
      <c r="J7057" s="7">
        <v>0</v>
      </c>
      <c r="K7057" s="7">
        <v>1388.13</v>
      </c>
      <c r="L7057" s="164">
        <v>1</v>
      </c>
      <c r="M7057" s="16">
        <v>0</v>
      </c>
      <c r="N7057" s="13">
        <v>46227</v>
      </c>
    </row>
    <row r="7058" spans="1:14" x14ac:dyDescent="0.15">
      <c r="A7058" s="163" t="s">
        <v>512</v>
      </c>
      <c r="B7058" s="164">
        <v>10427</v>
      </c>
      <c r="C7058" s="163" t="s">
        <v>12</v>
      </c>
      <c r="D7058" s="164">
        <v>1</v>
      </c>
      <c r="E7058" s="7">
        <v>389</v>
      </c>
      <c r="F7058" s="7">
        <v>0</v>
      </c>
      <c r="G7058" s="7">
        <v>0</v>
      </c>
      <c r="H7058" s="7">
        <v>0</v>
      </c>
      <c r="I7058" s="7">
        <v>389</v>
      </c>
      <c r="J7058" s="7">
        <v>0</v>
      </c>
      <c r="K7058" s="7">
        <v>389</v>
      </c>
      <c r="L7058" s="164">
        <v>1</v>
      </c>
      <c r="M7058" s="16">
        <v>0</v>
      </c>
      <c r="N7058" s="13">
        <v>46227</v>
      </c>
    </row>
    <row r="7059" spans="1:14" x14ac:dyDescent="0.15">
      <c r="A7059" s="163" t="s">
        <v>739</v>
      </c>
      <c r="B7059" s="164">
        <v>10653</v>
      </c>
      <c r="C7059" s="163" t="s">
        <v>4</v>
      </c>
      <c r="D7059" s="164">
        <v>2</v>
      </c>
      <c r="E7059" s="7">
        <v>550</v>
      </c>
      <c r="F7059" s="7">
        <v>0</v>
      </c>
      <c r="G7059" s="7">
        <v>0</v>
      </c>
      <c r="H7059" s="7">
        <v>24</v>
      </c>
      <c r="I7059" s="7">
        <v>526</v>
      </c>
      <c r="J7059" s="7">
        <v>0</v>
      </c>
      <c r="K7059" s="7">
        <v>526</v>
      </c>
      <c r="L7059" s="164">
        <v>1</v>
      </c>
      <c r="M7059" s="16">
        <v>0</v>
      </c>
      <c r="N7059" s="13">
        <v>46227</v>
      </c>
    </row>
    <row r="7060" spans="1:14" x14ac:dyDescent="0.15">
      <c r="A7060" s="163" t="s">
        <v>655</v>
      </c>
      <c r="B7060" s="164">
        <v>10030</v>
      </c>
      <c r="C7060" s="163" t="s">
        <v>0</v>
      </c>
      <c r="D7060" s="164">
        <v>1</v>
      </c>
      <c r="E7060" s="7">
        <v>725</v>
      </c>
      <c r="F7060" s="7">
        <v>0</v>
      </c>
      <c r="G7060" s="7">
        <v>0</v>
      </c>
      <c r="H7060" s="7">
        <v>0</v>
      </c>
      <c r="I7060" s="7">
        <v>725</v>
      </c>
      <c r="J7060" s="7">
        <v>0</v>
      </c>
      <c r="K7060" s="7">
        <v>725</v>
      </c>
      <c r="L7060" s="164">
        <v>1</v>
      </c>
      <c r="M7060" s="16">
        <v>0</v>
      </c>
      <c r="N7060" s="13">
        <v>46227</v>
      </c>
    </row>
    <row r="7061" spans="1:14" x14ac:dyDescent="0.15">
      <c r="A7061" s="163" t="s">
        <v>370</v>
      </c>
      <c r="B7061" s="164">
        <v>10175</v>
      </c>
      <c r="C7061" s="163" t="s">
        <v>462</v>
      </c>
      <c r="D7061" s="164">
        <v>1</v>
      </c>
      <c r="E7061" s="7">
        <v>225</v>
      </c>
      <c r="F7061" s="7">
        <v>0</v>
      </c>
      <c r="G7061" s="7">
        <v>0</v>
      </c>
      <c r="H7061" s="7">
        <v>0</v>
      </c>
      <c r="I7061" s="7">
        <v>225</v>
      </c>
      <c r="J7061" s="7">
        <v>0</v>
      </c>
      <c r="K7061" s="7">
        <v>225</v>
      </c>
      <c r="L7061" s="164">
        <v>1</v>
      </c>
      <c r="M7061" s="16">
        <v>0</v>
      </c>
      <c r="N7061" s="13">
        <v>46227</v>
      </c>
    </row>
    <row r="7062" spans="1:14" x14ac:dyDescent="0.15">
      <c r="A7062" s="163" t="s">
        <v>120</v>
      </c>
      <c r="B7062" s="164">
        <v>10560</v>
      </c>
      <c r="C7062" s="163" t="s">
        <v>462</v>
      </c>
      <c r="D7062" s="164">
        <v>1</v>
      </c>
      <c r="E7062" s="7">
        <v>325</v>
      </c>
      <c r="F7062" s="7">
        <v>0</v>
      </c>
      <c r="G7062" s="7">
        <v>0</v>
      </c>
      <c r="H7062" s="7">
        <v>0</v>
      </c>
      <c r="I7062" s="7">
        <v>325</v>
      </c>
      <c r="J7062" s="7">
        <v>0</v>
      </c>
      <c r="K7062" s="7">
        <v>325</v>
      </c>
      <c r="L7062" s="164">
        <v>1</v>
      </c>
      <c r="M7062" s="16">
        <v>0</v>
      </c>
      <c r="N7062" s="13">
        <v>46227</v>
      </c>
    </row>
    <row r="7063" spans="1:14" x14ac:dyDescent="0.15">
      <c r="A7063" s="163" t="s">
        <v>514</v>
      </c>
      <c r="B7063" s="164">
        <v>10398</v>
      </c>
      <c r="C7063" s="163" t="s">
        <v>32</v>
      </c>
      <c r="D7063" s="164">
        <v>1</v>
      </c>
      <c r="E7063" s="7">
        <v>625</v>
      </c>
      <c r="F7063" s="7">
        <v>0</v>
      </c>
      <c r="G7063" s="7">
        <v>0</v>
      </c>
      <c r="H7063" s="7">
        <v>0</v>
      </c>
      <c r="I7063" s="7">
        <v>625</v>
      </c>
      <c r="J7063" s="7">
        <v>0</v>
      </c>
      <c r="K7063" s="7">
        <v>625</v>
      </c>
      <c r="L7063" s="164">
        <v>1</v>
      </c>
      <c r="M7063" s="16">
        <v>0</v>
      </c>
      <c r="N7063" s="13">
        <v>46228</v>
      </c>
    </row>
    <row r="7064" spans="1:14" x14ac:dyDescent="0.15">
      <c r="A7064" s="163" t="s">
        <v>821</v>
      </c>
      <c r="B7064" s="164">
        <v>10399</v>
      </c>
      <c r="C7064" s="163" t="s">
        <v>32</v>
      </c>
      <c r="D7064" s="164">
        <v>1</v>
      </c>
      <c r="E7064" s="7">
        <v>670</v>
      </c>
      <c r="F7064" s="7">
        <v>0</v>
      </c>
      <c r="G7064" s="7">
        <v>0</v>
      </c>
      <c r="H7064" s="7">
        <v>0</v>
      </c>
      <c r="I7064" s="7">
        <v>670</v>
      </c>
      <c r="J7064" s="7">
        <v>0</v>
      </c>
      <c r="K7064" s="7">
        <v>670</v>
      </c>
      <c r="L7064" s="164">
        <v>1</v>
      </c>
      <c r="M7064" s="16">
        <v>0</v>
      </c>
      <c r="N7064" s="13">
        <v>46228</v>
      </c>
    </row>
    <row r="7065" spans="1:14" x14ac:dyDescent="0.15">
      <c r="A7065" s="163" t="s">
        <v>958</v>
      </c>
      <c r="B7065" s="164">
        <v>10127</v>
      </c>
      <c r="C7065" s="163" t="s">
        <v>483</v>
      </c>
      <c r="D7065" s="164">
        <v>1</v>
      </c>
      <c r="E7065" s="7">
        <v>355</v>
      </c>
      <c r="F7065" s="7">
        <v>0</v>
      </c>
      <c r="G7065" s="7">
        <v>0</v>
      </c>
      <c r="H7065" s="7">
        <v>0</v>
      </c>
      <c r="I7065" s="7">
        <v>355</v>
      </c>
      <c r="J7065" s="7">
        <v>0</v>
      </c>
      <c r="K7065" s="7">
        <v>355</v>
      </c>
      <c r="L7065" s="164">
        <v>1</v>
      </c>
      <c r="M7065" s="16">
        <v>0</v>
      </c>
      <c r="N7065" s="13">
        <v>46228</v>
      </c>
    </row>
    <row r="7066" spans="1:14" x14ac:dyDescent="0.15">
      <c r="A7066" s="163" t="s">
        <v>522</v>
      </c>
      <c r="B7066" s="164">
        <v>10055</v>
      </c>
      <c r="C7066" s="163" t="s">
        <v>481</v>
      </c>
      <c r="D7066" s="164">
        <v>1</v>
      </c>
      <c r="E7066" s="7">
        <v>275</v>
      </c>
      <c r="F7066" s="7">
        <v>0</v>
      </c>
      <c r="G7066" s="7">
        <v>0</v>
      </c>
      <c r="H7066" s="7">
        <v>0</v>
      </c>
      <c r="I7066" s="7">
        <v>275</v>
      </c>
      <c r="J7066" s="7">
        <v>0</v>
      </c>
      <c r="K7066" s="7">
        <v>275</v>
      </c>
      <c r="L7066" s="164">
        <v>1</v>
      </c>
      <c r="M7066" s="16">
        <v>0</v>
      </c>
      <c r="N7066" s="13">
        <v>46228</v>
      </c>
    </row>
    <row r="7067" spans="1:14" x14ac:dyDescent="0.15">
      <c r="A7067" s="163" t="s">
        <v>523</v>
      </c>
      <c r="B7067" s="164">
        <v>10446</v>
      </c>
      <c r="C7067" s="163" t="s">
        <v>99</v>
      </c>
      <c r="D7067" s="164">
        <v>1</v>
      </c>
      <c r="E7067" s="7">
        <v>210</v>
      </c>
      <c r="F7067" s="7">
        <v>0</v>
      </c>
      <c r="G7067" s="7">
        <v>0</v>
      </c>
      <c r="H7067" s="7">
        <v>0</v>
      </c>
      <c r="I7067" s="7">
        <v>210</v>
      </c>
      <c r="J7067" s="7">
        <v>0</v>
      </c>
      <c r="K7067" s="7">
        <v>210</v>
      </c>
      <c r="L7067" s="164">
        <v>1</v>
      </c>
      <c r="M7067" s="16">
        <v>0</v>
      </c>
      <c r="N7067" s="13">
        <v>46228</v>
      </c>
    </row>
    <row r="7068" spans="1:14" x14ac:dyDescent="0.15">
      <c r="A7068" s="163" t="s">
        <v>552</v>
      </c>
      <c r="B7068" s="164">
        <v>10211</v>
      </c>
      <c r="C7068" s="163" t="s">
        <v>491</v>
      </c>
      <c r="D7068" s="164">
        <v>1</v>
      </c>
      <c r="E7068" s="7">
        <v>285</v>
      </c>
      <c r="F7068" s="7">
        <v>0</v>
      </c>
      <c r="G7068" s="7">
        <v>0</v>
      </c>
      <c r="H7068" s="7">
        <v>0</v>
      </c>
      <c r="I7068" s="7">
        <v>285</v>
      </c>
      <c r="J7068" s="7">
        <v>0</v>
      </c>
      <c r="K7068" s="7">
        <v>285</v>
      </c>
      <c r="L7068" s="164">
        <v>1</v>
      </c>
      <c r="M7068" s="16">
        <v>0</v>
      </c>
      <c r="N7068" s="13">
        <v>46228</v>
      </c>
    </row>
    <row r="7069" spans="1:14" x14ac:dyDescent="0.15">
      <c r="A7069" s="163" t="s">
        <v>493</v>
      </c>
      <c r="B7069" s="164">
        <v>10264</v>
      </c>
      <c r="C7069" s="163" t="s">
        <v>9</v>
      </c>
      <c r="D7069" s="164">
        <v>1</v>
      </c>
      <c r="E7069" s="7">
        <v>190</v>
      </c>
      <c r="F7069" s="7">
        <v>0</v>
      </c>
      <c r="G7069" s="7">
        <v>0</v>
      </c>
      <c r="H7069" s="7">
        <v>0</v>
      </c>
      <c r="I7069" s="7">
        <v>190</v>
      </c>
      <c r="J7069" s="7">
        <v>0</v>
      </c>
      <c r="K7069" s="7">
        <v>190</v>
      </c>
      <c r="L7069" s="164">
        <v>1</v>
      </c>
      <c r="M7069" s="16">
        <v>0</v>
      </c>
      <c r="N7069" s="13">
        <v>46228</v>
      </c>
    </row>
    <row r="7070" spans="1:14" x14ac:dyDescent="0.15">
      <c r="A7070" s="163" t="s">
        <v>507</v>
      </c>
      <c r="B7070" s="164">
        <v>10373</v>
      </c>
      <c r="C7070" s="163" t="s">
        <v>9</v>
      </c>
      <c r="D7070" s="164">
        <v>2</v>
      </c>
      <c r="E7070" s="7">
        <v>550</v>
      </c>
      <c r="F7070" s="7">
        <v>0</v>
      </c>
      <c r="G7070" s="7">
        <v>0</v>
      </c>
      <c r="H7070" s="7">
        <v>0</v>
      </c>
      <c r="I7070" s="7">
        <v>550</v>
      </c>
      <c r="J7070" s="7">
        <v>0</v>
      </c>
      <c r="K7070" s="7">
        <v>550</v>
      </c>
      <c r="L7070" s="164">
        <v>1</v>
      </c>
      <c r="M7070" s="16">
        <v>0</v>
      </c>
      <c r="N7070" s="13">
        <v>46228</v>
      </c>
    </row>
    <row r="7071" spans="1:14" x14ac:dyDescent="0.15">
      <c r="A7071" s="163" t="s">
        <v>595</v>
      </c>
      <c r="B7071" s="164">
        <v>10367</v>
      </c>
      <c r="C7071" s="163" t="s">
        <v>9</v>
      </c>
      <c r="D7071" s="164">
        <v>1</v>
      </c>
      <c r="E7071" s="7">
        <v>330</v>
      </c>
      <c r="F7071" s="7">
        <v>0</v>
      </c>
      <c r="G7071" s="7">
        <v>0</v>
      </c>
      <c r="H7071" s="7">
        <v>0</v>
      </c>
      <c r="I7071" s="7">
        <v>330</v>
      </c>
      <c r="J7071" s="7">
        <v>0</v>
      </c>
      <c r="K7071" s="7">
        <v>330</v>
      </c>
      <c r="L7071" s="164">
        <v>1</v>
      </c>
      <c r="M7071" s="16">
        <v>0</v>
      </c>
      <c r="N7071" s="13">
        <v>46228</v>
      </c>
    </row>
    <row r="7072" spans="1:14" x14ac:dyDescent="0.15">
      <c r="A7072" s="163" t="s">
        <v>545</v>
      </c>
      <c r="B7072" s="164">
        <v>10033</v>
      </c>
      <c r="C7072" s="163" t="s">
        <v>77</v>
      </c>
      <c r="D7072" s="164">
        <v>1</v>
      </c>
      <c r="E7072" s="7">
        <v>1365</v>
      </c>
      <c r="F7072" s="7">
        <v>0</v>
      </c>
      <c r="G7072" s="7">
        <v>0</v>
      </c>
      <c r="H7072" s="7">
        <v>0</v>
      </c>
      <c r="I7072" s="7">
        <v>1365</v>
      </c>
      <c r="J7072" s="7">
        <v>0</v>
      </c>
      <c r="K7072" s="7">
        <v>1365</v>
      </c>
      <c r="L7072" s="164">
        <v>1</v>
      </c>
      <c r="M7072" s="16">
        <v>0</v>
      </c>
      <c r="N7072" s="13">
        <v>46228</v>
      </c>
    </row>
    <row r="7073" spans="1:14" x14ac:dyDescent="0.15">
      <c r="A7073" s="163" t="s">
        <v>648</v>
      </c>
      <c r="B7073" s="164">
        <v>10477</v>
      </c>
      <c r="C7073" s="163" t="s">
        <v>77</v>
      </c>
      <c r="D7073" s="164">
        <v>1</v>
      </c>
      <c r="E7073" s="7">
        <v>1245</v>
      </c>
      <c r="F7073" s="7">
        <v>0</v>
      </c>
      <c r="G7073" s="7">
        <v>0</v>
      </c>
      <c r="H7073" s="7">
        <v>0</v>
      </c>
      <c r="I7073" s="7">
        <v>1245</v>
      </c>
      <c r="J7073" s="7">
        <v>0</v>
      </c>
      <c r="K7073" s="7">
        <v>1245</v>
      </c>
      <c r="L7073" s="164">
        <v>1</v>
      </c>
      <c r="M7073" s="16">
        <v>0</v>
      </c>
      <c r="N7073" s="13">
        <v>46228</v>
      </c>
    </row>
    <row r="7074" spans="1:14" x14ac:dyDescent="0.15">
      <c r="A7074" s="163" t="s">
        <v>955</v>
      </c>
      <c r="B7074" s="164">
        <v>10749</v>
      </c>
      <c r="C7074" s="163" t="s">
        <v>948</v>
      </c>
      <c r="D7074" s="164">
        <v>1</v>
      </c>
      <c r="E7074" s="7">
        <v>179</v>
      </c>
      <c r="F7074" s="7">
        <v>0</v>
      </c>
      <c r="G7074" s="7">
        <v>0</v>
      </c>
      <c r="H7074" s="7">
        <v>0</v>
      </c>
      <c r="I7074" s="7">
        <v>179</v>
      </c>
      <c r="J7074" s="7">
        <v>0</v>
      </c>
      <c r="K7074" s="7">
        <v>179</v>
      </c>
      <c r="L7074" s="164">
        <v>1</v>
      </c>
      <c r="M7074" s="16">
        <v>0</v>
      </c>
      <c r="N7074" s="13">
        <v>46228</v>
      </c>
    </row>
    <row r="7075" spans="1:14" x14ac:dyDescent="0.15">
      <c r="A7075" s="163" t="s">
        <v>497</v>
      </c>
      <c r="B7075" s="164">
        <v>10359</v>
      </c>
      <c r="C7075" s="163" t="s">
        <v>19</v>
      </c>
      <c r="D7075" s="164">
        <v>1</v>
      </c>
      <c r="E7075" s="7">
        <v>385</v>
      </c>
      <c r="F7075" s="7">
        <v>0</v>
      </c>
      <c r="G7075" s="7">
        <v>0</v>
      </c>
      <c r="H7075" s="7">
        <v>0</v>
      </c>
      <c r="I7075" s="7">
        <v>385</v>
      </c>
      <c r="J7075" s="7">
        <v>0</v>
      </c>
      <c r="K7075" s="7">
        <v>385</v>
      </c>
      <c r="L7075" s="164">
        <v>1</v>
      </c>
      <c r="M7075" s="16">
        <v>0</v>
      </c>
      <c r="N7075" s="13">
        <v>46228</v>
      </c>
    </row>
    <row r="7076" spans="1:14" x14ac:dyDescent="0.15">
      <c r="A7076" s="163" t="s">
        <v>511</v>
      </c>
      <c r="B7076" s="164">
        <v>10227</v>
      </c>
      <c r="C7076" s="163" t="s">
        <v>19</v>
      </c>
      <c r="D7076" s="164">
        <v>1</v>
      </c>
      <c r="E7076" s="7">
        <v>385</v>
      </c>
      <c r="F7076" s="7">
        <v>0</v>
      </c>
      <c r="G7076" s="7">
        <v>0</v>
      </c>
      <c r="H7076" s="7">
        <v>0</v>
      </c>
      <c r="I7076" s="7">
        <v>385</v>
      </c>
      <c r="J7076" s="7">
        <v>0</v>
      </c>
      <c r="K7076" s="7">
        <v>385</v>
      </c>
      <c r="L7076" s="164">
        <v>1</v>
      </c>
      <c r="M7076" s="16">
        <v>0</v>
      </c>
      <c r="N7076" s="13">
        <v>46228</v>
      </c>
    </row>
    <row r="7077" spans="1:14" x14ac:dyDescent="0.15">
      <c r="A7077" s="163" t="s">
        <v>498</v>
      </c>
      <c r="B7077" s="164">
        <v>10356</v>
      </c>
      <c r="C7077" s="163" t="s">
        <v>19</v>
      </c>
      <c r="D7077" s="164">
        <v>2</v>
      </c>
      <c r="E7077" s="7">
        <v>720</v>
      </c>
      <c r="F7077" s="7">
        <v>0</v>
      </c>
      <c r="G7077" s="7">
        <v>0</v>
      </c>
      <c r="H7077" s="7">
        <v>0</v>
      </c>
      <c r="I7077" s="7">
        <v>720</v>
      </c>
      <c r="J7077" s="7">
        <v>0</v>
      </c>
      <c r="K7077" s="7">
        <v>720</v>
      </c>
      <c r="L7077" s="164">
        <v>1</v>
      </c>
      <c r="M7077" s="16">
        <v>0</v>
      </c>
      <c r="N7077" s="13">
        <v>46228</v>
      </c>
    </row>
    <row r="7078" spans="1:14" x14ac:dyDescent="0.15">
      <c r="A7078" s="163" t="s">
        <v>512</v>
      </c>
      <c r="B7078" s="164">
        <v>10427</v>
      </c>
      <c r="C7078" s="163" t="s">
        <v>12</v>
      </c>
      <c r="D7078" s="164">
        <v>1</v>
      </c>
      <c r="E7078" s="7">
        <v>389</v>
      </c>
      <c r="F7078" s="7">
        <v>0</v>
      </c>
      <c r="G7078" s="7">
        <v>0</v>
      </c>
      <c r="H7078" s="7">
        <v>0</v>
      </c>
      <c r="I7078" s="7">
        <v>389</v>
      </c>
      <c r="J7078" s="7">
        <v>0</v>
      </c>
      <c r="K7078" s="7">
        <v>389</v>
      </c>
      <c r="L7078" s="164">
        <v>1</v>
      </c>
      <c r="M7078" s="16">
        <v>0</v>
      </c>
      <c r="N7078" s="13">
        <v>46228</v>
      </c>
    </row>
    <row r="7079" spans="1:14" x14ac:dyDescent="0.15">
      <c r="A7079" s="163" t="s">
        <v>917</v>
      </c>
      <c r="B7079" s="164">
        <v>106410</v>
      </c>
      <c r="C7079" s="163" t="s">
        <v>399</v>
      </c>
      <c r="D7079" s="164">
        <v>1</v>
      </c>
      <c r="E7079" s="7">
        <v>0</v>
      </c>
      <c r="F7079" s="7">
        <v>0</v>
      </c>
      <c r="G7079" s="7">
        <v>0</v>
      </c>
      <c r="H7079" s="7">
        <v>0</v>
      </c>
      <c r="I7079" s="7">
        <v>0</v>
      </c>
      <c r="J7079" s="7">
        <v>0</v>
      </c>
      <c r="K7079" s="7">
        <v>0</v>
      </c>
      <c r="L7079" s="164">
        <v>0</v>
      </c>
      <c r="M7079" s="16">
        <v>0</v>
      </c>
      <c r="N7079" s="13">
        <v>46228</v>
      </c>
    </row>
    <row r="7080" spans="1:14" x14ac:dyDescent="0.15">
      <c r="A7080" s="163" t="s">
        <v>433</v>
      </c>
      <c r="B7080" s="164">
        <v>10405</v>
      </c>
      <c r="C7080" s="163" t="s">
        <v>399</v>
      </c>
      <c r="D7080" s="164">
        <v>1</v>
      </c>
      <c r="E7080" s="7">
        <v>0</v>
      </c>
      <c r="F7080" s="7">
        <v>0</v>
      </c>
      <c r="G7080" s="7">
        <v>0</v>
      </c>
      <c r="H7080" s="7">
        <v>0</v>
      </c>
      <c r="I7080" s="7">
        <v>0</v>
      </c>
      <c r="J7080" s="7">
        <v>0</v>
      </c>
      <c r="K7080" s="7">
        <v>0</v>
      </c>
      <c r="L7080" s="164">
        <v>0</v>
      </c>
      <c r="M7080" s="16">
        <v>0</v>
      </c>
      <c r="N7080" s="13">
        <v>46228</v>
      </c>
    </row>
    <row r="7081" spans="1:14" x14ac:dyDescent="0.15">
      <c r="A7081" s="163" t="s">
        <v>472</v>
      </c>
      <c r="B7081" s="164">
        <v>10526</v>
      </c>
      <c r="C7081" s="163" t="s">
        <v>399</v>
      </c>
      <c r="D7081" s="164">
        <v>1</v>
      </c>
      <c r="E7081" s="7">
        <v>0</v>
      </c>
      <c r="F7081" s="7">
        <v>0</v>
      </c>
      <c r="G7081" s="7">
        <v>0</v>
      </c>
      <c r="H7081" s="7">
        <v>0</v>
      </c>
      <c r="I7081" s="7">
        <v>0</v>
      </c>
      <c r="J7081" s="7">
        <v>0</v>
      </c>
      <c r="K7081" s="7">
        <v>0</v>
      </c>
      <c r="L7081" s="164">
        <v>0</v>
      </c>
      <c r="M7081" s="16">
        <v>0</v>
      </c>
      <c r="N7081" s="13">
        <v>46228</v>
      </c>
    </row>
    <row r="7082" spans="1:14" x14ac:dyDescent="0.15">
      <c r="A7082" s="163" t="s">
        <v>429</v>
      </c>
      <c r="B7082" s="164">
        <v>10495</v>
      </c>
      <c r="C7082" s="163" t="s">
        <v>399</v>
      </c>
      <c r="D7082" s="164">
        <v>1</v>
      </c>
      <c r="E7082" s="7">
        <v>0</v>
      </c>
      <c r="F7082" s="7">
        <v>0</v>
      </c>
      <c r="G7082" s="7">
        <v>0</v>
      </c>
      <c r="H7082" s="7">
        <v>0</v>
      </c>
      <c r="I7082" s="7">
        <v>0</v>
      </c>
      <c r="J7082" s="7">
        <v>0</v>
      </c>
      <c r="K7082" s="7">
        <v>0</v>
      </c>
      <c r="L7082" s="164">
        <v>0</v>
      </c>
      <c r="M7082" s="16">
        <v>0</v>
      </c>
      <c r="N7082" s="13">
        <v>46228</v>
      </c>
    </row>
    <row r="7083" spans="1:14" x14ac:dyDescent="0.15">
      <c r="A7083" s="163" t="s">
        <v>985</v>
      </c>
      <c r="B7083" s="164">
        <v>10787</v>
      </c>
      <c r="C7083" s="163" t="s">
        <v>98</v>
      </c>
      <c r="D7083" s="164">
        <v>1</v>
      </c>
      <c r="E7083" s="7">
        <v>235</v>
      </c>
      <c r="F7083" s="7">
        <v>0</v>
      </c>
      <c r="G7083" s="7">
        <v>0</v>
      </c>
      <c r="H7083" s="7">
        <v>16.84</v>
      </c>
      <c r="I7083" s="7">
        <v>218.16</v>
      </c>
      <c r="J7083" s="7">
        <v>0</v>
      </c>
      <c r="K7083" s="7">
        <v>218.16</v>
      </c>
      <c r="L7083" s="164">
        <v>1</v>
      </c>
      <c r="M7083" s="16">
        <v>0</v>
      </c>
      <c r="N7083" s="13">
        <v>46229</v>
      </c>
    </row>
    <row r="7084" spans="1:14" x14ac:dyDescent="0.15">
      <c r="A7084" s="163" t="s">
        <v>957</v>
      </c>
      <c r="B7084" s="164">
        <v>10494</v>
      </c>
      <c r="C7084" s="163" t="s">
        <v>38</v>
      </c>
      <c r="D7084" s="164">
        <v>3</v>
      </c>
      <c r="E7084" s="7">
        <v>114</v>
      </c>
      <c r="F7084" s="7">
        <v>0</v>
      </c>
      <c r="G7084" s="7">
        <v>0</v>
      </c>
      <c r="H7084" s="7">
        <v>5.45</v>
      </c>
      <c r="I7084" s="7">
        <v>108.55</v>
      </c>
      <c r="J7084" s="7">
        <v>0</v>
      </c>
      <c r="K7084" s="7">
        <v>108.55</v>
      </c>
      <c r="L7084" s="164">
        <v>1</v>
      </c>
      <c r="M7084" s="16">
        <v>0</v>
      </c>
      <c r="N7084" s="13">
        <v>46229</v>
      </c>
    </row>
    <row r="7085" spans="1:14" x14ac:dyDescent="0.15">
      <c r="A7085" s="163" t="s">
        <v>479</v>
      </c>
      <c r="B7085" s="164">
        <v>10396</v>
      </c>
      <c r="C7085" s="163" t="s">
        <v>32</v>
      </c>
      <c r="D7085" s="164">
        <v>1</v>
      </c>
      <c r="E7085" s="7">
        <v>555</v>
      </c>
      <c r="F7085" s="7">
        <v>0</v>
      </c>
      <c r="G7085" s="7">
        <v>0</v>
      </c>
      <c r="H7085" s="7">
        <v>39.33</v>
      </c>
      <c r="I7085" s="7">
        <v>515.66999999999996</v>
      </c>
      <c r="J7085" s="7">
        <v>0</v>
      </c>
      <c r="K7085" s="7">
        <v>515.66999999999996</v>
      </c>
      <c r="L7085" s="164">
        <v>1</v>
      </c>
      <c r="M7085" s="16">
        <v>0</v>
      </c>
      <c r="N7085" s="13">
        <v>46229</v>
      </c>
    </row>
    <row r="7086" spans="1:14" x14ac:dyDescent="0.15">
      <c r="A7086" s="163" t="s">
        <v>537</v>
      </c>
      <c r="B7086" s="164">
        <v>10397</v>
      </c>
      <c r="C7086" s="163" t="s">
        <v>32</v>
      </c>
      <c r="D7086" s="164">
        <v>1</v>
      </c>
      <c r="E7086" s="7">
        <v>575</v>
      </c>
      <c r="F7086" s="7">
        <v>0</v>
      </c>
      <c r="G7086" s="7">
        <v>0</v>
      </c>
      <c r="H7086" s="7">
        <v>40.76</v>
      </c>
      <c r="I7086" s="7">
        <v>534.24</v>
      </c>
      <c r="J7086" s="7">
        <v>0</v>
      </c>
      <c r="K7086" s="7">
        <v>534.24</v>
      </c>
      <c r="L7086" s="164">
        <v>1</v>
      </c>
      <c r="M7086" s="16">
        <v>0</v>
      </c>
      <c r="N7086" s="13">
        <v>46229</v>
      </c>
    </row>
    <row r="7087" spans="1:14" x14ac:dyDescent="0.15">
      <c r="A7087" s="163" t="s">
        <v>596</v>
      </c>
      <c r="B7087" s="164">
        <v>10107</v>
      </c>
      <c r="C7087" s="163" t="s">
        <v>483</v>
      </c>
      <c r="D7087" s="164">
        <v>1</v>
      </c>
      <c r="E7087" s="7">
        <v>275</v>
      </c>
      <c r="F7087" s="7">
        <v>0</v>
      </c>
      <c r="G7087" s="7">
        <v>0</v>
      </c>
      <c r="H7087" s="7">
        <v>0</v>
      </c>
      <c r="I7087" s="7">
        <v>275</v>
      </c>
      <c r="J7087" s="7">
        <v>0</v>
      </c>
      <c r="K7087" s="7">
        <v>275</v>
      </c>
      <c r="L7087" s="164">
        <v>1</v>
      </c>
      <c r="M7087" s="16">
        <v>0</v>
      </c>
      <c r="N7087" s="13">
        <v>46229</v>
      </c>
    </row>
    <row r="7088" spans="1:14" x14ac:dyDescent="0.15">
      <c r="A7088" s="163" t="s">
        <v>521</v>
      </c>
      <c r="B7088" s="164">
        <v>10095</v>
      </c>
      <c r="C7088" s="163" t="s">
        <v>483</v>
      </c>
      <c r="D7088" s="164">
        <v>2</v>
      </c>
      <c r="E7088" s="7">
        <v>540</v>
      </c>
      <c r="F7088" s="7">
        <v>0</v>
      </c>
      <c r="G7088" s="7">
        <v>0</v>
      </c>
      <c r="H7088" s="7">
        <v>44.96</v>
      </c>
      <c r="I7088" s="7">
        <v>495.04</v>
      </c>
      <c r="J7088" s="7">
        <v>0</v>
      </c>
      <c r="K7088" s="7">
        <v>495.04</v>
      </c>
      <c r="L7088" s="164">
        <v>1</v>
      </c>
      <c r="M7088" s="16">
        <v>0</v>
      </c>
      <c r="N7088" s="13">
        <v>46229</v>
      </c>
    </row>
    <row r="7089" spans="1:14" x14ac:dyDescent="0.15">
      <c r="A7089" s="163" t="s">
        <v>487</v>
      </c>
      <c r="B7089" s="164">
        <v>10442</v>
      </c>
      <c r="C7089" s="163" t="s">
        <v>99</v>
      </c>
      <c r="D7089" s="164">
        <v>4</v>
      </c>
      <c r="E7089" s="7">
        <v>352</v>
      </c>
      <c r="F7089" s="7">
        <v>0</v>
      </c>
      <c r="G7089" s="7">
        <v>0</v>
      </c>
      <c r="H7089" s="7">
        <v>27.91</v>
      </c>
      <c r="I7089" s="7">
        <v>324.08999999999997</v>
      </c>
      <c r="J7089" s="7">
        <v>0</v>
      </c>
      <c r="K7089" s="7">
        <v>324.08999999999997</v>
      </c>
      <c r="L7089" s="164">
        <v>1</v>
      </c>
      <c r="M7089" s="16">
        <v>0</v>
      </c>
      <c r="N7089" s="13">
        <v>46229</v>
      </c>
    </row>
    <row r="7090" spans="1:14" x14ac:dyDescent="0.15">
      <c r="A7090" s="163" t="s">
        <v>488</v>
      </c>
      <c r="B7090" s="164">
        <v>10440</v>
      </c>
      <c r="C7090" s="163" t="s">
        <v>99</v>
      </c>
      <c r="D7090" s="164">
        <v>1</v>
      </c>
      <c r="E7090" s="7">
        <v>88</v>
      </c>
      <c r="F7090" s="7">
        <v>0</v>
      </c>
      <c r="G7090" s="7">
        <v>0</v>
      </c>
      <c r="H7090" s="7">
        <v>0</v>
      </c>
      <c r="I7090" s="7">
        <v>88</v>
      </c>
      <c r="J7090" s="7">
        <v>0</v>
      </c>
      <c r="K7090" s="7">
        <v>88</v>
      </c>
      <c r="L7090" s="164">
        <v>1</v>
      </c>
      <c r="M7090" s="16">
        <v>0</v>
      </c>
      <c r="N7090" s="13">
        <v>46229</v>
      </c>
    </row>
    <row r="7091" spans="1:14" x14ac:dyDescent="0.15">
      <c r="A7091" s="163" t="s">
        <v>751</v>
      </c>
      <c r="B7091" s="164">
        <v>10439</v>
      </c>
      <c r="C7091" s="163" t="s">
        <v>99</v>
      </c>
      <c r="D7091" s="164">
        <v>1</v>
      </c>
      <c r="E7091" s="7">
        <v>119</v>
      </c>
      <c r="F7091" s="7">
        <v>0</v>
      </c>
      <c r="G7091" s="7">
        <v>0</v>
      </c>
      <c r="H7091" s="7">
        <v>0</v>
      </c>
      <c r="I7091" s="7">
        <v>119</v>
      </c>
      <c r="J7091" s="7">
        <v>0</v>
      </c>
      <c r="K7091" s="7">
        <v>119</v>
      </c>
      <c r="L7091" s="164">
        <v>1</v>
      </c>
      <c r="M7091" s="16">
        <v>0</v>
      </c>
      <c r="N7091" s="13">
        <v>46229</v>
      </c>
    </row>
    <row r="7092" spans="1:14" x14ac:dyDescent="0.15">
      <c r="A7092" s="163" t="s">
        <v>542</v>
      </c>
      <c r="B7092" s="164">
        <v>10436</v>
      </c>
      <c r="C7092" s="163" t="s">
        <v>99</v>
      </c>
      <c r="D7092" s="164">
        <v>1</v>
      </c>
      <c r="E7092" s="7">
        <v>45</v>
      </c>
      <c r="F7092" s="7">
        <v>0</v>
      </c>
      <c r="G7092" s="7">
        <v>0</v>
      </c>
      <c r="H7092" s="7">
        <v>4.2300000000000004</v>
      </c>
      <c r="I7092" s="7">
        <v>40.770000000000003</v>
      </c>
      <c r="J7092" s="7">
        <v>0</v>
      </c>
      <c r="K7092" s="7">
        <v>40.770000000000003</v>
      </c>
      <c r="L7092" s="164">
        <v>1</v>
      </c>
      <c r="M7092" s="16">
        <v>0</v>
      </c>
      <c r="N7092" s="13">
        <v>46229</v>
      </c>
    </row>
    <row r="7093" spans="1:14" x14ac:dyDescent="0.15">
      <c r="A7093" s="163" t="s">
        <v>551</v>
      </c>
      <c r="B7093" s="164">
        <v>10437</v>
      </c>
      <c r="C7093" s="163" t="s">
        <v>99</v>
      </c>
      <c r="D7093" s="164">
        <v>1</v>
      </c>
      <c r="E7093" s="7">
        <v>110</v>
      </c>
      <c r="F7093" s="7">
        <v>0</v>
      </c>
      <c r="G7093" s="7">
        <v>0</v>
      </c>
      <c r="H7093" s="7">
        <v>0</v>
      </c>
      <c r="I7093" s="7">
        <v>110</v>
      </c>
      <c r="J7093" s="7">
        <v>0</v>
      </c>
      <c r="K7093" s="7">
        <v>110</v>
      </c>
      <c r="L7093" s="164">
        <v>1</v>
      </c>
      <c r="M7093" s="16">
        <v>0</v>
      </c>
      <c r="N7093" s="13">
        <v>46229</v>
      </c>
    </row>
    <row r="7094" spans="1:14" x14ac:dyDescent="0.15">
      <c r="A7094" s="163" t="s">
        <v>593</v>
      </c>
      <c r="B7094" s="164">
        <v>10438</v>
      </c>
      <c r="C7094" s="163" t="s">
        <v>99</v>
      </c>
      <c r="D7094" s="164">
        <v>2</v>
      </c>
      <c r="E7094" s="7">
        <v>236</v>
      </c>
      <c r="F7094" s="7">
        <v>0</v>
      </c>
      <c r="G7094" s="7">
        <v>0</v>
      </c>
      <c r="H7094" s="7">
        <v>9.34</v>
      </c>
      <c r="I7094" s="7">
        <v>226.66</v>
      </c>
      <c r="J7094" s="7">
        <v>0</v>
      </c>
      <c r="K7094" s="7">
        <v>226.66</v>
      </c>
      <c r="L7094" s="164">
        <v>1</v>
      </c>
      <c r="M7094" s="16">
        <v>0</v>
      </c>
      <c r="N7094" s="13">
        <v>46229</v>
      </c>
    </row>
    <row r="7095" spans="1:14" x14ac:dyDescent="0.15">
      <c r="A7095" s="163" t="s">
        <v>804</v>
      </c>
      <c r="B7095" s="164">
        <v>10009</v>
      </c>
      <c r="C7095" s="163" t="s">
        <v>98</v>
      </c>
      <c r="D7095" s="164">
        <v>1</v>
      </c>
      <c r="E7095" s="7">
        <v>59</v>
      </c>
      <c r="F7095" s="7">
        <v>0</v>
      </c>
      <c r="G7095" s="7">
        <v>0</v>
      </c>
      <c r="H7095" s="7">
        <v>4.67</v>
      </c>
      <c r="I7095" s="7">
        <v>54.33</v>
      </c>
      <c r="J7095" s="7">
        <v>0</v>
      </c>
      <c r="K7095" s="7">
        <v>54.33</v>
      </c>
      <c r="L7095" s="164">
        <v>1</v>
      </c>
      <c r="M7095" s="16">
        <v>0</v>
      </c>
      <c r="N7095" s="13">
        <v>46229</v>
      </c>
    </row>
    <row r="7096" spans="1:14" x14ac:dyDescent="0.15">
      <c r="A7096" s="163" t="s">
        <v>552</v>
      </c>
      <c r="B7096" s="164">
        <v>10211</v>
      </c>
      <c r="C7096" s="163" t="s">
        <v>491</v>
      </c>
      <c r="D7096" s="164">
        <v>1</v>
      </c>
      <c r="E7096" s="7">
        <v>285</v>
      </c>
      <c r="F7096" s="7">
        <v>0</v>
      </c>
      <c r="G7096" s="7">
        <v>0</v>
      </c>
      <c r="H7096" s="7">
        <v>22.55</v>
      </c>
      <c r="I7096" s="7">
        <v>262.45</v>
      </c>
      <c r="J7096" s="7">
        <v>0</v>
      </c>
      <c r="K7096" s="7">
        <v>262.45</v>
      </c>
      <c r="L7096" s="164">
        <v>1</v>
      </c>
      <c r="M7096" s="16">
        <v>0</v>
      </c>
      <c r="N7096" s="13">
        <v>46229</v>
      </c>
    </row>
    <row r="7097" spans="1:14" x14ac:dyDescent="0.15">
      <c r="A7097" s="163" t="s">
        <v>752</v>
      </c>
      <c r="B7097" s="164">
        <v>10669</v>
      </c>
      <c r="C7097" s="163" t="s">
        <v>462</v>
      </c>
      <c r="D7097" s="164">
        <v>1</v>
      </c>
      <c r="E7097" s="7">
        <v>345</v>
      </c>
      <c r="F7097" s="7">
        <v>0</v>
      </c>
      <c r="G7097" s="7">
        <v>0</v>
      </c>
      <c r="H7097" s="7">
        <v>0</v>
      </c>
      <c r="I7097" s="7">
        <v>345</v>
      </c>
      <c r="J7097" s="7">
        <v>0</v>
      </c>
      <c r="K7097" s="7">
        <v>345</v>
      </c>
      <c r="L7097" s="164">
        <v>1</v>
      </c>
      <c r="M7097" s="16">
        <v>0</v>
      </c>
      <c r="N7097" s="13">
        <v>46229</v>
      </c>
    </row>
    <row r="7098" spans="1:14" x14ac:dyDescent="0.15">
      <c r="A7098" s="163" t="s">
        <v>493</v>
      </c>
      <c r="B7098" s="164">
        <v>10264</v>
      </c>
      <c r="C7098" s="163" t="s">
        <v>9</v>
      </c>
      <c r="D7098" s="164">
        <v>3</v>
      </c>
      <c r="E7098" s="7">
        <v>570</v>
      </c>
      <c r="F7098" s="7">
        <v>0</v>
      </c>
      <c r="G7098" s="7">
        <v>0</v>
      </c>
      <c r="H7098" s="7">
        <v>17.87</v>
      </c>
      <c r="I7098" s="7">
        <v>552.13</v>
      </c>
      <c r="J7098" s="7">
        <v>0</v>
      </c>
      <c r="K7098" s="7">
        <v>552.13</v>
      </c>
      <c r="L7098" s="164">
        <v>1</v>
      </c>
      <c r="M7098" s="16">
        <v>0</v>
      </c>
      <c r="N7098" s="13">
        <v>46229</v>
      </c>
    </row>
    <row r="7099" spans="1:14" x14ac:dyDescent="0.15">
      <c r="A7099" s="163" t="s">
        <v>557</v>
      </c>
      <c r="B7099" s="164">
        <v>10368</v>
      </c>
      <c r="C7099" s="163" t="s">
        <v>9</v>
      </c>
      <c r="D7099" s="164">
        <v>1</v>
      </c>
      <c r="E7099" s="7">
        <v>265</v>
      </c>
      <c r="F7099" s="7">
        <v>0</v>
      </c>
      <c r="G7099" s="7">
        <v>0</v>
      </c>
      <c r="H7099" s="7">
        <v>18.98</v>
      </c>
      <c r="I7099" s="7">
        <v>246.02</v>
      </c>
      <c r="J7099" s="7">
        <v>0</v>
      </c>
      <c r="K7099" s="7">
        <v>246.02</v>
      </c>
      <c r="L7099" s="164">
        <v>1</v>
      </c>
      <c r="M7099" s="16">
        <v>0</v>
      </c>
      <c r="N7099" s="13">
        <v>46229</v>
      </c>
    </row>
    <row r="7100" spans="1:14" x14ac:dyDescent="0.15">
      <c r="A7100" s="163" t="s">
        <v>587</v>
      </c>
      <c r="B7100" s="164">
        <v>10381</v>
      </c>
      <c r="C7100" s="163" t="s">
        <v>9</v>
      </c>
      <c r="D7100" s="164">
        <v>1</v>
      </c>
      <c r="E7100" s="7">
        <v>225</v>
      </c>
      <c r="F7100" s="7">
        <v>0</v>
      </c>
      <c r="G7100" s="7">
        <v>0</v>
      </c>
      <c r="H7100" s="7">
        <v>16.14</v>
      </c>
      <c r="I7100" s="7">
        <v>208.86</v>
      </c>
      <c r="J7100" s="7">
        <v>0</v>
      </c>
      <c r="K7100" s="7">
        <v>208.86</v>
      </c>
      <c r="L7100" s="164">
        <v>1</v>
      </c>
      <c r="M7100" s="16">
        <v>0</v>
      </c>
      <c r="N7100" s="13">
        <v>46229</v>
      </c>
    </row>
    <row r="7101" spans="1:14" x14ac:dyDescent="0.15">
      <c r="A7101" s="163" t="s">
        <v>507</v>
      </c>
      <c r="B7101" s="164">
        <v>10373</v>
      </c>
      <c r="C7101" s="163" t="s">
        <v>9</v>
      </c>
      <c r="D7101" s="164">
        <v>1</v>
      </c>
      <c r="E7101" s="7">
        <v>275</v>
      </c>
      <c r="F7101" s="7">
        <v>0</v>
      </c>
      <c r="G7101" s="7">
        <v>0</v>
      </c>
      <c r="H7101" s="7">
        <v>25.87</v>
      </c>
      <c r="I7101" s="7">
        <v>249.13</v>
      </c>
      <c r="J7101" s="7">
        <v>0</v>
      </c>
      <c r="K7101" s="7">
        <v>249.13</v>
      </c>
      <c r="L7101" s="164">
        <v>1</v>
      </c>
      <c r="M7101" s="16">
        <v>0</v>
      </c>
      <c r="N7101" s="13">
        <v>46229</v>
      </c>
    </row>
    <row r="7102" spans="1:14" x14ac:dyDescent="0.15">
      <c r="A7102" s="163" t="s">
        <v>526</v>
      </c>
      <c r="B7102" s="164">
        <v>10363</v>
      </c>
      <c r="C7102" s="163" t="s">
        <v>9</v>
      </c>
      <c r="D7102" s="164">
        <v>1</v>
      </c>
      <c r="E7102" s="7">
        <v>265</v>
      </c>
      <c r="F7102" s="7">
        <v>0</v>
      </c>
      <c r="G7102" s="7">
        <v>0</v>
      </c>
      <c r="H7102" s="7">
        <v>18.989999999999998</v>
      </c>
      <c r="I7102" s="7">
        <v>246.01</v>
      </c>
      <c r="J7102" s="7">
        <v>0</v>
      </c>
      <c r="K7102" s="7">
        <v>246.01</v>
      </c>
      <c r="L7102" s="164">
        <v>1</v>
      </c>
      <c r="M7102" s="16">
        <v>0</v>
      </c>
      <c r="N7102" s="13">
        <v>46229</v>
      </c>
    </row>
    <row r="7103" spans="1:14" x14ac:dyDescent="0.15">
      <c r="A7103" s="163" t="s">
        <v>508</v>
      </c>
      <c r="B7103" s="164">
        <v>10370</v>
      </c>
      <c r="C7103" s="163" t="s">
        <v>9</v>
      </c>
      <c r="D7103" s="164">
        <v>1</v>
      </c>
      <c r="E7103" s="7">
        <v>310</v>
      </c>
      <c r="F7103" s="7">
        <v>0</v>
      </c>
      <c r="G7103" s="7">
        <v>0</v>
      </c>
      <c r="H7103" s="7">
        <v>0</v>
      </c>
      <c r="I7103" s="7">
        <v>310</v>
      </c>
      <c r="J7103" s="7">
        <v>0</v>
      </c>
      <c r="K7103" s="7">
        <v>310</v>
      </c>
      <c r="L7103" s="164">
        <v>1</v>
      </c>
      <c r="M7103" s="16">
        <v>0</v>
      </c>
      <c r="N7103" s="13">
        <v>46229</v>
      </c>
    </row>
    <row r="7104" spans="1:14" x14ac:dyDescent="0.15">
      <c r="A7104" s="163" t="s">
        <v>509</v>
      </c>
      <c r="B7104" s="164">
        <v>10364</v>
      </c>
      <c r="C7104" s="163" t="s">
        <v>9</v>
      </c>
      <c r="D7104" s="164">
        <v>2</v>
      </c>
      <c r="E7104" s="7">
        <v>660</v>
      </c>
      <c r="F7104" s="7">
        <v>0</v>
      </c>
      <c r="G7104" s="7">
        <v>0</v>
      </c>
      <c r="H7104" s="7">
        <v>54.42</v>
      </c>
      <c r="I7104" s="7">
        <v>605.58000000000004</v>
      </c>
      <c r="J7104" s="7">
        <v>0</v>
      </c>
      <c r="K7104" s="7">
        <v>605.58000000000004</v>
      </c>
      <c r="L7104" s="164">
        <v>1</v>
      </c>
      <c r="M7104" s="16">
        <v>0</v>
      </c>
      <c r="N7104" s="13">
        <v>46229</v>
      </c>
    </row>
    <row r="7105" spans="1:14" x14ac:dyDescent="0.15">
      <c r="A7105" s="163" t="s">
        <v>769</v>
      </c>
      <c r="B7105" s="164">
        <v>10482</v>
      </c>
      <c r="C7105" s="163" t="s">
        <v>77</v>
      </c>
      <c r="D7105" s="164">
        <v>1</v>
      </c>
      <c r="E7105" s="7">
        <v>1060</v>
      </c>
      <c r="F7105" s="7">
        <v>0</v>
      </c>
      <c r="G7105" s="7">
        <v>0</v>
      </c>
      <c r="H7105" s="7">
        <v>0</v>
      </c>
      <c r="I7105" s="7">
        <v>1060</v>
      </c>
      <c r="J7105" s="7">
        <v>0</v>
      </c>
      <c r="K7105" s="7">
        <v>1060</v>
      </c>
      <c r="L7105" s="164">
        <v>1</v>
      </c>
      <c r="M7105" s="16">
        <v>0</v>
      </c>
      <c r="N7105" s="13">
        <v>46229</v>
      </c>
    </row>
    <row r="7106" spans="1:14" x14ac:dyDescent="0.15">
      <c r="A7106" s="163" t="s">
        <v>951</v>
      </c>
      <c r="B7106" s="164">
        <v>10754</v>
      </c>
      <c r="C7106" s="163" t="s">
        <v>948</v>
      </c>
      <c r="D7106" s="164">
        <v>1</v>
      </c>
      <c r="E7106" s="7">
        <v>209</v>
      </c>
      <c r="F7106" s="7">
        <v>0</v>
      </c>
      <c r="G7106" s="7">
        <v>0</v>
      </c>
      <c r="H7106" s="7">
        <v>14.99</v>
      </c>
      <c r="I7106" s="7">
        <v>194.01</v>
      </c>
      <c r="J7106" s="7">
        <v>0</v>
      </c>
      <c r="K7106" s="7">
        <v>194.01</v>
      </c>
      <c r="L7106" s="164">
        <v>1</v>
      </c>
      <c r="M7106" s="16">
        <v>0</v>
      </c>
      <c r="N7106" s="13">
        <v>46229</v>
      </c>
    </row>
    <row r="7107" spans="1:14" x14ac:dyDescent="0.15">
      <c r="A7107" s="163" t="s">
        <v>953</v>
      </c>
      <c r="B7107" s="164">
        <v>10632</v>
      </c>
      <c r="C7107" s="163" t="s">
        <v>948</v>
      </c>
      <c r="D7107" s="164">
        <v>1</v>
      </c>
      <c r="E7107" s="7">
        <v>159</v>
      </c>
      <c r="F7107" s="7">
        <v>0</v>
      </c>
      <c r="G7107" s="7">
        <v>0</v>
      </c>
      <c r="H7107" s="7">
        <v>0</v>
      </c>
      <c r="I7107" s="7">
        <v>159</v>
      </c>
      <c r="J7107" s="7">
        <v>0</v>
      </c>
      <c r="K7107" s="7">
        <v>159</v>
      </c>
      <c r="L7107" s="164">
        <v>1</v>
      </c>
      <c r="M7107" s="16">
        <v>0</v>
      </c>
      <c r="N7107" s="13">
        <v>46229</v>
      </c>
    </row>
    <row r="7108" spans="1:14" x14ac:dyDescent="0.15">
      <c r="A7108" s="163" t="s">
        <v>495</v>
      </c>
      <c r="B7108" s="164">
        <v>10354</v>
      </c>
      <c r="C7108" s="163" t="s">
        <v>19</v>
      </c>
      <c r="D7108" s="164">
        <v>2</v>
      </c>
      <c r="E7108" s="7">
        <v>700</v>
      </c>
      <c r="F7108" s="7">
        <v>0</v>
      </c>
      <c r="G7108" s="7">
        <v>0</v>
      </c>
      <c r="H7108" s="7">
        <v>25.09</v>
      </c>
      <c r="I7108" s="7">
        <v>674.91</v>
      </c>
      <c r="J7108" s="7">
        <v>0</v>
      </c>
      <c r="K7108" s="7">
        <v>674.91</v>
      </c>
      <c r="L7108" s="164">
        <v>1</v>
      </c>
      <c r="M7108" s="16">
        <v>0</v>
      </c>
      <c r="N7108" s="13">
        <v>46229</v>
      </c>
    </row>
    <row r="7109" spans="1:14" x14ac:dyDescent="0.15">
      <c r="A7109" s="163" t="s">
        <v>510</v>
      </c>
      <c r="B7109" s="164">
        <v>10043</v>
      </c>
      <c r="C7109" s="163" t="s">
        <v>19</v>
      </c>
      <c r="D7109" s="164">
        <v>1</v>
      </c>
      <c r="E7109" s="7">
        <v>310</v>
      </c>
      <c r="F7109" s="7">
        <v>0</v>
      </c>
      <c r="G7109" s="7">
        <v>0</v>
      </c>
      <c r="H7109" s="7">
        <v>22.22</v>
      </c>
      <c r="I7109" s="7">
        <v>287.77999999999997</v>
      </c>
      <c r="J7109" s="7">
        <v>0</v>
      </c>
      <c r="K7109" s="7">
        <v>287.77999999999997</v>
      </c>
      <c r="L7109" s="164">
        <v>1</v>
      </c>
      <c r="M7109" s="16">
        <v>0</v>
      </c>
      <c r="N7109" s="13">
        <v>46229</v>
      </c>
    </row>
    <row r="7110" spans="1:14" x14ac:dyDescent="0.15">
      <c r="A7110" s="163" t="s">
        <v>496</v>
      </c>
      <c r="B7110" s="164">
        <v>10360</v>
      </c>
      <c r="C7110" s="163" t="s">
        <v>19</v>
      </c>
      <c r="D7110" s="164">
        <v>1</v>
      </c>
      <c r="E7110" s="7">
        <v>385</v>
      </c>
      <c r="F7110" s="7">
        <v>0</v>
      </c>
      <c r="G7110" s="7">
        <v>0</v>
      </c>
      <c r="H7110" s="7">
        <v>0</v>
      </c>
      <c r="I7110" s="7">
        <v>385</v>
      </c>
      <c r="J7110" s="7">
        <v>0</v>
      </c>
      <c r="K7110" s="7">
        <v>385</v>
      </c>
      <c r="L7110" s="164">
        <v>1</v>
      </c>
      <c r="M7110" s="16">
        <v>0</v>
      </c>
      <c r="N7110" s="13">
        <v>46229</v>
      </c>
    </row>
    <row r="7111" spans="1:14" x14ac:dyDescent="0.15">
      <c r="A7111" s="163" t="s">
        <v>511</v>
      </c>
      <c r="B7111" s="164">
        <v>10227</v>
      </c>
      <c r="C7111" s="163" t="s">
        <v>19</v>
      </c>
      <c r="D7111" s="164">
        <v>1</v>
      </c>
      <c r="E7111" s="7">
        <v>385</v>
      </c>
      <c r="F7111" s="7">
        <v>0</v>
      </c>
      <c r="G7111" s="7">
        <v>0</v>
      </c>
      <c r="H7111" s="7">
        <v>0</v>
      </c>
      <c r="I7111" s="7">
        <v>385</v>
      </c>
      <c r="J7111" s="7">
        <v>0</v>
      </c>
      <c r="K7111" s="7">
        <v>385</v>
      </c>
      <c r="L7111" s="164">
        <v>1</v>
      </c>
      <c r="M7111" s="16">
        <v>0</v>
      </c>
      <c r="N7111" s="13">
        <v>46229</v>
      </c>
    </row>
    <row r="7112" spans="1:14" x14ac:dyDescent="0.15">
      <c r="A7112" s="163" t="s">
        <v>498</v>
      </c>
      <c r="B7112" s="164">
        <v>10356</v>
      </c>
      <c r="C7112" s="163" t="s">
        <v>19</v>
      </c>
      <c r="D7112" s="164">
        <v>3</v>
      </c>
      <c r="E7112" s="7">
        <v>1080</v>
      </c>
      <c r="F7112" s="7">
        <v>0</v>
      </c>
      <c r="G7112" s="7">
        <v>0</v>
      </c>
      <c r="H7112" s="7">
        <v>54</v>
      </c>
      <c r="I7112" s="7">
        <v>1026</v>
      </c>
      <c r="J7112" s="7">
        <v>0</v>
      </c>
      <c r="K7112" s="7">
        <v>1026</v>
      </c>
      <c r="L7112" s="164">
        <v>1</v>
      </c>
      <c r="M7112" s="16">
        <v>0</v>
      </c>
      <c r="N7112" s="13">
        <v>46229</v>
      </c>
    </row>
    <row r="7113" spans="1:14" x14ac:dyDescent="0.15">
      <c r="A7113" s="163" t="s">
        <v>512</v>
      </c>
      <c r="B7113" s="164">
        <v>10427</v>
      </c>
      <c r="C7113" s="163" t="s">
        <v>12</v>
      </c>
      <c r="D7113" s="164">
        <v>1</v>
      </c>
      <c r="E7113" s="7">
        <v>389</v>
      </c>
      <c r="F7113" s="7">
        <v>0</v>
      </c>
      <c r="G7113" s="7">
        <v>0</v>
      </c>
      <c r="H7113" s="7">
        <v>32.39</v>
      </c>
      <c r="I7113" s="7">
        <v>356.61</v>
      </c>
      <c r="J7113" s="7">
        <v>0</v>
      </c>
      <c r="K7113" s="7">
        <v>356.61</v>
      </c>
      <c r="L7113" s="164">
        <v>1</v>
      </c>
      <c r="M7113" s="16">
        <v>0</v>
      </c>
      <c r="N7113" s="13">
        <v>46229</v>
      </c>
    </row>
    <row r="7114" spans="1:14" x14ac:dyDescent="0.15">
      <c r="A7114" s="163" t="s">
        <v>867</v>
      </c>
      <c r="B7114" s="164">
        <v>10743</v>
      </c>
      <c r="C7114" s="163" t="s">
        <v>462</v>
      </c>
      <c r="D7114" s="164">
        <v>1</v>
      </c>
      <c r="E7114" s="7">
        <v>30</v>
      </c>
      <c r="F7114" s="7">
        <v>0</v>
      </c>
      <c r="G7114" s="7">
        <v>0</v>
      </c>
      <c r="H7114" s="7">
        <v>0</v>
      </c>
      <c r="I7114" s="7">
        <v>30</v>
      </c>
      <c r="J7114" s="7">
        <v>0</v>
      </c>
      <c r="K7114" s="7">
        <v>30</v>
      </c>
      <c r="L7114" s="164">
        <v>1</v>
      </c>
      <c r="M7114" s="16">
        <v>0</v>
      </c>
      <c r="N7114" s="13">
        <v>46229</v>
      </c>
    </row>
    <row r="7115" spans="1:14" x14ac:dyDescent="0.15">
      <c r="A7115" s="163" t="s">
        <v>991</v>
      </c>
      <c r="B7115" s="164">
        <v>10767</v>
      </c>
      <c r="C7115" s="163" t="s">
        <v>462</v>
      </c>
      <c r="D7115" s="164">
        <v>1</v>
      </c>
      <c r="E7115" s="7">
        <v>320</v>
      </c>
      <c r="F7115" s="7">
        <v>0</v>
      </c>
      <c r="G7115" s="7">
        <v>0</v>
      </c>
      <c r="H7115" s="7">
        <v>0</v>
      </c>
      <c r="I7115" s="7">
        <v>320</v>
      </c>
      <c r="J7115" s="7">
        <v>0</v>
      </c>
      <c r="K7115" s="7">
        <v>320</v>
      </c>
      <c r="L7115" s="164">
        <v>1</v>
      </c>
      <c r="M7115" s="16">
        <v>0</v>
      </c>
      <c r="N7115" s="13">
        <v>46229</v>
      </c>
    </row>
    <row r="7116" spans="1:14" x14ac:dyDescent="0.15">
      <c r="A7116" s="163" t="s">
        <v>105</v>
      </c>
      <c r="B7116" s="164">
        <v>10875</v>
      </c>
      <c r="C7116" s="163" t="s">
        <v>948</v>
      </c>
      <c r="D7116" s="164">
        <v>1</v>
      </c>
      <c r="E7116" s="7">
        <v>289</v>
      </c>
      <c r="F7116" s="7">
        <v>0</v>
      </c>
      <c r="G7116" s="7">
        <v>0</v>
      </c>
      <c r="H7116" s="7">
        <v>0</v>
      </c>
      <c r="I7116" s="7">
        <v>289</v>
      </c>
      <c r="J7116" s="7">
        <v>0</v>
      </c>
      <c r="K7116" s="7">
        <v>289</v>
      </c>
      <c r="L7116" s="164">
        <v>1</v>
      </c>
      <c r="M7116" s="16">
        <v>0</v>
      </c>
      <c r="N7116" s="13">
        <v>46229</v>
      </c>
    </row>
    <row r="7117" spans="1:14" x14ac:dyDescent="0.15">
      <c r="A7117" s="163" t="s">
        <v>957</v>
      </c>
      <c r="B7117" s="164">
        <v>10494</v>
      </c>
      <c r="C7117" s="163" t="s">
        <v>38</v>
      </c>
      <c r="D7117" s="164">
        <v>1</v>
      </c>
      <c r="E7117" s="7">
        <v>38</v>
      </c>
      <c r="F7117" s="7">
        <v>0</v>
      </c>
      <c r="G7117" s="7">
        <v>0</v>
      </c>
      <c r="H7117" s="7">
        <v>0</v>
      </c>
      <c r="I7117" s="7">
        <v>38</v>
      </c>
      <c r="J7117" s="7">
        <v>0</v>
      </c>
      <c r="K7117" s="7">
        <v>38</v>
      </c>
      <c r="L7117" s="164">
        <v>1</v>
      </c>
      <c r="M7117" s="16">
        <v>0</v>
      </c>
      <c r="N7117" s="13">
        <v>46230</v>
      </c>
    </row>
    <row r="7118" spans="1:14" x14ac:dyDescent="0.15">
      <c r="A7118" s="163" t="s">
        <v>478</v>
      </c>
      <c r="B7118" s="164">
        <v>10461</v>
      </c>
      <c r="C7118" s="163" t="s">
        <v>38</v>
      </c>
      <c r="D7118" s="164">
        <v>1</v>
      </c>
      <c r="E7118" s="7">
        <v>295</v>
      </c>
      <c r="F7118" s="7">
        <v>0</v>
      </c>
      <c r="G7118" s="7">
        <v>0</v>
      </c>
      <c r="H7118" s="7">
        <v>29.5</v>
      </c>
      <c r="I7118" s="7">
        <v>265.5</v>
      </c>
      <c r="J7118" s="7">
        <v>0</v>
      </c>
      <c r="K7118" s="7">
        <v>265.5</v>
      </c>
      <c r="L7118" s="164">
        <v>1</v>
      </c>
      <c r="M7118" s="16">
        <v>0</v>
      </c>
      <c r="N7118" s="13">
        <v>46230</v>
      </c>
    </row>
    <row r="7119" spans="1:14" x14ac:dyDescent="0.15">
      <c r="A7119" s="163" t="s">
        <v>514</v>
      </c>
      <c r="B7119" s="164">
        <v>10398</v>
      </c>
      <c r="C7119" s="163" t="s">
        <v>32</v>
      </c>
      <c r="D7119" s="164">
        <v>1</v>
      </c>
      <c r="E7119" s="7">
        <v>625</v>
      </c>
      <c r="F7119" s="7">
        <v>0</v>
      </c>
      <c r="G7119" s="7">
        <v>0</v>
      </c>
      <c r="H7119" s="7">
        <v>0</v>
      </c>
      <c r="I7119" s="7">
        <v>625</v>
      </c>
      <c r="J7119" s="7">
        <v>0</v>
      </c>
      <c r="K7119" s="7">
        <v>625</v>
      </c>
      <c r="L7119" s="164">
        <v>1</v>
      </c>
      <c r="M7119" s="16">
        <v>0</v>
      </c>
      <c r="N7119" s="13">
        <v>46230</v>
      </c>
    </row>
    <row r="7120" spans="1:14" x14ac:dyDescent="0.15">
      <c r="A7120" s="163" t="s">
        <v>488</v>
      </c>
      <c r="B7120" s="164">
        <v>10440</v>
      </c>
      <c r="C7120" s="163" t="s">
        <v>99</v>
      </c>
      <c r="D7120" s="164">
        <v>1</v>
      </c>
      <c r="E7120" s="7">
        <v>88</v>
      </c>
      <c r="F7120" s="7">
        <v>0</v>
      </c>
      <c r="G7120" s="7">
        <v>0</v>
      </c>
      <c r="H7120" s="7">
        <v>0</v>
      </c>
      <c r="I7120" s="7">
        <v>88</v>
      </c>
      <c r="J7120" s="7">
        <v>0</v>
      </c>
      <c r="K7120" s="7">
        <v>88</v>
      </c>
      <c r="L7120" s="164">
        <v>1</v>
      </c>
      <c r="M7120" s="16">
        <v>0</v>
      </c>
      <c r="N7120" s="13">
        <v>46230</v>
      </c>
    </row>
    <row r="7121" spans="1:14" x14ac:dyDescent="0.15">
      <c r="A7121" s="163" t="s">
        <v>626</v>
      </c>
      <c r="B7121" s="164">
        <v>10471</v>
      </c>
      <c r="C7121" s="163" t="s">
        <v>5</v>
      </c>
      <c r="D7121" s="164">
        <v>1</v>
      </c>
      <c r="E7121" s="7">
        <v>525</v>
      </c>
      <c r="F7121" s="7">
        <v>0</v>
      </c>
      <c r="G7121" s="7">
        <v>0</v>
      </c>
      <c r="H7121" s="7">
        <v>0</v>
      </c>
      <c r="I7121" s="7">
        <v>525</v>
      </c>
      <c r="J7121" s="7">
        <v>0</v>
      </c>
      <c r="K7121" s="7">
        <v>525</v>
      </c>
      <c r="L7121" s="164">
        <v>1</v>
      </c>
      <c r="M7121" s="16">
        <v>0</v>
      </c>
      <c r="N7121" s="13">
        <v>46230</v>
      </c>
    </row>
    <row r="7122" spans="1:14" x14ac:dyDescent="0.15">
      <c r="A7122" s="163" t="s">
        <v>506</v>
      </c>
      <c r="B7122" s="164">
        <v>10221</v>
      </c>
      <c r="C7122" s="163" t="s">
        <v>491</v>
      </c>
      <c r="D7122" s="164">
        <v>1</v>
      </c>
      <c r="E7122" s="7">
        <v>280</v>
      </c>
      <c r="F7122" s="7">
        <v>0</v>
      </c>
      <c r="G7122" s="7">
        <v>0</v>
      </c>
      <c r="H7122" s="7">
        <v>0</v>
      </c>
      <c r="I7122" s="7">
        <v>280</v>
      </c>
      <c r="J7122" s="7">
        <v>0</v>
      </c>
      <c r="K7122" s="7">
        <v>280</v>
      </c>
      <c r="L7122" s="164">
        <v>1</v>
      </c>
      <c r="M7122" s="16">
        <v>0</v>
      </c>
      <c r="N7122" s="13">
        <v>46230</v>
      </c>
    </row>
    <row r="7123" spans="1:14" x14ac:dyDescent="0.15">
      <c r="A7123" s="163" t="s">
        <v>490</v>
      </c>
      <c r="B7123" s="164">
        <v>10223</v>
      </c>
      <c r="C7123" s="163" t="s">
        <v>491</v>
      </c>
      <c r="D7123" s="164">
        <v>1</v>
      </c>
      <c r="E7123" s="7">
        <v>310</v>
      </c>
      <c r="F7123" s="7">
        <v>0</v>
      </c>
      <c r="G7123" s="7">
        <v>0</v>
      </c>
      <c r="H7123" s="7">
        <v>0</v>
      </c>
      <c r="I7123" s="7">
        <v>310</v>
      </c>
      <c r="J7123" s="7">
        <v>0</v>
      </c>
      <c r="K7123" s="7">
        <v>310</v>
      </c>
      <c r="L7123" s="164">
        <v>1</v>
      </c>
      <c r="M7123" s="16">
        <v>0</v>
      </c>
      <c r="N7123" s="13">
        <v>46230</v>
      </c>
    </row>
    <row r="7124" spans="1:14" x14ac:dyDescent="0.15">
      <c r="A7124" s="163" t="s">
        <v>493</v>
      </c>
      <c r="B7124" s="164">
        <v>10264</v>
      </c>
      <c r="C7124" s="163" t="s">
        <v>9</v>
      </c>
      <c r="D7124" s="164">
        <v>3</v>
      </c>
      <c r="E7124" s="7">
        <v>570</v>
      </c>
      <c r="F7124" s="7">
        <v>0</v>
      </c>
      <c r="G7124" s="7">
        <v>0</v>
      </c>
      <c r="H7124" s="7">
        <v>0</v>
      </c>
      <c r="I7124" s="7">
        <v>570</v>
      </c>
      <c r="J7124" s="7">
        <v>0</v>
      </c>
      <c r="K7124" s="7">
        <v>570</v>
      </c>
      <c r="L7124" s="164">
        <v>1</v>
      </c>
      <c r="M7124" s="16">
        <v>0</v>
      </c>
      <c r="N7124" s="13">
        <v>46230</v>
      </c>
    </row>
    <row r="7125" spans="1:14" x14ac:dyDescent="0.15">
      <c r="A7125" s="163" t="s">
        <v>507</v>
      </c>
      <c r="B7125" s="164">
        <v>10373</v>
      </c>
      <c r="C7125" s="163" t="s">
        <v>9</v>
      </c>
      <c r="D7125" s="164">
        <v>2</v>
      </c>
      <c r="E7125" s="7">
        <v>550</v>
      </c>
      <c r="F7125" s="7">
        <v>0</v>
      </c>
      <c r="G7125" s="7">
        <v>0</v>
      </c>
      <c r="H7125" s="7">
        <v>27.5</v>
      </c>
      <c r="I7125" s="7">
        <v>522.5</v>
      </c>
      <c r="J7125" s="7">
        <v>0</v>
      </c>
      <c r="K7125" s="7">
        <v>522.5</v>
      </c>
      <c r="L7125" s="164">
        <v>1</v>
      </c>
      <c r="M7125" s="16">
        <v>0</v>
      </c>
      <c r="N7125" s="13">
        <v>46230</v>
      </c>
    </row>
    <row r="7126" spans="1:14" x14ac:dyDescent="0.15">
      <c r="A7126" s="163" t="s">
        <v>955</v>
      </c>
      <c r="B7126" s="164">
        <v>10749</v>
      </c>
      <c r="C7126" s="163" t="s">
        <v>948</v>
      </c>
      <c r="D7126" s="164">
        <v>1</v>
      </c>
      <c r="E7126" s="7">
        <v>179</v>
      </c>
      <c r="F7126" s="7">
        <v>0</v>
      </c>
      <c r="G7126" s="7">
        <v>0</v>
      </c>
      <c r="H7126" s="7">
        <v>0</v>
      </c>
      <c r="I7126" s="7">
        <v>179</v>
      </c>
      <c r="J7126" s="7">
        <v>0</v>
      </c>
      <c r="K7126" s="7">
        <v>179</v>
      </c>
      <c r="L7126" s="164">
        <v>1</v>
      </c>
      <c r="M7126" s="16">
        <v>0</v>
      </c>
      <c r="N7126" s="13">
        <v>46230</v>
      </c>
    </row>
    <row r="7127" spans="1:14" x14ac:dyDescent="0.15">
      <c r="A7127" s="163" t="s">
        <v>947</v>
      </c>
      <c r="B7127" s="164">
        <v>10923</v>
      </c>
      <c r="C7127" s="163" t="s">
        <v>948</v>
      </c>
      <c r="D7127" s="164">
        <v>1</v>
      </c>
      <c r="E7127" s="7">
        <v>159</v>
      </c>
      <c r="F7127" s="7">
        <v>0</v>
      </c>
      <c r="G7127" s="7">
        <v>0</v>
      </c>
      <c r="H7127" s="7">
        <v>0</v>
      </c>
      <c r="I7127" s="7">
        <v>159</v>
      </c>
      <c r="J7127" s="7">
        <v>0</v>
      </c>
      <c r="K7127" s="7">
        <v>159</v>
      </c>
      <c r="L7127" s="164">
        <v>1</v>
      </c>
      <c r="M7127" s="16">
        <v>0</v>
      </c>
      <c r="N7127" s="13">
        <v>46230</v>
      </c>
    </row>
    <row r="7128" spans="1:14" x14ac:dyDescent="0.15">
      <c r="A7128" s="163" t="s">
        <v>949</v>
      </c>
      <c r="B7128" s="164">
        <v>10633</v>
      </c>
      <c r="C7128" s="163" t="s">
        <v>948</v>
      </c>
      <c r="D7128" s="164">
        <v>1</v>
      </c>
      <c r="E7128" s="7">
        <v>159</v>
      </c>
      <c r="F7128" s="7">
        <v>0</v>
      </c>
      <c r="G7128" s="7">
        <v>0</v>
      </c>
      <c r="H7128" s="7">
        <v>0</v>
      </c>
      <c r="I7128" s="7">
        <v>159</v>
      </c>
      <c r="J7128" s="7">
        <v>0</v>
      </c>
      <c r="K7128" s="7">
        <v>159</v>
      </c>
      <c r="L7128" s="164">
        <v>1</v>
      </c>
      <c r="M7128" s="16">
        <v>0</v>
      </c>
      <c r="N7128" s="13">
        <v>46230</v>
      </c>
    </row>
    <row r="7129" spans="1:14" x14ac:dyDescent="0.15">
      <c r="A7129" s="163" t="s">
        <v>950</v>
      </c>
      <c r="B7129" s="164">
        <v>10746</v>
      </c>
      <c r="C7129" s="163" t="s">
        <v>948</v>
      </c>
      <c r="D7129" s="164">
        <v>1</v>
      </c>
      <c r="E7129" s="7">
        <v>209</v>
      </c>
      <c r="F7129" s="7">
        <v>0</v>
      </c>
      <c r="G7129" s="7">
        <v>0</v>
      </c>
      <c r="H7129" s="7">
        <v>0</v>
      </c>
      <c r="I7129" s="7">
        <v>209</v>
      </c>
      <c r="J7129" s="7">
        <v>0</v>
      </c>
      <c r="K7129" s="7">
        <v>209</v>
      </c>
      <c r="L7129" s="164">
        <v>1</v>
      </c>
      <c r="M7129" s="16">
        <v>0</v>
      </c>
      <c r="N7129" s="13">
        <v>46230</v>
      </c>
    </row>
    <row r="7130" spans="1:14" x14ac:dyDescent="0.15">
      <c r="A7130" s="163" t="s">
        <v>952</v>
      </c>
      <c r="B7130" s="164">
        <v>10924</v>
      </c>
      <c r="C7130" s="163" t="s">
        <v>948</v>
      </c>
      <c r="D7130" s="164">
        <v>1</v>
      </c>
      <c r="E7130" s="7">
        <v>159</v>
      </c>
      <c r="F7130" s="7">
        <v>0</v>
      </c>
      <c r="G7130" s="7">
        <v>0</v>
      </c>
      <c r="H7130" s="7">
        <v>0</v>
      </c>
      <c r="I7130" s="7">
        <v>159</v>
      </c>
      <c r="J7130" s="7">
        <v>0</v>
      </c>
      <c r="K7130" s="7">
        <v>159</v>
      </c>
      <c r="L7130" s="164">
        <v>1</v>
      </c>
      <c r="M7130" s="16">
        <v>0</v>
      </c>
      <c r="N7130" s="13">
        <v>46230</v>
      </c>
    </row>
    <row r="7131" spans="1:14" x14ac:dyDescent="0.15">
      <c r="A7131" s="163" t="s">
        <v>495</v>
      </c>
      <c r="B7131" s="164">
        <v>10354</v>
      </c>
      <c r="C7131" s="163" t="s">
        <v>19</v>
      </c>
      <c r="D7131" s="164">
        <v>1</v>
      </c>
      <c r="E7131" s="7">
        <v>350</v>
      </c>
      <c r="F7131" s="7">
        <v>0</v>
      </c>
      <c r="G7131" s="7">
        <v>0</v>
      </c>
      <c r="H7131" s="7">
        <v>0</v>
      </c>
      <c r="I7131" s="7">
        <v>350</v>
      </c>
      <c r="J7131" s="7">
        <v>0</v>
      </c>
      <c r="K7131" s="7">
        <v>350</v>
      </c>
      <c r="L7131" s="164">
        <v>1</v>
      </c>
      <c r="M7131" s="16">
        <v>0</v>
      </c>
      <c r="N7131" s="13">
        <v>46230</v>
      </c>
    </row>
    <row r="7132" spans="1:14" x14ac:dyDescent="0.15">
      <c r="A7132" s="163" t="s">
        <v>496</v>
      </c>
      <c r="B7132" s="164">
        <v>10360</v>
      </c>
      <c r="C7132" s="163" t="s">
        <v>19</v>
      </c>
      <c r="D7132" s="164">
        <v>1</v>
      </c>
      <c r="E7132" s="7">
        <v>385</v>
      </c>
      <c r="F7132" s="7">
        <v>0</v>
      </c>
      <c r="G7132" s="7">
        <v>0</v>
      </c>
      <c r="H7132" s="7">
        <v>77</v>
      </c>
      <c r="I7132" s="7">
        <v>308</v>
      </c>
      <c r="J7132" s="7">
        <v>0</v>
      </c>
      <c r="K7132" s="7">
        <v>308</v>
      </c>
      <c r="L7132" s="164">
        <v>1</v>
      </c>
      <c r="M7132" s="16">
        <v>0</v>
      </c>
      <c r="N7132" s="13">
        <v>46230</v>
      </c>
    </row>
    <row r="7133" spans="1:14" x14ac:dyDescent="0.15">
      <c r="A7133" s="163" t="s">
        <v>498</v>
      </c>
      <c r="B7133" s="164">
        <v>10356</v>
      </c>
      <c r="C7133" s="163" t="s">
        <v>19</v>
      </c>
      <c r="D7133" s="164">
        <v>1</v>
      </c>
      <c r="E7133" s="7">
        <v>360</v>
      </c>
      <c r="F7133" s="7">
        <v>0</v>
      </c>
      <c r="G7133" s="7">
        <v>0</v>
      </c>
      <c r="H7133" s="7">
        <v>0</v>
      </c>
      <c r="I7133" s="7">
        <v>360</v>
      </c>
      <c r="J7133" s="7">
        <v>0</v>
      </c>
      <c r="K7133" s="7">
        <v>360</v>
      </c>
      <c r="L7133" s="164">
        <v>1</v>
      </c>
      <c r="M7133" s="16">
        <v>0</v>
      </c>
      <c r="N7133" s="13">
        <v>46230</v>
      </c>
    </row>
    <row r="7134" spans="1:14" x14ac:dyDescent="0.15">
      <c r="A7134" s="163" t="s">
        <v>536</v>
      </c>
      <c r="B7134" s="164">
        <v>10402</v>
      </c>
      <c r="C7134" s="163" t="s">
        <v>35</v>
      </c>
      <c r="D7134" s="164">
        <v>1</v>
      </c>
      <c r="E7134" s="7">
        <v>285</v>
      </c>
      <c r="F7134" s="7">
        <v>0</v>
      </c>
      <c r="G7134" s="7">
        <v>0</v>
      </c>
      <c r="H7134" s="7">
        <v>0</v>
      </c>
      <c r="I7134" s="7">
        <v>285</v>
      </c>
      <c r="J7134" s="7">
        <v>0</v>
      </c>
      <c r="K7134" s="7">
        <v>285</v>
      </c>
      <c r="L7134" s="164">
        <v>1</v>
      </c>
      <c r="M7134" s="16">
        <v>0</v>
      </c>
      <c r="N7134" s="13">
        <v>46230</v>
      </c>
    </row>
    <row r="7135" spans="1:14" x14ac:dyDescent="0.15">
      <c r="A7135" s="163" t="s">
        <v>877</v>
      </c>
      <c r="B7135" s="164">
        <v>10765</v>
      </c>
      <c r="C7135" s="163" t="s">
        <v>399</v>
      </c>
      <c r="D7135" s="164">
        <v>1</v>
      </c>
      <c r="E7135" s="7">
        <v>0</v>
      </c>
      <c r="F7135" s="7">
        <v>0</v>
      </c>
      <c r="G7135" s="7">
        <v>0</v>
      </c>
      <c r="H7135" s="7">
        <v>0</v>
      </c>
      <c r="I7135" s="7">
        <v>0</v>
      </c>
      <c r="J7135" s="7">
        <v>0</v>
      </c>
      <c r="K7135" s="7">
        <v>0</v>
      </c>
      <c r="L7135" s="164">
        <v>0</v>
      </c>
      <c r="M7135" s="16">
        <v>0</v>
      </c>
      <c r="N7135" s="13">
        <v>46230</v>
      </c>
    </row>
    <row r="7136" spans="1:14" x14ac:dyDescent="0.15">
      <c r="A7136" s="163" t="s">
        <v>685</v>
      </c>
      <c r="B7136" s="164">
        <v>10457</v>
      </c>
      <c r="C7136" s="163" t="s">
        <v>38</v>
      </c>
      <c r="D7136" s="164">
        <v>1</v>
      </c>
      <c r="E7136" s="7">
        <v>295</v>
      </c>
      <c r="F7136" s="7">
        <v>0</v>
      </c>
      <c r="G7136" s="7">
        <v>0</v>
      </c>
      <c r="H7136" s="7">
        <v>0</v>
      </c>
      <c r="I7136" s="7">
        <v>295</v>
      </c>
      <c r="J7136" s="7">
        <v>0</v>
      </c>
      <c r="K7136" s="7">
        <v>295</v>
      </c>
      <c r="L7136" s="164">
        <v>1</v>
      </c>
      <c r="M7136" s="16">
        <v>0</v>
      </c>
      <c r="N7136" s="13">
        <v>46231</v>
      </c>
    </row>
    <row r="7137" spans="1:14" x14ac:dyDescent="0.15">
      <c r="A7137" s="163" t="s">
        <v>477</v>
      </c>
      <c r="B7137" s="164">
        <v>10449</v>
      </c>
      <c r="C7137" s="163" t="s">
        <v>38</v>
      </c>
      <c r="D7137" s="164">
        <v>1</v>
      </c>
      <c r="E7137" s="7">
        <v>260</v>
      </c>
      <c r="F7137" s="7">
        <v>0</v>
      </c>
      <c r="G7137" s="7">
        <v>0</v>
      </c>
      <c r="H7137" s="7">
        <v>0</v>
      </c>
      <c r="I7137" s="7">
        <v>260</v>
      </c>
      <c r="J7137" s="7">
        <v>0</v>
      </c>
      <c r="K7137" s="7">
        <v>260</v>
      </c>
      <c r="L7137" s="164">
        <v>1</v>
      </c>
      <c r="M7137" s="16">
        <v>0</v>
      </c>
      <c r="N7137" s="13">
        <v>46231</v>
      </c>
    </row>
    <row r="7138" spans="1:14" x14ac:dyDescent="0.15">
      <c r="A7138" s="163" t="s">
        <v>478</v>
      </c>
      <c r="B7138" s="164">
        <v>10461</v>
      </c>
      <c r="C7138" s="163" t="s">
        <v>38</v>
      </c>
      <c r="D7138" s="164">
        <v>1</v>
      </c>
      <c r="E7138" s="7">
        <v>295</v>
      </c>
      <c r="F7138" s="7">
        <v>0</v>
      </c>
      <c r="G7138" s="7">
        <v>0</v>
      </c>
      <c r="H7138" s="7">
        <v>0</v>
      </c>
      <c r="I7138" s="7">
        <v>295</v>
      </c>
      <c r="J7138" s="7">
        <v>0</v>
      </c>
      <c r="K7138" s="7">
        <v>295</v>
      </c>
      <c r="L7138" s="164">
        <v>1</v>
      </c>
      <c r="M7138" s="16">
        <v>0</v>
      </c>
      <c r="N7138" s="13">
        <v>46231</v>
      </c>
    </row>
    <row r="7139" spans="1:14" x14ac:dyDescent="0.15">
      <c r="A7139" s="163" t="s">
        <v>517</v>
      </c>
      <c r="B7139" s="164">
        <v>10070</v>
      </c>
      <c r="C7139" s="163" t="s">
        <v>481</v>
      </c>
      <c r="D7139" s="164">
        <v>1</v>
      </c>
      <c r="E7139" s="7">
        <v>275</v>
      </c>
      <c r="F7139" s="7">
        <v>0</v>
      </c>
      <c r="G7139" s="7">
        <v>0</v>
      </c>
      <c r="H7139" s="7">
        <v>34.85</v>
      </c>
      <c r="I7139" s="7">
        <v>240.15</v>
      </c>
      <c r="J7139" s="7">
        <v>0</v>
      </c>
      <c r="K7139" s="7">
        <v>240.15</v>
      </c>
      <c r="L7139" s="164">
        <v>1</v>
      </c>
      <c r="M7139" s="16">
        <v>0</v>
      </c>
      <c r="N7139" s="13">
        <v>46231</v>
      </c>
    </row>
    <row r="7140" spans="1:14" x14ac:dyDescent="0.15">
      <c r="A7140" s="163" t="s">
        <v>518</v>
      </c>
      <c r="B7140" s="164">
        <v>10145</v>
      </c>
      <c r="C7140" s="163" t="s">
        <v>519</v>
      </c>
      <c r="D7140" s="164">
        <v>2</v>
      </c>
      <c r="E7140" s="7">
        <v>770</v>
      </c>
      <c r="F7140" s="7">
        <v>0</v>
      </c>
      <c r="G7140" s="7">
        <v>0</v>
      </c>
      <c r="H7140" s="7">
        <v>0</v>
      </c>
      <c r="I7140" s="7">
        <v>770</v>
      </c>
      <c r="J7140" s="7">
        <v>0</v>
      </c>
      <c r="K7140" s="7">
        <v>770</v>
      </c>
      <c r="L7140" s="164">
        <v>1</v>
      </c>
      <c r="M7140" s="16">
        <v>0</v>
      </c>
      <c r="N7140" s="13">
        <v>46231</v>
      </c>
    </row>
    <row r="7141" spans="1:14" x14ac:dyDescent="0.15">
      <c r="A7141" s="163" t="s">
        <v>574</v>
      </c>
      <c r="B7141" s="164">
        <v>10052</v>
      </c>
      <c r="C7141" s="163" t="s">
        <v>481</v>
      </c>
      <c r="D7141" s="164">
        <v>1</v>
      </c>
      <c r="E7141" s="7">
        <v>355</v>
      </c>
      <c r="F7141" s="7">
        <v>0</v>
      </c>
      <c r="G7141" s="7">
        <v>0</v>
      </c>
      <c r="H7141" s="7">
        <v>0</v>
      </c>
      <c r="I7141" s="7">
        <v>355</v>
      </c>
      <c r="J7141" s="7">
        <v>0</v>
      </c>
      <c r="K7141" s="7">
        <v>355</v>
      </c>
      <c r="L7141" s="164">
        <v>1</v>
      </c>
      <c r="M7141" s="16">
        <v>0</v>
      </c>
      <c r="N7141" s="13">
        <v>46231</v>
      </c>
    </row>
    <row r="7142" spans="1:14" x14ac:dyDescent="0.15">
      <c r="A7142" s="163" t="s">
        <v>656</v>
      </c>
      <c r="B7142" s="164">
        <v>10652</v>
      </c>
      <c r="C7142" s="163" t="s">
        <v>483</v>
      </c>
      <c r="D7142" s="164">
        <v>1</v>
      </c>
      <c r="E7142" s="7">
        <v>315</v>
      </c>
      <c r="F7142" s="7">
        <v>0</v>
      </c>
      <c r="G7142" s="7">
        <v>0</v>
      </c>
      <c r="H7142" s="7">
        <v>0</v>
      </c>
      <c r="I7142" s="7">
        <v>315</v>
      </c>
      <c r="J7142" s="7">
        <v>0</v>
      </c>
      <c r="K7142" s="7">
        <v>315</v>
      </c>
      <c r="L7142" s="164">
        <v>1</v>
      </c>
      <c r="M7142" s="16">
        <v>0</v>
      </c>
      <c r="N7142" s="13">
        <v>46231</v>
      </c>
    </row>
    <row r="7143" spans="1:14" x14ac:dyDescent="0.15">
      <c r="A7143" s="163" t="s">
        <v>521</v>
      </c>
      <c r="B7143" s="164">
        <v>10095</v>
      </c>
      <c r="C7143" s="163" t="s">
        <v>483</v>
      </c>
      <c r="D7143" s="164">
        <v>1</v>
      </c>
      <c r="E7143" s="7">
        <v>270</v>
      </c>
      <c r="F7143" s="7">
        <v>0</v>
      </c>
      <c r="G7143" s="7">
        <v>0</v>
      </c>
      <c r="H7143" s="7">
        <v>0</v>
      </c>
      <c r="I7143" s="7">
        <v>270</v>
      </c>
      <c r="J7143" s="7">
        <v>0</v>
      </c>
      <c r="K7143" s="7">
        <v>270</v>
      </c>
      <c r="L7143" s="164">
        <v>1</v>
      </c>
      <c r="M7143" s="16">
        <v>0</v>
      </c>
      <c r="N7143" s="13">
        <v>46231</v>
      </c>
    </row>
    <row r="7144" spans="1:14" x14ac:dyDescent="0.15">
      <c r="A7144" s="163" t="s">
        <v>487</v>
      </c>
      <c r="B7144" s="164">
        <v>10442</v>
      </c>
      <c r="C7144" s="163" t="s">
        <v>99</v>
      </c>
      <c r="D7144" s="164">
        <v>4</v>
      </c>
      <c r="E7144" s="7">
        <v>352</v>
      </c>
      <c r="F7144" s="7">
        <v>0</v>
      </c>
      <c r="G7144" s="7">
        <v>0</v>
      </c>
      <c r="H7144" s="7">
        <v>0</v>
      </c>
      <c r="I7144" s="7">
        <v>352</v>
      </c>
      <c r="J7144" s="7">
        <v>0</v>
      </c>
      <c r="K7144" s="7">
        <v>352</v>
      </c>
      <c r="L7144" s="164">
        <v>1</v>
      </c>
      <c r="M7144" s="16">
        <v>0</v>
      </c>
      <c r="N7144" s="13">
        <v>46231</v>
      </c>
    </row>
    <row r="7145" spans="1:14" x14ac:dyDescent="0.15">
      <c r="A7145" s="163" t="s">
        <v>488</v>
      </c>
      <c r="B7145" s="164">
        <v>10440</v>
      </c>
      <c r="C7145" s="163" t="s">
        <v>99</v>
      </c>
      <c r="D7145" s="164">
        <v>2</v>
      </c>
      <c r="E7145" s="7">
        <v>176</v>
      </c>
      <c r="F7145" s="7">
        <v>0</v>
      </c>
      <c r="G7145" s="7">
        <v>0</v>
      </c>
      <c r="H7145" s="7">
        <v>0</v>
      </c>
      <c r="I7145" s="7">
        <v>176</v>
      </c>
      <c r="J7145" s="7">
        <v>0</v>
      </c>
      <c r="K7145" s="7">
        <v>176</v>
      </c>
      <c r="L7145" s="164">
        <v>1</v>
      </c>
      <c r="M7145" s="16">
        <v>0</v>
      </c>
      <c r="N7145" s="13">
        <v>46231</v>
      </c>
    </row>
    <row r="7146" spans="1:14" x14ac:dyDescent="0.15">
      <c r="A7146" s="163" t="s">
        <v>751</v>
      </c>
      <c r="B7146" s="164">
        <v>10439</v>
      </c>
      <c r="C7146" s="163" t="s">
        <v>99</v>
      </c>
      <c r="D7146" s="164">
        <v>1</v>
      </c>
      <c r="E7146" s="7">
        <v>119</v>
      </c>
      <c r="F7146" s="7">
        <v>0</v>
      </c>
      <c r="G7146" s="7">
        <v>0</v>
      </c>
      <c r="H7146" s="7">
        <v>0</v>
      </c>
      <c r="I7146" s="7">
        <v>119</v>
      </c>
      <c r="J7146" s="7">
        <v>0</v>
      </c>
      <c r="K7146" s="7">
        <v>119</v>
      </c>
      <c r="L7146" s="164">
        <v>1</v>
      </c>
      <c r="M7146" s="16">
        <v>0</v>
      </c>
      <c r="N7146" s="13">
        <v>46231</v>
      </c>
    </row>
    <row r="7147" spans="1:14" x14ac:dyDescent="0.15">
      <c r="A7147" s="163" t="s">
        <v>489</v>
      </c>
      <c r="B7147" s="164">
        <v>10445</v>
      </c>
      <c r="C7147" s="163" t="s">
        <v>99</v>
      </c>
      <c r="D7147" s="164">
        <v>1</v>
      </c>
      <c r="E7147" s="7">
        <v>210</v>
      </c>
      <c r="F7147" s="7">
        <v>0</v>
      </c>
      <c r="G7147" s="7">
        <v>0</v>
      </c>
      <c r="H7147" s="7">
        <v>0</v>
      </c>
      <c r="I7147" s="7">
        <v>210</v>
      </c>
      <c r="J7147" s="7">
        <v>0</v>
      </c>
      <c r="K7147" s="7">
        <v>210</v>
      </c>
      <c r="L7147" s="164">
        <v>1</v>
      </c>
      <c r="M7147" s="16">
        <v>0</v>
      </c>
      <c r="N7147" s="13">
        <v>46231</v>
      </c>
    </row>
    <row r="7148" spans="1:14" x14ac:dyDescent="0.15">
      <c r="A7148" s="163" t="s">
        <v>551</v>
      </c>
      <c r="B7148" s="164">
        <v>10437</v>
      </c>
      <c r="C7148" s="163" t="s">
        <v>99</v>
      </c>
      <c r="D7148" s="164">
        <v>1</v>
      </c>
      <c r="E7148" s="7">
        <v>110</v>
      </c>
      <c r="F7148" s="7">
        <v>0</v>
      </c>
      <c r="G7148" s="7">
        <v>0</v>
      </c>
      <c r="H7148" s="7">
        <v>0</v>
      </c>
      <c r="I7148" s="7">
        <v>110</v>
      </c>
      <c r="J7148" s="7">
        <v>0</v>
      </c>
      <c r="K7148" s="7">
        <v>110</v>
      </c>
      <c r="L7148" s="164">
        <v>1</v>
      </c>
      <c r="M7148" s="16">
        <v>0</v>
      </c>
      <c r="N7148" s="13">
        <v>46231</v>
      </c>
    </row>
    <row r="7149" spans="1:14" x14ac:dyDescent="0.15">
      <c r="A7149" s="163" t="s">
        <v>505</v>
      </c>
      <c r="B7149" s="164">
        <v>10470</v>
      </c>
      <c r="C7149" s="163" t="s">
        <v>5</v>
      </c>
      <c r="D7149" s="164">
        <v>1</v>
      </c>
      <c r="E7149" s="7">
        <v>275</v>
      </c>
      <c r="F7149" s="7">
        <v>0</v>
      </c>
      <c r="G7149" s="7">
        <v>0</v>
      </c>
      <c r="H7149" s="7">
        <v>29.82</v>
      </c>
      <c r="I7149" s="7">
        <v>245.18</v>
      </c>
      <c r="J7149" s="7">
        <v>0</v>
      </c>
      <c r="K7149" s="7">
        <v>245.18</v>
      </c>
      <c r="L7149" s="164">
        <v>1</v>
      </c>
      <c r="M7149" s="16">
        <v>0</v>
      </c>
      <c r="N7149" s="13">
        <v>46231</v>
      </c>
    </row>
    <row r="7150" spans="1:14" x14ac:dyDescent="0.15">
      <c r="A7150" s="163" t="s">
        <v>490</v>
      </c>
      <c r="B7150" s="164">
        <v>10223</v>
      </c>
      <c r="C7150" s="163" t="s">
        <v>491</v>
      </c>
      <c r="D7150" s="164">
        <v>1</v>
      </c>
      <c r="E7150" s="7">
        <v>310</v>
      </c>
      <c r="F7150" s="7">
        <v>0</v>
      </c>
      <c r="G7150" s="7">
        <v>0</v>
      </c>
      <c r="H7150" s="7">
        <v>0</v>
      </c>
      <c r="I7150" s="7">
        <v>310</v>
      </c>
      <c r="J7150" s="7">
        <v>0</v>
      </c>
      <c r="K7150" s="7">
        <v>310</v>
      </c>
      <c r="L7150" s="164">
        <v>1</v>
      </c>
      <c r="M7150" s="16">
        <v>0</v>
      </c>
      <c r="N7150" s="13">
        <v>46231</v>
      </c>
    </row>
    <row r="7151" spans="1:14" x14ac:dyDescent="0.15">
      <c r="A7151" s="163" t="s">
        <v>493</v>
      </c>
      <c r="B7151" s="164">
        <v>10264</v>
      </c>
      <c r="C7151" s="163" t="s">
        <v>9</v>
      </c>
      <c r="D7151" s="164">
        <v>5</v>
      </c>
      <c r="E7151" s="7">
        <v>950</v>
      </c>
      <c r="F7151" s="7">
        <v>0</v>
      </c>
      <c r="G7151" s="7">
        <v>0</v>
      </c>
      <c r="H7151" s="7">
        <v>0</v>
      </c>
      <c r="I7151" s="7">
        <v>950</v>
      </c>
      <c r="J7151" s="7">
        <v>0</v>
      </c>
      <c r="K7151" s="7">
        <v>950</v>
      </c>
      <c r="L7151" s="164">
        <v>1</v>
      </c>
      <c r="M7151" s="16">
        <v>0</v>
      </c>
      <c r="N7151" s="13">
        <v>46231</v>
      </c>
    </row>
    <row r="7152" spans="1:14" x14ac:dyDescent="0.15">
      <c r="A7152" s="163" t="s">
        <v>587</v>
      </c>
      <c r="B7152" s="164">
        <v>10381</v>
      </c>
      <c r="C7152" s="163" t="s">
        <v>9</v>
      </c>
      <c r="D7152" s="164">
        <v>1</v>
      </c>
      <c r="E7152" s="7">
        <v>225</v>
      </c>
      <c r="F7152" s="7">
        <v>0</v>
      </c>
      <c r="G7152" s="7">
        <v>0</v>
      </c>
      <c r="H7152" s="7">
        <v>22.3</v>
      </c>
      <c r="I7152" s="7">
        <v>202.7</v>
      </c>
      <c r="J7152" s="7">
        <v>0</v>
      </c>
      <c r="K7152" s="7">
        <v>202.7</v>
      </c>
      <c r="L7152" s="164">
        <v>1</v>
      </c>
      <c r="M7152" s="16">
        <v>0</v>
      </c>
      <c r="N7152" s="13">
        <v>46231</v>
      </c>
    </row>
    <row r="7153" spans="1:14" x14ac:dyDescent="0.15">
      <c r="A7153" s="163" t="s">
        <v>494</v>
      </c>
      <c r="B7153" s="164">
        <v>10377</v>
      </c>
      <c r="C7153" s="163" t="s">
        <v>9</v>
      </c>
      <c r="D7153" s="164">
        <v>1</v>
      </c>
      <c r="E7153" s="7">
        <v>345</v>
      </c>
      <c r="F7153" s="7">
        <v>0</v>
      </c>
      <c r="G7153" s="7">
        <v>0</v>
      </c>
      <c r="H7153" s="7">
        <v>37.409999999999997</v>
      </c>
      <c r="I7153" s="7">
        <v>307.58999999999997</v>
      </c>
      <c r="J7153" s="7">
        <v>0</v>
      </c>
      <c r="K7153" s="7">
        <v>307.58999999999997</v>
      </c>
      <c r="L7153" s="164">
        <v>1</v>
      </c>
      <c r="M7153" s="16">
        <v>0</v>
      </c>
      <c r="N7153" s="13">
        <v>46231</v>
      </c>
    </row>
    <row r="7154" spans="1:14" x14ac:dyDescent="0.15">
      <c r="A7154" s="163" t="s">
        <v>507</v>
      </c>
      <c r="B7154" s="164">
        <v>10373</v>
      </c>
      <c r="C7154" s="163" t="s">
        <v>9</v>
      </c>
      <c r="D7154" s="164">
        <v>1</v>
      </c>
      <c r="E7154" s="7">
        <v>275</v>
      </c>
      <c r="F7154" s="7">
        <v>0</v>
      </c>
      <c r="G7154" s="7">
        <v>0</v>
      </c>
      <c r="H7154" s="7">
        <v>29.83</v>
      </c>
      <c r="I7154" s="7">
        <v>245.17</v>
      </c>
      <c r="J7154" s="7">
        <v>0</v>
      </c>
      <c r="K7154" s="7">
        <v>245.17</v>
      </c>
      <c r="L7154" s="164">
        <v>1</v>
      </c>
      <c r="M7154" s="16">
        <v>0</v>
      </c>
      <c r="N7154" s="13">
        <v>46231</v>
      </c>
    </row>
    <row r="7155" spans="1:14" x14ac:dyDescent="0.15">
      <c r="A7155" s="163" t="s">
        <v>527</v>
      </c>
      <c r="B7155" s="164">
        <v>10382</v>
      </c>
      <c r="C7155" s="163" t="s">
        <v>9</v>
      </c>
      <c r="D7155" s="164">
        <v>1</v>
      </c>
      <c r="E7155" s="7">
        <v>235</v>
      </c>
      <c r="F7155" s="7">
        <v>0</v>
      </c>
      <c r="G7155" s="7">
        <v>0</v>
      </c>
      <c r="H7155" s="7">
        <v>0</v>
      </c>
      <c r="I7155" s="7">
        <v>235</v>
      </c>
      <c r="J7155" s="7">
        <v>0</v>
      </c>
      <c r="K7155" s="7">
        <v>235</v>
      </c>
      <c r="L7155" s="164">
        <v>1</v>
      </c>
      <c r="M7155" s="16">
        <v>0</v>
      </c>
      <c r="N7155" s="13">
        <v>46231</v>
      </c>
    </row>
    <row r="7156" spans="1:14" x14ac:dyDescent="0.15">
      <c r="A7156" s="163" t="s">
        <v>802</v>
      </c>
      <c r="B7156" s="164">
        <v>10365</v>
      </c>
      <c r="C7156" s="163" t="s">
        <v>9</v>
      </c>
      <c r="D7156" s="164">
        <v>1</v>
      </c>
      <c r="E7156" s="7">
        <v>320</v>
      </c>
      <c r="F7156" s="7">
        <v>0</v>
      </c>
      <c r="G7156" s="7">
        <v>0</v>
      </c>
      <c r="H7156" s="7">
        <v>34.700000000000003</v>
      </c>
      <c r="I7156" s="7">
        <v>285.3</v>
      </c>
      <c r="J7156" s="7">
        <v>0</v>
      </c>
      <c r="K7156" s="7">
        <v>285.3</v>
      </c>
      <c r="L7156" s="164">
        <v>1</v>
      </c>
      <c r="M7156" s="16">
        <v>0</v>
      </c>
      <c r="N7156" s="13">
        <v>46231</v>
      </c>
    </row>
    <row r="7157" spans="1:14" x14ac:dyDescent="0.15">
      <c r="A7157" s="163" t="s">
        <v>771</v>
      </c>
      <c r="B7157" s="164">
        <v>10484</v>
      </c>
      <c r="C7157" s="163" t="s">
        <v>77</v>
      </c>
      <c r="D7157" s="164">
        <v>1</v>
      </c>
      <c r="E7157" s="7">
        <v>2130</v>
      </c>
      <c r="F7157" s="7">
        <v>0</v>
      </c>
      <c r="G7157" s="7">
        <v>0</v>
      </c>
      <c r="H7157" s="7">
        <v>0</v>
      </c>
      <c r="I7157" s="7">
        <v>2130</v>
      </c>
      <c r="J7157" s="7">
        <v>0</v>
      </c>
      <c r="K7157" s="7">
        <v>2130</v>
      </c>
      <c r="L7157" s="164">
        <v>1</v>
      </c>
      <c r="M7157" s="16">
        <v>0</v>
      </c>
      <c r="N7157" s="13">
        <v>46231</v>
      </c>
    </row>
    <row r="7158" spans="1:14" x14ac:dyDescent="0.15">
      <c r="A7158" s="163" t="s">
        <v>947</v>
      </c>
      <c r="B7158" s="164">
        <v>10923</v>
      </c>
      <c r="C7158" s="163" t="s">
        <v>948</v>
      </c>
      <c r="D7158" s="164">
        <v>1</v>
      </c>
      <c r="E7158" s="7">
        <v>159</v>
      </c>
      <c r="F7158" s="7">
        <v>0</v>
      </c>
      <c r="G7158" s="7">
        <v>0</v>
      </c>
      <c r="H7158" s="7">
        <v>0</v>
      </c>
      <c r="I7158" s="7">
        <v>159</v>
      </c>
      <c r="J7158" s="7">
        <v>0</v>
      </c>
      <c r="K7158" s="7">
        <v>159</v>
      </c>
      <c r="L7158" s="164">
        <v>1</v>
      </c>
      <c r="M7158" s="16">
        <v>0</v>
      </c>
      <c r="N7158" s="13">
        <v>46231</v>
      </c>
    </row>
    <row r="7159" spans="1:14" x14ac:dyDescent="0.15">
      <c r="A7159" s="163" t="s">
        <v>949</v>
      </c>
      <c r="B7159" s="164">
        <v>10633</v>
      </c>
      <c r="C7159" s="163" t="s">
        <v>948</v>
      </c>
      <c r="D7159" s="164">
        <v>2</v>
      </c>
      <c r="E7159" s="7">
        <v>318</v>
      </c>
      <c r="F7159" s="7">
        <v>0</v>
      </c>
      <c r="G7159" s="7">
        <v>0</v>
      </c>
      <c r="H7159" s="7">
        <v>37.39</v>
      </c>
      <c r="I7159" s="7">
        <v>280.61</v>
      </c>
      <c r="J7159" s="7">
        <v>0</v>
      </c>
      <c r="K7159" s="7">
        <v>280.61</v>
      </c>
      <c r="L7159" s="164">
        <v>1</v>
      </c>
      <c r="M7159" s="16">
        <v>0</v>
      </c>
      <c r="N7159" s="13">
        <v>46231</v>
      </c>
    </row>
    <row r="7160" spans="1:14" x14ac:dyDescent="0.15">
      <c r="A7160" s="163" t="s">
        <v>950</v>
      </c>
      <c r="B7160" s="164">
        <v>10746</v>
      </c>
      <c r="C7160" s="163" t="s">
        <v>948</v>
      </c>
      <c r="D7160" s="164">
        <v>1</v>
      </c>
      <c r="E7160" s="7">
        <v>209</v>
      </c>
      <c r="F7160" s="7">
        <v>0</v>
      </c>
      <c r="G7160" s="7">
        <v>0</v>
      </c>
      <c r="H7160" s="7">
        <v>0</v>
      </c>
      <c r="I7160" s="7">
        <v>209</v>
      </c>
      <c r="J7160" s="7">
        <v>0</v>
      </c>
      <c r="K7160" s="7">
        <v>209</v>
      </c>
      <c r="L7160" s="164">
        <v>1</v>
      </c>
      <c r="M7160" s="16">
        <v>0</v>
      </c>
      <c r="N7160" s="13">
        <v>46231</v>
      </c>
    </row>
    <row r="7161" spans="1:14" x14ac:dyDescent="0.15">
      <c r="A7161" s="163" t="s">
        <v>495</v>
      </c>
      <c r="B7161" s="164">
        <v>10354</v>
      </c>
      <c r="C7161" s="163" t="s">
        <v>19</v>
      </c>
      <c r="D7161" s="164">
        <v>1</v>
      </c>
      <c r="E7161" s="7">
        <v>350</v>
      </c>
      <c r="F7161" s="7">
        <v>0</v>
      </c>
      <c r="G7161" s="7">
        <v>0</v>
      </c>
      <c r="H7161" s="7">
        <v>34.700000000000003</v>
      </c>
      <c r="I7161" s="7">
        <v>315.3</v>
      </c>
      <c r="J7161" s="7">
        <v>0</v>
      </c>
      <c r="K7161" s="7">
        <v>315.3</v>
      </c>
      <c r="L7161" s="164">
        <v>1</v>
      </c>
      <c r="M7161" s="16">
        <v>0</v>
      </c>
      <c r="N7161" s="13">
        <v>46231</v>
      </c>
    </row>
    <row r="7162" spans="1:14" x14ac:dyDescent="0.15">
      <c r="A7162" s="163" t="s">
        <v>548</v>
      </c>
      <c r="B7162" s="164">
        <v>10031</v>
      </c>
      <c r="C7162" s="163" t="s">
        <v>0</v>
      </c>
      <c r="D7162" s="164">
        <v>1</v>
      </c>
      <c r="E7162" s="7">
        <v>725</v>
      </c>
      <c r="F7162" s="7">
        <v>0</v>
      </c>
      <c r="G7162" s="7">
        <v>0</v>
      </c>
      <c r="H7162" s="7">
        <v>0</v>
      </c>
      <c r="I7162" s="7">
        <v>725</v>
      </c>
      <c r="J7162" s="7">
        <v>0</v>
      </c>
      <c r="K7162" s="7">
        <v>725</v>
      </c>
      <c r="L7162" s="164">
        <v>1</v>
      </c>
      <c r="M7162" s="16">
        <v>0</v>
      </c>
      <c r="N7162" s="13">
        <v>46231</v>
      </c>
    </row>
    <row r="7163" spans="1:14" x14ac:dyDescent="0.15">
      <c r="A7163" s="163" t="s">
        <v>820</v>
      </c>
      <c r="B7163" s="164">
        <v>10250</v>
      </c>
      <c r="C7163" s="163" t="s">
        <v>399</v>
      </c>
      <c r="D7163" s="164">
        <v>1</v>
      </c>
      <c r="E7163" s="7">
        <v>0</v>
      </c>
      <c r="F7163" s="7">
        <v>0</v>
      </c>
      <c r="G7163" s="7">
        <v>0</v>
      </c>
      <c r="H7163" s="7">
        <v>0</v>
      </c>
      <c r="I7163" s="7">
        <v>0</v>
      </c>
      <c r="J7163" s="7">
        <v>0</v>
      </c>
      <c r="K7163" s="7">
        <v>0</v>
      </c>
      <c r="L7163" s="164">
        <v>0</v>
      </c>
      <c r="M7163" s="16">
        <v>0</v>
      </c>
      <c r="N7163" s="13">
        <v>46231</v>
      </c>
    </row>
    <row r="7164" spans="1:14" x14ac:dyDescent="0.15">
      <c r="A7164" s="163" t="s">
        <v>985</v>
      </c>
      <c r="B7164" s="164">
        <v>10787</v>
      </c>
      <c r="C7164" s="163" t="s">
        <v>98</v>
      </c>
      <c r="D7164" s="164">
        <v>1</v>
      </c>
      <c r="E7164" s="7">
        <v>235</v>
      </c>
      <c r="F7164" s="7">
        <v>0</v>
      </c>
      <c r="G7164" s="7">
        <v>0</v>
      </c>
      <c r="H7164" s="7">
        <v>0</v>
      </c>
      <c r="I7164" s="7">
        <v>235</v>
      </c>
      <c r="J7164" s="7">
        <v>0</v>
      </c>
      <c r="K7164" s="7">
        <v>235</v>
      </c>
      <c r="L7164" s="164">
        <v>1</v>
      </c>
      <c r="M7164" s="16">
        <v>0</v>
      </c>
      <c r="N7164" s="13">
        <v>46232</v>
      </c>
    </row>
    <row r="7165" spans="1:14" x14ac:dyDescent="0.15">
      <c r="A7165" s="163" t="s">
        <v>501</v>
      </c>
      <c r="B7165" s="164">
        <v>10450</v>
      </c>
      <c r="C7165" s="163" t="s">
        <v>38</v>
      </c>
      <c r="D7165" s="164">
        <v>1</v>
      </c>
      <c r="E7165" s="7">
        <v>470</v>
      </c>
      <c r="F7165" s="7">
        <v>0</v>
      </c>
      <c r="G7165" s="7">
        <v>0</v>
      </c>
      <c r="H7165" s="7">
        <v>58.83</v>
      </c>
      <c r="I7165" s="7">
        <v>411.17</v>
      </c>
      <c r="J7165" s="7">
        <v>0</v>
      </c>
      <c r="K7165" s="7">
        <v>411.17</v>
      </c>
      <c r="L7165" s="164">
        <v>1</v>
      </c>
      <c r="M7165" s="16">
        <v>0</v>
      </c>
      <c r="N7165" s="13">
        <v>46232</v>
      </c>
    </row>
    <row r="7166" spans="1:14" x14ac:dyDescent="0.15">
      <c r="A7166" s="163" t="s">
        <v>957</v>
      </c>
      <c r="B7166" s="164">
        <v>10494</v>
      </c>
      <c r="C7166" s="163" t="s">
        <v>38</v>
      </c>
      <c r="D7166" s="164">
        <v>2</v>
      </c>
      <c r="E7166" s="7">
        <v>76</v>
      </c>
      <c r="F7166" s="7">
        <v>0</v>
      </c>
      <c r="G7166" s="7">
        <v>0</v>
      </c>
      <c r="H7166" s="7">
        <v>4.76</v>
      </c>
      <c r="I7166" s="7">
        <v>71.239999999999995</v>
      </c>
      <c r="J7166" s="7">
        <v>0</v>
      </c>
      <c r="K7166" s="7">
        <v>71.239999999999995</v>
      </c>
      <c r="L7166" s="164">
        <v>1</v>
      </c>
      <c r="M7166" s="16">
        <v>0</v>
      </c>
      <c r="N7166" s="13">
        <v>46232</v>
      </c>
    </row>
    <row r="7167" spans="1:14" x14ac:dyDescent="0.15">
      <c r="A7167" s="163" t="s">
        <v>479</v>
      </c>
      <c r="B7167" s="164">
        <v>10396</v>
      </c>
      <c r="C7167" s="163" t="s">
        <v>32</v>
      </c>
      <c r="D7167" s="164">
        <v>1</v>
      </c>
      <c r="E7167" s="7">
        <v>555</v>
      </c>
      <c r="F7167" s="7">
        <v>0</v>
      </c>
      <c r="G7167" s="7">
        <v>0</v>
      </c>
      <c r="H7167" s="7">
        <v>0</v>
      </c>
      <c r="I7167" s="7">
        <v>555</v>
      </c>
      <c r="J7167" s="7">
        <v>0</v>
      </c>
      <c r="K7167" s="7">
        <v>555</v>
      </c>
      <c r="L7167" s="164">
        <v>1</v>
      </c>
      <c r="M7167" s="16">
        <v>0</v>
      </c>
      <c r="N7167" s="13">
        <v>46232</v>
      </c>
    </row>
    <row r="7168" spans="1:14" x14ac:dyDescent="0.15">
      <c r="A7168" s="163" t="s">
        <v>601</v>
      </c>
      <c r="B7168" s="164">
        <v>10167</v>
      </c>
      <c r="C7168" s="163" t="s">
        <v>519</v>
      </c>
      <c r="D7168" s="164">
        <v>1</v>
      </c>
      <c r="E7168" s="7">
        <v>350</v>
      </c>
      <c r="F7168" s="7">
        <v>0</v>
      </c>
      <c r="G7168" s="7">
        <v>0</v>
      </c>
      <c r="H7168" s="7">
        <v>28.66</v>
      </c>
      <c r="I7168" s="7">
        <v>321.33999999999997</v>
      </c>
      <c r="J7168" s="7">
        <v>0</v>
      </c>
      <c r="K7168" s="7">
        <v>321.33999999999997</v>
      </c>
      <c r="L7168" s="164">
        <v>1</v>
      </c>
      <c r="M7168" s="16">
        <v>0</v>
      </c>
      <c r="N7168" s="13">
        <v>46232</v>
      </c>
    </row>
    <row r="7169" spans="1:14" x14ac:dyDescent="0.15">
      <c r="A7169" s="163" t="s">
        <v>576</v>
      </c>
      <c r="B7169" s="164">
        <v>10111</v>
      </c>
      <c r="C7169" s="163" t="s">
        <v>483</v>
      </c>
      <c r="D7169" s="164">
        <v>3</v>
      </c>
      <c r="E7169" s="7">
        <v>1065</v>
      </c>
      <c r="F7169" s="7">
        <v>0</v>
      </c>
      <c r="G7169" s="7">
        <v>0</v>
      </c>
      <c r="H7169" s="7">
        <v>28.04</v>
      </c>
      <c r="I7169" s="7">
        <v>1036.96</v>
      </c>
      <c r="J7169" s="7">
        <v>0</v>
      </c>
      <c r="K7169" s="7">
        <v>1036.96</v>
      </c>
      <c r="L7169" s="164">
        <v>1</v>
      </c>
      <c r="M7169" s="16">
        <v>0</v>
      </c>
      <c r="N7169" s="13">
        <v>46232</v>
      </c>
    </row>
    <row r="7170" spans="1:14" x14ac:dyDescent="0.15">
      <c r="A7170" s="163" t="s">
        <v>572</v>
      </c>
      <c r="B7170" s="164">
        <v>10077</v>
      </c>
      <c r="C7170" s="163" t="s">
        <v>481</v>
      </c>
      <c r="D7170" s="164">
        <v>1</v>
      </c>
      <c r="E7170" s="7">
        <v>355</v>
      </c>
      <c r="F7170" s="7">
        <v>0</v>
      </c>
      <c r="G7170" s="7">
        <v>0</v>
      </c>
      <c r="H7170" s="7">
        <v>44.44</v>
      </c>
      <c r="I7170" s="7">
        <v>310.56</v>
      </c>
      <c r="J7170" s="7">
        <v>0</v>
      </c>
      <c r="K7170" s="7">
        <v>310.56</v>
      </c>
      <c r="L7170" s="164">
        <v>1</v>
      </c>
      <c r="M7170" s="16">
        <v>0</v>
      </c>
      <c r="N7170" s="13">
        <v>46232</v>
      </c>
    </row>
    <row r="7171" spans="1:14" x14ac:dyDescent="0.15">
      <c r="A7171" s="163" t="s">
        <v>799</v>
      </c>
      <c r="B7171" s="164">
        <v>10444</v>
      </c>
      <c r="C7171" s="163" t="s">
        <v>99</v>
      </c>
      <c r="D7171" s="164">
        <v>1</v>
      </c>
      <c r="E7171" s="7">
        <v>75</v>
      </c>
      <c r="F7171" s="7">
        <v>0</v>
      </c>
      <c r="G7171" s="7">
        <v>0</v>
      </c>
      <c r="H7171" s="7">
        <v>6.14</v>
      </c>
      <c r="I7171" s="7">
        <v>68.86</v>
      </c>
      <c r="J7171" s="7">
        <v>0</v>
      </c>
      <c r="K7171" s="7">
        <v>68.86</v>
      </c>
      <c r="L7171" s="164">
        <v>1</v>
      </c>
      <c r="M7171" s="16">
        <v>0</v>
      </c>
      <c r="N7171" s="13">
        <v>46232</v>
      </c>
    </row>
    <row r="7172" spans="1:14" x14ac:dyDescent="0.15">
      <c r="A7172" s="163" t="s">
        <v>988</v>
      </c>
      <c r="B7172" s="164">
        <v>10715</v>
      </c>
      <c r="C7172" s="163" t="s">
        <v>99</v>
      </c>
      <c r="D7172" s="164">
        <v>1</v>
      </c>
      <c r="E7172" s="7">
        <v>155</v>
      </c>
      <c r="F7172" s="7">
        <v>0</v>
      </c>
      <c r="G7172" s="7">
        <v>0</v>
      </c>
      <c r="H7172" s="7">
        <v>0</v>
      </c>
      <c r="I7172" s="7">
        <v>155</v>
      </c>
      <c r="J7172" s="7">
        <v>0</v>
      </c>
      <c r="K7172" s="7">
        <v>155</v>
      </c>
      <c r="L7172" s="164">
        <v>1</v>
      </c>
      <c r="M7172" s="16">
        <v>0</v>
      </c>
      <c r="N7172" s="13">
        <v>46232</v>
      </c>
    </row>
    <row r="7173" spans="1:14" x14ac:dyDescent="0.15">
      <c r="A7173" s="163" t="s">
        <v>551</v>
      </c>
      <c r="B7173" s="164">
        <v>10437</v>
      </c>
      <c r="C7173" s="163" t="s">
        <v>99</v>
      </c>
      <c r="D7173" s="164">
        <v>1</v>
      </c>
      <c r="E7173" s="7">
        <v>110</v>
      </c>
      <c r="F7173" s="7">
        <v>0</v>
      </c>
      <c r="G7173" s="7">
        <v>0</v>
      </c>
      <c r="H7173" s="7">
        <v>0</v>
      </c>
      <c r="I7173" s="7">
        <v>110</v>
      </c>
      <c r="J7173" s="7">
        <v>0</v>
      </c>
      <c r="K7173" s="7">
        <v>110</v>
      </c>
      <c r="L7173" s="164">
        <v>1</v>
      </c>
      <c r="M7173" s="16">
        <v>0</v>
      </c>
      <c r="N7173" s="13">
        <v>46232</v>
      </c>
    </row>
    <row r="7174" spans="1:14" x14ac:dyDescent="0.15">
      <c r="A7174" s="163" t="s">
        <v>593</v>
      </c>
      <c r="B7174" s="164">
        <v>10438</v>
      </c>
      <c r="C7174" s="163" t="s">
        <v>99</v>
      </c>
      <c r="D7174" s="164">
        <v>1</v>
      </c>
      <c r="E7174" s="7">
        <v>118</v>
      </c>
      <c r="F7174" s="7">
        <v>0</v>
      </c>
      <c r="G7174" s="7">
        <v>0</v>
      </c>
      <c r="H7174" s="7">
        <v>0</v>
      </c>
      <c r="I7174" s="7">
        <v>118</v>
      </c>
      <c r="J7174" s="7">
        <v>0</v>
      </c>
      <c r="K7174" s="7">
        <v>118</v>
      </c>
      <c r="L7174" s="164">
        <v>1</v>
      </c>
      <c r="M7174" s="16">
        <v>0</v>
      </c>
      <c r="N7174" s="13">
        <v>46232</v>
      </c>
    </row>
    <row r="7175" spans="1:14" x14ac:dyDescent="0.15">
      <c r="A7175" s="163" t="s">
        <v>506</v>
      </c>
      <c r="B7175" s="164">
        <v>10221</v>
      </c>
      <c r="C7175" s="163" t="s">
        <v>491</v>
      </c>
      <c r="D7175" s="164">
        <v>1</v>
      </c>
      <c r="E7175" s="7">
        <v>280</v>
      </c>
      <c r="F7175" s="7">
        <v>0</v>
      </c>
      <c r="G7175" s="7">
        <v>0</v>
      </c>
      <c r="H7175" s="7">
        <v>0</v>
      </c>
      <c r="I7175" s="7">
        <v>280</v>
      </c>
      <c r="J7175" s="7">
        <v>0</v>
      </c>
      <c r="K7175" s="7">
        <v>280</v>
      </c>
      <c r="L7175" s="164">
        <v>1</v>
      </c>
      <c r="M7175" s="16">
        <v>0</v>
      </c>
      <c r="N7175" s="13">
        <v>46232</v>
      </c>
    </row>
    <row r="7176" spans="1:14" x14ac:dyDescent="0.15">
      <c r="A7176" s="163" t="s">
        <v>556</v>
      </c>
      <c r="B7176" s="164">
        <v>10220</v>
      </c>
      <c r="C7176" s="163" t="s">
        <v>491</v>
      </c>
      <c r="D7176" s="164">
        <v>1</v>
      </c>
      <c r="E7176" s="7">
        <v>255</v>
      </c>
      <c r="F7176" s="7">
        <v>0</v>
      </c>
      <c r="G7176" s="7">
        <v>0</v>
      </c>
      <c r="H7176" s="7">
        <v>0</v>
      </c>
      <c r="I7176" s="7">
        <v>255</v>
      </c>
      <c r="J7176" s="7">
        <v>0</v>
      </c>
      <c r="K7176" s="7">
        <v>255</v>
      </c>
      <c r="L7176" s="164">
        <v>1</v>
      </c>
      <c r="M7176" s="16">
        <v>0</v>
      </c>
      <c r="N7176" s="13">
        <v>46232</v>
      </c>
    </row>
    <row r="7177" spans="1:14" x14ac:dyDescent="0.15">
      <c r="A7177" s="163" t="s">
        <v>754</v>
      </c>
      <c r="B7177" s="164">
        <v>10650</v>
      </c>
      <c r="C7177" s="163" t="s">
        <v>462</v>
      </c>
      <c r="D7177" s="164">
        <v>1</v>
      </c>
      <c r="E7177" s="7">
        <v>310</v>
      </c>
      <c r="F7177" s="7">
        <v>0</v>
      </c>
      <c r="G7177" s="7">
        <v>0</v>
      </c>
      <c r="H7177" s="7">
        <v>0</v>
      </c>
      <c r="I7177" s="7">
        <v>310</v>
      </c>
      <c r="J7177" s="7">
        <v>0</v>
      </c>
      <c r="K7177" s="7">
        <v>310</v>
      </c>
      <c r="L7177" s="164">
        <v>1</v>
      </c>
      <c r="M7177" s="16">
        <v>0</v>
      </c>
      <c r="N7177" s="13">
        <v>46232</v>
      </c>
    </row>
    <row r="7178" spans="1:14" x14ac:dyDescent="0.15">
      <c r="A7178" s="163" t="s">
        <v>493</v>
      </c>
      <c r="B7178" s="164">
        <v>10264</v>
      </c>
      <c r="C7178" s="163" t="s">
        <v>9</v>
      </c>
      <c r="D7178" s="164">
        <v>1</v>
      </c>
      <c r="E7178" s="7">
        <v>190</v>
      </c>
      <c r="F7178" s="7">
        <v>0</v>
      </c>
      <c r="G7178" s="7">
        <v>0</v>
      </c>
      <c r="H7178" s="7">
        <v>19</v>
      </c>
      <c r="I7178" s="7">
        <v>171</v>
      </c>
      <c r="J7178" s="7">
        <v>0</v>
      </c>
      <c r="K7178" s="7">
        <v>171</v>
      </c>
      <c r="L7178" s="164">
        <v>1</v>
      </c>
      <c r="M7178" s="16">
        <v>0</v>
      </c>
      <c r="N7178" s="13">
        <v>46232</v>
      </c>
    </row>
    <row r="7179" spans="1:14" x14ac:dyDescent="0.15">
      <c r="A7179" s="163" t="s">
        <v>557</v>
      </c>
      <c r="B7179" s="164">
        <v>10368</v>
      </c>
      <c r="C7179" s="163" t="s">
        <v>9</v>
      </c>
      <c r="D7179" s="164">
        <v>1</v>
      </c>
      <c r="E7179" s="7">
        <v>265</v>
      </c>
      <c r="F7179" s="7">
        <v>0</v>
      </c>
      <c r="G7179" s="7">
        <v>0</v>
      </c>
      <c r="H7179" s="7">
        <v>0</v>
      </c>
      <c r="I7179" s="7">
        <v>265</v>
      </c>
      <c r="J7179" s="7">
        <v>0</v>
      </c>
      <c r="K7179" s="7">
        <v>265</v>
      </c>
      <c r="L7179" s="164">
        <v>1</v>
      </c>
      <c r="M7179" s="16">
        <v>0</v>
      </c>
      <c r="N7179" s="13">
        <v>46232</v>
      </c>
    </row>
    <row r="7180" spans="1:14" x14ac:dyDescent="0.15">
      <c r="A7180" s="163" t="s">
        <v>527</v>
      </c>
      <c r="B7180" s="164">
        <v>10382</v>
      </c>
      <c r="C7180" s="163" t="s">
        <v>9</v>
      </c>
      <c r="D7180" s="164">
        <v>2</v>
      </c>
      <c r="E7180" s="7">
        <v>470</v>
      </c>
      <c r="F7180" s="7">
        <v>0</v>
      </c>
      <c r="G7180" s="7">
        <v>0</v>
      </c>
      <c r="H7180" s="7">
        <v>23.5</v>
      </c>
      <c r="I7180" s="7">
        <v>446.5</v>
      </c>
      <c r="J7180" s="7">
        <v>0</v>
      </c>
      <c r="K7180" s="7">
        <v>446.5</v>
      </c>
      <c r="L7180" s="164">
        <v>1</v>
      </c>
      <c r="M7180" s="16">
        <v>0</v>
      </c>
      <c r="N7180" s="13">
        <v>46232</v>
      </c>
    </row>
    <row r="7181" spans="1:14" x14ac:dyDescent="0.15">
      <c r="A7181" s="163" t="s">
        <v>604</v>
      </c>
      <c r="B7181" s="164">
        <v>10685</v>
      </c>
      <c r="C7181" s="163" t="s">
        <v>9</v>
      </c>
      <c r="D7181" s="164">
        <v>1</v>
      </c>
      <c r="E7181" s="7">
        <v>225</v>
      </c>
      <c r="F7181" s="7">
        <v>0</v>
      </c>
      <c r="G7181" s="7">
        <v>0</v>
      </c>
      <c r="H7181" s="7">
        <v>22.5</v>
      </c>
      <c r="I7181" s="7">
        <v>202.5</v>
      </c>
      <c r="J7181" s="7">
        <v>0</v>
      </c>
      <c r="K7181" s="7">
        <v>202.5</v>
      </c>
      <c r="L7181" s="164">
        <v>1</v>
      </c>
      <c r="M7181" s="16">
        <v>0</v>
      </c>
      <c r="N7181" s="13">
        <v>46232</v>
      </c>
    </row>
    <row r="7182" spans="1:14" x14ac:dyDescent="0.15">
      <c r="A7182" s="163" t="s">
        <v>992</v>
      </c>
      <c r="B7182" s="164">
        <v>10925</v>
      </c>
      <c r="C7182" s="163" t="s">
        <v>948</v>
      </c>
      <c r="D7182" s="164">
        <v>1</v>
      </c>
      <c r="E7182" s="7">
        <v>149</v>
      </c>
      <c r="F7182" s="7">
        <v>0</v>
      </c>
      <c r="G7182" s="7">
        <v>0</v>
      </c>
      <c r="H7182" s="7">
        <v>0</v>
      </c>
      <c r="I7182" s="7">
        <v>149</v>
      </c>
      <c r="J7182" s="7">
        <v>0</v>
      </c>
      <c r="K7182" s="7">
        <v>149</v>
      </c>
      <c r="L7182" s="164">
        <v>1</v>
      </c>
      <c r="M7182" s="16">
        <v>0</v>
      </c>
      <c r="N7182" s="13">
        <v>46232</v>
      </c>
    </row>
    <row r="7183" spans="1:14" x14ac:dyDescent="0.15">
      <c r="A7183" s="163" t="s">
        <v>947</v>
      </c>
      <c r="B7183" s="164">
        <v>10923</v>
      </c>
      <c r="C7183" s="163" t="s">
        <v>948</v>
      </c>
      <c r="D7183" s="164">
        <v>1</v>
      </c>
      <c r="E7183" s="7">
        <v>159</v>
      </c>
      <c r="F7183" s="7">
        <v>0</v>
      </c>
      <c r="G7183" s="7">
        <v>0</v>
      </c>
      <c r="H7183" s="7">
        <v>0</v>
      </c>
      <c r="I7183" s="7">
        <v>159</v>
      </c>
      <c r="J7183" s="7">
        <v>0</v>
      </c>
      <c r="K7183" s="7">
        <v>159</v>
      </c>
      <c r="L7183" s="164">
        <v>1</v>
      </c>
      <c r="M7183" s="16">
        <v>0</v>
      </c>
      <c r="N7183" s="13">
        <v>46232</v>
      </c>
    </row>
    <row r="7184" spans="1:14" x14ac:dyDescent="0.15">
      <c r="A7184" s="163" t="s">
        <v>950</v>
      </c>
      <c r="B7184" s="164">
        <v>10746</v>
      </c>
      <c r="C7184" s="163" t="s">
        <v>948</v>
      </c>
      <c r="D7184" s="164">
        <v>1</v>
      </c>
      <c r="E7184" s="7">
        <v>209</v>
      </c>
      <c r="F7184" s="7">
        <v>0</v>
      </c>
      <c r="G7184" s="7">
        <v>0</v>
      </c>
      <c r="H7184" s="7">
        <v>16.5</v>
      </c>
      <c r="I7184" s="7">
        <v>192.5</v>
      </c>
      <c r="J7184" s="7">
        <v>0</v>
      </c>
      <c r="K7184" s="7">
        <v>192.5</v>
      </c>
      <c r="L7184" s="164">
        <v>1</v>
      </c>
      <c r="M7184" s="16">
        <v>0</v>
      </c>
      <c r="N7184" s="13">
        <v>46232</v>
      </c>
    </row>
    <row r="7185" spans="1:14" x14ac:dyDescent="0.15">
      <c r="A7185" s="163" t="s">
        <v>651</v>
      </c>
      <c r="B7185" s="164">
        <v>10355</v>
      </c>
      <c r="C7185" s="163" t="s">
        <v>19</v>
      </c>
      <c r="D7185" s="164">
        <v>2</v>
      </c>
      <c r="E7185" s="7">
        <v>700</v>
      </c>
      <c r="F7185" s="7">
        <v>0</v>
      </c>
      <c r="G7185" s="7">
        <v>0</v>
      </c>
      <c r="H7185" s="7">
        <v>0</v>
      </c>
      <c r="I7185" s="7">
        <v>700</v>
      </c>
      <c r="J7185" s="7">
        <v>0</v>
      </c>
      <c r="K7185" s="7">
        <v>700</v>
      </c>
      <c r="L7185" s="164">
        <v>1</v>
      </c>
      <c r="M7185" s="16">
        <v>0</v>
      </c>
      <c r="N7185" s="13">
        <v>46232</v>
      </c>
    </row>
    <row r="7186" spans="1:14" x14ac:dyDescent="0.15">
      <c r="A7186" s="163" t="s">
        <v>510</v>
      </c>
      <c r="B7186" s="164">
        <v>10043</v>
      </c>
      <c r="C7186" s="163" t="s">
        <v>19</v>
      </c>
      <c r="D7186" s="164">
        <v>1</v>
      </c>
      <c r="E7186" s="7">
        <v>310</v>
      </c>
      <c r="F7186" s="7">
        <v>0</v>
      </c>
      <c r="G7186" s="7">
        <v>0</v>
      </c>
      <c r="H7186" s="7">
        <v>0</v>
      </c>
      <c r="I7186" s="7">
        <v>310</v>
      </c>
      <c r="J7186" s="7">
        <v>0</v>
      </c>
      <c r="K7186" s="7">
        <v>310</v>
      </c>
      <c r="L7186" s="164">
        <v>1</v>
      </c>
      <c r="M7186" s="16">
        <v>0</v>
      </c>
      <c r="N7186" s="13">
        <v>46232</v>
      </c>
    </row>
    <row r="7187" spans="1:14" x14ac:dyDescent="0.15">
      <c r="A7187" s="163" t="s">
        <v>496</v>
      </c>
      <c r="B7187" s="164">
        <v>10360</v>
      </c>
      <c r="C7187" s="163" t="s">
        <v>19</v>
      </c>
      <c r="D7187" s="164">
        <v>1</v>
      </c>
      <c r="E7187" s="7">
        <v>385</v>
      </c>
      <c r="F7187" s="7">
        <v>0</v>
      </c>
      <c r="G7187" s="7">
        <v>0</v>
      </c>
      <c r="H7187" s="7">
        <v>0</v>
      </c>
      <c r="I7187" s="7">
        <v>385</v>
      </c>
      <c r="J7187" s="7">
        <v>0</v>
      </c>
      <c r="K7187" s="7">
        <v>385</v>
      </c>
      <c r="L7187" s="164">
        <v>1</v>
      </c>
      <c r="M7187" s="16">
        <v>0</v>
      </c>
      <c r="N7187" s="13">
        <v>46232</v>
      </c>
    </row>
    <row r="7188" spans="1:14" x14ac:dyDescent="0.15">
      <c r="A7188" s="163" t="s">
        <v>689</v>
      </c>
      <c r="B7188" s="164">
        <v>10393</v>
      </c>
      <c r="C7188" s="163" t="s">
        <v>31</v>
      </c>
      <c r="D7188" s="164">
        <v>1</v>
      </c>
      <c r="E7188" s="7">
        <v>335</v>
      </c>
      <c r="F7188" s="7">
        <v>0</v>
      </c>
      <c r="G7188" s="7">
        <v>0</v>
      </c>
      <c r="H7188" s="7">
        <v>26.46</v>
      </c>
      <c r="I7188" s="7">
        <v>308.54000000000002</v>
      </c>
      <c r="J7188" s="7">
        <v>0</v>
      </c>
      <c r="K7188" s="7">
        <v>308.54000000000002</v>
      </c>
      <c r="L7188" s="164">
        <v>1</v>
      </c>
      <c r="M7188" s="16">
        <v>0</v>
      </c>
      <c r="N7188" s="13">
        <v>46232</v>
      </c>
    </row>
    <row r="7189" spans="1:14" x14ac:dyDescent="0.15">
      <c r="A7189" s="163" t="s">
        <v>690</v>
      </c>
      <c r="B7189" s="164">
        <v>10431</v>
      </c>
      <c r="C7189" s="163" t="s">
        <v>13</v>
      </c>
      <c r="D7189" s="164">
        <v>2</v>
      </c>
      <c r="E7189" s="7">
        <v>990</v>
      </c>
      <c r="F7189" s="7">
        <v>0</v>
      </c>
      <c r="G7189" s="7">
        <v>0</v>
      </c>
      <c r="H7189" s="7">
        <v>102.5</v>
      </c>
      <c r="I7189" s="7">
        <v>887.5</v>
      </c>
      <c r="J7189" s="7">
        <v>0</v>
      </c>
      <c r="K7189" s="7">
        <v>887.5</v>
      </c>
      <c r="L7189" s="164">
        <v>1</v>
      </c>
      <c r="M7189" s="16">
        <v>0</v>
      </c>
      <c r="N7189" s="13">
        <v>46232</v>
      </c>
    </row>
    <row r="7190" spans="1:14" x14ac:dyDescent="0.15">
      <c r="A7190" s="163" t="s">
        <v>867</v>
      </c>
      <c r="B7190" s="164">
        <v>10743</v>
      </c>
      <c r="C7190" s="163" t="s">
        <v>462</v>
      </c>
      <c r="D7190" s="164">
        <v>1</v>
      </c>
      <c r="E7190" s="7">
        <v>30</v>
      </c>
      <c r="F7190" s="7">
        <v>0</v>
      </c>
      <c r="G7190" s="7">
        <v>0</v>
      </c>
      <c r="H7190" s="7">
        <v>0</v>
      </c>
      <c r="I7190" s="7">
        <v>30</v>
      </c>
      <c r="J7190" s="7">
        <v>0</v>
      </c>
      <c r="K7190" s="7">
        <v>30</v>
      </c>
      <c r="L7190" s="164">
        <v>1</v>
      </c>
      <c r="M7190" s="16">
        <v>0</v>
      </c>
      <c r="N7190" s="13">
        <v>46232</v>
      </c>
    </row>
    <row r="7191" spans="1:14" x14ac:dyDescent="0.15">
      <c r="A7191" s="163" t="s">
        <v>370</v>
      </c>
      <c r="B7191" s="164">
        <v>10175</v>
      </c>
      <c r="C7191" s="163" t="s">
        <v>462</v>
      </c>
      <c r="D7191" s="164">
        <v>2</v>
      </c>
      <c r="E7191" s="7">
        <v>450</v>
      </c>
      <c r="F7191" s="7">
        <v>0</v>
      </c>
      <c r="G7191" s="7">
        <v>0</v>
      </c>
      <c r="H7191" s="7">
        <v>0</v>
      </c>
      <c r="I7191" s="7">
        <v>450</v>
      </c>
      <c r="J7191" s="7">
        <v>0</v>
      </c>
      <c r="K7191" s="7">
        <v>450</v>
      </c>
      <c r="L7191" s="164">
        <v>1</v>
      </c>
      <c r="M7191" s="16">
        <v>0</v>
      </c>
      <c r="N7191" s="13">
        <v>46232</v>
      </c>
    </row>
    <row r="7192" spans="1:14" x14ac:dyDescent="0.15">
      <c r="A7192" s="163" t="s">
        <v>24</v>
      </c>
      <c r="B7192" s="164">
        <v>10583</v>
      </c>
      <c r="C7192" s="163" t="s">
        <v>462</v>
      </c>
      <c r="D7192" s="164">
        <v>3</v>
      </c>
      <c r="E7192" s="7">
        <v>1170</v>
      </c>
      <c r="F7192" s="7">
        <v>0</v>
      </c>
      <c r="G7192" s="7">
        <v>0</v>
      </c>
      <c r="H7192" s="7">
        <v>0</v>
      </c>
      <c r="I7192" s="7">
        <v>1170</v>
      </c>
      <c r="J7192" s="7">
        <v>0</v>
      </c>
      <c r="K7192" s="7">
        <v>1170</v>
      </c>
      <c r="L7192" s="164">
        <v>1</v>
      </c>
      <c r="M7192" s="16">
        <v>0</v>
      </c>
      <c r="N7192" s="13">
        <v>46232</v>
      </c>
    </row>
    <row r="7193" spans="1:14" x14ac:dyDescent="0.15">
      <c r="A7193" s="163" t="s">
        <v>105</v>
      </c>
      <c r="B7193" s="164">
        <v>10875</v>
      </c>
      <c r="C7193" s="163" t="s">
        <v>948</v>
      </c>
      <c r="D7193" s="164">
        <v>2</v>
      </c>
      <c r="E7193" s="7">
        <v>578</v>
      </c>
      <c r="F7193" s="7">
        <v>0</v>
      </c>
      <c r="G7193" s="7">
        <v>0</v>
      </c>
      <c r="H7193" s="7">
        <v>23.67</v>
      </c>
      <c r="I7193" s="7">
        <v>554.33000000000004</v>
      </c>
      <c r="J7193" s="7">
        <v>0</v>
      </c>
      <c r="K7193" s="7">
        <v>554.33000000000004</v>
      </c>
      <c r="L7193" s="164">
        <v>1</v>
      </c>
      <c r="M7193" s="16">
        <v>0</v>
      </c>
      <c r="N7193" s="13">
        <v>46232</v>
      </c>
    </row>
    <row r="7194" spans="1:14" x14ac:dyDescent="0.15">
      <c r="A7194" s="163" t="s">
        <v>474</v>
      </c>
      <c r="B7194" s="164">
        <v>10527</v>
      </c>
      <c r="C7194" s="163" t="s">
        <v>462</v>
      </c>
      <c r="D7194" s="164">
        <v>1</v>
      </c>
      <c r="E7194" s="7">
        <v>320</v>
      </c>
      <c r="F7194" s="7">
        <v>0</v>
      </c>
      <c r="G7194" s="7">
        <v>0</v>
      </c>
      <c r="H7194" s="7">
        <v>0</v>
      </c>
      <c r="I7194" s="7">
        <v>320</v>
      </c>
      <c r="J7194" s="7">
        <v>0</v>
      </c>
      <c r="K7194" s="7">
        <v>320</v>
      </c>
      <c r="L7194" s="164">
        <v>1</v>
      </c>
      <c r="M7194" s="16">
        <v>0</v>
      </c>
      <c r="N7194" s="13">
        <v>46232</v>
      </c>
    </row>
    <row r="7195" spans="1:14" x14ac:dyDescent="0.15">
      <c r="A7195" s="163" t="s">
        <v>993</v>
      </c>
      <c r="B7195" s="164">
        <v>10603</v>
      </c>
      <c r="C7195" s="163" t="s">
        <v>462</v>
      </c>
      <c r="D7195" s="164">
        <v>1</v>
      </c>
      <c r="E7195" s="7">
        <v>325</v>
      </c>
      <c r="F7195" s="7">
        <v>0</v>
      </c>
      <c r="G7195" s="7">
        <v>0</v>
      </c>
      <c r="H7195" s="7">
        <v>0</v>
      </c>
      <c r="I7195" s="7">
        <v>325</v>
      </c>
      <c r="J7195" s="7">
        <v>0</v>
      </c>
      <c r="K7195" s="7">
        <v>325</v>
      </c>
      <c r="L7195" s="164">
        <v>1</v>
      </c>
      <c r="M7195" s="16">
        <v>0</v>
      </c>
      <c r="N7195" s="13">
        <v>46232</v>
      </c>
    </row>
    <row r="7196" spans="1:14" x14ac:dyDescent="0.15">
      <c r="A7196" s="163" t="s">
        <v>477</v>
      </c>
      <c r="B7196" s="164">
        <v>10449</v>
      </c>
      <c r="C7196" s="163" t="s">
        <v>38</v>
      </c>
      <c r="D7196" s="164">
        <v>1</v>
      </c>
      <c r="E7196" s="7">
        <v>260</v>
      </c>
      <c r="F7196" s="7">
        <v>0</v>
      </c>
      <c r="G7196" s="7">
        <v>0</v>
      </c>
      <c r="H7196" s="7">
        <v>0</v>
      </c>
      <c r="I7196" s="7">
        <v>260</v>
      </c>
      <c r="J7196" s="7">
        <v>0</v>
      </c>
      <c r="K7196" s="7">
        <v>260</v>
      </c>
      <c r="L7196" s="164">
        <v>1</v>
      </c>
      <c r="M7196" s="16">
        <v>0</v>
      </c>
      <c r="N7196" s="13">
        <v>46233</v>
      </c>
    </row>
    <row r="7197" spans="1:14" x14ac:dyDescent="0.15">
      <c r="A7197" s="163" t="s">
        <v>957</v>
      </c>
      <c r="B7197" s="164">
        <v>10494</v>
      </c>
      <c r="C7197" s="163" t="s">
        <v>38</v>
      </c>
      <c r="D7197" s="164">
        <v>2</v>
      </c>
      <c r="E7197" s="7">
        <v>76</v>
      </c>
      <c r="F7197" s="7">
        <v>0</v>
      </c>
      <c r="G7197" s="7">
        <v>0</v>
      </c>
      <c r="H7197" s="7">
        <v>0</v>
      </c>
      <c r="I7197" s="7">
        <v>76</v>
      </c>
      <c r="J7197" s="7">
        <v>0</v>
      </c>
      <c r="K7197" s="7">
        <v>76</v>
      </c>
      <c r="L7197" s="164">
        <v>1</v>
      </c>
      <c r="M7197" s="16">
        <v>0</v>
      </c>
      <c r="N7197" s="13">
        <v>46233</v>
      </c>
    </row>
    <row r="7198" spans="1:14" x14ac:dyDescent="0.15">
      <c r="A7198" s="163" t="s">
        <v>611</v>
      </c>
      <c r="B7198" s="164">
        <v>10455</v>
      </c>
      <c r="C7198" s="163" t="s">
        <v>38</v>
      </c>
      <c r="D7198" s="164">
        <v>1</v>
      </c>
      <c r="E7198" s="7">
        <v>465</v>
      </c>
      <c r="F7198" s="7">
        <v>0</v>
      </c>
      <c r="G7198" s="7">
        <v>0</v>
      </c>
      <c r="H7198" s="7">
        <v>0</v>
      </c>
      <c r="I7198" s="7">
        <v>465</v>
      </c>
      <c r="J7198" s="7">
        <v>0</v>
      </c>
      <c r="K7198" s="7">
        <v>465</v>
      </c>
      <c r="L7198" s="164">
        <v>1</v>
      </c>
      <c r="M7198" s="16">
        <v>0</v>
      </c>
      <c r="N7198" s="13">
        <v>46233</v>
      </c>
    </row>
    <row r="7199" spans="1:14" x14ac:dyDescent="0.15">
      <c r="A7199" s="163" t="s">
        <v>675</v>
      </c>
      <c r="B7199" s="164">
        <v>10575</v>
      </c>
      <c r="C7199" s="163" t="s">
        <v>399</v>
      </c>
      <c r="D7199" s="164">
        <v>1</v>
      </c>
      <c r="E7199" s="7">
        <v>0</v>
      </c>
      <c r="F7199" s="7">
        <v>0</v>
      </c>
      <c r="G7199" s="7">
        <v>0</v>
      </c>
      <c r="H7199" s="7">
        <v>0</v>
      </c>
      <c r="I7199" s="7">
        <v>0</v>
      </c>
      <c r="J7199" s="7">
        <v>0</v>
      </c>
      <c r="K7199" s="7">
        <v>0</v>
      </c>
      <c r="L7199" s="164">
        <v>0</v>
      </c>
      <c r="M7199" s="16">
        <v>0</v>
      </c>
      <c r="N7199" s="13">
        <v>46233</v>
      </c>
    </row>
    <row r="7200" spans="1:14" x14ac:dyDescent="0.15">
      <c r="A7200" s="163" t="s">
        <v>616</v>
      </c>
      <c r="B7200" s="164">
        <v>10154</v>
      </c>
      <c r="C7200" s="163" t="s">
        <v>519</v>
      </c>
      <c r="D7200" s="164">
        <v>1</v>
      </c>
      <c r="E7200" s="7">
        <v>385</v>
      </c>
      <c r="F7200" s="7">
        <v>0</v>
      </c>
      <c r="G7200" s="7">
        <v>0</v>
      </c>
      <c r="H7200" s="7">
        <v>40.06</v>
      </c>
      <c r="I7200" s="7">
        <v>344.94</v>
      </c>
      <c r="J7200" s="7">
        <v>0</v>
      </c>
      <c r="K7200" s="7">
        <v>344.94</v>
      </c>
      <c r="L7200" s="164">
        <v>1</v>
      </c>
      <c r="M7200" s="16">
        <v>0</v>
      </c>
      <c r="N7200" s="13">
        <v>46233</v>
      </c>
    </row>
    <row r="7201" spans="1:14" x14ac:dyDescent="0.15">
      <c r="A7201" s="163" t="s">
        <v>737</v>
      </c>
      <c r="B7201" s="164">
        <v>10071</v>
      </c>
      <c r="C7201" s="163" t="s">
        <v>481</v>
      </c>
      <c r="D7201" s="164">
        <v>1</v>
      </c>
      <c r="E7201" s="7">
        <v>355</v>
      </c>
      <c r="F7201" s="7">
        <v>0</v>
      </c>
      <c r="G7201" s="7">
        <v>0</v>
      </c>
      <c r="H7201" s="7">
        <v>36.94</v>
      </c>
      <c r="I7201" s="7">
        <v>318.06</v>
      </c>
      <c r="J7201" s="7">
        <v>0</v>
      </c>
      <c r="K7201" s="7">
        <v>318.06</v>
      </c>
      <c r="L7201" s="164">
        <v>1</v>
      </c>
      <c r="M7201" s="16">
        <v>0</v>
      </c>
      <c r="N7201" s="13">
        <v>46233</v>
      </c>
    </row>
    <row r="7202" spans="1:14" x14ac:dyDescent="0.15">
      <c r="A7202" s="163" t="s">
        <v>480</v>
      </c>
      <c r="B7202" s="164">
        <v>10225</v>
      </c>
      <c r="C7202" s="163" t="s">
        <v>481</v>
      </c>
      <c r="D7202" s="164">
        <v>1</v>
      </c>
      <c r="E7202" s="7">
        <v>265</v>
      </c>
      <c r="F7202" s="7">
        <v>0</v>
      </c>
      <c r="G7202" s="7">
        <v>0</v>
      </c>
      <c r="H7202" s="7">
        <v>0</v>
      </c>
      <c r="I7202" s="7">
        <v>265</v>
      </c>
      <c r="J7202" s="7">
        <v>0</v>
      </c>
      <c r="K7202" s="7">
        <v>265</v>
      </c>
      <c r="L7202" s="164">
        <v>1</v>
      </c>
      <c r="M7202" s="16">
        <v>0</v>
      </c>
      <c r="N7202" s="13">
        <v>46233</v>
      </c>
    </row>
    <row r="7203" spans="1:14" x14ac:dyDescent="0.15">
      <c r="A7203" s="163" t="s">
        <v>538</v>
      </c>
      <c r="B7203" s="164">
        <v>10645</v>
      </c>
      <c r="C7203" s="163" t="s">
        <v>519</v>
      </c>
      <c r="D7203" s="164">
        <v>2</v>
      </c>
      <c r="E7203" s="7">
        <v>700</v>
      </c>
      <c r="F7203" s="7">
        <v>0</v>
      </c>
      <c r="G7203" s="7">
        <v>0</v>
      </c>
      <c r="H7203" s="7">
        <v>0</v>
      </c>
      <c r="I7203" s="7">
        <v>700</v>
      </c>
      <c r="J7203" s="7">
        <v>0</v>
      </c>
      <c r="K7203" s="7">
        <v>700</v>
      </c>
      <c r="L7203" s="164">
        <v>1</v>
      </c>
      <c r="M7203" s="16">
        <v>0</v>
      </c>
      <c r="N7203" s="13">
        <v>46233</v>
      </c>
    </row>
    <row r="7204" spans="1:14" x14ac:dyDescent="0.15">
      <c r="A7204" s="163" t="s">
        <v>954</v>
      </c>
      <c r="B7204" s="164">
        <v>10125</v>
      </c>
      <c r="C7204" s="163" t="s">
        <v>483</v>
      </c>
      <c r="D7204" s="164">
        <v>1</v>
      </c>
      <c r="E7204" s="7">
        <v>275</v>
      </c>
      <c r="F7204" s="7">
        <v>0</v>
      </c>
      <c r="G7204" s="7">
        <v>0</v>
      </c>
      <c r="H7204" s="7">
        <v>0</v>
      </c>
      <c r="I7204" s="7">
        <v>275</v>
      </c>
      <c r="J7204" s="7">
        <v>0</v>
      </c>
      <c r="K7204" s="7">
        <v>275</v>
      </c>
      <c r="L7204" s="164">
        <v>1</v>
      </c>
      <c r="M7204" s="16">
        <v>0</v>
      </c>
      <c r="N7204" s="13">
        <v>46233</v>
      </c>
    </row>
    <row r="7205" spans="1:14" x14ac:dyDescent="0.15">
      <c r="A7205" s="163" t="s">
        <v>579</v>
      </c>
      <c r="B7205" s="164">
        <v>10062</v>
      </c>
      <c r="C7205" s="163" t="s">
        <v>481</v>
      </c>
      <c r="D7205" s="164">
        <v>2</v>
      </c>
      <c r="E7205" s="7">
        <v>550</v>
      </c>
      <c r="F7205" s="7">
        <v>0</v>
      </c>
      <c r="G7205" s="7">
        <v>0</v>
      </c>
      <c r="H7205" s="7">
        <v>0</v>
      </c>
      <c r="I7205" s="7">
        <v>550</v>
      </c>
      <c r="J7205" s="7">
        <v>0</v>
      </c>
      <c r="K7205" s="7">
        <v>550</v>
      </c>
      <c r="L7205" s="164">
        <v>1</v>
      </c>
      <c r="M7205" s="16">
        <v>0</v>
      </c>
      <c r="N7205" s="13">
        <v>46233</v>
      </c>
    </row>
    <row r="7206" spans="1:14" x14ac:dyDescent="0.15">
      <c r="A7206" s="163" t="s">
        <v>487</v>
      </c>
      <c r="B7206" s="164">
        <v>10442</v>
      </c>
      <c r="C7206" s="163" t="s">
        <v>99</v>
      </c>
      <c r="D7206" s="164">
        <v>1</v>
      </c>
      <c r="E7206" s="7">
        <v>88</v>
      </c>
      <c r="F7206" s="7">
        <v>0</v>
      </c>
      <c r="G7206" s="7">
        <v>0</v>
      </c>
      <c r="H7206" s="7">
        <v>0</v>
      </c>
      <c r="I7206" s="7">
        <v>88</v>
      </c>
      <c r="J7206" s="7">
        <v>0</v>
      </c>
      <c r="K7206" s="7">
        <v>88</v>
      </c>
      <c r="L7206" s="164">
        <v>1</v>
      </c>
      <c r="M7206" s="16">
        <v>0</v>
      </c>
      <c r="N7206" s="13">
        <v>46233</v>
      </c>
    </row>
    <row r="7207" spans="1:14" x14ac:dyDescent="0.15">
      <c r="A7207" s="163" t="s">
        <v>524</v>
      </c>
      <c r="B7207" s="164">
        <v>10443</v>
      </c>
      <c r="C7207" s="163" t="s">
        <v>99</v>
      </c>
      <c r="D7207" s="164">
        <v>1</v>
      </c>
      <c r="E7207" s="7">
        <v>75</v>
      </c>
      <c r="F7207" s="7">
        <v>0</v>
      </c>
      <c r="G7207" s="7">
        <v>0</v>
      </c>
      <c r="H7207" s="7">
        <v>5.73</v>
      </c>
      <c r="I7207" s="7">
        <v>69.27</v>
      </c>
      <c r="J7207" s="7">
        <v>0</v>
      </c>
      <c r="K7207" s="7">
        <v>69.27</v>
      </c>
      <c r="L7207" s="164">
        <v>1</v>
      </c>
      <c r="M7207" s="16">
        <v>0</v>
      </c>
      <c r="N7207" s="13">
        <v>46233</v>
      </c>
    </row>
    <row r="7208" spans="1:14" x14ac:dyDescent="0.15">
      <c r="A7208" s="163" t="s">
        <v>585</v>
      </c>
      <c r="B7208" s="164">
        <v>10441</v>
      </c>
      <c r="C7208" s="163" t="s">
        <v>99</v>
      </c>
      <c r="D7208" s="164">
        <v>2</v>
      </c>
      <c r="E7208" s="7">
        <v>500</v>
      </c>
      <c r="F7208" s="7">
        <v>0</v>
      </c>
      <c r="G7208" s="7">
        <v>0</v>
      </c>
      <c r="H7208" s="7">
        <v>12</v>
      </c>
      <c r="I7208" s="7">
        <v>488</v>
      </c>
      <c r="J7208" s="7">
        <v>0</v>
      </c>
      <c r="K7208" s="7">
        <v>488</v>
      </c>
      <c r="L7208" s="164">
        <v>1</v>
      </c>
      <c r="M7208" s="16">
        <v>0</v>
      </c>
      <c r="N7208" s="13">
        <v>46233</v>
      </c>
    </row>
    <row r="7209" spans="1:14" x14ac:dyDescent="0.15">
      <c r="A7209" s="163" t="s">
        <v>551</v>
      </c>
      <c r="B7209" s="164">
        <v>10437</v>
      </c>
      <c r="C7209" s="163" t="s">
        <v>99</v>
      </c>
      <c r="D7209" s="164">
        <v>1</v>
      </c>
      <c r="E7209" s="7">
        <v>110</v>
      </c>
      <c r="F7209" s="7">
        <v>0</v>
      </c>
      <c r="G7209" s="7">
        <v>0</v>
      </c>
      <c r="H7209" s="7">
        <v>0</v>
      </c>
      <c r="I7209" s="7">
        <v>110</v>
      </c>
      <c r="J7209" s="7">
        <v>0</v>
      </c>
      <c r="K7209" s="7">
        <v>110</v>
      </c>
      <c r="L7209" s="164">
        <v>1</v>
      </c>
      <c r="M7209" s="16">
        <v>0</v>
      </c>
      <c r="N7209" s="13">
        <v>46233</v>
      </c>
    </row>
    <row r="7210" spans="1:14" x14ac:dyDescent="0.15">
      <c r="A7210" s="163" t="s">
        <v>505</v>
      </c>
      <c r="B7210" s="164">
        <v>10470</v>
      </c>
      <c r="C7210" s="163" t="s">
        <v>5</v>
      </c>
      <c r="D7210" s="164">
        <v>1</v>
      </c>
      <c r="E7210" s="7">
        <v>275</v>
      </c>
      <c r="F7210" s="7">
        <v>0</v>
      </c>
      <c r="G7210" s="7">
        <v>0</v>
      </c>
      <c r="H7210" s="7">
        <v>21.03</v>
      </c>
      <c r="I7210" s="7">
        <v>253.97</v>
      </c>
      <c r="J7210" s="7">
        <v>0</v>
      </c>
      <c r="K7210" s="7">
        <v>253.97</v>
      </c>
      <c r="L7210" s="164">
        <v>1</v>
      </c>
      <c r="M7210" s="16">
        <v>0</v>
      </c>
      <c r="N7210" s="13">
        <v>46233</v>
      </c>
    </row>
    <row r="7211" spans="1:14" x14ac:dyDescent="0.15">
      <c r="A7211" s="163" t="s">
        <v>493</v>
      </c>
      <c r="B7211" s="164">
        <v>10264</v>
      </c>
      <c r="C7211" s="163" t="s">
        <v>9</v>
      </c>
      <c r="D7211" s="164">
        <v>6</v>
      </c>
      <c r="E7211" s="7">
        <v>1140</v>
      </c>
      <c r="F7211" s="7">
        <v>0</v>
      </c>
      <c r="G7211" s="7">
        <v>0</v>
      </c>
      <c r="H7211" s="7">
        <v>18.23</v>
      </c>
      <c r="I7211" s="7">
        <v>1121.77</v>
      </c>
      <c r="J7211" s="7">
        <v>0</v>
      </c>
      <c r="K7211" s="7">
        <v>1121.77</v>
      </c>
      <c r="L7211" s="164">
        <v>1</v>
      </c>
      <c r="M7211" s="16">
        <v>0</v>
      </c>
      <c r="N7211" s="13">
        <v>46233</v>
      </c>
    </row>
    <row r="7212" spans="1:14" x14ac:dyDescent="0.15">
      <c r="A7212" s="163" t="s">
        <v>805</v>
      </c>
      <c r="B7212" s="164">
        <v>10376</v>
      </c>
      <c r="C7212" s="163" t="s">
        <v>9</v>
      </c>
      <c r="D7212" s="164">
        <v>1</v>
      </c>
      <c r="E7212" s="7">
        <v>330</v>
      </c>
      <c r="F7212" s="7">
        <v>0</v>
      </c>
      <c r="G7212" s="7">
        <v>0</v>
      </c>
      <c r="H7212" s="7">
        <v>0</v>
      </c>
      <c r="I7212" s="7">
        <v>330</v>
      </c>
      <c r="J7212" s="7">
        <v>0</v>
      </c>
      <c r="K7212" s="7">
        <v>330</v>
      </c>
      <c r="L7212" s="164">
        <v>1</v>
      </c>
      <c r="M7212" s="16">
        <v>0</v>
      </c>
      <c r="N7212" s="13">
        <v>46233</v>
      </c>
    </row>
    <row r="7213" spans="1:14" x14ac:dyDescent="0.15">
      <c r="A7213" s="163" t="s">
        <v>553</v>
      </c>
      <c r="B7213" s="164">
        <v>10481</v>
      </c>
      <c r="C7213" s="163" t="s">
        <v>77</v>
      </c>
      <c r="D7213" s="164">
        <v>1</v>
      </c>
      <c r="E7213" s="7">
        <v>890</v>
      </c>
      <c r="F7213" s="7">
        <v>0</v>
      </c>
      <c r="G7213" s="7">
        <v>0</v>
      </c>
      <c r="H7213" s="7">
        <v>0</v>
      </c>
      <c r="I7213" s="7">
        <v>890</v>
      </c>
      <c r="J7213" s="7">
        <v>0</v>
      </c>
      <c r="K7213" s="7">
        <v>890</v>
      </c>
      <c r="L7213" s="164">
        <v>1</v>
      </c>
      <c r="M7213" s="16">
        <v>0</v>
      </c>
      <c r="N7213" s="13">
        <v>46233</v>
      </c>
    </row>
    <row r="7214" spans="1:14" x14ac:dyDescent="0.15">
      <c r="A7214" s="163" t="s">
        <v>648</v>
      </c>
      <c r="B7214" s="164">
        <v>10477</v>
      </c>
      <c r="C7214" s="163" t="s">
        <v>77</v>
      </c>
      <c r="D7214" s="164">
        <v>1</v>
      </c>
      <c r="E7214" s="7">
        <v>1245</v>
      </c>
      <c r="F7214" s="7">
        <v>0</v>
      </c>
      <c r="G7214" s="7">
        <v>0</v>
      </c>
      <c r="H7214" s="7">
        <v>0</v>
      </c>
      <c r="I7214" s="7">
        <v>1245</v>
      </c>
      <c r="J7214" s="7">
        <v>0</v>
      </c>
      <c r="K7214" s="7">
        <v>1245</v>
      </c>
      <c r="L7214" s="164">
        <v>1</v>
      </c>
      <c r="M7214" s="16">
        <v>0</v>
      </c>
      <c r="N7214" s="13">
        <v>46233</v>
      </c>
    </row>
    <row r="7215" spans="1:14" x14ac:dyDescent="0.15">
      <c r="A7215" s="163" t="s">
        <v>947</v>
      </c>
      <c r="B7215" s="164">
        <v>10923</v>
      </c>
      <c r="C7215" s="163" t="s">
        <v>948</v>
      </c>
      <c r="D7215" s="164">
        <v>3</v>
      </c>
      <c r="E7215" s="7">
        <v>477</v>
      </c>
      <c r="F7215" s="7">
        <v>0</v>
      </c>
      <c r="G7215" s="7">
        <v>0</v>
      </c>
      <c r="H7215" s="7">
        <v>7.62</v>
      </c>
      <c r="I7215" s="7">
        <v>469.38</v>
      </c>
      <c r="J7215" s="7">
        <v>0</v>
      </c>
      <c r="K7215" s="7">
        <v>469.38</v>
      </c>
      <c r="L7215" s="164">
        <v>1</v>
      </c>
      <c r="M7215" s="16">
        <v>0</v>
      </c>
      <c r="N7215" s="13">
        <v>46233</v>
      </c>
    </row>
    <row r="7216" spans="1:14" x14ac:dyDescent="0.15">
      <c r="A7216" s="163" t="s">
        <v>949</v>
      </c>
      <c r="B7216" s="164">
        <v>10633</v>
      </c>
      <c r="C7216" s="163" t="s">
        <v>948</v>
      </c>
      <c r="D7216" s="164">
        <v>4</v>
      </c>
      <c r="E7216" s="7">
        <v>636</v>
      </c>
      <c r="F7216" s="7">
        <v>0</v>
      </c>
      <c r="G7216" s="7">
        <v>0</v>
      </c>
      <c r="H7216" s="7">
        <v>15.26</v>
      </c>
      <c r="I7216" s="7">
        <v>620.74</v>
      </c>
      <c r="J7216" s="7">
        <v>0</v>
      </c>
      <c r="K7216" s="7">
        <v>620.74</v>
      </c>
      <c r="L7216" s="164">
        <v>1</v>
      </c>
      <c r="M7216" s="16">
        <v>0</v>
      </c>
      <c r="N7216" s="13">
        <v>46233</v>
      </c>
    </row>
    <row r="7217" spans="1:14" x14ac:dyDescent="0.15">
      <c r="A7217" s="163" t="s">
        <v>952</v>
      </c>
      <c r="B7217" s="164">
        <v>10924</v>
      </c>
      <c r="C7217" s="163" t="s">
        <v>948</v>
      </c>
      <c r="D7217" s="164">
        <v>2</v>
      </c>
      <c r="E7217" s="7">
        <v>318</v>
      </c>
      <c r="F7217" s="7">
        <v>0</v>
      </c>
      <c r="G7217" s="7">
        <v>0</v>
      </c>
      <c r="H7217" s="7">
        <v>7.64</v>
      </c>
      <c r="I7217" s="7">
        <v>310.36</v>
      </c>
      <c r="J7217" s="7">
        <v>0</v>
      </c>
      <c r="K7217" s="7">
        <v>310.36</v>
      </c>
      <c r="L7217" s="164">
        <v>1</v>
      </c>
      <c r="M7217" s="16">
        <v>0</v>
      </c>
      <c r="N7217" s="13">
        <v>46233</v>
      </c>
    </row>
    <row r="7218" spans="1:14" x14ac:dyDescent="0.15">
      <c r="A7218" s="163" t="s">
        <v>953</v>
      </c>
      <c r="B7218" s="164">
        <v>10632</v>
      </c>
      <c r="C7218" s="163" t="s">
        <v>948</v>
      </c>
      <c r="D7218" s="164">
        <v>5</v>
      </c>
      <c r="E7218" s="7">
        <v>795</v>
      </c>
      <c r="F7218" s="7">
        <v>0</v>
      </c>
      <c r="G7218" s="7">
        <v>0</v>
      </c>
      <c r="H7218" s="7">
        <v>27.41</v>
      </c>
      <c r="I7218" s="7">
        <v>767.59</v>
      </c>
      <c r="J7218" s="7">
        <v>0</v>
      </c>
      <c r="K7218" s="7">
        <v>767.59</v>
      </c>
      <c r="L7218" s="164">
        <v>1</v>
      </c>
      <c r="M7218" s="16">
        <v>0</v>
      </c>
      <c r="N7218" s="13">
        <v>46233</v>
      </c>
    </row>
    <row r="7219" spans="1:14" x14ac:dyDescent="0.15">
      <c r="A7219" s="163" t="s">
        <v>496</v>
      </c>
      <c r="B7219" s="164">
        <v>10360</v>
      </c>
      <c r="C7219" s="163" t="s">
        <v>19</v>
      </c>
      <c r="D7219" s="164">
        <v>1</v>
      </c>
      <c r="E7219" s="7">
        <v>385</v>
      </c>
      <c r="F7219" s="7">
        <v>0</v>
      </c>
      <c r="G7219" s="7">
        <v>0</v>
      </c>
      <c r="H7219" s="7">
        <v>0</v>
      </c>
      <c r="I7219" s="7">
        <v>385</v>
      </c>
      <c r="J7219" s="7">
        <v>0</v>
      </c>
      <c r="K7219" s="7">
        <v>385</v>
      </c>
      <c r="L7219" s="164">
        <v>1</v>
      </c>
      <c r="M7219" s="16">
        <v>0</v>
      </c>
      <c r="N7219" s="13">
        <v>46233</v>
      </c>
    </row>
    <row r="7220" spans="1:14" x14ac:dyDescent="0.15">
      <c r="A7220" s="163" t="s">
        <v>563</v>
      </c>
      <c r="B7220" s="164">
        <v>10432</v>
      </c>
      <c r="C7220" s="163" t="s">
        <v>13</v>
      </c>
      <c r="D7220" s="164">
        <v>1</v>
      </c>
      <c r="E7220" s="7">
        <v>315</v>
      </c>
      <c r="F7220" s="7">
        <v>0</v>
      </c>
      <c r="G7220" s="7">
        <v>0</v>
      </c>
      <c r="H7220" s="7">
        <v>24.08</v>
      </c>
      <c r="I7220" s="7">
        <v>290.92</v>
      </c>
      <c r="J7220" s="7">
        <v>0</v>
      </c>
      <c r="K7220" s="7">
        <v>290.92</v>
      </c>
      <c r="L7220" s="164">
        <v>1</v>
      </c>
      <c r="M7220" s="16">
        <v>0</v>
      </c>
      <c r="N7220" s="13">
        <v>46233</v>
      </c>
    </row>
    <row r="7221" spans="1:14" x14ac:dyDescent="0.15">
      <c r="A7221" s="163" t="s">
        <v>410</v>
      </c>
      <c r="B7221" s="164">
        <v>10263</v>
      </c>
      <c r="C7221" s="163" t="s">
        <v>399</v>
      </c>
      <c r="D7221" s="164">
        <v>2</v>
      </c>
      <c r="E7221" s="7">
        <v>0</v>
      </c>
      <c r="F7221" s="7">
        <v>0</v>
      </c>
      <c r="G7221" s="7">
        <v>0</v>
      </c>
      <c r="H7221" s="7">
        <v>0</v>
      </c>
      <c r="I7221" s="7">
        <v>0</v>
      </c>
      <c r="J7221" s="7">
        <v>0</v>
      </c>
      <c r="K7221" s="7">
        <v>0</v>
      </c>
      <c r="L7221" s="164">
        <v>0</v>
      </c>
      <c r="M7221" s="16">
        <v>0</v>
      </c>
      <c r="N7221" s="13">
        <v>46233</v>
      </c>
    </row>
    <row r="7222" spans="1:14" x14ac:dyDescent="0.15">
      <c r="A7222" s="163" t="s">
        <v>980</v>
      </c>
      <c r="B7222" s="164">
        <v>10638</v>
      </c>
      <c r="C7222" s="163" t="s">
        <v>948</v>
      </c>
      <c r="D7222" s="164">
        <v>1</v>
      </c>
      <c r="E7222" s="7">
        <v>209</v>
      </c>
      <c r="F7222" s="7">
        <v>0</v>
      </c>
      <c r="G7222" s="7">
        <v>0</v>
      </c>
      <c r="H7222" s="7">
        <v>0</v>
      </c>
      <c r="I7222" s="7">
        <v>209</v>
      </c>
      <c r="J7222" s="7">
        <v>0</v>
      </c>
      <c r="K7222" s="7">
        <v>209</v>
      </c>
      <c r="L7222" s="164">
        <v>1</v>
      </c>
      <c r="M7222" s="16">
        <v>0</v>
      </c>
      <c r="N7222" s="13">
        <v>46233</v>
      </c>
    </row>
    <row r="7223" spans="1:14" x14ac:dyDescent="0.15">
      <c r="A7223" s="163" t="s">
        <v>105</v>
      </c>
      <c r="B7223" s="164">
        <v>10875</v>
      </c>
      <c r="C7223" s="163" t="s">
        <v>948</v>
      </c>
      <c r="D7223" s="164">
        <v>1</v>
      </c>
      <c r="E7223" s="7">
        <v>289</v>
      </c>
      <c r="F7223" s="7">
        <v>0</v>
      </c>
      <c r="G7223" s="7">
        <v>0</v>
      </c>
      <c r="H7223" s="7">
        <v>0</v>
      </c>
      <c r="I7223" s="7">
        <v>289</v>
      </c>
      <c r="J7223" s="7">
        <v>0</v>
      </c>
      <c r="K7223" s="7">
        <v>289</v>
      </c>
      <c r="L7223" s="164">
        <v>1</v>
      </c>
      <c r="M7223" s="16">
        <v>0</v>
      </c>
      <c r="N7223" s="13">
        <v>46233</v>
      </c>
    </row>
    <row r="7224" spans="1:14" x14ac:dyDescent="0.15">
      <c r="A7224" s="163" t="s">
        <v>429</v>
      </c>
      <c r="B7224" s="164">
        <v>10495</v>
      </c>
      <c r="C7224" s="163" t="s">
        <v>399</v>
      </c>
      <c r="D7224" s="164">
        <v>1</v>
      </c>
      <c r="E7224" s="7">
        <v>0</v>
      </c>
      <c r="F7224" s="7">
        <v>0</v>
      </c>
      <c r="G7224" s="7">
        <v>0</v>
      </c>
      <c r="H7224" s="7">
        <v>0</v>
      </c>
      <c r="I7224" s="7">
        <v>0</v>
      </c>
      <c r="J7224" s="7">
        <v>0</v>
      </c>
      <c r="K7224" s="7">
        <v>0</v>
      </c>
      <c r="L7224" s="164">
        <v>0</v>
      </c>
      <c r="M7224" s="16">
        <v>0</v>
      </c>
      <c r="N7224" s="13">
        <v>46233</v>
      </c>
    </row>
    <row r="7225" spans="1:14" x14ac:dyDescent="0.15">
      <c r="A7225" s="163" t="s">
        <v>601</v>
      </c>
      <c r="B7225" s="164">
        <v>10167</v>
      </c>
      <c r="C7225" s="163" t="s">
        <v>519</v>
      </c>
      <c r="D7225" s="164">
        <v>1</v>
      </c>
      <c r="E7225" s="7">
        <v>350</v>
      </c>
      <c r="F7225" s="7">
        <v>0</v>
      </c>
      <c r="G7225" s="7">
        <v>0</v>
      </c>
      <c r="H7225" s="7">
        <v>0</v>
      </c>
      <c r="I7225" s="7">
        <v>350</v>
      </c>
      <c r="J7225" s="7">
        <v>0</v>
      </c>
      <c r="K7225" s="7">
        <v>350</v>
      </c>
      <c r="L7225" s="164">
        <v>1</v>
      </c>
      <c r="M7225" s="16">
        <v>0</v>
      </c>
      <c r="N7225" s="13">
        <v>46234</v>
      </c>
    </row>
    <row r="7226" spans="1:14" x14ac:dyDescent="0.15">
      <c r="A7226" s="163" t="s">
        <v>737</v>
      </c>
      <c r="B7226" s="164">
        <v>10071</v>
      </c>
      <c r="C7226" s="163" t="s">
        <v>481</v>
      </c>
      <c r="D7226" s="164">
        <v>1</v>
      </c>
      <c r="E7226" s="7">
        <v>355</v>
      </c>
      <c r="F7226" s="7">
        <v>0</v>
      </c>
      <c r="G7226" s="7">
        <v>0</v>
      </c>
      <c r="H7226" s="7">
        <v>0</v>
      </c>
      <c r="I7226" s="7">
        <v>355</v>
      </c>
      <c r="J7226" s="7">
        <v>0</v>
      </c>
      <c r="K7226" s="7">
        <v>355</v>
      </c>
      <c r="L7226" s="164">
        <v>1</v>
      </c>
      <c r="M7226" s="16">
        <v>0</v>
      </c>
      <c r="N7226" s="13">
        <v>46234</v>
      </c>
    </row>
    <row r="7227" spans="1:14" x14ac:dyDescent="0.15">
      <c r="A7227" s="163" t="s">
        <v>538</v>
      </c>
      <c r="B7227" s="164">
        <v>10645</v>
      </c>
      <c r="C7227" s="163" t="s">
        <v>519</v>
      </c>
      <c r="D7227" s="164">
        <v>1</v>
      </c>
      <c r="E7227" s="7">
        <v>350</v>
      </c>
      <c r="F7227" s="7">
        <v>0</v>
      </c>
      <c r="G7227" s="7">
        <v>0</v>
      </c>
      <c r="H7227" s="7">
        <v>0</v>
      </c>
      <c r="I7227" s="7">
        <v>350</v>
      </c>
      <c r="J7227" s="7">
        <v>0</v>
      </c>
      <c r="K7227" s="7">
        <v>350</v>
      </c>
      <c r="L7227" s="164">
        <v>1</v>
      </c>
      <c r="M7227" s="16">
        <v>0</v>
      </c>
      <c r="N7227" s="13">
        <v>46234</v>
      </c>
    </row>
    <row r="7228" spans="1:14" x14ac:dyDescent="0.15">
      <c r="A7228" s="163" t="s">
        <v>518</v>
      </c>
      <c r="B7228" s="164">
        <v>10145</v>
      </c>
      <c r="C7228" s="163" t="s">
        <v>519</v>
      </c>
      <c r="D7228" s="164">
        <v>1</v>
      </c>
      <c r="E7228" s="7">
        <v>385</v>
      </c>
      <c r="F7228" s="7">
        <v>0</v>
      </c>
      <c r="G7228" s="7">
        <v>0</v>
      </c>
      <c r="H7228" s="7">
        <v>0</v>
      </c>
      <c r="I7228" s="7">
        <v>385</v>
      </c>
      <c r="J7228" s="7">
        <v>0</v>
      </c>
      <c r="K7228" s="7">
        <v>385</v>
      </c>
      <c r="L7228" s="164">
        <v>1</v>
      </c>
      <c r="M7228" s="16">
        <v>0</v>
      </c>
      <c r="N7228" s="13">
        <v>46234</v>
      </c>
    </row>
    <row r="7229" spans="1:14" x14ac:dyDescent="0.15">
      <c r="A7229" s="163" t="s">
        <v>503</v>
      </c>
      <c r="B7229" s="164">
        <v>10044</v>
      </c>
      <c r="C7229" s="163" t="s">
        <v>481</v>
      </c>
      <c r="D7229" s="164">
        <v>1</v>
      </c>
      <c r="E7229" s="7">
        <v>275</v>
      </c>
      <c r="F7229" s="7">
        <v>0</v>
      </c>
      <c r="G7229" s="7">
        <v>0</v>
      </c>
      <c r="H7229" s="7">
        <v>0</v>
      </c>
      <c r="I7229" s="7">
        <v>275</v>
      </c>
      <c r="J7229" s="7">
        <v>0</v>
      </c>
      <c r="K7229" s="7">
        <v>275</v>
      </c>
      <c r="L7229" s="164">
        <v>1</v>
      </c>
      <c r="M7229" s="16">
        <v>0</v>
      </c>
      <c r="N7229" s="13">
        <v>46234</v>
      </c>
    </row>
    <row r="7230" spans="1:14" x14ac:dyDescent="0.15">
      <c r="A7230" s="163" t="s">
        <v>954</v>
      </c>
      <c r="B7230" s="164">
        <v>10125</v>
      </c>
      <c r="C7230" s="163" t="s">
        <v>483</v>
      </c>
      <c r="D7230" s="164">
        <v>1</v>
      </c>
      <c r="E7230" s="7">
        <v>275</v>
      </c>
      <c r="F7230" s="7">
        <v>0</v>
      </c>
      <c r="G7230" s="7">
        <v>0</v>
      </c>
      <c r="H7230" s="7">
        <v>30.8</v>
      </c>
      <c r="I7230" s="7">
        <v>244.2</v>
      </c>
      <c r="J7230" s="7">
        <v>0</v>
      </c>
      <c r="K7230" s="7">
        <v>244.2</v>
      </c>
      <c r="L7230" s="164">
        <v>1</v>
      </c>
      <c r="M7230" s="16">
        <v>0</v>
      </c>
      <c r="N7230" s="13">
        <v>46234</v>
      </c>
    </row>
    <row r="7231" spans="1:14" x14ac:dyDescent="0.15">
      <c r="A7231" s="163" t="s">
        <v>521</v>
      </c>
      <c r="B7231" s="164">
        <v>10095</v>
      </c>
      <c r="C7231" s="163" t="s">
        <v>483</v>
      </c>
      <c r="D7231" s="164">
        <v>1</v>
      </c>
      <c r="E7231" s="7">
        <v>270</v>
      </c>
      <c r="F7231" s="7">
        <v>0</v>
      </c>
      <c r="G7231" s="7">
        <v>0</v>
      </c>
      <c r="H7231" s="7">
        <v>0</v>
      </c>
      <c r="I7231" s="7">
        <v>270</v>
      </c>
      <c r="J7231" s="7">
        <v>0</v>
      </c>
      <c r="K7231" s="7">
        <v>270</v>
      </c>
      <c r="L7231" s="164">
        <v>1</v>
      </c>
      <c r="M7231" s="16">
        <v>0</v>
      </c>
      <c r="N7231" s="13">
        <v>46234</v>
      </c>
    </row>
    <row r="7232" spans="1:14" x14ac:dyDescent="0.15">
      <c r="A7232" s="163" t="s">
        <v>488</v>
      </c>
      <c r="B7232" s="164">
        <v>10440</v>
      </c>
      <c r="C7232" s="163" t="s">
        <v>99</v>
      </c>
      <c r="D7232" s="164">
        <v>3</v>
      </c>
      <c r="E7232" s="7">
        <v>264</v>
      </c>
      <c r="F7232" s="7">
        <v>0</v>
      </c>
      <c r="G7232" s="7">
        <v>0</v>
      </c>
      <c r="H7232" s="7">
        <v>0</v>
      </c>
      <c r="I7232" s="7">
        <v>264</v>
      </c>
      <c r="J7232" s="7">
        <v>0</v>
      </c>
      <c r="K7232" s="7">
        <v>264</v>
      </c>
      <c r="L7232" s="164">
        <v>1</v>
      </c>
      <c r="M7232" s="16">
        <v>0</v>
      </c>
      <c r="N7232" s="13">
        <v>46234</v>
      </c>
    </row>
    <row r="7233" spans="1:14" x14ac:dyDescent="0.15">
      <c r="A7233" s="163" t="s">
        <v>830</v>
      </c>
      <c r="B7233" s="164">
        <v>10042</v>
      </c>
      <c r="C7233" s="163" t="s">
        <v>99</v>
      </c>
      <c r="D7233" s="164">
        <v>2</v>
      </c>
      <c r="E7233" s="7">
        <v>290</v>
      </c>
      <c r="F7233" s="7">
        <v>0</v>
      </c>
      <c r="G7233" s="7">
        <v>0</v>
      </c>
      <c r="H7233" s="7">
        <v>0</v>
      </c>
      <c r="I7233" s="7">
        <v>290</v>
      </c>
      <c r="J7233" s="7">
        <v>0</v>
      </c>
      <c r="K7233" s="7">
        <v>290</v>
      </c>
      <c r="L7233" s="164">
        <v>1</v>
      </c>
      <c r="M7233" s="16">
        <v>0</v>
      </c>
      <c r="N7233" s="13">
        <v>46234</v>
      </c>
    </row>
    <row r="7234" spans="1:14" x14ac:dyDescent="0.15">
      <c r="A7234" s="163" t="s">
        <v>562</v>
      </c>
      <c r="B7234" s="164">
        <v>10218</v>
      </c>
      <c r="C7234" s="163" t="s">
        <v>491</v>
      </c>
      <c r="D7234" s="164">
        <v>1</v>
      </c>
      <c r="E7234" s="7">
        <v>280</v>
      </c>
      <c r="F7234" s="7">
        <v>0</v>
      </c>
      <c r="G7234" s="7">
        <v>0</v>
      </c>
      <c r="H7234" s="7">
        <v>0</v>
      </c>
      <c r="I7234" s="7">
        <v>280</v>
      </c>
      <c r="J7234" s="7">
        <v>0</v>
      </c>
      <c r="K7234" s="7">
        <v>280</v>
      </c>
      <c r="L7234" s="164">
        <v>1</v>
      </c>
      <c r="M7234" s="16">
        <v>0</v>
      </c>
      <c r="N7234" s="13">
        <v>46234</v>
      </c>
    </row>
    <row r="7235" spans="1:14" x14ac:dyDescent="0.15">
      <c r="A7235" s="163" t="s">
        <v>647</v>
      </c>
      <c r="B7235" s="164">
        <v>10224</v>
      </c>
      <c r="C7235" s="163" t="s">
        <v>491</v>
      </c>
      <c r="D7235" s="164">
        <v>1</v>
      </c>
      <c r="E7235" s="7">
        <v>285</v>
      </c>
      <c r="F7235" s="7">
        <v>0</v>
      </c>
      <c r="G7235" s="7">
        <v>0</v>
      </c>
      <c r="H7235" s="7">
        <v>0</v>
      </c>
      <c r="I7235" s="7">
        <v>285</v>
      </c>
      <c r="J7235" s="7">
        <v>0</v>
      </c>
      <c r="K7235" s="7">
        <v>285</v>
      </c>
      <c r="L7235" s="164">
        <v>1</v>
      </c>
      <c r="M7235" s="16">
        <v>0</v>
      </c>
      <c r="N7235" s="13">
        <v>46234</v>
      </c>
    </row>
    <row r="7236" spans="1:14" x14ac:dyDescent="0.15">
      <c r="A7236" s="163" t="s">
        <v>492</v>
      </c>
      <c r="B7236" s="164">
        <v>10216</v>
      </c>
      <c r="C7236" s="163" t="s">
        <v>491</v>
      </c>
      <c r="D7236" s="164">
        <v>1</v>
      </c>
      <c r="E7236" s="7">
        <v>280</v>
      </c>
      <c r="F7236" s="7">
        <v>0</v>
      </c>
      <c r="G7236" s="7">
        <v>0</v>
      </c>
      <c r="H7236" s="7">
        <v>0</v>
      </c>
      <c r="I7236" s="7">
        <v>280</v>
      </c>
      <c r="J7236" s="7">
        <v>0</v>
      </c>
      <c r="K7236" s="7">
        <v>280</v>
      </c>
      <c r="L7236" s="164">
        <v>1</v>
      </c>
      <c r="M7236" s="16">
        <v>0</v>
      </c>
      <c r="N7236" s="13">
        <v>46234</v>
      </c>
    </row>
    <row r="7237" spans="1:14" x14ac:dyDescent="0.15">
      <c r="A7237" s="163" t="s">
        <v>493</v>
      </c>
      <c r="B7237" s="164">
        <v>10264</v>
      </c>
      <c r="C7237" s="163" t="s">
        <v>9</v>
      </c>
      <c r="D7237" s="164">
        <v>5</v>
      </c>
      <c r="E7237" s="7">
        <v>950</v>
      </c>
      <c r="F7237" s="7">
        <v>0</v>
      </c>
      <c r="G7237" s="7">
        <v>0</v>
      </c>
      <c r="H7237" s="7">
        <v>0</v>
      </c>
      <c r="I7237" s="7">
        <v>950</v>
      </c>
      <c r="J7237" s="7">
        <v>0</v>
      </c>
      <c r="K7237" s="7">
        <v>950</v>
      </c>
      <c r="L7237" s="164">
        <v>1</v>
      </c>
      <c r="M7237" s="16">
        <v>0</v>
      </c>
      <c r="N7237" s="13">
        <v>46234</v>
      </c>
    </row>
    <row r="7238" spans="1:14" x14ac:dyDescent="0.15">
      <c r="A7238" s="163" t="s">
        <v>652</v>
      </c>
      <c r="B7238" s="164">
        <v>10007</v>
      </c>
      <c r="C7238" s="163" t="s">
        <v>9</v>
      </c>
      <c r="D7238" s="164">
        <v>1</v>
      </c>
      <c r="E7238" s="7">
        <v>275</v>
      </c>
      <c r="F7238" s="7">
        <v>0</v>
      </c>
      <c r="G7238" s="7">
        <v>0</v>
      </c>
      <c r="H7238" s="7">
        <v>0</v>
      </c>
      <c r="I7238" s="7">
        <v>275</v>
      </c>
      <c r="J7238" s="7">
        <v>0</v>
      </c>
      <c r="K7238" s="7">
        <v>275</v>
      </c>
      <c r="L7238" s="164">
        <v>1</v>
      </c>
      <c r="M7238" s="16">
        <v>0</v>
      </c>
      <c r="N7238" s="13">
        <v>46234</v>
      </c>
    </row>
    <row r="7239" spans="1:14" x14ac:dyDescent="0.15">
      <c r="A7239" s="163" t="s">
        <v>955</v>
      </c>
      <c r="B7239" s="164">
        <v>10749</v>
      </c>
      <c r="C7239" s="163" t="s">
        <v>948</v>
      </c>
      <c r="D7239" s="164">
        <v>2</v>
      </c>
      <c r="E7239" s="7">
        <v>358</v>
      </c>
      <c r="F7239" s="7">
        <v>0</v>
      </c>
      <c r="G7239" s="7">
        <v>0</v>
      </c>
      <c r="H7239" s="7">
        <v>0</v>
      </c>
      <c r="I7239" s="7">
        <v>358</v>
      </c>
      <c r="J7239" s="7">
        <v>0</v>
      </c>
      <c r="K7239" s="7">
        <v>358</v>
      </c>
      <c r="L7239" s="164">
        <v>1</v>
      </c>
      <c r="M7239" s="16">
        <v>0</v>
      </c>
      <c r="N7239" s="13">
        <v>46234</v>
      </c>
    </row>
    <row r="7240" spans="1:14" x14ac:dyDescent="0.15">
      <c r="A7240" s="163" t="s">
        <v>949</v>
      </c>
      <c r="B7240" s="164">
        <v>10633</v>
      </c>
      <c r="C7240" s="163" t="s">
        <v>948</v>
      </c>
      <c r="D7240" s="164">
        <v>2</v>
      </c>
      <c r="E7240" s="7">
        <v>318</v>
      </c>
      <c r="F7240" s="7">
        <v>0</v>
      </c>
      <c r="G7240" s="7">
        <v>0</v>
      </c>
      <c r="H7240" s="7">
        <v>0</v>
      </c>
      <c r="I7240" s="7">
        <v>318</v>
      </c>
      <c r="J7240" s="7">
        <v>0</v>
      </c>
      <c r="K7240" s="7">
        <v>318</v>
      </c>
      <c r="L7240" s="164">
        <v>1</v>
      </c>
      <c r="M7240" s="16">
        <v>0</v>
      </c>
      <c r="N7240" s="13">
        <v>46234</v>
      </c>
    </row>
    <row r="7241" spans="1:14" x14ac:dyDescent="0.15">
      <c r="A7241" s="163" t="s">
        <v>953</v>
      </c>
      <c r="B7241" s="164">
        <v>10632</v>
      </c>
      <c r="C7241" s="163" t="s">
        <v>948</v>
      </c>
      <c r="D7241" s="164">
        <v>1</v>
      </c>
      <c r="E7241" s="7">
        <v>159</v>
      </c>
      <c r="F7241" s="7">
        <v>0</v>
      </c>
      <c r="G7241" s="7">
        <v>0</v>
      </c>
      <c r="H7241" s="7">
        <v>0</v>
      </c>
      <c r="I7241" s="7">
        <v>159</v>
      </c>
      <c r="J7241" s="7">
        <v>0</v>
      </c>
      <c r="K7241" s="7">
        <v>159</v>
      </c>
      <c r="L7241" s="164">
        <v>1</v>
      </c>
      <c r="M7241" s="16">
        <v>0</v>
      </c>
      <c r="N7241" s="13">
        <v>46234</v>
      </c>
    </row>
    <row r="7242" spans="1:14" x14ac:dyDescent="0.15">
      <c r="A7242" s="163" t="s">
        <v>495</v>
      </c>
      <c r="B7242" s="164">
        <v>10354</v>
      </c>
      <c r="C7242" s="163" t="s">
        <v>19</v>
      </c>
      <c r="D7242" s="164">
        <v>1</v>
      </c>
      <c r="E7242" s="7">
        <v>350</v>
      </c>
      <c r="F7242" s="7">
        <v>0</v>
      </c>
      <c r="G7242" s="7">
        <v>0</v>
      </c>
      <c r="H7242" s="7">
        <v>39.200000000000003</v>
      </c>
      <c r="I7242" s="7">
        <v>310.8</v>
      </c>
      <c r="J7242" s="7">
        <v>0</v>
      </c>
      <c r="K7242" s="7">
        <v>310.8</v>
      </c>
      <c r="L7242" s="164">
        <v>1</v>
      </c>
      <c r="M7242" s="16">
        <v>0</v>
      </c>
      <c r="N7242" s="13">
        <v>46234</v>
      </c>
    </row>
    <row r="7243" spans="1:14" x14ac:dyDescent="0.15">
      <c r="A7243" s="163" t="s">
        <v>529</v>
      </c>
      <c r="B7243" s="164">
        <v>10353</v>
      </c>
      <c r="C7243" s="163" t="s">
        <v>19</v>
      </c>
      <c r="D7243" s="164">
        <v>1</v>
      </c>
      <c r="E7243" s="7">
        <v>350</v>
      </c>
      <c r="F7243" s="7">
        <v>0</v>
      </c>
      <c r="G7243" s="7">
        <v>0</v>
      </c>
      <c r="H7243" s="7">
        <v>0</v>
      </c>
      <c r="I7243" s="7">
        <v>350</v>
      </c>
      <c r="J7243" s="7">
        <v>0</v>
      </c>
      <c r="K7243" s="7">
        <v>350</v>
      </c>
      <c r="L7243" s="164">
        <v>1</v>
      </c>
      <c r="M7243" s="16">
        <v>0</v>
      </c>
      <c r="N7243" s="13">
        <v>46234</v>
      </c>
    </row>
    <row r="7244" spans="1:14" x14ac:dyDescent="0.15">
      <c r="A7244" s="163" t="s">
        <v>496</v>
      </c>
      <c r="B7244" s="164">
        <v>10360</v>
      </c>
      <c r="C7244" s="163" t="s">
        <v>19</v>
      </c>
      <c r="D7244" s="164">
        <v>1</v>
      </c>
      <c r="E7244" s="7">
        <v>385</v>
      </c>
      <c r="F7244" s="7">
        <v>0</v>
      </c>
      <c r="G7244" s="7">
        <v>0</v>
      </c>
      <c r="H7244" s="7">
        <v>0</v>
      </c>
      <c r="I7244" s="7">
        <v>385</v>
      </c>
      <c r="J7244" s="7">
        <v>0</v>
      </c>
      <c r="K7244" s="7">
        <v>385</v>
      </c>
      <c r="L7244" s="164">
        <v>1</v>
      </c>
      <c r="M7244" s="16">
        <v>0</v>
      </c>
      <c r="N7244" s="13">
        <v>46234</v>
      </c>
    </row>
    <row r="7245" spans="1:14" x14ac:dyDescent="0.15">
      <c r="A7245" s="163" t="s">
        <v>498</v>
      </c>
      <c r="B7245" s="164">
        <v>10356</v>
      </c>
      <c r="C7245" s="163" t="s">
        <v>19</v>
      </c>
      <c r="D7245" s="164">
        <v>3</v>
      </c>
      <c r="E7245" s="7">
        <v>1080</v>
      </c>
      <c r="F7245" s="7">
        <v>0</v>
      </c>
      <c r="G7245" s="7">
        <v>0</v>
      </c>
      <c r="H7245" s="7">
        <v>0</v>
      </c>
      <c r="I7245" s="7">
        <v>1080</v>
      </c>
      <c r="J7245" s="7">
        <v>0</v>
      </c>
      <c r="K7245" s="7">
        <v>1080</v>
      </c>
      <c r="L7245" s="164">
        <v>1</v>
      </c>
      <c r="M7245" s="16">
        <v>0</v>
      </c>
      <c r="N7245" s="13">
        <v>46234</v>
      </c>
    </row>
    <row r="7246" spans="1:14" x14ac:dyDescent="0.15">
      <c r="A7246" s="163" t="s">
        <v>512</v>
      </c>
      <c r="B7246" s="164">
        <v>10427</v>
      </c>
      <c r="C7246" s="163" t="s">
        <v>12</v>
      </c>
      <c r="D7246" s="164">
        <v>1</v>
      </c>
      <c r="E7246" s="7">
        <v>389</v>
      </c>
      <c r="F7246" s="7">
        <v>0</v>
      </c>
      <c r="G7246" s="7">
        <v>0</v>
      </c>
      <c r="H7246" s="7">
        <v>0</v>
      </c>
      <c r="I7246" s="7">
        <v>389</v>
      </c>
      <c r="J7246" s="7">
        <v>0</v>
      </c>
      <c r="K7246" s="7">
        <v>389</v>
      </c>
      <c r="L7246" s="164">
        <v>1</v>
      </c>
      <c r="M7246" s="16">
        <v>0</v>
      </c>
      <c r="N7246" s="13">
        <v>46234</v>
      </c>
    </row>
    <row r="7247" spans="1:14" x14ac:dyDescent="0.15">
      <c r="A7247" s="163" t="s">
        <v>464</v>
      </c>
      <c r="B7247" s="164">
        <v>10281</v>
      </c>
      <c r="C7247" s="163" t="s">
        <v>399</v>
      </c>
      <c r="D7247" s="164">
        <v>1</v>
      </c>
      <c r="E7247" s="7">
        <v>0</v>
      </c>
      <c r="F7247" s="7">
        <v>0</v>
      </c>
      <c r="G7247" s="7">
        <v>0</v>
      </c>
      <c r="H7247" s="7">
        <v>0</v>
      </c>
      <c r="I7247" s="7">
        <v>0</v>
      </c>
      <c r="J7247" s="7">
        <v>0</v>
      </c>
      <c r="K7247" s="7">
        <v>0</v>
      </c>
      <c r="L7247" s="164">
        <v>0</v>
      </c>
      <c r="M7247" s="16">
        <v>0</v>
      </c>
      <c r="N7247" s="13">
        <v>46234</v>
      </c>
    </row>
    <row r="7248" spans="1:14" x14ac:dyDescent="0.15">
      <c r="A7248" s="163" t="s">
        <v>957</v>
      </c>
      <c r="B7248" s="164">
        <v>10494</v>
      </c>
      <c r="C7248" s="163" t="s">
        <v>38</v>
      </c>
      <c r="D7248" s="164">
        <v>1</v>
      </c>
      <c r="E7248" s="7">
        <v>38</v>
      </c>
      <c r="F7248" s="7">
        <v>0</v>
      </c>
      <c r="G7248" s="7">
        <v>0</v>
      </c>
      <c r="H7248" s="7">
        <v>0</v>
      </c>
      <c r="I7248" s="7">
        <v>38</v>
      </c>
      <c r="J7248" s="7">
        <v>0</v>
      </c>
      <c r="K7248" s="7">
        <v>38</v>
      </c>
      <c r="L7248" s="164">
        <v>1</v>
      </c>
      <c r="M7248" s="16">
        <v>0</v>
      </c>
      <c r="N7248" s="13">
        <v>46235</v>
      </c>
    </row>
    <row r="7249" spans="1:14" x14ac:dyDescent="0.15">
      <c r="A7249" s="163" t="s">
        <v>601</v>
      </c>
      <c r="B7249" s="164">
        <v>10167</v>
      </c>
      <c r="C7249" s="163" t="s">
        <v>519</v>
      </c>
      <c r="D7249" s="164">
        <v>2</v>
      </c>
      <c r="E7249" s="7">
        <v>700</v>
      </c>
      <c r="F7249" s="7">
        <v>0</v>
      </c>
      <c r="G7249" s="7">
        <v>0</v>
      </c>
      <c r="H7249" s="7">
        <v>0</v>
      </c>
      <c r="I7249" s="7">
        <v>700</v>
      </c>
      <c r="J7249" s="7">
        <v>0</v>
      </c>
      <c r="K7249" s="7">
        <v>700</v>
      </c>
      <c r="L7249" s="164">
        <v>1</v>
      </c>
      <c r="M7249" s="16">
        <v>0</v>
      </c>
      <c r="N7249" s="13">
        <v>46235</v>
      </c>
    </row>
    <row r="7250" spans="1:14" x14ac:dyDescent="0.15">
      <c r="A7250" s="163" t="s">
        <v>480</v>
      </c>
      <c r="B7250" s="164">
        <v>10225</v>
      </c>
      <c r="C7250" s="163" t="s">
        <v>481</v>
      </c>
      <c r="D7250" s="164">
        <v>1</v>
      </c>
      <c r="E7250" s="7">
        <v>265</v>
      </c>
      <c r="F7250" s="7">
        <v>0</v>
      </c>
      <c r="G7250" s="7">
        <v>0</v>
      </c>
      <c r="H7250" s="7">
        <v>0</v>
      </c>
      <c r="I7250" s="7">
        <v>265</v>
      </c>
      <c r="J7250" s="7">
        <v>0</v>
      </c>
      <c r="K7250" s="7">
        <v>265</v>
      </c>
      <c r="L7250" s="164">
        <v>1</v>
      </c>
      <c r="M7250" s="16">
        <v>0</v>
      </c>
      <c r="N7250" s="13">
        <v>46235</v>
      </c>
    </row>
    <row r="7251" spans="1:14" x14ac:dyDescent="0.15">
      <c r="A7251" s="163" t="s">
        <v>550</v>
      </c>
      <c r="B7251" s="164">
        <v>10072</v>
      </c>
      <c r="C7251" s="163" t="s">
        <v>481</v>
      </c>
      <c r="D7251" s="164">
        <v>1</v>
      </c>
      <c r="E7251" s="7">
        <v>345</v>
      </c>
      <c r="F7251" s="7">
        <v>0</v>
      </c>
      <c r="G7251" s="7">
        <v>0</v>
      </c>
      <c r="H7251" s="7">
        <v>0</v>
      </c>
      <c r="I7251" s="7">
        <v>345</v>
      </c>
      <c r="J7251" s="7">
        <v>0</v>
      </c>
      <c r="K7251" s="7">
        <v>345</v>
      </c>
      <c r="L7251" s="164">
        <v>1</v>
      </c>
      <c r="M7251" s="16">
        <v>0</v>
      </c>
      <c r="N7251" s="13">
        <v>46235</v>
      </c>
    </row>
    <row r="7252" spans="1:14" x14ac:dyDescent="0.15">
      <c r="A7252" s="163" t="s">
        <v>656</v>
      </c>
      <c r="B7252" s="164">
        <v>10652</v>
      </c>
      <c r="C7252" s="163" t="s">
        <v>483</v>
      </c>
      <c r="D7252" s="164">
        <v>1</v>
      </c>
      <c r="E7252" s="7">
        <v>315</v>
      </c>
      <c r="F7252" s="7">
        <v>0</v>
      </c>
      <c r="G7252" s="7">
        <v>0</v>
      </c>
      <c r="H7252" s="7">
        <v>21.57</v>
      </c>
      <c r="I7252" s="7">
        <v>293.43</v>
      </c>
      <c r="J7252" s="7">
        <v>0</v>
      </c>
      <c r="K7252" s="7">
        <v>293.43</v>
      </c>
      <c r="L7252" s="164">
        <v>1</v>
      </c>
      <c r="M7252" s="16">
        <v>0</v>
      </c>
      <c r="N7252" s="13">
        <v>46235</v>
      </c>
    </row>
    <row r="7253" spans="1:14" x14ac:dyDescent="0.15">
      <c r="A7253" s="163" t="s">
        <v>522</v>
      </c>
      <c r="B7253" s="164">
        <v>10055</v>
      </c>
      <c r="C7253" s="163" t="s">
        <v>481</v>
      </c>
      <c r="D7253" s="164">
        <v>1</v>
      </c>
      <c r="E7253" s="7">
        <v>275</v>
      </c>
      <c r="F7253" s="7">
        <v>0</v>
      </c>
      <c r="G7253" s="7">
        <v>0</v>
      </c>
      <c r="H7253" s="7">
        <v>0</v>
      </c>
      <c r="I7253" s="7">
        <v>275</v>
      </c>
      <c r="J7253" s="7">
        <v>0</v>
      </c>
      <c r="K7253" s="7">
        <v>275</v>
      </c>
      <c r="L7253" s="164">
        <v>1</v>
      </c>
      <c r="M7253" s="16">
        <v>0</v>
      </c>
      <c r="N7253" s="13">
        <v>46235</v>
      </c>
    </row>
    <row r="7254" spans="1:14" x14ac:dyDescent="0.15">
      <c r="A7254" s="163" t="s">
        <v>650</v>
      </c>
      <c r="B7254" s="164">
        <v>10064</v>
      </c>
      <c r="C7254" s="163" t="s">
        <v>481</v>
      </c>
      <c r="D7254" s="164">
        <v>1</v>
      </c>
      <c r="E7254" s="7">
        <v>355</v>
      </c>
      <c r="F7254" s="7">
        <v>0</v>
      </c>
      <c r="G7254" s="7">
        <v>0</v>
      </c>
      <c r="H7254" s="7">
        <v>0</v>
      </c>
      <c r="I7254" s="7">
        <v>355</v>
      </c>
      <c r="J7254" s="7">
        <v>0</v>
      </c>
      <c r="K7254" s="7">
        <v>355</v>
      </c>
      <c r="L7254" s="164">
        <v>1</v>
      </c>
      <c r="M7254" s="16">
        <v>0</v>
      </c>
      <c r="N7254" s="13">
        <v>46235</v>
      </c>
    </row>
    <row r="7255" spans="1:14" x14ac:dyDescent="0.15">
      <c r="A7255" s="163" t="s">
        <v>486</v>
      </c>
      <c r="B7255" s="164">
        <v>10075</v>
      </c>
      <c r="C7255" s="163" t="s">
        <v>481</v>
      </c>
      <c r="D7255" s="164">
        <v>1</v>
      </c>
      <c r="E7255" s="7">
        <v>275</v>
      </c>
      <c r="F7255" s="7">
        <v>0</v>
      </c>
      <c r="G7255" s="7">
        <v>0</v>
      </c>
      <c r="H7255" s="7">
        <v>18.829999999999998</v>
      </c>
      <c r="I7255" s="7">
        <v>256.17</v>
      </c>
      <c r="J7255" s="7">
        <v>0</v>
      </c>
      <c r="K7255" s="7">
        <v>256.17</v>
      </c>
      <c r="L7255" s="164">
        <v>1</v>
      </c>
      <c r="M7255" s="16">
        <v>0</v>
      </c>
      <c r="N7255" s="13">
        <v>46235</v>
      </c>
    </row>
    <row r="7256" spans="1:14" x14ac:dyDescent="0.15">
      <c r="A7256" s="163" t="s">
        <v>487</v>
      </c>
      <c r="B7256" s="164">
        <v>10442</v>
      </c>
      <c r="C7256" s="163" t="s">
        <v>99</v>
      </c>
      <c r="D7256" s="164">
        <v>3</v>
      </c>
      <c r="E7256" s="7">
        <v>264</v>
      </c>
      <c r="F7256" s="7">
        <v>0</v>
      </c>
      <c r="G7256" s="7">
        <v>0</v>
      </c>
      <c r="H7256" s="7">
        <v>9.52</v>
      </c>
      <c r="I7256" s="7">
        <v>254.48</v>
      </c>
      <c r="J7256" s="7">
        <v>0</v>
      </c>
      <c r="K7256" s="7">
        <v>254.48</v>
      </c>
      <c r="L7256" s="164">
        <v>1</v>
      </c>
      <c r="M7256" s="16">
        <v>0</v>
      </c>
      <c r="N7256" s="13">
        <v>46235</v>
      </c>
    </row>
    <row r="7257" spans="1:14" x14ac:dyDescent="0.15">
      <c r="A7257" s="163" t="s">
        <v>523</v>
      </c>
      <c r="B7257" s="164">
        <v>10446</v>
      </c>
      <c r="C7257" s="163" t="s">
        <v>99</v>
      </c>
      <c r="D7257" s="164">
        <v>1</v>
      </c>
      <c r="E7257" s="7">
        <v>210</v>
      </c>
      <c r="F7257" s="7">
        <v>0</v>
      </c>
      <c r="G7257" s="7">
        <v>0</v>
      </c>
      <c r="H7257" s="7">
        <v>0</v>
      </c>
      <c r="I7257" s="7">
        <v>210</v>
      </c>
      <c r="J7257" s="7">
        <v>0</v>
      </c>
      <c r="K7257" s="7">
        <v>210</v>
      </c>
      <c r="L7257" s="164">
        <v>1</v>
      </c>
      <c r="M7257" s="16">
        <v>0</v>
      </c>
      <c r="N7257" s="13">
        <v>46235</v>
      </c>
    </row>
    <row r="7258" spans="1:14" x14ac:dyDescent="0.15">
      <c r="A7258" s="163" t="s">
        <v>488</v>
      </c>
      <c r="B7258" s="164">
        <v>10440</v>
      </c>
      <c r="C7258" s="163" t="s">
        <v>99</v>
      </c>
      <c r="D7258" s="164">
        <v>2</v>
      </c>
      <c r="E7258" s="7">
        <v>176</v>
      </c>
      <c r="F7258" s="7">
        <v>0</v>
      </c>
      <c r="G7258" s="7">
        <v>0</v>
      </c>
      <c r="H7258" s="7">
        <v>0</v>
      </c>
      <c r="I7258" s="7">
        <v>176</v>
      </c>
      <c r="J7258" s="7">
        <v>0</v>
      </c>
      <c r="K7258" s="7">
        <v>176</v>
      </c>
      <c r="L7258" s="164">
        <v>1</v>
      </c>
      <c r="M7258" s="16">
        <v>0</v>
      </c>
      <c r="N7258" s="13">
        <v>46235</v>
      </c>
    </row>
    <row r="7259" spans="1:14" x14ac:dyDescent="0.15">
      <c r="A7259" s="163" t="s">
        <v>1009</v>
      </c>
      <c r="B7259" s="164">
        <v>10464</v>
      </c>
      <c r="C7259" s="163" t="s">
        <v>99</v>
      </c>
      <c r="D7259" s="164">
        <v>1</v>
      </c>
      <c r="E7259" s="7">
        <v>185</v>
      </c>
      <c r="F7259" s="7">
        <v>0</v>
      </c>
      <c r="G7259" s="7">
        <v>0</v>
      </c>
      <c r="H7259" s="7">
        <v>12.67</v>
      </c>
      <c r="I7259" s="7">
        <v>172.33</v>
      </c>
      <c r="J7259" s="7">
        <v>0</v>
      </c>
      <c r="K7259" s="7">
        <v>172.33</v>
      </c>
      <c r="L7259" s="164">
        <v>1</v>
      </c>
      <c r="M7259" s="16">
        <v>0</v>
      </c>
      <c r="N7259" s="13">
        <v>46235</v>
      </c>
    </row>
    <row r="7260" spans="1:14" x14ac:dyDescent="0.15">
      <c r="A7260" s="163" t="s">
        <v>542</v>
      </c>
      <c r="B7260" s="164">
        <v>10436</v>
      </c>
      <c r="C7260" s="163" t="s">
        <v>99</v>
      </c>
      <c r="D7260" s="164">
        <v>1</v>
      </c>
      <c r="E7260" s="7">
        <v>45</v>
      </c>
      <c r="F7260" s="7">
        <v>0</v>
      </c>
      <c r="G7260" s="7">
        <v>0</v>
      </c>
      <c r="H7260" s="7">
        <v>0</v>
      </c>
      <c r="I7260" s="7">
        <v>45</v>
      </c>
      <c r="J7260" s="7">
        <v>0</v>
      </c>
      <c r="K7260" s="7">
        <v>45</v>
      </c>
      <c r="L7260" s="164">
        <v>1</v>
      </c>
      <c r="M7260" s="16">
        <v>0</v>
      </c>
      <c r="N7260" s="13">
        <v>46235</v>
      </c>
    </row>
    <row r="7261" spans="1:14" x14ac:dyDescent="0.15">
      <c r="A7261" s="163" t="s">
        <v>551</v>
      </c>
      <c r="B7261" s="164">
        <v>10437</v>
      </c>
      <c r="C7261" s="163" t="s">
        <v>99</v>
      </c>
      <c r="D7261" s="164">
        <v>1</v>
      </c>
      <c r="E7261" s="7">
        <v>110</v>
      </c>
      <c r="F7261" s="7">
        <v>0</v>
      </c>
      <c r="G7261" s="7">
        <v>0</v>
      </c>
      <c r="H7261" s="7">
        <v>4.5</v>
      </c>
      <c r="I7261" s="7">
        <v>105.5</v>
      </c>
      <c r="J7261" s="7">
        <v>0</v>
      </c>
      <c r="K7261" s="7">
        <v>105.5</v>
      </c>
      <c r="L7261" s="164">
        <v>1</v>
      </c>
      <c r="M7261" s="16">
        <v>0</v>
      </c>
      <c r="N7261" s="13">
        <v>46235</v>
      </c>
    </row>
    <row r="7262" spans="1:14" x14ac:dyDescent="0.15">
      <c r="A7262" s="163" t="s">
        <v>830</v>
      </c>
      <c r="B7262" s="164">
        <v>10042</v>
      </c>
      <c r="C7262" s="163" t="s">
        <v>99</v>
      </c>
      <c r="D7262" s="164">
        <v>1</v>
      </c>
      <c r="E7262" s="7">
        <v>145</v>
      </c>
      <c r="F7262" s="7">
        <v>0</v>
      </c>
      <c r="G7262" s="7">
        <v>0</v>
      </c>
      <c r="H7262" s="7">
        <v>9.93</v>
      </c>
      <c r="I7262" s="7">
        <v>135.07</v>
      </c>
      <c r="J7262" s="7">
        <v>0</v>
      </c>
      <c r="K7262" s="7">
        <v>135.07</v>
      </c>
      <c r="L7262" s="164">
        <v>1</v>
      </c>
      <c r="M7262" s="16">
        <v>0</v>
      </c>
      <c r="N7262" s="13">
        <v>46235</v>
      </c>
    </row>
    <row r="7263" spans="1:14" x14ac:dyDescent="0.15">
      <c r="A7263" s="163" t="s">
        <v>505</v>
      </c>
      <c r="B7263" s="164">
        <v>10470</v>
      </c>
      <c r="C7263" s="163" t="s">
        <v>5</v>
      </c>
      <c r="D7263" s="164">
        <v>1</v>
      </c>
      <c r="E7263" s="7">
        <v>275</v>
      </c>
      <c r="F7263" s="7">
        <v>0</v>
      </c>
      <c r="G7263" s="7">
        <v>0</v>
      </c>
      <c r="H7263" s="7">
        <v>0</v>
      </c>
      <c r="I7263" s="7">
        <v>275</v>
      </c>
      <c r="J7263" s="7">
        <v>0</v>
      </c>
      <c r="K7263" s="7">
        <v>275</v>
      </c>
      <c r="L7263" s="164">
        <v>1</v>
      </c>
      <c r="M7263" s="16">
        <v>0</v>
      </c>
      <c r="N7263" s="13">
        <v>46235</v>
      </c>
    </row>
    <row r="7264" spans="1:14" x14ac:dyDescent="0.15">
      <c r="A7264" s="163" t="s">
        <v>626</v>
      </c>
      <c r="B7264" s="164">
        <v>10471</v>
      </c>
      <c r="C7264" s="163" t="s">
        <v>5</v>
      </c>
      <c r="D7264" s="164">
        <v>1</v>
      </c>
      <c r="E7264" s="7">
        <v>525</v>
      </c>
      <c r="F7264" s="7">
        <v>0</v>
      </c>
      <c r="G7264" s="7">
        <v>0</v>
      </c>
      <c r="H7264" s="7">
        <v>0</v>
      </c>
      <c r="I7264" s="7">
        <v>525</v>
      </c>
      <c r="J7264" s="7">
        <v>0</v>
      </c>
      <c r="K7264" s="7">
        <v>525</v>
      </c>
      <c r="L7264" s="164">
        <v>1</v>
      </c>
      <c r="M7264" s="16">
        <v>0</v>
      </c>
      <c r="N7264" s="13">
        <v>46235</v>
      </c>
    </row>
    <row r="7265" spans="1:14" x14ac:dyDescent="0.15">
      <c r="A7265" s="163" t="s">
        <v>490</v>
      </c>
      <c r="B7265" s="164">
        <v>10223</v>
      </c>
      <c r="C7265" s="163" t="s">
        <v>491</v>
      </c>
      <c r="D7265" s="164">
        <v>1</v>
      </c>
      <c r="E7265" s="7">
        <v>310</v>
      </c>
      <c r="F7265" s="7">
        <v>0</v>
      </c>
      <c r="G7265" s="7">
        <v>0</v>
      </c>
      <c r="H7265" s="7">
        <v>12.69</v>
      </c>
      <c r="I7265" s="7">
        <v>297.31</v>
      </c>
      <c r="J7265" s="7">
        <v>0</v>
      </c>
      <c r="K7265" s="7">
        <v>297.31</v>
      </c>
      <c r="L7265" s="164">
        <v>1</v>
      </c>
      <c r="M7265" s="16">
        <v>0</v>
      </c>
      <c r="N7265" s="13">
        <v>46235</v>
      </c>
    </row>
    <row r="7266" spans="1:14" x14ac:dyDescent="0.15">
      <c r="A7266" s="163" t="s">
        <v>492</v>
      </c>
      <c r="B7266" s="164">
        <v>10216</v>
      </c>
      <c r="C7266" s="163" t="s">
        <v>491</v>
      </c>
      <c r="D7266" s="164">
        <v>2</v>
      </c>
      <c r="E7266" s="7">
        <v>560</v>
      </c>
      <c r="F7266" s="7">
        <v>0</v>
      </c>
      <c r="G7266" s="7">
        <v>0</v>
      </c>
      <c r="H7266" s="7">
        <v>11.47</v>
      </c>
      <c r="I7266" s="7">
        <v>548.53</v>
      </c>
      <c r="J7266" s="7">
        <v>0</v>
      </c>
      <c r="K7266" s="7">
        <v>548.53</v>
      </c>
      <c r="L7266" s="164">
        <v>1</v>
      </c>
      <c r="M7266" s="16">
        <v>0</v>
      </c>
      <c r="N7266" s="13">
        <v>46235</v>
      </c>
    </row>
    <row r="7267" spans="1:14" x14ac:dyDescent="0.15">
      <c r="A7267" s="163" t="s">
        <v>493</v>
      </c>
      <c r="B7267" s="164">
        <v>10264</v>
      </c>
      <c r="C7267" s="163" t="s">
        <v>9</v>
      </c>
      <c r="D7267" s="164">
        <v>3</v>
      </c>
      <c r="E7267" s="7">
        <v>570</v>
      </c>
      <c r="F7267" s="7">
        <v>0</v>
      </c>
      <c r="G7267" s="7">
        <v>0</v>
      </c>
      <c r="H7267" s="7">
        <v>18.88</v>
      </c>
      <c r="I7267" s="7">
        <v>551.12</v>
      </c>
      <c r="J7267" s="7">
        <v>0</v>
      </c>
      <c r="K7267" s="7">
        <v>551.12</v>
      </c>
      <c r="L7267" s="164">
        <v>1</v>
      </c>
      <c r="M7267" s="16">
        <v>0</v>
      </c>
      <c r="N7267" s="13">
        <v>46235</v>
      </c>
    </row>
    <row r="7268" spans="1:14" x14ac:dyDescent="0.15">
      <c r="A7268" s="163" t="s">
        <v>587</v>
      </c>
      <c r="B7268" s="164">
        <v>10381</v>
      </c>
      <c r="C7268" s="163" t="s">
        <v>9</v>
      </c>
      <c r="D7268" s="164">
        <v>1</v>
      </c>
      <c r="E7268" s="7">
        <v>225</v>
      </c>
      <c r="F7268" s="7">
        <v>0</v>
      </c>
      <c r="G7268" s="7">
        <v>0</v>
      </c>
      <c r="H7268" s="7">
        <v>0</v>
      </c>
      <c r="I7268" s="7">
        <v>225</v>
      </c>
      <c r="J7268" s="7">
        <v>0</v>
      </c>
      <c r="K7268" s="7">
        <v>225</v>
      </c>
      <c r="L7268" s="164">
        <v>1</v>
      </c>
      <c r="M7268" s="16">
        <v>0</v>
      </c>
      <c r="N7268" s="13">
        <v>46235</v>
      </c>
    </row>
    <row r="7269" spans="1:14" x14ac:dyDescent="0.15">
      <c r="A7269" s="163" t="s">
        <v>588</v>
      </c>
      <c r="B7269" s="164">
        <v>10371</v>
      </c>
      <c r="C7269" s="163" t="s">
        <v>9</v>
      </c>
      <c r="D7269" s="164">
        <v>1</v>
      </c>
      <c r="E7269" s="7">
        <v>275</v>
      </c>
      <c r="F7269" s="7">
        <v>0</v>
      </c>
      <c r="G7269" s="7">
        <v>0</v>
      </c>
      <c r="H7269" s="7">
        <v>18.46</v>
      </c>
      <c r="I7269" s="7">
        <v>256.54000000000002</v>
      </c>
      <c r="J7269" s="7">
        <v>0</v>
      </c>
      <c r="K7269" s="7">
        <v>256.54000000000002</v>
      </c>
      <c r="L7269" s="164">
        <v>1</v>
      </c>
      <c r="M7269" s="16">
        <v>0</v>
      </c>
      <c r="N7269" s="13">
        <v>46235</v>
      </c>
    </row>
    <row r="7270" spans="1:14" x14ac:dyDescent="0.15">
      <c r="A7270" s="163" t="s">
        <v>507</v>
      </c>
      <c r="B7270" s="164">
        <v>10373</v>
      </c>
      <c r="C7270" s="163" t="s">
        <v>9</v>
      </c>
      <c r="D7270" s="164">
        <v>2</v>
      </c>
      <c r="E7270" s="7">
        <v>550</v>
      </c>
      <c r="F7270" s="7">
        <v>0</v>
      </c>
      <c r="G7270" s="7">
        <v>0</v>
      </c>
      <c r="H7270" s="7">
        <v>27.32</v>
      </c>
      <c r="I7270" s="7">
        <v>522.67999999999995</v>
      </c>
      <c r="J7270" s="7">
        <v>0</v>
      </c>
      <c r="K7270" s="7">
        <v>522.67999999999995</v>
      </c>
      <c r="L7270" s="164">
        <v>1</v>
      </c>
      <c r="M7270" s="16">
        <v>0</v>
      </c>
      <c r="N7270" s="13">
        <v>46235</v>
      </c>
    </row>
    <row r="7271" spans="1:14" x14ac:dyDescent="0.15">
      <c r="A7271" s="163" t="s">
        <v>509</v>
      </c>
      <c r="B7271" s="164">
        <v>10364</v>
      </c>
      <c r="C7271" s="163" t="s">
        <v>9</v>
      </c>
      <c r="D7271" s="164">
        <v>3</v>
      </c>
      <c r="E7271" s="7">
        <v>990</v>
      </c>
      <c r="F7271" s="7">
        <v>0</v>
      </c>
      <c r="G7271" s="7">
        <v>0</v>
      </c>
      <c r="H7271" s="7">
        <v>35.659999999999997</v>
      </c>
      <c r="I7271" s="7">
        <v>954.34</v>
      </c>
      <c r="J7271" s="7">
        <v>0</v>
      </c>
      <c r="K7271" s="7">
        <v>954.34</v>
      </c>
      <c r="L7271" s="164">
        <v>1</v>
      </c>
      <c r="M7271" s="16">
        <v>0</v>
      </c>
      <c r="N7271" s="13">
        <v>46235</v>
      </c>
    </row>
    <row r="7272" spans="1:14" x14ac:dyDescent="0.15">
      <c r="A7272" s="163" t="s">
        <v>802</v>
      </c>
      <c r="B7272" s="164">
        <v>10365</v>
      </c>
      <c r="C7272" s="163" t="s">
        <v>9</v>
      </c>
      <c r="D7272" s="164">
        <v>2</v>
      </c>
      <c r="E7272" s="7">
        <v>640</v>
      </c>
      <c r="F7272" s="7">
        <v>0</v>
      </c>
      <c r="G7272" s="7">
        <v>0</v>
      </c>
      <c r="H7272" s="7">
        <v>31.8</v>
      </c>
      <c r="I7272" s="7">
        <v>608.20000000000005</v>
      </c>
      <c r="J7272" s="7">
        <v>0</v>
      </c>
      <c r="K7272" s="7">
        <v>608.20000000000005</v>
      </c>
      <c r="L7272" s="164">
        <v>1</v>
      </c>
      <c r="M7272" s="16">
        <v>0</v>
      </c>
      <c r="N7272" s="13">
        <v>46235</v>
      </c>
    </row>
    <row r="7273" spans="1:14" x14ac:dyDescent="0.15">
      <c r="A7273" s="163" t="s">
        <v>604</v>
      </c>
      <c r="B7273" s="164">
        <v>10685</v>
      </c>
      <c r="C7273" s="163" t="s">
        <v>9</v>
      </c>
      <c r="D7273" s="164">
        <v>1</v>
      </c>
      <c r="E7273" s="7">
        <v>225</v>
      </c>
      <c r="F7273" s="7">
        <v>0</v>
      </c>
      <c r="G7273" s="7">
        <v>0</v>
      </c>
      <c r="H7273" s="7">
        <v>9.2100000000000009</v>
      </c>
      <c r="I7273" s="7">
        <v>215.79</v>
      </c>
      <c r="J7273" s="7">
        <v>0</v>
      </c>
      <c r="K7273" s="7">
        <v>215.79</v>
      </c>
      <c r="L7273" s="164">
        <v>1</v>
      </c>
      <c r="M7273" s="16">
        <v>0</v>
      </c>
      <c r="N7273" s="13">
        <v>46235</v>
      </c>
    </row>
    <row r="7274" spans="1:14" x14ac:dyDescent="0.15">
      <c r="A7274" s="163" t="s">
        <v>947</v>
      </c>
      <c r="B7274" s="164">
        <v>10923</v>
      </c>
      <c r="C7274" s="163" t="s">
        <v>948</v>
      </c>
      <c r="D7274" s="164">
        <v>1</v>
      </c>
      <c r="E7274" s="7">
        <v>159</v>
      </c>
      <c r="F7274" s="7">
        <v>0</v>
      </c>
      <c r="G7274" s="7">
        <v>0</v>
      </c>
      <c r="H7274" s="7">
        <v>0</v>
      </c>
      <c r="I7274" s="7">
        <v>159</v>
      </c>
      <c r="J7274" s="7">
        <v>0</v>
      </c>
      <c r="K7274" s="7">
        <v>159</v>
      </c>
      <c r="L7274" s="164">
        <v>1</v>
      </c>
      <c r="M7274" s="16">
        <v>0</v>
      </c>
      <c r="N7274" s="13">
        <v>46235</v>
      </c>
    </row>
    <row r="7275" spans="1:14" x14ac:dyDescent="0.15">
      <c r="A7275" s="163" t="s">
        <v>949</v>
      </c>
      <c r="B7275" s="164">
        <v>10633</v>
      </c>
      <c r="C7275" s="163" t="s">
        <v>948</v>
      </c>
      <c r="D7275" s="164">
        <v>2</v>
      </c>
      <c r="E7275" s="7">
        <v>318</v>
      </c>
      <c r="F7275" s="7">
        <v>0</v>
      </c>
      <c r="G7275" s="7">
        <v>0</v>
      </c>
      <c r="H7275" s="7">
        <v>0</v>
      </c>
      <c r="I7275" s="7">
        <v>318</v>
      </c>
      <c r="J7275" s="7">
        <v>0</v>
      </c>
      <c r="K7275" s="7">
        <v>318</v>
      </c>
      <c r="L7275" s="164">
        <v>1</v>
      </c>
      <c r="M7275" s="16">
        <v>0</v>
      </c>
      <c r="N7275" s="13">
        <v>46235</v>
      </c>
    </row>
    <row r="7276" spans="1:14" x14ac:dyDescent="0.15">
      <c r="A7276" s="163" t="s">
        <v>950</v>
      </c>
      <c r="B7276" s="164">
        <v>10746</v>
      </c>
      <c r="C7276" s="163" t="s">
        <v>948</v>
      </c>
      <c r="D7276" s="164">
        <v>2</v>
      </c>
      <c r="E7276" s="7">
        <v>418</v>
      </c>
      <c r="F7276" s="7">
        <v>0</v>
      </c>
      <c r="G7276" s="7">
        <v>0</v>
      </c>
      <c r="H7276" s="7">
        <v>0</v>
      </c>
      <c r="I7276" s="7">
        <v>418</v>
      </c>
      <c r="J7276" s="7">
        <v>0</v>
      </c>
      <c r="K7276" s="7">
        <v>418</v>
      </c>
      <c r="L7276" s="164">
        <v>1</v>
      </c>
      <c r="M7276" s="16">
        <v>0</v>
      </c>
      <c r="N7276" s="13">
        <v>46235</v>
      </c>
    </row>
    <row r="7277" spans="1:14" x14ac:dyDescent="0.15">
      <c r="A7277" s="163" t="s">
        <v>951</v>
      </c>
      <c r="B7277" s="164">
        <v>10754</v>
      </c>
      <c r="C7277" s="163" t="s">
        <v>948</v>
      </c>
      <c r="D7277" s="164">
        <v>1</v>
      </c>
      <c r="E7277" s="7">
        <v>209</v>
      </c>
      <c r="F7277" s="7">
        <v>0</v>
      </c>
      <c r="G7277" s="7">
        <v>0</v>
      </c>
      <c r="H7277" s="7">
        <v>0</v>
      </c>
      <c r="I7277" s="7">
        <v>209</v>
      </c>
      <c r="J7277" s="7">
        <v>0</v>
      </c>
      <c r="K7277" s="7">
        <v>209</v>
      </c>
      <c r="L7277" s="164">
        <v>1</v>
      </c>
      <c r="M7277" s="16">
        <v>0</v>
      </c>
      <c r="N7277" s="13">
        <v>46235</v>
      </c>
    </row>
    <row r="7278" spans="1:14" x14ac:dyDescent="0.15">
      <c r="A7278" s="163" t="s">
        <v>953</v>
      </c>
      <c r="B7278" s="164">
        <v>10632</v>
      </c>
      <c r="C7278" s="163" t="s">
        <v>948</v>
      </c>
      <c r="D7278" s="164">
        <v>4</v>
      </c>
      <c r="E7278" s="7">
        <v>636</v>
      </c>
      <c r="F7278" s="7">
        <v>0</v>
      </c>
      <c r="G7278" s="7">
        <v>0</v>
      </c>
      <c r="H7278" s="7">
        <v>0</v>
      </c>
      <c r="I7278" s="7">
        <v>636</v>
      </c>
      <c r="J7278" s="7">
        <v>0</v>
      </c>
      <c r="K7278" s="7">
        <v>636</v>
      </c>
      <c r="L7278" s="164">
        <v>1</v>
      </c>
      <c r="M7278" s="16">
        <v>0</v>
      </c>
      <c r="N7278" s="13">
        <v>46235</v>
      </c>
    </row>
    <row r="7279" spans="1:14" x14ac:dyDescent="0.15">
      <c r="A7279" s="163" t="s">
        <v>495</v>
      </c>
      <c r="B7279" s="164">
        <v>10354</v>
      </c>
      <c r="C7279" s="163" t="s">
        <v>19</v>
      </c>
      <c r="D7279" s="164">
        <v>4</v>
      </c>
      <c r="E7279" s="7">
        <v>1400</v>
      </c>
      <c r="F7279" s="7">
        <v>0</v>
      </c>
      <c r="G7279" s="7">
        <v>0</v>
      </c>
      <c r="H7279" s="7">
        <v>23.49</v>
      </c>
      <c r="I7279" s="7">
        <v>1376.51</v>
      </c>
      <c r="J7279" s="7">
        <v>0</v>
      </c>
      <c r="K7279" s="7">
        <v>1376.51</v>
      </c>
      <c r="L7279" s="164">
        <v>1</v>
      </c>
      <c r="M7279" s="16">
        <v>0</v>
      </c>
      <c r="N7279" s="13">
        <v>46235</v>
      </c>
    </row>
    <row r="7280" spans="1:14" x14ac:dyDescent="0.15">
      <c r="A7280" s="163" t="s">
        <v>498</v>
      </c>
      <c r="B7280" s="164">
        <v>10356</v>
      </c>
      <c r="C7280" s="163" t="s">
        <v>19</v>
      </c>
      <c r="D7280" s="164">
        <v>3</v>
      </c>
      <c r="E7280" s="7">
        <v>1080</v>
      </c>
      <c r="F7280" s="7">
        <v>0</v>
      </c>
      <c r="G7280" s="7">
        <v>0</v>
      </c>
      <c r="H7280" s="7">
        <v>72</v>
      </c>
      <c r="I7280" s="7">
        <v>1008</v>
      </c>
      <c r="J7280" s="7">
        <v>0</v>
      </c>
      <c r="K7280" s="7">
        <v>1008</v>
      </c>
      <c r="L7280" s="164">
        <v>1</v>
      </c>
      <c r="M7280" s="16">
        <v>0</v>
      </c>
      <c r="N7280" s="13">
        <v>46235</v>
      </c>
    </row>
    <row r="7281" spans="1:14" x14ac:dyDescent="0.15">
      <c r="A7281" s="163" t="s">
        <v>546</v>
      </c>
      <c r="B7281" s="164">
        <v>10391</v>
      </c>
      <c r="C7281" s="163" t="s">
        <v>31</v>
      </c>
      <c r="D7281" s="164">
        <v>2</v>
      </c>
      <c r="E7281" s="7">
        <v>690</v>
      </c>
      <c r="F7281" s="7">
        <v>0</v>
      </c>
      <c r="G7281" s="7">
        <v>0</v>
      </c>
      <c r="H7281" s="7">
        <v>0</v>
      </c>
      <c r="I7281" s="7">
        <v>690</v>
      </c>
      <c r="J7281" s="7">
        <v>0</v>
      </c>
      <c r="K7281" s="7">
        <v>690</v>
      </c>
      <c r="L7281" s="164">
        <v>1</v>
      </c>
      <c r="M7281" s="16">
        <v>0</v>
      </c>
      <c r="N7281" s="13">
        <v>46235</v>
      </c>
    </row>
    <row r="7282" spans="1:14" x14ac:dyDescent="0.15">
      <c r="A7282" s="163" t="s">
        <v>512</v>
      </c>
      <c r="B7282" s="164">
        <v>10427</v>
      </c>
      <c r="C7282" s="163" t="s">
        <v>12</v>
      </c>
      <c r="D7282" s="164">
        <v>1</v>
      </c>
      <c r="E7282" s="7">
        <v>389</v>
      </c>
      <c r="F7282" s="7">
        <v>0</v>
      </c>
      <c r="G7282" s="7">
        <v>0</v>
      </c>
      <c r="H7282" s="7">
        <v>0</v>
      </c>
      <c r="I7282" s="7">
        <v>389</v>
      </c>
      <c r="J7282" s="7">
        <v>0</v>
      </c>
      <c r="K7282" s="7">
        <v>389</v>
      </c>
      <c r="L7282" s="164">
        <v>1</v>
      </c>
      <c r="M7282" s="16">
        <v>0</v>
      </c>
      <c r="N7282" s="13">
        <v>46235</v>
      </c>
    </row>
    <row r="7283" spans="1:14" x14ac:dyDescent="0.15">
      <c r="A7283" s="163" t="s">
        <v>1010</v>
      </c>
      <c r="B7283" s="164">
        <v>106419</v>
      </c>
      <c r="C7283" s="163" t="s">
        <v>462</v>
      </c>
      <c r="D7283" s="164">
        <v>1</v>
      </c>
      <c r="E7283" s="7">
        <v>345</v>
      </c>
      <c r="F7283" s="7">
        <v>0</v>
      </c>
      <c r="G7283" s="7">
        <v>0</v>
      </c>
      <c r="H7283" s="7">
        <v>90</v>
      </c>
      <c r="I7283" s="7">
        <v>255</v>
      </c>
      <c r="J7283" s="7">
        <v>0</v>
      </c>
      <c r="K7283" s="7">
        <v>255</v>
      </c>
      <c r="L7283" s="164">
        <v>1</v>
      </c>
      <c r="M7283" s="16">
        <v>0</v>
      </c>
      <c r="N7283" s="13">
        <v>46235</v>
      </c>
    </row>
    <row r="7284" spans="1:14" x14ac:dyDescent="0.15">
      <c r="A7284" s="163" t="s">
        <v>980</v>
      </c>
      <c r="B7284" s="164">
        <v>10638</v>
      </c>
      <c r="C7284" s="163" t="s">
        <v>948</v>
      </c>
      <c r="D7284" s="164">
        <v>1</v>
      </c>
      <c r="E7284" s="7">
        <v>209</v>
      </c>
      <c r="F7284" s="7">
        <v>0</v>
      </c>
      <c r="G7284" s="7">
        <v>0</v>
      </c>
      <c r="H7284" s="7">
        <v>0</v>
      </c>
      <c r="I7284" s="7">
        <v>209</v>
      </c>
      <c r="J7284" s="7">
        <v>0</v>
      </c>
      <c r="K7284" s="7">
        <v>209</v>
      </c>
      <c r="L7284" s="164">
        <v>1</v>
      </c>
      <c r="M7284" s="16">
        <v>0</v>
      </c>
      <c r="N7284" s="13">
        <v>46235</v>
      </c>
    </row>
    <row r="7285" spans="1:14" x14ac:dyDescent="0.15">
      <c r="A7285" s="163" t="s">
        <v>1011</v>
      </c>
      <c r="B7285" s="164">
        <v>13243</v>
      </c>
      <c r="C7285" s="163" t="s">
        <v>462</v>
      </c>
      <c r="D7285" s="164">
        <v>1</v>
      </c>
      <c r="E7285" s="7">
        <v>370</v>
      </c>
      <c r="F7285" s="7">
        <v>0</v>
      </c>
      <c r="G7285" s="7">
        <v>0</v>
      </c>
      <c r="H7285" s="7">
        <v>0</v>
      </c>
      <c r="I7285" s="7">
        <v>370</v>
      </c>
      <c r="J7285" s="7">
        <v>0</v>
      </c>
      <c r="K7285" s="7">
        <v>370</v>
      </c>
      <c r="L7285" s="164">
        <v>1</v>
      </c>
      <c r="M7285" s="16">
        <v>0</v>
      </c>
      <c r="N7285" s="13">
        <v>46235</v>
      </c>
    </row>
    <row r="7286" spans="1:14" x14ac:dyDescent="0.15">
      <c r="A7286" s="163" t="s">
        <v>895</v>
      </c>
      <c r="B7286" s="164">
        <v>10604</v>
      </c>
      <c r="C7286" s="163" t="s">
        <v>462</v>
      </c>
      <c r="D7286" s="164">
        <v>1</v>
      </c>
      <c r="E7286" s="7">
        <v>380</v>
      </c>
      <c r="F7286" s="7">
        <v>0</v>
      </c>
      <c r="G7286" s="7">
        <v>0</v>
      </c>
      <c r="H7286" s="7">
        <v>0</v>
      </c>
      <c r="I7286" s="7">
        <v>380</v>
      </c>
      <c r="J7286" s="7">
        <v>0</v>
      </c>
      <c r="K7286" s="7">
        <v>380</v>
      </c>
      <c r="L7286" s="164">
        <v>1</v>
      </c>
      <c r="M7286" s="16">
        <v>0</v>
      </c>
      <c r="N7286" s="13">
        <v>46235</v>
      </c>
    </row>
    <row r="7287" spans="1:14" x14ac:dyDescent="0.15">
      <c r="A7287" s="163" t="s">
        <v>857</v>
      </c>
      <c r="B7287" s="164">
        <v>10454</v>
      </c>
      <c r="C7287" s="163" t="s">
        <v>38</v>
      </c>
      <c r="D7287" s="164">
        <v>1</v>
      </c>
      <c r="E7287" s="7">
        <v>720</v>
      </c>
      <c r="F7287" s="7">
        <v>0</v>
      </c>
      <c r="G7287" s="7">
        <v>0</v>
      </c>
      <c r="H7287" s="7">
        <v>283.37</v>
      </c>
      <c r="I7287" s="7">
        <v>436.63</v>
      </c>
      <c r="J7287" s="7">
        <v>0</v>
      </c>
      <c r="K7287" s="7">
        <v>436.63</v>
      </c>
      <c r="L7287" s="164">
        <v>1</v>
      </c>
      <c r="M7287" s="16">
        <v>0</v>
      </c>
      <c r="N7287" s="13">
        <v>46236</v>
      </c>
    </row>
    <row r="7288" spans="1:14" x14ac:dyDescent="0.15">
      <c r="A7288" s="163" t="s">
        <v>957</v>
      </c>
      <c r="B7288" s="164">
        <v>10494</v>
      </c>
      <c r="C7288" s="163" t="s">
        <v>38</v>
      </c>
      <c r="D7288" s="164">
        <v>4</v>
      </c>
      <c r="E7288" s="7">
        <v>152</v>
      </c>
      <c r="F7288" s="7">
        <v>0</v>
      </c>
      <c r="G7288" s="7">
        <v>0</v>
      </c>
      <c r="H7288" s="7">
        <v>19.39</v>
      </c>
      <c r="I7288" s="7">
        <v>132.61000000000001</v>
      </c>
      <c r="J7288" s="7">
        <v>0</v>
      </c>
      <c r="K7288" s="7">
        <v>132.61000000000001</v>
      </c>
      <c r="L7288" s="164">
        <v>1</v>
      </c>
      <c r="M7288" s="16">
        <v>0</v>
      </c>
      <c r="N7288" s="13">
        <v>46236</v>
      </c>
    </row>
    <row r="7289" spans="1:14" x14ac:dyDescent="0.15">
      <c r="A7289" s="163" t="s">
        <v>946</v>
      </c>
      <c r="B7289" s="164">
        <v>10067</v>
      </c>
      <c r="C7289" s="163" t="s">
        <v>481</v>
      </c>
      <c r="D7289" s="164">
        <v>1</v>
      </c>
      <c r="E7289" s="7">
        <v>275</v>
      </c>
      <c r="F7289" s="7">
        <v>0</v>
      </c>
      <c r="G7289" s="7">
        <v>0</v>
      </c>
      <c r="H7289" s="7">
        <v>51.99</v>
      </c>
      <c r="I7289" s="7">
        <v>223.01</v>
      </c>
      <c r="J7289" s="7">
        <v>0</v>
      </c>
      <c r="K7289" s="7">
        <v>223.01</v>
      </c>
      <c r="L7289" s="164">
        <v>1</v>
      </c>
      <c r="M7289" s="16">
        <v>0</v>
      </c>
      <c r="N7289" s="13">
        <v>46236</v>
      </c>
    </row>
    <row r="7290" spans="1:14" x14ac:dyDescent="0.15">
      <c r="A7290" s="163" t="s">
        <v>892</v>
      </c>
      <c r="B7290" s="164">
        <v>10661</v>
      </c>
      <c r="C7290" s="163" t="s">
        <v>462</v>
      </c>
      <c r="D7290" s="164">
        <v>1</v>
      </c>
      <c r="E7290" s="7">
        <v>325</v>
      </c>
      <c r="F7290" s="7">
        <v>0</v>
      </c>
      <c r="G7290" s="7">
        <v>0</v>
      </c>
      <c r="H7290" s="7">
        <v>0</v>
      </c>
      <c r="I7290" s="7">
        <v>325</v>
      </c>
      <c r="J7290" s="7">
        <v>0</v>
      </c>
      <c r="K7290" s="7">
        <v>325</v>
      </c>
      <c r="L7290" s="164">
        <v>1</v>
      </c>
      <c r="M7290" s="16">
        <v>0</v>
      </c>
      <c r="N7290" s="13">
        <v>46236</v>
      </c>
    </row>
    <row r="7291" spans="1:14" x14ac:dyDescent="0.15">
      <c r="A7291" s="163" t="s">
        <v>521</v>
      </c>
      <c r="B7291" s="164">
        <v>10095</v>
      </c>
      <c r="C7291" s="163" t="s">
        <v>483</v>
      </c>
      <c r="D7291" s="164">
        <v>2</v>
      </c>
      <c r="E7291" s="7">
        <v>540</v>
      </c>
      <c r="F7291" s="7">
        <v>0</v>
      </c>
      <c r="G7291" s="7">
        <v>0</v>
      </c>
      <c r="H7291" s="7">
        <v>212.53</v>
      </c>
      <c r="I7291" s="7">
        <v>327.47000000000003</v>
      </c>
      <c r="J7291" s="7">
        <v>0</v>
      </c>
      <c r="K7291" s="7">
        <v>327.47000000000003</v>
      </c>
      <c r="L7291" s="164">
        <v>1</v>
      </c>
      <c r="M7291" s="16">
        <v>0</v>
      </c>
      <c r="N7291" s="13">
        <v>46236</v>
      </c>
    </row>
    <row r="7292" spans="1:14" x14ac:dyDescent="0.15">
      <c r="A7292" s="163" t="s">
        <v>602</v>
      </c>
      <c r="B7292" s="164">
        <v>10089</v>
      </c>
      <c r="C7292" s="163" t="s">
        <v>481</v>
      </c>
      <c r="D7292" s="164">
        <v>1</v>
      </c>
      <c r="E7292" s="7">
        <v>355</v>
      </c>
      <c r="F7292" s="7">
        <v>0</v>
      </c>
      <c r="G7292" s="7">
        <v>0</v>
      </c>
      <c r="H7292" s="7">
        <v>0</v>
      </c>
      <c r="I7292" s="7">
        <v>355</v>
      </c>
      <c r="J7292" s="7">
        <v>0</v>
      </c>
      <c r="K7292" s="7">
        <v>355</v>
      </c>
      <c r="L7292" s="164">
        <v>1</v>
      </c>
      <c r="M7292" s="16">
        <v>0</v>
      </c>
      <c r="N7292" s="13">
        <v>46236</v>
      </c>
    </row>
    <row r="7293" spans="1:14" x14ac:dyDescent="0.15">
      <c r="A7293" s="163" t="s">
        <v>487</v>
      </c>
      <c r="B7293" s="164">
        <v>10442</v>
      </c>
      <c r="C7293" s="163" t="s">
        <v>99</v>
      </c>
      <c r="D7293" s="164">
        <v>2</v>
      </c>
      <c r="E7293" s="7">
        <v>176</v>
      </c>
      <c r="F7293" s="7">
        <v>0</v>
      </c>
      <c r="G7293" s="7">
        <v>0</v>
      </c>
      <c r="H7293" s="7">
        <v>10.7</v>
      </c>
      <c r="I7293" s="7">
        <v>165.3</v>
      </c>
      <c r="J7293" s="7">
        <v>0</v>
      </c>
      <c r="K7293" s="7">
        <v>165.3</v>
      </c>
      <c r="L7293" s="164">
        <v>1</v>
      </c>
      <c r="M7293" s="16">
        <v>0</v>
      </c>
      <c r="N7293" s="13">
        <v>46236</v>
      </c>
    </row>
    <row r="7294" spans="1:14" x14ac:dyDescent="0.15">
      <c r="A7294" s="163" t="s">
        <v>488</v>
      </c>
      <c r="B7294" s="164">
        <v>10440</v>
      </c>
      <c r="C7294" s="163" t="s">
        <v>99</v>
      </c>
      <c r="D7294" s="164">
        <v>1</v>
      </c>
      <c r="E7294" s="7">
        <v>88</v>
      </c>
      <c r="F7294" s="7">
        <v>0</v>
      </c>
      <c r="G7294" s="7">
        <v>0</v>
      </c>
      <c r="H7294" s="7">
        <v>6.52</v>
      </c>
      <c r="I7294" s="7">
        <v>81.48</v>
      </c>
      <c r="J7294" s="7">
        <v>0</v>
      </c>
      <c r="K7294" s="7">
        <v>81.48</v>
      </c>
      <c r="L7294" s="164">
        <v>1</v>
      </c>
      <c r="M7294" s="16">
        <v>0</v>
      </c>
      <c r="N7294" s="13">
        <v>46236</v>
      </c>
    </row>
    <row r="7295" spans="1:14" x14ac:dyDescent="0.15">
      <c r="A7295" s="163" t="s">
        <v>489</v>
      </c>
      <c r="B7295" s="164">
        <v>10445</v>
      </c>
      <c r="C7295" s="163" t="s">
        <v>99</v>
      </c>
      <c r="D7295" s="164">
        <v>2</v>
      </c>
      <c r="E7295" s="7">
        <v>420</v>
      </c>
      <c r="F7295" s="7">
        <v>0</v>
      </c>
      <c r="G7295" s="7">
        <v>0</v>
      </c>
      <c r="H7295" s="7">
        <v>0</v>
      </c>
      <c r="I7295" s="7">
        <v>420</v>
      </c>
      <c r="J7295" s="7">
        <v>0</v>
      </c>
      <c r="K7295" s="7">
        <v>420</v>
      </c>
      <c r="L7295" s="164">
        <v>1</v>
      </c>
      <c r="M7295" s="16">
        <v>0</v>
      </c>
      <c r="N7295" s="13">
        <v>46236</v>
      </c>
    </row>
    <row r="7296" spans="1:14" x14ac:dyDescent="0.15">
      <c r="A7296" s="163" t="s">
        <v>562</v>
      </c>
      <c r="B7296" s="164">
        <v>10218</v>
      </c>
      <c r="C7296" s="163" t="s">
        <v>491</v>
      </c>
      <c r="D7296" s="164">
        <v>1</v>
      </c>
      <c r="E7296" s="7">
        <v>280</v>
      </c>
      <c r="F7296" s="7">
        <v>0</v>
      </c>
      <c r="G7296" s="7">
        <v>0</v>
      </c>
      <c r="H7296" s="7">
        <v>20.73</v>
      </c>
      <c r="I7296" s="7">
        <v>259.27</v>
      </c>
      <c r="J7296" s="7">
        <v>0</v>
      </c>
      <c r="K7296" s="7">
        <v>259.27</v>
      </c>
      <c r="L7296" s="164">
        <v>1</v>
      </c>
      <c r="M7296" s="16">
        <v>0</v>
      </c>
      <c r="N7296" s="13">
        <v>46236</v>
      </c>
    </row>
    <row r="7297" spans="1:14" x14ac:dyDescent="0.15">
      <c r="A7297" s="163" t="s">
        <v>492</v>
      </c>
      <c r="B7297" s="164">
        <v>10216</v>
      </c>
      <c r="C7297" s="163" t="s">
        <v>491</v>
      </c>
      <c r="D7297" s="164">
        <v>2</v>
      </c>
      <c r="E7297" s="7">
        <v>560</v>
      </c>
      <c r="F7297" s="7">
        <v>0</v>
      </c>
      <c r="G7297" s="7">
        <v>0</v>
      </c>
      <c r="H7297" s="7">
        <v>55.35</v>
      </c>
      <c r="I7297" s="7">
        <v>504.65</v>
      </c>
      <c r="J7297" s="7">
        <v>0</v>
      </c>
      <c r="K7297" s="7">
        <v>504.65</v>
      </c>
      <c r="L7297" s="164">
        <v>1</v>
      </c>
      <c r="M7297" s="16">
        <v>0</v>
      </c>
      <c r="N7297" s="13">
        <v>46236</v>
      </c>
    </row>
    <row r="7298" spans="1:14" x14ac:dyDescent="0.15">
      <c r="A7298" s="163" t="s">
        <v>493</v>
      </c>
      <c r="B7298" s="164">
        <v>10264</v>
      </c>
      <c r="C7298" s="163" t="s">
        <v>9</v>
      </c>
      <c r="D7298" s="164">
        <v>7</v>
      </c>
      <c r="E7298" s="7">
        <v>1330</v>
      </c>
      <c r="F7298" s="7">
        <v>0</v>
      </c>
      <c r="G7298" s="7">
        <v>0</v>
      </c>
      <c r="H7298" s="7">
        <v>151.88</v>
      </c>
      <c r="I7298" s="7">
        <v>1178.1199999999999</v>
      </c>
      <c r="J7298" s="7">
        <v>0</v>
      </c>
      <c r="K7298" s="7">
        <v>1178.1199999999999</v>
      </c>
      <c r="L7298" s="164">
        <v>1</v>
      </c>
      <c r="M7298" s="16">
        <v>0</v>
      </c>
      <c r="N7298" s="13">
        <v>46236</v>
      </c>
    </row>
    <row r="7299" spans="1:14" x14ac:dyDescent="0.15">
      <c r="A7299" s="163" t="s">
        <v>557</v>
      </c>
      <c r="B7299" s="164">
        <v>10368</v>
      </c>
      <c r="C7299" s="163" t="s">
        <v>9</v>
      </c>
      <c r="D7299" s="164">
        <v>1</v>
      </c>
      <c r="E7299" s="7">
        <v>265</v>
      </c>
      <c r="F7299" s="7">
        <v>0</v>
      </c>
      <c r="G7299" s="7">
        <v>0</v>
      </c>
      <c r="H7299" s="7">
        <v>12.58</v>
      </c>
      <c r="I7299" s="7">
        <v>252.42</v>
      </c>
      <c r="J7299" s="7">
        <v>0</v>
      </c>
      <c r="K7299" s="7">
        <v>252.42</v>
      </c>
      <c r="L7299" s="164">
        <v>1</v>
      </c>
      <c r="M7299" s="16">
        <v>0</v>
      </c>
      <c r="N7299" s="13">
        <v>46236</v>
      </c>
    </row>
    <row r="7300" spans="1:14" x14ac:dyDescent="0.15">
      <c r="A7300" s="163" t="s">
        <v>768</v>
      </c>
      <c r="B7300" s="164">
        <v>10369</v>
      </c>
      <c r="C7300" s="163" t="s">
        <v>9</v>
      </c>
      <c r="D7300" s="164">
        <v>1</v>
      </c>
      <c r="E7300" s="7">
        <v>225</v>
      </c>
      <c r="F7300" s="7">
        <v>0</v>
      </c>
      <c r="G7300" s="7">
        <v>0</v>
      </c>
      <c r="H7300" s="7">
        <v>22.5</v>
      </c>
      <c r="I7300" s="7">
        <v>202.5</v>
      </c>
      <c r="J7300" s="7">
        <v>0</v>
      </c>
      <c r="K7300" s="7">
        <v>202.5</v>
      </c>
      <c r="L7300" s="164">
        <v>1</v>
      </c>
      <c r="M7300" s="16">
        <v>0</v>
      </c>
      <c r="N7300" s="13">
        <v>46236</v>
      </c>
    </row>
    <row r="7301" spans="1:14" x14ac:dyDescent="0.15">
      <c r="A7301" s="163" t="s">
        <v>509</v>
      </c>
      <c r="B7301" s="164">
        <v>10364</v>
      </c>
      <c r="C7301" s="163" t="s">
        <v>9</v>
      </c>
      <c r="D7301" s="164">
        <v>1</v>
      </c>
      <c r="E7301" s="7">
        <v>330</v>
      </c>
      <c r="F7301" s="7">
        <v>0</v>
      </c>
      <c r="G7301" s="7">
        <v>0</v>
      </c>
      <c r="H7301" s="7">
        <v>15.66</v>
      </c>
      <c r="I7301" s="7">
        <v>314.33999999999997</v>
      </c>
      <c r="J7301" s="7">
        <v>0</v>
      </c>
      <c r="K7301" s="7">
        <v>314.33999999999997</v>
      </c>
      <c r="L7301" s="164">
        <v>1</v>
      </c>
      <c r="M7301" s="16">
        <v>0</v>
      </c>
      <c r="N7301" s="13">
        <v>46236</v>
      </c>
    </row>
    <row r="7302" spans="1:14" x14ac:dyDescent="0.15">
      <c r="A7302" s="163" t="s">
        <v>603</v>
      </c>
      <c r="B7302" s="164">
        <v>10660</v>
      </c>
      <c r="C7302" s="163" t="s">
        <v>9</v>
      </c>
      <c r="D7302" s="164">
        <v>3</v>
      </c>
      <c r="E7302" s="7">
        <v>795</v>
      </c>
      <c r="F7302" s="7">
        <v>0</v>
      </c>
      <c r="G7302" s="7">
        <v>0</v>
      </c>
      <c r="H7302" s="7">
        <v>58.7</v>
      </c>
      <c r="I7302" s="7">
        <v>736.3</v>
      </c>
      <c r="J7302" s="7">
        <v>0</v>
      </c>
      <c r="K7302" s="7">
        <v>736.3</v>
      </c>
      <c r="L7302" s="164">
        <v>1</v>
      </c>
      <c r="M7302" s="16">
        <v>0</v>
      </c>
      <c r="N7302" s="13">
        <v>46236</v>
      </c>
    </row>
    <row r="7303" spans="1:14" x14ac:dyDescent="0.15">
      <c r="A7303" s="163" t="s">
        <v>595</v>
      </c>
      <c r="B7303" s="164">
        <v>10367</v>
      </c>
      <c r="C7303" s="163" t="s">
        <v>9</v>
      </c>
      <c r="D7303" s="164">
        <v>1</v>
      </c>
      <c r="E7303" s="7">
        <v>330</v>
      </c>
      <c r="F7303" s="7">
        <v>0</v>
      </c>
      <c r="G7303" s="7">
        <v>0</v>
      </c>
      <c r="H7303" s="7">
        <v>0</v>
      </c>
      <c r="I7303" s="7">
        <v>330</v>
      </c>
      <c r="J7303" s="7">
        <v>0</v>
      </c>
      <c r="K7303" s="7">
        <v>330</v>
      </c>
      <c r="L7303" s="164">
        <v>1</v>
      </c>
      <c r="M7303" s="16">
        <v>0</v>
      </c>
      <c r="N7303" s="13">
        <v>46236</v>
      </c>
    </row>
    <row r="7304" spans="1:14" x14ac:dyDescent="0.15">
      <c r="A7304" s="163" t="s">
        <v>770</v>
      </c>
      <c r="B7304" s="164">
        <v>10483</v>
      </c>
      <c r="C7304" s="163" t="s">
        <v>77</v>
      </c>
      <c r="D7304" s="164">
        <v>1</v>
      </c>
      <c r="E7304" s="7">
        <v>1420</v>
      </c>
      <c r="F7304" s="7">
        <v>0</v>
      </c>
      <c r="G7304" s="7">
        <v>0</v>
      </c>
      <c r="H7304" s="7">
        <v>0</v>
      </c>
      <c r="I7304" s="7">
        <v>1420</v>
      </c>
      <c r="J7304" s="7">
        <v>0</v>
      </c>
      <c r="K7304" s="7">
        <v>1420</v>
      </c>
      <c r="L7304" s="164">
        <v>1</v>
      </c>
      <c r="M7304" s="16">
        <v>0</v>
      </c>
      <c r="N7304" s="13">
        <v>46236</v>
      </c>
    </row>
    <row r="7305" spans="1:14" x14ac:dyDescent="0.15">
      <c r="A7305" s="163" t="s">
        <v>947</v>
      </c>
      <c r="B7305" s="164">
        <v>10923</v>
      </c>
      <c r="C7305" s="163" t="s">
        <v>948</v>
      </c>
      <c r="D7305" s="164">
        <v>1</v>
      </c>
      <c r="E7305" s="7">
        <v>159</v>
      </c>
      <c r="F7305" s="7">
        <v>0</v>
      </c>
      <c r="G7305" s="7">
        <v>0</v>
      </c>
      <c r="H7305" s="7">
        <v>0</v>
      </c>
      <c r="I7305" s="7">
        <v>159</v>
      </c>
      <c r="J7305" s="7">
        <v>0</v>
      </c>
      <c r="K7305" s="7">
        <v>159</v>
      </c>
      <c r="L7305" s="164">
        <v>1</v>
      </c>
      <c r="M7305" s="16">
        <v>0</v>
      </c>
      <c r="N7305" s="13">
        <v>46236</v>
      </c>
    </row>
    <row r="7306" spans="1:14" x14ac:dyDescent="0.15">
      <c r="A7306" s="163" t="s">
        <v>952</v>
      </c>
      <c r="B7306" s="164">
        <v>10924</v>
      </c>
      <c r="C7306" s="163" t="s">
        <v>948</v>
      </c>
      <c r="D7306" s="164">
        <v>1</v>
      </c>
      <c r="E7306" s="7">
        <v>159</v>
      </c>
      <c r="F7306" s="7">
        <v>0</v>
      </c>
      <c r="G7306" s="7">
        <v>0</v>
      </c>
      <c r="H7306" s="7">
        <v>7.54</v>
      </c>
      <c r="I7306" s="7">
        <v>151.46</v>
      </c>
      <c r="J7306" s="7">
        <v>0</v>
      </c>
      <c r="K7306" s="7">
        <v>151.46</v>
      </c>
      <c r="L7306" s="164">
        <v>1</v>
      </c>
      <c r="M7306" s="16">
        <v>0</v>
      </c>
      <c r="N7306" s="13">
        <v>46236</v>
      </c>
    </row>
    <row r="7307" spans="1:14" x14ac:dyDescent="0.15">
      <c r="A7307" s="163" t="s">
        <v>953</v>
      </c>
      <c r="B7307" s="164">
        <v>10632</v>
      </c>
      <c r="C7307" s="163" t="s">
        <v>948</v>
      </c>
      <c r="D7307" s="164">
        <v>1</v>
      </c>
      <c r="E7307" s="7">
        <v>159</v>
      </c>
      <c r="F7307" s="7">
        <v>0</v>
      </c>
      <c r="G7307" s="7">
        <v>0</v>
      </c>
      <c r="H7307" s="7">
        <v>0</v>
      </c>
      <c r="I7307" s="7">
        <v>159</v>
      </c>
      <c r="J7307" s="7">
        <v>0</v>
      </c>
      <c r="K7307" s="7">
        <v>159</v>
      </c>
      <c r="L7307" s="164">
        <v>1</v>
      </c>
      <c r="M7307" s="16">
        <v>0</v>
      </c>
      <c r="N7307" s="13">
        <v>46236</v>
      </c>
    </row>
    <row r="7308" spans="1:14" x14ac:dyDescent="0.15">
      <c r="A7308" s="163" t="s">
        <v>495</v>
      </c>
      <c r="B7308" s="164">
        <v>10354</v>
      </c>
      <c r="C7308" s="163" t="s">
        <v>19</v>
      </c>
      <c r="D7308" s="164">
        <v>2</v>
      </c>
      <c r="E7308" s="7">
        <v>700</v>
      </c>
      <c r="F7308" s="7">
        <v>0</v>
      </c>
      <c r="G7308" s="7">
        <v>0</v>
      </c>
      <c r="H7308" s="7">
        <v>16.61</v>
      </c>
      <c r="I7308" s="7">
        <v>683.39</v>
      </c>
      <c r="J7308" s="7">
        <v>0</v>
      </c>
      <c r="K7308" s="7">
        <v>683.39</v>
      </c>
      <c r="L7308" s="164">
        <v>1</v>
      </c>
      <c r="M7308" s="16">
        <v>0</v>
      </c>
      <c r="N7308" s="13">
        <v>46236</v>
      </c>
    </row>
    <row r="7309" spans="1:14" x14ac:dyDescent="0.15">
      <c r="A7309" s="163" t="s">
        <v>529</v>
      </c>
      <c r="B7309" s="164">
        <v>10353</v>
      </c>
      <c r="C7309" s="163" t="s">
        <v>19</v>
      </c>
      <c r="D7309" s="164">
        <v>1</v>
      </c>
      <c r="E7309" s="7">
        <v>350</v>
      </c>
      <c r="F7309" s="7">
        <v>0</v>
      </c>
      <c r="G7309" s="7">
        <v>0</v>
      </c>
      <c r="H7309" s="7">
        <v>0</v>
      </c>
      <c r="I7309" s="7">
        <v>350</v>
      </c>
      <c r="J7309" s="7">
        <v>0</v>
      </c>
      <c r="K7309" s="7">
        <v>350</v>
      </c>
      <c r="L7309" s="164">
        <v>1</v>
      </c>
      <c r="M7309" s="16">
        <v>0</v>
      </c>
      <c r="N7309" s="13">
        <v>46236</v>
      </c>
    </row>
    <row r="7310" spans="1:14" x14ac:dyDescent="0.15">
      <c r="A7310" s="163" t="s">
        <v>887</v>
      </c>
      <c r="B7310" s="164">
        <v>10394</v>
      </c>
      <c r="C7310" s="163" t="s">
        <v>31</v>
      </c>
      <c r="D7310" s="164">
        <v>1</v>
      </c>
      <c r="E7310" s="7">
        <v>355</v>
      </c>
      <c r="F7310" s="7">
        <v>0</v>
      </c>
      <c r="G7310" s="7">
        <v>0</v>
      </c>
      <c r="H7310" s="7">
        <v>16.850000000000001</v>
      </c>
      <c r="I7310" s="7">
        <v>338.15</v>
      </c>
      <c r="J7310" s="7">
        <v>0</v>
      </c>
      <c r="K7310" s="7">
        <v>338.15</v>
      </c>
      <c r="L7310" s="164">
        <v>1</v>
      </c>
      <c r="M7310" s="16">
        <v>0</v>
      </c>
      <c r="N7310" s="13">
        <v>46236</v>
      </c>
    </row>
    <row r="7311" spans="1:14" x14ac:dyDescent="0.15">
      <c r="A7311" s="163" t="s">
        <v>512</v>
      </c>
      <c r="B7311" s="164">
        <v>10427</v>
      </c>
      <c r="C7311" s="163" t="s">
        <v>12</v>
      </c>
      <c r="D7311" s="164">
        <v>1</v>
      </c>
      <c r="E7311" s="7">
        <v>389</v>
      </c>
      <c r="F7311" s="7">
        <v>0</v>
      </c>
      <c r="G7311" s="7">
        <v>0</v>
      </c>
      <c r="H7311" s="7">
        <v>153.1</v>
      </c>
      <c r="I7311" s="7">
        <v>235.9</v>
      </c>
      <c r="J7311" s="7">
        <v>0</v>
      </c>
      <c r="K7311" s="7">
        <v>235.9</v>
      </c>
      <c r="L7311" s="164">
        <v>1</v>
      </c>
      <c r="M7311" s="16">
        <v>0</v>
      </c>
      <c r="N7311" s="13">
        <v>46236</v>
      </c>
    </row>
    <row r="7312" spans="1:14" x14ac:dyDescent="0.15">
      <c r="A7312" s="163" t="s">
        <v>698</v>
      </c>
      <c r="B7312" s="164">
        <v>10585</v>
      </c>
      <c r="C7312" s="163" t="s">
        <v>399</v>
      </c>
      <c r="D7312" s="164">
        <v>1</v>
      </c>
      <c r="E7312" s="7">
        <v>0</v>
      </c>
      <c r="F7312" s="7">
        <v>0</v>
      </c>
      <c r="G7312" s="7">
        <v>0</v>
      </c>
      <c r="H7312" s="7">
        <v>0</v>
      </c>
      <c r="I7312" s="7">
        <v>0</v>
      </c>
      <c r="J7312" s="7">
        <v>0</v>
      </c>
      <c r="K7312" s="7">
        <v>0</v>
      </c>
      <c r="L7312" s="164">
        <v>0</v>
      </c>
      <c r="M7312" s="16">
        <v>0</v>
      </c>
      <c r="N7312" s="13">
        <v>46236</v>
      </c>
    </row>
    <row r="7313" spans="1:14" x14ac:dyDescent="0.15">
      <c r="A7313" s="163" t="s">
        <v>1012</v>
      </c>
      <c r="B7313" s="164">
        <v>1064189</v>
      </c>
      <c r="C7313" s="163" t="s">
        <v>462</v>
      </c>
      <c r="D7313" s="164">
        <v>1</v>
      </c>
      <c r="E7313" s="7">
        <v>415</v>
      </c>
      <c r="F7313" s="7">
        <v>0</v>
      </c>
      <c r="G7313" s="7">
        <v>0</v>
      </c>
      <c r="H7313" s="7">
        <v>0</v>
      </c>
      <c r="I7313" s="7">
        <v>415</v>
      </c>
      <c r="J7313" s="7">
        <v>0</v>
      </c>
      <c r="K7313" s="7">
        <v>415</v>
      </c>
      <c r="L7313" s="164">
        <v>1</v>
      </c>
      <c r="M7313" s="16">
        <v>0</v>
      </c>
      <c r="N7313" s="13">
        <v>46236</v>
      </c>
    </row>
    <row r="7314" spans="1:14" x14ac:dyDescent="0.15">
      <c r="A7314" s="163" t="s">
        <v>479</v>
      </c>
      <c r="B7314" s="164">
        <v>10396</v>
      </c>
      <c r="C7314" s="163" t="s">
        <v>32</v>
      </c>
      <c r="D7314" s="164">
        <v>1</v>
      </c>
      <c r="E7314" s="7">
        <v>555</v>
      </c>
      <c r="F7314" s="7">
        <v>0</v>
      </c>
      <c r="G7314" s="7">
        <v>0</v>
      </c>
      <c r="H7314" s="7">
        <v>0</v>
      </c>
      <c r="I7314" s="7">
        <v>555</v>
      </c>
      <c r="J7314" s="7">
        <v>0</v>
      </c>
      <c r="K7314" s="7">
        <v>555</v>
      </c>
      <c r="L7314" s="164">
        <v>1</v>
      </c>
      <c r="M7314" s="16">
        <v>0</v>
      </c>
      <c r="N7314" s="13">
        <v>46237</v>
      </c>
    </row>
    <row r="7315" spans="1:14" x14ac:dyDescent="0.15">
      <c r="A7315" s="163" t="s">
        <v>954</v>
      </c>
      <c r="B7315" s="164">
        <v>10125</v>
      </c>
      <c r="C7315" s="163" t="s">
        <v>483</v>
      </c>
      <c r="D7315" s="164">
        <v>1</v>
      </c>
      <c r="E7315" s="7">
        <v>275</v>
      </c>
      <c r="F7315" s="7">
        <v>0</v>
      </c>
      <c r="G7315" s="7">
        <v>0</v>
      </c>
      <c r="H7315" s="7">
        <v>0</v>
      </c>
      <c r="I7315" s="7">
        <v>275</v>
      </c>
      <c r="J7315" s="7">
        <v>0</v>
      </c>
      <c r="K7315" s="7">
        <v>275</v>
      </c>
      <c r="L7315" s="164">
        <v>1</v>
      </c>
      <c r="M7315" s="16">
        <v>0</v>
      </c>
      <c r="N7315" s="13">
        <v>46237</v>
      </c>
    </row>
    <row r="7316" spans="1:14" x14ac:dyDescent="0.15">
      <c r="A7316" s="163" t="s">
        <v>482</v>
      </c>
      <c r="B7316" s="164">
        <v>10109</v>
      </c>
      <c r="C7316" s="163" t="s">
        <v>483</v>
      </c>
      <c r="D7316" s="164">
        <v>1</v>
      </c>
      <c r="E7316" s="7">
        <v>275</v>
      </c>
      <c r="F7316" s="7">
        <v>0</v>
      </c>
      <c r="G7316" s="7">
        <v>0</v>
      </c>
      <c r="H7316" s="7">
        <v>0</v>
      </c>
      <c r="I7316" s="7">
        <v>275</v>
      </c>
      <c r="J7316" s="7">
        <v>0</v>
      </c>
      <c r="K7316" s="7">
        <v>275</v>
      </c>
      <c r="L7316" s="164">
        <v>1</v>
      </c>
      <c r="M7316" s="16">
        <v>0</v>
      </c>
      <c r="N7316" s="13">
        <v>46237</v>
      </c>
    </row>
    <row r="7317" spans="1:14" x14ac:dyDescent="0.15">
      <c r="A7317" s="163" t="s">
        <v>487</v>
      </c>
      <c r="B7317" s="164">
        <v>10442</v>
      </c>
      <c r="C7317" s="163" t="s">
        <v>99</v>
      </c>
      <c r="D7317" s="164">
        <v>1</v>
      </c>
      <c r="E7317" s="7">
        <v>88</v>
      </c>
      <c r="F7317" s="7">
        <v>0</v>
      </c>
      <c r="G7317" s="7">
        <v>0</v>
      </c>
      <c r="H7317" s="7">
        <v>0</v>
      </c>
      <c r="I7317" s="7">
        <v>88</v>
      </c>
      <c r="J7317" s="7">
        <v>0</v>
      </c>
      <c r="K7317" s="7">
        <v>88</v>
      </c>
      <c r="L7317" s="164">
        <v>1</v>
      </c>
      <c r="M7317" s="16">
        <v>0</v>
      </c>
      <c r="N7317" s="13">
        <v>46237</v>
      </c>
    </row>
    <row r="7318" spans="1:14" x14ac:dyDescent="0.15">
      <c r="A7318" s="163" t="s">
        <v>626</v>
      </c>
      <c r="B7318" s="164">
        <v>10471</v>
      </c>
      <c r="C7318" s="163" t="s">
        <v>5</v>
      </c>
      <c r="D7318" s="164">
        <v>1</v>
      </c>
      <c r="E7318" s="7">
        <v>525</v>
      </c>
      <c r="F7318" s="7">
        <v>0</v>
      </c>
      <c r="G7318" s="7">
        <v>0</v>
      </c>
      <c r="H7318" s="7">
        <v>0</v>
      </c>
      <c r="I7318" s="7">
        <v>525</v>
      </c>
      <c r="J7318" s="7">
        <v>0</v>
      </c>
      <c r="K7318" s="7">
        <v>525</v>
      </c>
      <c r="L7318" s="164">
        <v>1</v>
      </c>
      <c r="M7318" s="16">
        <v>0</v>
      </c>
      <c r="N7318" s="13">
        <v>46237</v>
      </c>
    </row>
    <row r="7319" spans="1:14" x14ac:dyDescent="0.15">
      <c r="A7319" s="163" t="s">
        <v>506</v>
      </c>
      <c r="B7319" s="164">
        <v>10221</v>
      </c>
      <c r="C7319" s="163" t="s">
        <v>491</v>
      </c>
      <c r="D7319" s="164">
        <v>1</v>
      </c>
      <c r="E7319" s="7">
        <v>280</v>
      </c>
      <c r="F7319" s="7">
        <v>0</v>
      </c>
      <c r="G7319" s="7">
        <v>0</v>
      </c>
      <c r="H7319" s="7">
        <v>0</v>
      </c>
      <c r="I7319" s="7">
        <v>280</v>
      </c>
      <c r="J7319" s="7">
        <v>0</v>
      </c>
      <c r="K7319" s="7">
        <v>280</v>
      </c>
      <c r="L7319" s="164">
        <v>1</v>
      </c>
      <c r="M7319" s="16">
        <v>0</v>
      </c>
      <c r="N7319" s="13">
        <v>46237</v>
      </c>
    </row>
    <row r="7320" spans="1:14" x14ac:dyDescent="0.15">
      <c r="A7320" s="163" t="s">
        <v>562</v>
      </c>
      <c r="B7320" s="164">
        <v>10218</v>
      </c>
      <c r="C7320" s="163" t="s">
        <v>491</v>
      </c>
      <c r="D7320" s="164">
        <v>1</v>
      </c>
      <c r="E7320" s="7">
        <v>280</v>
      </c>
      <c r="F7320" s="7">
        <v>0</v>
      </c>
      <c r="G7320" s="7">
        <v>0</v>
      </c>
      <c r="H7320" s="7">
        <v>0</v>
      </c>
      <c r="I7320" s="7">
        <v>280</v>
      </c>
      <c r="J7320" s="7">
        <v>0</v>
      </c>
      <c r="K7320" s="7">
        <v>280</v>
      </c>
      <c r="L7320" s="164">
        <v>1</v>
      </c>
      <c r="M7320" s="16">
        <v>0</v>
      </c>
      <c r="N7320" s="13">
        <v>46237</v>
      </c>
    </row>
    <row r="7321" spans="1:14" x14ac:dyDescent="0.15">
      <c r="A7321" s="163" t="s">
        <v>493</v>
      </c>
      <c r="B7321" s="164">
        <v>10264</v>
      </c>
      <c r="C7321" s="163" t="s">
        <v>9</v>
      </c>
      <c r="D7321" s="164">
        <v>3</v>
      </c>
      <c r="E7321" s="7">
        <v>570</v>
      </c>
      <c r="F7321" s="7">
        <v>0</v>
      </c>
      <c r="G7321" s="7">
        <v>0</v>
      </c>
      <c r="H7321" s="7">
        <v>0</v>
      </c>
      <c r="I7321" s="7">
        <v>570</v>
      </c>
      <c r="J7321" s="7">
        <v>0</v>
      </c>
      <c r="K7321" s="7">
        <v>570</v>
      </c>
      <c r="L7321" s="164">
        <v>1</v>
      </c>
      <c r="M7321" s="16">
        <v>0</v>
      </c>
      <c r="N7321" s="13">
        <v>46237</v>
      </c>
    </row>
    <row r="7322" spans="1:14" x14ac:dyDescent="0.15">
      <c r="A7322" s="163" t="s">
        <v>953</v>
      </c>
      <c r="B7322" s="164">
        <v>10632</v>
      </c>
      <c r="C7322" s="163" t="s">
        <v>948</v>
      </c>
      <c r="D7322" s="164">
        <v>1</v>
      </c>
      <c r="E7322" s="7">
        <v>159</v>
      </c>
      <c r="F7322" s="7">
        <v>0</v>
      </c>
      <c r="G7322" s="7">
        <v>0</v>
      </c>
      <c r="H7322" s="7">
        <v>0</v>
      </c>
      <c r="I7322" s="7">
        <v>159</v>
      </c>
      <c r="J7322" s="7">
        <v>0</v>
      </c>
      <c r="K7322" s="7">
        <v>159</v>
      </c>
      <c r="L7322" s="164">
        <v>1</v>
      </c>
      <c r="M7322" s="16">
        <v>0</v>
      </c>
      <c r="N7322" s="13">
        <v>46237</v>
      </c>
    </row>
    <row r="7323" spans="1:14" x14ac:dyDescent="0.15">
      <c r="A7323" s="163" t="s">
        <v>495</v>
      </c>
      <c r="B7323" s="164">
        <v>10354</v>
      </c>
      <c r="C7323" s="163" t="s">
        <v>19</v>
      </c>
      <c r="D7323" s="164">
        <v>2</v>
      </c>
      <c r="E7323" s="7">
        <v>700</v>
      </c>
      <c r="F7323" s="7">
        <v>0</v>
      </c>
      <c r="G7323" s="7">
        <v>0</v>
      </c>
      <c r="H7323" s="7">
        <v>70</v>
      </c>
      <c r="I7323" s="7">
        <v>630</v>
      </c>
      <c r="J7323" s="7">
        <v>0</v>
      </c>
      <c r="K7323" s="7">
        <v>630</v>
      </c>
      <c r="L7323" s="164">
        <v>1</v>
      </c>
      <c r="M7323" s="16">
        <v>0</v>
      </c>
      <c r="N7323" s="13">
        <v>46237</v>
      </c>
    </row>
    <row r="7324" spans="1:14" x14ac:dyDescent="0.15">
      <c r="A7324" s="163" t="s">
        <v>498</v>
      </c>
      <c r="B7324" s="164">
        <v>10356</v>
      </c>
      <c r="C7324" s="163" t="s">
        <v>19</v>
      </c>
      <c r="D7324" s="164">
        <v>1</v>
      </c>
      <c r="E7324" s="7">
        <v>360</v>
      </c>
      <c r="F7324" s="7">
        <v>0</v>
      </c>
      <c r="G7324" s="7">
        <v>0</v>
      </c>
      <c r="H7324" s="7">
        <v>0</v>
      </c>
      <c r="I7324" s="7">
        <v>360</v>
      </c>
      <c r="J7324" s="7">
        <v>0</v>
      </c>
      <c r="K7324" s="7">
        <v>360</v>
      </c>
      <c r="L7324" s="164">
        <v>1</v>
      </c>
      <c r="M7324" s="16">
        <v>0</v>
      </c>
      <c r="N7324" s="13">
        <v>46237</v>
      </c>
    </row>
    <row r="7325" spans="1:14" x14ac:dyDescent="0.15">
      <c r="A7325" s="163" t="s">
        <v>105</v>
      </c>
      <c r="B7325" s="164">
        <v>10875</v>
      </c>
      <c r="C7325" s="163" t="s">
        <v>948</v>
      </c>
      <c r="D7325" s="164">
        <v>2</v>
      </c>
      <c r="E7325" s="7">
        <v>578</v>
      </c>
      <c r="F7325" s="7">
        <v>0</v>
      </c>
      <c r="G7325" s="7">
        <v>0</v>
      </c>
      <c r="H7325" s="7">
        <v>0</v>
      </c>
      <c r="I7325" s="7">
        <v>578</v>
      </c>
      <c r="J7325" s="7">
        <v>0</v>
      </c>
      <c r="K7325" s="7">
        <v>578</v>
      </c>
      <c r="L7325" s="164">
        <v>1</v>
      </c>
      <c r="M7325" s="16">
        <v>0</v>
      </c>
      <c r="N7325" s="13">
        <v>46237</v>
      </c>
    </row>
    <row r="7326" spans="1:14" x14ac:dyDescent="0.15">
      <c r="A7326" s="163" t="s">
        <v>957</v>
      </c>
      <c r="B7326" s="164">
        <v>10494</v>
      </c>
      <c r="C7326" s="163" t="s">
        <v>38</v>
      </c>
      <c r="D7326" s="164">
        <v>1</v>
      </c>
      <c r="E7326" s="7">
        <v>38</v>
      </c>
      <c r="F7326" s="7">
        <v>0</v>
      </c>
      <c r="G7326" s="7">
        <v>0</v>
      </c>
      <c r="H7326" s="7">
        <v>0</v>
      </c>
      <c r="I7326" s="7">
        <v>38</v>
      </c>
      <c r="J7326" s="7">
        <v>0</v>
      </c>
      <c r="K7326" s="7">
        <v>38</v>
      </c>
      <c r="L7326" s="164">
        <v>1</v>
      </c>
      <c r="M7326" s="16">
        <v>0</v>
      </c>
      <c r="N7326" s="13">
        <v>46238</v>
      </c>
    </row>
    <row r="7327" spans="1:14" x14ac:dyDescent="0.15">
      <c r="A7327" s="163" t="s">
        <v>479</v>
      </c>
      <c r="B7327" s="164">
        <v>10396</v>
      </c>
      <c r="C7327" s="163" t="s">
        <v>32</v>
      </c>
      <c r="D7327" s="164">
        <v>1</v>
      </c>
      <c r="E7327" s="7">
        <v>555</v>
      </c>
      <c r="F7327" s="7">
        <v>0</v>
      </c>
      <c r="G7327" s="7">
        <v>0</v>
      </c>
      <c r="H7327" s="7">
        <v>0</v>
      </c>
      <c r="I7327" s="7">
        <v>555</v>
      </c>
      <c r="J7327" s="7">
        <v>0</v>
      </c>
      <c r="K7327" s="7">
        <v>555</v>
      </c>
      <c r="L7327" s="164">
        <v>1</v>
      </c>
      <c r="M7327" s="16">
        <v>0</v>
      </c>
      <c r="N7327" s="13">
        <v>46238</v>
      </c>
    </row>
    <row r="7328" spans="1:14" x14ac:dyDescent="0.15">
      <c r="A7328" s="163" t="s">
        <v>559</v>
      </c>
      <c r="B7328" s="164">
        <v>10168</v>
      </c>
      <c r="C7328" s="163" t="s">
        <v>519</v>
      </c>
      <c r="D7328" s="164">
        <v>1</v>
      </c>
      <c r="E7328" s="7">
        <v>385</v>
      </c>
      <c r="F7328" s="7">
        <v>0</v>
      </c>
      <c r="G7328" s="7">
        <v>0</v>
      </c>
      <c r="H7328" s="7">
        <v>0</v>
      </c>
      <c r="I7328" s="7">
        <v>385</v>
      </c>
      <c r="J7328" s="7">
        <v>0</v>
      </c>
      <c r="K7328" s="7">
        <v>385</v>
      </c>
      <c r="L7328" s="164">
        <v>1</v>
      </c>
      <c r="M7328" s="16">
        <v>0</v>
      </c>
      <c r="N7328" s="13">
        <v>46238</v>
      </c>
    </row>
    <row r="7329" spans="1:14" x14ac:dyDescent="0.15">
      <c r="A7329" s="163" t="s">
        <v>550</v>
      </c>
      <c r="B7329" s="164">
        <v>10072</v>
      </c>
      <c r="C7329" s="163" t="s">
        <v>481</v>
      </c>
      <c r="D7329" s="164">
        <v>1</v>
      </c>
      <c r="E7329" s="7">
        <v>345</v>
      </c>
      <c r="F7329" s="7">
        <v>0</v>
      </c>
      <c r="G7329" s="7">
        <v>0</v>
      </c>
      <c r="H7329" s="7">
        <v>0</v>
      </c>
      <c r="I7329" s="7">
        <v>345</v>
      </c>
      <c r="J7329" s="7">
        <v>0</v>
      </c>
      <c r="K7329" s="7">
        <v>345</v>
      </c>
      <c r="L7329" s="164">
        <v>1</v>
      </c>
      <c r="M7329" s="16">
        <v>0</v>
      </c>
      <c r="N7329" s="13">
        <v>46238</v>
      </c>
    </row>
    <row r="7330" spans="1:14" x14ac:dyDescent="0.15">
      <c r="A7330" s="163" t="s">
        <v>577</v>
      </c>
      <c r="B7330" s="164">
        <v>10097</v>
      </c>
      <c r="C7330" s="163" t="s">
        <v>483</v>
      </c>
      <c r="D7330" s="164">
        <v>1</v>
      </c>
      <c r="E7330" s="7">
        <v>355</v>
      </c>
      <c r="F7330" s="7">
        <v>0</v>
      </c>
      <c r="G7330" s="7">
        <v>0</v>
      </c>
      <c r="H7330" s="7">
        <v>0</v>
      </c>
      <c r="I7330" s="7">
        <v>355</v>
      </c>
      <c r="J7330" s="7">
        <v>0</v>
      </c>
      <c r="K7330" s="7">
        <v>355</v>
      </c>
      <c r="L7330" s="164">
        <v>1</v>
      </c>
      <c r="M7330" s="16">
        <v>0</v>
      </c>
      <c r="N7330" s="13">
        <v>46238</v>
      </c>
    </row>
    <row r="7331" spans="1:14" x14ac:dyDescent="0.15">
      <c r="A7331" s="163" t="s">
        <v>485</v>
      </c>
      <c r="B7331" s="164">
        <v>10090</v>
      </c>
      <c r="C7331" s="163" t="s">
        <v>481</v>
      </c>
      <c r="D7331" s="164">
        <v>1</v>
      </c>
      <c r="E7331" s="7">
        <v>315</v>
      </c>
      <c r="F7331" s="7">
        <v>0</v>
      </c>
      <c r="G7331" s="7">
        <v>0</v>
      </c>
      <c r="H7331" s="7">
        <v>32.700000000000003</v>
      </c>
      <c r="I7331" s="7">
        <v>282.3</v>
      </c>
      <c r="J7331" s="7">
        <v>0</v>
      </c>
      <c r="K7331" s="7">
        <v>282.3</v>
      </c>
      <c r="L7331" s="164">
        <v>1</v>
      </c>
      <c r="M7331" s="16">
        <v>0</v>
      </c>
      <c r="N7331" s="13">
        <v>46238</v>
      </c>
    </row>
    <row r="7332" spans="1:14" x14ac:dyDescent="0.15">
      <c r="A7332" s="163" t="s">
        <v>487</v>
      </c>
      <c r="B7332" s="164">
        <v>10442</v>
      </c>
      <c r="C7332" s="163" t="s">
        <v>99</v>
      </c>
      <c r="D7332" s="164">
        <v>1</v>
      </c>
      <c r="E7332" s="7">
        <v>88</v>
      </c>
      <c r="F7332" s="7">
        <v>0</v>
      </c>
      <c r="G7332" s="7">
        <v>0</v>
      </c>
      <c r="H7332" s="7">
        <v>0</v>
      </c>
      <c r="I7332" s="7">
        <v>88</v>
      </c>
      <c r="J7332" s="7">
        <v>0</v>
      </c>
      <c r="K7332" s="7">
        <v>88</v>
      </c>
      <c r="L7332" s="164">
        <v>1</v>
      </c>
      <c r="M7332" s="16">
        <v>0</v>
      </c>
      <c r="N7332" s="13">
        <v>46238</v>
      </c>
    </row>
    <row r="7333" spans="1:14" x14ac:dyDescent="0.15">
      <c r="A7333" s="163" t="s">
        <v>488</v>
      </c>
      <c r="B7333" s="164">
        <v>10440</v>
      </c>
      <c r="C7333" s="163" t="s">
        <v>99</v>
      </c>
      <c r="D7333" s="164">
        <v>1</v>
      </c>
      <c r="E7333" s="7">
        <v>88</v>
      </c>
      <c r="F7333" s="7">
        <v>0</v>
      </c>
      <c r="G7333" s="7">
        <v>0</v>
      </c>
      <c r="H7333" s="7">
        <v>0</v>
      </c>
      <c r="I7333" s="7">
        <v>88</v>
      </c>
      <c r="J7333" s="7">
        <v>0</v>
      </c>
      <c r="K7333" s="7">
        <v>88</v>
      </c>
      <c r="L7333" s="164">
        <v>1</v>
      </c>
      <c r="M7333" s="16">
        <v>0</v>
      </c>
      <c r="N7333" s="13">
        <v>46238</v>
      </c>
    </row>
    <row r="7334" spans="1:14" x14ac:dyDescent="0.15">
      <c r="A7334" s="163" t="s">
        <v>983</v>
      </c>
      <c r="B7334" s="164">
        <v>10489</v>
      </c>
      <c r="C7334" s="163" t="s">
        <v>98</v>
      </c>
      <c r="D7334" s="164">
        <v>1</v>
      </c>
      <c r="E7334" s="7">
        <v>45</v>
      </c>
      <c r="F7334" s="7">
        <v>0</v>
      </c>
      <c r="G7334" s="7">
        <v>0</v>
      </c>
      <c r="H7334" s="7">
        <v>0</v>
      </c>
      <c r="I7334" s="7">
        <v>45</v>
      </c>
      <c r="J7334" s="7">
        <v>0</v>
      </c>
      <c r="K7334" s="7">
        <v>45</v>
      </c>
      <c r="L7334" s="164">
        <v>1</v>
      </c>
      <c r="M7334" s="16">
        <v>0</v>
      </c>
      <c r="N7334" s="13">
        <v>46238</v>
      </c>
    </row>
    <row r="7335" spans="1:14" x14ac:dyDescent="0.15">
      <c r="A7335" s="163" t="s">
        <v>505</v>
      </c>
      <c r="B7335" s="164">
        <v>10470</v>
      </c>
      <c r="C7335" s="163" t="s">
        <v>5</v>
      </c>
      <c r="D7335" s="164">
        <v>2</v>
      </c>
      <c r="E7335" s="7">
        <v>550</v>
      </c>
      <c r="F7335" s="7">
        <v>0</v>
      </c>
      <c r="G7335" s="7">
        <v>0</v>
      </c>
      <c r="H7335" s="7">
        <v>0</v>
      </c>
      <c r="I7335" s="7">
        <v>550</v>
      </c>
      <c r="J7335" s="7">
        <v>0</v>
      </c>
      <c r="K7335" s="7">
        <v>550</v>
      </c>
      <c r="L7335" s="164">
        <v>1</v>
      </c>
      <c r="M7335" s="16">
        <v>0</v>
      </c>
      <c r="N7335" s="13">
        <v>46238</v>
      </c>
    </row>
    <row r="7336" spans="1:14" x14ac:dyDescent="0.15">
      <c r="A7336" s="163" t="s">
        <v>493</v>
      </c>
      <c r="B7336" s="164">
        <v>10264</v>
      </c>
      <c r="C7336" s="163" t="s">
        <v>9</v>
      </c>
      <c r="D7336" s="164">
        <v>2</v>
      </c>
      <c r="E7336" s="7">
        <v>380</v>
      </c>
      <c r="F7336" s="7">
        <v>0</v>
      </c>
      <c r="G7336" s="7">
        <v>0</v>
      </c>
      <c r="H7336" s="7">
        <v>39.69</v>
      </c>
      <c r="I7336" s="7">
        <v>340.31</v>
      </c>
      <c r="J7336" s="7">
        <v>0</v>
      </c>
      <c r="K7336" s="7">
        <v>340.31</v>
      </c>
      <c r="L7336" s="164">
        <v>1</v>
      </c>
      <c r="M7336" s="16">
        <v>0</v>
      </c>
      <c r="N7336" s="13">
        <v>46238</v>
      </c>
    </row>
    <row r="7337" spans="1:14" x14ac:dyDescent="0.15">
      <c r="A7337" s="163" t="s">
        <v>526</v>
      </c>
      <c r="B7337" s="164">
        <v>10363</v>
      </c>
      <c r="C7337" s="163" t="s">
        <v>9</v>
      </c>
      <c r="D7337" s="164">
        <v>1</v>
      </c>
      <c r="E7337" s="7">
        <v>265</v>
      </c>
      <c r="F7337" s="7">
        <v>0</v>
      </c>
      <c r="G7337" s="7">
        <v>0</v>
      </c>
      <c r="H7337" s="7">
        <v>0</v>
      </c>
      <c r="I7337" s="7">
        <v>265</v>
      </c>
      <c r="J7337" s="7">
        <v>0</v>
      </c>
      <c r="K7337" s="7">
        <v>265</v>
      </c>
      <c r="L7337" s="164">
        <v>1</v>
      </c>
      <c r="M7337" s="16">
        <v>0</v>
      </c>
      <c r="N7337" s="13">
        <v>46238</v>
      </c>
    </row>
    <row r="7338" spans="1:14" x14ac:dyDescent="0.15">
      <c r="A7338" s="163" t="s">
        <v>527</v>
      </c>
      <c r="B7338" s="164">
        <v>10382</v>
      </c>
      <c r="C7338" s="163" t="s">
        <v>9</v>
      </c>
      <c r="D7338" s="164">
        <v>1</v>
      </c>
      <c r="E7338" s="7">
        <v>235</v>
      </c>
      <c r="F7338" s="7">
        <v>0</v>
      </c>
      <c r="G7338" s="7">
        <v>0</v>
      </c>
      <c r="H7338" s="7">
        <v>23.5</v>
      </c>
      <c r="I7338" s="7">
        <v>211.5</v>
      </c>
      <c r="J7338" s="7">
        <v>0</v>
      </c>
      <c r="K7338" s="7">
        <v>211.5</v>
      </c>
      <c r="L7338" s="164">
        <v>1</v>
      </c>
      <c r="M7338" s="16">
        <v>0</v>
      </c>
      <c r="N7338" s="13">
        <v>46238</v>
      </c>
    </row>
    <row r="7339" spans="1:14" x14ac:dyDescent="0.15">
      <c r="A7339" s="163" t="s">
        <v>603</v>
      </c>
      <c r="B7339" s="164">
        <v>10660</v>
      </c>
      <c r="C7339" s="163" t="s">
        <v>9</v>
      </c>
      <c r="D7339" s="164">
        <v>1</v>
      </c>
      <c r="E7339" s="7">
        <v>265</v>
      </c>
      <c r="F7339" s="7">
        <v>0</v>
      </c>
      <c r="G7339" s="7">
        <v>0</v>
      </c>
      <c r="H7339" s="7">
        <v>26.5</v>
      </c>
      <c r="I7339" s="7">
        <v>238.5</v>
      </c>
      <c r="J7339" s="7">
        <v>0</v>
      </c>
      <c r="K7339" s="7">
        <v>238.5</v>
      </c>
      <c r="L7339" s="164">
        <v>1</v>
      </c>
      <c r="M7339" s="16">
        <v>0</v>
      </c>
      <c r="N7339" s="13">
        <v>46238</v>
      </c>
    </row>
    <row r="7340" spans="1:14" x14ac:dyDescent="0.15">
      <c r="A7340" s="163" t="s">
        <v>947</v>
      </c>
      <c r="B7340" s="164">
        <v>10923</v>
      </c>
      <c r="C7340" s="163" t="s">
        <v>948</v>
      </c>
      <c r="D7340" s="164">
        <v>2</v>
      </c>
      <c r="E7340" s="7">
        <v>318</v>
      </c>
      <c r="F7340" s="7">
        <v>0</v>
      </c>
      <c r="G7340" s="7">
        <v>0</v>
      </c>
      <c r="H7340" s="7">
        <v>0</v>
      </c>
      <c r="I7340" s="7">
        <v>318</v>
      </c>
      <c r="J7340" s="7">
        <v>0</v>
      </c>
      <c r="K7340" s="7">
        <v>318</v>
      </c>
      <c r="L7340" s="164">
        <v>1</v>
      </c>
      <c r="M7340" s="16">
        <v>0</v>
      </c>
      <c r="N7340" s="13">
        <v>46238</v>
      </c>
    </row>
    <row r="7341" spans="1:14" x14ac:dyDescent="0.15">
      <c r="A7341" s="163" t="s">
        <v>949</v>
      </c>
      <c r="B7341" s="164">
        <v>10633</v>
      </c>
      <c r="C7341" s="163" t="s">
        <v>948</v>
      </c>
      <c r="D7341" s="164">
        <v>3</v>
      </c>
      <c r="E7341" s="7">
        <v>477</v>
      </c>
      <c r="F7341" s="7">
        <v>0</v>
      </c>
      <c r="G7341" s="7">
        <v>0</v>
      </c>
      <c r="H7341" s="7">
        <v>17.309999999999999</v>
      </c>
      <c r="I7341" s="7">
        <v>459.69</v>
      </c>
      <c r="J7341" s="7">
        <v>0</v>
      </c>
      <c r="K7341" s="7">
        <v>459.69</v>
      </c>
      <c r="L7341" s="164">
        <v>1</v>
      </c>
      <c r="M7341" s="16">
        <v>0</v>
      </c>
      <c r="N7341" s="13">
        <v>46238</v>
      </c>
    </row>
    <row r="7342" spans="1:14" x14ac:dyDescent="0.15">
      <c r="A7342" s="163" t="s">
        <v>952</v>
      </c>
      <c r="B7342" s="164">
        <v>10924</v>
      </c>
      <c r="C7342" s="163" t="s">
        <v>948</v>
      </c>
      <c r="D7342" s="164">
        <v>1</v>
      </c>
      <c r="E7342" s="7">
        <v>159</v>
      </c>
      <c r="F7342" s="7">
        <v>0</v>
      </c>
      <c r="G7342" s="7">
        <v>0</v>
      </c>
      <c r="H7342" s="7">
        <v>0</v>
      </c>
      <c r="I7342" s="7">
        <v>159</v>
      </c>
      <c r="J7342" s="7">
        <v>0</v>
      </c>
      <c r="K7342" s="7">
        <v>159</v>
      </c>
      <c r="L7342" s="164">
        <v>1</v>
      </c>
      <c r="M7342" s="16">
        <v>0</v>
      </c>
      <c r="N7342" s="13">
        <v>46238</v>
      </c>
    </row>
    <row r="7343" spans="1:14" x14ac:dyDescent="0.15">
      <c r="A7343" s="163" t="s">
        <v>953</v>
      </c>
      <c r="B7343" s="164">
        <v>10632</v>
      </c>
      <c r="C7343" s="163" t="s">
        <v>948</v>
      </c>
      <c r="D7343" s="164">
        <v>1</v>
      </c>
      <c r="E7343" s="7">
        <v>159</v>
      </c>
      <c r="F7343" s="7">
        <v>0</v>
      </c>
      <c r="G7343" s="7">
        <v>0</v>
      </c>
      <c r="H7343" s="7">
        <v>0</v>
      </c>
      <c r="I7343" s="7">
        <v>159</v>
      </c>
      <c r="J7343" s="7">
        <v>0</v>
      </c>
      <c r="K7343" s="7">
        <v>159</v>
      </c>
      <c r="L7343" s="164">
        <v>1</v>
      </c>
      <c r="M7343" s="16">
        <v>0</v>
      </c>
      <c r="N7343" s="13">
        <v>46238</v>
      </c>
    </row>
    <row r="7344" spans="1:14" x14ac:dyDescent="0.15">
      <c r="A7344" s="163" t="s">
        <v>510</v>
      </c>
      <c r="B7344" s="164">
        <v>10043</v>
      </c>
      <c r="C7344" s="163" t="s">
        <v>19</v>
      </c>
      <c r="D7344" s="164">
        <v>1</v>
      </c>
      <c r="E7344" s="7">
        <v>310</v>
      </c>
      <c r="F7344" s="7">
        <v>0</v>
      </c>
      <c r="G7344" s="7">
        <v>0</v>
      </c>
      <c r="H7344" s="7">
        <v>0</v>
      </c>
      <c r="I7344" s="7">
        <v>310</v>
      </c>
      <c r="J7344" s="7">
        <v>0</v>
      </c>
      <c r="K7344" s="7">
        <v>310</v>
      </c>
      <c r="L7344" s="164">
        <v>1</v>
      </c>
      <c r="M7344" s="16">
        <v>0</v>
      </c>
      <c r="N7344" s="13">
        <v>46238</v>
      </c>
    </row>
    <row r="7345" spans="1:14" x14ac:dyDescent="0.15">
      <c r="A7345" s="163" t="s">
        <v>498</v>
      </c>
      <c r="B7345" s="164">
        <v>10356</v>
      </c>
      <c r="C7345" s="163" t="s">
        <v>19</v>
      </c>
      <c r="D7345" s="164">
        <v>3</v>
      </c>
      <c r="E7345" s="7">
        <v>1080</v>
      </c>
      <c r="F7345" s="7">
        <v>0</v>
      </c>
      <c r="G7345" s="7">
        <v>0</v>
      </c>
      <c r="H7345" s="7">
        <v>0</v>
      </c>
      <c r="I7345" s="7">
        <v>1080</v>
      </c>
      <c r="J7345" s="7">
        <v>0</v>
      </c>
      <c r="K7345" s="7">
        <v>1080</v>
      </c>
      <c r="L7345" s="164">
        <v>1</v>
      </c>
      <c r="M7345" s="16">
        <v>0</v>
      </c>
      <c r="N7345" s="13">
        <v>46238</v>
      </c>
    </row>
    <row r="7346" spans="1:14" x14ac:dyDescent="0.15">
      <c r="A7346" s="163" t="s">
        <v>568</v>
      </c>
      <c r="B7346" s="164">
        <v>10545</v>
      </c>
      <c r="C7346" s="163" t="s">
        <v>19</v>
      </c>
      <c r="D7346" s="164">
        <v>1</v>
      </c>
      <c r="E7346" s="7">
        <v>340</v>
      </c>
      <c r="F7346" s="7">
        <v>0</v>
      </c>
      <c r="G7346" s="7">
        <v>0</v>
      </c>
      <c r="H7346" s="7">
        <v>35.299999999999997</v>
      </c>
      <c r="I7346" s="7">
        <v>304.7</v>
      </c>
      <c r="J7346" s="7">
        <v>0</v>
      </c>
      <c r="K7346" s="7">
        <v>304.7</v>
      </c>
      <c r="L7346" s="164">
        <v>1</v>
      </c>
      <c r="M7346" s="16">
        <v>0</v>
      </c>
      <c r="N7346" s="13">
        <v>46238</v>
      </c>
    </row>
    <row r="7347" spans="1:14" x14ac:dyDescent="0.15">
      <c r="A7347" s="163" t="s">
        <v>617</v>
      </c>
      <c r="B7347" s="164">
        <v>10428</v>
      </c>
      <c r="C7347" s="163" t="s">
        <v>12</v>
      </c>
      <c r="D7347" s="164">
        <v>1</v>
      </c>
      <c r="E7347" s="7">
        <v>379</v>
      </c>
      <c r="F7347" s="7">
        <v>0</v>
      </c>
      <c r="G7347" s="7">
        <v>0</v>
      </c>
      <c r="H7347" s="7">
        <v>0</v>
      </c>
      <c r="I7347" s="7">
        <v>379</v>
      </c>
      <c r="J7347" s="7">
        <v>0</v>
      </c>
      <c r="K7347" s="7">
        <v>379</v>
      </c>
      <c r="L7347" s="164">
        <v>1</v>
      </c>
      <c r="M7347" s="16">
        <v>0</v>
      </c>
      <c r="N7347" s="13">
        <v>46238</v>
      </c>
    </row>
    <row r="7348" spans="1:14" x14ac:dyDescent="0.15">
      <c r="A7348" s="163" t="s">
        <v>590</v>
      </c>
      <c r="B7348" s="164">
        <v>10411</v>
      </c>
      <c r="C7348" s="163" t="s">
        <v>4</v>
      </c>
      <c r="D7348" s="164">
        <v>1</v>
      </c>
      <c r="E7348" s="7">
        <v>395</v>
      </c>
      <c r="F7348" s="7">
        <v>0</v>
      </c>
      <c r="G7348" s="7">
        <v>0</v>
      </c>
      <c r="H7348" s="7">
        <v>0</v>
      </c>
      <c r="I7348" s="7">
        <v>395</v>
      </c>
      <c r="J7348" s="7">
        <v>0</v>
      </c>
      <c r="K7348" s="7">
        <v>395</v>
      </c>
      <c r="L7348" s="164">
        <v>1</v>
      </c>
      <c r="M7348" s="16">
        <v>0</v>
      </c>
      <c r="N7348" s="13">
        <v>46238</v>
      </c>
    </row>
    <row r="7349" spans="1:14" x14ac:dyDescent="0.15">
      <c r="A7349" s="163" t="s">
        <v>564</v>
      </c>
      <c r="B7349" s="164">
        <v>10037</v>
      </c>
      <c r="C7349" s="163" t="s">
        <v>4</v>
      </c>
      <c r="D7349" s="164">
        <v>1</v>
      </c>
      <c r="E7349" s="7">
        <v>395</v>
      </c>
      <c r="F7349" s="7">
        <v>0</v>
      </c>
      <c r="G7349" s="7">
        <v>0</v>
      </c>
      <c r="H7349" s="7">
        <v>0</v>
      </c>
      <c r="I7349" s="7">
        <v>395</v>
      </c>
      <c r="J7349" s="7">
        <v>0</v>
      </c>
      <c r="K7349" s="7">
        <v>395</v>
      </c>
      <c r="L7349" s="164">
        <v>1</v>
      </c>
      <c r="M7349" s="16">
        <v>0</v>
      </c>
      <c r="N7349" s="13">
        <v>46238</v>
      </c>
    </row>
    <row r="7350" spans="1:14" x14ac:dyDescent="0.15">
      <c r="A7350" s="163" t="s">
        <v>565</v>
      </c>
      <c r="B7350" s="164">
        <v>10403</v>
      </c>
      <c r="C7350" s="163" t="s">
        <v>35</v>
      </c>
      <c r="D7350" s="164">
        <v>1</v>
      </c>
      <c r="E7350" s="7">
        <v>345</v>
      </c>
      <c r="F7350" s="7">
        <v>0</v>
      </c>
      <c r="G7350" s="7">
        <v>0</v>
      </c>
      <c r="H7350" s="7">
        <v>0</v>
      </c>
      <c r="I7350" s="7">
        <v>345</v>
      </c>
      <c r="J7350" s="7">
        <v>0</v>
      </c>
      <c r="K7350" s="7">
        <v>345</v>
      </c>
      <c r="L7350" s="164">
        <v>1</v>
      </c>
      <c r="M7350" s="16">
        <v>0</v>
      </c>
      <c r="N7350" s="13">
        <v>46238</v>
      </c>
    </row>
    <row r="7351" spans="1:14" x14ac:dyDescent="0.15">
      <c r="A7351" s="163" t="s">
        <v>513</v>
      </c>
      <c r="B7351" s="164">
        <v>10451</v>
      </c>
      <c r="C7351" s="163" t="s">
        <v>38</v>
      </c>
      <c r="D7351" s="164">
        <v>1</v>
      </c>
      <c r="E7351" s="7">
        <v>895</v>
      </c>
      <c r="F7351" s="7">
        <v>0</v>
      </c>
      <c r="G7351" s="7">
        <v>0</v>
      </c>
      <c r="H7351" s="7">
        <v>0</v>
      </c>
      <c r="I7351" s="7">
        <v>895</v>
      </c>
      <c r="J7351" s="7">
        <v>0</v>
      </c>
      <c r="K7351" s="7">
        <v>895</v>
      </c>
      <c r="L7351" s="164">
        <v>1</v>
      </c>
      <c r="M7351" s="16">
        <v>0</v>
      </c>
      <c r="N7351" s="13">
        <v>46239</v>
      </c>
    </row>
    <row r="7352" spans="1:14" x14ac:dyDescent="0.15">
      <c r="A7352" s="163" t="s">
        <v>675</v>
      </c>
      <c r="B7352" s="164">
        <v>10575</v>
      </c>
      <c r="C7352" s="163" t="s">
        <v>399</v>
      </c>
      <c r="D7352" s="164">
        <v>1</v>
      </c>
      <c r="E7352" s="7">
        <v>0</v>
      </c>
      <c r="F7352" s="7">
        <v>0</v>
      </c>
      <c r="G7352" s="7">
        <v>0</v>
      </c>
      <c r="H7352" s="7">
        <v>0</v>
      </c>
      <c r="I7352" s="7">
        <v>0</v>
      </c>
      <c r="J7352" s="7">
        <v>0</v>
      </c>
      <c r="K7352" s="7">
        <v>0</v>
      </c>
      <c r="L7352" s="164">
        <v>0</v>
      </c>
      <c r="M7352" s="16">
        <v>0</v>
      </c>
      <c r="N7352" s="13">
        <v>46239</v>
      </c>
    </row>
    <row r="7353" spans="1:14" x14ac:dyDescent="0.15">
      <c r="A7353" s="163" t="s">
        <v>616</v>
      </c>
      <c r="B7353" s="164">
        <v>10154</v>
      </c>
      <c r="C7353" s="163" t="s">
        <v>519</v>
      </c>
      <c r="D7353" s="164">
        <v>2</v>
      </c>
      <c r="E7353" s="7">
        <v>770</v>
      </c>
      <c r="F7353" s="7">
        <v>0</v>
      </c>
      <c r="G7353" s="7">
        <v>0</v>
      </c>
      <c r="H7353" s="7">
        <v>0</v>
      </c>
      <c r="I7353" s="7">
        <v>770</v>
      </c>
      <c r="J7353" s="7">
        <v>0</v>
      </c>
      <c r="K7353" s="7">
        <v>770</v>
      </c>
      <c r="L7353" s="164">
        <v>1</v>
      </c>
      <c r="M7353" s="16">
        <v>0</v>
      </c>
      <c r="N7353" s="13">
        <v>46239</v>
      </c>
    </row>
    <row r="7354" spans="1:14" x14ac:dyDescent="0.15">
      <c r="A7354" s="163" t="s">
        <v>517</v>
      </c>
      <c r="B7354" s="164">
        <v>10070</v>
      </c>
      <c r="C7354" s="163" t="s">
        <v>481</v>
      </c>
      <c r="D7354" s="164">
        <v>1</v>
      </c>
      <c r="E7354" s="7">
        <v>275</v>
      </c>
      <c r="F7354" s="7">
        <v>0</v>
      </c>
      <c r="G7354" s="7">
        <v>0</v>
      </c>
      <c r="H7354" s="7">
        <v>34.85</v>
      </c>
      <c r="I7354" s="7">
        <v>240.15</v>
      </c>
      <c r="J7354" s="7">
        <v>0</v>
      </c>
      <c r="K7354" s="7">
        <v>240.15</v>
      </c>
      <c r="L7354" s="164">
        <v>1</v>
      </c>
      <c r="M7354" s="16">
        <v>0</v>
      </c>
      <c r="N7354" s="13">
        <v>46239</v>
      </c>
    </row>
    <row r="7355" spans="1:14" x14ac:dyDescent="0.15">
      <c r="A7355" s="163" t="s">
        <v>503</v>
      </c>
      <c r="B7355" s="164">
        <v>10044</v>
      </c>
      <c r="C7355" s="163" t="s">
        <v>481</v>
      </c>
      <c r="D7355" s="164">
        <v>1</v>
      </c>
      <c r="E7355" s="7">
        <v>275</v>
      </c>
      <c r="F7355" s="7">
        <v>0</v>
      </c>
      <c r="G7355" s="7">
        <v>0</v>
      </c>
      <c r="H7355" s="7">
        <v>0</v>
      </c>
      <c r="I7355" s="7">
        <v>275</v>
      </c>
      <c r="J7355" s="7">
        <v>0</v>
      </c>
      <c r="K7355" s="7">
        <v>275</v>
      </c>
      <c r="L7355" s="164">
        <v>1</v>
      </c>
      <c r="M7355" s="16">
        <v>0</v>
      </c>
      <c r="N7355" s="13">
        <v>46239</v>
      </c>
    </row>
    <row r="7356" spans="1:14" x14ac:dyDescent="0.15">
      <c r="A7356" s="163" t="s">
        <v>958</v>
      </c>
      <c r="B7356" s="164">
        <v>10127</v>
      </c>
      <c r="C7356" s="163" t="s">
        <v>483</v>
      </c>
      <c r="D7356" s="164">
        <v>1</v>
      </c>
      <c r="E7356" s="7">
        <v>355</v>
      </c>
      <c r="F7356" s="7">
        <v>0</v>
      </c>
      <c r="G7356" s="7">
        <v>0</v>
      </c>
      <c r="H7356" s="7">
        <v>0</v>
      </c>
      <c r="I7356" s="7">
        <v>355</v>
      </c>
      <c r="J7356" s="7">
        <v>0</v>
      </c>
      <c r="K7356" s="7">
        <v>355</v>
      </c>
      <c r="L7356" s="164">
        <v>1</v>
      </c>
      <c r="M7356" s="16">
        <v>0</v>
      </c>
      <c r="N7356" s="13">
        <v>46239</v>
      </c>
    </row>
    <row r="7357" spans="1:14" x14ac:dyDescent="0.15">
      <c r="A7357" s="163" t="s">
        <v>576</v>
      </c>
      <c r="B7357" s="164">
        <v>10111</v>
      </c>
      <c r="C7357" s="163" t="s">
        <v>483</v>
      </c>
      <c r="D7357" s="164">
        <v>1</v>
      </c>
      <c r="E7357" s="7">
        <v>355</v>
      </c>
      <c r="F7357" s="7">
        <v>0</v>
      </c>
      <c r="G7357" s="7">
        <v>0</v>
      </c>
      <c r="H7357" s="7">
        <v>0</v>
      </c>
      <c r="I7357" s="7">
        <v>355</v>
      </c>
      <c r="J7357" s="7">
        <v>0</v>
      </c>
      <c r="K7357" s="7">
        <v>355</v>
      </c>
      <c r="L7357" s="164">
        <v>1</v>
      </c>
      <c r="M7357" s="16">
        <v>0</v>
      </c>
      <c r="N7357" s="13">
        <v>46239</v>
      </c>
    </row>
    <row r="7358" spans="1:14" x14ac:dyDescent="0.15">
      <c r="A7358" s="163" t="s">
        <v>577</v>
      </c>
      <c r="B7358" s="164">
        <v>10097</v>
      </c>
      <c r="C7358" s="163" t="s">
        <v>483</v>
      </c>
      <c r="D7358" s="164">
        <v>1</v>
      </c>
      <c r="E7358" s="7">
        <v>355</v>
      </c>
      <c r="F7358" s="7">
        <v>0</v>
      </c>
      <c r="G7358" s="7">
        <v>0</v>
      </c>
      <c r="H7358" s="7">
        <v>0</v>
      </c>
      <c r="I7358" s="7">
        <v>355</v>
      </c>
      <c r="J7358" s="7">
        <v>0</v>
      </c>
      <c r="K7358" s="7">
        <v>355</v>
      </c>
      <c r="L7358" s="164">
        <v>1</v>
      </c>
      <c r="M7358" s="16">
        <v>0</v>
      </c>
      <c r="N7358" s="13">
        <v>46239</v>
      </c>
    </row>
    <row r="7359" spans="1:14" x14ac:dyDescent="0.15">
      <c r="A7359" s="163" t="s">
        <v>602</v>
      </c>
      <c r="B7359" s="164">
        <v>10089</v>
      </c>
      <c r="C7359" s="163" t="s">
        <v>481</v>
      </c>
      <c r="D7359" s="164">
        <v>1</v>
      </c>
      <c r="E7359" s="7">
        <v>355</v>
      </c>
      <c r="F7359" s="7">
        <v>0</v>
      </c>
      <c r="G7359" s="7">
        <v>0</v>
      </c>
      <c r="H7359" s="7">
        <v>0</v>
      </c>
      <c r="I7359" s="7">
        <v>355</v>
      </c>
      <c r="J7359" s="7">
        <v>0</v>
      </c>
      <c r="K7359" s="7">
        <v>355</v>
      </c>
      <c r="L7359" s="164">
        <v>1</v>
      </c>
      <c r="M7359" s="16">
        <v>0</v>
      </c>
      <c r="N7359" s="13">
        <v>46239</v>
      </c>
    </row>
    <row r="7360" spans="1:14" x14ac:dyDescent="0.15">
      <c r="A7360" s="163" t="s">
        <v>486</v>
      </c>
      <c r="B7360" s="164">
        <v>10075</v>
      </c>
      <c r="C7360" s="163" t="s">
        <v>481</v>
      </c>
      <c r="D7360" s="164">
        <v>1</v>
      </c>
      <c r="E7360" s="7">
        <v>275</v>
      </c>
      <c r="F7360" s="7">
        <v>0</v>
      </c>
      <c r="G7360" s="7">
        <v>0</v>
      </c>
      <c r="H7360" s="7">
        <v>0</v>
      </c>
      <c r="I7360" s="7">
        <v>275</v>
      </c>
      <c r="J7360" s="7">
        <v>0</v>
      </c>
      <c r="K7360" s="7">
        <v>275</v>
      </c>
      <c r="L7360" s="164">
        <v>1</v>
      </c>
      <c r="M7360" s="16">
        <v>0</v>
      </c>
      <c r="N7360" s="13">
        <v>46239</v>
      </c>
    </row>
    <row r="7361" spans="1:14" x14ac:dyDescent="0.15">
      <c r="A7361" s="163" t="s">
        <v>487</v>
      </c>
      <c r="B7361" s="164">
        <v>10442</v>
      </c>
      <c r="C7361" s="163" t="s">
        <v>99</v>
      </c>
      <c r="D7361" s="164">
        <v>2</v>
      </c>
      <c r="E7361" s="7">
        <v>176</v>
      </c>
      <c r="F7361" s="7">
        <v>0</v>
      </c>
      <c r="G7361" s="7">
        <v>0</v>
      </c>
      <c r="H7361" s="7">
        <v>14</v>
      </c>
      <c r="I7361" s="7">
        <v>162</v>
      </c>
      <c r="J7361" s="7">
        <v>0</v>
      </c>
      <c r="K7361" s="7">
        <v>162</v>
      </c>
      <c r="L7361" s="164">
        <v>1</v>
      </c>
      <c r="M7361" s="16">
        <v>0</v>
      </c>
      <c r="N7361" s="13">
        <v>46239</v>
      </c>
    </row>
    <row r="7362" spans="1:14" x14ac:dyDescent="0.15">
      <c r="A7362" s="163" t="s">
        <v>981</v>
      </c>
      <c r="B7362" s="164">
        <v>10488</v>
      </c>
      <c r="C7362" s="163" t="s">
        <v>99</v>
      </c>
      <c r="D7362" s="164">
        <v>1</v>
      </c>
      <c r="E7362" s="7">
        <v>135</v>
      </c>
      <c r="F7362" s="7">
        <v>0</v>
      </c>
      <c r="G7362" s="7">
        <v>0</v>
      </c>
      <c r="H7362" s="7">
        <v>0</v>
      </c>
      <c r="I7362" s="7">
        <v>135</v>
      </c>
      <c r="J7362" s="7">
        <v>0</v>
      </c>
      <c r="K7362" s="7">
        <v>135</v>
      </c>
      <c r="L7362" s="164">
        <v>1</v>
      </c>
      <c r="M7362" s="16">
        <v>0</v>
      </c>
      <c r="N7362" s="13">
        <v>46239</v>
      </c>
    </row>
    <row r="7363" spans="1:14" x14ac:dyDescent="0.15">
      <c r="A7363" s="163" t="s">
        <v>488</v>
      </c>
      <c r="B7363" s="164">
        <v>10440</v>
      </c>
      <c r="C7363" s="163" t="s">
        <v>99</v>
      </c>
      <c r="D7363" s="164">
        <v>1</v>
      </c>
      <c r="E7363" s="7">
        <v>88</v>
      </c>
      <c r="F7363" s="7">
        <v>0</v>
      </c>
      <c r="G7363" s="7">
        <v>0</v>
      </c>
      <c r="H7363" s="7">
        <v>14</v>
      </c>
      <c r="I7363" s="7">
        <v>74</v>
      </c>
      <c r="J7363" s="7">
        <v>0</v>
      </c>
      <c r="K7363" s="7">
        <v>74</v>
      </c>
      <c r="L7363" s="164">
        <v>1</v>
      </c>
      <c r="M7363" s="16">
        <v>0</v>
      </c>
      <c r="N7363" s="13">
        <v>46239</v>
      </c>
    </row>
    <row r="7364" spans="1:14" x14ac:dyDescent="0.15">
      <c r="A7364" s="163" t="s">
        <v>1009</v>
      </c>
      <c r="B7364" s="164">
        <v>10464</v>
      </c>
      <c r="C7364" s="163" t="s">
        <v>99</v>
      </c>
      <c r="D7364" s="164">
        <v>1</v>
      </c>
      <c r="E7364" s="7">
        <v>185</v>
      </c>
      <c r="F7364" s="7">
        <v>0</v>
      </c>
      <c r="G7364" s="7">
        <v>0</v>
      </c>
      <c r="H7364" s="7">
        <v>0</v>
      </c>
      <c r="I7364" s="7">
        <v>185</v>
      </c>
      <c r="J7364" s="7">
        <v>0</v>
      </c>
      <c r="K7364" s="7">
        <v>185</v>
      </c>
      <c r="L7364" s="164">
        <v>1</v>
      </c>
      <c r="M7364" s="16">
        <v>0</v>
      </c>
      <c r="N7364" s="13">
        <v>46239</v>
      </c>
    </row>
    <row r="7365" spans="1:14" x14ac:dyDescent="0.15">
      <c r="A7365" s="163" t="s">
        <v>751</v>
      </c>
      <c r="B7365" s="164">
        <v>10439</v>
      </c>
      <c r="C7365" s="163" t="s">
        <v>99</v>
      </c>
      <c r="D7365" s="164">
        <v>1</v>
      </c>
      <c r="E7365" s="7">
        <v>119</v>
      </c>
      <c r="F7365" s="7">
        <v>0</v>
      </c>
      <c r="G7365" s="7">
        <v>0</v>
      </c>
      <c r="H7365" s="7">
        <v>0</v>
      </c>
      <c r="I7365" s="7">
        <v>119</v>
      </c>
      <c r="J7365" s="7">
        <v>0</v>
      </c>
      <c r="K7365" s="7">
        <v>119</v>
      </c>
      <c r="L7365" s="164">
        <v>1</v>
      </c>
      <c r="M7365" s="16">
        <v>0</v>
      </c>
      <c r="N7365" s="13">
        <v>46239</v>
      </c>
    </row>
    <row r="7366" spans="1:14" x14ac:dyDescent="0.15">
      <c r="A7366" s="163" t="s">
        <v>489</v>
      </c>
      <c r="B7366" s="164">
        <v>10445</v>
      </c>
      <c r="C7366" s="163" t="s">
        <v>99</v>
      </c>
      <c r="D7366" s="164">
        <v>6</v>
      </c>
      <c r="E7366" s="7">
        <v>1260</v>
      </c>
      <c r="F7366" s="7">
        <v>0</v>
      </c>
      <c r="G7366" s="7">
        <v>0</v>
      </c>
      <c r="H7366" s="7">
        <v>24.98</v>
      </c>
      <c r="I7366" s="7">
        <v>1235.02</v>
      </c>
      <c r="J7366" s="7">
        <v>0</v>
      </c>
      <c r="K7366" s="7">
        <v>1235.02</v>
      </c>
      <c r="L7366" s="164">
        <v>1</v>
      </c>
      <c r="M7366" s="16">
        <v>0</v>
      </c>
      <c r="N7366" s="13">
        <v>46239</v>
      </c>
    </row>
    <row r="7367" spans="1:14" x14ac:dyDescent="0.15">
      <c r="A7367" s="163" t="s">
        <v>983</v>
      </c>
      <c r="B7367" s="164">
        <v>10489</v>
      </c>
      <c r="C7367" s="163" t="s">
        <v>98</v>
      </c>
      <c r="D7367" s="164">
        <v>1</v>
      </c>
      <c r="E7367" s="7">
        <v>45</v>
      </c>
      <c r="F7367" s="7">
        <v>0</v>
      </c>
      <c r="G7367" s="7">
        <v>0</v>
      </c>
      <c r="H7367" s="7">
        <v>0</v>
      </c>
      <c r="I7367" s="7">
        <v>45</v>
      </c>
      <c r="J7367" s="7">
        <v>0</v>
      </c>
      <c r="K7367" s="7">
        <v>45</v>
      </c>
      <c r="L7367" s="164">
        <v>1</v>
      </c>
      <c r="M7367" s="16">
        <v>0</v>
      </c>
      <c r="N7367" s="13">
        <v>46239</v>
      </c>
    </row>
    <row r="7368" spans="1:14" x14ac:dyDescent="0.15">
      <c r="A7368" s="163" t="s">
        <v>555</v>
      </c>
      <c r="B7368" s="164">
        <v>10473</v>
      </c>
      <c r="C7368" s="163" t="s">
        <v>5</v>
      </c>
      <c r="D7368" s="164">
        <v>1</v>
      </c>
      <c r="E7368" s="7">
        <v>425</v>
      </c>
      <c r="F7368" s="7">
        <v>0</v>
      </c>
      <c r="G7368" s="7">
        <v>0</v>
      </c>
      <c r="H7368" s="7">
        <v>0</v>
      </c>
      <c r="I7368" s="7">
        <v>425</v>
      </c>
      <c r="J7368" s="7">
        <v>0</v>
      </c>
      <c r="K7368" s="7">
        <v>425</v>
      </c>
      <c r="L7368" s="164">
        <v>1</v>
      </c>
      <c r="M7368" s="16">
        <v>0</v>
      </c>
      <c r="N7368" s="13">
        <v>46239</v>
      </c>
    </row>
    <row r="7369" spans="1:14" x14ac:dyDescent="0.15">
      <c r="A7369" s="163" t="s">
        <v>562</v>
      </c>
      <c r="B7369" s="164">
        <v>10218</v>
      </c>
      <c r="C7369" s="163" t="s">
        <v>491</v>
      </c>
      <c r="D7369" s="164">
        <v>1</v>
      </c>
      <c r="E7369" s="7">
        <v>280</v>
      </c>
      <c r="F7369" s="7">
        <v>0</v>
      </c>
      <c r="G7369" s="7">
        <v>0</v>
      </c>
      <c r="H7369" s="7">
        <v>0</v>
      </c>
      <c r="I7369" s="7">
        <v>280</v>
      </c>
      <c r="J7369" s="7">
        <v>0</v>
      </c>
      <c r="K7369" s="7">
        <v>280</v>
      </c>
      <c r="L7369" s="164">
        <v>1</v>
      </c>
      <c r="M7369" s="16">
        <v>0</v>
      </c>
      <c r="N7369" s="13">
        <v>46239</v>
      </c>
    </row>
    <row r="7370" spans="1:14" x14ac:dyDescent="0.15">
      <c r="A7370" s="163" t="s">
        <v>556</v>
      </c>
      <c r="B7370" s="164">
        <v>10220</v>
      </c>
      <c r="C7370" s="163" t="s">
        <v>491</v>
      </c>
      <c r="D7370" s="164">
        <v>1</v>
      </c>
      <c r="E7370" s="7">
        <v>255</v>
      </c>
      <c r="F7370" s="7">
        <v>0</v>
      </c>
      <c r="G7370" s="7">
        <v>0</v>
      </c>
      <c r="H7370" s="7">
        <v>0</v>
      </c>
      <c r="I7370" s="7">
        <v>255</v>
      </c>
      <c r="J7370" s="7">
        <v>0</v>
      </c>
      <c r="K7370" s="7">
        <v>255</v>
      </c>
      <c r="L7370" s="164">
        <v>1</v>
      </c>
      <c r="M7370" s="16">
        <v>0</v>
      </c>
      <c r="N7370" s="13">
        <v>46239</v>
      </c>
    </row>
    <row r="7371" spans="1:14" x14ac:dyDescent="0.15">
      <c r="A7371" s="163" t="s">
        <v>647</v>
      </c>
      <c r="B7371" s="164">
        <v>10224</v>
      </c>
      <c r="C7371" s="163" t="s">
        <v>491</v>
      </c>
      <c r="D7371" s="164">
        <v>1</v>
      </c>
      <c r="E7371" s="7">
        <v>285</v>
      </c>
      <c r="F7371" s="7">
        <v>0</v>
      </c>
      <c r="G7371" s="7">
        <v>0</v>
      </c>
      <c r="H7371" s="7">
        <v>0</v>
      </c>
      <c r="I7371" s="7">
        <v>285</v>
      </c>
      <c r="J7371" s="7">
        <v>0</v>
      </c>
      <c r="K7371" s="7">
        <v>285</v>
      </c>
      <c r="L7371" s="164">
        <v>1</v>
      </c>
      <c r="M7371" s="16">
        <v>0</v>
      </c>
      <c r="N7371" s="13">
        <v>46239</v>
      </c>
    </row>
    <row r="7372" spans="1:14" x14ac:dyDescent="0.15">
      <c r="A7372" s="163" t="s">
        <v>493</v>
      </c>
      <c r="B7372" s="164">
        <v>10264</v>
      </c>
      <c r="C7372" s="163" t="s">
        <v>9</v>
      </c>
      <c r="D7372" s="164">
        <v>3</v>
      </c>
      <c r="E7372" s="7">
        <v>570</v>
      </c>
      <c r="F7372" s="7">
        <v>0</v>
      </c>
      <c r="G7372" s="7">
        <v>0</v>
      </c>
      <c r="H7372" s="7">
        <v>0</v>
      </c>
      <c r="I7372" s="7">
        <v>570</v>
      </c>
      <c r="J7372" s="7">
        <v>0</v>
      </c>
      <c r="K7372" s="7">
        <v>570</v>
      </c>
      <c r="L7372" s="164">
        <v>1</v>
      </c>
      <c r="M7372" s="16">
        <v>0</v>
      </c>
      <c r="N7372" s="13">
        <v>46239</v>
      </c>
    </row>
    <row r="7373" spans="1:14" x14ac:dyDescent="0.15">
      <c r="A7373" s="163" t="s">
        <v>587</v>
      </c>
      <c r="B7373" s="164">
        <v>10381</v>
      </c>
      <c r="C7373" s="163" t="s">
        <v>9</v>
      </c>
      <c r="D7373" s="164">
        <v>1</v>
      </c>
      <c r="E7373" s="7">
        <v>225</v>
      </c>
      <c r="F7373" s="7">
        <v>0</v>
      </c>
      <c r="G7373" s="7">
        <v>0</v>
      </c>
      <c r="H7373" s="7">
        <v>0</v>
      </c>
      <c r="I7373" s="7">
        <v>225</v>
      </c>
      <c r="J7373" s="7">
        <v>0</v>
      </c>
      <c r="K7373" s="7">
        <v>225</v>
      </c>
      <c r="L7373" s="164">
        <v>1</v>
      </c>
      <c r="M7373" s="16">
        <v>0</v>
      </c>
      <c r="N7373" s="13">
        <v>46239</v>
      </c>
    </row>
    <row r="7374" spans="1:14" x14ac:dyDescent="0.15">
      <c r="A7374" s="163" t="s">
        <v>494</v>
      </c>
      <c r="B7374" s="164">
        <v>10377</v>
      </c>
      <c r="C7374" s="163" t="s">
        <v>9</v>
      </c>
      <c r="D7374" s="164">
        <v>2</v>
      </c>
      <c r="E7374" s="7">
        <v>690</v>
      </c>
      <c r="F7374" s="7">
        <v>0</v>
      </c>
      <c r="G7374" s="7">
        <v>0</v>
      </c>
      <c r="H7374" s="7">
        <v>0</v>
      </c>
      <c r="I7374" s="7">
        <v>690</v>
      </c>
      <c r="J7374" s="7">
        <v>0</v>
      </c>
      <c r="K7374" s="7">
        <v>690</v>
      </c>
      <c r="L7374" s="164">
        <v>1</v>
      </c>
      <c r="M7374" s="16">
        <v>0</v>
      </c>
      <c r="N7374" s="13">
        <v>46239</v>
      </c>
    </row>
    <row r="7375" spans="1:14" x14ac:dyDescent="0.15">
      <c r="A7375" s="163" t="s">
        <v>507</v>
      </c>
      <c r="B7375" s="164">
        <v>10373</v>
      </c>
      <c r="C7375" s="163" t="s">
        <v>9</v>
      </c>
      <c r="D7375" s="164">
        <v>2</v>
      </c>
      <c r="E7375" s="7">
        <v>550</v>
      </c>
      <c r="F7375" s="7">
        <v>0</v>
      </c>
      <c r="G7375" s="7">
        <v>0</v>
      </c>
      <c r="H7375" s="7">
        <v>0</v>
      </c>
      <c r="I7375" s="7">
        <v>550</v>
      </c>
      <c r="J7375" s="7">
        <v>0</v>
      </c>
      <c r="K7375" s="7">
        <v>550</v>
      </c>
      <c r="L7375" s="164">
        <v>1</v>
      </c>
      <c r="M7375" s="16">
        <v>0</v>
      </c>
      <c r="N7375" s="13">
        <v>46239</v>
      </c>
    </row>
    <row r="7376" spans="1:14" x14ac:dyDescent="0.15">
      <c r="A7376" s="163" t="s">
        <v>526</v>
      </c>
      <c r="B7376" s="164">
        <v>10363</v>
      </c>
      <c r="C7376" s="163" t="s">
        <v>9</v>
      </c>
      <c r="D7376" s="164">
        <v>1</v>
      </c>
      <c r="E7376" s="7">
        <v>265</v>
      </c>
      <c r="F7376" s="7">
        <v>0</v>
      </c>
      <c r="G7376" s="7">
        <v>0</v>
      </c>
      <c r="H7376" s="7">
        <v>0</v>
      </c>
      <c r="I7376" s="7">
        <v>265</v>
      </c>
      <c r="J7376" s="7">
        <v>0</v>
      </c>
      <c r="K7376" s="7">
        <v>265</v>
      </c>
      <c r="L7376" s="164">
        <v>1</v>
      </c>
      <c r="M7376" s="16">
        <v>0</v>
      </c>
      <c r="N7376" s="13">
        <v>46239</v>
      </c>
    </row>
    <row r="7377" spans="1:14" x14ac:dyDescent="0.15">
      <c r="A7377" s="163" t="s">
        <v>509</v>
      </c>
      <c r="B7377" s="164">
        <v>10364</v>
      </c>
      <c r="C7377" s="163" t="s">
        <v>9</v>
      </c>
      <c r="D7377" s="164">
        <v>1</v>
      </c>
      <c r="E7377" s="7">
        <v>330</v>
      </c>
      <c r="F7377" s="7">
        <v>0</v>
      </c>
      <c r="G7377" s="7">
        <v>0</v>
      </c>
      <c r="H7377" s="7">
        <v>39.24</v>
      </c>
      <c r="I7377" s="7">
        <v>290.76</v>
      </c>
      <c r="J7377" s="7">
        <v>0</v>
      </c>
      <c r="K7377" s="7">
        <v>290.76</v>
      </c>
      <c r="L7377" s="164">
        <v>1</v>
      </c>
      <c r="M7377" s="16">
        <v>0</v>
      </c>
      <c r="N7377" s="13">
        <v>46239</v>
      </c>
    </row>
    <row r="7378" spans="1:14" x14ac:dyDescent="0.15">
      <c r="A7378" s="163" t="s">
        <v>802</v>
      </c>
      <c r="B7378" s="164">
        <v>10365</v>
      </c>
      <c r="C7378" s="163" t="s">
        <v>9</v>
      </c>
      <c r="D7378" s="164">
        <v>2</v>
      </c>
      <c r="E7378" s="7">
        <v>640</v>
      </c>
      <c r="F7378" s="7">
        <v>0</v>
      </c>
      <c r="G7378" s="7">
        <v>0</v>
      </c>
      <c r="H7378" s="7">
        <v>0</v>
      </c>
      <c r="I7378" s="7">
        <v>640</v>
      </c>
      <c r="J7378" s="7">
        <v>0</v>
      </c>
      <c r="K7378" s="7">
        <v>640</v>
      </c>
      <c r="L7378" s="164">
        <v>1</v>
      </c>
      <c r="M7378" s="16">
        <v>0</v>
      </c>
      <c r="N7378" s="13">
        <v>46239</v>
      </c>
    </row>
    <row r="7379" spans="1:14" x14ac:dyDescent="0.15">
      <c r="A7379" s="163" t="s">
        <v>955</v>
      </c>
      <c r="B7379" s="164">
        <v>10749</v>
      </c>
      <c r="C7379" s="163" t="s">
        <v>948</v>
      </c>
      <c r="D7379" s="164">
        <v>2</v>
      </c>
      <c r="E7379" s="7">
        <v>358</v>
      </c>
      <c r="F7379" s="7">
        <v>0</v>
      </c>
      <c r="G7379" s="7">
        <v>0</v>
      </c>
      <c r="H7379" s="7">
        <v>0</v>
      </c>
      <c r="I7379" s="7">
        <v>358</v>
      </c>
      <c r="J7379" s="7">
        <v>0</v>
      </c>
      <c r="K7379" s="7">
        <v>358</v>
      </c>
      <c r="L7379" s="164">
        <v>1</v>
      </c>
      <c r="M7379" s="16">
        <v>0</v>
      </c>
      <c r="N7379" s="13">
        <v>46239</v>
      </c>
    </row>
    <row r="7380" spans="1:14" x14ac:dyDescent="0.15">
      <c r="A7380" s="163" t="s">
        <v>947</v>
      </c>
      <c r="B7380" s="164">
        <v>10923</v>
      </c>
      <c r="C7380" s="163" t="s">
        <v>948</v>
      </c>
      <c r="D7380" s="164">
        <v>1</v>
      </c>
      <c r="E7380" s="7">
        <v>159</v>
      </c>
      <c r="F7380" s="7">
        <v>0</v>
      </c>
      <c r="G7380" s="7">
        <v>0</v>
      </c>
      <c r="H7380" s="7">
        <v>0</v>
      </c>
      <c r="I7380" s="7">
        <v>159</v>
      </c>
      <c r="J7380" s="7">
        <v>0</v>
      </c>
      <c r="K7380" s="7">
        <v>159</v>
      </c>
      <c r="L7380" s="164">
        <v>1</v>
      </c>
      <c r="M7380" s="16">
        <v>0</v>
      </c>
      <c r="N7380" s="13">
        <v>46239</v>
      </c>
    </row>
    <row r="7381" spans="1:14" x14ac:dyDescent="0.15">
      <c r="A7381" s="163" t="s">
        <v>949</v>
      </c>
      <c r="B7381" s="164">
        <v>10633</v>
      </c>
      <c r="C7381" s="163" t="s">
        <v>948</v>
      </c>
      <c r="D7381" s="164">
        <v>1</v>
      </c>
      <c r="E7381" s="7">
        <v>159</v>
      </c>
      <c r="F7381" s="7">
        <v>0</v>
      </c>
      <c r="G7381" s="7">
        <v>0</v>
      </c>
      <c r="H7381" s="7">
        <v>20.149999999999999</v>
      </c>
      <c r="I7381" s="7">
        <v>138.85</v>
      </c>
      <c r="J7381" s="7">
        <v>0</v>
      </c>
      <c r="K7381" s="7">
        <v>138.85</v>
      </c>
      <c r="L7381" s="164">
        <v>1</v>
      </c>
      <c r="M7381" s="16">
        <v>0</v>
      </c>
      <c r="N7381" s="13">
        <v>46239</v>
      </c>
    </row>
    <row r="7382" spans="1:14" x14ac:dyDescent="0.15">
      <c r="A7382" s="163" t="s">
        <v>950</v>
      </c>
      <c r="B7382" s="164">
        <v>10746</v>
      </c>
      <c r="C7382" s="163" t="s">
        <v>948</v>
      </c>
      <c r="D7382" s="164">
        <v>5</v>
      </c>
      <c r="E7382" s="7">
        <v>1045</v>
      </c>
      <c r="F7382" s="7">
        <v>0</v>
      </c>
      <c r="G7382" s="7">
        <v>0</v>
      </c>
      <c r="H7382" s="7">
        <v>0</v>
      </c>
      <c r="I7382" s="7">
        <v>1045</v>
      </c>
      <c r="J7382" s="7">
        <v>0</v>
      </c>
      <c r="K7382" s="7">
        <v>1045</v>
      </c>
      <c r="L7382" s="164">
        <v>1</v>
      </c>
      <c r="M7382" s="16">
        <v>391.88</v>
      </c>
      <c r="N7382" s="13">
        <v>46239</v>
      </c>
    </row>
    <row r="7383" spans="1:14" x14ac:dyDescent="0.15">
      <c r="A7383" s="163" t="s">
        <v>953</v>
      </c>
      <c r="B7383" s="164">
        <v>10632</v>
      </c>
      <c r="C7383" s="163" t="s">
        <v>948</v>
      </c>
      <c r="D7383" s="164">
        <v>1</v>
      </c>
      <c r="E7383" s="7">
        <v>159</v>
      </c>
      <c r="F7383" s="7">
        <v>0</v>
      </c>
      <c r="G7383" s="7">
        <v>0</v>
      </c>
      <c r="H7383" s="7">
        <v>0</v>
      </c>
      <c r="I7383" s="7">
        <v>159</v>
      </c>
      <c r="J7383" s="7">
        <v>0</v>
      </c>
      <c r="K7383" s="7">
        <v>159</v>
      </c>
      <c r="L7383" s="164">
        <v>1</v>
      </c>
      <c r="M7383" s="16">
        <v>0</v>
      </c>
      <c r="N7383" s="13">
        <v>46239</v>
      </c>
    </row>
    <row r="7384" spans="1:14" x14ac:dyDescent="0.15">
      <c r="A7384" s="163" t="s">
        <v>496</v>
      </c>
      <c r="B7384" s="164">
        <v>10360</v>
      </c>
      <c r="C7384" s="163" t="s">
        <v>19</v>
      </c>
      <c r="D7384" s="164">
        <v>4</v>
      </c>
      <c r="E7384" s="7">
        <v>1540</v>
      </c>
      <c r="F7384" s="7">
        <v>0</v>
      </c>
      <c r="G7384" s="7">
        <v>0</v>
      </c>
      <c r="H7384" s="7">
        <v>45.78</v>
      </c>
      <c r="I7384" s="7">
        <v>1494.22</v>
      </c>
      <c r="J7384" s="7">
        <v>0</v>
      </c>
      <c r="K7384" s="7">
        <v>1494.22</v>
      </c>
      <c r="L7384" s="164">
        <v>1</v>
      </c>
      <c r="M7384" s="16">
        <v>0</v>
      </c>
      <c r="N7384" s="13">
        <v>46239</v>
      </c>
    </row>
    <row r="7385" spans="1:14" x14ac:dyDescent="0.15">
      <c r="A7385" s="163" t="s">
        <v>497</v>
      </c>
      <c r="B7385" s="164">
        <v>10359</v>
      </c>
      <c r="C7385" s="163" t="s">
        <v>19</v>
      </c>
      <c r="D7385" s="164">
        <v>1</v>
      </c>
      <c r="E7385" s="7">
        <v>385</v>
      </c>
      <c r="F7385" s="7">
        <v>0</v>
      </c>
      <c r="G7385" s="7">
        <v>0</v>
      </c>
      <c r="H7385" s="7">
        <v>0</v>
      </c>
      <c r="I7385" s="7">
        <v>385</v>
      </c>
      <c r="J7385" s="7">
        <v>0</v>
      </c>
      <c r="K7385" s="7">
        <v>385</v>
      </c>
      <c r="L7385" s="164">
        <v>1</v>
      </c>
      <c r="M7385" s="16">
        <v>0</v>
      </c>
      <c r="N7385" s="13">
        <v>46239</v>
      </c>
    </row>
    <row r="7386" spans="1:14" x14ac:dyDescent="0.15">
      <c r="A7386" s="163" t="s">
        <v>498</v>
      </c>
      <c r="B7386" s="164">
        <v>10356</v>
      </c>
      <c r="C7386" s="163" t="s">
        <v>19</v>
      </c>
      <c r="D7386" s="164">
        <v>5</v>
      </c>
      <c r="E7386" s="7">
        <v>1800</v>
      </c>
      <c r="F7386" s="7">
        <v>0</v>
      </c>
      <c r="G7386" s="7">
        <v>0</v>
      </c>
      <c r="H7386" s="7">
        <v>129.28</v>
      </c>
      <c r="I7386" s="7">
        <v>1670.72</v>
      </c>
      <c r="J7386" s="7">
        <v>0</v>
      </c>
      <c r="K7386" s="7">
        <v>1670.72</v>
      </c>
      <c r="L7386" s="164">
        <v>1</v>
      </c>
      <c r="M7386" s="16">
        <v>0</v>
      </c>
      <c r="N7386" s="13">
        <v>46239</v>
      </c>
    </row>
    <row r="7387" spans="1:14" x14ac:dyDescent="0.15">
      <c r="A7387" s="163" t="s">
        <v>887</v>
      </c>
      <c r="B7387" s="164">
        <v>10394</v>
      </c>
      <c r="C7387" s="163" t="s">
        <v>31</v>
      </c>
      <c r="D7387" s="164">
        <v>1</v>
      </c>
      <c r="E7387" s="7">
        <v>355</v>
      </c>
      <c r="F7387" s="7">
        <v>0</v>
      </c>
      <c r="G7387" s="7">
        <v>0</v>
      </c>
      <c r="H7387" s="7">
        <v>0</v>
      </c>
      <c r="I7387" s="7">
        <v>355</v>
      </c>
      <c r="J7387" s="7">
        <v>0</v>
      </c>
      <c r="K7387" s="7">
        <v>355</v>
      </c>
      <c r="L7387" s="164">
        <v>1</v>
      </c>
      <c r="M7387" s="16">
        <v>0</v>
      </c>
      <c r="N7387" s="13">
        <v>46239</v>
      </c>
    </row>
    <row r="7388" spans="1:14" x14ac:dyDescent="0.15">
      <c r="A7388" s="163" t="s">
        <v>589</v>
      </c>
      <c r="B7388" s="164">
        <v>10407</v>
      </c>
      <c r="C7388" s="163" t="s">
        <v>4</v>
      </c>
      <c r="D7388" s="164">
        <v>1</v>
      </c>
      <c r="E7388" s="7">
        <v>325</v>
      </c>
      <c r="F7388" s="7">
        <v>0</v>
      </c>
      <c r="G7388" s="7">
        <v>0</v>
      </c>
      <c r="H7388" s="7">
        <v>51.72</v>
      </c>
      <c r="I7388" s="7">
        <v>273.27999999999997</v>
      </c>
      <c r="J7388" s="7">
        <v>0</v>
      </c>
      <c r="K7388" s="7">
        <v>273.27999999999997</v>
      </c>
      <c r="L7388" s="164">
        <v>1</v>
      </c>
      <c r="M7388" s="16">
        <v>0</v>
      </c>
      <c r="N7388" s="13">
        <v>46239</v>
      </c>
    </row>
    <row r="7389" spans="1:14" x14ac:dyDescent="0.15">
      <c r="A7389" s="163" t="s">
        <v>739</v>
      </c>
      <c r="B7389" s="164">
        <v>10653</v>
      </c>
      <c r="C7389" s="163" t="s">
        <v>4</v>
      </c>
      <c r="D7389" s="164">
        <v>1</v>
      </c>
      <c r="E7389" s="7">
        <v>275</v>
      </c>
      <c r="F7389" s="7">
        <v>0</v>
      </c>
      <c r="G7389" s="7">
        <v>0</v>
      </c>
      <c r="H7389" s="7">
        <v>0</v>
      </c>
      <c r="I7389" s="7">
        <v>275</v>
      </c>
      <c r="J7389" s="7">
        <v>0</v>
      </c>
      <c r="K7389" s="7">
        <v>275</v>
      </c>
      <c r="L7389" s="164">
        <v>1</v>
      </c>
      <c r="M7389" s="16">
        <v>0</v>
      </c>
      <c r="N7389" s="13">
        <v>46239</v>
      </c>
    </row>
    <row r="7390" spans="1:14" x14ac:dyDescent="0.15">
      <c r="A7390" s="163" t="s">
        <v>762</v>
      </c>
      <c r="B7390" s="164">
        <v>10510</v>
      </c>
      <c r="C7390" s="163" t="s">
        <v>462</v>
      </c>
      <c r="D7390" s="164">
        <v>1</v>
      </c>
      <c r="E7390" s="7">
        <v>655</v>
      </c>
      <c r="F7390" s="7">
        <v>0</v>
      </c>
      <c r="G7390" s="7">
        <v>0</v>
      </c>
      <c r="H7390" s="7">
        <v>0</v>
      </c>
      <c r="I7390" s="7">
        <v>655</v>
      </c>
      <c r="J7390" s="7">
        <v>0</v>
      </c>
      <c r="K7390" s="7">
        <v>655</v>
      </c>
      <c r="L7390" s="164">
        <v>1</v>
      </c>
      <c r="M7390" s="16">
        <v>0</v>
      </c>
      <c r="N7390" s="13">
        <v>46239</v>
      </c>
    </row>
    <row r="7391" spans="1:14" x14ac:dyDescent="0.15">
      <c r="A7391" s="163" t="s">
        <v>984</v>
      </c>
      <c r="B7391" s="164">
        <v>10664</v>
      </c>
      <c r="C7391" s="163" t="s">
        <v>948</v>
      </c>
      <c r="D7391" s="164">
        <v>1</v>
      </c>
      <c r="E7391" s="7">
        <v>0</v>
      </c>
      <c r="F7391" s="7">
        <v>0</v>
      </c>
      <c r="G7391" s="7">
        <v>0</v>
      </c>
      <c r="H7391" s="7">
        <v>0</v>
      </c>
      <c r="I7391" s="7">
        <v>0</v>
      </c>
      <c r="J7391" s="7">
        <v>0</v>
      </c>
      <c r="K7391" s="7">
        <v>0</v>
      </c>
      <c r="L7391" s="164">
        <v>0</v>
      </c>
      <c r="M7391" s="16">
        <v>0</v>
      </c>
      <c r="N7391" s="13">
        <v>46239</v>
      </c>
    </row>
    <row r="7392" spans="1:14" x14ac:dyDescent="0.15">
      <c r="A7392" s="163" t="s">
        <v>605</v>
      </c>
      <c r="B7392" s="164">
        <v>10425</v>
      </c>
      <c r="C7392" s="163" t="s">
        <v>399</v>
      </c>
      <c r="D7392" s="164">
        <v>1</v>
      </c>
      <c r="E7392" s="7">
        <v>0</v>
      </c>
      <c r="F7392" s="7">
        <v>0</v>
      </c>
      <c r="G7392" s="7">
        <v>0</v>
      </c>
      <c r="H7392" s="7">
        <v>0</v>
      </c>
      <c r="I7392" s="7">
        <v>0</v>
      </c>
      <c r="J7392" s="7">
        <v>0</v>
      </c>
      <c r="K7392" s="7">
        <v>0</v>
      </c>
      <c r="L7392" s="164">
        <v>0</v>
      </c>
      <c r="M7392" s="16">
        <v>0</v>
      </c>
      <c r="N7392" s="13">
        <v>46239</v>
      </c>
    </row>
    <row r="7393" spans="1:14" x14ac:dyDescent="0.15">
      <c r="A7393" s="163" t="s">
        <v>868</v>
      </c>
      <c r="B7393" s="164">
        <v>10522</v>
      </c>
      <c r="C7393" s="163" t="s">
        <v>399</v>
      </c>
      <c r="D7393" s="164">
        <v>2</v>
      </c>
      <c r="E7393" s="7">
        <v>0</v>
      </c>
      <c r="F7393" s="7">
        <v>0</v>
      </c>
      <c r="G7393" s="7">
        <v>0</v>
      </c>
      <c r="H7393" s="7">
        <v>0</v>
      </c>
      <c r="I7393" s="7">
        <v>0</v>
      </c>
      <c r="J7393" s="7">
        <v>0</v>
      </c>
      <c r="K7393" s="7">
        <v>0</v>
      </c>
      <c r="L7393" s="164">
        <v>0</v>
      </c>
      <c r="M7393" s="16">
        <v>0</v>
      </c>
      <c r="N7393" s="13">
        <v>46239</v>
      </c>
    </row>
    <row r="7394" spans="1:14" x14ac:dyDescent="0.15">
      <c r="A7394" s="163" t="s">
        <v>388</v>
      </c>
      <c r="B7394" s="164">
        <v>10187</v>
      </c>
      <c r="C7394" s="163" t="s">
        <v>98</v>
      </c>
      <c r="D7394" s="164">
        <v>1</v>
      </c>
      <c r="E7394" s="7">
        <v>280</v>
      </c>
      <c r="F7394" s="7">
        <v>0</v>
      </c>
      <c r="G7394" s="7">
        <v>0</v>
      </c>
      <c r="H7394" s="7">
        <v>0</v>
      </c>
      <c r="I7394" s="7">
        <v>280</v>
      </c>
      <c r="J7394" s="7">
        <v>0</v>
      </c>
      <c r="K7394" s="7">
        <v>280</v>
      </c>
      <c r="L7394" s="164">
        <v>1</v>
      </c>
      <c r="M7394" s="16">
        <v>0</v>
      </c>
      <c r="N7394" s="13">
        <v>46239</v>
      </c>
    </row>
    <row r="7395" spans="1:14" x14ac:dyDescent="0.15">
      <c r="A7395" s="163" t="s">
        <v>957</v>
      </c>
      <c r="B7395" s="164">
        <v>10494</v>
      </c>
      <c r="C7395" s="163" t="s">
        <v>38</v>
      </c>
      <c r="D7395" s="164">
        <v>1</v>
      </c>
      <c r="E7395" s="7">
        <v>38</v>
      </c>
      <c r="F7395" s="7">
        <v>0</v>
      </c>
      <c r="G7395" s="7">
        <v>0</v>
      </c>
      <c r="H7395" s="7">
        <v>0</v>
      </c>
      <c r="I7395" s="7">
        <v>38</v>
      </c>
      <c r="J7395" s="7">
        <v>0</v>
      </c>
      <c r="K7395" s="7">
        <v>38</v>
      </c>
      <c r="L7395" s="164">
        <v>1</v>
      </c>
      <c r="M7395" s="16">
        <v>0</v>
      </c>
      <c r="N7395" s="13">
        <v>46240</v>
      </c>
    </row>
    <row r="7396" spans="1:14" x14ac:dyDescent="0.15">
      <c r="A7396" s="163" t="s">
        <v>559</v>
      </c>
      <c r="B7396" s="164">
        <v>10168</v>
      </c>
      <c r="C7396" s="163" t="s">
        <v>519</v>
      </c>
      <c r="D7396" s="164">
        <v>1</v>
      </c>
      <c r="E7396" s="7">
        <v>385</v>
      </c>
      <c r="F7396" s="7">
        <v>0</v>
      </c>
      <c r="G7396" s="7">
        <v>0</v>
      </c>
      <c r="H7396" s="7">
        <v>0</v>
      </c>
      <c r="I7396" s="7">
        <v>385</v>
      </c>
      <c r="J7396" s="7">
        <v>0</v>
      </c>
      <c r="K7396" s="7">
        <v>385</v>
      </c>
      <c r="L7396" s="164">
        <v>1</v>
      </c>
      <c r="M7396" s="16">
        <v>0</v>
      </c>
      <c r="N7396" s="13">
        <v>46240</v>
      </c>
    </row>
    <row r="7397" spans="1:14" x14ac:dyDescent="0.15">
      <c r="A7397" s="163" t="s">
        <v>668</v>
      </c>
      <c r="B7397" s="164">
        <v>10137</v>
      </c>
      <c r="C7397" s="163" t="s">
        <v>519</v>
      </c>
      <c r="D7397" s="164">
        <v>1</v>
      </c>
      <c r="E7397" s="7">
        <v>385</v>
      </c>
      <c r="F7397" s="7">
        <v>0</v>
      </c>
      <c r="G7397" s="7">
        <v>0</v>
      </c>
      <c r="H7397" s="7">
        <v>0</v>
      </c>
      <c r="I7397" s="7">
        <v>385</v>
      </c>
      <c r="J7397" s="7">
        <v>0</v>
      </c>
      <c r="K7397" s="7">
        <v>385</v>
      </c>
      <c r="L7397" s="164">
        <v>1</v>
      </c>
      <c r="M7397" s="16">
        <v>0</v>
      </c>
      <c r="N7397" s="13">
        <v>46240</v>
      </c>
    </row>
    <row r="7398" spans="1:14" x14ac:dyDescent="0.15">
      <c r="A7398" s="163" t="s">
        <v>577</v>
      </c>
      <c r="B7398" s="164">
        <v>10097</v>
      </c>
      <c r="C7398" s="163" t="s">
        <v>483</v>
      </c>
      <c r="D7398" s="164">
        <v>1</v>
      </c>
      <c r="E7398" s="7">
        <v>355</v>
      </c>
      <c r="F7398" s="7">
        <v>0</v>
      </c>
      <c r="G7398" s="7">
        <v>0</v>
      </c>
      <c r="H7398" s="7">
        <v>0</v>
      </c>
      <c r="I7398" s="7">
        <v>355</v>
      </c>
      <c r="J7398" s="7">
        <v>0</v>
      </c>
      <c r="K7398" s="7">
        <v>355</v>
      </c>
      <c r="L7398" s="164">
        <v>1</v>
      </c>
      <c r="M7398" s="16">
        <v>0</v>
      </c>
      <c r="N7398" s="13">
        <v>46240</v>
      </c>
    </row>
    <row r="7399" spans="1:14" x14ac:dyDescent="0.15">
      <c r="A7399" s="163" t="s">
        <v>487</v>
      </c>
      <c r="B7399" s="164">
        <v>10442</v>
      </c>
      <c r="C7399" s="163" t="s">
        <v>99</v>
      </c>
      <c r="D7399" s="164">
        <v>1</v>
      </c>
      <c r="E7399" s="7">
        <v>88</v>
      </c>
      <c r="F7399" s="7">
        <v>0</v>
      </c>
      <c r="G7399" s="7">
        <v>0</v>
      </c>
      <c r="H7399" s="7">
        <v>0</v>
      </c>
      <c r="I7399" s="7">
        <v>88</v>
      </c>
      <c r="J7399" s="7">
        <v>0</v>
      </c>
      <c r="K7399" s="7">
        <v>88</v>
      </c>
      <c r="L7399" s="164">
        <v>1</v>
      </c>
      <c r="M7399" s="16">
        <v>0</v>
      </c>
      <c r="N7399" s="13">
        <v>46240</v>
      </c>
    </row>
    <row r="7400" spans="1:14" x14ac:dyDescent="0.15">
      <c r="A7400" s="163" t="s">
        <v>981</v>
      </c>
      <c r="B7400" s="164">
        <v>10488</v>
      </c>
      <c r="C7400" s="163" t="s">
        <v>99</v>
      </c>
      <c r="D7400" s="164">
        <v>1</v>
      </c>
      <c r="E7400" s="7">
        <v>135</v>
      </c>
      <c r="F7400" s="7">
        <v>0</v>
      </c>
      <c r="G7400" s="7">
        <v>0</v>
      </c>
      <c r="H7400" s="7">
        <v>0</v>
      </c>
      <c r="I7400" s="7">
        <v>135</v>
      </c>
      <c r="J7400" s="7">
        <v>0</v>
      </c>
      <c r="K7400" s="7">
        <v>135</v>
      </c>
      <c r="L7400" s="164">
        <v>1</v>
      </c>
      <c r="M7400" s="16">
        <v>0</v>
      </c>
      <c r="N7400" s="13">
        <v>46240</v>
      </c>
    </row>
    <row r="7401" spans="1:14" x14ac:dyDescent="0.15">
      <c r="A7401" s="163" t="s">
        <v>490</v>
      </c>
      <c r="B7401" s="164">
        <v>10223</v>
      </c>
      <c r="C7401" s="163" t="s">
        <v>491</v>
      </c>
      <c r="D7401" s="164">
        <v>2</v>
      </c>
      <c r="E7401" s="7">
        <v>620</v>
      </c>
      <c r="F7401" s="7">
        <v>0</v>
      </c>
      <c r="G7401" s="7">
        <v>0</v>
      </c>
      <c r="H7401" s="7">
        <v>0</v>
      </c>
      <c r="I7401" s="7">
        <v>620</v>
      </c>
      <c r="J7401" s="7">
        <v>0</v>
      </c>
      <c r="K7401" s="7">
        <v>620</v>
      </c>
      <c r="L7401" s="164">
        <v>1</v>
      </c>
      <c r="M7401" s="16">
        <v>0</v>
      </c>
      <c r="N7401" s="13">
        <v>46240</v>
      </c>
    </row>
    <row r="7402" spans="1:14" x14ac:dyDescent="0.15">
      <c r="A7402" s="163" t="s">
        <v>647</v>
      </c>
      <c r="B7402" s="164">
        <v>10224</v>
      </c>
      <c r="C7402" s="163" t="s">
        <v>491</v>
      </c>
      <c r="D7402" s="164">
        <v>1</v>
      </c>
      <c r="E7402" s="7">
        <v>285</v>
      </c>
      <c r="F7402" s="7">
        <v>0</v>
      </c>
      <c r="G7402" s="7">
        <v>0</v>
      </c>
      <c r="H7402" s="7">
        <v>0</v>
      </c>
      <c r="I7402" s="7">
        <v>285</v>
      </c>
      <c r="J7402" s="7">
        <v>0</v>
      </c>
      <c r="K7402" s="7">
        <v>285</v>
      </c>
      <c r="L7402" s="164">
        <v>1</v>
      </c>
      <c r="M7402" s="16">
        <v>0</v>
      </c>
      <c r="N7402" s="13">
        <v>46240</v>
      </c>
    </row>
    <row r="7403" spans="1:14" x14ac:dyDescent="0.15">
      <c r="A7403" s="163" t="s">
        <v>493</v>
      </c>
      <c r="B7403" s="164">
        <v>10264</v>
      </c>
      <c r="C7403" s="163" t="s">
        <v>9</v>
      </c>
      <c r="D7403" s="164">
        <v>1</v>
      </c>
      <c r="E7403" s="7">
        <v>190</v>
      </c>
      <c r="F7403" s="7">
        <v>0</v>
      </c>
      <c r="G7403" s="7">
        <v>0</v>
      </c>
      <c r="H7403" s="7">
        <v>0</v>
      </c>
      <c r="I7403" s="7">
        <v>190</v>
      </c>
      <c r="J7403" s="7">
        <v>0</v>
      </c>
      <c r="K7403" s="7">
        <v>190</v>
      </c>
      <c r="L7403" s="164">
        <v>1</v>
      </c>
      <c r="M7403" s="16">
        <v>0</v>
      </c>
      <c r="N7403" s="13">
        <v>46240</v>
      </c>
    </row>
    <row r="7404" spans="1:14" x14ac:dyDescent="0.15">
      <c r="A7404" s="163" t="s">
        <v>507</v>
      </c>
      <c r="B7404" s="164">
        <v>10373</v>
      </c>
      <c r="C7404" s="163" t="s">
        <v>9</v>
      </c>
      <c r="D7404" s="164">
        <v>1</v>
      </c>
      <c r="E7404" s="7">
        <v>275</v>
      </c>
      <c r="F7404" s="7">
        <v>0</v>
      </c>
      <c r="G7404" s="7">
        <v>0</v>
      </c>
      <c r="H7404" s="7">
        <v>0</v>
      </c>
      <c r="I7404" s="7">
        <v>275</v>
      </c>
      <c r="J7404" s="7">
        <v>0</v>
      </c>
      <c r="K7404" s="7">
        <v>275</v>
      </c>
      <c r="L7404" s="164">
        <v>1</v>
      </c>
      <c r="M7404" s="16">
        <v>0</v>
      </c>
      <c r="N7404" s="13">
        <v>46240</v>
      </c>
    </row>
    <row r="7405" spans="1:14" x14ac:dyDescent="0.15">
      <c r="A7405" s="163" t="s">
        <v>526</v>
      </c>
      <c r="B7405" s="164">
        <v>10363</v>
      </c>
      <c r="C7405" s="163" t="s">
        <v>9</v>
      </c>
      <c r="D7405" s="164">
        <v>1</v>
      </c>
      <c r="E7405" s="7">
        <v>265</v>
      </c>
      <c r="F7405" s="7">
        <v>0</v>
      </c>
      <c r="G7405" s="7">
        <v>0</v>
      </c>
      <c r="H7405" s="7">
        <v>0</v>
      </c>
      <c r="I7405" s="7">
        <v>265</v>
      </c>
      <c r="J7405" s="7">
        <v>0</v>
      </c>
      <c r="K7405" s="7">
        <v>265</v>
      </c>
      <c r="L7405" s="164">
        <v>1</v>
      </c>
      <c r="M7405" s="16">
        <v>0</v>
      </c>
      <c r="N7405" s="13">
        <v>46240</v>
      </c>
    </row>
    <row r="7406" spans="1:14" x14ac:dyDescent="0.15">
      <c r="A7406" s="163" t="s">
        <v>955</v>
      </c>
      <c r="B7406" s="164">
        <v>10749</v>
      </c>
      <c r="C7406" s="163" t="s">
        <v>948</v>
      </c>
      <c r="D7406" s="164">
        <v>1</v>
      </c>
      <c r="E7406" s="7">
        <v>179</v>
      </c>
      <c r="F7406" s="7">
        <v>0</v>
      </c>
      <c r="G7406" s="7">
        <v>0</v>
      </c>
      <c r="H7406" s="7">
        <v>0</v>
      </c>
      <c r="I7406" s="7">
        <v>179</v>
      </c>
      <c r="J7406" s="7">
        <v>0</v>
      </c>
      <c r="K7406" s="7">
        <v>179</v>
      </c>
      <c r="L7406" s="164">
        <v>1</v>
      </c>
      <c r="M7406" s="16">
        <v>0</v>
      </c>
      <c r="N7406" s="13">
        <v>46240</v>
      </c>
    </row>
    <row r="7407" spans="1:14" x14ac:dyDescent="0.15">
      <c r="A7407" s="163" t="s">
        <v>495</v>
      </c>
      <c r="B7407" s="164">
        <v>10354</v>
      </c>
      <c r="C7407" s="163" t="s">
        <v>19</v>
      </c>
      <c r="D7407" s="164">
        <v>1</v>
      </c>
      <c r="E7407" s="7">
        <v>350</v>
      </c>
      <c r="F7407" s="7">
        <v>0</v>
      </c>
      <c r="G7407" s="7">
        <v>0</v>
      </c>
      <c r="H7407" s="7">
        <v>0</v>
      </c>
      <c r="I7407" s="7">
        <v>350</v>
      </c>
      <c r="J7407" s="7">
        <v>0</v>
      </c>
      <c r="K7407" s="7">
        <v>350</v>
      </c>
      <c r="L7407" s="164">
        <v>1</v>
      </c>
      <c r="M7407" s="16">
        <v>0</v>
      </c>
      <c r="N7407" s="13">
        <v>46240</v>
      </c>
    </row>
    <row r="7408" spans="1:14" x14ac:dyDescent="0.15">
      <c r="A7408" s="163" t="s">
        <v>497</v>
      </c>
      <c r="B7408" s="164">
        <v>10359</v>
      </c>
      <c r="C7408" s="163" t="s">
        <v>19</v>
      </c>
      <c r="D7408" s="164">
        <v>1</v>
      </c>
      <c r="E7408" s="7">
        <v>385</v>
      </c>
      <c r="F7408" s="7">
        <v>0</v>
      </c>
      <c r="G7408" s="7">
        <v>0</v>
      </c>
      <c r="H7408" s="7">
        <v>0</v>
      </c>
      <c r="I7408" s="7">
        <v>385</v>
      </c>
      <c r="J7408" s="7">
        <v>0</v>
      </c>
      <c r="K7408" s="7">
        <v>385</v>
      </c>
      <c r="L7408" s="164">
        <v>1</v>
      </c>
      <c r="M7408" s="16">
        <v>0</v>
      </c>
      <c r="N7408" s="13">
        <v>46240</v>
      </c>
    </row>
    <row r="7409" spans="1:14" x14ac:dyDescent="0.15">
      <c r="A7409" s="163" t="s">
        <v>689</v>
      </c>
      <c r="B7409" s="164">
        <v>10393</v>
      </c>
      <c r="C7409" s="163" t="s">
        <v>31</v>
      </c>
      <c r="D7409" s="164">
        <v>2</v>
      </c>
      <c r="E7409" s="7">
        <v>670</v>
      </c>
      <c r="F7409" s="7">
        <v>0</v>
      </c>
      <c r="G7409" s="7">
        <v>0</v>
      </c>
      <c r="H7409" s="7">
        <v>0</v>
      </c>
      <c r="I7409" s="7">
        <v>670</v>
      </c>
      <c r="J7409" s="7">
        <v>0</v>
      </c>
      <c r="K7409" s="7">
        <v>670</v>
      </c>
      <c r="L7409" s="164">
        <v>1</v>
      </c>
      <c r="M7409" s="16">
        <v>0</v>
      </c>
      <c r="N7409" s="13">
        <v>46240</v>
      </c>
    </row>
    <row r="7410" spans="1:14" x14ac:dyDescent="0.15">
      <c r="A7410" s="163" t="s">
        <v>887</v>
      </c>
      <c r="B7410" s="164">
        <v>10394</v>
      </c>
      <c r="C7410" s="163" t="s">
        <v>31</v>
      </c>
      <c r="D7410" s="164">
        <v>1</v>
      </c>
      <c r="E7410" s="7">
        <v>355</v>
      </c>
      <c r="F7410" s="7">
        <v>0</v>
      </c>
      <c r="G7410" s="7">
        <v>0</v>
      </c>
      <c r="H7410" s="7">
        <v>0</v>
      </c>
      <c r="I7410" s="7">
        <v>355</v>
      </c>
      <c r="J7410" s="7">
        <v>0</v>
      </c>
      <c r="K7410" s="7">
        <v>355</v>
      </c>
      <c r="L7410" s="164">
        <v>1</v>
      </c>
      <c r="M7410" s="16">
        <v>0</v>
      </c>
      <c r="N7410" s="13">
        <v>46240</v>
      </c>
    </row>
    <row r="7411" spans="1:14" x14ac:dyDescent="0.15">
      <c r="A7411" s="163" t="s">
        <v>512</v>
      </c>
      <c r="B7411" s="164">
        <v>10427</v>
      </c>
      <c r="C7411" s="163" t="s">
        <v>12</v>
      </c>
      <c r="D7411" s="164">
        <v>1</v>
      </c>
      <c r="E7411" s="7">
        <v>389</v>
      </c>
      <c r="F7411" s="7">
        <v>0</v>
      </c>
      <c r="G7411" s="7">
        <v>0</v>
      </c>
      <c r="H7411" s="7">
        <v>0</v>
      </c>
      <c r="I7411" s="7">
        <v>389</v>
      </c>
      <c r="J7411" s="7">
        <v>0</v>
      </c>
      <c r="K7411" s="7">
        <v>389</v>
      </c>
      <c r="L7411" s="164">
        <v>1</v>
      </c>
      <c r="M7411" s="16">
        <v>0</v>
      </c>
      <c r="N7411" s="13">
        <v>46240</v>
      </c>
    </row>
    <row r="7412" spans="1:14" x14ac:dyDescent="0.15">
      <c r="A7412" s="163" t="s">
        <v>957</v>
      </c>
      <c r="B7412" s="164">
        <v>10494</v>
      </c>
      <c r="C7412" s="163" t="s">
        <v>38</v>
      </c>
      <c r="D7412" s="164">
        <v>1</v>
      </c>
      <c r="E7412" s="7">
        <v>38</v>
      </c>
      <c r="F7412" s="7">
        <v>0</v>
      </c>
      <c r="G7412" s="7">
        <v>0</v>
      </c>
      <c r="H7412" s="7">
        <v>0</v>
      </c>
      <c r="I7412" s="7">
        <v>38</v>
      </c>
      <c r="J7412" s="7">
        <v>0</v>
      </c>
      <c r="K7412" s="7">
        <v>38</v>
      </c>
      <c r="L7412" s="164">
        <v>1</v>
      </c>
      <c r="M7412" s="16">
        <v>0</v>
      </c>
      <c r="N7412" s="13">
        <v>46241</v>
      </c>
    </row>
    <row r="7413" spans="1:14" x14ac:dyDescent="0.15">
      <c r="A7413" s="163" t="s">
        <v>478</v>
      </c>
      <c r="B7413" s="164">
        <v>10461</v>
      </c>
      <c r="C7413" s="163" t="s">
        <v>38</v>
      </c>
      <c r="D7413" s="164">
        <v>1</v>
      </c>
      <c r="E7413" s="7">
        <v>295</v>
      </c>
      <c r="F7413" s="7">
        <v>0</v>
      </c>
      <c r="G7413" s="7">
        <v>0</v>
      </c>
      <c r="H7413" s="7">
        <v>0</v>
      </c>
      <c r="I7413" s="7">
        <v>295</v>
      </c>
      <c r="J7413" s="7">
        <v>0</v>
      </c>
      <c r="K7413" s="7">
        <v>295</v>
      </c>
      <c r="L7413" s="164">
        <v>1</v>
      </c>
      <c r="M7413" s="16">
        <v>0</v>
      </c>
      <c r="N7413" s="13">
        <v>46241</v>
      </c>
    </row>
    <row r="7414" spans="1:14" x14ac:dyDescent="0.15">
      <c r="A7414" s="163" t="s">
        <v>518</v>
      </c>
      <c r="B7414" s="164">
        <v>10145</v>
      </c>
      <c r="C7414" s="163" t="s">
        <v>519</v>
      </c>
      <c r="D7414" s="164">
        <v>1</v>
      </c>
      <c r="E7414" s="7">
        <v>385</v>
      </c>
      <c r="F7414" s="7">
        <v>0</v>
      </c>
      <c r="G7414" s="7">
        <v>0</v>
      </c>
      <c r="H7414" s="7">
        <v>25.57</v>
      </c>
      <c r="I7414" s="7">
        <v>359.43</v>
      </c>
      <c r="J7414" s="7">
        <v>0</v>
      </c>
      <c r="K7414" s="7">
        <v>359.43</v>
      </c>
      <c r="L7414" s="164">
        <v>1</v>
      </c>
      <c r="M7414" s="16">
        <v>0</v>
      </c>
      <c r="N7414" s="13">
        <v>46241</v>
      </c>
    </row>
    <row r="7415" spans="1:14" x14ac:dyDescent="0.15">
      <c r="A7415" s="163" t="s">
        <v>733</v>
      </c>
      <c r="B7415" s="164">
        <v>10113</v>
      </c>
      <c r="C7415" s="163" t="s">
        <v>541</v>
      </c>
      <c r="D7415" s="164">
        <v>1</v>
      </c>
      <c r="E7415" s="7">
        <v>385</v>
      </c>
      <c r="F7415" s="7">
        <v>0</v>
      </c>
      <c r="G7415" s="7">
        <v>0</v>
      </c>
      <c r="H7415" s="7">
        <v>0</v>
      </c>
      <c r="I7415" s="7">
        <v>385</v>
      </c>
      <c r="J7415" s="7">
        <v>0</v>
      </c>
      <c r="K7415" s="7">
        <v>385</v>
      </c>
      <c r="L7415" s="164">
        <v>1</v>
      </c>
      <c r="M7415" s="16">
        <v>0</v>
      </c>
      <c r="N7415" s="13">
        <v>46241</v>
      </c>
    </row>
    <row r="7416" spans="1:14" x14ac:dyDescent="0.15">
      <c r="A7416" s="163" t="s">
        <v>521</v>
      </c>
      <c r="B7416" s="164">
        <v>10095</v>
      </c>
      <c r="C7416" s="163" t="s">
        <v>483</v>
      </c>
      <c r="D7416" s="164">
        <v>2</v>
      </c>
      <c r="E7416" s="7">
        <v>540</v>
      </c>
      <c r="F7416" s="7">
        <v>0</v>
      </c>
      <c r="G7416" s="7">
        <v>0</v>
      </c>
      <c r="H7416" s="7">
        <v>0</v>
      </c>
      <c r="I7416" s="7">
        <v>540</v>
      </c>
      <c r="J7416" s="7">
        <v>0</v>
      </c>
      <c r="K7416" s="7">
        <v>540</v>
      </c>
      <c r="L7416" s="164">
        <v>1</v>
      </c>
      <c r="M7416" s="16">
        <v>0</v>
      </c>
      <c r="N7416" s="13">
        <v>46241</v>
      </c>
    </row>
    <row r="7417" spans="1:14" x14ac:dyDescent="0.15">
      <c r="A7417" s="163" t="s">
        <v>577</v>
      </c>
      <c r="B7417" s="164">
        <v>10097</v>
      </c>
      <c r="C7417" s="163" t="s">
        <v>483</v>
      </c>
      <c r="D7417" s="164">
        <v>4</v>
      </c>
      <c r="E7417" s="7">
        <v>1420</v>
      </c>
      <c r="F7417" s="7">
        <v>0</v>
      </c>
      <c r="G7417" s="7">
        <v>0</v>
      </c>
      <c r="H7417" s="7">
        <v>70.739999999999995</v>
      </c>
      <c r="I7417" s="7">
        <v>1349.26</v>
      </c>
      <c r="J7417" s="7">
        <v>0</v>
      </c>
      <c r="K7417" s="7">
        <v>1349.26</v>
      </c>
      <c r="L7417" s="164">
        <v>1</v>
      </c>
      <c r="M7417" s="16">
        <v>0</v>
      </c>
      <c r="N7417" s="13">
        <v>46241</v>
      </c>
    </row>
    <row r="7418" spans="1:14" x14ac:dyDescent="0.15">
      <c r="A7418" s="163" t="s">
        <v>561</v>
      </c>
      <c r="B7418" s="164">
        <v>10088</v>
      </c>
      <c r="C7418" s="163" t="s">
        <v>481</v>
      </c>
      <c r="D7418" s="164">
        <v>1</v>
      </c>
      <c r="E7418" s="7">
        <v>275</v>
      </c>
      <c r="F7418" s="7">
        <v>0</v>
      </c>
      <c r="G7418" s="7">
        <v>0</v>
      </c>
      <c r="H7418" s="7">
        <v>0</v>
      </c>
      <c r="I7418" s="7">
        <v>275</v>
      </c>
      <c r="J7418" s="7">
        <v>0</v>
      </c>
      <c r="K7418" s="7">
        <v>275</v>
      </c>
      <c r="L7418" s="164">
        <v>1</v>
      </c>
      <c r="M7418" s="16">
        <v>0</v>
      </c>
      <c r="N7418" s="13">
        <v>46241</v>
      </c>
    </row>
    <row r="7419" spans="1:14" x14ac:dyDescent="0.15">
      <c r="A7419" s="163" t="s">
        <v>572</v>
      </c>
      <c r="B7419" s="164">
        <v>10077</v>
      </c>
      <c r="C7419" s="163" t="s">
        <v>481</v>
      </c>
      <c r="D7419" s="164">
        <v>1</v>
      </c>
      <c r="E7419" s="7">
        <v>355</v>
      </c>
      <c r="F7419" s="7">
        <v>0</v>
      </c>
      <c r="G7419" s="7">
        <v>0</v>
      </c>
      <c r="H7419" s="7">
        <v>0</v>
      </c>
      <c r="I7419" s="7">
        <v>355</v>
      </c>
      <c r="J7419" s="7">
        <v>0</v>
      </c>
      <c r="K7419" s="7">
        <v>355</v>
      </c>
      <c r="L7419" s="164">
        <v>1</v>
      </c>
      <c r="M7419" s="16">
        <v>0</v>
      </c>
      <c r="N7419" s="13">
        <v>46241</v>
      </c>
    </row>
    <row r="7420" spans="1:14" x14ac:dyDescent="0.15">
      <c r="A7420" s="163" t="s">
        <v>488</v>
      </c>
      <c r="B7420" s="164">
        <v>10440</v>
      </c>
      <c r="C7420" s="163" t="s">
        <v>99</v>
      </c>
      <c r="D7420" s="164">
        <v>1</v>
      </c>
      <c r="E7420" s="7">
        <v>88</v>
      </c>
      <c r="F7420" s="7">
        <v>0</v>
      </c>
      <c r="G7420" s="7">
        <v>0</v>
      </c>
      <c r="H7420" s="7">
        <v>0</v>
      </c>
      <c r="I7420" s="7">
        <v>88</v>
      </c>
      <c r="J7420" s="7">
        <v>0</v>
      </c>
      <c r="K7420" s="7">
        <v>88</v>
      </c>
      <c r="L7420" s="164">
        <v>1</v>
      </c>
      <c r="M7420" s="16">
        <v>0</v>
      </c>
      <c r="N7420" s="13">
        <v>46241</v>
      </c>
    </row>
    <row r="7421" spans="1:14" x14ac:dyDescent="0.15">
      <c r="A7421" s="163" t="s">
        <v>543</v>
      </c>
      <c r="B7421" s="164">
        <v>10222</v>
      </c>
      <c r="C7421" s="163" t="s">
        <v>491</v>
      </c>
      <c r="D7421" s="164">
        <v>1</v>
      </c>
      <c r="E7421" s="7">
        <v>255</v>
      </c>
      <c r="F7421" s="7">
        <v>0</v>
      </c>
      <c r="G7421" s="7">
        <v>0</v>
      </c>
      <c r="H7421" s="7">
        <v>0</v>
      </c>
      <c r="I7421" s="7">
        <v>255</v>
      </c>
      <c r="J7421" s="7">
        <v>0</v>
      </c>
      <c r="K7421" s="7">
        <v>255</v>
      </c>
      <c r="L7421" s="164">
        <v>1</v>
      </c>
      <c r="M7421" s="16">
        <v>0</v>
      </c>
      <c r="N7421" s="13">
        <v>46241</v>
      </c>
    </row>
    <row r="7422" spans="1:14" x14ac:dyDescent="0.15">
      <c r="A7422" s="163" t="s">
        <v>647</v>
      </c>
      <c r="B7422" s="164">
        <v>10224</v>
      </c>
      <c r="C7422" s="163" t="s">
        <v>491</v>
      </c>
      <c r="D7422" s="164">
        <v>1</v>
      </c>
      <c r="E7422" s="7">
        <v>285</v>
      </c>
      <c r="F7422" s="7">
        <v>0</v>
      </c>
      <c r="G7422" s="7">
        <v>0</v>
      </c>
      <c r="H7422" s="7">
        <v>0</v>
      </c>
      <c r="I7422" s="7">
        <v>285</v>
      </c>
      <c r="J7422" s="7">
        <v>0</v>
      </c>
      <c r="K7422" s="7">
        <v>285</v>
      </c>
      <c r="L7422" s="164">
        <v>1</v>
      </c>
      <c r="M7422" s="16">
        <v>0</v>
      </c>
      <c r="N7422" s="13">
        <v>46241</v>
      </c>
    </row>
    <row r="7423" spans="1:14" x14ac:dyDescent="0.15">
      <c r="A7423" s="163" t="s">
        <v>493</v>
      </c>
      <c r="B7423" s="164">
        <v>10264</v>
      </c>
      <c r="C7423" s="163" t="s">
        <v>9</v>
      </c>
      <c r="D7423" s="164">
        <v>1</v>
      </c>
      <c r="E7423" s="7">
        <v>190</v>
      </c>
      <c r="F7423" s="7">
        <v>0</v>
      </c>
      <c r="G7423" s="7">
        <v>0</v>
      </c>
      <c r="H7423" s="7">
        <v>0</v>
      </c>
      <c r="I7423" s="7">
        <v>190</v>
      </c>
      <c r="J7423" s="7">
        <v>0</v>
      </c>
      <c r="K7423" s="7">
        <v>190</v>
      </c>
      <c r="L7423" s="164">
        <v>1</v>
      </c>
      <c r="M7423" s="16">
        <v>0</v>
      </c>
      <c r="N7423" s="13">
        <v>46241</v>
      </c>
    </row>
    <row r="7424" spans="1:14" x14ac:dyDescent="0.15">
      <c r="A7424" s="163" t="s">
        <v>587</v>
      </c>
      <c r="B7424" s="164">
        <v>10381</v>
      </c>
      <c r="C7424" s="163" t="s">
        <v>9</v>
      </c>
      <c r="D7424" s="164">
        <v>1</v>
      </c>
      <c r="E7424" s="7">
        <v>225</v>
      </c>
      <c r="F7424" s="7">
        <v>0</v>
      </c>
      <c r="G7424" s="7">
        <v>0</v>
      </c>
      <c r="H7424" s="7">
        <v>0</v>
      </c>
      <c r="I7424" s="7">
        <v>225</v>
      </c>
      <c r="J7424" s="7">
        <v>0</v>
      </c>
      <c r="K7424" s="7">
        <v>225</v>
      </c>
      <c r="L7424" s="164">
        <v>1</v>
      </c>
      <c r="M7424" s="16">
        <v>0</v>
      </c>
      <c r="N7424" s="13">
        <v>46241</v>
      </c>
    </row>
    <row r="7425" spans="1:14" x14ac:dyDescent="0.15">
      <c r="A7425" s="163" t="s">
        <v>828</v>
      </c>
      <c r="B7425" s="164">
        <v>10380</v>
      </c>
      <c r="C7425" s="163" t="s">
        <v>9</v>
      </c>
      <c r="D7425" s="164">
        <v>1</v>
      </c>
      <c r="E7425" s="7">
        <v>230</v>
      </c>
      <c r="F7425" s="7">
        <v>0</v>
      </c>
      <c r="G7425" s="7">
        <v>0</v>
      </c>
      <c r="H7425" s="7">
        <v>0</v>
      </c>
      <c r="I7425" s="7">
        <v>230</v>
      </c>
      <c r="J7425" s="7">
        <v>0</v>
      </c>
      <c r="K7425" s="7">
        <v>230</v>
      </c>
      <c r="L7425" s="164">
        <v>1</v>
      </c>
      <c r="M7425" s="16">
        <v>0</v>
      </c>
      <c r="N7425" s="13">
        <v>46241</v>
      </c>
    </row>
    <row r="7426" spans="1:14" x14ac:dyDescent="0.15">
      <c r="A7426" s="163" t="s">
        <v>527</v>
      </c>
      <c r="B7426" s="164">
        <v>10382</v>
      </c>
      <c r="C7426" s="163" t="s">
        <v>9</v>
      </c>
      <c r="D7426" s="164">
        <v>1</v>
      </c>
      <c r="E7426" s="7">
        <v>235</v>
      </c>
      <c r="F7426" s="7">
        <v>0</v>
      </c>
      <c r="G7426" s="7">
        <v>0</v>
      </c>
      <c r="H7426" s="7">
        <v>0</v>
      </c>
      <c r="I7426" s="7">
        <v>235</v>
      </c>
      <c r="J7426" s="7">
        <v>0</v>
      </c>
      <c r="K7426" s="7">
        <v>235</v>
      </c>
      <c r="L7426" s="164">
        <v>1</v>
      </c>
      <c r="M7426" s="16">
        <v>0</v>
      </c>
      <c r="N7426" s="13">
        <v>46241</v>
      </c>
    </row>
    <row r="7427" spans="1:14" x14ac:dyDescent="0.15">
      <c r="A7427" s="163" t="s">
        <v>955</v>
      </c>
      <c r="B7427" s="164">
        <v>10749</v>
      </c>
      <c r="C7427" s="163" t="s">
        <v>948</v>
      </c>
      <c r="D7427" s="164">
        <v>2</v>
      </c>
      <c r="E7427" s="7">
        <v>358</v>
      </c>
      <c r="F7427" s="7">
        <v>0</v>
      </c>
      <c r="G7427" s="7">
        <v>0</v>
      </c>
      <c r="H7427" s="7">
        <v>11.88</v>
      </c>
      <c r="I7427" s="7">
        <v>346.12</v>
      </c>
      <c r="J7427" s="7">
        <v>0</v>
      </c>
      <c r="K7427" s="7">
        <v>346.12</v>
      </c>
      <c r="L7427" s="164">
        <v>1</v>
      </c>
      <c r="M7427" s="16">
        <v>0</v>
      </c>
      <c r="N7427" s="13">
        <v>46241</v>
      </c>
    </row>
    <row r="7428" spans="1:14" x14ac:dyDescent="0.15">
      <c r="A7428" s="163" t="s">
        <v>992</v>
      </c>
      <c r="B7428" s="164">
        <v>10925</v>
      </c>
      <c r="C7428" s="163" t="s">
        <v>948</v>
      </c>
      <c r="D7428" s="164">
        <v>1</v>
      </c>
      <c r="E7428" s="7">
        <v>149</v>
      </c>
      <c r="F7428" s="7">
        <v>0</v>
      </c>
      <c r="G7428" s="7">
        <v>0</v>
      </c>
      <c r="H7428" s="7">
        <v>9.9</v>
      </c>
      <c r="I7428" s="7">
        <v>139.1</v>
      </c>
      <c r="J7428" s="7">
        <v>0</v>
      </c>
      <c r="K7428" s="7">
        <v>139.1</v>
      </c>
      <c r="L7428" s="164">
        <v>1</v>
      </c>
      <c r="M7428" s="16">
        <v>0</v>
      </c>
      <c r="N7428" s="13">
        <v>46241</v>
      </c>
    </row>
    <row r="7429" spans="1:14" x14ac:dyDescent="0.15">
      <c r="A7429" s="163" t="s">
        <v>495</v>
      </c>
      <c r="B7429" s="164">
        <v>10354</v>
      </c>
      <c r="C7429" s="163" t="s">
        <v>19</v>
      </c>
      <c r="D7429" s="164">
        <v>1</v>
      </c>
      <c r="E7429" s="7">
        <v>350</v>
      </c>
      <c r="F7429" s="7">
        <v>0</v>
      </c>
      <c r="G7429" s="7">
        <v>0</v>
      </c>
      <c r="H7429" s="7">
        <v>0</v>
      </c>
      <c r="I7429" s="7">
        <v>350</v>
      </c>
      <c r="J7429" s="7">
        <v>0</v>
      </c>
      <c r="K7429" s="7">
        <v>350</v>
      </c>
      <c r="L7429" s="164">
        <v>1</v>
      </c>
      <c r="M7429" s="16">
        <v>0</v>
      </c>
      <c r="N7429" s="13">
        <v>46241</v>
      </c>
    </row>
    <row r="7430" spans="1:14" x14ac:dyDescent="0.15">
      <c r="A7430" s="163" t="s">
        <v>529</v>
      </c>
      <c r="B7430" s="164">
        <v>10353</v>
      </c>
      <c r="C7430" s="163" t="s">
        <v>19</v>
      </c>
      <c r="D7430" s="164">
        <v>2</v>
      </c>
      <c r="E7430" s="7">
        <v>700</v>
      </c>
      <c r="F7430" s="7">
        <v>0</v>
      </c>
      <c r="G7430" s="7">
        <v>0</v>
      </c>
      <c r="H7430" s="7">
        <v>0</v>
      </c>
      <c r="I7430" s="7">
        <v>700</v>
      </c>
      <c r="J7430" s="7">
        <v>0</v>
      </c>
      <c r="K7430" s="7">
        <v>700</v>
      </c>
      <c r="L7430" s="164">
        <v>1</v>
      </c>
      <c r="M7430" s="16">
        <v>0</v>
      </c>
      <c r="N7430" s="13">
        <v>46241</v>
      </c>
    </row>
    <row r="7431" spans="1:14" x14ac:dyDescent="0.15">
      <c r="A7431" s="163" t="s">
        <v>497</v>
      </c>
      <c r="B7431" s="164">
        <v>10359</v>
      </c>
      <c r="C7431" s="163" t="s">
        <v>19</v>
      </c>
      <c r="D7431" s="164">
        <v>2</v>
      </c>
      <c r="E7431" s="7">
        <v>770</v>
      </c>
      <c r="F7431" s="7">
        <v>0</v>
      </c>
      <c r="G7431" s="7">
        <v>0</v>
      </c>
      <c r="H7431" s="7">
        <v>39.79</v>
      </c>
      <c r="I7431" s="7">
        <v>730.21</v>
      </c>
      <c r="J7431" s="7">
        <v>0</v>
      </c>
      <c r="K7431" s="7">
        <v>730.21</v>
      </c>
      <c r="L7431" s="164">
        <v>1</v>
      </c>
      <c r="M7431" s="16">
        <v>0</v>
      </c>
      <c r="N7431" s="13">
        <v>46241</v>
      </c>
    </row>
    <row r="7432" spans="1:14" x14ac:dyDescent="0.15">
      <c r="A7432" s="163" t="s">
        <v>498</v>
      </c>
      <c r="B7432" s="164">
        <v>10356</v>
      </c>
      <c r="C7432" s="163" t="s">
        <v>19</v>
      </c>
      <c r="D7432" s="164">
        <v>3</v>
      </c>
      <c r="E7432" s="7">
        <v>1080</v>
      </c>
      <c r="F7432" s="7">
        <v>0</v>
      </c>
      <c r="G7432" s="7">
        <v>0</v>
      </c>
      <c r="H7432" s="7">
        <v>61.12</v>
      </c>
      <c r="I7432" s="7">
        <v>1018.88</v>
      </c>
      <c r="J7432" s="7">
        <v>0</v>
      </c>
      <c r="K7432" s="7">
        <v>1018.88</v>
      </c>
      <c r="L7432" s="164">
        <v>1</v>
      </c>
      <c r="M7432" s="16">
        <v>0</v>
      </c>
      <c r="N7432" s="13">
        <v>46241</v>
      </c>
    </row>
    <row r="7433" spans="1:14" x14ac:dyDescent="0.15">
      <c r="A7433" s="163" t="s">
        <v>689</v>
      </c>
      <c r="B7433" s="164">
        <v>10393</v>
      </c>
      <c r="C7433" s="163" t="s">
        <v>31</v>
      </c>
      <c r="D7433" s="164">
        <v>1</v>
      </c>
      <c r="E7433" s="7">
        <v>335</v>
      </c>
      <c r="F7433" s="7">
        <v>0</v>
      </c>
      <c r="G7433" s="7">
        <v>0</v>
      </c>
      <c r="H7433" s="7">
        <v>0</v>
      </c>
      <c r="I7433" s="7">
        <v>335</v>
      </c>
      <c r="J7433" s="7">
        <v>0</v>
      </c>
      <c r="K7433" s="7">
        <v>335</v>
      </c>
      <c r="L7433" s="164">
        <v>1</v>
      </c>
      <c r="M7433" s="16">
        <v>0</v>
      </c>
      <c r="N7433" s="13">
        <v>46241</v>
      </c>
    </row>
    <row r="7434" spans="1:14" x14ac:dyDescent="0.15">
      <c r="A7434" s="163" t="s">
        <v>512</v>
      </c>
      <c r="B7434" s="164">
        <v>10427</v>
      </c>
      <c r="C7434" s="163" t="s">
        <v>12</v>
      </c>
      <c r="D7434" s="164">
        <v>1</v>
      </c>
      <c r="E7434" s="7">
        <v>389</v>
      </c>
      <c r="F7434" s="7">
        <v>0</v>
      </c>
      <c r="G7434" s="7">
        <v>0</v>
      </c>
      <c r="H7434" s="7">
        <v>0</v>
      </c>
      <c r="I7434" s="7">
        <v>389</v>
      </c>
      <c r="J7434" s="7">
        <v>0</v>
      </c>
      <c r="K7434" s="7">
        <v>389</v>
      </c>
      <c r="L7434" s="164">
        <v>1</v>
      </c>
      <c r="M7434" s="16">
        <v>0</v>
      </c>
      <c r="N7434" s="13">
        <v>46241</v>
      </c>
    </row>
    <row r="7435" spans="1:14" x14ac:dyDescent="0.15">
      <c r="A7435" s="163" t="s">
        <v>617</v>
      </c>
      <c r="B7435" s="164">
        <v>10428</v>
      </c>
      <c r="C7435" s="163" t="s">
        <v>12</v>
      </c>
      <c r="D7435" s="164">
        <v>1</v>
      </c>
      <c r="E7435" s="7">
        <v>379</v>
      </c>
      <c r="F7435" s="7">
        <v>0</v>
      </c>
      <c r="G7435" s="7">
        <v>0</v>
      </c>
      <c r="H7435" s="7">
        <v>0</v>
      </c>
      <c r="I7435" s="7">
        <v>379</v>
      </c>
      <c r="J7435" s="7">
        <v>0</v>
      </c>
      <c r="K7435" s="7">
        <v>379</v>
      </c>
      <c r="L7435" s="164">
        <v>1</v>
      </c>
      <c r="M7435" s="16">
        <v>0</v>
      </c>
      <c r="N7435" s="13">
        <v>46241</v>
      </c>
    </row>
    <row r="7436" spans="1:14" x14ac:dyDescent="0.15">
      <c r="A7436" s="163" t="s">
        <v>739</v>
      </c>
      <c r="B7436" s="164">
        <v>10653</v>
      </c>
      <c r="C7436" s="163" t="s">
        <v>4</v>
      </c>
      <c r="D7436" s="164">
        <v>1</v>
      </c>
      <c r="E7436" s="7">
        <v>275</v>
      </c>
      <c r="F7436" s="7">
        <v>0</v>
      </c>
      <c r="G7436" s="7">
        <v>0</v>
      </c>
      <c r="H7436" s="7">
        <v>0</v>
      </c>
      <c r="I7436" s="7">
        <v>275</v>
      </c>
      <c r="J7436" s="7">
        <v>0</v>
      </c>
      <c r="K7436" s="7">
        <v>275</v>
      </c>
      <c r="L7436" s="164">
        <v>1</v>
      </c>
      <c r="M7436" s="16">
        <v>0</v>
      </c>
      <c r="N7436" s="13">
        <v>46241</v>
      </c>
    </row>
    <row r="7437" spans="1:14" x14ac:dyDescent="0.15">
      <c r="A7437" s="163" t="s">
        <v>565</v>
      </c>
      <c r="B7437" s="164">
        <v>10403</v>
      </c>
      <c r="C7437" s="163" t="s">
        <v>35</v>
      </c>
      <c r="D7437" s="164">
        <v>1</v>
      </c>
      <c r="E7437" s="7">
        <v>345</v>
      </c>
      <c r="F7437" s="7">
        <v>0</v>
      </c>
      <c r="G7437" s="7">
        <v>0</v>
      </c>
      <c r="H7437" s="7">
        <v>0</v>
      </c>
      <c r="I7437" s="7">
        <v>345</v>
      </c>
      <c r="J7437" s="7">
        <v>0</v>
      </c>
      <c r="K7437" s="7">
        <v>345</v>
      </c>
      <c r="L7437" s="164">
        <v>1</v>
      </c>
      <c r="M7437" s="16">
        <v>0</v>
      </c>
      <c r="N7437" s="13">
        <v>46241</v>
      </c>
    </row>
    <row r="7438" spans="1:14" x14ac:dyDescent="0.15">
      <c r="A7438" s="163" t="s">
        <v>536</v>
      </c>
      <c r="B7438" s="164">
        <v>10402</v>
      </c>
      <c r="C7438" s="163" t="s">
        <v>35</v>
      </c>
      <c r="D7438" s="164">
        <v>1</v>
      </c>
      <c r="E7438" s="7">
        <v>285</v>
      </c>
      <c r="F7438" s="7">
        <v>0</v>
      </c>
      <c r="G7438" s="7">
        <v>0</v>
      </c>
      <c r="H7438" s="7">
        <v>0</v>
      </c>
      <c r="I7438" s="7">
        <v>285</v>
      </c>
      <c r="J7438" s="7">
        <v>0</v>
      </c>
      <c r="K7438" s="7">
        <v>285</v>
      </c>
      <c r="L7438" s="164">
        <v>1</v>
      </c>
      <c r="M7438" s="16">
        <v>0</v>
      </c>
      <c r="N7438" s="13">
        <v>46241</v>
      </c>
    </row>
    <row r="7439" spans="1:14" x14ac:dyDescent="0.15">
      <c r="A7439" s="163" t="s">
        <v>984</v>
      </c>
      <c r="B7439" s="164">
        <v>10664</v>
      </c>
      <c r="C7439" s="163" t="s">
        <v>948</v>
      </c>
      <c r="D7439" s="164">
        <v>1</v>
      </c>
      <c r="E7439" s="7">
        <v>0</v>
      </c>
      <c r="F7439" s="7">
        <v>0</v>
      </c>
      <c r="G7439" s="7">
        <v>0</v>
      </c>
      <c r="H7439" s="7">
        <v>0</v>
      </c>
      <c r="I7439" s="7">
        <v>0</v>
      </c>
      <c r="J7439" s="7">
        <v>0</v>
      </c>
      <c r="K7439" s="7">
        <v>0</v>
      </c>
      <c r="L7439" s="164">
        <v>0</v>
      </c>
      <c r="M7439" s="16">
        <v>0</v>
      </c>
      <c r="N7439" s="13">
        <v>46241</v>
      </c>
    </row>
    <row r="7440" spans="1:14" x14ac:dyDescent="0.15">
      <c r="A7440" s="163" t="s">
        <v>980</v>
      </c>
      <c r="B7440" s="164">
        <v>10638</v>
      </c>
      <c r="C7440" s="163" t="s">
        <v>948</v>
      </c>
      <c r="D7440" s="164">
        <v>1</v>
      </c>
      <c r="E7440" s="7">
        <v>209</v>
      </c>
      <c r="F7440" s="7">
        <v>0</v>
      </c>
      <c r="G7440" s="7">
        <v>0</v>
      </c>
      <c r="H7440" s="7">
        <v>0</v>
      </c>
      <c r="I7440" s="7">
        <v>209</v>
      </c>
      <c r="J7440" s="7">
        <v>0</v>
      </c>
      <c r="K7440" s="7">
        <v>209</v>
      </c>
      <c r="L7440" s="164">
        <v>1</v>
      </c>
      <c r="M7440" s="16">
        <v>0</v>
      </c>
      <c r="N7440" s="13">
        <v>46241</v>
      </c>
    </row>
    <row r="7441" spans="1:14" x14ac:dyDescent="0.15">
      <c r="A7441" s="163" t="s">
        <v>505</v>
      </c>
      <c r="B7441" s="164">
        <v>10470</v>
      </c>
      <c r="C7441" s="163" t="s">
        <v>5</v>
      </c>
      <c r="D7441" s="164">
        <v>1</v>
      </c>
      <c r="E7441" s="7">
        <v>275</v>
      </c>
      <c r="F7441" s="7">
        <v>0</v>
      </c>
      <c r="G7441" s="7">
        <v>0</v>
      </c>
      <c r="H7441" s="7">
        <v>0</v>
      </c>
      <c r="I7441" s="7">
        <v>275</v>
      </c>
      <c r="J7441" s="7">
        <v>0</v>
      </c>
      <c r="K7441" s="7">
        <v>275</v>
      </c>
      <c r="L7441" s="164">
        <v>1</v>
      </c>
      <c r="M7441" s="16">
        <v>0</v>
      </c>
      <c r="N7441" s="13">
        <v>46242</v>
      </c>
    </row>
    <row r="7442" spans="1:14" x14ac:dyDescent="0.15">
      <c r="A7442" s="163" t="s">
        <v>955</v>
      </c>
      <c r="B7442" s="164">
        <v>10749</v>
      </c>
      <c r="C7442" s="163" t="s">
        <v>948</v>
      </c>
      <c r="D7442" s="164">
        <v>2</v>
      </c>
      <c r="E7442" s="7">
        <v>358</v>
      </c>
      <c r="F7442" s="7">
        <v>0</v>
      </c>
      <c r="G7442" s="7">
        <v>0</v>
      </c>
      <c r="H7442" s="7">
        <v>0</v>
      </c>
      <c r="I7442" s="7">
        <v>358</v>
      </c>
      <c r="J7442" s="7">
        <v>0</v>
      </c>
      <c r="K7442" s="7">
        <v>358</v>
      </c>
      <c r="L7442" s="164">
        <v>1</v>
      </c>
      <c r="M7442" s="16">
        <v>0</v>
      </c>
      <c r="N7442" s="13">
        <v>46242</v>
      </c>
    </row>
    <row r="7443" spans="1:14" x14ac:dyDescent="0.15">
      <c r="A7443" s="163" t="s">
        <v>950</v>
      </c>
      <c r="B7443" s="164">
        <v>10746</v>
      </c>
      <c r="C7443" s="163" t="s">
        <v>948</v>
      </c>
      <c r="D7443" s="164">
        <v>1</v>
      </c>
      <c r="E7443" s="7">
        <v>209</v>
      </c>
      <c r="F7443" s="7">
        <v>0</v>
      </c>
      <c r="G7443" s="7">
        <v>0</v>
      </c>
      <c r="H7443" s="7">
        <v>0</v>
      </c>
      <c r="I7443" s="7">
        <v>209</v>
      </c>
      <c r="J7443" s="7">
        <v>0</v>
      </c>
      <c r="K7443" s="7">
        <v>209</v>
      </c>
      <c r="L7443" s="164">
        <v>1</v>
      </c>
      <c r="M7443" s="16">
        <v>0</v>
      </c>
      <c r="N7443" s="13">
        <v>46242</v>
      </c>
    </row>
    <row r="7444" spans="1:14" x14ac:dyDescent="0.15">
      <c r="A7444" s="163" t="s">
        <v>495</v>
      </c>
      <c r="B7444" s="164">
        <v>10354</v>
      </c>
      <c r="C7444" s="163" t="s">
        <v>19</v>
      </c>
      <c r="D7444" s="164">
        <v>1</v>
      </c>
      <c r="E7444" s="7">
        <v>350</v>
      </c>
      <c r="F7444" s="7">
        <v>0</v>
      </c>
      <c r="G7444" s="7">
        <v>0</v>
      </c>
      <c r="H7444" s="7">
        <v>0</v>
      </c>
      <c r="I7444" s="7">
        <v>350</v>
      </c>
      <c r="J7444" s="7">
        <v>0</v>
      </c>
      <c r="K7444" s="7">
        <v>350</v>
      </c>
      <c r="L7444" s="164">
        <v>1</v>
      </c>
      <c r="M7444" s="16">
        <v>0</v>
      </c>
      <c r="N7444" s="13">
        <v>46242</v>
      </c>
    </row>
    <row r="7445" spans="1:14" x14ac:dyDescent="0.15">
      <c r="A7445" s="163" t="s">
        <v>388</v>
      </c>
      <c r="B7445" s="164">
        <v>10187</v>
      </c>
      <c r="C7445" s="163" t="s">
        <v>98</v>
      </c>
      <c r="D7445" s="164">
        <v>1</v>
      </c>
      <c r="E7445" s="7">
        <v>280</v>
      </c>
      <c r="F7445" s="7">
        <v>0</v>
      </c>
      <c r="G7445" s="7">
        <v>0</v>
      </c>
      <c r="H7445" s="7">
        <v>0</v>
      </c>
      <c r="I7445" s="7">
        <v>280</v>
      </c>
      <c r="J7445" s="7">
        <v>0</v>
      </c>
      <c r="K7445" s="7">
        <v>280</v>
      </c>
      <c r="L7445" s="164">
        <v>1</v>
      </c>
      <c r="M7445" s="16">
        <v>0</v>
      </c>
      <c r="N7445" s="13">
        <v>46242</v>
      </c>
    </row>
    <row r="7446" spans="1:14" x14ac:dyDescent="0.15">
      <c r="A7446" s="163" t="s">
        <v>650</v>
      </c>
      <c r="B7446" s="164">
        <v>10064</v>
      </c>
      <c r="C7446" s="163" t="s">
        <v>481</v>
      </c>
      <c r="D7446" s="164">
        <v>1</v>
      </c>
      <c r="E7446" s="7">
        <v>355</v>
      </c>
      <c r="F7446" s="7">
        <v>0</v>
      </c>
      <c r="G7446" s="7">
        <v>0</v>
      </c>
      <c r="H7446" s="7">
        <v>0</v>
      </c>
      <c r="I7446" s="7">
        <v>355</v>
      </c>
      <c r="J7446" s="7">
        <v>0</v>
      </c>
      <c r="K7446" s="7">
        <v>355</v>
      </c>
      <c r="L7446" s="164">
        <v>1</v>
      </c>
      <c r="M7446" s="16">
        <v>0</v>
      </c>
      <c r="N7446" s="13">
        <v>46243</v>
      </c>
    </row>
    <row r="7447" spans="1:14" x14ac:dyDescent="0.15">
      <c r="A7447" s="163" t="s">
        <v>542</v>
      </c>
      <c r="B7447" s="164">
        <v>10436</v>
      </c>
      <c r="C7447" s="163" t="s">
        <v>99</v>
      </c>
      <c r="D7447" s="164">
        <v>1</v>
      </c>
      <c r="E7447" s="7">
        <v>45</v>
      </c>
      <c r="F7447" s="7">
        <v>0</v>
      </c>
      <c r="G7447" s="7">
        <v>0</v>
      </c>
      <c r="H7447" s="7">
        <v>0</v>
      </c>
      <c r="I7447" s="7">
        <v>45</v>
      </c>
      <c r="J7447" s="7">
        <v>0</v>
      </c>
      <c r="K7447" s="7">
        <v>45</v>
      </c>
      <c r="L7447" s="164">
        <v>1</v>
      </c>
      <c r="M7447" s="16">
        <v>0</v>
      </c>
      <c r="N7447" s="13">
        <v>46243</v>
      </c>
    </row>
    <row r="7448" spans="1:14" x14ac:dyDescent="0.15">
      <c r="A7448" s="163" t="s">
        <v>490</v>
      </c>
      <c r="B7448" s="164">
        <v>10223</v>
      </c>
      <c r="C7448" s="163" t="s">
        <v>491</v>
      </c>
      <c r="D7448" s="164">
        <v>1</v>
      </c>
      <c r="E7448" s="7">
        <v>310</v>
      </c>
      <c r="F7448" s="7">
        <v>0</v>
      </c>
      <c r="G7448" s="7">
        <v>0</v>
      </c>
      <c r="H7448" s="7">
        <v>0</v>
      </c>
      <c r="I7448" s="7">
        <v>310</v>
      </c>
      <c r="J7448" s="7">
        <v>0</v>
      </c>
      <c r="K7448" s="7">
        <v>310</v>
      </c>
      <c r="L7448" s="164">
        <v>1</v>
      </c>
      <c r="M7448" s="16">
        <v>0</v>
      </c>
      <c r="N7448" s="13">
        <v>46243</v>
      </c>
    </row>
    <row r="7449" spans="1:14" x14ac:dyDescent="0.15">
      <c r="A7449" s="163" t="s">
        <v>493</v>
      </c>
      <c r="B7449" s="164">
        <v>10264</v>
      </c>
      <c r="C7449" s="163" t="s">
        <v>9</v>
      </c>
      <c r="D7449" s="164">
        <v>1</v>
      </c>
      <c r="E7449" s="7">
        <v>190</v>
      </c>
      <c r="F7449" s="7">
        <v>0</v>
      </c>
      <c r="G7449" s="7">
        <v>0</v>
      </c>
      <c r="H7449" s="7">
        <v>0</v>
      </c>
      <c r="I7449" s="7">
        <v>190</v>
      </c>
      <c r="J7449" s="7">
        <v>0</v>
      </c>
      <c r="K7449" s="7">
        <v>190</v>
      </c>
      <c r="L7449" s="164">
        <v>1</v>
      </c>
      <c r="M7449" s="16">
        <v>0</v>
      </c>
      <c r="N7449" s="13">
        <v>46243</v>
      </c>
    </row>
    <row r="7450" spans="1:14" x14ac:dyDescent="0.15">
      <c r="A7450" s="163" t="s">
        <v>527</v>
      </c>
      <c r="B7450" s="164">
        <v>10382</v>
      </c>
      <c r="C7450" s="163" t="s">
        <v>9</v>
      </c>
      <c r="D7450" s="164">
        <v>3</v>
      </c>
      <c r="E7450" s="7">
        <v>705</v>
      </c>
      <c r="F7450" s="7">
        <v>0</v>
      </c>
      <c r="G7450" s="7">
        <v>0</v>
      </c>
      <c r="H7450" s="7">
        <v>0</v>
      </c>
      <c r="I7450" s="7">
        <v>705</v>
      </c>
      <c r="J7450" s="7">
        <v>0</v>
      </c>
      <c r="K7450" s="7">
        <v>705</v>
      </c>
      <c r="L7450" s="164">
        <v>1</v>
      </c>
      <c r="M7450" s="16">
        <v>0</v>
      </c>
      <c r="N7450" s="13">
        <v>46243</v>
      </c>
    </row>
    <row r="7451" spans="1:14" x14ac:dyDescent="0.15">
      <c r="A7451" s="163" t="s">
        <v>949</v>
      </c>
      <c r="B7451" s="164">
        <v>10633</v>
      </c>
      <c r="C7451" s="163" t="s">
        <v>948</v>
      </c>
      <c r="D7451" s="164">
        <v>1</v>
      </c>
      <c r="E7451" s="7">
        <v>159</v>
      </c>
      <c r="F7451" s="7">
        <v>0</v>
      </c>
      <c r="G7451" s="7">
        <v>0</v>
      </c>
      <c r="H7451" s="7">
        <v>0</v>
      </c>
      <c r="I7451" s="7">
        <v>159</v>
      </c>
      <c r="J7451" s="7">
        <v>0</v>
      </c>
      <c r="K7451" s="7">
        <v>159</v>
      </c>
      <c r="L7451" s="164">
        <v>1</v>
      </c>
      <c r="M7451" s="16">
        <v>0</v>
      </c>
      <c r="N7451" s="13">
        <v>46243</v>
      </c>
    </row>
    <row r="7452" spans="1:14" x14ac:dyDescent="0.15">
      <c r="A7452" s="163" t="s">
        <v>496</v>
      </c>
      <c r="B7452" s="164">
        <v>10360</v>
      </c>
      <c r="C7452" s="163" t="s">
        <v>19</v>
      </c>
      <c r="D7452" s="164">
        <v>1</v>
      </c>
      <c r="E7452" s="7">
        <v>385</v>
      </c>
      <c r="F7452" s="7">
        <v>0</v>
      </c>
      <c r="G7452" s="7">
        <v>0</v>
      </c>
      <c r="H7452" s="7">
        <v>0</v>
      </c>
      <c r="I7452" s="7">
        <v>385</v>
      </c>
      <c r="J7452" s="7">
        <v>0</v>
      </c>
      <c r="K7452" s="7">
        <v>385</v>
      </c>
      <c r="L7452" s="164">
        <v>1</v>
      </c>
      <c r="M7452" s="16">
        <v>0</v>
      </c>
      <c r="N7452" s="13">
        <v>46243</v>
      </c>
    </row>
    <row r="7453" spans="1:14" x14ac:dyDescent="0.15">
      <c r="A7453" s="163" t="s">
        <v>498</v>
      </c>
      <c r="B7453" s="164">
        <v>10356</v>
      </c>
      <c r="C7453" s="163" t="s">
        <v>19</v>
      </c>
      <c r="D7453" s="164">
        <v>2</v>
      </c>
      <c r="E7453" s="7">
        <v>720</v>
      </c>
      <c r="F7453" s="7">
        <v>0</v>
      </c>
      <c r="G7453" s="7">
        <v>0</v>
      </c>
      <c r="H7453" s="7">
        <v>0</v>
      </c>
      <c r="I7453" s="7">
        <v>720</v>
      </c>
      <c r="J7453" s="7">
        <v>0</v>
      </c>
      <c r="K7453" s="7">
        <v>720</v>
      </c>
      <c r="L7453" s="164">
        <v>1</v>
      </c>
      <c r="M7453" s="16">
        <v>0</v>
      </c>
      <c r="N7453" s="13">
        <v>46243</v>
      </c>
    </row>
    <row r="7454" spans="1:14" x14ac:dyDescent="0.15">
      <c r="A7454" s="163" t="s">
        <v>512</v>
      </c>
      <c r="B7454" s="164">
        <v>10427</v>
      </c>
      <c r="C7454" s="163" t="s">
        <v>12</v>
      </c>
      <c r="D7454" s="164">
        <v>1</v>
      </c>
      <c r="E7454" s="7">
        <v>389</v>
      </c>
      <c r="F7454" s="7">
        <v>0</v>
      </c>
      <c r="G7454" s="7">
        <v>0</v>
      </c>
      <c r="H7454" s="7">
        <v>0</v>
      </c>
      <c r="I7454" s="7">
        <v>389</v>
      </c>
      <c r="J7454" s="7">
        <v>0</v>
      </c>
      <c r="K7454" s="7">
        <v>389</v>
      </c>
      <c r="L7454" s="164">
        <v>1</v>
      </c>
      <c r="M7454" s="16">
        <v>0</v>
      </c>
      <c r="N7454" s="13">
        <v>46243</v>
      </c>
    </row>
    <row r="7455" spans="1:14" x14ac:dyDescent="0.15">
      <c r="A7455" s="163" t="s">
        <v>479</v>
      </c>
      <c r="B7455" s="164">
        <v>10396</v>
      </c>
      <c r="C7455" s="163" t="s">
        <v>32</v>
      </c>
      <c r="D7455" s="164">
        <v>1</v>
      </c>
      <c r="E7455" s="7">
        <v>555</v>
      </c>
      <c r="F7455" s="7">
        <v>0</v>
      </c>
      <c r="G7455" s="7">
        <v>0</v>
      </c>
      <c r="H7455" s="7">
        <v>55</v>
      </c>
      <c r="I7455" s="7">
        <v>500</v>
      </c>
      <c r="J7455" s="7">
        <v>0</v>
      </c>
      <c r="K7455" s="7">
        <v>500</v>
      </c>
      <c r="L7455" s="164">
        <v>1</v>
      </c>
      <c r="M7455" s="16">
        <v>0</v>
      </c>
      <c r="N7455" s="13">
        <v>46244</v>
      </c>
    </row>
    <row r="7456" spans="1:14" x14ac:dyDescent="0.15">
      <c r="A7456" s="163" t="s">
        <v>514</v>
      </c>
      <c r="B7456" s="164">
        <v>10398</v>
      </c>
      <c r="C7456" s="163" t="s">
        <v>32</v>
      </c>
      <c r="D7456" s="164">
        <v>1</v>
      </c>
      <c r="E7456" s="7">
        <v>625</v>
      </c>
      <c r="F7456" s="7">
        <v>0</v>
      </c>
      <c r="G7456" s="7">
        <v>0</v>
      </c>
      <c r="H7456" s="7">
        <v>0</v>
      </c>
      <c r="I7456" s="7">
        <v>625</v>
      </c>
      <c r="J7456" s="7">
        <v>0</v>
      </c>
      <c r="K7456" s="7">
        <v>625</v>
      </c>
      <c r="L7456" s="164">
        <v>1</v>
      </c>
      <c r="M7456" s="16">
        <v>0</v>
      </c>
      <c r="N7456" s="13">
        <v>46244</v>
      </c>
    </row>
    <row r="7457" spans="1:14" x14ac:dyDescent="0.15">
      <c r="A7457" s="163" t="s">
        <v>576</v>
      </c>
      <c r="B7457" s="164">
        <v>10111</v>
      </c>
      <c r="C7457" s="163" t="s">
        <v>483</v>
      </c>
      <c r="D7457" s="164">
        <v>1</v>
      </c>
      <c r="E7457" s="7">
        <v>355</v>
      </c>
      <c r="F7457" s="7">
        <v>0</v>
      </c>
      <c r="G7457" s="7">
        <v>0</v>
      </c>
      <c r="H7457" s="7">
        <v>0</v>
      </c>
      <c r="I7457" s="7">
        <v>355</v>
      </c>
      <c r="J7457" s="7">
        <v>0</v>
      </c>
      <c r="K7457" s="7">
        <v>355</v>
      </c>
      <c r="L7457" s="164">
        <v>1</v>
      </c>
      <c r="M7457" s="16">
        <v>0</v>
      </c>
      <c r="N7457" s="13">
        <v>46244</v>
      </c>
    </row>
    <row r="7458" spans="1:14" x14ac:dyDescent="0.15">
      <c r="A7458" s="163" t="s">
        <v>578</v>
      </c>
      <c r="B7458" s="164">
        <v>10057</v>
      </c>
      <c r="C7458" s="163" t="s">
        <v>481</v>
      </c>
      <c r="D7458" s="164">
        <v>1</v>
      </c>
      <c r="E7458" s="7">
        <v>355</v>
      </c>
      <c r="F7458" s="7">
        <v>0</v>
      </c>
      <c r="G7458" s="7">
        <v>0</v>
      </c>
      <c r="H7458" s="7">
        <v>0</v>
      </c>
      <c r="I7458" s="7">
        <v>355</v>
      </c>
      <c r="J7458" s="7">
        <v>0</v>
      </c>
      <c r="K7458" s="7">
        <v>355</v>
      </c>
      <c r="L7458" s="164">
        <v>1</v>
      </c>
      <c r="M7458" s="16">
        <v>0</v>
      </c>
      <c r="N7458" s="13">
        <v>46244</v>
      </c>
    </row>
    <row r="7459" spans="1:14" x14ac:dyDescent="0.15">
      <c r="A7459" s="163" t="s">
        <v>799</v>
      </c>
      <c r="B7459" s="164">
        <v>10444</v>
      </c>
      <c r="C7459" s="163" t="s">
        <v>99</v>
      </c>
      <c r="D7459" s="164">
        <v>1</v>
      </c>
      <c r="E7459" s="7">
        <v>75</v>
      </c>
      <c r="F7459" s="7">
        <v>0</v>
      </c>
      <c r="G7459" s="7">
        <v>0</v>
      </c>
      <c r="H7459" s="7">
        <v>0</v>
      </c>
      <c r="I7459" s="7">
        <v>75</v>
      </c>
      <c r="J7459" s="7">
        <v>0</v>
      </c>
      <c r="K7459" s="7">
        <v>75</v>
      </c>
      <c r="L7459" s="164">
        <v>1</v>
      </c>
      <c r="M7459" s="16">
        <v>0</v>
      </c>
      <c r="N7459" s="13">
        <v>46244</v>
      </c>
    </row>
    <row r="7460" spans="1:14" x14ac:dyDescent="0.15">
      <c r="A7460" s="163" t="s">
        <v>487</v>
      </c>
      <c r="B7460" s="164">
        <v>10442</v>
      </c>
      <c r="C7460" s="163" t="s">
        <v>99</v>
      </c>
      <c r="D7460" s="164">
        <v>1</v>
      </c>
      <c r="E7460" s="7">
        <v>88</v>
      </c>
      <c r="F7460" s="7">
        <v>0</v>
      </c>
      <c r="G7460" s="7">
        <v>0</v>
      </c>
      <c r="H7460" s="7">
        <v>0</v>
      </c>
      <c r="I7460" s="7">
        <v>88</v>
      </c>
      <c r="J7460" s="7">
        <v>0</v>
      </c>
      <c r="K7460" s="7">
        <v>88</v>
      </c>
      <c r="L7460" s="164">
        <v>1</v>
      </c>
      <c r="M7460" s="16">
        <v>0</v>
      </c>
      <c r="N7460" s="13">
        <v>46244</v>
      </c>
    </row>
    <row r="7461" spans="1:14" x14ac:dyDescent="0.15">
      <c r="A7461" s="163" t="s">
        <v>585</v>
      </c>
      <c r="B7461" s="164">
        <v>10441</v>
      </c>
      <c r="C7461" s="163" t="s">
        <v>99</v>
      </c>
      <c r="D7461" s="164">
        <v>1</v>
      </c>
      <c r="E7461" s="7">
        <v>250</v>
      </c>
      <c r="F7461" s="7">
        <v>0</v>
      </c>
      <c r="G7461" s="7">
        <v>0</v>
      </c>
      <c r="H7461" s="7">
        <v>0</v>
      </c>
      <c r="I7461" s="7">
        <v>250</v>
      </c>
      <c r="J7461" s="7">
        <v>0</v>
      </c>
      <c r="K7461" s="7">
        <v>250</v>
      </c>
      <c r="L7461" s="164">
        <v>1</v>
      </c>
      <c r="M7461" s="16">
        <v>0</v>
      </c>
      <c r="N7461" s="13">
        <v>46244</v>
      </c>
    </row>
    <row r="7462" spans="1:14" x14ac:dyDescent="0.15">
      <c r="A7462" s="163" t="s">
        <v>490</v>
      </c>
      <c r="B7462" s="164">
        <v>10223</v>
      </c>
      <c r="C7462" s="163" t="s">
        <v>491</v>
      </c>
      <c r="D7462" s="164">
        <v>1</v>
      </c>
      <c r="E7462" s="7">
        <v>310</v>
      </c>
      <c r="F7462" s="7">
        <v>0</v>
      </c>
      <c r="G7462" s="7">
        <v>0</v>
      </c>
      <c r="H7462" s="7">
        <v>0</v>
      </c>
      <c r="I7462" s="7">
        <v>310</v>
      </c>
      <c r="J7462" s="7">
        <v>0</v>
      </c>
      <c r="K7462" s="7">
        <v>310</v>
      </c>
      <c r="L7462" s="164">
        <v>1</v>
      </c>
      <c r="M7462" s="16">
        <v>0</v>
      </c>
      <c r="N7462" s="13">
        <v>46244</v>
      </c>
    </row>
    <row r="7463" spans="1:14" x14ac:dyDescent="0.15">
      <c r="A7463" s="163" t="s">
        <v>493</v>
      </c>
      <c r="B7463" s="164">
        <v>10264</v>
      </c>
      <c r="C7463" s="163" t="s">
        <v>9</v>
      </c>
      <c r="D7463" s="164">
        <v>1</v>
      </c>
      <c r="E7463" s="7">
        <v>190</v>
      </c>
      <c r="F7463" s="7">
        <v>0</v>
      </c>
      <c r="G7463" s="7">
        <v>0</v>
      </c>
      <c r="H7463" s="7">
        <v>38</v>
      </c>
      <c r="I7463" s="7">
        <v>152</v>
      </c>
      <c r="J7463" s="7">
        <v>0</v>
      </c>
      <c r="K7463" s="7">
        <v>152</v>
      </c>
      <c r="L7463" s="164">
        <v>1</v>
      </c>
      <c r="M7463" s="16">
        <v>0</v>
      </c>
      <c r="N7463" s="13">
        <v>46244</v>
      </c>
    </row>
    <row r="7464" spans="1:14" x14ac:dyDescent="0.15">
      <c r="A7464" s="163" t="s">
        <v>508</v>
      </c>
      <c r="B7464" s="164">
        <v>10370</v>
      </c>
      <c r="C7464" s="163" t="s">
        <v>9</v>
      </c>
      <c r="D7464" s="164">
        <v>1</v>
      </c>
      <c r="E7464" s="7">
        <v>310</v>
      </c>
      <c r="F7464" s="7">
        <v>0</v>
      </c>
      <c r="G7464" s="7">
        <v>0</v>
      </c>
      <c r="H7464" s="7">
        <v>0</v>
      </c>
      <c r="I7464" s="7">
        <v>310</v>
      </c>
      <c r="J7464" s="7">
        <v>0</v>
      </c>
      <c r="K7464" s="7">
        <v>310</v>
      </c>
      <c r="L7464" s="164">
        <v>1</v>
      </c>
      <c r="M7464" s="16">
        <v>0</v>
      </c>
      <c r="N7464" s="13">
        <v>46244</v>
      </c>
    </row>
    <row r="7465" spans="1:14" x14ac:dyDescent="0.15">
      <c r="A7465" s="163" t="s">
        <v>553</v>
      </c>
      <c r="B7465" s="164">
        <v>10481</v>
      </c>
      <c r="C7465" s="163" t="s">
        <v>77</v>
      </c>
      <c r="D7465" s="164">
        <v>1</v>
      </c>
      <c r="E7465" s="7">
        <v>890</v>
      </c>
      <c r="F7465" s="7">
        <v>0</v>
      </c>
      <c r="G7465" s="7">
        <v>0</v>
      </c>
      <c r="H7465" s="7">
        <v>0</v>
      </c>
      <c r="I7465" s="7">
        <v>890</v>
      </c>
      <c r="J7465" s="7">
        <v>0</v>
      </c>
      <c r="K7465" s="7">
        <v>890</v>
      </c>
      <c r="L7465" s="164">
        <v>1</v>
      </c>
      <c r="M7465" s="16">
        <v>0</v>
      </c>
      <c r="N7465" s="13">
        <v>46244</v>
      </c>
    </row>
    <row r="7466" spans="1:14" x14ac:dyDescent="0.15">
      <c r="A7466" s="163" t="s">
        <v>947</v>
      </c>
      <c r="B7466" s="164">
        <v>10923</v>
      </c>
      <c r="C7466" s="163" t="s">
        <v>948</v>
      </c>
      <c r="D7466" s="164">
        <v>1</v>
      </c>
      <c r="E7466" s="7">
        <v>159</v>
      </c>
      <c r="F7466" s="7">
        <v>0</v>
      </c>
      <c r="G7466" s="7">
        <v>0</v>
      </c>
      <c r="H7466" s="7">
        <v>0</v>
      </c>
      <c r="I7466" s="7">
        <v>159</v>
      </c>
      <c r="J7466" s="7">
        <v>0</v>
      </c>
      <c r="K7466" s="7">
        <v>159</v>
      </c>
      <c r="L7466" s="164">
        <v>1</v>
      </c>
      <c r="M7466" s="16">
        <v>0</v>
      </c>
      <c r="N7466" s="13">
        <v>46244</v>
      </c>
    </row>
    <row r="7467" spans="1:14" x14ac:dyDescent="0.15">
      <c r="A7467" s="163" t="s">
        <v>953</v>
      </c>
      <c r="B7467" s="164">
        <v>10632</v>
      </c>
      <c r="C7467" s="163" t="s">
        <v>948</v>
      </c>
      <c r="D7467" s="164">
        <v>1</v>
      </c>
      <c r="E7467" s="7">
        <v>159</v>
      </c>
      <c r="F7467" s="7">
        <v>0</v>
      </c>
      <c r="G7467" s="7">
        <v>0</v>
      </c>
      <c r="H7467" s="7">
        <v>0</v>
      </c>
      <c r="I7467" s="7">
        <v>159</v>
      </c>
      <c r="J7467" s="7">
        <v>0</v>
      </c>
      <c r="K7467" s="7">
        <v>159</v>
      </c>
      <c r="L7467" s="164">
        <v>1</v>
      </c>
      <c r="M7467" s="16">
        <v>0</v>
      </c>
      <c r="N7467" s="13">
        <v>46244</v>
      </c>
    </row>
    <row r="7468" spans="1:14" x14ac:dyDescent="0.15">
      <c r="A7468" s="163" t="s">
        <v>497</v>
      </c>
      <c r="B7468" s="164">
        <v>10359</v>
      </c>
      <c r="C7468" s="163" t="s">
        <v>19</v>
      </c>
      <c r="D7468" s="164">
        <v>2</v>
      </c>
      <c r="E7468" s="7">
        <v>770</v>
      </c>
      <c r="F7468" s="7">
        <v>0</v>
      </c>
      <c r="G7468" s="7">
        <v>0</v>
      </c>
      <c r="H7468" s="7">
        <v>0</v>
      </c>
      <c r="I7468" s="7">
        <v>770</v>
      </c>
      <c r="J7468" s="7">
        <v>0</v>
      </c>
      <c r="K7468" s="7">
        <v>770</v>
      </c>
      <c r="L7468" s="164">
        <v>1</v>
      </c>
      <c r="M7468" s="16">
        <v>0</v>
      </c>
      <c r="N7468" s="13">
        <v>46244</v>
      </c>
    </row>
    <row r="7469" spans="1:14" x14ac:dyDescent="0.15">
      <c r="A7469" s="163" t="s">
        <v>568</v>
      </c>
      <c r="B7469" s="164">
        <v>10545</v>
      </c>
      <c r="C7469" s="163" t="s">
        <v>19</v>
      </c>
      <c r="D7469" s="164">
        <v>1</v>
      </c>
      <c r="E7469" s="7">
        <v>340</v>
      </c>
      <c r="F7469" s="7">
        <v>0</v>
      </c>
      <c r="G7469" s="7">
        <v>0</v>
      </c>
      <c r="H7469" s="7">
        <v>68</v>
      </c>
      <c r="I7469" s="7">
        <v>272</v>
      </c>
      <c r="J7469" s="7">
        <v>0</v>
      </c>
      <c r="K7469" s="7">
        <v>272</v>
      </c>
      <c r="L7469" s="164">
        <v>1</v>
      </c>
      <c r="M7469" s="16">
        <v>0</v>
      </c>
      <c r="N7469" s="13">
        <v>46244</v>
      </c>
    </row>
    <row r="7470" spans="1:14" x14ac:dyDescent="0.15">
      <c r="A7470" s="163" t="s">
        <v>473</v>
      </c>
      <c r="B7470" s="164">
        <v>10528</v>
      </c>
      <c r="C7470" s="163" t="s">
        <v>399</v>
      </c>
      <c r="D7470" s="164">
        <v>1</v>
      </c>
      <c r="E7470" s="7">
        <v>0</v>
      </c>
      <c r="F7470" s="7">
        <v>0</v>
      </c>
      <c r="G7470" s="7">
        <v>0</v>
      </c>
      <c r="H7470" s="7">
        <v>0</v>
      </c>
      <c r="I7470" s="7">
        <v>0</v>
      </c>
      <c r="J7470" s="7">
        <v>0</v>
      </c>
      <c r="K7470" s="7">
        <v>0</v>
      </c>
      <c r="L7470" s="164">
        <v>0</v>
      </c>
      <c r="M7470" s="16">
        <v>0</v>
      </c>
      <c r="N7470" s="13">
        <v>46244</v>
      </c>
    </row>
    <row r="7471" spans="1:14" x14ac:dyDescent="0.15">
      <c r="A7471" s="163" t="s">
        <v>903</v>
      </c>
      <c r="B7471" s="164">
        <v>10499</v>
      </c>
      <c r="C7471" s="163" t="s">
        <v>399</v>
      </c>
      <c r="D7471" s="164">
        <v>1</v>
      </c>
      <c r="E7471" s="7">
        <v>0</v>
      </c>
      <c r="F7471" s="7">
        <v>0</v>
      </c>
      <c r="G7471" s="7">
        <v>0</v>
      </c>
      <c r="H7471" s="7">
        <v>0</v>
      </c>
      <c r="I7471" s="7">
        <v>0</v>
      </c>
      <c r="J7471" s="7">
        <v>0</v>
      </c>
      <c r="K7471" s="7">
        <v>0</v>
      </c>
      <c r="L7471" s="164">
        <v>0</v>
      </c>
      <c r="M7471" s="16">
        <v>0</v>
      </c>
      <c r="N7471" s="13">
        <v>46244</v>
      </c>
    </row>
    <row r="7472" spans="1:14" x14ac:dyDescent="0.15">
      <c r="A7472" s="163" t="s">
        <v>929</v>
      </c>
      <c r="B7472" s="164">
        <v>10515</v>
      </c>
      <c r="C7472" s="163" t="s">
        <v>462</v>
      </c>
      <c r="D7472" s="164">
        <v>1</v>
      </c>
      <c r="E7472" s="7">
        <v>310</v>
      </c>
      <c r="F7472" s="7">
        <v>0</v>
      </c>
      <c r="G7472" s="7">
        <v>0</v>
      </c>
      <c r="H7472" s="7">
        <v>0</v>
      </c>
      <c r="I7472" s="7">
        <v>310</v>
      </c>
      <c r="J7472" s="7">
        <v>0</v>
      </c>
      <c r="K7472" s="7">
        <v>310</v>
      </c>
      <c r="L7472" s="164">
        <v>1</v>
      </c>
      <c r="M7472" s="16">
        <v>0</v>
      </c>
      <c r="N7472" s="13">
        <v>46244</v>
      </c>
    </row>
    <row r="7473" spans="1:14" x14ac:dyDescent="0.15">
      <c r="A7473" s="163" t="s">
        <v>105</v>
      </c>
      <c r="B7473" s="164">
        <v>10875</v>
      </c>
      <c r="C7473" s="163" t="s">
        <v>948</v>
      </c>
      <c r="D7473" s="164">
        <v>1</v>
      </c>
      <c r="E7473" s="7">
        <v>289</v>
      </c>
      <c r="F7473" s="7">
        <v>0</v>
      </c>
      <c r="G7473" s="7">
        <v>0</v>
      </c>
      <c r="H7473" s="7">
        <v>0</v>
      </c>
      <c r="I7473" s="7">
        <v>289</v>
      </c>
      <c r="J7473" s="7">
        <v>0</v>
      </c>
      <c r="K7473" s="7">
        <v>289</v>
      </c>
      <c r="L7473" s="164">
        <v>1</v>
      </c>
      <c r="M7473" s="16">
        <v>0</v>
      </c>
      <c r="N7473" s="13">
        <v>46244</v>
      </c>
    </row>
    <row r="7474" spans="1:14" x14ac:dyDescent="0.15">
      <c r="A7474" s="163" t="s">
        <v>3</v>
      </c>
      <c r="B7474" s="164">
        <v>10294</v>
      </c>
      <c r="C7474" s="163" t="s">
        <v>399</v>
      </c>
      <c r="D7474" s="164">
        <v>1</v>
      </c>
      <c r="E7474" s="7">
        <v>0</v>
      </c>
      <c r="F7474" s="7">
        <v>0</v>
      </c>
      <c r="G7474" s="7">
        <v>0</v>
      </c>
      <c r="H7474" s="7">
        <v>0</v>
      </c>
      <c r="I7474" s="7">
        <v>0</v>
      </c>
      <c r="J7474" s="7">
        <v>0</v>
      </c>
      <c r="K7474" s="7">
        <v>0</v>
      </c>
      <c r="L7474" s="164">
        <v>0</v>
      </c>
      <c r="M7474" s="16">
        <v>0</v>
      </c>
      <c r="N7474" s="13">
        <v>46244</v>
      </c>
    </row>
    <row r="7475" spans="1:14" x14ac:dyDescent="0.15">
      <c r="A7475" s="163" t="s">
        <v>1013</v>
      </c>
      <c r="B7475" s="164">
        <v>10566</v>
      </c>
      <c r="C7475" s="163" t="s">
        <v>399</v>
      </c>
      <c r="D7475" s="164">
        <v>1</v>
      </c>
      <c r="E7475" s="7">
        <v>0</v>
      </c>
      <c r="F7475" s="7">
        <v>0</v>
      </c>
      <c r="G7475" s="7">
        <v>0</v>
      </c>
      <c r="H7475" s="7">
        <v>0</v>
      </c>
      <c r="I7475" s="7">
        <v>0</v>
      </c>
      <c r="J7475" s="7">
        <v>0</v>
      </c>
      <c r="K7475" s="7">
        <v>0</v>
      </c>
      <c r="L7475" s="164">
        <v>0</v>
      </c>
      <c r="M7475" s="16">
        <v>0</v>
      </c>
      <c r="N7475" s="13">
        <v>46245</v>
      </c>
    </row>
    <row r="7476" spans="1:14" x14ac:dyDescent="0.15">
      <c r="A7476" s="163" t="s">
        <v>1014</v>
      </c>
      <c r="B7476" s="164">
        <v>10466</v>
      </c>
      <c r="C7476" s="163" t="s">
        <v>38</v>
      </c>
      <c r="D7476" s="164">
        <v>1</v>
      </c>
      <c r="E7476" s="7">
        <v>365</v>
      </c>
      <c r="F7476" s="7">
        <v>0</v>
      </c>
      <c r="G7476" s="7">
        <v>0</v>
      </c>
      <c r="H7476" s="7">
        <v>0</v>
      </c>
      <c r="I7476" s="7">
        <v>365</v>
      </c>
      <c r="J7476" s="7">
        <v>0</v>
      </c>
      <c r="K7476" s="7">
        <v>365</v>
      </c>
      <c r="L7476" s="164">
        <v>1</v>
      </c>
      <c r="M7476" s="16">
        <v>0</v>
      </c>
      <c r="N7476" s="13">
        <v>46245</v>
      </c>
    </row>
    <row r="7477" spans="1:14" x14ac:dyDescent="0.15">
      <c r="A7477" s="163" t="s">
        <v>478</v>
      </c>
      <c r="B7477" s="164">
        <v>10461</v>
      </c>
      <c r="C7477" s="163" t="s">
        <v>38</v>
      </c>
      <c r="D7477" s="164">
        <v>1</v>
      </c>
      <c r="E7477" s="7">
        <v>295</v>
      </c>
      <c r="F7477" s="7">
        <v>0</v>
      </c>
      <c r="G7477" s="7">
        <v>0</v>
      </c>
      <c r="H7477" s="7">
        <v>0</v>
      </c>
      <c r="I7477" s="7">
        <v>295</v>
      </c>
      <c r="J7477" s="7">
        <v>0</v>
      </c>
      <c r="K7477" s="7">
        <v>295</v>
      </c>
      <c r="L7477" s="164">
        <v>1</v>
      </c>
      <c r="M7477" s="16">
        <v>0</v>
      </c>
      <c r="N7477" s="13">
        <v>46245</v>
      </c>
    </row>
    <row r="7478" spans="1:14" x14ac:dyDescent="0.15">
      <c r="A7478" s="163" t="s">
        <v>503</v>
      </c>
      <c r="B7478" s="164">
        <v>10044</v>
      </c>
      <c r="C7478" s="163" t="s">
        <v>481</v>
      </c>
      <c r="D7478" s="164">
        <v>1</v>
      </c>
      <c r="E7478" s="7">
        <v>275</v>
      </c>
      <c r="F7478" s="7">
        <v>0</v>
      </c>
      <c r="G7478" s="7">
        <v>0</v>
      </c>
      <c r="H7478" s="7">
        <v>0</v>
      </c>
      <c r="I7478" s="7">
        <v>275</v>
      </c>
      <c r="J7478" s="7">
        <v>0</v>
      </c>
      <c r="K7478" s="7">
        <v>275</v>
      </c>
      <c r="L7478" s="164">
        <v>1</v>
      </c>
      <c r="M7478" s="16">
        <v>0</v>
      </c>
      <c r="N7478" s="13">
        <v>46245</v>
      </c>
    </row>
    <row r="7479" spans="1:14" x14ac:dyDescent="0.15">
      <c r="A7479" s="163" t="s">
        <v>574</v>
      </c>
      <c r="B7479" s="164">
        <v>10052</v>
      </c>
      <c r="C7479" s="163" t="s">
        <v>481</v>
      </c>
      <c r="D7479" s="164">
        <v>1</v>
      </c>
      <c r="E7479" s="7">
        <v>355</v>
      </c>
      <c r="F7479" s="7">
        <v>0</v>
      </c>
      <c r="G7479" s="7">
        <v>0</v>
      </c>
      <c r="H7479" s="7">
        <v>35.5</v>
      </c>
      <c r="I7479" s="7">
        <v>319.5</v>
      </c>
      <c r="J7479" s="7">
        <v>0</v>
      </c>
      <c r="K7479" s="7">
        <v>319.5</v>
      </c>
      <c r="L7479" s="164">
        <v>1</v>
      </c>
      <c r="M7479" s="16">
        <v>0</v>
      </c>
      <c r="N7479" s="13">
        <v>46245</v>
      </c>
    </row>
    <row r="7480" spans="1:14" x14ac:dyDescent="0.15">
      <c r="A7480" s="163" t="s">
        <v>482</v>
      </c>
      <c r="B7480" s="164">
        <v>10109</v>
      </c>
      <c r="C7480" s="163" t="s">
        <v>483</v>
      </c>
      <c r="D7480" s="164">
        <v>1</v>
      </c>
      <c r="E7480" s="7">
        <v>275</v>
      </c>
      <c r="F7480" s="7">
        <v>0</v>
      </c>
      <c r="G7480" s="7">
        <v>0</v>
      </c>
      <c r="H7480" s="7">
        <v>0</v>
      </c>
      <c r="I7480" s="7">
        <v>275</v>
      </c>
      <c r="J7480" s="7">
        <v>0</v>
      </c>
      <c r="K7480" s="7">
        <v>275</v>
      </c>
      <c r="L7480" s="164">
        <v>1</v>
      </c>
      <c r="M7480" s="16">
        <v>0</v>
      </c>
      <c r="N7480" s="13">
        <v>46245</v>
      </c>
    </row>
    <row r="7481" spans="1:14" x14ac:dyDescent="0.15">
      <c r="A7481" s="163" t="s">
        <v>576</v>
      </c>
      <c r="B7481" s="164">
        <v>10111</v>
      </c>
      <c r="C7481" s="163" t="s">
        <v>483</v>
      </c>
      <c r="D7481" s="164">
        <v>2</v>
      </c>
      <c r="E7481" s="7">
        <v>710</v>
      </c>
      <c r="F7481" s="7">
        <v>0</v>
      </c>
      <c r="G7481" s="7">
        <v>0</v>
      </c>
      <c r="H7481" s="7">
        <v>0</v>
      </c>
      <c r="I7481" s="7">
        <v>710</v>
      </c>
      <c r="J7481" s="7">
        <v>0</v>
      </c>
      <c r="K7481" s="7">
        <v>710</v>
      </c>
      <c r="L7481" s="164">
        <v>1</v>
      </c>
      <c r="M7481" s="16">
        <v>0</v>
      </c>
      <c r="N7481" s="13">
        <v>46245</v>
      </c>
    </row>
    <row r="7482" spans="1:14" x14ac:dyDescent="0.15">
      <c r="A7482" s="163" t="s">
        <v>521</v>
      </c>
      <c r="B7482" s="164">
        <v>10095</v>
      </c>
      <c r="C7482" s="163" t="s">
        <v>483</v>
      </c>
      <c r="D7482" s="164">
        <v>1</v>
      </c>
      <c r="E7482" s="7">
        <v>270</v>
      </c>
      <c r="F7482" s="7">
        <v>0</v>
      </c>
      <c r="G7482" s="7">
        <v>0</v>
      </c>
      <c r="H7482" s="7">
        <v>0</v>
      </c>
      <c r="I7482" s="7">
        <v>270</v>
      </c>
      <c r="J7482" s="7">
        <v>0</v>
      </c>
      <c r="K7482" s="7">
        <v>270</v>
      </c>
      <c r="L7482" s="164">
        <v>1</v>
      </c>
      <c r="M7482" s="16">
        <v>0</v>
      </c>
      <c r="N7482" s="13">
        <v>46245</v>
      </c>
    </row>
    <row r="7483" spans="1:14" x14ac:dyDescent="0.15">
      <c r="A7483" s="163" t="s">
        <v>522</v>
      </c>
      <c r="B7483" s="164">
        <v>10055</v>
      </c>
      <c r="C7483" s="163" t="s">
        <v>481</v>
      </c>
      <c r="D7483" s="164">
        <v>2</v>
      </c>
      <c r="E7483" s="7">
        <v>550</v>
      </c>
      <c r="F7483" s="7">
        <v>0</v>
      </c>
      <c r="G7483" s="7">
        <v>0</v>
      </c>
      <c r="H7483" s="7">
        <v>0</v>
      </c>
      <c r="I7483" s="7">
        <v>550</v>
      </c>
      <c r="J7483" s="7">
        <v>0</v>
      </c>
      <c r="K7483" s="7">
        <v>550</v>
      </c>
      <c r="L7483" s="164">
        <v>1</v>
      </c>
      <c r="M7483" s="16">
        <v>0</v>
      </c>
      <c r="N7483" s="13">
        <v>46245</v>
      </c>
    </row>
    <row r="7484" spans="1:14" x14ac:dyDescent="0.15">
      <c r="A7484" s="163" t="s">
        <v>485</v>
      </c>
      <c r="B7484" s="164">
        <v>10090</v>
      </c>
      <c r="C7484" s="163" t="s">
        <v>481</v>
      </c>
      <c r="D7484" s="164">
        <v>1</v>
      </c>
      <c r="E7484" s="7">
        <v>315</v>
      </c>
      <c r="F7484" s="7">
        <v>0</v>
      </c>
      <c r="G7484" s="7">
        <v>0</v>
      </c>
      <c r="H7484" s="7">
        <v>0</v>
      </c>
      <c r="I7484" s="7">
        <v>315</v>
      </c>
      <c r="J7484" s="7">
        <v>0</v>
      </c>
      <c r="K7484" s="7">
        <v>315</v>
      </c>
      <c r="L7484" s="164">
        <v>1</v>
      </c>
      <c r="M7484" s="16">
        <v>0</v>
      </c>
      <c r="N7484" s="13">
        <v>46245</v>
      </c>
    </row>
    <row r="7485" spans="1:14" x14ac:dyDescent="0.15">
      <c r="A7485" s="163" t="s">
        <v>650</v>
      </c>
      <c r="B7485" s="164">
        <v>10064</v>
      </c>
      <c r="C7485" s="163" t="s">
        <v>481</v>
      </c>
      <c r="D7485" s="164">
        <v>1</v>
      </c>
      <c r="E7485" s="7">
        <v>355</v>
      </c>
      <c r="F7485" s="7">
        <v>0</v>
      </c>
      <c r="G7485" s="7">
        <v>0</v>
      </c>
      <c r="H7485" s="7">
        <v>35.5</v>
      </c>
      <c r="I7485" s="7">
        <v>319.5</v>
      </c>
      <c r="J7485" s="7">
        <v>0</v>
      </c>
      <c r="K7485" s="7">
        <v>319.5</v>
      </c>
      <c r="L7485" s="164">
        <v>1</v>
      </c>
      <c r="M7485" s="16">
        <v>0</v>
      </c>
      <c r="N7485" s="13">
        <v>46245</v>
      </c>
    </row>
    <row r="7486" spans="1:14" x14ac:dyDescent="0.15">
      <c r="A7486" s="163" t="s">
        <v>981</v>
      </c>
      <c r="B7486" s="164">
        <v>10488</v>
      </c>
      <c r="C7486" s="163" t="s">
        <v>99</v>
      </c>
      <c r="D7486" s="164">
        <v>1</v>
      </c>
      <c r="E7486" s="7">
        <v>135</v>
      </c>
      <c r="F7486" s="7">
        <v>0</v>
      </c>
      <c r="G7486" s="7">
        <v>0</v>
      </c>
      <c r="H7486" s="7">
        <v>0</v>
      </c>
      <c r="I7486" s="7">
        <v>135</v>
      </c>
      <c r="J7486" s="7">
        <v>0</v>
      </c>
      <c r="K7486" s="7">
        <v>135</v>
      </c>
      <c r="L7486" s="164">
        <v>1</v>
      </c>
      <c r="M7486" s="16">
        <v>0</v>
      </c>
      <c r="N7486" s="13">
        <v>46245</v>
      </c>
    </row>
    <row r="7487" spans="1:14" x14ac:dyDescent="0.15">
      <c r="A7487" s="163" t="s">
        <v>552</v>
      </c>
      <c r="B7487" s="164">
        <v>10211</v>
      </c>
      <c r="C7487" s="163" t="s">
        <v>491</v>
      </c>
      <c r="D7487" s="164">
        <v>1</v>
      </c>
      <c r="E7487" s="7">
        <v>285</v>
      </c>
      <c r="F7487" s="7">
        <v>0</v>
      </c>
      <c r="G7487" s="7">
        <v>0</v>
      </c>
      <c r="H7487" s="7">
        <v>0</v>
      </c>
      <c r="I7487" s="7">
        <v>285</v>
      </c>
      <c r="J7487" s="7">
        <v>0</v>
      </c>
      <c r="K7487" s="7">
        <v>285</v>
      </c>
      <c r="L7487" s="164">
        <v>1</v>
      </c>
      <c r="M7487" s="16">
        <v>0</v>
      </c>
      <c r="N7487" s="13">
        <v>46245</v>
      </c>
    </row>
    <row r="7488" spans="1:14" x14ac:dyDescent="0.15">
      <c r="A7488" s="163" t="s">
        <v>493</v>
      </c>
      <c r="B7488" s="164">
        <v>10264</v>
      </c>
      <c r="C7488" s="163" t="s">
        <v>9</v>
      </c>
      <c r="D7488" s="164">
        <v>3</v>
      </c>
      <c r="E7488" s="7">
        <v>570</v>
      </c>
      <c r="F7488" s="7">
        <v>0</v>
      </c>
      <c r="G7488" s="7">
        <v>0</v>
      </c>
      <c r="H7488" s="7">
        <v>38</v>
      </c>
      <c r="I7488" s="7">
        <v>532</v>
      </c>
      <c r="J7488" s="7">
        <v>0</v>
      </c>
      <c r="K7488" s="7">
        <v>532</v>
      </c>
      <c r="L7488" s="164">
        <v>1</v>
      </c>
      <c r="M7488" s="16">
        <v>0</v>
      </c>
      <c r="N7488" s="13">
        <v>46245</v>
      </c>
    </row>
    <row r="7489" spans="1:14" x14ac:dyDescent="0.15">
      <c r="A7489" s="163" t="s">
        <v>494</v>
      </c>
      <c r="B7489" s="164">
        <v>10377</v>
      </c>
      <c r="C7489" s="163" t="s">
        <v>9</v>
      </c>
      <c r="D7489" s="164">
        <v>1</v>
      </c>
      <c r="E7489" s="7">
        <v>345</v>
      </c>
      <c r="F7489" s="7">
        <v>0</v>
      </c>
      <c r="G7489" s="7">
        <v>0</v>
      </c>
      <c r="H7489" s="7">
        <v>0</v>
      </c>
      <c r="I7489" s="7">
        <v>345</v>
      </c>
      <c r="J7489" s="7">
        <v>0</v>
      </c>
      <c r="K7489" s="7">
        <v>345</v>
      </c>
      <c r="L7489" s="164">
        <v>1</v>
      </c>
      <c r="M7489" s="16">
        <v>0</v>
      </c>
      <c r="N7489" s="13">
        <v>46245</v>
      </c>
    </row>
    <row r="7490" spans="1:14" x14ac:dyDescent="0.15">
      <c r="A7490" s="163" t="s">
        <v>544</v>
      </c>
      <c r="B7490" s="164">
        <v>10375</v>
      </c>
      <c r="C7490" s="163" t="s">
        <v>9</v>
      </c>
      <c r="D7490" s="164">
        <v>1</v>
      </c>
      <c r="E7490" s="7">
        <v>255</v>
      </c>
      <c r="F7490" s="7">
        <v>0</v>
      </c>
      <c r="G7490" s="7">
        <v>0</v>
      </c>
      <c r="H7490" s="7">
        <v>0</v>
      </c>
      <c r="I7490" s="7">
        <v>255</v>
      </c>
      <c r="J7490" s="7">
        <v>0</v>
      </c>
      <c r="K7490" s="7">
        <v>255</v>
      </c>
      <c r="L7490" s="164">
        <v>1</v>
      </c>
      <c r="M7490" s="16">
        <v>0</v>
      </c>
      <c r="N7490" s="13">
        <v>46245</v>
      </c>
    </row>
    <row r="7491" spans="1:14" x14ac:dyDescent="0.15">
      <c r="A7491" s="163" t="s">
        <v>527</v>
      </c>
      <c r="B7491" s="164">
        <v>10382</v>
      </c>
      <c r="C7491" s="163" t="s">
        <v>9</v>
      </c>
      <c r="D7491" s="164">
        <v>1</v>
      </c>
      <c r="E7491" s="7">
        <v>235</v>
      </c>
      <c r="F7491" s="7">
        <v>0</v>
      </c>
      <c r="G7491" s="7">
        <v>0</v>
      </c>
      <c r="H7491" s="7">
        <v>0</v>
      </c>
      <c r="I7491" s="7">
        <v>235</v>
      </c>
      <c r="J7491" s="7">
        <v>0</v>
      </c>
      <c r="K7491" s="7">
        <v>235</v>
      </c>
      <c r="L7491" s="164">
        <v>1</v>
      </c>
      <c r="M7491" s="16">
        <v>0</v>
      </c>
      <c r="N7491" s="13">
        <v>46245</v>
      </c>
    </row>
    <row r="7492" spans="1:14" x14ac:dyDescent="0.15">
      <c r="A7492" s="163" t="s">
        <v>949</v>
      </c>
      <c r="B7492" s="164">
        <v>10633</v>
      </c>
      <c r="C7492" s="163" t="s">
        <v>948</v>
      </c>
      <c r="D7492" s="164">
        <v>1</v>
      </c>
      <c r="E7492" s="7">
        <v>159</v>
      </c>
      <c r="F7492" s="7">
        <v>0</v>
      </c>
      <c r="G7492" s="7">
        <v>0</v>
      </c>
      <c r="H7492" s="7">
        <v>0</v>
      </c>
      <c r="I7492" s="7">
        <v>159</v>
      </c>
      <c r="J7492" s="7">
        <v>0</v>
      </c>
      <c r="K7492" s="7">
        <v>159</v>
      </c>
      <c r="L7492" s="164">
        <v>1</v>
      </c>
      <c r="M7492" s="16">
        <v>0</v>
      </c>
      <c r="N7492" s="13">
        <v>46245</v>
      </c>
    </row>
    <row r="7493" spans="1:14" x14ac:dyDescent="0.15">
      <c r="A7493" s="163" t="s">
        <v>950</v>
      </c>
      <c r="B7493" s="164">
        <v>10746</v>
      </c>
      <c r="C7493" s="163" t="s">
        <v>948</v>
      </c>
      <c r="D7493" s="164">
        <v>1</v>
      </c>
      <c r="E7493" s="7">
        <v>209</v>
      </c>
      <c r="F7493" s="7">
        <v>0</v>
      </c>
      <c r="G7493" s="7">
        <v>0</v>
      </c>
      <c r="H7493" s="7">
        <v>0</v>
      </c>
      <c r="I7493" s="7">
        <v>209</v>
      </c>
      <c r="J7493" s="7">
        <v>0</v>
      </c>
      <c r="K7493" s="7">
        <v>209</v>
      </c>
      <c r="L7493" s="164">
        <v>1</v>
      </c>
      <c r="M7493" s="16">
        <v>0</v>
      </c>
      <c r="N7493" s="13">
        <v>46245</v>
      </c>
    </row>
    <row r="7494" spans="1:14" x14ac:dyDescent="0.15">
      <c r="A7494" s="163" t="s">
        <v>497</v>
      </c>
      <c r="B7494" s="164">
        <v>10359</v>
      </c>
      <c r="C7494" s="163" t="s">
        <v>19</v>
      </c>
      <c r="D7494" s="164">
        <v>1</v>
      </c>
      <c r="E7494" s="7">
        <v>385</v>
      </c>
      <c r="F7494" s="7">
        <v>0</v>
      </c>
      <c r="G7494" s="7">
        <v>0</v>
      </c>
      <c r="H7494" s="7">
        <v>0</v>
      </c>
      <c r="I7494" s="7">
        <v>385</v>
      </c>
      <c r="J7494" s="7">
        <v>0</v>
      </c>
      <c r="K7494" s="7">
        <v>385</v>
      </c>
      <c r="L7494" s="164">
        <v>1</v>
      </c>
      <c r="M7494" s="16">
        <v>0</v>
      </c>
      <c r="N7494" s="13">
        <v>46245</v>
      </c>
    </row>
    <row r="7495" spans="1:14" x14ac:dyDescent="0.15">
      <c r="A7495" s="163" t="s">
        <v>498</v>
      </c>
      <c r="B7495" s="164">
        <v>10356</v>
      </c>
      <c r="C7495" s="163" t="s">
        <v>19</v>
      </c>
      <c r="D7495" s="164">
        <v>1</v>
      </c>
      <c r="E7495" s="7">
        <v>360</v>
      </c>
      <c r="F7495" s="7">
        <v>0</v>
      </c>
      <c r="G7495" s="7">
        <v>0</v>
      </c>
      <c r="H7495" s="7">
        <v>0</v>
      </c>
      <c r="I7495" s="7">
        <v>360</v>
      </c>
      <c r="J7495" s="7">
        <v>0</v>
      </c>
      <c r="K7495" s="7">
        <v>360</v>
      </c>
      <c r="L7495" s="164">
        <v>1</v>
      </c>
      <c r="M7495" s="16">
        <v>0</v>
      </c>
      <c r="N7495" s="13">
        <v>46245</v>
      </c>
    </row>
    <row r="7496" spans="1:14" x14ac:dyDescent="0.15">
      <c r="A7496" s="163" t="s">
        <v>473</v>
      </c>
      <c r="B7496" s="164">
        <v>10528</v>
      </c>
      <c r="C7496" s="163" t="s">
        <v>399</v>
      </c>
      <c r="D7496" s="164">
        <v>1</v>
      </c>
      <c r="E7496" s="7">
        <v>0</v>
      </c>
      <c r="F7496" s="7">
        <v>0</v>
      </c>
      <c r="G7496" s="7">
        <v>0</v>
      </c>
      <c r="H7496" s="7">
        <v>0</v>
      </c>
      <c r="I7496" s="7">
        <v>0</v>
      </c>
      <c r="J7496" s="7">
        <v>0</v>
      </c>
      <c r="K7496" s="7">
        <v>0</v>
      </c>
      <c r="L7496" s="164">
        <v>0</v>
      </c>
      <c r="M7496" s="16">
        <v>0</v>
      </c>
      <c r="N7496" s="13">
        <v>46245</v>
      </c>
    </row>
    <row r="7497" spans="1:14" x14ac:dyDescent="0.15">
      <c r="A7497" s="163" t="s">
        <v>427</v>
      </c>
      <c r="B7497" s="164">
        <v>10288</v>
      </c>
      <c r="C7497" s="163" t="s">
        <v>399</v>
      </c>
      <c r="D7497" s="164">
        <v>1</v>
      </c>
      <c r="E7497" s="7">
        <v>0</v>
      </c>
      <c r="F7497" s="7">
        <v>0</v>
      </c>
      <c r="G7497" s="7">
        <v>0</v>
      </c>
      <c r="H7497" s="7">
        <v>0</v>
      </c>
      <c r="I7497" s="7">
        <v>0</v>
      </c>
      <c r="J7497" s="7">
        <v>0</v>
      </c>
      <c r="K7497" s="7">
        <v>0</v>
      </c>
      <c r="L7497" s="164">
        <v>0</v>
      </c>
      <c r="M7497" s="16">
        <v>0</v>
      </c>
      <c r="N7497" s="13">
        <v>46245</v>
      </c>
    </row>
    <row r="7498" spans="1:14" x14ac:dyDescent="0.15">
      <c r="A7498" s="163" t="s">
        <v>105</v>
      </c>
      <c r="B7498" s="164">
        <v>10875</v>
      </c>
      <c r="C7498" s="163" t="s">
        <v>948</v>
      </c>
      <c r="D7498" s="164">
        <v>1</v>
      </c>
      <c r="E7498" s="7">
        <v>289</v>
      </c>
      <c r="F7498" s="7">
        <v>0</v>
      </c>
      <c r="G7498" s="7">
        <v>0</v>
      </c>
      <c r="H7498" s="7">
        <v>0</v>
      </c>
      <c r="I7498" s="7">
        <v>289</v>
      </c>
      <c r="J7498" s="7">
        <v>0</v>
      </c>
      <c r="K7498" s="7">
        <v>289</v>
      </c>
      <c r="L7498" s="164">
        <v>1</v>
      </c>
      <c r="M7498" s="16">
        <v>0</v>
      </c>
      <c r="N7498" s="13">
        <v>46245</v>
      </c>
    </row>
    <row r="7499" spans="1:14" x14ac:dyDescent="0.15">
      <c r="A7499" s="163" t="s">
        <v>957</v>
      </c>
      <c r="B7499" s="164">
        <v>10494</v>
      </c>
      <c r="C7499" s="163" t="s">
        <v>38</v>
      </c>
      <c r="D7499" s="164">
        <v>1</v>
      </c>
      <c r="E7499" s="7">
        <v>38</v>
      </c>
      <c r="F7499" s="7">
        <v>0</v>
      </c>
      <c r="G7499" s="7">
        <v>0</v>
      </c>
      <c r="H7499" s="7">
        <v>0</v>
      </c>
      <c r="I7499" s="7">
        <v>38</v>
      </c>
      <c r="J7499" s="7">
        <v>0</v>
      </c>
      <c r="K7499" s="7">
        <v>38</v>
      </c>
      <c r="L7499" s="164">
        <v>1</v>
      </c>
      <c r="M7499" s="16">
        <v>0</v>
      </c>
      <c r="N7499" s="13">
        <v>46246</v>
      </c>
    </row>
    <row r="7500" spans="1:14" x14ac:dyDescent="0.15">
      <c r="A7500" s="163" t="s">
        <v>479</v>
      </c>
      <c r="B7500" s="164">
        <v>10396</v>
      </c>
      <c r="C7500" s="163" t="s">
        <v>32</v>
      </c>
      <c r="D7500" s="164">
        <v>1</v>
      </c>
      <c r="E7500" s="7">
        <v>555</v>
      </c>
      <c r="F7500" s="7">
        <v>0</v>
      </c>
      <c r="G7500" s="7">
        <v>0</v>
      </c>
      <c r="H7500" s="7">
        <v>0</v>
      </c>
      <c r="I7500" s="7">
        <v>555</v>
      </c>
      <c r="J7500" s="7">
        <v>0</v>
      </c>
      <c r="K7500" s="7">
        <v>555</v>
      </c>
      <c r="L7500" s="164">
        <v>1</v>
      </c>
      <c r="M7500" s="16">
        <v>0</v>
      </c>
      <c r="N7500" s="13">
        <v>46246</v>
      </c>
    </row>
    <row r="7501" spans="1:14" x14ac:dyDescent="0.15">
      <c r="A7501" s="163" t="s">
        <v>760</v>
      </c>
      <c r="B7501" s="164">
        <v>1070</v>
      </c>
      <c r="C7501" s="163" t="s">
        <v>462</v>
      </c>
      <c r="D7501" s="164">
        <v>1</v>
      </c>
      <c r="E7501" s="7">
        <v>740</v>
      </c>
      <c r="F7501" s="7">
        <v>0</v>
      </c>
      <c r="G7501" s="7">
        <v>0</v>
      </c>
      <c r="H7501" s="7">
        <v>0</v>
      </c>
      <c r="I7501" s="7">
        <v>740</v>
      </c>
      <c r="J7501" s="7">
        <v>0</v>
      </c>
      <c r="K7501" s="7">
        <v>740</v>
      </c>
      <c r="L7501" s="164">
        <v>1</v>
      </c>
      <c r="M7501" s="16">
        <v>0</v>
      </c>
      <c r="N7501" s="13">
        <v>46246</v>
      </c>
    </row>
    <row r="7502" spans="1:14" x14ac:dyDescent="0.15">
      <c r="A7502" s="163" t="s">
        <v>601</v>
      </c>
      <c r="B7502" s="164">
        <v>10167</v>
      </c>
      <c r="C7502" s="163" t="s">
        <v>519</v>
      </c>
      <c r="D7502" s="164">
        <v>1</v>
      </c>
      <c r="E7502" s="7">
        <v>350</v>
      </c>
      <c r="F7502" s="7">
        <v>0</v>
      </c>
      <c r="G7502" s="7">
        <v>0</v>
      </c>
      <c r="H7502" s="7">
        <v>0</v>
      </c>
      <c r="I7502" s="7">
        <v>350</v>
      </c>
      <c r="J7502" s="7">
        <v>0</v>
      </c>
      <c r="K7502" s="7">
        <v>350</v>
      </c>
      <c r="L7502" s="164">
        <v>1</v>
      </c>
      <c r="M7502" s="16">
        <v>0</v>
      </c>
      <c r="N7502" s="13">
        <v>46246</v>
      </c>
    </row>
    <row r="7503" spans="1:14" x14ac:dyDescent="0.15">
      <c r="A7503" s="163" t="s">
        <v>480</v>
      </c>
      <c r="B7503" s="164">
        <v>10225</v>
      </c>
      <c r="C7503" s="163" t="s">
        <v>481</v>
      </c>
      <c r="D7503" s="164">
        <v>1</v>
      </c>
      <c r="E7503" s="7">
        <v>265</v>
      </c>
      <c r="F7503" s="7">
        <v>0</v>
      </c>
      <c r="G7503" s="7">
        <v>0</v>
      </c>
      <c r="H7503" s="7">
        <v>0</v>
      </c>
      <c r="I7503" s="7">
        <v>265</v>
      </c>
      <c r="J7503" s="7">
        <v>0</v>
      </c>
      <c r="K7503" s="7">
        <v>265</v>
      </c>
      <c r="L7503" s="164">
        <v>1</v>
      </c>
      <c r="M7503" s="16">
        <v>0</v>
      </c>
      <c r="N7503" s="13">
        <v>46246</v>
      </c>
    </row>
    <row r="7504" spans="1:14" x14ac:dyDescent="0.15">
      <c r="A7504" s="163" t="s">
        <v>946</v>
      </c>
      <c r="B7504" s="164">
        <v>10067</v>
      </c>
      <c r="C7504" s="163" t="s">
        <v>481</v>
      </c>
      <c r="D7504" s="164">
        <v>1</v>
      </c>
      <c r="E7504" s="7">
        <v>275</v>
      </c>
      <c r="F7504" s="7">
        <v>0</v>
      </c>
      <c r="G7504" s="7">
        <v>0</v>
      </c>
      <c r="H7504" s="7">
        <v>0</v>
      </c>
      <c r="I7504" s="7">
        <v>275</v>
      </c>
      <c r="J7504" s="7">
        <v>0</v>
      </c>
      <c r="K7504" s="7">
        <v>275</v>
      </c>
      <c r="L7504" s="164">
        <v>1</v>
      </c>
      <c r="M7504" s="16">
        <v>0</v>
      </c>
      <c r="N7504" s="13">
        <v>46246</v>
      </c>
    </row>
    <row r="7505" spans="1:14" x14ac:dyDescent="0.15">
      <c r="A7505" s="163" t="s">
        <v>975</v>
      </c>
      <c r="B7505" s="164">
        <v>10069</v>
      </c>
      <c r="C7505" s="163" t="s">
        <v>481</v>
      </c>
      <c r="D7505" s="164">
        <v>1</v>
      </c>
      <c r="E7505" s="7">
        <v>355</v>
      </c>
      <c r="F7505" s="7">
        <v>0</v>
      </c>
      <c r="G7505" s="7">
        <v>0</v>
      </c>
      <c r="H7505" s="7">
        <v>0</v>
      </c>
      <c r="I7505" s="7">
        <v>355</v>
      </c>
      <c r="J7505" s="7">
        <v>0</v>
      </c>
      <c r="K7505" s="7">
        <v>355</v>
      </c>
      <c r="L7505" s="164">
        <v>1</v>
      </c>
      <c r="M7505" s="16">
        <v>0</v>
      </c>
      <c r="N7505" s="13">
        <v>46246</v>
      </c>
    </row>
    <row r="7506" spans="1:14" x14ac:dyDescent="0.15">
      <c r="A7506" s="163" t="s">
        <v>538</v>
      </c>
      <c r="B7506" s="164">
        <v>10645</v>
      </c>
      <c r="C7506" s="163" t="s">
        <v>519</v>
      </c>
      <c r="D7506" s="164">
        <v>2</v>
      </c>
      <c r="E7506" s="7">
        <v>700</v>
      </c>
      <c r="F7506" s="7">
        <v>0</v>
      </c>
      <c r="G7506" s="7">
        <v>0</v>
      </c>
      <c r="H7506" s="7">
        <v>0</v>
      </c>
      <c r="I7506" s="7">
        <v>700</v>
      </c>
      <c r="J7506" s="7">
        <v>0</v>
      </c>
      <c r="K7506" s="7">
        <v>700</v>
      </c>
      <c r="L7506" s="164">
        <v>1</v>
      </c>
      <c r="M7506" s="16">
        <v>0</v>
      </c>
      <c r="N7506" s="13">
        <v>46246</v>
      </c>
    </row>
    <row r="7507" spans="1:14" x14ac:dyDescent="0.15">
      <c r="A7507" s="163" t="s">
        <v>503</v>
      </c>
      <c r="B7507" s="164">
        <v>10044</v>
      </c>
      <c r="C7507" s="163" t="s">
        <v>481</v>
      </c>
      <c r="D7507" s="164">
        <v>1</v>
      </c>
      <c r="E7507" s="7">
        <v>275</v>
      </c>
      <c r="F7507" s="7">
        <v>0</v>
      </c>
      <c r="G7507" s="7">
        <v>0</v>
      </c>
      <c r="H7507" s="7">
        <v>0</v>
      </c>
      <c r="I7507" s="7">
        <v>275</v>
      </c>
      <c r="J7507" s="7">
        <v>0</v>
      </c>
      <c r="K7507" s="7">
        <v>275</v>
      </c>
      <c r="L7507" s="164">
        <v>1</v>
      </c>
      <c r="M7507" s="16">
        <v>0</v>
      </c>
      <c r="N7507" s="13">
        <v>46246</v>
      </c>
    </row>
    <row r="7508" spans="1:14" x14ac:dyDescent="0.15">
      <c r="A7508" s="163" t="s">
        <v>482</v>
      </c>
      <c r="B7508" s="164">
        <v>10109</v>
      </c>
      <c r="C7508" s="163" t="s">
        <v>483</v>
      </c>
      <c r="D7508" s="164">
        <v>1</v>
      </c>
      <c r="E7508" s="7">
        <v>275</v>
      </c>
      <c r="F7508" s="7">
        <v>0</v>
      </c>
      <c r="G7508" s="7">
        <v>0</v>
      </c>
      <c r="H7508" s="7">
        <v>0</v>
      </c>
      <c r="I7508" s="7">
        <v>275</v>
      </c>
      <c r="J7508" s="7">
        <v>0</v>
      </c>
      <c r="K7508" s="7">
        <v>275</v>
      </c>
      <c r="L7508" s="164">
        <v>1</v>
      </c>
      <c r="M7508" s="16">
        <v>0</v>
      </c>
      <c r="N7508" s="13">
        <v>46246</v>
      </c>
    </row>
    <row r="7509" spans="1:14" x14ac:dyDescent="0.15">
      <c r="A7509" s="163" t="s">
        <v>667</v>
      </c>
      <c r="B7509" s="164">
        <v>10018</v>
      </c>
      <c r="C7509" s="163" t="s">
        <v>481</v>
      </c>
      <c r="D7509" s="164">
        <v>1</v>
      </c>
      <c r="E7509" s="7">
        <v>265</v>
      </c>
      <c r="F7509" s="7">
        <v>0</v>
      </c>
      <c r="G7509" s="7">
        <v>0</v>
      </c>
      <c r="H7509" s="7">
        <v>0</v>
      </c>
      <c r="I7509" s="7">
        <v>265</v>
      </c>
      <c r="J7509" s="7">
        <v>0</v>
      </c>
      <c r="K7509" s="7">
        <v>265</v>
      </c>
      <c r="L7509" s="164">
        <v>1</v>
      </c>
      <c r="M7509" s="16">
        <v>0</v>
      </c>
      <c r="N7509" s="13">
        <v>46246</v>
      </c>
    </row>
    <row r="7510" spans="1:14" x14ac:dyDescent="0.15">
      <c r="A7510" s="163" t="s">
        <v>521</v>
      </c>
      <c r="B7510" s="164">
        <v>10095</v>
      </c>
      <c r="C7510" s="163" t="s">
        <v>483</v>
      </c>
      <c r="D7510" s="164">
        <v>1</v>
      </c>
      <c r="E7510" s="7">
        <v>270</v>
      </c>
      <c r="F7510" s="7">
        <v>0</v>
      </c>
      <c r="G7510" s="7">
        <v>0</v>
      </c>
      <c r="H7510" s="7">
        <v>0</v>
      </c>
      <c r="I7510" s="7">
        <v>270</v>
      </c>
      <c r="J7510" s="7">
        <v>0</v>
      </c>
      <c r="K7510" s="7">
        <v>270</v>
      </c>
      <c r="L7510" s="164">
        <v>1</v>
      </c>
      <c r="M7510" s="16">
        <v>0</v>
      </c>
      <c r="N7510" s="13">
        <v>46246</v>
      </c>
    </row>
    <row r="7511" spans="1:14" x14ac:dyDescent="0.15">
      <c r="A7511" s="163" t="s">
        <v>522</v>
      </c>
      <c r="B7511" s="164">
        <v>10055</v>
      </c>
      <c r="C7511" s="163" t="s">
        <v>481</v>
      </c>
      <c r="D7511" s="164">
        <v>1</v>
      </c>
      <c r="E7511" s="7">
        <v>275</v>
      </c>
      <c r="F7511" s="7">
        <v>0</v>
      </c>
      <c r="G7511" s="7">
        <v>0</v>
      </c>
      <c r="H7511" s="7">
        <v>23.27</v>
      </c>
      <c r="I7511" s="7">
        <v>251.73</v>
      </c>
      <c r="J7511" s="7">
        <v>0</v>
      </c>
      <c r="K7511" s="7">
        <v>251.73</v>
      </c>
      <c r="L7511" s="164">
        <v>1</v>
      </c>
      <c r="M7511" s="16">
        <v>0</v>
      </c>
      <c r="N7511" s="13">
        <v>46246</v>
      </c>
    </row>
    <row r="7512" spans="1:14" x14ac:dyDescent="0.15">
      <c r="A7512" s="163" t="s">
        <v>561</v>
      </c>
      <c r="B7512" s="164">
        <v>10088</v>
      </c>
      <c r="C7512" s="163" t="s">
        <v>481</v>
      </c>
      <c r="D7512" s="164">
        <v>1</v>
      </c>
      <c r="E7512" s="7">
        <v>275</v>
      </c>
      <c r="F7512" s="7">
        <v>0</v>
      </c>
      <c r="G7512" s="7">
        <v>0</v>
      </c>
      <c r="H7512" s="7">
        <v>0</v>
      </c>
      <c r="I7512" s="7">
        <v>275</v>
      </c>
      <c r="J7512" s="7">
        <v>0</v>
      </c>
      <c r="K7512" s="7">
        <v>275</v>
      </c>
      <c r="L7512" s="164">
        <v>1</v>
      </c>
      <c r="M7512" s="16">
        <v>0</v>
      </c>
      <c r="N7512" s="13">
        <v>46246</v>
      </c>
    </row>
    <row r="7513" spans="1:14" x14ac:dyDescent="0.15">
      <c r="A7513" s="163" t="s">
        <v>799</v>
      </c>
      <c r="B7513" s="164">
        <v>10444</v>
      </c>
      <c r="C7513" s="163" t="s">
        <v>99</v>
      </c>
      <c r="D7513" s="164">
        <v>1</v>
      </c>
      <c r="E7513" s="7">
        <v>75</v>
      </c>
      <c r="F7513" s="7">
        <v>0</v>
      </c>
      <c r="G7513" s="7">
        <v>0</v>
      </c>
      <c r="H7513" s="7">
        <v>0</v>
      </c>
      <c r="I7513" s="7">
        <v>75</v>
      </c>
      <c r="J7513" s="7">
        <v>0</v>
      </c>
      <c r="K7513" s="7">
        <v>75</v>
      </c>
      <c r="L7513" s="164">
        <v>1</v>
      </c>
      <c r="M7513" s="16">
        <v>0</v>
      </c>
      <c r="N7513" s="13">
        <v>46246</v>
      </c>
    </row>
    <row r="7514" spans="1:14" x14ac:dyDescent="0.15">
      <c r="A7514" s="163" t="s">
        <v>981</v>
      </c>
      <c r="B7514" s="164">
        <v>10488</v>
      </c>
      <c r="C7514" s="163" t="s">
        <v>99</v>
      </c>
      <c r="D7514" s="164">
        <v>1</v>
      </c>
      <c r="E7514" s="7">
        <v>135</v>
      </c>
      <c r="F7514" s="7">
        <v>0</v>
      </c>
      <c r="G7514" s="7">
        <v>0</v>
      </c>
      <c r="H7514" s="7">
        <v>0</v>
      </c>
      <c r="I7514" s="7">
        <v>135</v>
      </c>
      <c r="J7514" s="7">
        <v>0</v>
      </c>
      <c r="K7514" s="7">
        <v>135</v>
      </c>
      <c r="L7514" s="164">
        <v>1</v>
      </c>
      <c r="M7514" s="16">
        <v>0</v>
      </c>
      <c r="N7514" s="13">
        <v>46246</v>
      </c>
    </row>
    <row r="7515" spans="1:14" x14ac:dyDescent="0.15">
      <c r="A7515" s="163" t="s">
        <v>551</v>
      </c>
      <c r="B7515" s="164">
        <v>10437</v>
      </c>
      <c r="C7515" s="163" t="s">
        <v>99</v>
      </c>
      <c r="D7515" s="164">
        <v>1</v>
      </c>
      <c r="E7515" s="7">
        <v>110</v>
      </c>
      <c r="F7515" s="7">
        <v>0</v>
      </c>
      <c r="G7515" s="7">
        <v>0</v>
      </c>
      <c r="H7515" s="7">
        <v>0</v>
      </c>
      <c r="I7515" s="7">
        <v>110</v>
      </c>
      <c r="J7515" s="7">
        <v>0</v>
      </c>
      <c r="K7515" s="7">
        <v>110</v>
      </c>
      <c r="L7515" s="164">
        <v>1</v>
      </c>
      <c r="M7515" s="16">
        <v>0</v>
      </c>
      <c r="N7515" s="13">
        <v>46246</v>
      </c>
    </row>
    <row r="7516" spans="1:14" x14ac:dyDescent="0.15">
      <c r="A7516" s="163" t="s">
        <v>830</v>
      </c>
      <c r="B7516" s="164">
        <v>10042</v>
      </c>
      <c r="C7516" s="163" t="s">
        <v>99</v>
      </c>
      <c r="D7516" s="164">
        <v>1</v>
      </c>
      <c r="E7516" s="7">
        <v>145</v>
      </c>
      <c r="F7516" s="7">
        <v>0</v>
      </c>
      <c r="G7516" s="7">
        <v>0</v>
      </c>
      <c r="H7516" s="7">
        <v>0</v>
      </c>
      <c r="I7516" s="7">
        <v>145</v>
      </c>
      <c r="J7516" s="7">
        <v>0</v>
      </c>
      <c r="K7516" s="7">
        <v>145</v>
      </c>
      <c r="L7516" s="164">
        <v>1</v>
      </c>
      <c r="M7516" s="16">
        <v>0</v>
      </c>
      <c r="N7516" s="13">
        <v>46246</v>
      </c>
    </row>
    <row r="7517" spans="1:14" x14ac:dyDescent="0.15">
      <c r="A7517" s="163" t="s">
        <v>983</v>
      </c>
      <c r="B7517" s="164">
        <v>10489</v>
      </c>
      <c r="C7517" s="163" t="s">
        <v>98</v>
      </c>
      <c r="D7517" s="164">
        <v>1</v>
      </c>
      <c r="E7517" s="7">
        <v>45</v>
      </c>
      <c r="F7517" s="7">
        <v>0</v>
      </c>
      <c r="G7517" s="7">
        <v>0</v>
      </c>
      <c r="H7517" s="7">
        <v>0</v>
      </c>
      <c r="I7517" s="7">
        <v>45</v>
      </c>
      <c r="J7517" s="7">
        <v>0</v>
      </c>
      <c r="K7517" s="7">
        <v>45</v>
      </c>
      <c r="L7517" s="164">
        <v>1</v>
      </c>
      <c r="M7517" s="16">
        <v>0</v>
      </c>
      <c r="N7517" s="13">
        <v>46246</v>
      </c>
    </row>
    <row r="7518" spans="1:14" x14ac:dyDescent="0.15">
      <c r="A7518" s="163" t="s">
        <v>505</v>
      </c>
      <c r="B7518" s="164">
        <v>10470</v>
      </c>
      <c r="C7518" s="163" t="s">
        <v>5</v>
      </c>
      <c r="D7518" s="164">
        <v>1</v>
      </c>
      <c r="E7518" s="7">
        <v>275</v>
      </c>
      <c r="F7518" s="7">
        <v>0</v>
      </c>
      <c r="G7518" s="7">
        <v>0</v>
      </c>
      <c r="H7518" s="7">
        <v>0</v>
      </c>
      <c r="I7518" s="7">
        <v>275</v>
      </c>
      <c r="J7518" s="7">
        <v>0</v>
      </c>
      <c r="K7518" s="7">
        <v>275</v>
      </c>
      <c r="L7518" s="164">
        <v>1</v>
      </c>
      <c r="M7518" s="16">
        <v>0</v>
      </c>
      <c r="N7518" s="13">
        <v>46246</v>
      </c>
    </row>
    <row r="7519" spans="1:14" x14ac:dyDescent="0.15">
      <c r="A7519" s="163" t="s">
        <v>556</v>
      </c>
      <c r="B7519" s="164">
        <v>10220</v>
      </c>
      <c r="C7519" s="163" t="s">
        <v>491</v>
      </c>
      <c r="D7519" s="164">
        <v>1</v>
      </c>
      <c r="E7519" s="7">
        <v>255</v>
      </c>
      <c r="F7519" s="7">
        <v>0</v>
      </c>
      <c r="G7519" s="7">
        <v>0</v>
      </c>
      <c r="H7519" s="7">
        <v>0</v>
      </c>
      <c r="I7519" s="7">
        <v>255</v>
      </c>
      <c r="J7519" s="7">
        <v>0</v>
      </c>
      <c r="K7519" s="7">
        <v>255</v>
      </c>
      <c r="L7519" s="164">
        <v>1</v>
      </c>
      <c r="M7519" s="16">
        <v>0</v>
      </c>
      <c r="N7519" s="13">
        <v>46246</v>
      </c>
    </row>
    <row r="7520" spans="1:14" x14ac:dyDescent="0.15">
      <c r="A7520" s="163" t="s">
        <v>492</v>
      </c>
      <c r="B7520" s="164">
        <v>10216</v>
      </c>
      <c r="C7520" s="163" t="s">
        <v>491</v>
      </c>
      <c r="D7520" s="164">
        <v>2</v>
      </c>
      <c r="E7520" s="7">
        <v>560</v>
      </c>
      <c r="F7520" s="7">
        <v>0</v>
      </c>
      <c r="G7520" s="7">
        <v>0</v>
      </c>
      <c r="H7520" s="7">
        <v>23.7</v>
      </c>
      <c r="I7520" s="7">
        <v>536.29999999999995</v>
      </c>
      <c r="J7520" s="7">
        <v>0</v>
      </c>
      <c r="K7520" s="7">
        <v>536.29999999999995</v>
      </c>
      <c r="L7520" s="164">
        <v>1</v>
      </c>
      <c r="M7520" s="16">
        <v>0</v>
      </c>
      <c r="N7520" s="13">
        <v>46246</v>
      </c>
    </row>
    <row r="7521" spans="1:14" x14ac:dyDescent="0.15">
      <c r="A7521" s="163" t="s">
        <v>493</v>
      </c>
      <c r="B7521" s="164">
        <v>10264</v>
      </c>
      <c r="C7521" s="163" t="s">
        <v>9</v>
      </c>
      <c r="D7521" s="164">
        <v>2</v>
      </c>
      <c r="E7521" s="7">
        <v>380</v>
      </c>
      <c r="F7521" s="7">
        <v>0</v>
      </c>
      <c r="G7521" s="7">
        <v>0</v>
      </c>
      <c r="H7521" s="7">
        <v>0</v>
      </c>
      <c r="I7521" s="7">
        <v>380</v>
      </c>
      <c r="J7521" s="7">
        <v>0</v>
      </c>
      <c r="K7521" s="7">
        <v>380</v>
      </c>
      <c r="L7521" s="164">
        <v>1</v>
      </c>
      <c r="M7521" s="16">
        <v>0</v>
      </c>
      <c r="N7521" s="13">
        <v>46246</v>
      </c>
    </row>
    <row r="7522" spans="1:14" x14ac:dyDescent="0.15">
      <c r="A7522" s="163" t="s">
        <v>526</v>
      </c>
      <c r="B7522" s="164">
        <v>10363</v>
      </c>
      <c r="C7522" s="163" t="s">
        <v>9</v>
      </c>
      <c r="D7522" s="164">
        <v>2</v>
      </c>
      <c r="E7522" s="7">
        <v>530</v>
      </c>
      <c r="F7522" s="7">
        <v>0</v>
      </c>
      <c r="G7522" s="7">
        <v>0</v>
      </c>
      <c r="H7522" s="7">
        <v>0</v>
      </c>
      <c r="I7522" s="7">
        <v>530</v>
      </c>
      <c r="J7522" s="7">
        <v>0</v>
      </c>
      <c r="K7522" s="7">
        <v>530</v>
      </c>
      <c r="L7522" s="164">
        <v>1</v>
      </c>
      <c r="M7522" s="16">
        <v>0</v>
      </c>
      <c r="N7522" s="13">
        <v>46246</v>
      </c>
    </row>
    <row r="7523" spans="1:14" x14ac:dyDescent="0.15">
      <c r="A7523" s="163" t="s">
        <v>508</v>
      </c>
      <c r="B7523" s="164">
        <v>10370</v>
      </c>
      <c r="C7523" s="163" t="s">
        <v>9</v>
      </c>
      <c r="D7523" s="164">
        <v>1</v>
      </c>
      <c r="E7523" s="7">
        <v>310</v>
      </c>
      <c r="F7523" s="7">
        <v>0</v>
      </c>
      <c r="G7523" s="7">
        <v>0</v>
      </c>
      <c r="H7523" s="7">
        <v>26.63</v>
      </c>
      <c r="I7523" s="7">
        <v>283.37</v>
      </c>
      <c r="J7523" s="7">
        <v>0</v>
      </c>
      <c r="K7523" s="7">
        <v>283.37</v>
      </c>
      <c r="L7523" s="164">
        <v>1</v>
      </c>
      <c r="M7523" s="16">
        <v>0</v>
      </c>
      <c r="N7523" s="13">
        <v>46246</v>
      </c>
    </row>
    <row r="7524" spans="1:14" x14ac:dyDescent="0.15">
      <c r="A7524" s="163" t="s">
        <v>955</v>
      </c>
      <c r="B7524" s="164">
        <v>10749</v>
      </c>
      <c r="C7524" s="163" t="s">
        <v>948</v>
      </c>
      <c r="D7524" s="164">
        <v>1</v>
      </c>
      <c r="E7524" s="7">
        <v>179</v>
      </c>
      <c r="F7524" s="7">
        <v>0</v>
      </c>
      <c r="G7524" s="7">
        <v>0</v>
      </c>
      <c r="H7524" s="7">
        <v>15.38</v>
      </c>
      <c r="I7524" s="7">
        <v>163.62</v>
      </c>
      <c r="J7524" s="7">
        <v>0</v>
      </c>
      <c r="K7524" s="7">
        <v>163.62</v>
      </c>
      <c r="L7524" s="164">
        <v>1</v>
      </c>
      <c r="M7524" s="16">
        <v>0</v>
      </c>
      <c r="N7524" s="13">
        <v>46246</v>
      </c>
    </row>
    <row r="7525" spans="1:14" x14ac:dyDescent="0.15">
      <c r="A7525" s="163" t="s">
        <v>992</v>
      </c>
      <c r="B7525" s="164">
        <v>10925</v>
      </c>
      <c r="C7525" s="163" t="s">
        <v>948</v>
      </c>
      <c r="D7525" s="164">
        <v>1</v>
      </c>
      <c r="E7525" s="7">
        <v>149</v>
      </c>
      <c r="F7525" s="7">
        <v>0</v>
      </c>
      <c r="G7525" s="7">
        <v>0</v>
      </c>
      <c r="H7525" s="7">
        <v>0</v>
      </c>
      <c r="I7525" s="7">
        <v>149</v>
      </c>
      <c r="J7525" s="7">
        <v>0</v>
      </c>
      <c r="K7525" s="7">
        <v>149</v>
      </c>
      <c r="L7525" s="164">
        <v>1</v>
      </c>
      <c r="M7525" s="16">
        <v>0</v>
      </c>
      <c r="N7525" s="13">
        <v>46246</v>
      </c>
    </row>
    <row r="7526" spans="1:14" x14ac:dyDescent="0.15">
      <c r="A7526" s="163" t="s">
        <v>947</v>
      </c>
      <c r="B7526" s="164">
        <v>10923</v>
      </c>
      <c r="C7526" s="163" t="s">
        <v>948</v>
      </c>
      <c r="D7526" s="164">
        <v>1</v>
      </c>
      <c r="E7526" s="7">
        <v>159</v>
      </c>
      <c r="F7526" s="7">
        <v>0</v>
      </c>
      <c r="G7526" s="7">
        <v>0</v>
      </c>
      <c r="H7526" s="7">
        <v>13.45</v>
      </c>
      <c r="I7526" s="7">
        <v>145.55000000000001</v>
      </c>
      <c r="J7526" s="7">
        <v>0</v>
      </c>
      <c r="K7526" s="7">
        <v>145.55000000000001</v>
      </c>
      <c r="L7526" s="164">
        <v>1</v>
      </c>
      <c r="M7526" s="16">
        <v>0</v>
      </c>
      <c r="N7526" s="13">
        <v>46246</v>
      </c>
    </row>
    <row r="7527" spans="1:14" x14ac:dyDescent="0.15">
      <c r="A7527" s="163" t="s">
        <v>950</v>
      </c>
      <c r="B7527" s="164">
        <v>10746</v>
      </c>
      <c r="C7527" s="163" t="s">
        <v>948</v>
      </c>
      <c r="D7527" s="164">
        <v>1</v>
      </c>
      <c r="E7527" s="7">
        <v>209</v>
      </c>
      <c r="F7527" s="7">
        <v>0</v>
      </c>
      <c r="G7527" s="7">
        <v>0</v>
      </c>
      <c r="H7527" s="7">
        <v>0</v>
      </c>
      <c r="I7527" s="7">
        <v>209</v>
      </c>
      <c r="J7527" s="7">
        <v>0</v>
      </c>
      <c r="K7527" s="7">
        <v>209</v>
      </c>
      <c r="L7527" s="164">
        <v>1</v>
      </c>
      <c r="M7527" s="16">
        <v>0</v>
      </c>
      <c r="N7527" s="13">
        <v>46246</v>
      </c>
    </row>
    <row r="7528" spans="1:14" x14ac:dyDescent="0.15">
      <c r="A7528" s="163" t="s">
        <v>495</v>
      </c>
      <c r="B7528" s="164">
        <v>10354</v>
      </c>
      <c r="C7528" s="163" t="s">
        <v>19</v>
      </c>
      <c r="D7528" s="164">
        <v>2</v>
      </c>
      <c r="E7528" s="7">
        <v>700</v>
      </c>
      <c r="F7528" s="7">
        <v>0</v>
      </c>
      <c r="G7528" s="7">
        <v>0</v>
      </c>
      <c r="H7528" s="7">
        <v>30.07</v>
      </c>
      <c r="I7528" s="7">
        <v>669.93</v>
      </c>
      <c r="J7528" s="7">
        <v>0</v>
      </c>
      <c r="K7528" s="7">
        <v>669.93</v>
      </c>
      <c r="L7528" s="164">
        <v>1</v>
      </c>
      <c r="M7528" s="16">
        <v>0</v>
      </c>
      <c r="N7528" s="13">
        <v>46246</v>
      </c>
    </row>
    <row r="7529" spans="1:14" x14ac:dyDescent="0.15">
      <c r="A7529" s="163" t="s">
        <v>497</v>
      </c>
      <c r="B7529" s="164">
        <v>10359</v>
      </c>
      <c r="C7529" s="163" t="s">
        <v>19</v>
      </c>
      <c r="D7529" s="164">
        <v>2</v>
      </c>
      <c r="E7529" s="7">
        <v>770</v>
      </c>
      <c r="F7529" s="7">
        <v>0</v>
      </c>
      <c r="G7529" s="7">
        <v>0</v>
      </c>
      <c r="H7529" s="7">
        <v>32.58</v>
      </c>
      <c r="I7529" s="7">
        <v>737.42</v>
      </c>
      <c r="J7529" s="7">
        <v>0</v>
      </c>
      <c r="K7529" s="7">
        <v>737.42</v>
      </c>
      <c r="L7529" s="164">
        <v>1</v>
      </c>
      <c r="M7529" s="16">
        <v>0</v>
      </c>
      <c r="N7529" s="13">
        <v>46246</v>
      </c>
    </row>
    <row r="7530" spans="1:14" x14ac:dyDescent="0.15">
      <c r="A7530" s="163" t="s">
        <v>498</v>
      </c>
      <c r="B7530" s="164">
        <v>10356</v>
      </c>
      <c r="C7530" s="163" t="s">
        <v>19</v>
      </c>
      <c r="D7530" s="164">
        <v>2</v>
      </c>
      <c r="E7530" s="7">
        <v>720</v>
      </c>
      <c r="F7530" s="7">
        <v>0</v>
      </c>
      <c r="G7530" s="7">
        <v>0</v>
      </c>
      <c r="H7530" s="7">
        <v>30.92</v>
      </c>
      <c r="I7530" s="7">
        <v>689.08</v>
      </c>
      <c r="J7530" s="7">
        <v>0</v>
      </c>
      <c r="K7530" s="7">
        <v>689.08</v>
      </c>
      <c r="L7530" s="164">
        <v>1</v>
      </c>
      <c r="M7530" s="16">
        <v>0</v>
      </c>
      <c r="N7530" s="13">
        <v>46246</v>
      </c>
    </row>
    <row r="7531" spans="1:14" x14ac:dyDescent="0.15">
      <c r="A7531" s="163" t="s">
        <v>512</v>
      </c>
      <c r="B7531" s="164">
        <v>10427</v>
      </c>
      <c r="C7531" s="163" t="s">
        <v>12</v>
      </c>
      <c r="D7531" s="164">
        <v>1</v>
      </c>
      <c r="E7531" s="7">
        <v>389</v>
      </c>
      <c r="F7531" s="7">
        <v>0</v>
      </c>
      <c r="G7531" s="7">
        <v>0</v>
      </c>
      <c r="H7531" s="7">
        <v>0</v>
      </c>
      <c r="I7531" s="7">
        <v>389</v>
      </c>
      <c r="J7531" s="7">
        <v>0</v>
      </c>
      <c r="K7531" s="7">
        <v>389</v>
      </c>
      <c r="L7531" s="164">
        <v>1</v>
      </c>
      <c r="M7531" s="16">
        <v>0</v>
      </c>
      <c r="N7531" s="13">
        <v>46246</v>
      </c>
    </row>
    <row r="7532" spans="1:14" x14ac:dyDescent="0.15">
      <c r="A7532" s="163" t="s">
        <v>617</v>
      </c>
      <c r="B7532" s="164">
        <v>10428</v>
      </c>
      <c r="C7532" s="163" t="s">
        <v>12</v>
      </c>
      <c r="D7532" s="164">
        <v>1</v>
      </c>
      <c r="E7532" s="7">
        <v>379</v>
      </c>
      <c r="F7532" s="7">
        <v>0</v>
      </c>
      <c r="G7532" s="7">
        <v>0</v>
      </c>
      <c r="H7532" s="7">
        <v>0</v>
      </c>
      <c r="I7532" s="7">
        <v>379</v>
      </c>
      <c r="J7532" s="7">
        <v>0</v>
      </c>
      <c r="K7532" s="7">
        <v>379</v>
      </c>
      <c r="L7532" s="164">
        <v>1</v>
      </c>
      <c r="M7532" s="16">
        <v>0</v>
      </c>
      <c r="N7532" s="13">
        <v>46246</v>
      </c>
    </row>
    <row r="7533" spans="1:14" x14ac:dyDescent="0.15">
      <c r="A7533" s="163" t="s">
        <v>536</v>
      </c>
      <c r="B7533" s="164">
        <v>10402</v>
      </c>
      <c r="C7533" s="163" t="s">
        <v>35</v>
      </c>
      <c r="D7533" s="164">
        <v>1</v>
      </c>
      <c r="E7533" s="7">
        <v>285</v>
      </c>
      <c r="F7533" s="7">
        <v>0</v>
      </c>
      <c r="G7533" s="7">
        <v>0</v>
      </c>
      <c r="H7533" s="7">
        <v>0</v>
      </c>
      <c r="I7533" s="7">
        <v>285</v>
      </c>
      <c r="J7533" s="7">
        <v>0</v>
      </c>
      <c r="K7533" s="7">
        <v>285</v>
      </c>
      <c r="L7533" s="164">
        <v>1</v>
      </c>
      <c r="M7533" s="16">
        <v>0</v>
      </c>
      <c r="N7533" s="13">
        <v>46246</v>
      </c>
    </row>
    <row r="7534" spans="1:14" x14ac:dyDescent="0.15">
      <c r="A7534" s="163" t="s">
        <v>388</v>
      </c>
      <c r="B7534" s="164">
        <v>10187</v>
      </c>
      <c r="C7534" s="163" t="s">
        <v>98</v>
      </c>
      <c r="D7534" s="164">
        <v>1</v>
      </c>
      <c r="E7534" s="7">
        <v>280</v>
      </c>
      <c r="F7534" s="7">
        <v>0</v>
      </c>
      <c r="G7534" s="7">
        <v>0</v>
      </c>
      <c r="H7534" s="7">
        <v>0</v>
      </c>
      <c r="I7534" s="7">
        <v>280</v>
      </c>
      <c r="J7534" s="7">
        <v>0</v>
      </c>
      <c r="K7534" s="7">
        <v>280</v>
      </c>
      <c r="L7534" s="164">
        <v>1</v>
      </c>
      <c r="M7534" s="16">
        <v>0</v>
      </c>
      <c r="N7534" s="13">
        <v>46246</v>
      </c>
    </row>
    <row r="7535" spans="1:14" x14ac:dyDescent="0.15">
      <c r="A7535" s="163" t="s">
        <v>611</v>
      </c>
      <c r="B7535" s="164">
        <v>10455</v>
      </c>
      <c r="C7535" s="163" t="s">
        <v>38</v>
      </c>
      <c r="D7535" s="164">
        <v>1</v>
      </c>
      <c r="E7535" s="7">
        <v>465</v>
      </c>
      <c r="F7535" s="7">
        <v>0</v>
      </c>
      <c r="G7535" s="7">
        <v>0</v>
      </c>
      <c r="H7535" s="7">
        <v>0</v>
      </c>
      <c r="I7535" s="7">
        <v>465</v>
      </c>
      <c r="J7535" s="7">
        <v>0</v>
      </c>
      <c r="K7535" s="7">
        <v>465</v>
      </c>
      <c r="L7535" s="164">
        <v>1</v>
      </c>
      <c r="M7535" s="16">
        <v>0</v>
      </c>
      <c r="N7535" s="13">
        <v>46247</v>
      </c>
    </row>
    <row r="7536" spans="1:14" x14ac:dyDescent="0.15">
      <c r="A7536" s="163" t="s">
        <v>1015</v>
      </c>
      <c r="B7536" s="164">
        <v>10574</v>
      </c>
      <c r="C7536" s="163" t="s">
        <v>399</v>
      </c>
      <c r="D7536" s="164">
        <v>1</v>
      </c>
      <c r="E7536" s="7">
        <v>0</v>
      </c>
      <c r="F7536" s="7">
        <v>0</v>
      </c>
      <c r="G7536" s="7">
        <v>0</v>
      </c>
      <c r="H7536" s="7">
        <v>0</v>
      </c>
      <c r="I7536" s="7">
        <v>0</v>
      </c>
      <c r="J7536" s="7">
        <v>0</v>
      </c>
      <c r="K7536" s="7">
        <v>0</v>
      </c>
      <c r="L7536" s="164">
        <v>0</v>
      </c>
      <c r="M7536" s="16">
        <v>0</v>
      </c>
      <c r="N7536" s="13">
        <v>46247</v>
      </c>
    </row>
    <row r="7537" spans="1:14" x14ac:dyDescent="0.15">
      <c r="A7537" s="163" t="s">
        <v>601</v>
      </c>
      <c r="B7537" s="164">
        <v>10167</v>
      </c>
      <c r="C7537" s="163" t="s">
        <v>519</v>
      </c>
      <c r="D7537" s="164">
        <v>1</v>
      </c>
      <c r="E7537" s="7">
        <v>350</v>
      </c>
      <c r="F7537" s="7">
        <v>0</v>
      </c>
      <c r="G7537" s="7">
        <v>0</v>
      </c>
      <c r="H7537" s="7">
        <v>0</v>
      </c>
      <c r="I7537" s="7">
        <v>350</v>
      </c>
      <c r="J7537" s="7">
        <v>0</v>
      </c>
      <c r="K7537" s="7">
        <v>350</v>
      </c>
      <c r="L7537" s="164">
        <v>1</v>
      </c>
      <c r="M7537" s="16">
        <v>0</v>
      </c>
      <c r="N7537" s="13">
        <v>46247</v>
      </c>
    </row>
    <row r="7538" spans="1:14" x14ac:dyDescent="0.15">
      <c r="A7538" s="163" t="s">
        <v>538</v>
      </c>
      <c r="B7538" s="164">
        <v>10645</v>
      </c>
      <c r="C7538" s="163" t="s">
        <v>519</v>
      </c>
      <c r="D7538" s="164">
        <v>1</v>
      </c>
      <c r="E7538" s="7">
        <v>350</v>
      </c>
      <c r="F7538" s="7">
        <v>0</v>
      </c>
      <c r="G7538" s="7">
        <v>0</v>
      </c>
      <c r="H7538" s="7">
        <v>0</v>
      </c>
      <c r="I7538" s="7">
        <v>350</v>
      </c>
      <c r="J7538" s="7">
        <v>0</v>
      </c>
      <c r="K7538" s="7">
        <v>350</v>
      </c>
      <c r="L7538" s="164">
        <v>1</v>
      </c>
      <c r="M7538" s="16">
        <v>0</v>
      </c>
      <c r="N7538" s="13">
        <v>46247</v>
      </c>
    </row>
    <row r="7539" spans="1:14" x14ac:dyDescent="0.15">
      <c r="A7539" s="163" t="s">
        <v>668</v>
      </c>
      <c r="B7539" s="164">
        <v>10137</v>
      </c>
      <c r="C7539" s="163" t="s">
        <v>519</v>
      </c>
      <c r="D7539" s="164">
        <v>1</v>
      </c>
      <c r="E7539" s="7">
        <v>385</v>
      </c>
      <c r="F7539" s="7">
        <v>0</v>
      </c>
      <c r="G7539" s="7">
        <v>0</v>
      </c>
      <c r="H7539" s="7">
        <v>0</v>
      </c>
      <c r="I7539" s="7">
        <v>385</v>
      </c>
      <c r="J7539" s="7">
        <v>0</v>
      </c>
      <c r="K7539" s="7">
        <v>385</v>
      </c>
      <c r="L7539" s="164">
        <v>1</v>
      </c>
      <c r="M7539" s="16">
        <v>0</v>
      </c>
      <c r="N7539" s="13">
        <v>46247</v>
      </c>
    </row>
    <row r="7540" spans="1:14" x14ac:dyDescent="0.15">
      <c r="A7540" s="163" t="s">
        <v>521</v>
      </c>
      <c r="B7540" s="164">
        <v>10095</v>
      </c>
      <c r="C7540" s="163" t="s">
        <v>483</v>
      </c>
      <c r="D7540" s="164">
        <v>1</v>
      </c>
      <c r="E7540" s="7">
        <v>270</v>
      </c>
      <c r="F7540" s="7">
        <v>0</v>
      </c>
      <c r="G7540" s="7">
        <v>0</v>
      </c>
      <c r="H7540" s="7">
        <v>0</v>
      </c>
      <c r="I7540" s="7">
        <v>270</v>
      </c>
      <c r="J7540" s="7">
        <v>0</v>
      </c>
      <c r="K7540" s="7">
        <v>270</v>
      </c>
      <c r="L7540" s="164">
        <v>1</v>
      </c>
      <c r="M7540" s="16">
        <v>0</v>
      </c>
      <c r="N7540" s="13">
        <v>46247</v>
      </c>
    </row>
    <row r="7541" spans="1:14" x14ac:dyDescent="0.15">
      <c r="A7541" s="163" t="s">
        <v>522</v>
      </c>
      <c r="B7541" s="164">
        <v>10055</v>
      </c>
      <c r="C7541" s="163" t="s">
        <v>481</v>
      </c>
      <c r="D7541" s="164">
        <v>1</v>
      </c>
      <c r="E7541" s="7">
        <v>275</v>
      </c>
      <c r="F7541" s="7">
        <v>0</v>
      </c>
      <c r="G7541" s="7">
        <v>0</v>
      </c>
      <c r="H7541" s="7">
        <v>0</v>
      </c>
      <c r="I7541" s="7">
        <v>275</v>
      </c>
      <c r="J7541" s="7">
        <v>0</v>
      </c>
      <c r="K7541" s="7">
        <v>275</v>
      </c>
      <c r="L7541" s="164">
        <v>1</v>
      </c>
      <c r="M7541" s="16">
        <v>0</v>
      </c>
      <c r="N7541" s="13">
        <v>46247</v>
      </c>
    </row>
    <row r="7542" spans="1:14" x14ac:dyDescent="0.15">
      <c r="A7542" s="163" t="s">
        <v>561</v>
      </c>
      <c r="B7542" s="164">
        <v>10088</v>
      </c>
      <c r="C7542" s="163" t="s">
        <v>481</v>
      </c>
      <c r="D7542" s="164">
        <v>1</v>
      </c>
      <c r="E7542" s="7">
        <v>275</v>
      </c>
      <c r="F7542" s="7">
        <v>0</v>
      </c>
      <c r="G7542" s="7">
        <v>0</v>
      </c>
      <c r="H7542" s="7">
        <v>0</v>
      </c>
      <c r="I7542" s="7">
        <v>275</v>
      </c>
      <c r="J7542" s="7">
        <v>0</v>
      </c>
      <c r="K7542" s="7">
        <v>275</v>
      </c>
      <c r="L7542" s="164">
        <v>1</v>
      </c>
      <c r="M7542" s="16">
        <v>0</v>
      </c>
      <c r="N7542" s="13">
        <v>46247</v>
      </c>
    </row>
    <row r="7543" spans="1:14" x14ac:dyDescent="0.15">
      <c r="A7543" s="163" t="s">
        <v>523</v>
      </c>
      <c r="B7543" s="164">
        <v>10446</v>
      </c>
      <c r="C7543" s="163" t="s">
        <v>99</v>
      </c>
      <c r="D7543" s="164">
        <v>1</v>
      </c>
      <c r="E7543" s="7">
        <v>210</v>
      </c>
      <c r="F7543" s="7">
        <v>0</v>
      </c>
      <c r="G7543" s="7">
        <v>0</v>
      </c>
      <c r="H7543" s="7">
        <v>0</v>
      </c>
      <c r="I7543" s="7">
        <v>210</v>
      </c>
      <c r="J7543" s="7">
        <v>0</v>
      </c>
      <c r="K7543" s="7">
        <v>210</v>
      </c>
      <c r="L7543" s="164">
        <v>1</v>
      </c>
      <c r="M7543" s="16">
        <v>0</v>
      </c>
      <c r="N7543" s="13">
        <v>46247</v>
      </c>
    </row>
    <row r="7544" spans="1:14" x14ac:dyDescent="0.15">
      <c r="A7544" s="163" t="s">
        <v>488</v>
      </c>
      <c r="B7544" s="164">
        <v>10440</v>
      </c>
      <c r="C7544" s="163" t="s">
        <v>99</v>
      </c>
      <c r="D7544" s="164">
        <v>1</v>
      </c>
      <c r="E7544" s="7">
        <v>88</v>
      </c>
      <c r="F7544" s="7">
        <v>0</v>
      </c>
      <c r="G7544" s="7">
        <v>0</v>
      </c>
      <c r="H7544" s="7">
        <v>0</v>
      </c>
      <c r="I7544" s="7">
        <v>88</v>
      </c>
      <c r="J7544" s="7">
        <v>0</v>
      </c>
      <c r="K7544" s="7">
        <v>88</v>
      </c>
      <c r="L7544" s="164">
        <v>1</v>
      </c>
      <c r="M7544" s="16">
        <v>0</v>
      </c>
      <c r="N7544" s="13">
        <v>46247</v>
      </c>
    </row>
    <row r="7545" spans="1:14" x14ac:dyDescent="0.15">
      <c r="A7545" s="163" t="s">
        <v>585</v>
      </c>
      <c r="B7545" s="164">
        <v>10441</v>
      </c>
      <c r="C7545" s="163" t="s">
        <v>99</v>
      </c>
      <c r="D7545" s="164">
        <v>1</v>
      </c>
      <c r="E7545" s="7">
        <v>250</v>
      </c>
      <c r="F7545" s="7">
        <v>0</v>
      </c>
      <c r="G7545" s="7">
        <v>0</v>
      </c>
      <c r="H7545" s="7">
        <v>0</v>
      </c>
      <c r="I7545" s="7">
        <v>250</v>
      </c>
      <c r="J7545" s="7">
        <v>0</v>
      </c>
      <c r="K7545" s="7">
        <v>250</v>
      </c>
      <c r="L7545" s="164">
        <v>1</v>
      </c>
      <c r="M7545" s="16">
        <v>0</v>
      </c>
      <c r="N7545" s="13">
        <v>46247</v>
      </c>
    </row>
    <row r="7546" spans="1:14" x14ac:dyDescent="0.15">
      <c r="A7546" s="163" t="s">
        <v>988</v>
      </c>
      <c r="B7546" s="164">
        <v>10715</v>
      </c>
      <c r="C7546" s="163" t="s">
        <v>99</v>
      </c>
      <c r="D7546" s="164">
        <v>1</v>
      </c>
      <c r="E7546" s="7">
        <v>155</v>
      </c>
      <c r="F7546" s="7">
        <v>0</v>
      </c>
      <c r="G7546" s="7">
        <v>0</v>
      </c>
      <c r="H7546" s="7">
        <v>0</v>
      </c>
      <c r="I7546" s="7">
        <v>155</v>
      </c>
      <c r="J7546" s="7">
        <v>0</v>
      </c>
      <c r="K7546" s="7">
        <v>155</v>
      </c>
      <c r="L7546" s="164">
        <v>1</v>
      </c>
      <c r="M7546" s="16">
        <v>0</v>
      </c>
      <c r="N7546" s="13">
        <v>46247</v>
      </c>
    </row>
    <row r="7547" spans="1:14" x14ac:dyDescent="0.15">
      <c r="A7547" s="163" t="s">
        <v>505</v>
      </c>
      <c r="B7547" s="164">
        <v>10470</v>
      </c>
      <c r="C7547" s="163" t="s">
        <v>5</v>
      </c>
      <c r="D7547" s="164">
        <v>2</v>
      </c>
      <c r="E7547" s="7">
        <v>550</v>
      </c>
      <c r="F7547" s="7">
        <v>0</v>
      </c>
      <c r="G7547" s="7">
        <v>0</v>
      </c>
      <c r="H7547" s="7">
        <v>0</v>
      </c>
      <c r="I7547" s="7">
        <v>550</v>
      </c>
      <c r="J7547" s="7">
        <v>0</v>
      </c>
      <c r="K7547" s="7">
        <v>550</v>
      </c>
      <c r="L7547" s="164">
        <v>1</v>
      </c>
      <c r="M7547" s="16">
        <v>0</v>
      </c>
      <c r="N7547" s="13">
        <v>46247</v>
      </c>
    </row>
    <row r="7548" spans="1:14" x14ac:dyDescent="0.15">
      <c r="A7548" s="163" t="s">
        <v>543</v>
      </c>
      <c r="B7548" s="164">
        <v>10222</v>
      </c>
      <c r="C7548" s="163" t="s">
        <v>491</v>
      </c>
      <c r="D7548" s="164">
        <v>1</v>
      </c>
      <c r="E7548" s="7">
        <v>255</v>
      </c>
      <c r="F7548" s="7">
        <v>0</v>
      </c>
      <c r="G7548" s="7">
        <v>0</v>
      </c>
      <c r="H7548" s="7">
        <v>0</v>
      </c>
      <c r="I7548" s="7">
        <v>255</v>
      </c>
      <c r="J7548" s="7">
        <v>0</v>
      </c>
      <c r="K7548" s="7">
        <v>255</v>
      </c>
      <c r="L7548" s="164">
        <v>1</v>
      </c>
      <c r="M7548" s="16">
        <v>0</v>
      </c>
      <c r="N7548" s="13">
        <v>46247</v>
      </c>
    </row>
    <row r="7549" spans="1:14" x14ac:dyDescent="0.15">
      <c r="A7549" s="163" t="s">
        <v>492</v>
      </c>
      <c r="B7549" s="164">
        <v>10216</v>
      </c>
      <c r="C7549" s="163" t="s">
        <v>491</v>
      </c>
      <c r="D7549" s="164">
        <v>1</v>
      </c>
      <c r="E7549" s="7">
        <v>280</v>
      </c>
      <c r="F7549" s="7">
        <v>0</v>
      </c>
      <c r="G7549" s="7">
        <v>0</v>
      </c>
      <c r="H7549" s="7">
        <v>0</v>
      </c>
      <c r="I7549" s="7">
        <v>280</v>
      </c>
      <c r="J7549" s="7">
        <v>0</v>
      </c>
      <c r="K7549" s="7">
        <v>280</v>
      </c>
      <c r="L7549" s="164">
        <v>1</v>
      </c>
      <c r="M7549" s="16">
        <v>0</v>
      </c>
      <c r="N7549" s="13">
        <v>46247</v>
      </c>
    </row>
    <row r="7550" spans="1:14" x14ac:dyDescent="0.15">
      <c r="A7550" s="163" t="s">
        <v>597</v>
      </c>
      <c r="B7550" s="164">
        <v>10215</v>
      </c>
      <c r="C7550" s="163" t="s">
        <v>491</v>
      </c>
      <c r="D7550" s="164">
        <v>1</v>
      </c>
      <c r="E7550" s="7">
        <v>255</v>
      </c>
      <c r="F7550" s="7">
        <v>0</v>
      </c>
      <c r="G7550" s="7">
        <v>0</v>
      </c>
      <c r="H7550" s="7">
        <v>0</v>
      </c>
      <c r="I7550" s="7">
        <v>255</v>
      </c>
      <c r="J7550" s="7">
        <v>0</v>
      </c>
      <c r="K7550" s="7">
        <v>255</v>
      </c>
      <c r="L7550" s="164">
        <v>1</v>
      </c>
      <c r="M7550" s="16">
        <v>0</v>
      </c>
      <c r="N7550" s="13">
        <v>46247</v>
      </c>
    </row>
    <row r="7551" spans="1:14" x14ac:dyDescent="0.15">
      <c r="A7551" s="163" t="s">
        <v>493</v>
      </c>
      <c r="B7551" s="164">
        <v>10264</v>
      </c>
      <c r="C7551" s="163" t="s">
        <v>9</v>
      </c>
      <c r="D7551" s="164">
        <v>1</v>
      </c>
      <c r="E7551" s="7">
        <v>190</v>
      </c>
      <c r="F7551" s="7">
        <v>0</v>
      </c>
      <c r="G7551" s="7">
        <v>0</v>
      </c>
      <c r="H7551" s="7">
        <v>19</v>
      </c>
      <c r="I7551" s="7">
        <v>171</v>
      </c>
      <c r="J7551" s="7">
        <v>0</v>
      </c>
      <c r="K7551" s="7">
        <v>171</v>
      </c>
      <c r="L7551" s="164">
        <v>1</v>
      </c>
      <c r="M7551" s="16">
        <v>0</v>
      </c>
      <c r="N7551" s="13">
        <v>46247</v>
      </c>
    </row>
    <row r="7552" spans="1:14" x14ac:dyDescent="0.15">
      <c r="A7552" s="163" t="s">
        <v>527</v>
      </c>
      <c r="B7552" s="164">
        <v>10382</v>
      </c>
      <c r="C7552" s="163" t="s">
        <v>9</v>
      </c>
      <c r="D7552" s="164">
        <v>1</v>
      </c>
      <c r="E7552" s="7">
        <v>235</v>
      </c>
      <c r="F7552" s="7">
        <v>0</v>
      </c>
      <c r="G7552" s="7">
        <v>0</v>
      </c>
      <c r="H7552" s="7">
        <v>23.5</v>
      </c>
      <c r="I7552" s="7">
        <v>211.5</v>
      </c>
      <c r="J7552" s="7">
        <v>0</v>
      </c>
      <c r="K7552" s="7">
        <v>211.5</v>
      </c>
      <c r="L7552" s="164">
        <v>1</v>
      </c>
      <c r="M7552" s="16">
        <v>0</v>
      </c>
      <c r="N7552" s="13">
        <v>46247</v>
      </c>
    </row>
    <row r="7553" spans="1:14" x14ac:dyDescent="0.15">
      <c r="A7553" s="163" t="s">
        <v>652</v>
      </c>
      <c r="B7553" s="164">
        <v>10007</v>
      </c>
      <c r="C7553" s="163" t="s">
        <v>9</v>
      </c>
      <c r="D7553" s="164">
        <v>1</v>
      </c>
      <c r="E7553" s="7">
        <v>275</v>
      </c>
      <c r="F7553" s="7">
        <v>0</v>
      </c>
      <c r="G7553" s="7">
        <v>0</v>
      </c>
      <c r="H7553" s="7">
        <v>55</v>
      </c>
      <c r="I7553" s="7">
        <v>220</v>
      </c>
      <c r="J7553" s="7">
        <v>0</v>
      </c>
      <c r="K7553" s="7">
        <v>220</v>
      </c>
      <c r="L7553" s="164">
        <v>1</v>
      </c>
      <c r="M7553" s="16">
        <v>0</v>
      </c>
      <c r="N7553" s="13">
        <v>46247</v>
      </c>
    </row>
    <row r="7554" spans="1:14" x14ac:dyDescent="0.15">
      <c r="A7554" s="163" t="s">
        <v>603</v>
      </c>
      <c r="B7554" s="164">
        <v>10660</v>
      </c>
      <c r="C7554" s="163" t="s">
        <v>9</v>
      </c>
      <c r="D7554" s="164">
        <v>1</v>
      </c>
      <c r="E7554" s="7">
        <v>265</v>
      </c>
      <c r="F7554" s="7">
        <v>0</v>
      </c>
      <c r="G7554" s="7">
        <v>0</v>
      </c>
      <c r="H7554" s="7">
        <v>26.5</v>
      </c>
      <c r="I7554" s="7">
        <v>238.5</v>
      </c>
      <c r="J7554" s="7">
        <v>0</v>
      </c>
      <c r="K7554" s="7">
        <v>238.5</v>
      </c>
      <c r="L7554" s="164">
        <v>1</v>
      </c>
      <c r="M7554" s="16">
        <v>0</v>
      </c>
      <c r="N7554" s="13">
        <v>46247</v>
      </c>
    </row>
    <row r="7555" spans="1:14" x14ac:dyDescent="0.15">
      <c r="A7555" s="163" t="s">
        <v>595</v>
      </c>
      <c r="B7555" s="164">
        <v>10367</v>
      </c>
      <c r="C7555" s="163" t="s">
        <v>9</v>
      </c>
      <c r="D7555" s="164">
        <v>1</v>
      </c>
      <c r="E7555" s="7">
        <v>330</v>
      </c>
      <c r="F7555" s="7">
        <v>0</v>
      </c>
      <c r="G7555" s="7">
        <v>0</v>
      </c>
      <c r="H7555" s="7">
        <v>0</v>
      </c>
      <c r="I7555" s="7">
        <v>330</v>
      </c>
      <c r="J7555" s="7">
        <v>0</v>
      </c>
      <c r="K7555" s="7">
        <v>330</v>
      </c>
      <c r="L7555" s="164">
        <v>1</v>
      </c>
      <c r="M7555" s="16">
        <v>0</v>
      </c>
      <c r="N7555" s="13">
        <v>46247</v>
      </c>
    </row>
    <row r="7556" spans="1:14" x14ac:dyDescent="0.15">
      <c r="A7556" s="163" t="s">
        <v>955</v>
      </c>
      <c r="B7556" s="164">
        <v>10749</v>
      </c>
      <c r="C7556" s="163" t="s">
        <v>948</v>
      </c>
      <c r="D7556" s="164">
        <v>2</v>
      </c>
      <c r="E7556" s="7">
        <v>358</v>
      </c>
      <c r="F7556" s="7">
        <v>0</v>
      </c>
      <c r="G7556" s="7">
        <v>0</v>
      </c>
      <c r="H7556" s="7">
        <v>0</v>
      </c>
      <c r="I7556" s="7">
        <v>358</v>
      </c>
      <c r="J7556" s="7">
        <v>0</v>
      </c>
      <c r="K7556" s="7">
        <v>358</v>
      </c>
      <c r="L7556" s="164">
        <v>1</v>
      </c>
      <c r="M7556" s="16">
        <v>0</v>
      </c>
      <c r="N7556" s="13">
        <v>46247</v>
      </c>
    </row>
    <row r="7557" spans="1:14" x14ac:dyDescent="0.15">
      <c r="A7557" s="163" t="s">
        <v>949</v>
      </c>
      <c r="B7557" s="164">
        <v>10633</v>
      </c>
      <c r="C7557" s="163" t="s">
        <v>948</v>
      </c>
      <c r="D7557" s="164">
        <v>1</v>
      </c>
      <c r="E7557" s="7">
        <v>159</v>
      </c>
      <c r="F7557" s="7">
        <v>0</v>
      </c>
      <c r="G7557" s="7">
        <v>0</v>
      </c>
      <c r="H7557" s="7">
        <v>0</v>
      </c>
      <c r="I7557" s="7">
        <v>159</v>
      </c>
      <c r="J7557" s="7">
        <v>0</v>
      </c>
      <c r="K7557" s="7">
        <v>159</v>
      </c>
      <c r="L7557" s="164">
        <v>1</v>
      </c>
      <c r="M7557" s="16">
        <v>0</v>
      </c>
      <c r="N7557" s="13">
        <v>46247</v>
      </c>
    </row>
    <row r="7558" spans="1:14" x14ac:dyDescent="0.15">
      <c r="A7558" s="163" t="s">
        <v>950</v>
      </c>
      <c r="B7558" s="164">
        <v>10746</v>
      </c>
      <c r="C7558" s="163" t="s">
        <v>948</v>
      </c>
      <c r="D7558" s="164">
        <v>1</v>
      </c>
      <c r="E7558" s="7">
        <v>209</v>
      </c>
      <c r="F7558" s="7">
        <v>0</v>
      </c>
      <c r="G7558" s="7">
        <v>0</v>
      </c>
      <c r="H7558" s="7">
        <v>0</v>
      </c>
      <c r="I7558" s="7">
        <v>209</v>
      </c>
      <c r="J7558" s="7">
        <v>0</v>
      </c>
      <c r="K7558" s="7">
        <v>209</v>
      </c>
      <c r="L7558" s="164">
        <v>1</v>
      </c>
      <c r="M7558" s="16">
        <v>0</v>
      </c>
      <c r="N7558" s="13">
        <v>46247</v>
      </c>
    </row>
    <row r="7559" spans="1:14" x14ac:dyDescent="0.15">
      <c r="A7559" s="163" t="s">
        <v>951</v>
      </c>
      <c r="B7559" s="164">
        <v>10754</v>
      </c>
      <c r="C7559" s="163" t="s">
        <v>948</v>
      </c>
      <c r="D7559" s="164">
        <v>1</v>
      </c>
      <c r="E7559" s="7">
        <v>209</v>
      </c>
      <c r="F7559" s="7">
        <v>0</v>
      </c>
      <c r="G7559" s="7">
        <v>0</v>
      </c>
      <c r="H7559" s="7">
        <v>0</v>
      </c>
      <c r="I7559" s="7">
        <v>209</v>
      </c>
      <c r="J7559" s="7">
        <v>0</v>
      </c>
      <c r="K7559" s="7">
        <v>209</v>
      </c>
      <c r="L7559" s="164">
        <v>1</v>
      </c>
      <c r="M7559" s="16">
        <v>0</v>
      </c>
      <c r="N7559" s="13">
        <v>46247</v>
      </c>
    </row>
    <row r="7560" spans="1:14" x14ac:dyDescent="0.15">
      <c r="A7560" s="163" t="s">
        <v>651</v>
      </c>
      <c r="B7560" s="164">
        <v>10355</v>
      </c>
      <c r="C7560" s="163" t="s">
        <v>19</v>
      </c>
      <c r="D7560" s="164">
        <v>1</v>
      </c>
      <c r="E7560" s="7">
        <v>350</v>
      </c>
      <c r="F7560" s="7">
        <v>0</v>
      </c>
      <c r="G7560" s="7">
        <v>0</v>
      </c>
      <c r="H7560" s="7">
        <v>0</v>
      </c>
      <c r="I7560" s="7">
        <v>350</v>
      </c>
      <c r="J7560" s="7">
        <v>0</v>
      </c>
      <c r="K7560" s="7">
        <v>350</v>
      </c>
      <c r="L7560" s="164">
        <v>1</v>
      </c>
      <c r="M7560" s="16">
        <v>0</v>
      </c>
      <c r="N7560" s="13">
        <v>46247</v>
      </c>
    </row>
    <row r="7561" spans="1:14" x14ac:dyDescent="0.15">
      <c r="A7561" s="163" t="s">
        <v>510</v>
      </c>
      <c r="B7561" s="164">
        <v>10043</v>
      </c>
      <c r="C7561" s="163" t="s">
        <v>19</v>
      </c>
      <c r="D7561" s="164">
        <v>1</v>
      </c>
      <c r="E7561" s="7">
        <v>310</v>
      </c>
      <c r="F7561" s="7">
        <v>0</v>
      </c>
      <c r="G7561" s="7">
        <v>0</v>
      </c>
      <c r="H7561" s="7">
        <v>0</v>
      </c>
      <c r="I7561" s="7">
        <v>310</v>
      </c>
      <c r="J7561" s="7">
        <v>0</v>
      </c>
      <c r="K7561" s="7">
        <v>310</v>
      </c>
      <c r="L7561" s="164">
        <v>1</v>
      </c>
      <c r="M7561" s="16">
        <v>0</v>
      </c>
      <c r="N7561" s="13">
        <v>46247</v>
      </c>
    </row>
    <row r="7562" spans="1:14" x14ac:dyDescent="0.15">
      <c r="A7562" s="163" t="s">
        <v>497</v>
      </c>
      <c r="B7562" s="164">
        <v>10359</v>
      </c>
      <c r="C7562" s="163" t="s">
        <v>19</v>
      </c>
      <c r="D7562" s="164">
        <v>2</v>
      </c>
      <c r="E7562" s="7">
        <v>770</v>
      </c>
      <c r="F7562" s="7">
        <v>0</v>
      </c>
      <c r="G7562" s="7">
        <v>0</v>
      </c>
      <c r="H7562" s="7">
        <v>0</v>
      </c>
      <c r="I7562" s="7">
        <v>770</v>
      </c>
      <c r="J7562" s="7">
        <v>0</v>
      </c>
      <c r="K7562" s="7">
        <v>770</v>
      </c>
      <c r="L7562" s="164">
        <v>1</v>
      </c>
      <c r="M7562" s="16">
        <v>0</v>
      </c>
      <c r="N7562" s="13">
        <v>46247</v>
      </c>
    </row>
    <row r="7563" spans="1:14" x14ac:dyDescent="0.15">
      <c r="A7563" s="163" t="s">
        <v>498</v>
      </c>
      <c r="B7563" s="164">
        <v>10356</v>
      </c>
      <c r="C7563" s="163" t="s">
        <v>19</v>
      </c>
      <c r="D7563" s="164">
        <v>6</v>
      </c>
      <c r="E7563" s="7">
        <v>2160</v>
      </c>
      <c r="F7563" s="7">
        <v>0</v>
      </c>
      <c r="G7563" s="7">
        <v>0</v>
      </c>
      <c r="H7563" s="7">
        <v>144</v>
      </c>
      <c r="I7563" s="7">
        <v>2016</v>
      </c>
      <c r="J7563" s="7">
        <v>0</v>
      </c>
      <c r="K7563" s="7">
        <v>2016</v>
      </c>
      <c r="L7563" s="164">
        <v>1</v>
      </c>
      <c r="M7563" s="16">
        <v>0</v>
      </c>
      <c r="N7563" s="13">
        <v>46247</v>
      </c>
    </row>
    <row r="7564" spans="1:14" x14ac:dyDescent="0.15">
      <c r="A7564" s="163" t="s">
        <v>1016</v>
      </c>
      <c r="B7564" s="164">
        <v>10517</v>
      </c>
      <c r="C7564" s="163" t="s">
        <v>79</v>
      </c>
      <c r="D7564" s="164">
        <v>1</v>
      </c>
      <c r="E7564" s="7">
        <v>525</v>
      </c>
      <c r="F7564" s="7">
        <v>0</v>
      </c>
      <c r="G7564" s="7">
        <v>0</v>
      </c>
      <c r="H7564" s="7">
        <v>0</v>
      </c>
      <c r="I7564" s="7">
        <v>525</v>
      </c>
      <c r="J7564" s="7">
        <v>0</v>
      </c>
      <c r="K7564" s="7">
        <v>525</v>
      </c>
      <c r="L7564" s="164">
        <v>1</v>
      </c>
      <c r="M7564" s="16">
        <v>0</v>
      </c>
      <c r="N7564" s="13">
        <v>46247</v>
      </c>
    </row>
    <row r="7565" spans="1:14" x14ac:dyDescent="0.15">
      <c r="A7565" s="163" t="s">
        <v>1017</v>
      </c>
      <c r="B7565" s="164">
        <v>10571</v>
      </c>
      <c r="C7565" s="163" t="s">
        <v>399</v>
      </c>
      <c r="D7565" s="164">
        <v>1</v>
      </c>
      <c r="E7565" s="7">
        <v>0</v>
      </c>
      <c r="F7565" s="7">
        <v>0</v>
      </c>
      <c r="G7565" s="7">
        <v>0</v>
      </c>
      <c r="H7565" s="7">
        <v>0</v>
      </c>
      <c r="I7565" s="7">
        <v>0</v>
      </c>
      <c r="J7565" s="7">
        <v>0</v>
      </c>
      <c r="K7565" s="7">
        <v>0</v>
      </c>
      <c r="L7565" s="164">
        <v>0</v>
      </c>
      <c r="M7565" s="16">
        <v>0</v>
      </c>
      <c r="N7565" s="13">
        <v>46247</v>
      </c>
    </row>
    <row r="7566" spans="1:14" x14ac:dyDescent="0.15">
      <c r="A7566" s="163" t="s">
        <v>105</v>
      </c>
      <c r="B7566" s="164">
        <v>10875</v>
      </c>
      <c r="C7566" s="163" t="s">
        <v>948</v>
      </c>
      <c r="D7566" s="164">
        <v>2</v>
      </c>
      <c r="E7566" s="7">
        <v>578</v>
      </c>
      <c r="F7566" s="7">
        <v>0</v>
      </c>
      <c r="G7566" s="7">
        <v>0</v>
      </c>
      <c r="H7566" s="7">
        <v>0</v>
      </c>
      <c r="I7566" s="7">
        <v>578</v>
      </c>
      <c r="J7566" s="7">
        <v>0</v>
      </c>
      <c r="K7566" s="7">
        <v>578</v>
      </c>
      <c r="L7566" s="164">
        <v>1</v>
      </c>
      <c r="M7566" s="16">
        <v>0</v>
      </c>
      <c r="N7566" s="13">
        <v>46247</v>
      </c>
    </row>
    <row r="7567" spans="1:14" x14ac:dyDescent="0.15">
      <c r="A7567" s="163" t="s">
        <v>636</v>
      </c>
      <c r="B7567" s="164">
        <v>10549</v>
      </c>
      <c r="C7567" s="163" t="s">
        <v>399</v>
      </c>
      <c r="D7567" s="164">
        <v>2</v>
      </c>
      <c r="E7567" s="7">
        <v>0</v>
      </c>
      <c r="F7567" s="7">
        <v>0</v>
      </c>
      <c r="G7567" s="7">
        <v>0</v>
      </c>
      <c r="H7567" s="7">
        <v>0</v>
      </c>
      <c r="I7567" s="7">
        <v>0</v>
      </c>
      <c r="J7567" s="7">
        <v>0</v>
      </c>
      <c r="K7567" s="7">
        <v>0</v>
      </c>
      <c r="L7567" s="164">
        <v>0</v>
      </c>
      <c r="M7567" s="16">
        <v>0</v>
      </c>
      <c r="N7567" s="13">
        <v>46247</v>
      </c>
    </row>
    <row r="7568" spans="1:14" x14ac:dyDescent="0.15">
      <c r="A7568" s="163" t="s">
        <v>813</v>
      </c>
      <c r="B7568" s="164">
        <v>10559</v>
      </c>
      <c r="C7568" s="163" t="s">
        <v>399</v>
      </c>
      <c r="D7568" s="164">
        <v>1</v>
      </c>
      <c r="E7568" s="7">
        <v>0</v>
      </c>
      <c r="F7568" s="7">
        <v>0</v>
      </c>
      <c r="G7568" s="7">
        <v>0</v>
      </c>
      <c r="H7568" s="7">
        <v>0</v>
      </c>
      <c r="I7568" s="7">
        <v>0</v>
      </c>
      <c r="J7568" s="7">
        <v>0</v>
      </c>
      <c r="K7568" s="7">
        <v>0</v>
      </c>
      <c r="L7568" s="164">
        <v>0</v>
      </c>
      <c r="M7568" s="16">
        <v>0</v>
      </c>
      <c r="N7568" s="13">
        <v>46247</v>
      </c>
    </row>
    <row r="7569" spans="1:14" x14ac:dyDescent="0.15">
      <c r="A7569" s="163" t="s">
        <v>957</v>
      </c>
      <c r="B7569" s="164">
        <v>10494</v>
      </c>
      <c r="C7569" s="163" t="s">
        <v>38</v>
      </c>
      <c r="D7569" s="164">
        <v>1</v>
      </c>
      <c r="E7569" s="7">
        <v>38</v>
      </c>
      <c r="F7569" s="7">
        <v>0</v>
      </c>
      <c r="G7569" s="7">
        <v>0</v>
      </c>
      <c r="H7569" s="7">
        <v>0</v>
      </c>
      <c r="I7569" s="7">
        <v>38</v>
      </c>
      <c r="J7569" s="7">
        <v>0</v>
      </c>
      <c r="K7569" s="7">
        <v>38</v>
      </c>
      <c r="L7569" s="164">
        <v>1</v>
      </c>
      <c r="M7569" s="16">
        <v>0</v>
      </c>
      <c r="N7569" s="13">
        <v>46248</v>
      </c>
    </row>
    <row r="7570" spans="1:14" x14ac:dyDescent="0.15">
      <c r="A7570" s="163" t="s">
        <v>517</v>
      </c>
      <c r="B7570" s="164">
        <v>10070</v>
      </c>
      <c r="C7570" s="163" t="s">
        <v>481</v>
      </c>
      <c r="D7570" s="164">
        <v>1</v>
      </c>
      <c r="E7570" s="7">
        <v>275</v>
      </c>
      <c r="F7570" s="7">
        <v>0</v>
      </c>
      <c r="G7570" s="7">
        <v>0</v>
      </c>
      <c r="H7570" s="7">
        <v>0</v>
      </c>
      <c r="I7570" s="7">
        <v>275</v>
      </c>
      <c r="J7570" s="7">
        <v>0</v>
      </c>
      <c r="K7570" s="7">
        <v>275</v>
      </c>
      <c r="L7570" s="164">
        <v>1</v>
      </c>
      <c r="M7570" s="16">
        <v>0</v>
      </c>
      <c r="N7570" s="13">
        <v>46248</v>
      </c>
    </row>
    <row r="7571" spans="1:14" x14ac:dyDescent="0.15">
      <c r="A7571" s="163" t="s">
        <v>946</v>
      </c>
      <c r="B7571" s="164">
        <v>10067</v>
      </c>
      <c r="C7571" s="163" t="s">
        <v>481</v>
      </c>
      <c r="D7571" s="164">
        <v>1</v>
      </c>
      <c r="E7571" s="7">
        <v>275</v>
      </c>
      <c r="F7571" s="7">
        <v>0</v>
      </c>
      <c r="G7571" s="7">
        <v>0</v>
      </c>
      <c r="H7571" s="7">
        <v>0</v>
      </c>
      <c r="I7571" s="7">
        <v>275</v>
      </c>
      <c r="J7571" s="7">
        <v>0</v>
      </c>
      <c r="K7571" s="7">
        <v>275</v>
      </c>
      <c r="L7571" s="164">
        <v>1</v>
      </c>
      <c r="M7571" s="16">
        <v>0</v>
      </c>
      <c r="N7571" s="13">
        <v>46248</v>
      </c>
    </row>
    <row r="7572" spans="1:14" x14ac:dyDescent="0.15">
      <c r="A7572" s="163" t="s">
        <v>538</v>
      </c>
      <c r="B7572" s="164">
        <v>10143</v>
      </c>
      <c r="C7572" s="163" t="s">
        <v>462</v>
      </c>
      <c r="D7572" s="164">
        <v>1</v>
      </c>
      <c r="E7572" s="7">
        <v>415</v>
      </c>
      <c r="F7572" s="7">
        <v>0</v>
      </c>
      <c r="G7572" s="7">
        <v>0</v>
      </c>
      <c r="H7572" s="7">
        <v>0</v>
      </c>
      <c r="I7572" s="7">
        <v>415</v>
      </c>
      <c r="J7572" s="7">
        <v>0</v>
      </c>
      <c r="K7572" s="7">
        <v>415</v>
      </c>
      <c r="L7572" s="164">
        <v>1</v>
      </c>
      <c r="M7572" s="16">
        <v>0</v>
      </c>
      <c r="N7572" s="13">
        <v>46248</v>
      </c>
    </row>
    <row r="7573" spans="1:14" x14ac:dyDescent="0.15">
      <c r="A7573" s="163" t="s">
        <v>503</v>
      </c>
      <c r="B7573" s="164">
        <v>10044</v>
      </c>
      <c r="C7573" s="163" t="s">
        <v>481</v>
      </c>
      <c r="D7573" s="164">
        <v>1</v>
      </c>
      <c r="E7573" s="7">
        <v>275</v>
      </c>
      <c r="F7573" s="7">
        <v>0</v>
      </c>
      <c r="G7573" s="7">
        <v>0</v>
      </c>
      <c r="H7573" s="7">
        <v>0</v>
      </c>
      <c r="I7573" s="7">
        <v>275</v>
      </c>
      <c r="J7573" s="7">
        <v>0</v>
      </c>
      <c r="K7573" s="7">
        <v>275</v>
      </c>
      <c r="L7573" s="164">
        <v>1</v>
      </c>
      <c r="M7573" s="16">
        <v>0</v>
      </c>
      <c r="N7573" s="13">
        <v>46248</v>
      </c>
    </row>
    <row r="7574" spans="1:14" x14ac:dyDescent="0.15">
      <c r="A7574" s="163" t="s">
        <v>656</v>
      </c>
      <c r="B7574" s="164">
        <v>10652</v>
      </c>
      <c r="C7574" s="163" t="s">
        <v>483</v>
      </c>
      <c r="D7574" s="164">
        <v>1</v>
      </c>
      <c r="E7574" s="7">
        <v>315</v>
      </c>
      <c r="F7574" s="7">
        <v>0</v>
      </c>
      <c r="G7574" s="7">
        <v>0</v>
      </c>
      <c r="H7574" s="7">
        <v>0</v>
      </c>
      <c r="I7574" s="7">
        <v>315</v>
      </c>
      <c r="J7574" s="7">
        <v>0</v>
      </c>
      <c r="K7574" s="7">
        <v>315</v>
      </c>
      <c r="L7574" s="164">
        <v>1</v>
      </c>
      <c r="M7574" s="16">
        <v>0</v>
      </c>
      <c r="N7574" s="13">
        <v>46248</v>
      </c>
    </row>
    <row r="7575" spans="1:14" x14ac:dyDescent="0.15">
      <c r="A7575" s="163" t="s">
        <v>482</v>
      </c>
      <c r="B7575" s="164">
        <v>10109</v>
      </c>
      <c r="C7575" s="163" t="s">
        <v>483</v>
      </c>
      <c r="D7575" s="164">
        <v>4</v>
      </c>
      <c r="E7575" s="7">
        <v>1100</v>
      </c>
      <c r="F7575" s="7">
        <v>0</v>
      </c>
      <c r="G7575" s="7">
        <v>0</v>
      </c>
      <c r="H7575" s="7">
        <v>54.33</v>
      </c>
      <c r="I7575" s="7">
        <v>1045.67</v>
      </c>
      <c r="J7575" s="7">
        <v>0</v>
      </c>
      <c r="K7575" s="7">
        <v>1045.67</v>
      </c>
      <c r="L7575" s="164">
        <v>1</v>
      </c>
      <c r="M7575" s="16">
        <v>0</v>
      </c>
      <c r="N7575" s="13">
        <v>46248</v>
      </c>
    </row>
    <row r="7576" spans="1:14" x14ac:dyDescent="0.15">
      <c r="A7576" s="163" t="s">
        <v>668</v>
      </c>
      <c r="B7576" s="164">
        <v>10137</v>
      </c>
      <c r="C7576" s="163" t="s">
        <v>519</v>
      </c>
      <c r="D7576" s="164">
        <v>1</v>
      </c>
      <c r="E7576" s="7">
        <v>385</v>
      </c>
      <c r="F7576" s="7">
        <v>0</v>
      </c>
      <c r="G7576" s="7">
        <v>0</v>
      </c>
      <c r="H7576" s="7">
        <v>14.32</v>
      </c>
      <c r="I7576" s="7">
        <v>370.68</v>
      </c>
      <c r="J7576" s="7">
        <v>0</v>
      </c>
      <c r="K7576" s="7">
        <v>370.68</v>
      </c>
      <c r="L7576" s="164">
        <v>1</v>
      </c>
      <c r="M7576" s="16">
        <v>0</v>
      </c>
      <c r="N7576" s="13">
        <v>46248</v>
      </c>
    </row>
    <row r="7577" spans="1:14" x14ac:dyDescent="0.15">
      <c r="A7577" s="163" t="s">
        <v>799</v>
      </c>
      <c r="B7577" s="164">
        <v>10444</v>
      </c>
      <c r="C7577" s="163" t="s">
        <v>99</v>
      </c>
      <c r="D7577" s="164">
        <v>1</v>
      </c>
      <c r="E7577" s="7">
        <v>75</v>
      </c>
      <c r="F7577" s="7">
        <v>0</v>
      </c>
      <c r="G7577" s="7">
        <v>0</v>
      </c>
      <c r="H7577" s="7">
        <v>0</v>
      </c>
      <c r="I7577" s="7">
        <v>75</v>
      </c>
      <c r="J7577" s="7">
        <v>0</v>
      </c>
      <c r="K7577" s="7">
        <v>75</v>
      </c>
      <c r="L7577" s="164">
        <v>1</v>
      </c>
      <c r="M7577" s="16">
        <v>0</v>
      </c>
      <c r="N7577" s="13">
        <v>46248</v>
      </c>
    </row>
    <row r="7578" spans="1:14" x14ac:dyDescent="0.15">
      <c r="A7578" s="163" t="s">
        <v>523</v>
      </c>
      <c r="B7578" s="164">
        <v>10446</v>
      </c>
      <c r="C7578" s="163" t="s">
        <v>99</v>
      </c>
      <c r="D7578" s="164">
        <v>1</v>
      </c>
      <c r="E7578" s="7">
        <v>210</v>
      </c>
      <c r="F7578" s="7">
        <v>0</v>
      </c>
      <c r="G7578" s="7">
        <v>0</v>
      </c>
      <c r="H7578" s="7">
        <v>0</v>
      </c>
      <c r="I7578" s="7">
        <v>210</v>
      </c>
      <c r="J7578" s="7">
        <v>0</v>
      </c>
      <c r="K7578" s="7">
        <v>210</v>
      </c>
      <c r="L7578" s="164">
        <v>1</v>
      </c>
      <c r="M7578" s="16">
        <v>0</v>
      </c>
      <c r="N7578" s="13">
        <v>46248</v>
      </c>
    </row>
    <row r="7579" spans="1:14" x14ac:dyDescent="0.15">
      <c r="A7579" s="163" t="s">
        <v>488</v>
      </c>
      <c r="B7579" s="164">
        <v>10440</v>
      </c>
      <c r="C7579" s="163" t="s">
        <v>99</v>
      </c>
      <c r="D7579" s="164">
        <v>2</v>
      </c>
      <c r="E7579" s="7">
        <v>176</v>
      </c>
      <c r="F7579" s="7">
        <v>0</v>
      </c>
      <c r="G7579" s="7">
        <v>0</v>
      </c>
      <c r="H7579" s="7">
        <v>0</v>
      </c>
      <c r="I7579" s="7">
        <v>176</v>
      </c>
      <c r="J7579" s="7">
        <v>0</v>
      </c>
      <c r="K7579" s="7">
        <v>176</v>
      </c>
      <c r="L7579" s="164">
        <v>1</v>
      </c>
      <c r="M7579" s="16">
        <v>0</v>
      </c>
      <c r="N7579" s="13">
        <v>46248</v>
      </c>
    </row>
    <row r="7580" spans="1:14" x14ac:dyDescent="0.15">
      <c r="A7580" s="163" t="s">
        <v>489</v>
      </c>
      <c r="B7580" s="164">
        <v>10445</v>
      </c>
      <c r="C7580" s="163" t="s">
        <v>99</v>
      </c>
      <c r="D7580" s="164">
        <v>1</v>
      </c>
      <c r="E7580" s="7">
        <v>210</v>
      </c>
      <c r="F7580" s="7">
        <v>0</v>
      </c>
      <c r="G7580" s="7">
        <v>0</v>
      </c>
      <c r="H7580" s="7">
        <v>0</v>
      </c>
      <c r="I7580" s="7">
        <v>210</v>
      </c>
      <c r="J7580" s="7">
        <v>0</v>
      </c>
      <c r="K7580" s="7">
        <v>210</v>
      </c>
      <c r="L7580" s="164">
        <v>1</v>
      </c>
      <c r="M7580" s="16">
        <v>0</v>
      </c>
      <c r="N7580" s="13">
        <v>46248</v>
      </c>
    </row>
    <row r="7581" spans="1:14" x14ac:dyDescent="0.15">
      <c r="A7581" s="163" t="s">
        <v>988</v>
      </c>
      <c r="B7581" s="164">
        <v>10715</v>
      </c>
      <c r="C7581" s="163" t="s">
        <v>99</v>
      </c>
      <c r="D7581" s="164">
        <v>1</v>
      </c>
      <c r="E7581" s="7">
        <v>155</v>
      </c>
      <c r="F7581" s="7">
        <v>0</v>
      </c>
      <c r="G7581" s="7">
        <v>0</v>
      </c>
      <c r="H7581" s="7">
        <v>0</v>
      </c>
      <c r="I7581" s="7">
        <v>155</v>
      </c>
      <c r="J7581" s="7">
        <v>0</v>
      </c>
      <c r="K7581" s="7">
        <v>155</v>
      </c>
      <c r="L7581" s="164">
        <v>1</v>
      </c>
      <c r="M7581" s="16">
        <v>0</v>
      </c>
      <c r="N7581" s="13">
        <v>46248</v>
      </c>
    </row>
    <row r="7582" spans="1:14" x14ac:dyDescent="0.15">
      <c r="A7582" s="163" t="s">
        <v>542</v>
      </c>
      <c r="B7582" s="164">
        <v>10436</v>
      </c>
      <c r="C7582" s="163" t="s">
        <v>99</v>
      </c>
      <c r="D7582" s="164">
        <v>1</v>
      </c>
      <c r="E7582" s="7">
        <v>45</v>
      </c>
      <c r="F7582" s="7">
        <v>0</v>
      </c>
      <c r="G7582" s="7">
        <v>0</v>
      </c>
      <c r="H7582" s="7">
        <v>0</v>
      </c>
      <c r="I7582" s="7">
        <v>45</v>
      </c>
      <c r="J7582" s="7">
        <v>0</v>
      </c>
      <c r="K7582" s="7">
        <v>45</v>
      </c>
      <c r="L7582" s="164">
        <v>1</v>
      </c>
      <c r="M7582" s="16">
        <v>0</v>
      </c>
      <c r="N7582" s="13">
        <v>46248</v>
      </c>
    </row>
    <row r="7583" spans="1:14" x14ac:dyDescent="0.15">
      <c r="A7583" s="163" t="s">
        <v>551</v>
      </c>
      <c r="B7583" s="164">
        <v>10437</v>
      </c>
      <c r="C7583" s="163" t="s">
        <v>99</v>
      </c>
      <c r="D7583" s="164">
        <v>1</v>
      </c>
      <c r="E7583" s="7">
        <v>110</v>
      </c>
      <c r="F7583" s="7">
        <v>0</v>
      </c>
      <c r="G7583" s="7">
        <v>0</v>
      </c>
      <c r="H7583" s="7">
        <v>0</v>
      </c>
      <c r="I7583" s="7">
        <v>110</v>
      </c>
      <c r="J7583" s="7">
        <v>0</v>
      </c>
      <c r="K7583" s="7">
        <v>110</v>
      </c>
      <c r="L7583" s="164">
        <v>1</v>
      </c>
      <c r="M7583" s="16">
        <v>0</v>
      </c>
      <c r="N7583" s="13">
        <v>46248</v>
      </c>
    </row>
    <row r="7584" spans="1:14" x14ac:dyDescent="0.15">
      <c r="A7584" s="163" t="s">
        <v>830</v>
      </c>
      <c r="B7584" s="164">
        <v>10042</v>
      </c>
      <c r="C7584" s="163" t="s">
        <v>99</v>
      </c>
      <c r="D7584" s="164">
        <v>1</v>
      </c>
      <c r="E7584" s="7">
        <v>145</v>
      </c>
      <c r="F7584" s="7">
        <v>0</v>
      </c>
      <c r="G7584" s="7">
        <v>0</v>
      </c>
      <c r="H7584" s="7">
        <v>13.29</v>
      </c>
      <c r="I7584" s="7">
        <v>131.71</v>
      </c>
      <c r="J7584" s="7">
        <v>0</v>
      </c>
      <c r="K7584" s="7">
        <v>131.71</v>
      </c>
      <c r="L7584" s="164">
        <v>1</v>
      </c>
      <c r="M7584" s="16">
        <v>0</v>
      </c>
      <c r="N7584" s="13">
        <v>46248</v>
      </c>
    </row>
    <row r="7585" spans="1:14" x14ac:dyDescent="0.15">
      <c r="A7585" s="163" t="s">
        <v>505</v>
      </c>
      <c r="B7585" s="164">
        <v>10470</v>
      </c>
      <c r="C7585" s="163" t="s">
        <v>5</v>
      </c>
      <c r="D7585" s="164">
        <v>1</v>
      </c>
      <c r="E7585" s="7">
        <v>275</v>
      </c>
      <c r="F7585" s="7">
        <v>0</v>
      </c>
      <c r="G7585" s="7">
        <v>0</v>
      </c>
      <c r="H7585" s="7">
        <v>0</v>
      </c>
      <c r="I7585" s="7">
        <v>275</v>
      </c>
      <c r="J7585" s="7">
        <v>0</v>
      </c>
      <c r="K7585" s="7">
        <v>275</v>
      </c>
      <c r="L7585" s="164">
        <v>1</v>
      </c>
      <c r="M7585" s="16">
        <v>0</v>
      </c>
      <c r="N7585" s="13">
        <v>46248</v>
      </c>
    </row>
    <row r="7586" spans="1:14" x14ac:dyDescent="0.15">
      <c r="A7586" s="163" t="s">
        <v>552</v>
      </c>
      <c r="B7586" s="164">
        <v>10211</v>
      </c>
      <c r="C7586" s="163" t="s">
        <v>491</v>
      </c>
      <c r="D7586" s="164">
        <v>1</v>
      </c>
      <c r="E7586" s="7">
        <v>285</v>
      </c>
      <c r="F7586" s="7">
        <v>0</v>
      </c>
      <c r="G7586" s="7">
        <v>0</v>
      </c>
      <c r="H7586" s="7">
        <v>14</v>
      </c>
      <c r="I7586" s="7">
        <v>271</v>
      </c>
      <c r="J7586" s="7">
        <v>0</v>
      </c>
      <c r="K7586" s="7">
        <v>271</v>
      </c>
      <c r="L7586" s="164">
        <v>1</v>
      </c>
      <c r="M7586" s="16">
        <v>0</v>
      </c>
      <c r="N7586" s="13">
        <v>46248</v>
      </c>
    </row>
    <row r="7587" spans="1:14" x14ac:dyDescent="0.15">
      <c r="A7587" s="163" t="s">
        <v>586</v>
      </c>
      <c r="B7587" s="164">
        <v>10213</v>
      </c>
      <c r="C7587" s="163" t="s">
        <v>491</v>
      </c>
      <c r="D7587" s="164">
        <v>1</v>
      </c>
      <c r="E7587" s="7">
        <v>265</v>
      </c>
      <c r="F7587" s="7">
        <v>0</v>
      </c>
      <c r="G7587" s="7">
        <v>0</v>
      </c>
      <c r="H7587" s="7">
        <v>0</v>
      </c>
      <c r="I7587" s="7">
        <v>265</v>
      </c>
      <c r="J7587" s="7">
        <v>0</v>
      </c>
      <c r="K7587" s="7">
        <v>265</v>
      </c>
      <c r="L7587" s="164">
        <v>1</v>
      </c>
      <c r="M7587" s="16">
        <v>0</v>
      </c>
      <c r="N7587" s="13">
        <v>46248</v>
      </c>
    </row>
    <row r="7588" spans="1:14" x14ac:dyDescent="0.15">
      <c r="A7588" s="163" t="s">
        <v>562</v>
      </c>
      <c r="B7588" s="164">
        <v>10218</v>
      </c>
      <c r="C7588" s="163" t="s">
        <v>491</v>
      </c>
      <c r="D7588" s="164">
        <v>1</v>
      </c>
      <c r="E7588" s="7">
        <v>280</v>
      </c>
      <c r="F7588" s="7">
        <v>0</v>
      </c>
      <c r="G7588" s="7">
        <v>0</v>
      </c>
      <c r="H7588" s="7">
        <v>13.75</v>
      </c>
      <c r="I7588" s="7">
        <v>266.25</v>
      </c>
      <c r="J7588" s="7">
        <v>0</v>
      </c>
      <c r="K7588" s="7">
        <v>266.25</v>
      </c>
      <c r="L7588" s="164">
        <v>1</v>
      </c>
      <c r="M7588" s="16">
        <v>0</v>
      </c>
      <c r="N7588" s="13">
        <v>46248</v>
      </c>
    </row>
    <row r="7589" spans="1:14" x14ac:dyDescent="0.15">
      <c r="A7589" s="163" t="s">
        <v>490</v>
      </c>
      <c r="B7589" s="164">
        <v>10223</v>
      </c>
      <c r="C7589" s="163" t="s">
        <v>491</v>
      </c>
      <c r="D7589" s="164">
        <v>2</v>
      </c>
      <c r="E7589" s="7">
        <v>620</v>
      </c>
      <c r="F7589" s="7">
        <v>0</v>
      </c>
      <c r="G7589" s="7">
        <v>0</v>
      </c>
      <c r="H7589" s="7">
        <v>28.42</v>
      </c>
      <c r="I7589" s="7">
        <v>591.58000000000004</v>
      </c>
      <c r="J7589" s="7">
        <v>0</v>
      </c>
      <c r="K7589" s="7">
        <v>591.58000000000004</v>
      </c>
      <c r="L7589" s="164">
        <v>1</v>
      </c>
      <c r="M7589" s="16">
        <v>0</v>
      </c>
      <c r="N7589" s="13">
        <v>46248</v>
      </c>
    </row>
    <row r="7590" spans="1:14" x14ac:dyDescent="0.15">
      <c r="A7590" s="163" t="s">
        <v>647</v>
      </c>
      <c r="B7590" s="164">
        <v>10224</v>
      </c>
      <c r="C7590" s="163" t="s">
        <v>491</v>
      </c>
      <c r="D7590" s="164">
        <v>1</v>
      </c>
      <c r="E7590" s="7">
        <v>285</v>
      </c>
      <c r="F7590" s="7">
        <v>0</v>
      </c>
      <c r="G7590" s="7">
        <v>0</v>
      </c>
      <c r="H7590" s="7">
        <v>10.6</v>
      </c>
      <c r="I7590" s="7">
        <v>274.39999999999998</v>
      </c>
      <c r="J7590" s="7">
        <v>0</v>
      </c>
      <c r="K7590" s="7">
        <v>274.39999999999998</v>
      </c>
      <c r="L7590" s="164">
        <v>1</v>
      </c>
      <c r="M7590" s="16">
        <v>0</v>
      </c>
      <c r="N7590" s="13">
        <v>46248</v>
      </c>
    </row>
    <row r="7591" spans="1:14" x14ac:dyDescent="0.15">
      <c r="A7591" s="163" t="s">
        <v>492</v>
      </c>
      <c r="B7591" s="164">
        <v>10216</v>
      </c>
      <c r="C7591" s="163" t="s">
        <v>491</v>
      </c>
      <c r="D7591" s="164">
        <v>1</v>
      </c>
      <c r="E7591" s="7">
        <v>280</v>
      </c>
      <c r="F7591" s="7">
        <v>0</v>
      </c>
      <c r="G7591" s="7">
        <v>0</v>
      </c>
      <c r="H7591" s="7">
        <v>13.75</v>
      </c>
      <c r="I7591" s="7">
        <v>266.25</v>
      </c>
      <c r="J7591" s="7">
        <v>0</v>
      </c>
      <c r="K7591" s="7">
        <v>266.25</v>
      </c>
      <c r="L7591" s="164">
        <v>1</v>
      </c>
      <c r="M7591" s="16">
        <v>0</v>
      </c>
      <c r="N7591" s="13">
        <v>46248</v>
      </c>
    </row>
    <row r="7592" spans="1:14" x14ac:dyDescent="0.15">
      <c r="A7592" s="163" t="s">
        <v>597</v>
      </c>
      <c r="B7592" s="164">
        <v>10215</v>
      </c>
      <c r="C7592" s="163" t="s">
        <v>491</v>
      </c>
      <c r="D7592" s="164">
        <v>1</v>
      </c>
      <c r="E7592" s="7">
        <v>255</v>
      </c>
      <c r="F7592" s="7">
        <v>0</v>
      </c>
      <c r="G7592" s="7">
        <v>0</v>
      </c>
      <c r="H7592" s="7">
        <v>0</v>
      </c>
      <c r="I7592" s="7">
        <v>255</v>
      </c>
      <c r="J7592" s="7">
        <v>0</v>
      </c>
      <c r="K7592" s="7">
        <v>255</v>
      </c>
      <c r="L7592" s="164">
        <v>1</v>
      </c>
      <c r="M7592" s="16">
        <v>0</v>
      </c>
      <c r="N7592" s="13">
        <v>46248</v>
      </c>
    </row>
    <row r="7593" spans="1:14" x14ac:dyDescent="0.15">
      <c r="A7593" s="163" t="s">
        <v>752</v>
      </c>
      <c r="B7593" s="164">
        <v>10669</v>
      </c>
      <c r="C7593" s="163" t="s">
        <v>462</v>
      </c>
      <c r="D7593" s="164">
        <v>1</v>
      </c>
      <c r="E7593" s="7">
        <v>375</v>
      </c>
      <c r="F7593" s="7">
        <v>0</v>
      </c>
      <c r="G7593" s="7">
        <v>0</v>
      </c>
      <c r="H7593" s="7">
        <v>0</v>
      </c>
      <c r="I7593" s="7">
        <v>375</v>
      </c>
      <c r="J7593" s="7">
        <v>0</v>
      </c>
      <c r="K7593" s="7">
        <v>375</v>
      </c>
      <c r="L7593" s="164">
        <v>1</v>
      </c>
      <c r="M7593" s="16">
        <v>0</v>
      </c>
      <c r="N7593" s="13">
        <v>46248</v>
      </c>
    </row>
    <row r="7594" spans="1:14" x14ac:dyDescent="0.15">
      <c r="A7594" s="163" t="s">
        <v>493</v>
      </c>
      <c r="B7594" s="164">
        <v>10264</v>
      </c>
      <c r="C7594" s="163" t="s">
        <v>9</v>
      </c>
      <c r="D7594" s="164">
        <v>3</v>
      </c>
      <c r="E7594" s="7">
        <v>570</v>
      </c>
      <c r="F7594" s="7">
        <v>0</v>
      </c>
      <c r="G7594" s="7">
        <v>0</v>
      </c>
      <c r="H7594" s="7">
        <v>7.07</v>
      </c>
      <c r="I7594" s="7">
        <v>562.92999999999995</v>
      </c>
      <c r="J7594" s="7">
        <v>0</v>
      </c>
      <c r="K7594" s="7">
        <v>562.92999999999995</v>
      </c>
      <c r="L7594" s="164">
        <v>1</v>
      </c>
      <c r="M7594" s="16">
        <v>0</v>
      </c>
      <c r="N7594" s="13">
        <v>46248</v>
      </c>
    </row>
    <row r="7595" spans="1:14" x14ac:dyDescent="0.15">
      <c r="A7595" s="163" t="s">
        <v>494</v>
      </c>
      <c r="B7595" s="164">
        <v>10377</v>
      </c>
      <c r="C7595" s="163" t="s">
        <v>9</v>
      </c>
      <c r="D7595" s="164">
        <v>2</v>
      </c>
      <c r="E7595" s="7">
        <v>690</v>
      </c>
      <c r="F7595" s="7">
        <v>0</v>
      </c>
      <c r="G7595" s="7">
        <v>0</v>
      </c>
      <c r="H7595" s="7">
        <v>34.5</v>
      </c>
      <c r="I7595" s="7">
        <v>655.5</v>
      </c>
      <c r="J7595" s="7">
        <v>0</v>
      </c>
      <c r="K7595" s="7">
        <v>655.5</v>
      </c>
      <c r="L7595" s="164">
        <v>1</v>
      </c>
      <c r="M7595" s="16">
        <v>0</v>
      </c>
      <c r="N7595" s="13">
        <v>46248</v>
      </c>
    </row>
    <row r="7596" spans="1:14" x14ac:dyDescent="0.15">
      <c r="A7596" s="163" t="s">
        <v>526</v>
      </c>
      <c r="B7596" s="164">
        <v>10363</v>
      </c>
      <c r="C7596" s="163" t="s">
        <v>9</v>
      </c>
      <c r="D7596" s="164">
        <v>1</v>
      </c>
      <c r="E7596" s="7">
        <v>265</v>
      </c>
      <c r="F7596" s="7">
        <v>0</v>
      </c>
      <c r="G7596" s="7">
        <v>0</v>
      </c>
      <c r="H7596" s="7">
        <v>26.5</v>
      </c>
      <c r="I7596" s="7">
        <v>238.5</v>
      </c>
      <c r="J7596" s="7">
        <v>0</v>
      </c>
      <c r="K7596" s="7">
        <v>238.5</v>
      </c>
      <c r="L7596" s="164">
        <v>1</v>
      </c>
      <c r="M7596" s="16">
        <v>0</v>
      </c>
      <c r="N7596" s="13">
        <v>46248</v>
      </c>
    </row>
    <row r="7597" spans="1:14" x14ac:dyDescent="0.15">
      <c r="A7597" s="163" t="s">
        <v>527</v>
      </c>
      <c r="B7597" s="164">
        <v>10382</v>
      </c>
      <c r="C7597" s="163" t="s">
        <v>9</v>
      </c>
      <c r="D7597" s="164">
        <v>1</v>
      </c>
      <c r="E7597" s="7">
        <v>235</v>
      </c>
      <c r="F7597" s="7">
        <v>0</v>
      </c>
      <c r="G7597" s="7">
        <v>0</v>
      </c>
      <c r="H7597" s="7">
        <v>0</v>
      </c>
      <c r="I7597" s="7">
        <v>235</v>
      </c>
      <c r="J7597" s="7">
        <v>0</v>
      </c>
      <c r="K7597" s="7">
        <v>235</v>
      </c>
      <c r="L7597" s="164">
        <v>1</v>
      </c>
      <c r="M7597" s="16">
        <v>0</v>
      </c>
      <c r="N7597" s="13">
        <v>46248</v>
      </c>
    </row>
    <row r="7598" spans="1:14" x14ac:dyDescent="0.15">
      <c r="A7598" s="163" t="s">
        <v>509</v>
      </c>
      <c r="B7598" s="164">
        <v>10364</v>
      </c>
      <c r="C7598" s="163" t="s">
        <v>9</v>
      </c>
      <c r="D7598" s="164">
        <v>1</v>
      </c>
      <c r="E7598" s="7">
        <v>330</v>
      </c>
      <c r="F7598" s="7">
        <v>0</v>
      </c>
      <c r="G7598" s="7">
        <v>0</v>
      </c>
      <c r="H7598" s="7">
        <v>0</v>
      </c>
      <c r="I7598" s="7">
        <v>330</v>
      </c>
      <c r="J7598" s="7">
        <v>0</v>
      </c>
      <c r="K7598" s="7">
        <v>330</v>
      </c>
      <c r="L7598" s="164">
        <v>1</v>
      </c>
      <c r="M7598" s="16">
        <v>0</v>
      </c>
      <c r="N7598" s="13">
        <v>46248</v>
      </c>
    </row>
    <row r="7599" spans="1:14" x14ac:dyDescent="0.15">
      <c r="A7599" s="163" t="s">
        <v>802</v>
      </c>
      <c r="B7599" s="164">
        <v>10365</v>
      </c>
      <c r="C7599" s="163" t="s">
        <v>9</v>
      </c>
      <c r="D7599" s="164">
        <v>1</v>
      </c>
      <c r="E7599" s="7">
        <v>320</v>
      </c>
      <c r="F7599" s="7">
        <v>0</v>
      </c>
      <c r="G7599" s="7">
        <v>0</v>
      </c>
      <c r="H7599" s="7">
        <v>11.9</v>
      </c>
      <c r="I7599" s="7">
        <v>308.10000000000002</v>
      </c>
      <c r="J7599" s="7">
        <v>0</v>
      </c>
      <c r="K7599" s="7">
        <v>308.10000000000002</v>
      </c>
      <c r="L7599" s="164">
        <v>1</v>
      </c>
      <c r="M7599" s="16">
        <v>0</v>
      </c>
      <c r="N7599" s="13">
        <v>46248</v>
      </c>
    </row>
    <row r="7600" spans="1:14" x14ac:dyDescent="0.15">
      <c r="A7600" s="163" t="s">
        <v>603</v>
      </c>
      <c r="B7600" s="164">
        <v>10660</v>
      </c>
      <c r="C7600" s="163" t="s">
        <v>9</v>
      </c>
      <c r="D7600" s="164">
        <v>1</v>
      </c>
      <c r="E7600" s="7">
        <v>265</v>
      </c>
      <c r="F7600" s="7">
        <v>0</v>
      </c>
      <c r="G7600" s="7">
        <v>0</v>
      </c>
      <c r="H7600" s="7">
        <v>9.86</v>
      </c>
      <c r="I7600" s="7">
        <v>255.14</v>
      </c>
      <c r="J7600" s="7">
        <v>0</v>
      </c>
      <c r="K7600" s="7">
        <v>255.14</v>
      </c>
      <c r="L7600" s="164">
        <v>1</v>
      </c>
      <c r="M7600" s="16">
        <v>0</v>
      </c>
      <c r="N7600" s="13">
        <v>46248</v>
      </c>
    </row>
    <row r="7601" spans="1:14" x14ac:dyDescent="0.15">
      <c r="A7601" s="163" t="s">
        <v>595</v>
      </c>
      <c r="B7601" s="164">
        <v>10367</v>
      </c>
      <c r="C7601" s="163" t="s">
        <v>9</v>
      </c>
      <c r="D7601" s="164">
        <v>1</v>
      </c>
      <c r="E7601" s="7">
        <v>330</v>
      </c>
      <c r="F7601" s="7">
        <v>0</v>
      </c>
      <c r="G7601" s="7">
        <v>0</v>
      </c>
      <c r="H7601" s="7">
        <v>33</v>
      </c>
      <c r="I7601" s="7">
        <v>297</v>
      </c>
      <c r="J7601" s="7">
        <v>0</v>
      </c>
      <c r="K7601" s="7">
        <v>297</v>
      </c>
      <c r="L7601" s="164">
        <v>1</v>
      </c>
      <c r="M7601" s="16">
        <v>0</v>
      </c>
      <c r="N7601" s="13">
        <v>46248</v>
      </c>
    </row>
    <row r="7602" spans="1:14" x14ac:dyDescent="0.15">
      <c r="A7602" s="163" t="s">
        <v>955</v>
      </c>
      <c r="B7602" s="164">
        <v>10749</v>
      </c>
      <c r="C7602" s="163" t="s">
        <v>948</v>
      </c>
      <c r="D7602" s="164">
        <v>1</v>
      </c>
      <c r="E7602" s="7">
        <v>179</v>
      </c>
      <c r="F7602" s="7">
        <v>0</v>
      </c>
      <c r="G7602" s="7">
        <v>0</v>
      </c>
      <c r="H7602" s="7">
        <v>0</v>
      </c>
      <c r="I7602" s="7">
        <v>179</v>
      </c>
      <c r="J7602" s="7">
        <v>0</v>
      </c>
      <c r="K7602" s="7">
        <v>179</v>
      </c>
      <c r="L7602" s="164">
        <v>1</v>
      </c>
      <c r="M7602" s="16">
        <v>0</v>
      </c>
      <c r="N7602" s="13">
        <v>46248</v>
      </c>
    </row>
    <row r="7603" spans="1:14" x14ac:dyDescent="0.15">
      <c r="A7603" s="163" t="s">
        <v>684</v>
      </c>
      <c r="B7603" s="164">
        <v>10361</v>
      </c>
      <c r="C7603" s="163" t="s">
        <v>19</v>
      </c>
      <c r="D7603" s="164">
        <v>1</v>
      </c>
      <c r="E7603" s="7">
        <v>385</v>
      </c>
      <c r="F7603" s="7">
        <v>0</v>
      </c>
      <c r="G7603" s="7">
        <v>0</v>
      </c>
      <c r="H7603" s="7">
        <v>0</v>
      </c>
      <c r="I7603" s="7">
        <v>385</v>
      </c>
      <c r="J7603" s="7">
        <v>0</v>
      </c>
      <c r="K7603" s="7">
        <v>385</v>
      </c>
      <c r="L7603" s="164">
        <v>1</v>
      </c>
      <c r="M7603" s="16">
        <v>0</v>
      </c>
      <c r="N7603" s="13">
        <v>46248</v>
      </c>
    </row>
    <row r="7604" spans="1:14" x14ac:dyDescent="0.15">
      <c r="A7604" s="163" t="s">
        <v>495</v>
      </c>
      <c r="B7604" s="164">
        <v>10354</v>
      </c>
      <c r="C7604" s="163" t="s">
        <v>19</v>
      </c>
      <c r="D7604" s="164">
        <v>3</v>
      </c>
      <c r="E7604" s="7">
        <v>1050</v>
      </c>
      <c r="F7604" s="7">
        <v>0</v>
      </c>
      <c r="G7604" s="7">
        <v>0</v>
      </c>
      <c r="H7604" s="7">
        <v>13.02</v>
      </c>
      <c r="I7604" s="7">
        <v>1036.98</v>
      </c>
      <c r="J7604" s="7">
        <v>0</v>
      </c>
      <c r="K7604" s="7">
        <v>1036.98</v>
      </c>
      <c r="L7604" s="164">
        <v>1</v>
      </c>
      <c r="M7604" s="16">
        <v>0</v>
      </c>
      <c r="N7604" s="13">
        <v>46248</v>
      </c>
    </row>
    <row r="7605" spans="1:14" x14ac:dyDescent="0.15">
      <c r="A7605" s="163" t="s">
        <v>497</v>
      </c>
      <c r="B7605" s="164">
        <v>10359</v>
      </c>
      <c r="C7605" s="163" t="s">
        <v>19</v>
      </c>
      <c r="D7605" s="164">
        <v>3</v>
      </c>
      <c r="E7605" s="7">
        <v>1155</v>
      </c>
      <c r="F7605" s="7">
        <v>0</v>
      </c>
      <c r="G7605" s="7">
        <v>0</v>
      </c>
      <c r="H7605" s="7">
        <v>35.29</v>
      </c>
      <c r="I7605" s="7">
        <v>1119.71</v>
      </c>
      <c r="J7605" s="7">
        <v>0</v>
      </c>
      <c r="K7605" s="7">
        <v>1119.71</v>
      </c>
      <c r="L7605" s="164">
        <v>1</v>
      </c>
      <c r="M7605" s="16">
        <v>0</v>
      </c>
      <c r="N7605" s="13">
        <v>46248</v>
      </c>
    </row>
    <row r="7606" spans="1:14" x14ac:dyDescent="0.15">
      <c r="A7606" s="163" t="s">
        <v>811</v>
      </c>
      <c r="B7606" s="164">
        <v>10430</v>
      </c>
      <c r="C7606" s="163" t="s">
        <v>12</v>
      </c>
      <c r="D7606" s="164">
        <v>1</v>
      </c>
      <c r="E7606" s="7">
        <v>275</v>
      </c>
      <c r="F7606" s="7">
        <v>0</v>
      </c>
      <c r="G7606" s="7">
        <v>0</v>
      </c>
      <c r="H7606" s="7">
        <v>0</v>
      </c>
      <c r="I7606" s="7">
        <v>275</v>
      </c>
      <c r="J7606" s="7">
        <v>0</v>
      </c>
      <c r="K7606" s="7">
        <v>275</v>
      </c>
      <c r="L7606" s="164">
        <v>1</v>
      </c>
      <c r="M7606" s="16">
        <v>0</v>
      </c>
      <c r="N7606" s="13">
        <v>46248</v>
      </c>
    </row>
    <row r="7607" spans="1:14" x14ac:dyDescent="0.15">
      <c r="A7607" s="163" t="s">
        <v>1018</v>
      </c>
      <c r="B7607" s="164">
        <v>10702</v>
      </c>
      <c r="C7607" s="163" t="s">
        <v>462</v>
      </c>
      <c r="D7607" s="164">
        <v>1</v>
      </c>
      <c r="E7607" s="7">
        <v>280</v>
      </c>
      <c r="F7607" s="7">
        <v>0</v>
      </c>
      <c r="G7607" s="7">
        <v>0</v>
      </c>
      <c r="H7607" s="7">
        <v>0</v>
      </c>
      <c r="I7607" s="7">
        <v>280</v>
      </c>
      <c r="J7607" s="7">
        <v>0</v>
      </c>
      <c r="K7607" s="7">
        <v>280</v>
      </c>
      <c r="L7607" s="164">
        <v>1</v>
      </c>
      <c r="M7607" s="16">
        <v>0</v>
      </c>
      <c r="N7607" s="13">
        <v>46248</v>
      </c>
    </row>
    <row r="7608" spans="1:14" x14ac:dyDescent="0.15">
      <c r="A7608" s="163" t="s">
        <v>565</v>
      </c>
      <c r="B7608" s="164">
        <v>10403</v>
      </c>
      <c r="C7608" s="163" t="s">
        <v>35</v>
      </c>
      <c r="D7608" s="164">
        <v>2</v>
      </c>
      <c r="E7608" s="7">
        <v>690</v>
      </c>
      <c r="F7608" s="7">
        <v>0</v>
      </c>
      <c r="G7608" s="7">
        <v>0</v>
      </c>
      <c r="H7608" s="7">
        <v>38.4</v>
      </c>
      <c r="I7608" s="7">
        <v>651.6</v>
      </c>
      <c r="J7608" s="7">
        <v>0</v>
      </c>
      <c r="K7608" s="7">
        <v>651.6</v>
      </c>
      <c r="L7608" s="164">
        <v>1</v>
      </c>
      <c r="M7608" s="16">
        <v>0</v>
      </c>
      <c r="N7608" s="13">
        <v>46248</v>
      </c>
    </row>
    <row r="7609" spans="1:14" x14ac:dyDescent="0.15">
      <c r="A7609" s="163" t="s">
        <v>655</v>
      </c>
      <c r="B7609" s="164">
        <v>10030</v>
      </c>
      <c r="C7609" s="163" t="s">
        <v>0</v>
      </c>
      <c r="D7609" s="164">
        <v>1</v>
      </c>
      <c r="E7609" s="7">
        <v>725</v>
      </c>
      <c r="F7609" s="7">
        <v>0</v>
      </c>
      <c r="G7609" s="7">
        <v>0</v>
      </c>
      <c r="H7609" s="7">
        <v>0</v>
      </c>
      <c r="I7609" s="7">
        <v>725</v>
      </c>
      <c r="J7609" s="7">
        <v>0</v>
      </c>
      <c r="K7609" s="7">
        <v>725</v>
      </c>
      <c r="L7609" s="164">
        <v>1</v>
      </c>
      <c r="M7609" s="16">
        <v>0</v>
      </c>
      <c r="N7609" s="13">
        <v>46248</v>
      </c>
    </row>
    <row r="7610" spans="1:14" x14ac:dyDescent="0.15">
      <c r="A7610" s="163" t="s">
        <v>548</v>
      </c>
      <c r="B7610" s="164">
        <v>10031</v>
      </c>
      <c r="C7610" s="163" t="s">
        <v>0</v>
      </c>
      <c r="D7610" s="164">
        <v>1</v>
      </c>
      <c r="E7610" s="7">
        <v>725</v>
      </c>
      <c r="F7610" s="7">
        <v>0</v>
      </c>
      <c r="G7610" s="7">
        <v>0</v>
      </c>
      <c r="H7610" s="7">
        <v>0</v>
      </c>
      <c r="I7610" s="7">
        <v>725</v>
      </c>
      <c r="J7610" s="7">
        <v>0</v>
      </c>
      <c r="K7610" s="7">
        <v>725</v>
      </c>
      <c r="L7610" s="164">
        <v>1</v>
      </c>
      <c r="M7610" s="16">
        <v>0</v>
      </c>
      <c r="N7610" s="13">
        <v>46248</v>
      </c>
    </row>
    <row r="7611" spans="1:14" x14ac:dyDescent="0.15">
      <c r="A7611" s="163" t="s">
        <v>370</v>
      </c>
      <c r="B7611" s="164">
        <v>10175</v>
      </c>
      <c r="C7611" s="163" t="s">
        <v>462</v>
      </c>
      <c r="D7611" s="164">
        <v>1</v>
      </c>
      <c r="E7611" s="7">
        <v>225</v>
      </c>
      <c r="F7611" s="7">
        <v>0</v>
      </c>
      <c r="G7611" s="7">
        <v>0</v>
      </c>
      <c r="H7611" s="7">
        <v>0</v>
      </c>
      <c r="I7611" s="7">
        <v>225</v>
      </c>
      <c r="J7611" s="7">
        <v>0</v>
      </c>
      <c r="K7611" s="7">
        <v>225</v>
      </c>
      <c r="L7611" s="164">
        <v>1</v>
      </c>
      <c r="M7611" s="16">
        <v>0</v>
      </c>
      <c r="N7611" s="13">
        <v>46248</v>
      </c>
    </row>
    <row r="7612" spans="1:14" x14ac:dyDescent="0.15">
      <c r="A7612" s="163" t="s">
        <v>105</v>
      </c>
      <c r="B7612" s="164">
        <v>10875</v>
      </c>
      <c r="C7612" s="163" t="s">
        <v>948</v>
      </c>
      <c r="D7612" s="164">
        <v>1</v>
      </c>
      <c r="E7612" s="7">
        <v>289</v>
      </c>
      <c r="F7612" s="7">
        <v>0</v>
      </c>
      <c r="G7612" s="7">
        <v>0</v>
      </c>
      <c r="H7612" s="7">
        <v>0</v>
      </c>
      <c r="I7612" s="7">
        <v>289</v>
      </c>
      <c r="J7612" s="7">
        <v>0</v>
      </c>
      <c r="K7612" s="7">
        <v>289</v>
      </c>
      <c r="L7612" s="164">
        <v>1</v>
      </c>
      <c r="M7612" s="16">
        <v>0</v>
      </c>
      <c r="N7612" s="13">
        <v>46248</v>
      </c>
    </row>
    <row r="7613" spans="1:14" x14ac:dyDescent="0.15">
      <c r="A7613" s="163" t="s">
        <v>101</v>
      </c>
      <c r="B7613" s="164">
        <v>11234</v>
      </c>
      <c r="C7613" s="163" t="s">
        <v>462</v>
      </c>
      <c r="D7613" s="164">
        <v>1</v>
      </c>
      <c r="E7613" s="7">
        <v>425</v>
      </c>
      <c r="F7613" s="7">
        <v>0</v>
      </c>
      <c r="G7613" s="7">
        <v>0</v>
      </c>
      <c r="H7613" s="7">
        <v>0</v>
      </c>
      <c r="I7613" s="7">
        <v>425</v>
      </c>
      <c r="J7613" s="7">
        <v>0</v>
      </c>
      <c r="K7613" s="7">
        <v>425</v>
      </c>
      <c r="L7613" s="164">
        <v>1</v>
      </c>
      <c r="M7613" s="16">
        <v>0</v>
      </c>
      <c r="N7613" s="13">
        <v>46248</v>
      </c>
    </row>
    <row r="7614" spans="1:14" x14ac:dyDescent="0.15">
      <c r="A7614" s="163" t="s">
        <v>120</v>
      </c>
      <c r="B7614" s="164">
        <v>10560</v>
      </c>
      <c r="C7614" s="163" t="s">
        <v>462</v>
      </c>
      <c r="D7614" s="164">
        <v>1</v>
      </c>
      <c r="E7614" s="7">
        <v>325</v>
      </c>
      <c r="F7614" s="7">
        <v>0</v>
      </c>
      <c r="G7614" s="7">
        <v>0</v>
      </c>
      <c r="H7614" s="7">
        <v>0</v>
      </c>
      <c r="I7614" s="7">
        <v>325</v>
      </c>
      <c r="J7614" s="7">
        <v>0</v>
      </c>
      <c r="K7614" s="7">
        <v>325</v>
      </c>
      <c r="L7614" s="164">
        <v>1</v>
      </c>
      <c r="M7614" s="16">
        <v>0</v>
      </c>
      <c r="N7614" s="13">
        <v>46248</v>
      </c>
    </row>
    <row r="7615" spans="1:14" x14ac:dyDescent="0.15">
      <c r="A7615" s="163" t="s">
        <v>957</v>
      </c>
      <c r="B7615" s="164">
        <v>10494</v>
      </c>
      <c r="C7615" s="163" t="s">
        <v>38</v>
      </c>
      <c r="D7615" s="164">
        <v>1</v>
      </c>
      <c r="E7615" s="7">
        <v>38</v>
      </c>
      <c r="F7615" s="7">
        <v>0</v>
      </c>
      <c r="G7615" s="7">
        <v>0</v>
      </c>
      <c r="H7615" s="7">
        <v>0</v>
      </c>
      <c r="I7615" s="7">
        <v>38</v>
      </c>
      <c r="J7615" s="7">
        <v>0</v>
      </c>
      <c r="K7615" s="7">
        <v>38</v>
      </c>
      <c r="L7615" s="164">
        <v>1</v>
      </c>
      <c r="M7615" s="16">
        <v>0</v>
      </c>
      <c r="N7615" s="13">
        <v>46249</v>
      </c>
    </row>
    <row r="7616" spans="1:14" x14ac:dyDescent="0.15">
      <c r="A7616" s="163" t="s">
        <v>550</v>
      </c>
      <c r="B7616" s="164">
        <v>10072</v>
      </c>
      <c r="C7616" s="163" t="s">
        <v>481</v>
      </c>
      <c r="D7616" s="164">
        <v>1</v>
      </c>
      <c r="E7616" s="7">
        <v>345</v>
      </c>
      <c r="F7616" s="7">
        <v>0</v>
      </c>
      <c r="G7616" s="7">
        <v>0</v>
      </c>
      <c r="H7616" s="7">
        <v>38.71</v>
      </c>
      <c r="I7616" s="7">
        <v>306.29000000000002</v>
      </c>
      <c r="J7616" s="7">
        <v>0</v>
      </c>
      <c r="K7616" s="7">
        <v>306.29000000000002</v>
      </c>
      <c r="L7616" s="164">
        <v>1</v>
      </c>
      <c r="M7616" s="16">
        <v>0</v>
      </c>
      <c r="N7616" s="13">
        <v>46249</v>
      </c>
    </row>
    <row r="7617" spans="1:14" x14ac:dyDescent="0.15">
      <c r="A7617" s="163" t="s">
        <v>946</v>
      </c>
      <c r="B7617" s="164">
        <v>10067</v>
      </c>
      <c r="C7617" s="163" t="s">
        <v>481</v>
      </c>
      <c r="D7617" s="164">
        <v>1</v>
      </c>
      <c r="E7617" s="7">
        <v>275</v>
      </c>
      <c r="F7617" s="7">
        <v>0</v>
      </c>
      <c r="G7617" s="7">
        <v>0</v>
      </c>
      <c r="H7617" s="7">
        <v>0</v>
      </c>
      <c r="I7617" s="7">
        <v>275</v>
      </c>
      <c r="J7617" s="7">
        <v>0</v>
      </c>
      <c r="K7617" s="7">
        <v>275</v>
      </c>
      <c r="L7617" s="164">
        <v>1</v>
      </c>
      <c r="M7617" s="16">
        <v>0</v>
      </c>
      <c r="N7617" s="13">
        <v>46249</v>
      </c>
    </row>
    <row r="7618" spans="1:14" x14ac:dyDescent="0.15">
      <c r="A7618" s="163" t="s">
        <v>538</v>
      </c>
      <c r="B7618" s="164">
        <v>10645</v>
      </c>
      <c r="C7618" s="163" t="s">
        <v>519</v>
      </c>
      <c r="D7618" s="164">
        <v>1</v>
      </c>
      <c r="E7618" s="7">
        <v>350</v>
      </c>
      <c r="F7618" s="7">
        <v>0</v>
      </c>
      <c r="G7618" s="7">
        <v>0</v>
      </c>
      <c r="H7618" s="7">
        <v>0</v>
      </c>
      <c r="I7618" s="7">
        <v>350</v>
      </c>
      <c r="J7618" s="7">
        <v>0</v>
      </c>
      <c r="K7618" s="7">
        <v>350</v>
      </c>
      <c r="L7618" s="164">
        <v>1</v>
      </c>
      <c r="M7618" s="16">
        <v>0</v>
      </c>
      <c r="N7618" s="13">
        <v>46249</v>
      </c>
    </row>
    <row r="7619" spans="1:14" x14ac:dyDescent="0.15">
      <c r="A7619" s="163" t="s">
        <v>503</v>
      </c>
      <c r="B7619" s="164">
        <v>10044</v>
      </c>
      <c r="C7619" s="163" t="s">
        <v>481</v>
      </c>
      <c r="D7619" s="164">
        <v>1</v>
      </c>
      <c r="E7619" s="7">
        <v>275</v>
      </c>
      <c r="F7619" s="7">
        <v>0</v>
      </c>
      <c r="G7619" s="7">
        <v>0</v>
      </c>
      <c r="H7619" s="7">
        <v>0</v>
      </c>
      <c r="I7619" s="7">
        <v>275</v>
      </c>
      <c r="J7619" s="7">
        <v>0</v>
      </c>
      <c r="K7619" s="7">
        <v>275</v>
      </c>
      <c r="L7619" s="164">
        <v>1</v>
      </c>
      <c r="M7619" s="16">
        <v>0</v>
      </c>
      <c r="N7619" s="13">
        <v>46249</v>
      </c>
    </row>
    <row r="7620" spans="1:14" x14ac:dyDescent="0.15">
      <c r="A7620" s="163" t="s">
        <v>576</v>
      </c>
      <c r="B7620" s="164">
        <v>10111</v>
      </c>
      <c r="C7620" s="163" t="s">
        <v>483</v>
      </c>
      <c r="D7620" s="164">
        <v>1</v>
      </c>
      <c r="E7620" s="7">
        <v>355</v>
      </c>
      <c r="F7620" s="7">
        <v>0</v>
      </c>
      <c r="G7620" s="7">
        <v>0</v>
      </c>
      <c r="H7620" s="7">
        <v>0</v>
      </c>
      <c r="I7620" s="7">
        <v>355</v>
      </c>
      <c r="J7620" s="7">
        <v>0</v>
      </c>
      <c r="K7620" s="7">
        <v>355</v>
      </c>
      <c r="L7620" s="164">
        <v>1</v>
      </c>
      <c r="M7620" s="16">
        <v>0</v>
      </c>
      <c r="N7620" s="13">
        <v>46249</v>
      </c>
    </row>
    <row r="7621" spans="1:14" x14ac:dyDescent="0.15">
      <c r="A7621" s="163" t="s">
        <v>577</v>
      </c>
      <c r="B7621" s="164">
        <v>10097</v>
      </c>
      <c r="C7621" s="163" t="s">
        <v>483</v>
      </c>
      <c r="D7621" s="164">
        <v>1</v>
      </c>
      <c r="E7621" s="7">
        <v>355</v>
      </c>
      <c r="F7621" s="7">
        <v>0</v>
      </c>
      <c r="G7621" s="7">
        <v>0</v>
      </c>
      <c r="H7621" s="7">
        <v>0</v>
      </c>
      <c r="I7621" s="7">
        <v>355</v>
      </c>
      <c r="J7621" s="7">
        <v>0</v>
      </c>
      <c r="K7621" s="7">
        <v>355</v>
      </c>
      <c r="L7621" s="164">
        <v>1</v>
      </c>
      <c r="M7621" s="16">
        <v>0</v>
      </c>
      <c r="N7621" s="13">
        <v>46249</v>
      </c>
    </row>
    <row r="7622" spans="1:14" x14ac:dyDescent="0.15">
      <c r="A7622" s="163" t="s">
        <v>593</v>
      </c>
      <c r="B7622" s="164">
        <v>10438</v>
      </c>
      <c r="C7622" s="163" t="s">
        <v>99</v>
      </c>
      <c r="D7622" s="164">
        <v>1</v>
      </c>
      <c r="E7622" s="7">
        <v>118</v>
      </c>
      <c r="F7622" s="7">
        <v>0</v>
      </c>
      <c r="G7622" s="7">
        <v>0</v>
      </c>
      <c r="H7622" s="7">
        <v>0</v>
      </c>
      <c r="I7622" s="7">
        <v>118</v>
      </c>
      <c r="J7622" s="7">
        <v>0</v>
      </c>
      <c r="K7622" s="7">
        <v>118</v>
      </c>
      <c r="L7622" s="164">
        <v>1</v>
      </c>
      <c r="M7622" s="16">
        <v>0</v>
      </c>
      <c r="N7622" s="13">
        <v>46249</v>
      </c>
    </row>
    <row r="7623" spans="1:14" x14ac:dyDescent="0.15">
      <c r="A7623" s="163" t="s">
        <v>989</v>
      </c>
      <c r="B7623" s="164">
        <v>10498</v>
      </c>
      <c r="C7623" s="163" t="s">
        <v>98</v>
      </c>
      <c r="D7623" s="164">
        <v>1</v>
      </c>
      <c r="E7623" s="7">
        <v>88</v>
      </c>
      <c r="F7623" s="7">
        <v>0</v>
      </c>
      <c r="G7623" s="7">
        <v>0</v>
      </c>
      <c r="H7623" s="7">
        <v>0</v>
      </c>
      <c r="I7623" s="7">
        <v>88</v>
      </c>
      <c r="J7623" s="7">
        <v>0</v>
      </c>
      <c r="K7623" s="7">
        <v>88</v>
      </c>
      <c r="L7623" s="164">
        <v>1</v>
      </c>
      <c r="M7623" s="16">
        <v>0</v>
      </c>
      <c r="N7623" s="13">
        <v>46249</v>
      </c>
    </row>
    <row r="7624" spans="1:14" x14ac:dyDescent="0.15">
      <c r="A7624" s="163" t="s">
        <v>493</v>
      </c>
      <c r="B7624" s="164">
        <v>10264</v>
      </c>
      <c r="C7624" s="163" t="s">
        <v>9</v>
      </c>
      <c r="D7624" s="164">
        <v>3</v>
      </c>
      <c r="E7624" s="7">
        <v>570</v>
      </c>
      <c r="F7624" s="7">
        <v>0</v>
      </c>
      <c r="G7624" s="7">
        <v>0</v>
      </c>
      <c r="H7624" s="7">
        <v>76</v>
      </c>
      <c r="I7624" s="7">
        <v>494</v>
      </c>
      <c r="J7624" s="7">
        <v>0</v>
      </c>
      <c r="K7624" s="7">
        <v>494</v>
      </c>
      <c r="L7624" s="164">
        <v>1</v>
      </c>
      <c r="M7624" s="16">
        <v>0</v>
      </c>
      <c r="N7624" s="13">
        <v>46249</v>
      </c>
    </row>
    <row r="7625" spans="1:14" x14ac:dyDescent="0.15">
      <c r="A7625" s="163" t="s">
        <v>587</v>
      </c>
      <c r="B7625" s="164">
        <v>10381</v>
      </c>
      <c r="C7625" s="163" t="s">
        <v>9</v>
      </c>
      <c r="D7625" s="164">
        <v>1</v>
      </c>
      <c r="E7625" s="7">
        <v>225</v>
      </c>
      <c r="F7625" s="7">
        <v>0</v>
      </c>
      <c r="G7625" s="7">
        <v>0</v>
      </c>
      <c r="H7625" s="7">
        <v>0</v>
      </c>
      <c r="I7625" s="7">
        <v>225</v>
      </c>
      <c r="J7625" s="7">
        <v>0</v>
      </c>
      <c r="K7625" s="7">
        <v>225</v>
      </c>
      <c r="L7625" s="164">
        <v>1</v>
      </c>
      <c r="M7625" s="16">
        <v>0</v>
      </c>
      <c r="N7625" s="13">
        <v>46249</v>
      </c>
    </row>
    <row r="7626" spans="1:14" x14ac:dyDescent="0.15">
      <c r="A7626" s="163" t="s">
        <v>544</v>
      </c>
      <c r="B7626" s="164">
        <v>10375</v>
      </c>
      <c r="C7626" s="163" t="s">
        <v>9</v>
      </c>
      <c r="D7626" s="164">
        <v>1</v>
      </c>
      <c r="E7626" s="7">
        <v>255</v>
      </c>
      <c r="F7626" s="7">
        <v>0</v>
      </c>
      <c r="G7626" s="7">
        <v>0</v>
      </c>
      <c r="H7626" s="7">
        <v>0</v>
      </c>
      <c r="I7626" s="7">
        <v>255</v>
      </c>
      <c r="J7626" s="7">
        <v>0</v>
      </c>
      <c r="K7626" s="7">
        <v>255</v>
      </c>
      <c r="L7626" s="164">
        <v>1</v>
      </c>
      <c r="M7626" s="16">
        <v>0</v>
      </c>
      <c r="N7626" s="13">
        <v>46249</v>
      </c>
    </row>
    <row r="7627" spans="1:14" x14ac:dyDescent="0.15">
      <c r="A7627" s="163" t="s">
        <v>526</v>
      </c>
      <c r="B7627" s="164">
        <v>10363</v>
      </c>
      <c r="C7627" s="163" t="s">
        <v>9</v>
      </c>
      <c r="D7627" s="164">
        <v>1</v>
      </c>
      <c r="E7627" s="7">
        <v>265</v>
      </c>
      <c r="F7627" s="7">
        <v>0</v>
      </c>
      <c r="G7627" s="7">
        <v>0</v>
      </c>
      <c r="H7627" s="7">
        <v>0</v>
      </c>
      <c r="I7627" s="7">
        <v>265</v>
      </c>
      <c r="J7627" s="7">
        <v>0</v>
      </c>
      <c r="K7627" s="7">
        <v>265</v>
      </c>
      <c r="L7627" s="164">
        <v>1</v>
      </c>
      <c r="M7627" s="16">
        <v>0</v>
      </c>
      <c r="N7627" s="13">
        <v>46249</v>
      </c>
    </row>
    <row r="7628" spans="1:14" x14ac:dyDescent="0.15">
      <c r="A7628" s="163" t="s">
        <v>955</v>
      </c>
      <c r="B7628" s="164">
        <v>10749</v>
      </c>
      <c r="C7628" s="163" t="s">
        <v>948</v>
      </c>
      <c r="D7628" s="164">
        <v>2</v>
      </c>
      <c r="E7628" s="7">
        <v>358</v>
      </c>
      <c r="F7628" s="7">
        <v>0</v>
      </c>
      <c r="G7628" s="7">
        <v>0</v>
      </c>
      <c r="H7628" s="7">
        <v>0</v>
      </c>
      <c r="I7628" s="7">
        <v>358</v>
      </c>
      <c r="J7628" s="7">
        <v>0</v>
      </c>
      <c r="K7628" s="7">
        <v>358</v>
      </c>
      <c r="L7628" s="164">
        <v>1</v>
      </c>
      <c r="M7628" s="16">
        <v>0</v>
      </c>
      <c r="N7628" s="13">
        <v>46249</v>
      </c>
    </row>
    <row r="7629" spans="1:14" x14ac:dyDescent="0.15">
      <c r="A7629" s="163" t="s">
        <v>528</v>
      </c>
      <c r="B7629" s="164">
        <v>10357</v>
      </c>
      <c r="C7629" s="163" t="s">
        <v>19</v>
      </c>
      <c r="D7629" s="164">
        <v>1</v>
      </c>
      <c r="E7629" s="7">
        <v>360</v>
      </c>
      <c r="F7629" s="7">
        <v>0</v>
      </c>
      <c r="G7629" s="7">
        <v>0</v>
      </c>
      <c r="H7629" s="7">
        <v>72</v>
      </c>
      <c r="I7629" s="7">
        <v>288</v>
      </c>
      <c r="J7629" s="7">
        <v>0</v>
      </c>
      <c r="K7629" s="7">
        <v>288</v>
      </c>
      <c r="L7629" s="164">
        <v>1</v>
      </c>
      <c r="M7629" s="16">
        <v>0</v>
      </c>
      <c r="N7629" s="13">
        <v>46249</v>
      </c>
    </row>
    <row r="7630" spans="1:14" x14ac:dyDescent="0.15">
      <c r="A7630" s="163" t="s">
        <v>498</v>
      </c>
      <c r="B7630" s="164">
        <v>10356</v>
      </c>
      <c r="C7630" s="163" t="s">
        <v>19</v>
      </c>
      <c r="D7630" s="164">
        <v>2</v>
      </c>
      <c r="E7630" s="7">
        <v>720</v>
      </c>
      <c r="F7630" s="7">
        <v>0</v>
      </c>
      <c r="G7630" s="7">
        <v>0</v>
      </c>
      <c r="H7630" s="7">
        <v>0</v>
      </c>
      <c r="I7630" s="7">
        <v>720</v>
      </c>
      <c r="J7630" s="7">
        <v>0</v>
      </c>
      <c r="K7630" s="7">
        <v>720</v>
      </c>
      <c r="L7630" s="164">
        <v>1</v>
      </c>
      <c r="M7630" s="16">
        <v>0</v>
      </c>
      <c r="N7630" s="13">
        <v>46249</v>
      </c>
    </row>
    <row r="7631" spans="1:14" x14ac:dyDescent="0.15">
      <c r="A7631" s="163" t="s">
        <v>512</v>
      </c>
      <c r="B7631" s="164">
        <v>10427</v>
      </c>
      <c r="C7631" s="163" t="s">
        <v>12</v>
      </c>
      <c r="D7631" s="164">
        <v>2</v>
      </c>
      <c r="E7631" s="7">
        <v>778</v>
      </c>
      <c r="F7631" s="7">
        <v>0</v>
      </c>
      <c r="G7631" s="7">
        <v>0</v>
      </c>
      <c r="H7631" s="7">
        <v>0</v>
      </c>
      <c r="I7631" s="7">
        <v>778</v>
      </c>
      <c r="J7631" s="7">
        <v>0</v>
      </c>
      <c r="K7631" s="7">
        <v>778</v>
      </c>
      <c r="L7631" s="164">
        <v>1</v>
      </c>
      <c r="M7631" s="16">
        <v>0</v>
      </c>
      <c r="N7631" s="13">
        <v>46249</v>
      </c>
    </row>
    <row r="7632" spans="1:14" x14ac:dyDescent="0.15">
      <c r="A7632" s="163" t="s">
        <v>564</v>
      </c>
      <c r="B7632" s="164">
        <v>10037</v>
      </c>
      <c r="C7632" s="163" t="s">
        <v>4</v>
      </c>
      <c r="D7632" s="164">
        <v>1</v>
      </c>
      <c r="E7632" s="7">
        <v>395</v>
      </c>
      <c r="F7632" s="7">
        <v>0</v>
      </c>
      <c r="G7632" s="7">
        <v>0</v>
      </c>
      <c r="H7632" s="7">
        <v>0</v>
      </c>
      <c r="I7632" s="7">
        <v>395</v>
      </c>
      <c r="J7632" s="7">
        <v>0</v>
      </c>
      <c r="K7632" s="7">
        <v>395</v>
      </c>
      <c r="L7632" s="164">
        <v>1</v>
      </c>
      <c r="M7632" s="16">
        <v>0</v>
      </c>
      <c r="N7632" s="13">
        <v>46249</v>
      </c>
    </row>
    <row r="7633" spans="1:14" x14ac:dyDescent="0.15">
      <c r="A7633" s="163" t="s">
        <v>533</v>
      </c>
      <c r="B7633" s="164">
        <v>10415</v>
      </c>
      <c r="C7633" s="163" t="s">
        <v>79</v>
      </c>
      <c r="D7633" s="164">
        <v>1</v>
      </c>
      <c r="E7633" s="7">
        <v>270</v>
      </c>
      <c r="F7633" s="7">
        <v>0</v>
      </c>
      <c r="G7633" s="7">
        <v>0</v>
      </c>
      <c r="H7633" s="7">
        <v>30.29</v>
      </c>
      <c r="I7633" s="7">
        <v>239.71</v>
      </c>
      <c r="J7633" s="7">
        <v>0</v>
      </c>
      <c r="K7633" s="7">
        <v>239.71</v>
      </c>
      <c r="L7633" s="164">
        <v>1</v>
      </c>
      <c r="M7633" s="16">
        <v>0</v>
      </c>
      <c r="N7633" s="13">
        <v>46249</v>
      </c>
    </row>
    <row r="7634" spans="1:14" x14ac:dyDescent="0.15">
      <c r="A7634" s="163" t="s">
        <v>501</v>
      </c>
      <c r="B7634" s="164">
        <v>10450</v>
      </c>
      <c r="C7634" s="163" t="s">
        <v>38</v>
      </c>
      <c r="D7634" s="164">
        <v>2</v>
      </c>
      <c r="E7634" s="7">
        <v>940</v>
      </c>
      <c r="F7634" s="7">
        <v>0</v>
      </c>
      <c r="G7634" s="7">
        <v>0</v>
      </c>
      <c r="H7634" s="7">
        <v>69.98</v>
      </c>
      <c r="I7634" s="7">
        <v>870.02</v>
      </c>
      <c r="J7634" s="7">
        <v>0</v>
      </c>
      <c r="K7634" s="7">
        <v>870.02</v>
      </c>
      <c r="L7634" s="164">
        <v>1</v>
      </c>
      <c r="M7634" s="16">
        <v>0</v>
      </c>
      <c r="N7634" s="13">
        <v>46250</v>
      </c>
    </row>
    <row r="7635" spans="1:14" x14ac:dyDescent="0.15">
      <c r="A7635" s="163" t="s">
        <v>957</v>
      </c>
      <c r="B7635" s="164">
        <v>10494</v>
      </c>
      <c r="C7635" s="163" t="s">
        <v>38</v>
      </c>
      <c r="D7635" s="164">
        <v>1</v>
      </c>
      <c r="E7635" s="7">
        <v>38</v>
      </c>
      <c r="F7635" s="7">
        <v>0</v>
      </c>
      <c r="G7635" s="7">
        <v>0</v>
      </c>
      <c r="H7635" s="7">
        <v>0</v>
      </c>
      <c r="I7635" s="7">
        <v>38</v>
      </c>
      <c r="J7635" s="7">
        <v>0</v>
      </c>
      <c r="K7635" s="7">
        <v>38</v>
      </c>
      <c r="L7635" s="164">
        <v>1</v>
      </c>
      <c r="M7635" s="16">
        <v>0</v>
      </c>
      <c r="N7635" s="13">
        <v>46250</v>
      </c>
    </row>
    <row r="7636" spans="1:14" x14ac:dyDescent="0.15">
      <c r="A7636" s="163" t="s">
        <v>502</v>
      </c>
      <c r="B7636" s="164">
        <v>10240</v>
      </c>
      <c r="C7636" s="163" t="s">
        <v>38</v>
      </c>
      <c r="D7636" s="164">
        <v>1</v>
      </c>
      <c r="E7636" s="7">
        <v>95</v>
      </c>
      <c r="F7636" s="7">
        <v>0</v>
      </c>
      <c r="G7636" s="7">
        <v>0</v>
      </c>
      <c r="H7636" s="7">
        <v>4.24</v>
      </c>
      <c r="I7636" s="7">
        <v>90.76</v>
      </c>
      <c r="J7636" s="7">
        <v>0</v>
      </c>
      <c r="K7636" s="7">
        <v>90.76</v>
      </c>
      <c r="L7636" s="164">
        <v>1</v>
      </c>
      <c r="M7636" s="16">
        <v>0</v>
      </c>
      <c r="N7636" s="13">
        <v>46250</v>
      </c>
    </row>
    <row r="7637" spans="1:14" x14ac:dyDescent="0.15">
      <c r="A7637" s="163" t="s">
        <v>599</v>
      </c>
      <c r="B7637" s="164">
        <v>10459</v>
      </c>
      <c r="C7637" s="163" t="s">
        <v>38</v>
      </c>
      <c r="D7637" s="164">
        <v>1</v>
      </c>
      <c r="E7637" s="7">
        <v>310</v>
      </c>
      <c r="F7637" s="7">
        <v>0</v>
      </c>
      <c r="G7637" s="7">
        <v>0</v>
      </c>
      <c r="H7637" s="7">
        <v>15.15</v>
      </c>
      <c r="I7637" s="7">
        <v>294.85000000000002</v>
      </c>
      <c r="J7637" s="7">
        <v>0</v>
      </c>
      <c r="K7637" s="7">
        <v>294.85000000000002</v>
      </c>
      <c r="L7637" s="164">
        <v>1</v>
      </c>
      <c r="M7637" s="16">
        <v>0</v>
      </c>
      <c r="N7637" s="13">
        <v>46250</v>
      </c>
    </row>
    <row r="7638" spans="1:14" x14ac:dyDescent="0.15">
      <c r="A7638" s="163" t="s">
        <v>503</v>
      </c>
      <c r="B7638" s="164">
        <v>10044</v>
      </c>
      <c r="C7638" s="163" t="s">
        <v>481</v>
      </c>
      <c r="D7638" s="164">
        <v>1</v>
      </c>
      <c r="E7638" s="7">
        <v>275</v>
      </c>
      <c r="F7638" s="7">
        <v>0</v>
      </c>
      <c r="G7638" s="7">
        <v>0</v>
      </c>
      <c r="H7638" s="7">
        <v>0</v>
      </c>
      <c r="I7638" s="7">
        <v>275</v>
      </c>
      <c r="J7638" s="7">
        <v>0</v>
      </c>
      <c r="K7638" s="7">
        <v>275</v>
      </c>
      <c r="L7638" s="164">
        <v>1</v>
      </c>
      <c r="M7638" s="16">
        <v>0</v>
      </c>
      <c r="N7638" s="13">
        <v>46250</v>
      </c>
    </row>
    <row r="7639" spans="1:14" x14ac:dyDescent="0.15">
      <c r="A7639" s="163" t="s">
        <v>482</v>
      </c>
      <c r="B7639" s="164">
        <v>10109</v>
      </c>
      <c r="C7639" s="163" t="s">
        <v>483</v>
      </c>
      <c r="D7639" s="164">
        <v>1</v>
      </c>
      <c r="E7639" s="7">
        <v>275</v>
      </c>
      <c r="F7639" s="7">
        <v>0</v>
      </c>
      <c r="G7639" s="7">
        <v>0</v>
      </c>
      <c r="H7639" s="7">
        <v>27.5</v>
      </c>
      <c r="I7639" s="7">
        <v>247.5</v>
      </c>
      <c r="J7639" s="7">
        <v>0</v>
      </c>
      <c r="K7639" s="7">
        <v>247.5</v>
      </c>
      <c r="L7639" s="164">
        <v>1</v>
      </c>
      <c r="M7639" s="16">
        <v>0</v>
      </c>
      <c r="N7639" s="13">
        <v>46250</v>
      </c>
    </row>
    <row r="7640" spans="1:14" x14ac:dyDescent="0.15">
      <c r="A7640" s="163" t="s">
        <v>577</v>
      </c>
      <c r="B7640" s="164">
        <v>10097</v>
      </c>
      <c r="C7640" s="163" t="s">
        <v>483</v>
      </c>
      <c r="D7640" s="164">
        <v>1</v>
      </c>
      <c r="E7640" s="7">
        <v>355</v>
      </c>
      <c r="F7640" s="7">
        <v>0</v>
      </c>
      <c r="G7640" s="7">
        <v>0</v>
      </c>
      <c r="H7640" s="7">
        <v>15.86</v>
      </c>
      <c r="I7640" s="7">
        <v>339.14</v>
      </c>
      <c r="J7640" s="7">
        <v>0</v>
      </c>
      <c r="K7640" s="7">
        <v>339.14</v>
      </c>
      <c r="L7640" s="164">
        <v>1</v>
      </c>
      <c r="M7640" s="16">
        <v>0</v>
      </c>
      <c r="N7640" s="13">
        <v>46250</v>
      </c>
    </row>
    <row r="7641" spans="1:14" x14ac:dyDescent="0.15">
      <c r="A7641" s="163" t="s">
        <v>522</v>
      </c>
      <c r="B7641" s="164">
        <v>10055</v>
      </c>
      <c r="C7641" s="163" t="s">
        <v>481</v>
      </c>
      <c r="D7641" s="164">
        <v>2</v>
      </c>
      <c r="E7641" s="7">
        <v>550</v>
      </c>
      <c r="F7641" s="7">
        <v>0</v>
      </c>
      <c r="G7641" s="7">
        <v>0</v>
      </c>
      <c r="H7641" s="7">
        <v>27.5</v>
      </c>
      <c r="I7641" s="7">
        <v>522.5</v>
      </c>
      <c r="J7641" s="7">
        <v>0</v>
      </c>
      <c r="K7641" s="7">
        <v>522.5</v>
      </c>
      <c r="L7641" s="164">
        <v>1</v>
      </c>
      <c r="M7641" s="16">
        <v>0</v>
      </c>
      <c r="N7641" s="13">
        <v>46250</v>
      </c>
    </row>
    <row r="7642" spans="1:14" x14ac:dyDescent="0.15">
      <c r="A7642" s="163" t="s">
        <v>981</v>
      </c>
      <c r="B7642" s="164">
        <v>10488</v>
      </c>
      <c r="C7642" s="163" t="s">
        <v>99</v>
      </c>
      <c r="D7642" s="164">
        <v>1</v>
      </c>
      <c r="E7642" s="7">
        <v>135</v>
      </c>
      <c r="F7642" s="7">
        <v>0</v>
      </c>
      <c r="G7642" s="7">
        <v>0</v>
      </c>
      <c r="H7642" s="7">
        <v>6.03</v>
      </c>
      <c r="I7642" s="7">
        <v>128.97</v>
      </c>
      <c r="J7642" s="7">
        <v>0</v>
      </c>
      <c r="K7642" s="7">
        <v>128.97</v>
      </c>
      <c r="L7642" s="164">
        <v>1</v>
      </c>
      <c r="M7642" s="16">
        <v>0</v>
      </c>
      <c r="N7642" s="13">
        <v>46250</v>
      </c>
    </row>
    <row r="7643" spans="1:14" x14ac:dyDescent="0.15">
      <c r="A7643" s="163" t="s">
        <v>488</v>
      </c>
      <c r="B7643" s="164">
        <v>10440</v>
      </c>
      <c r="C7643" s="163" t="s">
        <v>99</v>
      </c>
      <c r="D7643" s="164">
        <v>1</v>
      </c>
      <c r="E7643" s="7">
        <v>88</v>
      </c>
      <c r="F7643" s="7">
        <v>0</v>
      </c>
      <c r="G7643" s="7">
        <v>0</v>
      </c>
      <c r="H7643" s="7">
        <v>0</v>
      </c>
      <c r="I7643" s="7">
        <v>88</v>
      </c>
      <c r="J7643" s="7">
        <v>0</v>
      </c>
      <c r="K7643" s="7">
        <v>88</v>
      </c>
      <c r="L7643" s="164">
        <v>1</v>
      </c>
      <c r="M7643" s="16">
        <v>0</v>
      </c>
      <c r="N7643" s="13">
        <v>46250</v>
      </c>
    </row>
    <row r="7644" spans="1:14" x14ac:dyDescent="0.15">
      <c r="A7644" s="163" t="s">
        <v>824</v>
      </c>
      <c r="B7644" s="164">
        <v>10447</v>
      </c>
      <c r="C7644" s="163" t="s">
        <v>99</v>
      </c>
      <c r="D7644" s="164">
        <v>1</v>
      </c>
      <c r="E7644" s="7">
        <v>210</v>
      </c>
      <c r="F7644" s="7">
        <v>0</v>
      </c>
      <c r="G7644" s="7">
        <v>0</v>
      </c>
      <c r="H7644" s="7">
        <v>9.3800000000000008</v>
      </c>
      <c r="I7644" s="7">
        <v>200.62</v>
      </c>
      <c r="J7644" s="7">
        <v>0</v>
      </c>
      <c r="K7644" s="7">
        <v>200.62</v>
      </c>
      <c r="L7644" s="164">
        <v>1</v>
      </c>
      <c r="M7644" s="16">
        <v>0</v>
      </c>
      <c r="N7644" s="13">
        <v>46250</v>
      </c>
    </row>
    <row r="7645" spans="1:14" x14ac:dyDescent="0.15">
      <c r="A7645" s="163" t="s">
        <v>490</v>
      </c>
      <c r="B7645" s="164">
        <v>10223</v>
      </c>
      <c r="C7645" s="163" t="s">
        <v>491</v>
      </c>
      <c r="D7645" s="164">
        <v>1</v>
      </c>
      <c r="E7645" s="7">
        <v>310</v>
      </c>
      <c r="F7645" s="7">
        <v>0</v>
      </c>
      <c r="G7645" s="7">
        <v>0</v>
      </c>
      <c r="H7645" s="7">
        <v>0</v>
      </c>
      <c r="I7645" s="7">
        <v>310</v>
      </c>
      <c r="J7645" s="7">
        <v>0</v>
      </c>
      <c r="K7645" s="7">
        <v>310</v>
      </c>
      <c r="L7645" s="164">
        <v>1</v>
      </c>
      <c r="M7645" s="16">
        <v>0</v>
      </c>
      <c r="N7645" s="13">
        <v>46250</v>
      </c>
    </row>
    <row r="7646" spans="1:14" x14ac:dyDescent="0.15">
      <c r="A7646" s="163" t="s">
        <v>493</v>
      </c>
      <c r="B7646" s="164">
        <v>10264</v>
      </c>
      <c r="C7646" s="163" t="s">
        <v>9</v>
      </c>
      <c r="D7646" s="164">
        <v>2</v>
      </c>
      <c r="E7646" s="7">
        <v>380</v>
      </c>
      <c r="F7646" s="7">
        <v>0</v>
      </c>
      <c r="G7646" s="7">
        <v>0</v>
      </c>
      <c r="H7646" s="7">
        <v>8.49</v>
      </c>
      <c r="I7646" s="7">
        <v>371.51</v>
      </c>
      <c r="J7646" s="7">
        <v>0</v>
      </c>
      <c r="K7646" s="7">
        <v>371.51</v>
      </c>
      <c r="L7646" s="164">
        <v>1</v>
      </c>
      <c r="M7646" s="16">
        <v>0</v>
      </c>
      <c r="N7646" s="13">
        <v>46250</v>
      </c>
    </row>
    <row r="7647" spans="1:14" x14ac:dyDescent="0.15">
      <c r="A7647" s="163" t="s">
        <v>587</v>
      </c>
      <c r="B7647" s="164">
        <v>10381</v>
      </c>
      <c r="C7647" s="163" t="s">
        <v>9</v>
      </c>
      <c r="D7647" s="164">
        <v>1</v>
      </c>
      <c r="E7647" s="7">
        <v>225</v>
      </c>
      <c r="F7647" s="7">
        <v>0</v>
      </c>
      <c r="G7647" s="7">
        <v>0</v>
      </c>
      <c r="H7647" s="7">
        <v>11</v>
      </c>
      <c r="I7647" s="7">
        <v>214</v>
      </c>
      <c r="J7647" s="7">
        <v>0</v>
      </c>
      <c r="K7647" s="7">
        <v>214</v>
      </c>
      <c r="L7647" s="164">
        <v>1</v>
      </c>
      <c r="M7647" s="16">
        <v>0</v>
      </c>
      <c r="N7647" s="13">
        <v>46250</v>
      </c>
    </row>
    <row r="7648" spans="1:14" x14ac:dyDescent="0.15">
      <c r="A7648" s="163" t="s">
        <v>494</v>
      </c>
      <c r="B7648" s="164">
        <v>10377</v>
      </c>
      <c r="C7648" s="163" t="s">
        <v>9</v>
      </c>
      <c r="D7648" s="164">
        <v>1</v>
      </c>
      <c r="E7648" s="7">
        <v>345</v>
      </c>
      <c r="F7648" s="7">
        <v>0</v>
      </c>
      <c r="G7648" s="7">
        <v>0</v>
      </c>
      <c r="H7648" s="7">
        <v>16.86</v>
      </c>
      <c r="I7648" s="7">
        <v>328.14</v>
      </c>
      <c r="J7648" s="7">
        <v>0</v>
      </c>
      <c r="K7648" s="7">
        <v>328.14</v>
      </c>
      <c r="L7648" s="164">
        <v>1</v>
      </c>
      <c r="M7648" s="16">
        <v>0</v>
      </c>
      <c r="N7648" s="13">
        <v>46250</v>
      </c>
    </row>
    <row r="7649" spans="1:14" x14ac:dyDescent="0.15">
      <c r="A7649" s="163" t="s">
        <v>955</v>
      </c>
      <c r="B7649" s="164">
        <v>10749</v>
      </c>
      <c r="C7649" s="163" t="s">
        <v>948</v>
      </c>
      <c r="D7649" s="164">
        <v>2</v>
      </c>
      <c r="E7649" s="7">
        <v>358</v>
      </c>
      <c r="F7649" s="7">
        <v>0</v>
      </c>
      <c r="G7649" s="7">
        <v>0</v>
      </c>
      <c r="H7649" s="7">
        <v>0</v>
      </c>
      <c r="I7649" s="7">
        <v>358</v>
      </c>
      <c r="J7649" s="7">
        <v>0</v>
      </c>
      <c r="K7649" s="7">
        <v>358</v>
      </c>
      <c r="L7649" s="164">
        <v>1</v>
      </c>
      <c r="M7649" s="16">
        <v>0</v>
      </c>
      <c r="N7649" s="13">
        <v>46250</v>
      </c>
    </row>
    <row r="7650" spans="1:14" x14ac:dyDescent="0.15">
      <c r="A7650" s="163" t="s">
        <v>950</v>
      </c>
      <c r="B7650" s="164">
        <v>10746</v>
      </c>
      <c r="C7650" s="163" t="s">
        <v>948</v>
      </c>
      <c r="D7650" s="164">
        <v>1</v>
      </c>
      <c r="E7650" s="7">
        <v>209</v>
      </c>
      <c r="F7650" s="7">
        <v>0</v>
      </c>
      <c r="G7650" s="7">
        <v>0</v>
      </c>
      <c r="H7650" s="7">
        <v>0</v>
      </c>
      <c r="I7650" s="7">
        <v>209</v>
      </c>
      <c r="J7650" s="7">
        <v>0</v>
      </c>
      <c r="K7650" s="7">
        <v>209</v>
      </c>
      <c r="L7650" s="164">
        <v>1</v>
      </c>
      <c r="M7650" s="16">
        <v>0</v>
      </c>
      <c r="N7650" s="13">
        <v>46250</v>
      </c>
    </row>
    <row r="7651" spans="1:14" x14ac:dyDescent="0.15">
      <c r="A7651" s="163" t="s">
        <v>651</v>
      </c>
      <c r="B7651" s="164">
        <v>10355</v>
      </c>
      <c r="C7651" s="163" t="s">
        <v>19</v>
      </c>
      <c r="D7651" s="164">
        <v>1</v>
      </c>
      <c r="E7651" s="7">
        <v>350</v>
      </c>
      <c r="F7651" s="7">
        <v>0</v>
      </c>
      <c r="G7651" s="7">
        <v>0</v>
      </c>
      <c r="H7651" s="7">
        <v>15.63</v>
      </c>
      <c r="I7651" s="7">
        <v>334.37</v>
      </c>
      <c r="J7651" s="7">
        <v>0</v>
      </c>
      <c r="K7651" s="7">
        <v>334.37</v>
      </c>
      <c r="L7651" s="164">
        <v>1</v>
      </c>
      <c r="M7651" s="16">
        <v>0</v>
      </c>
      <c r="N7651" s="13">
        <v>46250</v>
      </c>
    </row>
    <row r="7652" spans="1:14" x14ac:dyDescent="0.15">
      <c r="A7652" s="163" t="s">
        <v>495</v>
      </c>
      <c r="B7652" s="164">
        <v>10354</v>
      </c>
      <c r="C7652" s="163" t="s">
        <v>19</v>
      </c>
      <c r="D7652" s="164">
        <v>1</v>
      </c>
      <c r="E7652" s="7">
        <v>350</v>
      </c>
      <c r="F7652" s="7">
        <v>0</v>
      </c>
      <c r="G7652" s="7">
        <v>0</v>
      </c>
      <c r="H7652" s="7">
        <v>0</v>
      </c>
      <c r="I7652" s="7">
        <v>350</v>
      </c>
      <c r="J7652" s="7">
        <v>0</v>
      </c>
      <c r="K7652" s="7">
        <v>350</v>
      </c>
      <c r="L7652" s="164">
        <v>1</v>
      </c>
      <c r="M7652" s="16">
        <v>0</v>
      </c>
      <c r="N7652" s="13">
        <v>46250</v>
      </c>
    </row>
    <row r="7653" spans="1:14" x14ac:dyDescent="0.15">
      <c r="A7653" s="163" t="s">
        <v>497</v>
      </c>
      <c r="B7653" s="164">
        <v>10359</v>
      </c>
      <c r="C7653" s="163" t="s">
        <v>19</v>
      </c>
      <c r="D7653" s="164">
        <v>1</v>
      </c>
      <c r="E7653" s="7">
        <v>385</v>
      </c>
      <c r="F7653" s="7">
        <v>0</v>
      </c>
      <c r="G7653" s="7">
        <v>0</v>
      </c>
      <c r="H7653" s="7">
        <v>0</v>
      </c>
      <c r="I7653" s="7">
        <v>385</v>
      </c>
      <c r="J7653" s="7">
        <v>0</v>
      </c>
      <c r="K7653" s="7">
        <v>385</v>
      </c>
      <c r="L7653" s="164">
        <v>1</v>
      </c>
      <c r="M7653" s="16">
        <v>0</v>
      </c>
      <c r="N7653" s="13">
        <v>46250</v>
      </c>
    </row>
    <row r="7654" spans="1:14" x14ac:dyDescent="0.15">
      <c r="A7654" s="163" t="s">
        <v>498</v>
      </c>
      <c r="B7654" s="164">
        <v>10356</v>
      </c>
      <c r="C7654" s="163" t="s">
        <v>19</v>
      </c>
      <c r="D7654" s="164">
        <v>1</v>
      </c>
      <c r="E7654" s="7">
        <v>360</v>
      </c>
      <c r="F7654" s="7">
        <v>0</v>
      </c>
      <c r="G7654" s="7">
        <v>0</v>
      </c>
      <c r="H7654" s="7">
        <v>36</v>
      </c>
      <c r="I7654" s="7">
        <v>324</v>
      </c>
      <c r="J7654" s="7">
        <v>0</v>
      </c>
      <c r="K7654" s="7">
        <v>324</v>
      </c>
      <c r="L7654" s="164">
        <v>1</v>
      </c>
      <c r="M7654" s="16">
        <v>0</v>
      </c>
      <c r="N7654" s="13">
        <v>46250</v>
      </c>
    </row>
    <row r="7655" spans="1:14" x14ac:dyDescent="0.15">
      <c r="A7655" s="163" t="s">
        <v>512</v>
      </c>
      <c r="B7655" s="164">
        <v>10427</v>
      </c>
      <c r="C7655" s="163" t="s">
        <v>12</v>
      </c>
      <c r="D7655" s="164">
        <v>2</v>
      </c>
      <c r="E7655" s="7">
        <v>778</v>
      </c>
      <c r="F7655" s="7">
        <v>0</v>
      </c>
      <c r="G7655" s="7">
        <v>0</v>
      </c>
      <c r="H7655" s="7">
        <v>36.380000000000003</v>
      </c>
      <c r="I7655" s="7">
        <v>741.62</v>
      </c>
      <c r="J7655" s="7">
        <v>0</v>
      </c>
      <c r="K7655" s="7">
        <v>741.62</v>
      </c>
      <c r="L7655" s="164">
        <v>1</v>
      </c>
      <c r="M7655" s="16">
        <v>0</v>
      </c>
      <c r="N7655" s="13">
        <v>46250</v>
      </c>
    </row>
    <row r="7656" spans="1:14" x14ac:dyDescent="0.15">
      <c r="A7656" s="163" t="s">
        <v>477</v>
      </c>
      <c r="B7656" s="164">
        <v>10449</v>
      </c>
      <c r="C7656" s="163" t="s">
        <v>38</v>
      </c>
      <c r="D7656" s="164">
        <v>1</v>
      </c>
      <c r="E7656" s="7">
        <v>260</v>
      </c>
      <c r="F7656" s="7">
        <v>0</v>
      </c>
      <c r="G7656" s="7">
        <v>0</v>
      </c>
      <c r="H7656" s="7">
        <v>0</v>
      </c>
      <c r="I7656" s="7">
        <v>260</v>
      </c>
      <c r="J7656" s="7">
        <v>0</v>
      </c>
      <c r="K7656" s="7">
        <v>260</v>
      </c>
      <c r="L7656" s="164">
        <v>1</v>
      </c>
      <c r="M7656" s="16">
        <v>0</v>
      </c>
      <c r="N7656" s="13">
        <v>46251</v>
      </c>
    </row>
    <row r="7657" spans="1:14" x14ac:dyDescent="0.15">
      <c r="A7657" s="163" t="s">
        <v>501</v>
      </c>
      <c r="B7657" s="164">
        <v>10450</v>
      </c>
      <c r="C7657" s="163" t="s">
        <v>38</v>
      </c>
      <c r="D7657" s="164">
        <v>1</v>
      </c>
      <c r="E7657" s="7">
        <v>470</v>
      </c>
      <c r="F7657" s="7">
        <v>0</v>
      </c>
      <c r="G7657" s="7">
        <v>0</v>
      </c>
      <c r="H7657" s="7">
        <v>0</v>
      </c>
      <c r="I7657" s="7">
        <v>470</v>
      </c>
      <c r="J7657" s="7">
        <v>0</v>
      </c>
      <c r="K7657" s="7">
        <v>470</v>
      </c>
      <c r="L7657" s="164">
        <v>1</v>
      </c>
      <c r="M7657" s="16">
        <v>0</v>
      </c>
      <c r="N7657" s="13">
        <v>46251</v>
      </c>
    </row>
    <row r="7658" spans="1:14" x14ac:dyDescent="0.15">
      <c r="A7658" s="163" t="s">
        <v>537</v>
      </c>
      <c r="B7658" s="164">
        <v>10397</v>
      </c>
      <c r="C7658" s="163" t="s">
        <v>32</v>
      </c>
      <c r="D7658" s="164">
        <v>1</v>
      </c>
      <c r="E7658" s="7">
        <v>575</v>
      </c>
      <c r="F7658" s="7">
        <v>0</v>
      </c>
      <c r="G7658" s="7">
        <v>0</v>
      </c>
      <c r="H7658" s="7">
        <v>0</v>
      </c>
      <c r="I7658" s="7">
        <v>575</v>
      </c>
      <c r="J7658" s="7">
        <v>0</v>
      </c>
      <c r="K7658" s="7">
        <v>575</v>
      </c>
      <c r="L7658" s="164">
        <v>1</v>
      </c>
      <c r="M7658" s="16">
        <v>0</v>
      </c>
      <c r="N7658" s="13">
        <v>46251</v>
      </c>
    </row>
    <row r="7659" spans="1:14" x14ac:dyDescent="0.15">
      <c r="A7659" s="163" t="s">
        <v>601</v>
      </c>
      <c r="B7659" s="164">
        <v>10167</v>
      </c>
      <c r="C7659" s="163" t="s">
        <v>519</v>
      </c>
      <c r="D7659" s="164">
        <v>1</v>
      </c>
      <c r="E7659" s="7">
        <v>350</v>
      </c>
      <c r="F7659" s="7">
        <v>0</v>
      </c>
      <c r="G7659" s="7">
        <v>0</v>
      </c>
      <c r="H7659" s="7">
        <v>0</v>
      </c>
      <c r="I7659" s="7">
        <v>350</v>
      </c>
      <c r="J7659" s="7">
        <v>0</v>
      </c>
      <c r="K7659" s="7">
        <v>350</v>
      </c>
      <c r="L7659" s="164">
        <v>1</v>
      </c>
      <c r="M7659" s="16">
        <v>0</v>
      </c>
      <c r="N7659" s="13">
        <v>46251</v>
      </c>
    </row>
    <row r="7660" spans="1:14" x14ac:dyDescent="0.15">
      <c r="A7660" s="163" t="s">
        <v>538</v>
      </c>
      <c r="B7660" s="164">
        <v>10645</v>
      </c>
      <c r="C7660" s="163" t="s">
        <v>519</v>
      </c>
      <c r="D7660" s="164">
        <v>1</v>
      </c>
      <c r="E7660" s="7">
        <v>350</v>
      </c>
      <c r="F7660" s="7">
        <v>0</v>
      </c>
      <c r="G7660" s="7">
        <v>0</v>
      </c>
      <c r="H7660" s="7">
        <v>0</v>
      </c>
      <c r="I7660" s="7">
        <v>350</v>
      </c>
      <c r="J7660" s="7">
        <v>0</v>
      </c>
      <c r="K7660" s="7">
        <v>350</v>
      </c>
      <c r="L7660" s="164">
        <v>1</v>
      </c>
      <c r="M7660" s="16">
        <v>0</v>
      </c>
      <c r="N7660" s="13">
        <v>46251</v>
      </c>
    </row>
    <row r="7661" spans="1:14" x14ac:dyDescent="0.15">
      <c r="A7661" s="163" t="s">
        <v>518</v>
      </c>
      <c r="B7661" s="164">
        <v>10145</v>
      </c>
      <c r="C7661" s="163" t="s">
        <v>519</v>
      </c>
      <c r="D7661" s="164">
        <v>1</v>
      </c>
      <c r="E7661" s="7">
        <v>385</v>
      </c>
      <c r="F7661" s="7">
        <v>0</v>
      </c>
      <c r="G7661" s="7">
        <v>0</v>
      </c>
      <c r="H7661" s="7">
        <v>0</v>
      </c>
      <c r="I7661" s="7">
        <v>385</v>
      </c>
      <c r="J7661" s="7">
        <v>0</v>
      </c>
      <c r="K7661" s="7">
        <v>385</v>
      </c>
      <c r="L7661" s="164">
        <v>1</v>
      </c>
      <c r="M7661" s="16">
        <v>0</v>
      </c>
      <c r="N7661" s="13">
        <v>46251</v>
      </c>
    </row>
    <row r="7662" spans="1:14" x14ac:dyDescent="0.15">
      <c r="A7662" s="163" t="s">
        <v>574</v>
      </c>
      <c r="B7662" s="164">
        <v>10052</v>
      </c>
      <c r="C7662" s="163" t="s">
        <v>481</v>
      </c>
      <c r="D7662" s="164">
        <v>1</v>
      </c>
      <c r="E7662" s="7">
        <v>355</v>
      </c>
      <c r="F7662" s="7">
        <v>0</v>
      </c>
      <c r="G7662" s="7">
        <v>0</v>
      </c>
      <c r="H7662" s="7">
        <v>0</v>
      </c>
      <c r="I7662" s="7">
        <v>355</v>
      </c>
      <c r="J7662" s="7">
        <v>0</v>
      </c>
      <c r="K7662" s="7">
        <v>355</v>
      </c>
      <c r="L7662" s="164">
        <v>1</v>
      </c>
      <c r="M7662" s="16">
        <v>0</v>
      </c>
      <c r="N7662" s="13">
        <v>46251</v>
      </c>
    </row>
    <row r="7663" spans="1:14" x14ac:dyDescent="0.15">
      <c r="A7663" s="163" t="s">
        <v>482</v>
      </c>
      <c r="B7663" s="164">
        <v>10109</v>
      </c>
      <c r="C7663" s="163" t="s">
        <v>483</v>
      </c>
      <c r="D7663" s="164">
        <v>1</v>
      </c>
      <c r="E7663" s="7">
        <v>275</v>
      </c>
      <c r="F7663" s="7">
        <v>0</v>
      </c>
      <c r="G7663" s="7">
        <v>0</v>
      </c>
      <c r="H7663" s="7">
        <v>0</v>
      </c>
      <c r="I7663" s="7">
        <v>275</v>
      </c>
      <c r="J7663" s="7">
        <v>0</v>
      </c>
      <c r="K7663" s="7">
        <v>275</v>
      </c>
      <c r="L7663" s="164">
        <v>1</v>
      </c>
      <c r="M7663" s="16">
        <v>0</v>
      </c>
      <c r="N7663" s="13">
        <v>46251</v>
      </c>
    </row>
    <row r="7664" spans="1:14" x14ac:dyDescent="0.15">
      <c r="A7664" s="163" t="s">
        <v>576</v>
      </c>
      <c r="B7664" s="164">
        <v>10111</v>
      </c>
      <c r="C7664" s="163" t="s">
        <v>483</v>
      </c>
      <c r="D7664" s="164">
        <v>1</v>
      </c>
      <c r="E7664" s="7">
        <v>355</v>
      </c>
      <c r="F7664" s="7">
        <v>0</v>
      </c>
      <c r="G7664" s="7">
        <v>0</v>
      </c>
      <c r="H7664" s="7">
        <v>0</v>
      </c>
      <c r="I7664" s="7">
        <v>355</v>
      </c>
      <c r="J7664" s="7">
        <v>0</v>
      </c>
      <c r="K7664" s="7">
        <v>355</v>
      </c>
      <c r="L7664" s="164">
        <v>1</v>
      </c>
      <c r="M7664" s="16">
        <v>0</v>
      </c>
      <c r="N7664" s="13">
        <v>46251</v>
      </c>
    </row>
    <row r="7665" spans="1:14" x14ac:dyDescent="0.15">
      <c r="A7665" s="163" t="s">
        <v>733</v>
      </c>
      <c r="B7665" s="164">
        <v>10113</v>
      </c>
      <c r="C7665" s="163" t="s">
        <v>541</v>
      </c>
      <c r="D7665" s="164">
        <v>1</v>
      </c>
      <c r="E7665" s="7">
        <v>385</v>
      </c>
      <c r="F7665" s="7">
        <v>0</v>
      </c>
      <c r="G7665" s="7">
        <v>0</v>
      </c>
      <c r="H7665" s="7">
        <v>0</v>
      </c>
      <c r="I7665" s="7">
        <v>385</v>
      </c>
      <c r="J7665" s="7">
        <v>0</v>
      </c>
      <c r="K7665" s="7">
        <v>385</v>
      </c>
      <c r="L7665" s="164">
        <v>1</v>
      </c>
      <c r="M7665" s="16">
        <v>0</v>
      </c>
      <c r="N7665" s="13">
        <v>46251</v>
      </c>
    </row>
    <row r="7666" spans="1:14" x14ac:dyDescent="0.15">
      <c r="A7666" s="163" t="s">
        <v>577</v>
      </c>
      <c r="B7666" s="164">
        <v>10097</v>
      </c>
      <c r="C7666" s="163" t="s">
        <v>483</v>
      </c>
      <c r="D7666" s="164">
        <v>1</v>
      </c>
      <c r="E7666" s="7">
        <v>355</v>
      </c>
      <c r="F7666" s="7">
        <v>0</v>
      </c>
      <c r="G7666" s="7">
        <v>0</v>
      </c>
      <c r="H7666" s="7">
        <v>0</v>
      </c>
      <c r="I7666" s="7">
        <v>355</v>
      </c>
      <c r="J7666" s="7">
        <v>0</v>
      </c>
      <c r="K7666" s="7">
        <v>355</v>
      </c>
      <c r="L7666" s="164">
        <v>1</v>
      </c>
      <c r="M7666" s="16">
        <v>0</v>
      </c>
      <c r="N7666" s="13">
        <v>46251</v>
      </c>
    </row>
    <row r="7667" spans="1:14" x14ac:dyDescent="0.15">
      <c r="A7667" s="163" t="s">
        <v>522</v>
      </c>
      <c r="B7667" s="164">
        <v>10055</v>
      </c>
      <c r="C7667" s="163" t="s">
        <v>481</v>
      </c>
      <c r="D7667" s="164">
        <v>2</v>
      </c>
      <c r="E7667" s="7">
        <v>550</v>
      </c>
      <c r="F7667" s="7">
        <v>0</v>
      </c>
      <c r="G7667" s="7">
        <v>0</v>
      </c>
      <c r="H7667" s="7">
        <v>50</v>
      </c>
      <c r="I7667" s="7">
        <v>500</v>
      </c>
      <c r="J7667" s="7">
        <v>0</v>
      </c>
      <c r="K7667" s="7">
        <v>500</v>
      </c>
      <c r="L7667" s="164">
        <v>1</v>
      </c>
      <c r="M7667" s="16">
        <v>0</v>
      </c>
      <c r="N7667" s="13">
        <v>46251</v>
      </c>
    </row>
    <row r="7668" spans="1:14" x14ac:dyDescent="0.15">
      <c r="A7668" s="163" t="s">
        <v>561</v>
      </c>
      <c r="B7668" s="164">
        <v>10088</v>
      </c>
      <c r="C7668" s="163" t="s">
        <v>481</v>
      </c>
      <c r="D7668" s="164">
        <v>1</v>
      </c>
      <c r="E7668" s="7">
        <v>275</v>
      </c>
      <c r="F7668" s="7">
        <v>0</v>
      </c>
      <c r="G7668" s="7">
        <v>0</v>
      </c>
      <c r="H7668" s="7">
        <v>0</v>
      </c>
      <c r="I7668" s="7">
        <v>275</v>
      </c>
      <c r="J7668" s="7">
        <v>0</v>
      </c>
      <c r="K7668" s="7">
        <v>275</v>
      </c>
      <c r="L7668" s="164">
        <v>1</v>
      </c>
      <c r="M7668" s="16">
        <v>0</v>
      </c>
      <c r="N7668" s="13">
        <v>46251</v>
      </c>
    </row>
    <row r="7669" spans="1:14" x14ac:dyDescent="0.15">
      <c r="A7669" s="163" t="s">
        <v>579</v>
      </c>
      <c r="B7669" s="164">
        <v>10062</v>
      </c>
      <c r="C7669" s="163" t="s">
        <v>481</v>
      </c>
      <c r="D7669" s="164">
        <v>2</v>
      </c>
      <c r="E7669" s="7">
        <v>550</v>
      </c>
      <c r="F7669" s="7">
        <v>0</v>
      </c>
      <c r="G7669" s="7">
        <v>0</v>
      </c>
      <c r="H7669" s="7">
        <v>0</v>
      </c>
      <c r="I7669" s="7">
        <v>550</v>
      </c>
      <c r="J7669" s="7">
        <v>0</v>
      </c>
      <c r="K7669" s="7">
        <v>550</v>
      </c>
      <c r="L7669" s="164">
        <v>1</v>
      </c>
      <c r="M7669" s="16">
        <v>0</v>
      </c>
      <c r="N7669" s="13">
        <v>46251</v>
      </c>
    </row>
    <row r="7670" spans="1:14" x14ac:dyDescent="0.15">
      <c r="A7670" s="163" t="s">
        <v>487</v>
      </c>
      <c r="B7670" s="164">
        <v>10442</v>
      </c>
      <c r="C7670" s="163" t="s">
        <v>99</v>
      </c>
      <c r="D7670" s="164">
        <v>1</v>
      </c>
      <c r="E7670" s="7">
        <v>88</v>
      </c>
      <c r="F7670" s="7">
        <v>0</v>
      </c>
      <c r="G7670" s="7">
        <v>0</v>
      </c>
      <c r="H7670" s="7">
        <v>0</v>
      </c>
      <c r="I7670" s="7">
        <v>88</v>
      </c>
      <c r="J7670" s="7">
        <v>0</v>
      </c>
      <c r="K7670" s="7">
        <v>88</v>
      </c>
      <c r="L7670" s="164">
        <v>1</v>
      </c>
      <c r="M7670" s="16">
        <v>0</v>
      </c>
      <c r="N7670" s="13">
        <v>46251</v>
      </c>
    </row>
    <row r="7671" spans="1:14" x14ac:dyDescent="0.15">
      <c r="A7671" s="163" t="s">
        <v>489</v>
      </c>
      <c r="B7671" s="164">
        <v>10445</v>
      </c>
      <c r="C7671" s="163" t="s">
        <v>99</v>
      </c>
      <c r="D7671" s="164">
        <v>1</v>
      </c>
      <c r="E7671" s="7">
        <v>210</v>
      </c>
      <c r="F7671" s="7">
        <v>0</v>
      </c>
      <c r="G7671" s="7">
        <v>0</v>
      </c>
      <c r="H7671" s="7">
        <v>0</v>
      </c>
      <c r="I7671" s="7">
        <v>210</v>
      </c>
      <c r="J7671" s="7">
        <v>0</v>
      </c>
      <c r="K7671" s="7">
        <v>210</v>
      </c>
      <c r="L7671" s="164">
        <v>1</v>
      </c>
      <c r="M7671" s="16">
        <v>0</v>
      </c>
      <c r="N7671" s="13">
        <v>46251</v>
      </c>
    </row>
    <row r="7672" spans="1:14" x14ac:dyDescent="0.15">
      <c r="A7672" s="163" t="s">
        <v>505</v>
      </c>
      <c r="B7672" s="164">
        <v>10470</v>
      </c>
      <c r="C7672" s="163" t="s">
        <v>5</v>
      </c>
      <c r="D7672" s="164">
        <v>1</v>
      </c>
      <c r="E7672" s="7">
        <v>275</v>
      </c>
      <c r="F7672" s="7">
        <v>0</v>
      </c>
      <c r="G7672" s="7">
        <v>0</v>
      </c>
      <c r="H7672" s="7">
        <v>0</v>
      </c>
      <c r="I7672" s="7">
        <v>275</v>
      </c>
      <c r="J7672" s="7">
        <v>0</v>
      </c>
      <c r="K7672" s="7">
        <v>275</v>
      </c>
      <c r="L7672" s="164">
        <v>1</v>
      </c>
      <c r="M7672" s="16">
        <v>0</v>
      </c>
      <c r="N7672" s="13">
        <v>46251</v>
      </c>
    </row>
    <row r="7673" spans="1:14" x14ac:dyDescent="0.15">
      <c r="A7673" s="163" t="s">
        <v>490</v>
      </c>
      <c r="B7673" s="164">
        <v>10223</v>
      </c>
      <c r="C7673" s="163" t="s">
        <v>491</v>
      </c>
      <c r="D7673" s="164">
        <v>1</v>
      </c>
      <c r="E7673" s="7">
        <v>310</v>
      </c>
      <c r="F7673" s="7">
        <v>0</v>
      </c>
      <c r="G7673" s="7">
        <v>0</v>
      </c>
      <c r="H7673" s="7">
        <v>0</v>
      </c>
      <c r="I7673" s="7">
        <v>310</v>
      </c>
      <c r="J7673" s="7">
        <v>0</v>
      </c>
      <c r="K7673" s="7">
        <v>310</v>
      </c>
      <c r="L7673" s="164">
        <v>1</v>
      </c>
      <c r="M7673" s="16">
        <v>0</v>
      </c>
      <c r="N7673" s="13">
        <v>46251</v>
      </c>
    </row>
    <row r="7674" spans="1:14" x14ac:dyDescent="0.15">
      <c r="A7674" s="163" t="s">
        <v>492</v>
      </c>
      <c r="B7674" s="164">
        <v>10216</v>
      </c>
      <c r="C7674" s="163" t="s">
        <v>491</v>
      </c>
      <c r="D7674" s="164">
        <v>1</v>
      </c>
      <c r="E7674" s="7">
        <v>280</v>
      </c>
      <c r="F7674" s="7">
        <v>0</v>
      </c>
      <c r="G7674" s="7">
        <v>0</v>
      </c>
      <c r="H7674" s="7">
        <v>22.64</v>
      </c>
      <c r="I7674" s="7">
        <v>257.36</v>
      </c>
      <c r="J7674" s="7">
        <v>0</v>
      </c>
      <c r="K7674" s="7">
        <v>257.36</v>
      </c>
      <c r="L7674" s="164">
        <v>1</v>
      </c>
      <c r="M7674" s="16">
        <v>0</v>
      </c>
      <c r="N7674" s="13">
        <v>46251</v>
      </c>
    </row>
    <row r="7675" spans="1:14" x14ac:dyDescent="0.15">
      <c r="A7675" s="163" t="s">
        <v>493</v>
      </c>
      <c r="B7675" s="164">
        <v>10264</v>
      </c>
      <c r="C7675" s="163" t="s">
        <v>9</v>
      </c>
      <c r="D7675" s="164">
        <v>2</v>
      </c>
      <c r="E7675" s="7">
        <v>380</v>
      </c>
      <c r="F7675" s="7">
        <v>0</v>
      </c>
      <c r="G7675" s="7">
        <v>0</v>
      </c>
      <c r="H7675" s="7">
        <v>15.36</v>
      </c>
      <c r="I7675" s="7">
        <v>364.64</v>
      </c>
      <c r="J7675" s="7">
        <v>0</v>
      </c>
      <c r="K7675" s="7">
        <v>364.64</v>
      </c>
      <c r="L7675" s="164">
        <v>1</v>
      </c>
      <c r="M7675" s="16">
        <v>0</v>
      </c>
      <c r="N7675" s="13">
        <v>46251</v>
      </c>
    </row>
    <row r="7676" spans="1:14" x14ac:dyDescent="0.15">
      <c r="A7676" s="163" t="s">
        <v>604</v>
      </c>
      <c r="B7676" s="164">
        <v>10685</v>
      </c>
      <c r="C7676" s="163" t="s">
        <v>9</v>
      </c>
      <c r="D7676" s="164">
        <v>1</v>
      </c>
      <c r="E7676" s="7">
        <v>225</v>
      </c>
      <c r="F7676" s="7">
        <v>0</v>
      </c>
      <c r="G7676" s="7">
        <v>0</v>
      </c>
      <c r="H7676" s="7">
        <v>0</v>
      </c>
      <c r="I7676" s="7">
        <v>225</v>
      </c>
      <c r="J7676" s="7">
        <v>0</v>
      </c>
      <c r="K7676" s="7">
        <v>225</v>
      </c>
      <c r="L7676" s="164">
        <v>1</v>
      </c>
      <c r="M7676" s="16">
        <v>0</v>
      </c>
      <c r="N7676" s="13">
        <v>46251</v>
      </c>
    </row>
    <row r="7677" spans="1:14" x14ac:dyDescent="0.15">
      <c r="A7677" s="163" t="s">
        <v>955</v>
      </c>
      <c r="B7677" s="164">
        <v>10749</v>
      </c>
      <c r="C7677" s="163" t="s">
        <v>948</v>
      </c>
      <c r="D7677" s="164">
        <v>1</v>
      </c>
      <c r="E7677" s="7">
        <v>179</v>
      </c>
      <c r="F7677" s="7">
        <v>0</v>
      </c>
      <c r="G7677" s="7">
        <v>0</v>
      </c>
      <c r="H7677" s="7">
        <v>0</v>
      </c>
      <c r="I7677" s="7">
        <v>179</v>
      </c>
      <c r="J7677" s="7">
        <v>0</v>
      </c>
      <c r="K7677" s="7">
        <v>179</v>
      </c>
      <c r="L7677" s="164">
        <v>1</v>
      </c>
      <c r="M7677" s="16">
        <v>0</v>
      </c>
      <c r="N7677" s="13">
        <v>46251</v>
      </c>
    </row>
    <row r="7678" spans="1:14" x14ac:dyDescent="0.15">
      <c r="A7678" s="163" t="s">
        <v>949</v>
      </c>
      <c r="B7678" s="164">
        <v>10633</v>
      </c>
      <c r="C7678" s="163" t="s">
        <v>948</v>
      </c>
      <c r="D7678" s="164">
        <v>1</v>
      </c>
      <c r="E7678" s="7">
        <v>159</v>
      </c>
      <c r="F7678" s="7">
        <v>0</v>
      </c>
      <c r="G7678" s="7">
        <v>0</v>
      </c>
      <c r="H7678" s="7">
        <v>0</v>
      </c>
      <c r="I7678" s="7">
        <v>159</v>
      </c>
      <c r="J7678" s="7">
        <v>0</v>
      </c>
      <c r="K7678" s="7">
        <v>159</v>
      </c>
      <c r="L7678" s="164">
        <v>1</v>
      </c>
      <c r="M7678" s="16">
        <v>0</v>
      </c>
      <c r="N7678" s="13">
        <v>46251</v>
      </c>
    </row>
    <row r="7679" spans="1:14" x14ac:dyDescent="0.15">
      <c r="A7679" s="163" t="s">
        <v>950</v>
      </c>
      <c r="B7679" s="164">
        <v>10746</v>
      </c>
      <c r="C7679" s="163" t="s">
        <v>948</v>
      </c>
      <c r="D7679" s="164">
        <v>1</v>
      </c>
      <c r="E7679" s="7">
        <v>209</v>
      </c>
      <c r="F7679" s="7">
        <v>0</v>
      </c>
      <c r="G7679" s="7">
        <v>0</v>
      </c>
      <c r="H7679" s="7">
        <v>0</v>
      </c>
      <c r="I7679" s="7">
        <v>209</v>
      </c>
      <c r="J7679" s="7">
        <v>0</v>
      </c>
      <c r="K7679" s="7">
        <v>209</v>
      </c>
      <c r="L7679" s="164">
        <v>1</v>
      </c>
      <c r="M7679" s="16">
        <v>0</v>
      </c>
      <c r="N7679" s="13">
        <v>46251</v>
      </c>
    </row>
    <row r="7680" spans="1:14" x14ac:dyDescent="0.15">
      <c r="A7680" s="163" t="s">
        <v>495</v>
      </c>
      <c r="B7680" s="164">
        <v>10354</v>
      </c>
      <c r="C7680" s="163" t="s">
        <v>19</v>
      </c>
      <c r="D7680" s="164">
        <v>1</v>
      </c>
      <c r="E7680" s="7">
        <v>350</v>
      </c>
      <c r="F7680" s="7">
        <v>0</v>
      </c>
      <c r="G7680" s="7">
        <v>0</v>
      </c>
      <c r="H7680" s="7">
        <v>0</v>
      </c>
      <c r="I7680" s="7">
        <v>350</v>
      </c>
      <c r="J7680" s="7">
        <v>0</v>
      </c>
      <c r="K7680" s="7">
        <v>350</v>
      </c>
      <c r="L7680" s="164">
        <v>1</v>
      </c>
      <c r="M7680" s="16">
        <v>0</v>
      </c>
      <c r="N7680" s="13">
        <v>46251</v>
      </c>
    </row>
    <row r="7681" spans="1:14" x14ac:dyDescent="0.15">
      <c r="A7681" s="163" t="s">
        <v>510</v>
      </c>
      <c r="B7681" s="164">
        <v>10043</v>
      </c>
      <c r="C7681" s="163" t="s">
        <v>19</v>
      </c>
      <c r="D7681" s="164">
        <v>1</v>
      </c>
      <c r="E7681" s="7">
        <v>310</v>
      </c>
      <c r="F7681" s="7">
        <v>0</v>
      </c>
      <c r="G7681" s="7">
        <v>0</v>
      </c>
      <c r="H7681" s="7">
        <v>0</v>
      </c>
      <c r="I7681" s="7">
        <v>310</v>
      </c>
      <c r="J7681" s="7">
        <v>0</v>
      </c>
      <c r="K7681" s="7">
        <v>310</v>
      </c>
      <c r="L7681" s="164">
        <v>1</v>
      </c>
      <c r="M7681" s="16">
        <v>0</v>
      </c>
      <c r="N7681" s="13">
        <v>46251</v>
      </c>
    </row>
    <row r="7682" spans="1:14" x14ac:dyDescent="0.15">
      <c r="A7682" s="163" t="s">
        <v>497</v>
      </c>
      <c r="B7682" s="164">
        <v>10359</v>
      </c>
      <c r="C7682" s="163" t="s">
        <v>19</v>
      </c>
      <c r="D7682" s="164">
        <v>1</v>
      </c>
      <c r="E7682" s="7">
        <v>385</v>
      </c>
      <c r="F7682" s="7">
        <v>0</v>
      </c>
      <c r="G7682" s="7">
        <v>0</v>
      </c>
      <c r="H7682" s="7">
        <v>0</v>
      </c>
      <c r="I7682" s="7">
        <v>385</v>
      </c>
      <c r="J7682" s="7">
        <v>0</v>
      </c>
      <c r="K7682" s="7">
        <v>385</v>
      </c>
      <c r="L7682" s="164">
        <v>1</v>
      </c>
      <c r="M7682" s="16">
        <v>0</v>
      </c>
      <c r="N7682" s="13">
        <v>46251</v>
      </c>
    </row>
    <row r="7683" spans="1:14" x14ac:dyDescent="0.15">
      <c r="A7683" s="163" t="s">
        <v>498</v>
      </c>
      <c r="B7683" s="164">
        <v>10356</v>
      </c>
      <c r="C7683" s="163" t="s">
        <v>19</v>
      </c>
      <c r="D7683" s="164">
        <v>3</v>
      </c>
      <c r="E7683" s="7">
        <v>1080</v>
      </c>
      <c r="F7683" s="7">
        <v>0</v>
      </c>
      <c r="G7683" s="7">
        <v>0</v>
      </c>
      <c r="H7683" s="7">
        <v>0</v>
      </c>
      <c r="I7683" s="7">
        <v>1080</v>
      </c>
      <c r="J7683" s="7">
        <v>0</v>
      </c>
      <c r="K7683" s="7">
        <v>1080</v>
      </c>
      <c r="L7683" s="164">
        <v>1</v>
      </c>
      <c r="M7683" s="16">
        <v>0</v>
      </c>
      <c r="N7683" s="13">
        <v>46251</v>
      </c>
    </row>
    <row r="7684" spans="1:14" x14ac:dyDescent="0.15">
      <c r="A7684" s="163" t="s">
        <v>563</v>
      </c>
      <c r="B7684" s="164">
        <v>10432</v>
      </c>
      <c r="C7684" s="163" t="s">
        <v>13</v>
      </c>
      <c r="D7684" s="164">
        <v>1</v>
      </c>
      <c r="E7684" s="7">
        <v>315</v>
      </c>
      <c r="F7684" s="7">
        <v>0</v>
      </c>
      <c r="G7684" s="7">
        <v>0</v>
      </c>
      <c r="H7684" s="7">
        <v>0</v>
      </c>
      <c r="I7684" s="7">
        <v>315</v>
      </c>
      <c r="J7684" s="7">
        <v>0</v>
      </c>
      <c r="K7684" s="7">
        <v>315</v>
      </c>
      <c r="L7684" s="164">
        <v>1</v>
      </c>
      <c r="M7684" s="16">
        <v>0</v>
      </c>
      <c r="N7684" s="13">
        <v>46251</v>
      </c>
    </row>
    <row r="7685" spans="1:14" x14ac:dyDescent="0.15">
      <c r="A7685" s="163" t="s">
        <v>192</v>
      </c>
      <c r="B7685" s="164">
        <v>10533</v>
      </c>
      <c r="C7685" s="163" t="s">
        <v>399</v>
      </c>
      <c r="D7685" s="164">
        <v>1</v>
      </c>
      <c r="E7685" s="7">
        <v>0</v>
      </c>
      <c r="F7685" s="7">
        <v>0</v>
      </c>
      <c r="G7685" s="7">
        <v>0</v>
      </c>
      <c r="H7685" s="7">
        <v>0</v>
      </c>
      <c r="I7685" s="7">
        <v>0</v>
      </c>
      <c r="J7685" s="7">
        <v>0</v>
      </c>
      <c r="K7685" s="7">
        <v>0</v>
      </c>
      <c r="L7685" s="164">
        <v>0</v>
      </c>
      <c r="M7685" s="16">
        <v>0</v>
      </c>
      <c r="N7685" s="13">
        <v>46251</v>
      </c>
    </row>
    <row r="7686" spans="1:14" x14ac:dyDescent="0.15">
      <c r="A7686" s="163" t="s">
        <v>433</v>
      </c>
      <c r="B7686" s="164">
        <v>10405</v>
      </c>
      <c r="C7686" s="163" t="s">
        <v>399</v>
      </c>
      <c r="D7686" s="164">
        <v>1</v>
      </c>
      <c r="E7686" s="7">
        <v>0</v>
      </c>
      <c r="F7686" s="7">
        <v>0</v>
      </c>
      <c r="G7686" s="7">
        <v>0</v>
      </c>
      <c r="H7686" s="7">
        <v>0</v>
      </c>
      <c r="I7686" s="7">
        <v>0</v>
      </c>
      <c r="J7686" s="7">
        <v>0</v>
      </c>
      <c r="K7686" s="7">
        <v>0</v>
      </c>
      <c r="L7686" s="164">
        <v>0</v>
      </c>
      <c r="M7686" s="16">
        <v>0</v>
      </c>
      <c r="N7686" s="13">
        <v>46251</v>
      </c>
    </row>
    <row r="7687" spans="1:14" x14ac:dyDescent="0.15">
      <c r="A7687" s="163" t="s">
        <v>427</v>
      </c>
      <c r="B7687" s="164">
        <v>10288</v>
      </c>
      <c r="C7687" s="163" t="s">
        <v>399</v>
      </c>
      <c r="D7687" s="164">
        <v>1</v>
      </c>
      <c r="E7687" s="7">
        <v>0</v>
      </c>
      <c r="F7687" s="7">
        <v>0</v>
      </c>
      <c r="G7687" s="7">
        <v>0</v>
      </c>
      <c r="H7687" s="7">
        <v>0</v>
      </c>
      <c r="I7687" s="7">
        <v>0</v>
      </c>
      <c r="J7687" s="7">
        <v>0</v>
      </c>
      <c r="K7687" s="7">
        <v>0</v>
      </c>
      <c r="L7687" s="164">
        <v>0</v>
      </c>
      <c r="M7687" s="16">
        <v>0</v>
      </c>
      <c r="N7687" s="13">
        <v>46251</v>
      </c>
    </row>
    <row r="7688" spans="1:14" x14ac:dyDescent="0.15">
      <c r="A7688" s="163" t="s">
        <v>605</v>
      </c>
      <c r="B7688" s="164">
        <v>10425</v>
      </c>
      <c r="C7688" s="163" t="s">
        <v>399</v>
      </c>
      <c r="D7688" s="164">
        <v>2</v>
      </c>
      <c r="E7688" s="7">
        <v>0</v>
      </c>
      <c r="F7688" s="7">
        <v>0</v>
      </c>
      <c r="G7688" s="7">
        <v>0</v>
      </c>
      <c r="H7688" s="7">
        <v>0</v>
      </c>
      <c r="I7688" s="7">
        <v>0</v>
      </c>
      <c r="J7688" s="7">
        <v>0</v>
      </c>
      <c r="K7688" s="7">
        <v>0</v>
      </c>
      <c r="L7688" s="164">
        <v>0</v>
      </c>
      <c r="M7688" s="16">
        <v>0</v>
      </c>
      <c r="N7688" s="13">
        <v>46251</v>
      </c>
    </row>
    <row r="7689" spans="1:14" x14ac:dyDescent="0.15">
      <c r="A7689" s="163" t="s">
        <v>3</v>
      </c>
      <c r="B7689" s="164">
        <v>10294</v>
      </c>
      <c r="C7689" s="163" t="s">
        <v>399</v>
      </c>
      <c r="D7689" s="164">
        <v>1</v>
      </c>
      <c r="E7689" s="7">
        <v>0</v>
      </c>
      <c r="F7689" s="7">
        <v>0</v>
      </c>
      <c r="G7689" s="7">
        <v>0</v>
      </c>
      <c r="H7689" s="7">
        <v>0</v>
      </c>
      <c r="I7689" s="7">
        <v>0</v>
      </c>
      <c r="J7689" s="7">
        <v>0</v>
      </c>
      <c r="K7689" s="7">
        <v>0</v>
      </c>
      <c r="L7689" s="164">
        <v>0</v>
      </c>
      <c r="M7689" s="16">
        <v>0</v>
      </c>
      <c r="N7689" s="13">
        <v>46251</v>
      </c>
    </row>
    <row r="7690" spans="1:14" x14ac:dyDescent="0.15">
      <c r="A7690" s="163" t="s">
        <v>1019</v>
      </c>
      <c r="B7690" s="164">
        <v>10004</v>
      </c>
      <c r="C7690" s="163" t="s">
        <v>38</v>
      </c>
      <c r="D7690" s="164">
        <v>1</v>
      </c>
      <c r="E7690" s="7">
        <v>70</v>
      </c>
      <c r="F7690" s="7">
        <v>0</v>
      </c>
      <c r="G7690" s="7">
        <v>0</v>
      </c>
      <c r="H7690" s="7">
        <v>0</v>
      </c>
      <c r="I7690" s="7">
        <v>70</v>
      </c>
      <c r="J7690" s="7">
        <v>0</v>
      </c>
      <c r="K7690" s="7">
        <v>70</v>
      </c>
      <c r="L7690" s="164">
        <v>1</v>
      </c>
      <c r="M7690" s="16">
        <v>0</v>
      </c>
      <c r="N7690" s="13">
        <v>46252</v>
      </c>
    </row>
    <row r="7691" spans="1:14" x14ac:dyDescent="0.15">
      <c r="A7691" s="163" t="s">
        <v>479</v>
      </c>
      <c r="B7691" s="164">
        <v>10396</v>
      </c>
      <c r="C7691" s="163" t="s">
        <v>32</v>
      </c>
      <c r="D7691" s="164">
        <v>1</v>
      </c>
      <c r="E7691" s="7">
        <v>555</v>
      </c>
      <c r="F7691" s="7">
        <v>0</v>
      </c>
      <c r="G7691" s="7">
        <v>0</v>
      </c>
      <c r="H7691" s="7">
        <v>55</v>
      </c>
      <c r="I7691" s="7">
        <v>500</v>
      </c>
      <c r="J7691" s="7">
        <v>0</v>
      </c>
      <c r="K7691" s="7">
        <v>500</v>
      </c>
      <c r="L7691" s="164">
        <v>1</v>
      </c>
      <c r="M7691" s="16">
        <v>0</v>
      </c>
      <c r="N7691" s="13">
        <v>46252</v>
      </c>
    </row>
    <row r="7692" spans="1:14" x14ac:dyDescent="0.15">
      <c r="A7692" s="163" t="s">
        <v>574</v>
      </c>
      <c r="B7692" s="164">
        <v>10052</v>
      </c>
      <c r="C7692" s="163" t="s">
        <v>481</v>
      </c>
      <c r="D7692" s="164">
        <v>1</v>
      </c>
      <c r="E7692" s="7">
        <v>355</v>
      </c>
      <c r="F7692" s="7">
        <v>0</v>
      </c>
      <c r="G7692" s="7">
        <v>0</v>
      </c>
      <c r="H7692" s="7">
        <v>0</v>
      </c>
      <c r="I7692" s="7">
        <v>355</v>
      </c>
      <c r="J7692" s="7">
        <v>0</v>
      </c>
      <c r="K7692" s="7">
        <v>355</v>
      </c>
      <c r="L7692" s="164">
        <v>1</v>
      </c>
      <c r="M7692" s="16">
        <v>0</v>
      </c>
      <c r="N7692" s="13">
        <v>46252</v>
      </c>
    </row>
    <row r="7693" spans="1:14" x14ac:dyDescent="0.15">
      <c r="A7693" s="163" t="s">
        <v>521</v>
      </c>
      <c r="B7693" s="164">
        <v>10095</v>
      </c>
      <c r="C7693" s="163" t="s">
        <v>483</v>
      </c>
      <c r="D7693" s="164">
        <v>2</v>
      </c>
      <c r="E7693" s="7">
        <v>540</v>
      </c>
      <c r="F7693" s="7">
        <v>0</v>
      </c>
      <c r="G7693" s="7">
        <v>0</v>
      </c>
      <c r="H7693" s="7">
        <v>0</v>
      </c>
      <c r="I7693" s="7">
        <v>540</v>
      </c>
      <c r="J7693" s="7">
        <v>0</v>
      </c>
      <c r="K7693" s="7">
        <v>540</v>
      </c>
      <c r="L7693" s="164">
        <v>1</v>
      </c>
      <c r="M7693" s="16">
        <v>45</v>
      </c>
      <c r="N7693" s="13">
        <v>46252</v>
      </c>
    </row>
    <row r="7694" spans="1:14" x14ac:dyDescent="0.15">
      <c r="A7694" s="163" t="s">
        <v>487</v>
      </c>
      <c r="B7694" s="164">
        <v>10442</v>
      </c>
      <c r="C7694" s="163" t="s">
        <v>99</v>
      </c>
      <c r="D7694" s="164">
        <v>2</v>
      </c>
      <c r="E7694" s="7">
        <v>176</v>
      </c>
      <c r="F7694" s="7">
        <v>0</v>
      </c>
      <c r="G7694" s="7">
        <v>0</v>
      </c>
      <c r="H7694" s="7">
        <v>12.03</v>
      </c>
      <c r="I7694" s="7">
        <v>163.97</v>
      </c>
      <c r="J7694" s="7">
        <v>0</v>
      </c>
      <c r="K7694" s="7">
        <v>163.97</v>
      </c>
      <c r="L7694" s="164">
        <v>1</v>
      </c>
      <c r="M7694" s="16">
        <v>0</v>
      </c>
      <c r="N7694" s="13">
        <v>46252</v>
      </c>
    </row>
    <row r="7695" spans="1:14" x14ac:dyDescent="0.15">
      <c r="A7695" s="163" t="s">
        <v>488</v>
      </c>
      <c r="B7695" s="164">
        <v>10440</v>
      </c>
      <c r="C7695" s="163" t="s">
        <v>99</v>
      </c>
      <c r="D7695" s="164">
        <v>1</v>
      </c>
      <c r="E7695" s="7">
        <v>88</v>
      </c>
      <c r="F7695" s="7">
        <v>0</v>
      </c>
      <c r="G7695" s="7">
        <v>0</v>
      </c>
      <c r="H7695" s="7">
        <v>0</v>
      </c>
      <c r="I7695" s="7">
        <v>88</v>
      </c>
      <c r="J7695" s="7">
        <v>0</v>
      </c>
      <c r="K7695" s="7">
        <v>88</v>
      </c>
      <c r="L7695" s="164">
        <v>1</v>
      </c>
      <c r="M7695" s="16">
        <v>0</v>
      </c>
      <c r="N7695" s="13">
        <v>46252</v>
      </c>
    </row>
    <row r="7696" spans="1:14" x14ac:dyDescent="0.15">
      <c r="A7696" s="163" t="s">
        <v>505</v>
      </c>
      <c r="B7696" s="164">
        <v>10470</v>
      </c>
      <c r="C7696" s="163" t="s">
        <v>5</v>
      </c>
      <c r="D7696" s="164">
        <v>1</v>
      </c>
      <c r="E7696" s="7">
        <v>275</v>
      </c>
      <c r="F7696" s="7">
        <v>0</v>
      </c>
      <c r="G7696" s="7">
        <v>0</v>
      </c>
      <c r="H7696" s="7">
        <v>20.21</v>
      </c>
      <c r="I7696" s="7">
        <v>254.79</v>
      </c>
      <c r="J7696" s="7">
        <v>0</v>
      </c>
      <c r="K7696" s="7">
        <v>254.79</v>
      </c>
      <c r="L7696" s="164">
        <v>1</v>
      </c>
      <c r="M7696" s="16">
        <v>0</v>
      </c>
      <c r="N7696" s="13">
        <v>46252</v>
      </c>
    </row>
    <row r="7697" spans="1:14" x14ac:dyDescent="0.15">
      <c r="A7697" s="163" t="s">
        <v>562</v>
      </c>
      <c r="B7697" s="164">
        <v>10218</v>
      </c>
      <c r="C7697" s="163" t="s">
        <v>491</v>
      </c>
      <c r="D7697" s="164">
        <v>1</v>
      </c>
      <c r="E7697" s="7">
        <v>280</v>
      </c>
      <c r="F7697" s="7">
        <v>0</v>
      </c>
      <c r="G7697" s="7">
        <v>0</v>
      </c>
      <c r="H7697" s="7">
        <v>0</v>
      </c>
      <c r="I7697" s="7">
        <v>280</v>
      </c>
      <c r="J7697" s="7">
        <v>0</v>
      </c>
      <c r="K7697" s="7">
        <v>280</v>
      </c>
      <c r="L7697" s="164">
        <v>1</v>
      </c>
      <c r="M7697" s="16">
        <v>0</v>
      </c>
      <c r="N7697" s="13">
        <v>46252</v>
      </c>
    </row>
    <row r="7698" spans="1:14" x14ac:dyDescent="0.15">
      <c r="A7698" s="163" t="s">
        <v>493</v>
      </c>
      <c r="B7698" s="164">
        <v>10264</v>
      </c>
      <c r="C7698" s="163" t="s">
        <v>9</v>
      </c>
      <c r="D7698" s="164">
        <v>5</v>
      </c>
      <c r="E7698" s="7">
        <v>950</v>
      </c>
      <c r="F7698" s="7">
        <v>0</v>
      </c>
      <c r="G7698" s="7">
        <v>0</v>
      </c>
      <c r="H7698" s="7">
        <v>38.36</v>
      </c>
      <c r="I7698" s="7">
        <v>911.64</v>
      </c>
      <c r="J7698" s="7">
        <v>0</v>
      </c>
      <c r="K7698" s="7">
        <v>911.64</v>
      </c>
      <c r="L7698" s="164">
        <v>1</v>
      </c>
      <c r="M7698" s="16">
        <v>0</v>
      </c>
      <c r="N7698" s="13">
        <v>46252</v>
      </c>
    </row>
    <row r="7699" spans="1:14" x14ac:dyDescent="0.15">
      <c r="A7699" s="163" t="s">
        <v>588</v>
      </c>
      <c r="B7699" s="164">
        <v>10371</v>
      </c>
      <c r="C7699" s="163" t="s">
        <v>9</v>
      </c>
      <c r="D7699" s="164">
        <v>1</v>
      </c>
      <c r="E7699" s="7">
        <v>275</v>
      </c>
      <c r="F7699" s="7">
        <v>0</v>
      </c>
      <c r="G7699" s="7">
        <v>0</v>
      </c>
      <c r="H7699" s="7">
        <v>17.93</v>
      </c>
      <c r="I7699" s="7">
        <v>257.07</v>
      </c>
      <c r="J7699" s="7">
        <v>0</v>
      </c>
      <c r="K7699" s="7">
        <v>257.07</v>
      </c>
      <c r="L7699" s="164">
        <v>1</v>
      </c>
      <c r="M7699" s="16">
        <v>0</v>
      </c>
      <c r="N7699" s="13">
        <v>46252</v>
      </c>
    </row>
    <row r="7700" spans="1:14" x14ac:dyDescent="0.15">
      <c r="A7700" s="163" t="s">
        <v>507</v>
      </c>
      <c r="B7700" s="164">
        <v>10373</v>
      </c>
      <c r="C7700" s="163" t="s">
        <v>9</v>
      </c>
      <c r="D7700" s="164">
        <v>1</v>
      </c>
      <c r="E7700" s="7">
        <v>275</v>
      </c>
      <c r="F7700" s="7">
        <v>0</v>
      </c>
      <c r="G7700" s="7">
        <v>0</v>
      </c>
      <c r="H7700" s="7">
        <v>17.940000000000001</v>
      </c>
      <c r="I7700" s="7">
        <v>257.06</v>
      </c>
      <c r="J7700" s="7">
        <v>0</v>
      </c>
      <c r="K7700" s="7">
        <v>257.06</v>
      </c>
      <c r="L7700" s="164">
        <v>1</v>
      </c>
      <c r="M7700" s="16">
        <v>0</v>
      </c>
      <c r="N7700" s="13">
        <v>46252</v>
      </c>
    </row>
    <row r="7701" spans="1:14" x14ac:dyDescent="0.15">
      <c r="A7701" s="163" t="s">
        <v>526</v>
      </c>
      <c r="B7701" s="164">
        <v>10363</v>
      </c>
      <c r="C7701" s="163" t="s">
        <v>9</v>
      </c>
      <c r="D7701" s="164">
        <v>2</v>
      </c>
      <c r="E7701" s="7">
        <v>530</v>
      </c>
      <c r="F7701" s="7">
        <v>0</v>
      </c>
      <c r="G7701" s="7">
        <v>0</v>
      </c>
      <c r="H7701" s="7">
        <v>17.28</v>
      </c>
      <c r="I7701" s="7">
        <v>512.72</v>
      </c>
      <c r="J7701" s="7">
        <v>0</v>
      </c>
      <c r="K7701" s="7">
        <v>512.72</v>
      </c>
      <c r="L7701" s="164">
        <v>1</v>
      </c>
      <c r="M7701" s="16">
        <v>0</v>
      </c>
      <c r="N7701" s="13">
        <v>46252</v>
      </c>
    </row>
    <row r="7702" spans="1:14" x14ac:dyDescent="0.15">
      <c r="A7702" s="163" t="s">
        <v>527</v>
      </c>
      <c r="B7702" s="164">
        <v>10382</v>
      </c>
      <c r="C7702" s="163" t="s">
        <v>9</v>
      </c>
      <c r="D7702" s="164">
        <v>1</v>
      </c>
      <c r="E7702" s="7">
        <v>235</v>
      </c>
      <c r="F7702" s="7">
        <v>0</v>
      </c>
      <c r="G7702" s="7">
        <v>0</v>
      </c>
      <c r="H7702" s="7">
        <v>15.33</v>
      </c>
      <c r="I7702" s="7">
        <v>219.67</v>
      </c>
      <c r="J7702" s="7">
        <v>0</v>
      </c>
      <c r="K7702" s="7">
        <v>219.67</v>
      </c>
      <c r="L7702" s="164">
        <v>1</v>
      </c>
      <c r="M7702" s="16">
        <v>0</v>
      </c>
      <c r="N7702" s="13">
        <v>46252</v>
      </c>
    </row>
    <row r="7703" spans="1:14" x14ac:dyDescent="0.15">
      <c r="A7703" s="163" t="s">
        <v>508</v>
      </c>
      <c r="B7703" s="164">
        <v>10370</v>
      </c>
      <c r="C7703" s="163" t="s">
        <v>9</v>
      </c>
      <c r="D7703" s="164">
        <v>1</v>
      </c>
      <c r="E7703" s="7">
        <v>310</v>
      </c>
      <c r="F7703" s="7">
        <v>0</v>
      </c>
      <c r="G7703" s="7">
        <v>0</v>
      </c>
      <c r="H7703" s="7">
        <v>0</v>
      </c>
      <c r="I7703" s="7">
        <v>310</v>
      </c>
      <c r="J7703" s="7">
        <v>0</v>
      </c>
      <c r="K7703" s="7">
        <v>310</v>
      </c>
      <c r="L7703" s="164">
        <v>1</v>
      </c>
      <c r="M7703" s="16">
        <v>0</v>
      </c>
      <c r="N7703" s="13">
        <v>46252</v>
      </c>
    </row>
    <row r="7704" spans="1:14" x14ac:dyDescent="0.15">
      <c r="A7704" s="163" t="s">
        <v>509</v>
      </c>
      <c r="B7704" s="164">
        <v>10364</v>
      </c>
      <c r="C7704" s="163" t="s">
        <v>9</v>
      </c>
      <c r="D7704" s="164">
        <v>1</v>
      </c>
      <c r="E7704" s="7">
        <v>330</v>
      </c>
      <c r="F7704" s="7">
        <v>0</v>
      </c>
      <c r="G7704" s="7">
        <v>0</v>
      </c>
      <c r="H7704" s="7">
        <v>0</v>
      </c>
      <c r="I7704" s="7">
        <v>330</v>
      </c>
      <c r="J7704" s="7">
        <v>0</v>
      </c>
      <c r="K7704" s="7">
        <v>330</v>
      </c>
      <c r="L7704" s="164">
        <v>1</v>
      </c>
      <c r="M7704" s="16">
        <v>0</v>
      </c>
      <c r="N7704" s="13">
        <v>46252</v>
      </c>
    </row>
    <row r="7705" spans="1:14" x14ac:dyDescent="0.15">
      <c r="A7705" s="163" t="s">
        <v>603</v>
      </c>
      <c r="B7705" s="164">
        <v>10660</v>
      </c>
      <c r="C7705" s="163" t="s">
        <v>9</v>
      </c>
      <c r="D7705" s="164">
        <v>1</v>
      </c>
      <c r="E7705" s="7">
        <v>265</v>
      </c>
      <c r="F7705" s="7">
        <v>0</v>
      </c>
      <c r="G7705" s="7">
        <v>0</v>
      </c>
      <c r="H7705" s="7">
        <v>17.28</v>
      </c>
      <c r="I7705" s="7">
        <v>247.72</v>
      </c>
      <c r="J7705" s="7">
        <v>0</v>
      </c>
      <c r="K7705" s="7">
        <v>247.72</v>
      </c>
      <c r="L7705" s="164">
        <v>1</v>
      </c>
      <c r="M7705" s="16">
        <v>0</v>
      </c>
      <c r="N7705" s="13">
        <v>46252</v>
      </c>
    </row>
    <row r="7706" spans="1:14" x14ac:dyDescent="0.15">
      <c r="A7706" s="163" t="s">
        <v>949</v>
      </c>
      <c r="B7706" s="164">
        <v>10633</v>
      </c>
      <c r="C7706" s="163" t="s">
        <v>948</v>
      </c>
      <c r="D7706" s="164">
        <v>1</v>
      </c>
      <c r="E7706" s="7">
        <v>159</v>
      </c>
      <c r="F7706" s="7">
        <v>0</v>
      </c>
      <c r="G7706" s="7">
        <v>0</v>
      </c>
      <c r="H7706" s="7">
        <v>0</v>
      </c>
      <c r="I7706" s="7">
        <v>159</v>
      </c>
      <c r="J7706" s="7">
        <v>0</v>
      </c>
      <c r="K7706" s="7">
        <v>159</v>
      </c>
      <c r="L7706" s="164">
        <v>1</v>
      </c>
      <c r="M7706" s="16">
        <v>0</v>
      </c>
      <c r="N7706" s="13">
        <v>46252</v>
      </c>
    </row>
    <row r="7707" spans="1:14" x14ac:dyDescent="0.15">
      <c r="A7707" s="163" t="s">
        <v>950</v>
      </c>
      <c r="B7707" s="164">
        <v>10746</v>
      </c>
      <c r="C7707" s="163" t="s">
        <v>948</v>
      </c>
      <c r="D7707" s="164">
        <v>1</v>
      </c>
      <c r="E7707" s="7">
        <v>209</v>
      </c>
      <c r="F7707" s="7">
        <v>0</v>
      </c>
      <c r="G7707" s="7">
        <v>0</v>
      </c>
      <c r="H7707" s="7">
        <v>0</v>
      </c>
      <c r="I7707" s="7">
        <v>209</v>
      </c>
      <c r="J7707" s="7">
        <v>0</v>
      </c>
      <c r="K7707" s="7">
        <v>209</v>
      </c>
      <c r="L7707" s="164">
        <v>1</v>
      </c>
      <c r="M7707" s="16">
        <v>0</v>
      </c>
      <c r="N7707" s="13">
        <v>46252</v>
      </c>
    </row>
    <row r="7708" spans="1:14" x14ac:dyDescent="0.15">
      <c r="A7708" s="163" t="s">
        <v>495</v>
      </c>
      <c r="B7708" s="164">
        <v>10354</v>
      </c>
      <c r="C7708" s="163" t="s">
        <v>19</v>
      </c>
      <c r="D7708" s="164">
        <v>1</v>
      </c>
      <c r="E7708" s="7">
        <v>350</v>
      </c>
      <c r="F7708" s="7">
        <v>0</v>
      </c>
      <c r="G7708" s="7">
        <v>0</v>
      </c>
      <c r="H7708" s="7">
        <v>25.72</v>
      </c>
      <c r="I7708" s="7">
        <v>324.27999999999997</v>
      </c>
      <c r="J7708" s="7">
        <v>0</v>
      </c>
      <c r="K7708" s="7">
        <v>324.27999999999997</v>
      </c>
      <c r="L7708" s="164">
        <v>1</v>
      </c>
      <c r="M7708" s="16">
        <v>0</v>
      </c>
      <c r="N7708" s="13">
        <v>46252</v>
      </c>
    </row>
    <row r="7709" spans="1:14" x14ac:dyDescent="0.15">
      <c r="A7709" s="163" t="s">
        <v>497</v>
      </c>
      <c r="B7709" s="164">
        <v>10359</v>
      </c>
      <c r="C7709" s="163" t="s">
        <v>19</v>
      </c>
      <c r="D7709" s="164">
        <v>1</v>
      </c>
      <c r="E7709" s="7">
        <v>385</v>
      </c>
      <c r="F7709" s="7">
        <v>0</v>
      </c>
      <c r="G7709" s="7">
        <v>0</v>
      </c>
      <c r="H7709" s="7">
        <v>0</v>
      </c>
      <c r="I7709" s="7">
        <v>385</v>
      </c>
      <c r="J7709" s="7">
        <v>0</v>
      </c>
      <c r="K7709" s="7">
        <v>385</v>
      </c>
      <c r="L7709" s="164">
        <v>1</v>
      </c>
      <c r="M7709" s="16">
        <v>0</v>
      </c>
      <c r="N7709" s="13">
        <v>46252</v>
      </c>
    </row>
    <row r="7710" spans="1:14" x14ac:dyDescent="0.15">
      <c r="A7710" s="163" t="s">
        <v>498</v>
      </c>
      <c r="B7710" s="164">
        <v>10356</v>
      </c>
      <c r="C7710" s="163" t="s">
        <v>19</v>
      </c>
      <c r="D7710" s="164">
        <v>2</v>
      </c>
      <c r="E7710" s="7">
        <v>720</v>
      </c>
      <c r="F7710" s="7">
        <v>0</v>
      </c>
      <c r="G7710" s="7">
        <v>0</v>
      </c>
      <c r="H7710" s="7">
        <v>26.45</v>
      </c>
      <c r="I7710" s="7">
        <v>693.55</v>
      </c>
      <c r="J7710" s="7">
        <v>0</v>
      </c>
      <c r="K7710" s="7">
        <v>693.55</v>
      </c>
      <c r="L7710" s="164">
        <v>1</v>
      </c>
      <c r="M7710" s="16">
        <v>0</v>
      </c>
      <c r="N7710" s="13">
        <v>46252</v>
      </c>
    </row>
    <row r="7711" spans="1:14" x14ac:dyDescent="0.15">
      <c r="A7711" s="163" t="s">
        <v>689</v>
      </c>
      <c r="B7711" s="164">
        <v>10393</v>
      </c>
      <c r="C7711" s="163" t="s">
        <v>31</v>
      </c>
      <c r="D7711" s="164">
        <v>1</v>
      </c>
      <c r="E7711" s="7">
        <v>335</v>
      </c>
      <c r="F7711" s="7">
        <v>0</v>
      </c>
      <c r="G7711" s="7">
        <v>0</v>
      </c>
      <c r="H7711" s="7">
        <v>24.62</v>
      </c>
      <c r="I7711" s="7">
        <v>310.38</v>
      </c>
      <c r="J7711" s="7">
        <v>0</v>
      </c>
      <c r="K7711" s="7">
        <v>310.38</v>
      </c>
      <c r="L7711" s="164">
        <v>1</v>
      </c>
      <c r="M7711" s="16">
        <v>0</v>
      </c>
      <c r="N7711" s="13">
        <v>46252</v>
      </c>
    </row>
    <row r="7712" spans="1:14" x14ac:dyDescent="0.15">
      <c r="A7712" s="163" t="s">
        <v>660</v>
      </c>
      <c r="B7712" s="164">
        <v>10562</v>
      </c>
      <c r="C7712" s="163" t="s">
        <v>0</v>
      </c>
      <c r="D7712" s="164">
        <v>1</v>
      </c>
      <c r="E7712" s="7">
        <v>795</v>
      </c>
      <c r="F7712" s="7">
        <v>0</v>
      </c>
      <c r="G7712" s="7">
        <v>0</v>
      </c>
      <c r="H7712" s="7">
        <v>51.85</v>
      </c>
      <c r="I7712" s="7">
        <v>743.15</v>
      </c>
      <c r="J7712" s="7">
        <v>0</v>
      </c>
      <c r="K7712" s="7">
        <v>743.15</v>
      </c>
      <c r="L7712" s="164">
        <v>1</v>
      </c>
      <c r="M7712" s="16">
        <v>0</v>
      </c>
      <c r="N7712" s="13">
        <v>46252</v>
      </c>
    </row>
    <row r="7713" spans="1:14" x14ac:dyDescent="0.15">
      <c r="A7713" s="163" t="s">
        <v>1020</v>
      </c>
      <c r="B7713" s="164">
        <v>10593</v>
      </c>
      <c r="C7713" s="163" t="s">
        <v>399</v>
      </c>
      <c r="D7713" s="164">
        <v>1</v>
      </c>
      <c r="E7713" s="7">
        <v>0</v>
      </c>
      <c r="F7713" s="7">
        <v>0</v>
      </c>
      <c r="G7713" s="7">
        <v>0</v>
      </c>
      <c r="H7713" s="7">
        <v>0</v>
      </c>
      <c r="I7713" s="7">
        <v>0</v>
      </c>
      <c r="J7713" s="7">
        <v>0</v>
      </c>
      <c r="K7713" s="7">
        <v>0</v>
      </c>
      <c r="L7713" s="164">
        <v>0</v>
      </c>
      <c r="M7713" s="16">
        <v>0</v>
      </c>
      <c r="N7713" s="13">
        <v>46252</v>
      </c>
    </row>
    <row r="7714" spans="1:14" x14ac:dyDescent="0.15">
      <c r="A7714" s="163" t="s">
        <v>1021</v>
      </c>
      <c r="B7714" s="164">
        <v>10777</v>
      </c>
      <c r="C7714" s="163" t="s">
        <v>399</v>
      </c>
      <c r="D7714" s="164">
        <v>1</v>
      </c>
      <c r="E7714" s="7">
        <v>0</v>
      </c>
      <c r="F7714" s="7">
        <v>0</v>
      </c>
      <c r="G7714" s="7">
        <v>0</v>
      </c>
      <c r="H7714" s="7">
        <v>0</v>
      </c>
      <c r="I7714" s="7">
        <v>0</v>
      </c>
      <c r="J7714" s="7">
        <v>0</v>
      </c>
      <c r="K7714" s="7">
        <v>0</v>
      </c>
      <c r="L7714" s="164">
        <v>0</v>
      </c>
      <c r="M7714" s="16">
        <v>0</v>
      </c>
      <c r="N7714" s="13">
        <v>46252</v>
      </c>
    </row>
    <row r="7715" spans="1:14" x14ac:dyDescent="0.15">
      <c r="A7715" s="163" t="s">
        <v>513</v>
      </c>
      <c r="B7715" s="164">
        <v>10451</v>
      </c>
      <c r="C7715" s="163" t="s">
        <v>38</v>
      </c>
      <c r="D7715" s="164">
        <v>1</v>
      </c>
      <c r="E7715" s="7">
        <v>895</v>
      </c>
      <c r="F7715" s="7">
        <v>0</v>
      </c>
      <c r="G7715" s="7">
        <v>0</v>
      </c>
      <c r="H7715" s="7">
        <v>0</v>
      </c>
      <c r="I7715" s="7">
        <v>895</v>
      </c>
      <c r="J7715" s="7">
        <v>0</v>
      </c>
      <c r="K7715" s="7">
        <v>895</v>
      </c>
      <c r="L7715" s="164">
        <v>1</v>
      </c>
      <c r="M7715" s="16">
        <v>0</v>
      </c>
      <c r="N7715" s="13">
        <v>46253</v>
      </c>
    </row>
    <row r="7716" spans="1:14" x14ac:dyDescent="0.15">
      <c r="A7716" s="163" t="s">
        <v>477</v>
      </c>
      <c r="B7716" s="164">
        <v>10449</v>
      </c>
      <c r="C7716" s="163" t="s">
        <v>38</v>
      </c>
      <c r="D7716" s="164">
        <v>1</v>
      </c>
      <c r="E7716" s="7">
        <v>260</v>
      </c>
      <c r="F7716" s="7">
        <v>0</v>
      </c>
      <c r="G7716" s="7">
        <v>0</v>
      </c>
      <c r="H7716" s="7">
        <v>0</v>
      </c>
      <c r="I7716" s="7">
        <v>260</v>
      </c>
      <c r="J7716" s="7">
        <v>0</v>
      </c>
      <c r="K7716" s="7">
        <v>260</v>
      </c>
      <c r="L7716" s="164">
        <v>1</v>
      </c>
      <c r="M7716" s="16">
        <v>0</v>
      </c>
      <c r="N7716" s="13">
        <v>46253</v>
      </c>
    </row>
    <row r="7717" spans="1:14" x14ac:dyDescent="0.15">
      <c r="A7717" s="163" t="s">
        <v>957</v>
      </c>
      <c r="B7717" s="164">
        <v>10494</v>
      </c>
      <c r="C7717" s="163" t="s">
        <v>38</v>
      </c>
      <c r="D7717" s="164">
        <v>1</v>
      </c>
      <c r="E7717" s="7">
        <v>38</v>
      </c>
      <c r="F7717" s="7">
        <v>0</v>
      </c>
      <c r="G7717" s="7">
        <v>0</v>
      </c>
      <c r="H7717" s="7">
        <v>0</v>
      </c>
      <c r="I7717" s="7">
        <v>38</v>
      </c>
      <c r="J7717" s="7">
        <v>0</v>
      </c>
      <c r="K7717" s="7">
        <v>38</v>
      </c>
      <c r="L7717" s="164">
        <v>1</v>
      </c>
      <c r="M7717" s="16">
        <v>0</v>
      </c>
      <c r="N7717" s="13">
        <v>46253</v>
      </c>
    </row>
    <row r="7718" spans="1:14" x14ac:dyDescent="0.15">
      <c r="A7718" s="163" t="s">
        <v>1022</v>
      </c>
      <c r="B7718" s="164">
        <v>10614</v>
      </c>
      <c r="C7718" s="163" t="s">
        <v>712</v>
      </c>
      <c r="D7718" s="164">
        <v>1</v>
      </c>
      <c r="E7718" s="7">
        <v>245</v>
      </c>
      <c r="F7718" s="7">
        <v>0</v>
      </c>
      <c r="G7718" s="7">
        <v>0</v>
      </c>
      <c r="H7718" s="7">
        <v>0</v>
      </c>
      <c r="I7718" s="7">
        <v>245</v>
      </c>
      <c r="J7718" s="7">
        <v>0</v>
      </c>
      <c r="K7718" s="7">
        <v>245</v>
      </c>
      <c r="L7718" s="164">
        <v>1</v>
      </c>
      <c r="M7718" s="16">
        <v>0</v>
      </c>
      <c r="N7718" s="13">
        <v>46253</v>
      </c>
    </row>
    <row r="7719" spans="1:14" x14ac:dyDescent="0.15">
      <c r="A7719" s="163" t="s">
        <v>549</v>
      </c>
      <c r="B7719" s="164">
        <v>10157</v>
      </c>
      <c r="C7719" s="163" t="s">
        <v>519</v>
      </c>
      <c r="D7719" s="164">
        <v>1</v>
      </c>
      <c r="E7719" s="7">
        <v>350</v>
      </c>
      <c r="F7719" s="7">
        <v>0</v>
      </c>
      <c r="G7719" s="7">
        <v>0</v>
      </c>
      <c r="H7719" s="7">
        <v>44.88</v>
      </c>
      <c r="I7719" s="7">
        <v>305.12</v>
      </c>
      <c r="J7719" s="7">
        <v>0</v>
      </c>
      <c r="K7719" s="7">
        <v>305.12</v>
      </c>
      <c r="L7719" s="164">
        <v>1</v>
      </c>
      <c r="M7719" s="16">
        <v>0</v>
      </c>
      <c r="N7719" s="13">
        <v>46253</v>
      </c>
    </row>
    <row r="7720" spans="1:14" x14ac:dyDescent="0.15">
      <c r="A7720" s="163" t="s">
        <v>550</v>
      </c>
      <c r="B7720" s="164">
        <v>10072</v>
      </c>
      <c r="C7720" s="163" t="s">
        <v>481</v>
      </c>
      <c r="D7720" s="164">
        <v>1</v>
      </c>
      <c r="E7720" s="7">
        <v>345</v>
      </c>
      <c r="F7720" s="7">
        <v>0</v>
      </c>
      <c r="G7720" s="7">
        <v>0</v>
      </c>
      <c r="H7720" s="7">
        <v>25.88</v>
      </c>
      <c r="I7720" s="7">
        <v>319.12</v>
      </c>
      <c r="J7720" s="7">
        <v>0</v>
      </c>
      <c r="K7720" s="7">
        <v>319.12</v>
      </c>
      <c r="L7720" s="164">
        <v>1</v>
      </c>
      <c r="M7720" s="16">
        <v>0</v>
      </c>
      <c r="N7720" s="13">
        <v>46253</v>
      </c>
    </row>
    <row r="7721" spans="1:14" x14ac:dyDescent="0.15">
      <c r="A7721" s="163" t="s">
        <v>518</v>
      </c>
      <c r="B7721" s="164">
        <v>10145</v>
      </c>
      <c r="C7721" s="163" t="s">
        <v>519</v>
      </c>
      <c r="D7721" s="164">
        <v>2</v>
      </c>
      <c r="E7721" s="7">
        <v>770</v>
      </c>
      <c r="F7721" s="7">
        <v>0</v>
      </c>
      <c r="G7721" s="7">
        <v>0</v>
      </c>
      <c r="H7721" s="7">
        <v>76.680000000000007</v>
      </c>
      <c r="I7721" s="7">
        <v>693.32</v>
      </c>
      <c r="J7721" s="7">
        <v>0</v>
      </c>
      <c r="K7721" s="7">
        <v>693.32</v>
      </c>
      <c r="L7721" s="164">
        <v>1</v>
      </c>
      <c r="M7721" s="16">
        <v>0</v>
      </c>
      <c r="N7721" s="13">
        <v>46253</v>
      </c>
    </row>
    <row r="7722" spans="1:14" x14ac:dyDescent="0.15">
      <c r="A7722" s="163" t="s">
        <v>656</v>
      </c>
      <c r="B7722" s="164">
        <v>10652</v>
      </c>
      <c r="C7722" s="163" t="s">
        <v>483</v>
      </c>
      <c r="D7722" s="164">
        <v>1</v>
      </c>
      <c r="E7722" s="7">
        <v>315</v>
      </c>
      <c r="F7722" s="7">
        <v>0</v>
      </c>
      <c r="G7722" s="7">
        <v>0</v>
      </c>
      <c r="H7722" s="7">
        <v>0</v>
      </c>
      <c r="I7722" s="7">
        <v>315</v>
      </c>
      <c r="J7722" s="7">
        <v>0</v>
      </c>
      <c r="K7722" s="7">
        <v>315</v>
      </c>
      <c r="L7722" s="164">
        <v>1</v>
      </c>
      <c r="M7722" s="16">
        <v>0</v>
      </c>
      <c r="N7722" s="13">
        <v>46253</v>
      </c>
    </row>
    <row r="7723" spans="1:14" x14ac:dyDescent="0.15">
      <c r="A7723" s="163" t="s">
        <v>522</v>
      </c>
      <c r="B7723" s="164">
        <v>10055</v>
      </c>
      <c r="C7723" s="163" t="s">
        <v>481</v>
      </c>
      <c r="D7723" s="164">
        <v>1</v>
      </c>
      <c r="E7723" s="7">
        <v>275</v>
      </c>
      <c r="F7723" s="7">
        <v>0</v>
      </c>
      <c r="G7723" s="7">
        <v>0</v>
      </c>
      <c r="H7723" s="7">
        <v>35.25</v>
      </c>
      <c r="I7723" s="7">
        <v>239.75</v>
      </c>
      <c r="J7723" s="7">
        <v>0</v>
      </c>
      <c r="K7723" s="7">
        <v>239.75</v>
      </c>
      <c r="L7723" s="164">
        <v>1</v>
      </c>
      <c r="M7723" s="16">
        <v>0</v>
      </c>
      <c r="N7723" s="13">
        <v>46253</v>
      </c>
    </row>
    <row r="7724" spans="1:14" x14ac:dyDescent="0.15">
      <c r="A7724" s="163" t="s">
        <v>578</v>
      </c>
      <c r="B7724" s="164">
        <v>10057</v>
      </c>
      <c r="C7724" s="163" t="s">
        <v>481</v>
      </c>
      <c r="D7724" s="164">
        <v>1</v>
      </c>
      <c r="E7724" s="7">
        <v>355</v>
      </c>
      <c r="F7724" s="7">
        <v>0</v>
      </c>
      <c r="G7724" s="7">
        <v>0</v>
      </c>
      <c r="H7724" s="7">
        <v>0</v>
      </c>
      <c r="I7724" s="7">
        <v>355</v>
      </c>
      <c r="J7724" s="7">
        <v>0</v>
      </c>
      <c r="K7724" s="7">
        <v>355</v>
      </c>
      <c r="L7724" s="164">
        <v>1</v>
      </c>
      <c r="M7724" s="16">
        <v>0</v>
      </c>
      <c r="N7724" s="13">
        <v>46253</v>
      </c>
    </row>
    <row r="7725" spans="1:14" x14ac:dyDescent="0.15">
      <c r="A7725" s="163" t="s">
        <v>487</v>
      </c>
      <c r="B7725" s="164">
        <v>10442</v>
      </c>
      <c r="C7725" s="163" t="s">
        <v>99</v>
      </c>
      <c r="D7725" s="164">
        <v>1</v>
      </c>
      <c r="E7725" s="7">
        <v>88</v>
      </c>
      <c r="F7725" s="7">
        <v>0</v>
      </c>
      <c r="G7725" s="7">
        <v>0</v>
      </c>
      <c r="H7725" s="7">
        <v>0</v>
      </c>
      <c r="I7725" s="7">
        <v>88</v>
      </c>
      <c r="J7725" s="7">
        <v>0</v>
      </c>
      <c r="K7725" s="7">
        <v>88</v>
      </c>
      <c r="L7725" s="164">
        <v>1</v>
      </c>
      <c r="M7725" s="16">
        <v>0</v>
      </c>
      <c r="N7725" s="13">
        <v>46253</v>
      </c>
    </row>
    <row r="7726" spans="1:14" x14ac:dyDescent="0.15">
      <c r="A7726" s="163" t="s">
        <v>523</v>
      </c>
      <c r="B7726" s="164">
        <v>10446</v>
      </c>
      <c r="C7726" s="163" t="s">
        <v>99</v>
      </c>
      <c r="D7726" s="164">
        <v>2</v>
      </c>
      <c r="E7726" s="7">
        <v>420</v>
      </c>
      <c r="F7726" s="7">
        <v>0</v>
      </c>
      <c r="G7726" s="7">
        <v>0</v>
      </c>
      <c r="H7726" s="7">
        <v>15.75</v>
      </c>
      <c r="I7726" s="7">
        <v>404.25</v>
      </c>
      <c r="J7726" s="7">
        <v>0</v>
      </c>
      <c r="K7726" s="7">
        <v>404.25</v>
      </c>
      <c r="L7726" s="164">
        <v>1</v>
      </c>
      <c r="M7726" s="16">
        <v>0</v>
      </c>
      <c r="N7726" s="13">
        <v>46253</v>
      </c>
    </row>
    <row r="7727" spans="1:14" x14ac:dyDescent="0.15">
      <c r="A7727" s="163" t="s">
        <v>488</v>
      </c>
      <c r="B7727" s="164">
        <v>10440</v>
      </c>
      <c r="C7727" s="163" t="s">
        <v>99</v>
      </c>
      <c r="D7727" s="164">
        <v>1</v>
      </c>
      <c r="E7727" s="7">
        <v>88</v>
      </c>
      <c r="F7727" s="7">
        <v>0</v>
      </c>
      <c r="G7727" s="7">
        <v>0</v>
      </c>
      <c r="H7727" s="7">
        <v>0</v>
      </c>
      <c r="I7727" s="7">
        <v>88</v>
      </c>
      <c r="J7727" s="7">
        <v>0</v>
      </c>
      <c r="K7727" s="7">
        <v>88</v>
      </c>
      <c r="L7727" s="164">
        <v>1</v>
      </c>
      <c r="M7727" s="16">
        <v>0</v>
      </c>
      <c r="N7727" s="13">
        <v>46253</v>
      </c>
    </row>
    <row r="7728" spans="1:14" x14ac:dyDescent="0.15">
      <c r="A7728" s="163" t="s">
        <v>988</v>
      </c>
      <c r="B7728" s="164">
        <v>10715</v>
      </c>
      <c r="C7728" s="163" t="s">
        <v>99</v>
      </c>
      <c r="D7728" s="164">
        <v>1</v>
      </c>
      <c r="E7728" s="7">
        <v>155</v>
      </c>
      <c r="F7728" s="7">
        <v>0</v>
      </c>
      <c r="G7728" s="7">
        <v>0</v>
      </c>
      <c r="H7728" s="7">
        <v>11.62</v>
      </c>
      <c r="I7728" s="7">
        <v>143.38</v>
      </c>
      <c r="J7728" s="7">
        <v>0</v>
      </c>
      <c r="K7728" s="7">
        <v>143.38</v>
      </c>
      <c r="L7728" s="164">
        <v>1</v>
      </c>
      <c r="M7728" s="16">
        <v>0</v>
      </c>
      <c r="N7728" s="13">
        <v>46253</v>
      </c>
    </row>
    <row r="7729" spans="1:14" x14ac:dyDescent="0.15">
      <c r="A7729" s="163" t="s">
        <v>551</v>
      </c>
      <c r="B7729" s="164">
        <v>10437</v>
      </c>
      <c r="C7729" s="163" t="s">
        <v>99</v>
      </c>
      <c r="D7729" s="164">
        <v>1</v>
      </c>
      <c r="E7729" s="7">
        <v>110</v>
      </c>
      <c r="F7729" s="7">
        <v>0</v>
      </c>
      <c r="G7729" s="7">
        <v>0</v>
      </c>
      <c r="H7729" s="7">
        <v>0</v>
      </c>
      <c r="I7729" s="7">
        <v>110</v>
      </c>
      <c r="J7729" s="7">
        <v>0</v>
      </c>
      <c r="K7729" s="7">
        <v>110</v>
      </c>
      <c r="L7729" s="164">
        <v>1</v>
      </c>
      <c r="M7729" s="16">
        <v>0</v>
      </c>
      <c r="N7729" s="13">
        <v>46253</v>
      </c>
    </row>
    <row r="7730" spans="1:14" x14ac:dyDescent="0.15">
      <c r="A7730" s="163" t="s">
        <v>830</v>
      </c>
      <c r="B7730" s="164">
        <v>10042</v>
      </c>
      <c r="C7730" s="163" t="s">
        <v>99</v>
      </c>
      <c r="D7730" s="164">
        <v>2</v>
      </c>
      <c r="E7730" s="7">
        <v>290</v>
      </c>
      <c r="F7730" s="7">
        <v>0</v>
      </c>
      <c r="G7730" s="7">
        <v>0</v>
      </c>
      <c r="H7730" s="7">
        <v>0</v>
      </c>
      <c r="I7730" s="7">
        <v>290</v>
      </c>
      <c r="J7730" s="7">
        <v>0</v>
      </c>
      <c r="K7730" s="7">
        <v>290</v>
      </c>
      <c r="L7730" s="164">
        <v>1</v>
      </c>
      <c r="M7730" s="16">
        <v>0</v>
      </c>
      <c r="N7730" s="13">
        <v>46253</v>
      </c>
    </row>
    <row r="7731" spans="1:14" x14ac:dyDescent="0.15">
      <c r="A7731" s="163" t="s">
        <v>490</v>
      </c>
      <c r="B7731" s="164">
        <v>10223</v>
      </c>
      <c r="C7731" s="163" t="s">
        <v>491</v>
      </c>
      <c r="D7731" s="164">
        <v>1</v>
      </c>
      <c r="E7731" s="7">
        <v>310</v>
      </c>
      <c r="F7731" s="7">
        <v>0</v>
      </c>
      <c r="G7731" s="7">
        <v>0</v>
      </c>
      <c r="H7731" s="7">
        <v>0</v>
      </c>
      <c r="I7731" s="7">
        <v>310</v>
      </c>
      <c r="J7731" s="7">
        <v>0</v>
      </c>
      <c r="K7731" s="7">
        <v>310</v>
      </c>
      <c r="L7731" s="164">
        <v>1</v>
      </c>
      <c r="M7731" s="16">
        <v>0</v>
      </c>
      <c r="N7731" s="13">
        <v>46253</v>
      </c>
    </row>
    <row r="7732" spans="1:14" x14ac:dyDescent="0.15">
      <c r="A7732" s="163" t="s">
        <v>492</v>
      </c>
      <c r="B7732" s="164">
        <v>10216</v>
      </c>
      <c r="C7732" s="163" t="s">
        <v>491</v>
      </c>
      <c r="D7732" s="164">
        <v>1</v>
      </c>
      <c r="E7732" s="7">
        <v>280</v>
      </c>
      <c r="F7732" s="7">
        <v>0</v>
      </c>
      <c r="G7732" s="7">
        <v>0</v>
      </c>
      <c r="H7732" s="7">
        <v>0</v>
      </c>
      <c r="I7732" s="7">
        <v>280</v>
      </c>
      <c r="J7732" s="7">
        <v>0</v>
      </c>
      <c r="K7732" s="7">
        <v>280</v>
      </c>
      <c r="L7732" s="164">
        <v>1</v>
      </c>
      <c r="M7732" s="16">
        <v>0</v>
      </c>
      <c r="N7732" s="13">
        <v>46253</v>
      </c>
    </row>
    <row r="7733" spans="1:14" x14ac:dyDescent="0.15">
      <c r="A7733" s="163" t="s">
        <v>686</v>
      </c>
      <c r="B7733" s="164">
        <v>10366</v>
      </c>
      <c r="C7733" s="163" t="s">
        <v>9</v>
      </c>
      <c r="D7733" s="164">
        <v>1</v>
      </c>
      <c r="E7733" s="7">
        <v>270</v>
      </c>
      <c r="F7733" s="7">
        <v>0</v>
      </c>
      <c r="G7733" s="7">
        <v>0</v>
      </c>
      <c r="H7733" s="7">
        <v>0</v>
      </c>
      <c r="I7733" s="7">
        <v>270</v>
      </c>
      <c r="J7733" s="7">
        <v>0</v>
      </c>
      <c r="K7733" s="7">
        <v>270</v>
      </c>
      <c r="L7733" s="164">
        <v>1</v>
      </c>
      <c r="M7733" s="16">
        <v>0</v>
      </c>
      <c r="N7733" s="13">
        <v>46253</v>
      </c>
    </row>
    <row r="7734" spans="1:14" x14ac:dyDescent="0.15">
      <c r="A7734" s="163" t="s">
        <v>527</v>
      </c>
      <c r="B7734" s="164">
        <v>10382</v>
      </c>
      <c r="C7734" s="163" t="s">
        <v>9</v>
      </c>
      <c r="D7734" s="164">
        <v>1</v>
      </c>
      <c r="E7734" s="7">
        <v>235</v>
      </c>
      <c r="F7734" s="7">
        <v>0</v>
      </c>
      <c r="G7734" s="7">
        <v>0</v>
      </c>
      <c r="H7734" s="7">
        <v>29.19</v>
      </c>
      <c r="I7734" s="7">
        <v>205.81</v>
      </c>
      <c r="J7734" s="7">
        <v>0</v>
      </c>
      <c r="K7734" s="7">
        <v>205.81</v>
      </c>
      <c r="L7734" s="164">
        <v>1</v>
      </c>
      <c r="M7734" s="16">
        <v>0</v>
      </c>
      <c r="N7734" s="13">
        <v>46253</v>
      </c>
    </row>
    <row r="7735" spans="1:14" x14ac:dyDescent="0.15">
      <c r="A7735" s="163" t="s">
        <v>604</v>
      </c>
      <c r="B7735" s="164">
        <v>10685</v>
      </c>
      <c r="C7735" s="163" t="s">
        <v>9</v>
      </c>
      <c r="D7735" s="164">
        <v>1</v>
      </c>
      <c r="E7735" s="7">
        <v>225</v>
      </c>
      <c r="F7735" s="7">
        <v>0</v>
      </c>
      <c r="G7735" s="7">
        <v>0</v>
      </c>
      <c r="H7735" s="7">
        <v>16.88</v>
      </c>
      <c r="I7735" s="7">
        <v>208.12</v>
      </c>
      <c r="J7735" s="7">
        <v>0</v>
      </c>
      <c r="K7735" s="7">
        <v>208.12</v>
      </c>
      <c r="L7735" s="164">
        <v>1</v>
      </c>
      <c r="M7735" s="16">
        <v>0</v>
      </c>
      <c r="N7735" s="13">
        <v>46253</v>
      </c>
    </row>
    <row r="7736" spans="1:14" x14ac:dyDescent="0.15">
      <c r="A7736" s="163" t="s">
        <v>955</v>
      </c>
      <c r="B7736" s="164">
        <v>10749</v>
      </c>
      <c r="C7736" s="163" t="s">
        <v>948</v>
      </c>
      <c r="D7736" s="164">
        <v>1</v>
      </c>
      <c r="E7736" s="7">
        <v>179</v>
      </c>
      <c r="F7736" s="7">
        <v>0</v>
      </c>
      <c r="G7736" s="7">
        <v>0</v>
      </c>
      <c r="H7736" s="7">
        <v>0</v>
      </c>
      <c r="I7736" s="7">
        <v>179</v>
      </c>
      <c r="J7736" s="7">
        <v>0</v>
      </c>
      <c r="K7736" s="7">
        <v>179</v>
      </c>
      <c r="L7736" s="164">
        <v>1</v>
      </c>
      <c r="M7736" s="16">
        <v>0</v>
      </c>
      <c r="N7736" s="13">
        <v>46253</v>
      </c>
    </row>
    <row r="7737" spans="1:14" x14ac:dyDescent="0.15">
      <c r="A7737" s="163" t="s">
        <v>947</v>
      </c>
      <c r="B7737" s="164">
        <v>10923</v>
      </c>
      <c r="C7737" s="163" t="s">
        <v>948</v>
      </c>
      <c r="D7737" s="164">
        <v>1</v>
      </c>
      <c r="E7737" s="7">
        <v>159</v>
      </c>
      <c r="F7737" s="7">
        <v>0</v>
      </c>
      <c r="G7737" s="7">
        <v>0</v>
      </c>
      <c r="H7737" s="7">
        <v>0</v>
      </c>
      <c r="I7737" s="7">
        <v>159</v>
      </c>
      <c r="J7737" s="7">
        <v>0</v>
      </c>
      <c r="K7737" s="7">
        <v>159</v>
      </c>
      <c r="L7737" s="164">
        <v>1</v>
      </c>
      <c r="M7737" s="16">
        <v>0</v>
      </c>
      <c r="N7737" s="13">
        <v>46253</v>
      </c>
    </row>
    <row r="7738" spans="1:14" x14ac:dyDescent="0.15">
      <c r="A7738" s="163" t="s">
        <v>949</v>
      </c>
      <c r="B7738" s="164">
        <v>10633</v>
      </c>
      <c r="C7738" s="163" t="s">
        <v>948</v>
      </c>
      <c r="D7738" s="164">
        <v>1</v>
      </c>
      <c r="E7738" s="7">
        <v>159</v>
      </c>
      <c r="F7738" s="7">
        <v>0</v>
      </c>
      <c r="G7738" s="7">
        <v>0</v>
      </c>
      <c r="H7738" s="7">
        <v>0</v>
      </c>
      <c r="I7738" s="7">
        <v>159</v>
      </c>
      <c r="J7738" s="7">
        <v>0</v>
      </c>
      <c r="K7738" s="7">
        <v>159</v>
      </c>
      <c r="L7738" s="164">
        <v>1</v>
      </c>
      <c r="M7738" s="16">
        <v>0</v>
      </c>
      <c r="N7738" s="13">
        <v>46253</v>
      </c>
    </row>
    <row r="7739" spans="1:14" x14ac:dyDescent="0.15">
      <c r="A7739" s="163" t="s">
        <v>950</v>
      </c>
      <c r="B7739" s="164">
        <v>10746</v>
      </c>
      <c r="C7739" s="163" t="s">
        <v>948</v>
      </c>
      <c r="D7739" s="164">
        <v>1</v>
      </c>
      <c r="E7739" s="7">
        <v>209</v>
      </c>
      <c r="F7739" s="7">
        <v>0</v>
      </c>
      <c r="G7739" s="7">
        <v>0</v>
      </c>
      <c r="H7739" s="7">
        <v>0</v>
      </c>
      <c r="I7739" s="7">
        <v>209</v>
      </c>
      <c r="J7739" s="7">
        <v>0</v>
      </c>
      <c r="K7739" s="7">
        <v>209</v>
      </c>
      <c r="L7739" s="164">
        <v>1</v>
      </c>
      <c r="M7739" s="16">
        <v>0</v>
      </c>
      <c r="N7739" s="13">
        <v>46253</v>
      </c>
    </row>
    <row r="7740" spans="1:14" x14ac:dyDescent="0.15">
      <c r="A7740" s="163" t="s">
        <v>684</v>
      </c>
      <c r="B7740" s="164">
        <v>10361</v>
      </c>
      <c r="C7740" s="163" t="s">
        <v>19</v>
      </c>
      <c r="D7740" s="164">
        <v>1</v>
      </c>
      <c r="E7740" s="7">
        <v>385</v>
      </c>
      <c r="F7740" s="7">
        <v>0</v>
      </c>
      <c r="G7740" s="7">
        <v>0</v>
      </c>
      <c r="H7740" s="7">
        <v>0</v>
      </c>
      <c r="I7740" s="7">
        <v>385</v>
      </c>
      <c r="J7740" s="7">
        <v>0</v>
      </c>
      <c r="K7740" s="7">
        <v>385</v>
      </c>
      <c r="L7740" s="164">
        <v>1</v>
      </c>
      <c r="M7740" s="16">
        <v>0</v>
      </c>
      <c r="N7740" s="13">
        <v>46253</v>
      </c>
    </row>
    <row r="7741" spans="1:14" x14ac:dyDescent="0.15">
      <c r="A7741" s="163" t="s">
        <v>528</v>
      </c>
      <c r="B7741" s="164">
        <v>10357</v>
      </c>
      <c r="C7741" s="163" t="s">
        <v>19</v>
      </c>
      <c r="D7741" s="164">
        <v>1</v>
      </c>
      <c r="E7741" s="7">
        <v>360</v>
      </c>
      <c r="F7741" s="7">
        <v>0</v>
      </c>
      <c r="G7741" s="7">
        <v>0</v>
      </c>
      <c r="H7741" s="7">
        <v>0</v>
      </c>
      <c r="I7741" s="7">
        <v>360</v>
      </c>
      <c r="J7741" s="7">
        <v>0</v>
      </c>
      <c r="K7741" s="7">
        <v>360</v>
      </c>
      <c r="L7741" s="164">
        <v>1</v>
      </c>
      <c r="M7741" s="16">
        <v>0</v>
      </c>
      <c r="N7741" s="13">
        <v>46253</v>
      </c>
    </row>
    <row r="7742" spans="1:14" x14ac:dyDescent="0.15">
      <c r="A7742" s="163" t="s">
        <v>651</v>
      </c>
      <c r="B7742" s="164">
        <v>10355</v>
      </c>
      <c r="C7742" s="163" t="s">
        <v>19</v>
      </c>
      <c r="D7742" s="164">
        <v>1</v>
      </c>
      <c r="E7742" s="7">
        <v>350</v>
      </c>
      <c r="F7742" s="7">
        <v>0</v>
      </c>
      <c r="G7742" s="7">
        <v>0</v>
      </c>
      <c r="H7742" s="7">
        <v>0</v>
      </c>
      <c r="I7742" s="7">
        <v>350</v>
      </c>
      <c r="J7742" s="7">
        <v>0</v>
      </c>
      <c r="K7742" s="7">
        <v>350</v>
      </c>
      <c r="L7742" s="164">
        <v>1</v>
      </c>
      <c r="M7742" s="16">
        <v>0</v>
      </c>
      <c r="N7742" s="13">
        <v>46253</v>
      </c>
    </row>
    <row r="7743" spans="1:14" x14ac:dyDescent="0.15">
      <c r="A7743" s="163" t="s">
        <v>495</v>
      </c>
      <c r="B7743" s="164">
        <v>10354</v>
      </c>
      <c r="C7743" s="163" t="s">
        <v>19</v>
      </c>
      <c r="D7743" s="164">
        <v>5</v>
      </c>
      <c r="E7743" s="7">
        <v>1750</v>
      </c>
      <c r="F7743" s="7">
        <v>0</v>
      </c>
      <c r="G7743" s="7">
        <v>0</v>
      </c>
      <c r="H7743" s="7">
        <v>44.87</v>
      </c>
      <c r="I7743" s="7">
        <v>1705.13</v>
      </c>
      <c r="J7743" s="7">
        <v>0</v>
      </c>
      <c r="K7743" s="7">
        <v>1705.13</v>
      </c>
      <c r="L7743" s="164">
        <v>1</v>
      </c>
      <c r="M7743" s="16">
        <v>0</v>
      </c>
      <c r="N7743" s="13">
        <v>46253</v>
      </c>
    </row>
    <row r="7744" spans="1:14" x14ac:dyDescent="0.15">
      <c r="A7744" s="163" t="s">
        <v>496</v>
      </c>
      <c r="B7744" s="164">
        <v>10360</v>
      </c>
      <c r="C7744" s="163" t="s">
        <v>19</v>
      </c>
      <c r="D7744" s="164">
        <v>1</v>
      </c>
      <c r="E7744" s="7">
        <v>385</v>
      </c>
      <c r="F7744" s="7">
        <v>0</v>
      </c>
      <c r="G7744" s="7">
        <v>0</v>
      </c>
      <c r="H7744" s="7">
        <v>0</v>
      </c>
      <c r="I7744" s="7">
        <v>385</v>
      </c>
      <c r="J7744" s="7">
        <v>0</v>
      </c>
      <c r="K7744" s="7">
        <v>385</v>
      </c>
      <c r="L7744" s="164">
        <v>1</v>
      </c>
      <c r="M7744" s="16">
        <v>0</v>
      </c>
      <c r="N7744" s="13">
        <v>46253</v>
      </c>
    </row>
    <row r="7745" spans="1:14" x14ac:dyDescent="0.15">
      <c r="A7745" s="163" t="s">
        <v>498</v>
      </c>
      <c r="B7745" s="164">
        <v>10356</v>
      </c>
      <c r="C7745" s="163" t="s">
        <v>19</v>
      </c>
      <c r="D7745" s="164">
        <v>2</v>
      </c>
      <c r="E7745" s="7">
        <v>720</v>
      </c>
      <c r="F7745" s="7">
        <v>0</v>
      </c>
      <c r="G7745" s="7">
        <v>0</v>
      </c>
      <c r="H7745" s="7">
        <v>0</v>
      </c>
      <c r="I7745" s="7">
        <v>720</v>
      </c>
      <c r="J7745" s="7">
        <v>0</v>
      </c>
      <c r="K7745" s="7">
        <v>720</v>
      </c>
      <c r="L7745" s="164">
        <v>1</v>
      </c>
      <c r="M7745" s="16">
        <v>0</v>
      </c>
      <c r="N7745" s="13">
        <v>46253</v>
      </c>
    </row>
    <row r="7746" spans="1:14" x14ac:dyDescent="0.15">
      <c r="A7746" s="163" t="s">
        <v>530</v>
      </c>
      <c r="B7746" s="164">
        <v>10409</v>
      </c>
      <c r="C7746" s="163" t="s">
        <v>4</v>
      </c>
      <c r="D7746" s="164">
        <v>1</v>
      </c>
      <c r="E7746" s="7">
        <v>335</v>
      </c>
      <c r="F7746" s="7">
        <v>0</v>
      </c>
      <c r="G7746" s="7">
        <v>0</v>
      </c>
      <c r="H7746" s="7">
        <v>0</v>
      </c>
      <c r="I7746" s="7">
        <v>335</v>
      </c>
      <c r="J7746" s="7">
        <v>0</v>
      </c>
      <c r="K7746" s="7">
        <v>335</v>
      </c>
      <c r="L7746" s="164">
        <v>1</v>
      </c>
      <c r="M7746" s="16">
        <v>0</v>
      </c>
      <c r="N7746" s="13">
        <v>46253</v>
      </c>
    </row>
    <row r="7747" spans="1:14" x14ac:dyDescent="0.15">
      <c r="A7747" s="163" t="s">
        <v>1023</v>
      </c>
      <c r="B7747" s="164">
        <v>10142</v>
      </c>
      <c r="C7747" s="163" t="s">
        <v>79</v>
      </c>
      <c r="D7747" s="164">
        <v>1</v>
      </c>
      <c r="E7747" s="7">
        <v>320</v>
      </c>
      <c r="F7747" s="7">
        <v>0</v>
      </c>
      <c r="G7747" s="7">
        <v>0</v>
      </c>
      <c r="H7747" s="7">
        <v>0</v>
      </c>
      <c r="I7747" s="7">
        <v>320</v>
      </c>
      <c r="J7747" s="7">
        <v>0</v>
      </c>
      <c r="K7747" s="7">
        <v>320</v>
      </c>
      <c r="L7747" s="164">
        <v>1</v>
      </c>
      <c r="M7747" s="16">
        <v>0</v>
      </c>
      <c r="N7747" s="13">
        <v>46253</v>
      </c>
    </row>
    <row r="7748" spans="1:14" x14ac:dyDescent="0.15">
      <c r="A7748" s="163" t="s">
        <v>1020</v>
      </c>
      <c r="B7748" s="164">
        <v>10593</v>
      </c>
      <c r="C7748" s="163" t="s">
        <v>399</v>
      </c>
      <c r="D7748" s="164">
        <v>1</v>
      </c>
      <c r="E7748" s="7">
        <v>0</v>
      </c>
      <c r="F7748" s="7">
        <v>0</v>
      </c>
      <c r="G7748" s="7">
        <v>0</v>
      </c>
      <c r="H7748" s="7">
        <v>0</v>
      </c>
      <c r="I7748" s="7">
        <v>0</v>
      </c>
      <c r="J7748" s="7">
        <v>0</v>
      </c>
      <c r="K7748" s="7">
        <v>0</v>
      </c>
      <c r="L7748" s="164">
        <v>0</v>
      </c>
      <c r="M7748" s="16">
        <v>0</v>
      </c>
      <c r="N7748" s="13">
        <v>46253</v>
      </c>
    </row>
    <row r="7749" spans="1:14" x14ac:dyDescent="0.15">
      <c r="A7749" s="163" t="s">
        <v>477</v>
      </c>
      <c r="B7749" s="164">
        <v>10449</v>
      </c>
      <c r="C7749" s="163" t="s">
        <v>38</v>
      </c>
      <c r="D7749" s="164">
        <v>2</v>
      </c>
      <c r="E7749" s="7">
        <v>520</v>
      </c>
      <c r="F7749" s="7">
        <v>0</v>
      </c>
      <c r="G7749" s="7">
        <v>0</v>
      </c>
      <c r="H7749" s="7">
        <v>39.090000000000003</v>
      </c>
      <c r="I7749" s="7">
        <v>480.91</v>
      </c>
      <c r="J7749" s="7">
        <v>0</v>
      </c>
      <c r="K7749" s="7">
        <v>480.91</v>
      </c>
      <c r="L7749" s="164">
        <v>1</v>
      </c>
      <c r="M7749" s="16">
        <v>0</v>
      </c>
      <c r="N7749" s="13">
        <v>46254</v>
      </c>
    </row>
    <row r="7750" spans="1:14" x14ac:dyDescent="0.15">
      <c r="A7750" s="163" t="s">
        <v>957</v>
      </c>
      <c r="B7750" s="164">
        <v>10494</v>
      </c>
      <c r="C7750" s="163" t="s">
        <v>38</v>
      </c>
      <c r="D7750" s="164">
        <v>1</v>
      </c>
      <c r="E7750" s="7">
        <v>38</v>
      </c>
      <c r="F7750" s="7">
        <v>0</v>
      </c>
      <c r="G7750" s="7">
        <v>0</v>
      </c>
      <c r="H7750" s="7">
        <v>1.95</v>
      </c>
      <c r="I7750" s="7">
        <v>36.049999999999997</v>
      </c>
      <c r="J7750" s="7">
        <v>0</v>
      </c>
      <c r="K7750" s="7">
        <v>36.049999999999997</v>
      </c>
      <c r="L7750" s="164">
        <v>1</v>
      </c>
      <c r="M7750" s="16">
        <v>0</v>
      </c>
      <c r="N7750" s="13">
        <v>46254</v>
      </c>
    </row>
    <row r="7751" spans="1:14" x14ac:dyDescent="0.15">
      <c r="A7751" s="163" t="s">
        <v>478</v>
      </c>
      <c r="B7751" s="164">
        <v>10461</v>
      </c>
      <c r="C7751" s="163" t="s">
        <v>38</v>
      </c>
      <c r="D7751" s="164">
        <v>1</v>
      </c>
      <c r="E7751" s="7">
        <v>295</v>
      </c>
      <c r="F7751" s="7">
        <v>0</v>
      </c>
      <c r="G7751" s="7">
        <v>0</v>
      </c>
      <c r="H7751" s="7">
        <v>0</v>
      </c>
      <c r="I7751" s="7">
        <v>295</v>
      </c>
      <c r="J7751" s="7">
        <v>0</v>
      </c>
      <c r="K7751" s="7">
        <v>295</v>
      </c>
      <c r="L7751" s="164">
        <v>1</v>
      </c>
      <c r="M7751" s="16">
        <v>0</v>
      </c>
      <c r="N7751" s="13">
        <v>46254</v>
      </c>
    </row>
    <row r="7752" spans="1:14" x14ac:dyDescent="0.15">
      <c r="A7752" s="163" t="s">
        <v>680</v>
      </c>
      <c r="B7752" s="164">
        <v>10152</v>
      </c>
      <c r="C7752" s="163" t="s">
        <v>519</v>
      </c>
      <c r="D7752" s="164">
        <v>1</v>
      </c>
      <c r="E7752" s="7">
        <v>350</v>
      </c>
      <c r="F7752" s="7">
        <v>0</v>
      </c>
      <c r="G7752" s="7">
        <v>0</v>
      </c>
      <c r="H7752" s="7">
        <v>0</v>
      </c>
      <c r="I7752" s="7">
        <v>350</v>
      </c>
      <c r="J7752" s="7">
        <v>0</v>
      </c>
      <c r="K7752" s="7">
        <v>350</v>
      </c>
      <c r="L7752" s="164">
        <v>1</v>
      </c>
      <c r="M7752" s="16">
        <v>0</v>
      </c>
      <c r="N7752" s="13">
        <v>46254</v>
      </c>
    </row>
    <row r="7753" spans="1:14" x14ac:dyDescent="0.15">
      <c r="A7753" s="163" t="s">
        <v>574</v>
      </c>
      <c r="B7753" s="164">
        <v>10052</v>
      </c>
      <c r="C7753" s="163" t="s">
        <v>481</v>
      </c>
      <c r="D7753" s="164">
        <v>1</v>
      </c>
      <c r="E7753" s="7">
        <v>355</v>
      </c>
      <c r="F7753" s="7">
        <v>0</v>
      </c>
      <c r="G7753" s="7">
        <v>0</v>
      </c>
      <c r="H7753" s="7">
        <v>0</v>
      </c>
      <c r="I7753" s="7">
        <v>355</v>
      </c>
      <c r="J7753" s="7">
        <v>0</v>
      </c>
      <c r="K7753" s="7">
        <v>355</v>
      </c>
      <c r="L7753" s="164">
        <v>1</v>
      </c>
      <c r="M7753" s="16">
        <v>0</v>
      </c>
      <c r="N7753" s="13">
        <v>46254</v>
      </c>
    </row>
    <row r="7754" spans="1:14" x14ac:dyDescent="0.15">
      <c r="A7754" s="163" t="s">
        <v>954</v>
      </c>
      <c r="B7754" s="164">
        <v>10125</v>
      </c>
      <c r="C7754" s="163" t="s">
        <v>483</v>
      </c>
      <c r="D7754" s="164">
        <v>1</v>
      </c>
      <c r="E7754" s="7">
        <v>275</v>
      </c>
      <c r="F7754" s="7">
        <v>0</v>
      </c>
      <c r="G7754" s="7">
        <v>0</v>
      </c>
      <c r="H7754" s="7">
        <v>0</v>
      </c>
      <c r="I7754" s="7">
        <v>275</v>
      </c>
      <c r="J7754" s="7">
        <v>0</v>
      </c>
      <c r="K7754" s="7">
        <v>275</v>
      </c>
      <c r="L7754" s="164">
        <v>1</v>
      </c>
      <c r="M7754" s="16">
        <v>0</v>
      </c>
      <c r="N7754" s="13">
        <v>46254</v>
      </c>
    </row>
    <row r="7755" spans="1:14" x14ac:dyDescent="0.15">
      <c r="A7755" s="163" t="s">
        <v>656</v>
      </c>
      <c r="B7755" s="164">
        <v>10652</v>
      </c>
      <c r="C7755" s="163" t="s">
        <v>483</v>
      </c>
      <c r="D7755" s="164">
        <v>2</v>
      </c>
      <c r="E7755" s="7">
        <v>630</v>
      </c>
      <c r="F7755" s="7">
        <v>0</v>
      </c>
      <c r="G7755" s="7">
        <v>0</v>
      </c>
      <c r="H7755" s="7">
        <v>0</v>
      </c>
      <c r="I7755" s="7">
        <v>630</v>
      </c>
      <c r="J7755" s="7">
        <v>0</v>
      </c>
      <c r="K7755" s="7">
        <v>630</v>
      </c>
      <c r="L7755" s="164">
        <v>1</v>
      </c>
      <c r="M7755" s="16">
        <v>0</v>
      </c>
      <c r="N7755" s="13">
        <v>46254</v>
      </c>
    </row>
    <row r="7756" spans="1:14" x14ac:dyDescent="0.15">
      <c r="A7756" s="163" t="s">
        <v>890</v>
      </c>
      <c r="B7756" s="164">
        <v>10119</v>
      </c>
      <c r="C7756" s="163" t="s">
        <v>541</v>
      </c>
      <c r="D7756" s="164">
        <v>1</v>
      </c>
      <c r="E7756" s="7">
        <v>385</v>
      </c>
      <c r="F7756" s="7">
        <v>0</v>
      </c>
      <c r="G7756" s="7">
        <v>0</v>
      </c>
      <c r="H7756" s="7">
        <v>0</v>
      </c>
      <c r="I7756" s="7">
        <v>385</v>
      </c>
      <c r="J7756" s="7">
        <v>0</v>
      </c>
      <c r="K7756" s="7">
        <v>385</v>
      </c>
      <c r="L7756" s="164">
        <v>1</v>
      </c>
      <c r="M7756" s="16">
        <v>0</v>
      </c>
      <c r="N7756" s="13">
        <v>46254</v>
      </c>
    </row>
    <row r="7757" spans="1:14" x14ac:dyDescent="0.15">
      <c r="A7757" s="163" t="s">
        <v>482</v>
      </c>
      <c r="B7757" s="164">
        <v>10109</v>
      </c>
      <c r="C7757" s="163" t="s">
        <v>483</v>
      </c>
      <c r="D7757" s="164">
        <v>3</v>
      </c>
      <c r="E7757" s="7">
        <v>825</v>
      </c>
      <c r="F7757" s="7">
        <v>0</v>
      </c>
      <c r="G7757" s="7">
        <v>0</v>
      </c>
      <c r="H7757" s="7">
        <v>0</v>
      </c>
      <c r="I7757" s="7">
        <v>825</v>
      </c>
      <c r="J7757" s="7">
        <v>0</v>
      </c>
      <c r="K7757" s="7">
        <v>825</v>
      </c>
      <c r="L7757" s="164">
        <v>1</v>
      </c>
      <c r="M7757" s="16">
        <v>0</v>
      </c>
      <c r="N7757" s="13">
        <v>46254</v>
      </c>
    </row>
    <row r="7758" spans="1:14" x14ac:dyDescent="0.15">
      <c r="A7758" s="163" t="s">
        <v>576</v>
      </c>
      <c r="B7758" s="164">
        <v>10111</v>
      </c>
      <c r="C7758" s="163" t="s">
        <v>483</v>
      </c>
      <c r="D7758" s="164">
        <v>2</v>
      </c>
      <c r="E7758" s="7">
        <v>710</v>
      </c>
      <c r="F7758" s="7">
        <v>0</v>
      </c>
      <c r="G7758" s="7">
        <v>0</v>
      </c>
      <c r="H7758" s="7">
        <v>31.63</v>
      </c>
      <c r="I7758" s="7">
        <v>678.37</v>
      </c>
      <c r="J7758" s="7">
        <v>0</v>
      </c>
      <c r="K7758" s="7">
        <v>678.37</v>
      </c>
      <c r="L7758" s="164">
        <v>1</v>
      </c>
      <c r="M7758" s="16">
        <v>0</v>
      </c>
      <c r="N7758" s="13">
        <v>46254</v>
      </c>
    </row>
    <row r="7759" spans="1:14" x14ac:dyDescent="0.15">
      <c r="A7759" s="163" t="s">
        <v>738</v>
      </c>
      <c r="B7759" s="164">
        <v>10073</v>
      </c>
      <c r="C7759" s="163" t="s">
        <v>541</v>
      </c>
      <c r="D7759" s="164">
        <v>1</v>
      </c>
      <c r="E7759" s="7">
        <v>350</v>
      </c>
      <c r="F7759" s="7">
        <v>0</v>
      </c>
      <c r="G7759" s="7">
        <v>0</v>
      </c>
      <c r="H7759" s="7">
        <v>0</v>
      </c>
      <c r="I7759" s="7">
        <v>350</v>
      </c>
      <c r="J7759" s="7">
        <v>0</v>
      </c>
      <c r="K7759" s="7">
        <v>350</v>
      </c>
      <c r="L7759" s="164">
        <v>1</v>
      </c>
      <c r="M7759" s="16">
        <v>0</v>
      </c>
      <c r="N7759" s="13">
        <v>46254</v>
      </c>
    </row>
    <row r="7760" spans="1:14" x14ac:dyDescent="0.15">
      <c r="A7760" s="163" t="s">
        <v>692</v>
      </c>
      <c r="B7760" s="164">
        <v>10135</v>
      </c>
      <c r="C7760" s="163" t="s">
        <v>519</v>
      </c>
      <c r="D7760" s="164">
        <v>1</v>
      </c>
      <c r="E7760" s="7">
        <v>350</v>
      </c>
      <c r="F7760" s="7">
        <v>0</v>
      </c>
      <c r="G7760" s="7">
        <v>0</v>
      </c>
      <c r="H7760" s="7">
        <v>0</v>
      </c>
      <c r="I7760" s="7">
        <v>350</v>
      </c>
      <c r="J7760" s="7">
        <v>0</v>
      </c>
      <c r="K7760" s="7">
        <v>350</v>
      </c>
      <c r="L7760" s="164">
        <v>1</v>
      </c>
      <c r="M7760" s="16">
        <v>0</v>
      </c>
      <c r="N7760" s="13">
        <v>46254</v>
      </c>
    </row>
    <row r="7761" spans="1:14" x14ac:dyDescent="0.15">
      <c r="A7761" s="163" t="s">
        <v>579</v>
      </c>
      <c r="B7761" s="164">
        <v>10062</v>
      </c>
      <c r="C7761" s="163" t="s">
        <v>481</v>
      </c>
      <c r="D7761" s="164">
        <v>1</v>
      </c>
      <c r="E7761" s="7">
        <v>275</v>
      </c>
      <c r="F7761" s="7">
        <v>0</v>
      </c>
      <c r="G7761" s="7">
        <v>0</v>
      </c>
      <c r="H7761" s="7">
        <v>0</v>
      </c>
      <c r="I7761" s="7">
        <v>275</v>
      </c>
      <c r="J7761" s="7">
        <v>0</v>
      </c>
      <c r="K7761" s="7">
        <v>275</v>
      </c>
      <c r="L7761" s="164">
        <v>1</v>
      </c>
      <c r="M7761" s="16">
        <v>0</v>
      </c>
      <c r="N7761" s="13">
        <v>46254</v>
      </c>
    </row>
    <row r="7762" spans="1:14" x14ac:dyDescent="0.15">
      <c r="A7762" s="163" t="s">
        <v>487</v>
      </c>
      <c r="B7762" s="164">
        <v>10442</v>
      </c>
      <c r="C7762" s="163" t="s">
        <v>99</v>
      </c>
      <c r="D7762" s="164">
        <v>4</v>
      </c>
      <c r="E7762" s="7">
        <v>352</v>
      </c>
      <c r="F7762" s="7">
        <v>0</v>
      </c>
      <c r="G7762" s="7">
        <v>0</v>
      </c>
      <c r="H7762" s="7">
        <v>4.51</v>
      </c>
      <c r="I7762" s="7">
        <v>347.49</v>
      </c>
      <c r="J7762" s="7">
        <v>0</v>
      </c>
      <c r="K7762" s="7">
        <v>347.49</v>
      </c>
      <c r="L7762" s="164">
        <v>1</v>
      </c>
      <c r="M7762" s="16">
        <v>0</v>
      </c>
      <c r="N7762" s="13">
        <v>46254</v>
      </c>
    </row>
    <row r="7763" spans="1:14" x14ac:dyDescent="0.15">
      <c r="A7763" s="163" t="s">
        <v>523</v>
      </c>
      <c r="B7763" s="164">
        <v>10446</v>
      </c>
      <c r="C7763" s="163" t="s">
        <v>99</v>
      </c>
      <c r="D7763" s="164">
        <v>1</v>
      </c>
      <c r="E7763" s="7">
        <v>210</v>
      </c>
      <c r="F7763" s="7">
        <v>0</v>
      </c>
      <c r="G7763" s="7">
        <v>0</v>
      </c>
      <c r="H7763" s="7">
        <v>0</v>
      </c>
      <c r="I7763" s="7">
        <v>210</v>
      </c>
      <c r="J7763" s="7">
        <v>0</v>
      </c>
      <c r="K7763" s="7">
        <v>210</v>
      </c>
      <c r="L7763" s="164">
        <v>1</v>
      </c>
      <c r="M7763" s="16">
        <v>0</v>
      </c>
      <c r="N7763" s="13">
        <v>46254</v>
      </c>
    </row>
    <row r="7764" spans="1:14" x14ac:dyDescent="0.15">
      <c r="A7764" s="163" t="s">
        <v>488</v>
      </c>
      <c r="B7764" s="164">
        <v>10440</v>
      </c>
      <c r="C7764" s="163" t="s">
        <v>99</v>
      </c>
      <c r="D7764" s="164">
        <v>1</v>
      </c>
      <c r="E7764" s="7">
        <v>88</v>
      </c>
      <c r="F7764" s="7">
        <v>0</v>
      </c>
      <c r="G7764" s="7">
        <v>0</v>
      </c>
      <c r="H7764" s="7">
        <v>0</v>
      </c>
      <c r="I7764" s="7">
        <v>88</v>
      </c>
      <c r="J7764" s="7">
        <v>0</v>
      </c>
      <c r="K7764" s="7">
        <v>88</v>
      </c>
      <c r="L7764" s="164">
        <v>1</v>
      </c>
      <c r="M7764" s="16">
        <v>0</v>
      </c>
      <c r="N7764" s="13">
        <v>46254</v>
      </c>
    </row>
    <row r="7765" spans="1:14" x14ac:dyDescent="0.15">
      <c r="A7765" s="163" t="s">
        <v>982</v>
      </c>
      <c r="B7765" s="164">
        <v>10553</v>
      </c>
      <c r="C7765" s="163" t="s">
        <v>98</v>
      </c>
      <c r="D7765" s="164">
        <v>1</v>
      </c>
      <c r="E7765" s="7">
        <v>58</v>
      </c>
      <c r="F7765" s="7">
        <v>0</v>
      </c>
      <c r="G7765" s="7">
        <v>0</v>
      </c>
      <c r="H7765" s="7">
        <v>2.97</v>
      </c>
      <c r="I7765" s="7">
        <v>55.03</v>
      </c>
      <c r="J7765" s="7">
        <v>0</v>
      </c>
      <c r="K7765" s="7">
        <v>55.03</v>
      </c>
      <c r="L7765" s="164">
        <v>1</v>
      </c>
      <c r="M7765" s="16">
        <v>0</v>
      </c>
      <c r="N7765" s="13">
        <v>46254</v>
      </c>
    </row>
    <row r="7766" spans="1:14" x14ac:dyDescent="0.15">
      <c r="A7766" s="163" t="s">
        <v>505</v>
      </c>
      <c r="B7766" s="164">
        <v>10470</v>
      </c>
      <c r="C7766" s="163" t="s">
        <v>5</v>
      </c>
      <c r="D7766" s="164">
        <v>1</v>
      </c>
      <c r="E7766" s="7">
        <v>275</v>
      </c>
      <c r="F7766" s="7">
        <v>0</v>
      </c>
      <c r="G7766" s="7">
        <v>0</v>
      </c>
      <c r="H7766" s="7">
        <v>24.5</v>
      </c>
      <c r="I7766" s="7">
        <v>250.5</v>
      </c>
      <c r="J7766" s="7">
        <v>0</v>
      </c>
      <c r="K7766" s="7">
        <v>250.5</v>
      </c>
      <c r="L7766" s="164">
        <v>1</v>
      </c>
      <c r="M7766" s="16">
        <v>0</v>
      </c>
      <c r="N7766" s="13">
        <v>46254</v>
      </c>
    </row>
    <row r="7767" spans="1:14" x14ac:dyDescent="0.15">
      <c r="A7767" s="163" t="s">
        <v>706</v>
      </c>
      <c r="B7767" s="164">
        <v>10472</v>
      </c>
      <c r="C7767" s="163" t="s">
        <v>5</v>
      </c>
      <c r="D7767" s="164">
        <v>1</v>
      </c>
      <c r="E7767" s="7">
        <v>685</v>
      </c>
      <c r="F7767" s="7">
        <v>0</v>
      </c>
      <c r="G7767" s="7">
        <v>0</v>
      </c>
      <c r="H7767" s="7">
        <v>0</v>
      </c>
      <c r="I7767" s="7">
        <v>685</v>
      </c>
      <c r="J7767" s="7">
        <v>0</v>
      </c>
      <c r="K7767" s="7">
        <v>685</v>
      </c>
      <c r="L7767" s="164">
        <v>1</v>
      </c>
      <c r="M7767" s="16">
        <v>0</v>
      </c>
      <c r="N7767" s="13">
        <v>46254</v>
      </c>
    </row>
    <row r="7768" spans="1:14" x14ac:dyDescent="0.15">
      <c r="A7768" s="163" t="s">
        <v>506</v>
      </c>
      <c r="B7768" s="164">
        <v>10221</v>
      </c>
      <c r="C7768" s="163" t="s">
        <v>491</v>
      </c>
      <c r="D7768" s="164">
        <v>4</v>
      </c>
      <c r="E7768" s="7">
        <v>1120</v>
      </c>
      <c r="F7768" s="7">
        <v>0</v>
      </c>
      <c r="G7768" s="7">
        <v>0</v>
      </c>
      <c r="H7768" s="7">
        <v>0</v>
      </c>
      <c r="I7768" s="7">
        <v>1120</v>
      </c>
      <c r="J7768" s="7">
        <v>0</v>
      </c>
      <c r="K7768" s="7">
        <v>1120</v>
      </c>
      <c r="L7768" s="164">
        <v>1</v>
      </c>
      <c r="M7768" s="16">
        <v>0</v>
      </c>
      <c r="N7768" s="13">
        <v>46254</v>
      </c>
    </row>
    <row r="7769" spans="1:14" x14ac:dyDescent="0.15">
      <c r="A7769" s="163" t="s">
        <v>492</v>
      </c>
      <c r="B7769" s="164">
        <v>10216</v>
      </c>
      <c r="C7769" s="163" t="s">
        <v>491</v>
      </c>
      <c r="D7769" s="164">
        <v>3</v>
      </c>
      <c r="E7769" s="7">
        <v>840</v>
      </c>
      <c r="F7769" s="7">
        <v>0</v>
      </c>
      <c r="G7769" s="7">
        <v>0</v>
      </c>
      <c r="H7769" s="7">
        <v>24.94</v>
      </c>
      <c r="I7769" s="7">
        <v>815.06</v>
      </c>
      <c r="J7769" s="7">
        <v>0</v>
      </c>
      <c r="K7769" s="7">
        <v>815.06</v>
      </c>
      <c r="L7769" s="164">
        <v>1</v>
      </c>
      <c r="M7769" s="16">
        <v>0</v>
      </c>
      <c r="N7769" s="13">
        <v>46254</v>
      </c>
    </row>
    <row r="7770" spans="1:14" x14ac:dyDescent="0.15">
      <c r="A7770" s="163" t="s">
        <v>493</v>
      </c>
      <c r="B7770" s="164">
        <v>10264</v>
      </c>
      <c r="C7770" s="163" t="s">
        <v>9</v>
      </c>
      <c r="D7770" s="164">
        <v>3</v>
      </c>
      <c r="E7770" s="7">
        <v>570</v>
      </c>
      <c r="F7770" s="7">
        <v>0</v>
      </c>
      <c r="G7770" s="7">
        <v>0</v>
      </c>
      <c r="H7770" s="7">
        <v>36.39</v>
      </c>
      <c r="I7770" s="7">
        <v>533.61</v>
      </c>
      <c r="J7770" s="7">
        <v>0</v>
      </c>
      <c r="K7770" s="7">
        <v>533.61</v>
      </c>
      <c r="L7770" s="164">
        <v>1</v>
      </c>
      <c r="M7770" s="16">
        <v>0</v>
      </c>
      <c r="N7770" s="13">
        <v>46254</v>
      </c>
    </row>
    <row r="7771" spans="1:14" x14ac:dyDescent="0.15">
      <c r="A7771" s="163" t="s">
        <v>557</v>
      </c>
      <c r="B7771" s="164">
        <v>10368</v>
      </c>
      <c r="C7771" s="163" t="s">
        <v>9</v>
      </c>
      <c r="D7771" s="164">
        <v>1</v>
      </c>
      <c r="E7771" s="7">
        <v>265</v>
      </c>
      <c r="F7771" s="7">
        <v>0</v>
      </c>
      <c r="G7771" s="7">
        <v>0</v>
      </c>
      <c r="H7771" s="7">
        <v>0</v>
      </c>
      <c r="I7771" s="7">
        <v>265</v>
      </c>
      <c r="J7771" s="7">
        <v>0</v>
      </c>
      <c r="K7771" s="7">
        <v>265</v>
      </c>
      <c r="L7771" s="164">
        <v>1</v>
      </c>
      <c r="M7771" s="16">
        <v>0</v>
      </c>
      <c r="N7771" s="13">
        <v>46254</v>
      </c>
    </row>
    <row r="7772" spans="1:14" x14ac:dyDescent="0.15">
      <c r="A7772" s="163" t="s">
        <v>588</v>
      </c>
      <c r="B7772" s="164">
        <v>10371</v>
      </c>
      <c r="C7772" s="163" t="s">
        <v>9</v>
      </c>
      <c r="D7772" s="164">
        <v>1</v>
      </c>
      <c r="E7772" s="7">
        <v>275</v>
      </c>
      <c r="F7772" s="7">
        <v>0</v>
      </c>
      <c r="G7772" s="7">
        <v>0</v>
      </c>
      <c r="H7772" s="7">
        <v>14.09</v>
      </c>
      <c r="I7772" s="7">
        <v>260.91000000000003</v>
      </c>
      <c r="J7772" s="7">
        <v>0</v>
      </c>
      <c r="K7772" s="7">
        <v>260.91000000000003</v>
      </c>
      <c r="L7772" s="164">
        <v>1</v>
      </c>
      <c r="M7772" s="16">
        <v>0</v>
      </c>
      <c r="N7772" s="13">
        <v>46254</v>
      </c>
    </row>
    <row r="7773" spans="1:14" x14ac:dyDescent="0.15">
      <c r="A7773" s="163" t="s">
        <v>509</v>
      </c>
      <c r="B7773" s="164">
        <v>10364</v>
      </c>
      <c r="C7773" s="163" t="s">
        <v>9</v>
      </c>
      <c r="D7773" s="164">
        <v>1</v>
      </c>
      <c r="E7773" s="7">
        <v>330</v>
      </c>
      <c r="F7773" s="7">
        <v>0</v>
      </c>
      <c r="G7773" s="7">
        <v>0</v>
      </c>
      <c r="H7773" s="7">
        <v>0</v>
      </c>
      <c r="I7773" s="7">
        <v>330</v>
      </c>
      <c r="J7773" s="7">
        <v>0</v>
      </c>
      <c r="K7773" s="7">
        <v>330</v>
      </c>
      <c r="L7773" s="164">
        <v>1</v>
      </c>
      <c r="M7773" s="16">
        <v>0</v>
      </c>
      <c r="N7773" s="13">
        <v>46254</v>
      </c>
    </row>
    <row r="7774" spans="1:14" x14ac:dyDescent="0.15">
      <c r="A7774" s="163" t="s">
        <v>604</v>
      </c>
      <c r="B7774" s="164">
        <v>10685</v>
      </c>
      <c r="C7774" s="163" t="s">
        <v>9</v>
      </c>
      <c r="D7774" s="164">
        <v>1</v>
      </c>
      <c r="E7774" s="7">
        <v>225</v>
      </c>
      <c r="F7774" s="7">
        <v>0</v>
      </c>
      <c r="G7774" s="7">
        <v>0</v>
      </c>
      <c r="H7774" s="7">
        <v>0</v>
      </c>
      <c r="I7774" s="7">
        <v>225</v>
      </c>
      <c r="J7774" s="7">
        <v>0</v>
      </c>
      <c r="K7774" s="7">
        <v>225</v>
      </c>
      <c r="L7774" s="164">
        <v>1</v>
      </c>
      <c r="M7774" s="16">
        <v>0</v>
      </c>
      <c r="N7774" s="13">
        <v>46254</v>
      </c>
    </row>
    <row r="7775" spans="1:14" x14ac:dyDescent="0.15">
      <c r="A7775" s="163" t="s">
        <v>595</v>
      </c>
      <c r="B7775" s="164">
        <v>10367</v>
      </c>
      <c r="C7775" s="163" t="s">
        <v>9</v>
      </c>
      <c r="D7775" s="164">
        <v>1</v>
      </c>
      <c r="E7775" s="7">
        <v>330</v>
      </c>
      <c r="F7775" s="7">
        <v>0</v>
      </c>
      <c r="G7775" s="7">
        <v>0</v>
      </c>
      <c r="H7775" s="7">
        <v>0</v>
      </c>
      <c r="I7775" s="7">
        <v>330</v>
      </c>
      <c r="J7775" s="7">
        <v>0</v>
      </c>
      <c r="K7775" s="7">
        <v>330</v>
      </c>
      <c r="L7775" s="164">
        <v>1</v>
      </c>
      <c r="M7775" s="16">
        <v>0</v>
      </c>
      <c r="N7775" s="13">
        <v>46254</v>
      </c>
    </row>
    <row r="7776" spans="1:14" x14ac:dyDescent="0.15">
      <c r="A7776" s="163" t="s">
        <v>553</v>
      </c>
      <c r="B7776" s="164">
        <v>10481</v>
      </c>
      <c r="C7776" s="163" t="s">
        <v>77</v>
      </c>
      <c r="D7776" s="164">
        <v>1</v>
      </c>
      <c r="E7776" s="7">
        <v>890</v>
      </c>
      <c r="F7776" s="7">
        <v>0</v>
      </c>
      <c r="G7776" s="7">
        <v>0</v>
      </c>
      <c r="H7776" s="7">
        <v>0</v>
      </c>
      <c r="I7776" s="7">
        <v>890</v>
      </c>
      <c r="J7776" s="7">
        <v>0</v>
      </c>
      <c r="K7776" s="7">
        <v>890</v>
      </c>
      <c r="L7776" s="164">
        <v>1</v>
      </c>
      <c r="M7776" s="16">
        <v>0</v>
      </c>
      <c r="N7776" s="13">
        <v>46254</v>
      </c>
    </row>
    <row r="7777" spans="1:14" x14ac:dyDescent="0.15">
      <c r="A7777" s="163" t="s">
        <v>955</v>
      </c>
      <c r="B7777" s="164">
        <v>10749</v>
      </c>
      <c r="C7777" s="163" t="s">
        <v>948</v>
      </c>
      <c r="D7777" s="164">
        <v>1</v>
      </c>
      <c r="E7777" s="7">
        <v>179</v>
      </c>
      <c r="F7777" s="7">
        <v>0</v>
      </c>
      <c r="G7777" s="7">
        <v>0</v>
      </c>
      <c r="H7777" s="7">
        <v>0</v>
      </c>
      <c r="I7777" s="7">
        <v>179</v>
      </c>
      <c r="J7777" s="7">
        <v>0</v>
      </c>
      <c r="K7777" s="7">
        <v>179</v>
      </c>
      <c r="L7777" s="164">
        <v>1</v>
      </c>
      <c r="M7777" s="16">
        <v>0</v>
      </c>
      <c r="N7777" s="13">
        <v>46254</v>
      </c>
    </row>
    <row r="7778" spans="1:14" x14ac:dyDescent="0.15">
      <c r="A7778" s="163" t="s">
        <v>992</v>
      </c>
      <c r="B7778" s="164">
        <v>10925</v>
      </c>
      <c r="C7778" s="163" t="s">
        <v>948</v>
      </c>
      <c r="D7778" s="164">
        <v>1</v>
      </c>
      <c r="E7778" s="7">
        <v>149</v>
      </c>
      <c r="F7778" s="7">
        <v>0</v>
      </c>
      <c r="G7778" s="7">
        <v>0</v>
      </c>
      <c r="H7778" s="7">
        <v>7.63</v>
      </c>
      <c r="I7778" s="7">
        <v>141.37</v>
      </c>
      <c r="J7778" s="7">
        <v>0</v>
      </c>
      <c r="K7778" s="7">
        <v>141.37</v>
      </c>
      <c r="L7778" s="164">
        <v>1</v>
      </c>
      <c r="M7778" s="16">
        <v>0</v>
      </c>
      <c r="N7778" s="13">
        <v>46254</v>
      </c>
    </row>
    <row r="7779" spans="1:14" x14ac:dyDescent="0.15">
      <c r="A7779" s="163" t="s">
        <v>947</v>
      </c>
      <c r="B7779" s="164">
        <v>10923</v>
      </c>
      <c r="C7779" s="163" t="s">
        <v>948</v>
      </c>
      <c r="D7779" s="164">
        <v>1</v>
      </c>
      <c r="E7779" s="7">
        <v>159</v>
      </c>
      <c r="F7779" s="7">
        <v>0</v>
      </c>
      <c r="G7779" s="7">
        <v>0</v>
      </c>
      <c r="H7779" s="7">
        <v>8.14</v>
      </c>
      <c r="I7779" s="7">
        <v>150.86000000000001</v>
      </c>
      <c r="J7779" s="7">
        <v>0</v>
      </c>
      <c r="K7779" s="7">
        <v>150.86000000000001</v>
      </c>
      <c r="L7779" s="164">
        <v>1</v>
      </c>
      <c r="M7779" s="16">
        <v>0</v>
      </c>
      <c r="N7779" s="13">
        <v>46254</v>
      </c>
    </row>
    <row r="7780" spans="1:14" x14ac:dyDescent="0.15">
      <c r="A7780" s="163" t="s">
        <v>950</v>
      </c>
      <c r="B7780" s="164">
        <v>10746</v>
      </c>
      <c r="C7780" s="163" t="s">
        <v>948</v>
      </c>
      <c r="D7780" s="164">
        <v>1</v>
      </c>
      <c r="E7780" s="7">
        <v>209</v>
      </c>
      <c r="F7780" s="7">
        <v>0</v>
      </c>
      <c r="G7780" s="7">
        <v>0</v>
      </c>
      <c r="H7780" s="7">
        <v>0</v>
      </c>
      <c r="I7780" s="7">
        <v>209</v>
      </c>
      <c r="J7780" s="7">
        <v>0</v>
      </c>
      <c r="K7780" s="7">
        <v>209</v>
      </c>
      <c r="L7780" s="164">
        <v>1</v>
      </c>
      <c r="M7780" s="16">
        <v>0</v>
      </c>
      <c r="N7780" s="13">
        <v>46254</v>
      </c>
    </row>
    <row r="7781" spans="1:14" x14ac:dyDescent="0.15">
      <c r="A7781" s="163" t="s">
        <v>495</v>
      </c>
      <c r="B7781" s="164">
        <v>10354</v>
      </c>
      <c r="C7781" s="163" t="s">
        <v>19</v>
      </c>
      <c r="D7781" s="164">
        <v>3</v>
      </c>
      <c r="E7781" s="7">
        <v>1050</v>
      </c>
      <c r="F7781" s="7">
        <v>0</v>
      </c>
      <c r="G7781" s="7">
        <v>0</v>
      </c>
      <c r="H7781" s="7">
        <v>17.93</v>
      </c>
      <c r="I7781" s="7">
        <v>1032.07</v>
      </c>
      <c r="J7781" s="7">
        <v>0</v>
      </c>
      <c r="K7781" s="7">
        <v>1032.07</v>
      </c>
      <c r="L7781" s="164">
        <v>1</v>
      </c>
      <c r="M7781" s="16">
        <v>0</v>
      </c>
      <c r="N7781" s="13">
        <v>46254</v>
      </c>
    </row>
    <row r="7782" spans="1:14" x14ac:dyDescent="0.15">
      <c r="A7782" s="163" t="s">
        <v>529</v>
      </c>
      <c r="B7782" s="164">
        <v>10353</v>
      </c>
      <c r="C7782" s="163" t="s">
        <v>19</v>
      </c>
      <c r="D7782" s="164">
        <v>1</v>
      </c>
      <c r="E7782" s="7">
        <v>350</v>
      </c>
      <c r="F7782" s="7">
        <v>0</v>
      </c>
      <c r="G7782" s="7">
        <v>0</v>
      </c>
      <c r="H7782" s="7">
        <v>70</v>
      </c>
      <c r="I7782" s="7">
        <v>280</v>
      </c>
      <c r="J7782" s="7">
        <v>0</v>
      </c>
      <c r="K7782" s="7">
        <v>280</v>
      </c>
      <c r="L7782" s="164">
        <v>1</v>
      </c>
      <c r="M7782" s="16">
        <v>0</v>
      </c>
      <c r="N7782" s="13">
        <v>46254</v>
      </c>
    </row>
    <row r="7783" spans="1:14" x14ac:dyDescent="0.15">
      <c r="A7783" s="163" t="s">
        <v>496</v>
      </c>
      <c r="B7783" s="164">
        <v>10360</v>
      </c>
      <c r="C7783" s="163" t="s">
        <v>19</v>
      </c>
      <c r="D7783" s="164">
        <v>1</v>
      </c>
      <c r="E7783" s="7">
        <v>385</v>
      </c>
      <c r="F7783" s="7">
        <v>0</v>
      </c>
      <c r="G7783" s="7">
        <v>0</v>
      </c>
      <c r="H7783" s="7">
        <v>0</v>
      </c>
      <c r="I7783" s="7">
        <v>385</v>
      </c>
      <c r="J7783" s="7">
        <v>0</v>
      </c>
      <c r="K7783" s="7">
        <v>385</v>
      </c>
      <c r="L7783" s="164">
        <v>1</v>
      </c>
      <c r="M7783" s="16">
        <v>0</v>
      </c>
      <c r="N7783" s="13">
        <v>46254</v>
      </c>
    </row>
    <row r="7784" spans="1:14" x14ac:dyDescent="0.15">
      <c r="A7784" s="163" t="s">
        <v>512</v>
      </c>
      <c r="B7784" s="164">
        <v>10427</v>
      </c>
      <c r="C7784" s="163" t="s">
        <v>12</v>
      </c>
      <c r="D7784" s="164">
        <v>5</v>
      </c>
      <c r="E7784" s="7">
        <v>1945</v>
      </c>
      <c r="F7784" s="7">
        <v>0</v>
      </c>
      <c r="G7784" s="7">
        <v>0</v>
      </c>
      <c r="H7784" s="7">
        <v>0</v>
      </c>
      <c r="I7784" s="7">
        <v>1945</v>
      </c>
      <c r="J7784" s="7">
        <v>0</v>
      </c>
      <c r="K7784" s="7">
        <v>1945</v>
      </c>
      <c r="L7784" s="164">
        <v>1</v>
      </c>
      <c r="M7784" s="16">
        <v>0</v>
      </c>
      <c r="N7784" s="13">
        <v>46254</v>
      </c>
    </row>
    <row r="7785" spans="1:14" x14ac:dyDescent="0.15">
      <c r="A7785" s="163" t="s">
        <v>563</v>
      </c>
      <c r="B7785" s="164">
        <v>10432</v>
      </c>
      <c r="C7785" s="163" t="s">
        <v>13</v>
      </c>
      <c r="D7785" s="164">
        <v>1</v>
      </c>
      <c r="E7785" s="7">
        <v>315</v>
      </c>
      <c r="F7785" s="7">
        <v>0</v>
      </c>
      <c r="G7785" s="7">
        <v>0</v>
      </c>
      <c r="H7785" s="7">
        <v>31.23</v>
      </c>
      <c r="I7785" s="7">
        <v>283.77</v>
      </c>
      <c r="J7785" s="7">
        <v>0</v>
      </c>
      <c r="K7785" s="7">
        <v>283.77</v>
      </c>
      <c r="L7785" s="164">
        <v>1</v>
      </c>
      <c r="M7785" s="16">
        <v>0</v>
      </c>
      <c r="N7785" s="13">
        <v>46254</v>
      </c>
    </row>
    <row r="7786" spans="1:14" x14ac:dyDescent="0.15">
      <c r="A7786" s="163" t="s">
        <v>739</v>
      </c>
      <c r="B7786" s="164">
        <v>10653</v>
      </c>
      <c r="C7786" s="163" t="s">
        <v>4</v>
      </c>
      <c r="D7786" s="164">
        <v>3</v>
      </c>
      <c r="E7786" s="7">
        <v>825</v>
      </c>
      <c r="F7786" s="7">
        <v>0</v>
      </c>
      <c r="G7786" s="7">
        <v>0</v>
      </c>
      <c r="H7786" s="7">
        <v>0</v>
      </c>
      <c r="I7786" s="7">
        <v>825</v>
      </c>
      <c r="J7786" s="7">
        <v>0</v>
      </c>
      <c r="K7786" s="7">
        <v>825</v>
      </c>
      <c r="L7786" s="164">
        <v>1</v>
      </c>
      <c r="M7786" s="16">
        <v>0</v>
      </c>
      <c r="N7786" s="13">
        <v>46254</v>
      </c>
    </row>
    <row r="7787" spans="1:14" x14ac:dyDescent="0.15">
      <c r="A7787" s="163" t="s">
        <v>1024</v>
      </c>
      <c r="B7787" s="164">
        <v>10509</v>
      </c>
      <c r="C7787" s="163" t="s">
        <v>79</v>
      </c>
      <c r="D7787" s="164">
        <v>1</v>
      </c>
      <c r="E7787" s="7">
        <v>320</v>
      </c>
      <c r="F7787" s="7">
        <v>0</v>
      </c>
      <c r="G7787" s="7">
        <v>0</v>
      </c>
      <c r="H7787" s="7">
        <v>0</v>
      </c>
      <c r="I7787" s="7">
        <v>320</v>
      </c>
      <c r="J7787" s="7">
        <v>0</v>
      </c>
      <c r="K7787" s="7">
        <v>320</v>
      </c>
      <c r="L7787" s="164">
        <v>1</v>
      </c>
      <c r="M7787" s="16">
        <v>0</v>
      </c>
      <c r="N7787" s="13">
        <v>46254</v>
      </c>
    </row>
    <row r="7788" spans="1:14" x14ac:dyDescent="0.15">
      <c r="A7788" s="163" t="s">
        <v>473</v>
      </c>
      <c r="B7788" s="164">
        <v>10528</v>
      </c>
      <c r="C7788" s="163" t="s">
        <v>399</v>
      </c>
      <c r="D7788" s="164">
        <v>1</v>
      </c>
      <c r="E7788" s="7">
        <v>0</v>
      </c>
      <c r="F7788" s="7">
        <v>0</v>
      </c>
      <c r="G7788" s="7">
        <v>0</v>
      </c>
      <c r="H7788" s="7">
        <v>0</v>
      </c>
      <c r="I7788" s="7">
        <v>0</v>
      </c>
      <c r="J7788" s="7">
        <v>0</v>
      </c>
      <c r="K7788" s="7">
        <v>0</v>
      </c>
      <c r="L7788" s="164">
        <v>0</v>
      </c>
      <c r="M7788" s="16">
        <v>0</v>
      </c>
      <c r="N7788" s="13">
        <v>46254</v>
      </c>
    </row>
    <row r="7789" spans="1:14" x14ac:dyDescent="0.15">
      <c r="A7789" s="163" t="s">
        <v>1025</v>
      </c>
      <c r="B7789" s="164">
        <v>18769</v>
      </c>
      <c r="C7789" s="163" t="s">
        <v>399</v>
      </c>
      <c r="D7789" s="164">
        <v>1</v>
      </c>
      <c r="E7789" s="7">
        <v>0</v>
      </c>
      <c r="F7789" s="7">
        <v>0</v>
      </c>
      <c r="G7789" s="7">
        <v>0</v>
      </c>
      <c r="H7789" s="7">
        <v>0</v>
      </c>
      <c r="I7789" s="7">
        <v>0</v>
      </c>
      <c r="J7789" s="7">
        <v>0</v>
      </c>
      <c r="K7789" s="7">
        <v>0</v>
      </c>
      <c r="L7789" s="164">
        <v>0</v>
      </c>
      <c r="M7789" s="16">
        <v>0</v>
      </c>
      <c r="N7789" s="13">
        <v>46254</v>
      </c>
    </row>
    <row r="7790" spans="1:14" x14ac:dyDescent="0.15">
      <c r="A7790" s="163" t="s">
        <v>480</v>
      </c>
      <c r="B7790" s="164">
        <v>10225</v>
      </c>
      <c r="C7790" s="163" t="s">
        <v>481</v>
      </c>
      <c r="D7790" s="164">
        <v>1</v>
      </c>
      <c r="E7790" s="7">
        <v>265</v>
      </c>
      <c r="F7790" s="7">
        <v>0</v>
      </c>
      <c r="G7790" s="7">
        <v>0</v>
      </c>
      <c r="H7790" s="7">
        <v>0</v>
      </c>
      <c r="I7790" s="7">
        <v>265</v>
      </c>
      <c r="J7790" s="7">
        <v>0</v>
      </c>
      <c r="K7790" s="7">
        <v>265</v>
      </c>
      <c r="L7790" s="164">
        <v>1</v>
      </c>
      <c r="M7790" s="16">
        <v>0</v>
      </c>
      <c r="N7790" s="13">
        <v>46255</v>
      </c>
    </row>
    <row r="7791" spans="1:14" x14ac:dyDescent="0.15">
      <c r="A7791" s="163" t="s">
        <v>738</v>
      </c>
      <c r="B7791" s="164">
        <v>10073</v>
      </c>
      <c r="C7791" s="163" t="s">
        <v>541</v>
      </c>
      <c r="D7791" s="164">
        <v>1</v>
      </c>
      <c r="E7791" s="7">
        <v>350</v>
      </c>
      <c r="F7791" s="7">
        <v>0</v>
      </c>
      <c r="G7791" s="7">
        <v>0</v>
      </c>
      <c r="H7791" s="7">
        <v>25.68</v>
      </c>
      <c r="I7791" s="7">
        <v>324.32</v>
      </c>
      <c r="J7791" s="7">
        <v>0</v>
      </c>
      <c r="K7791" s="7">
        <v>324.32</v>
      </c>
      <c r="L7791" s="164">
        <v>1</v>
      </c>
      <c r="M7791" s="16">
        <v>0</v>
      </c>
      <c r="N7791" s="13">
        <v>46255</v>
      </c>
    </row>
    <row r="7792" spans="1:14" x14ac:dyDescent="0.15">
      <c r="A7792" s="163" t="s">
        <v>522</v>
      </c>
      <c r="B7792" s="164">
        <v>10055</v>
      </c>
      <c r="C7792" s="163" t="s">
        <v>481</v>
      </c>
      <c r="D7792" s="164">
        <v>1</v>
      </c>
      <c r="E7792" s="7">
        <v>275</v>
      </c>
      <c r="F7792" s="7">
        <v>0</v>
      </c>
      <c r="G7792" s="7">
        <v>0</v>
      </c>
      <c r="H7792" s="7">
        <v>0</v>
      </c>
      <c r="I7792" s="7">
        <v>275</v>
      </c>
      <c r="J7792" s="7">
        <v>0</v>
      </c>
      <c r="K7792" s="7">
        <v>275</v>
      </c>
      <c r="L7792" s="164">
        <v>1</v>
      </c>
      <c r="M7792" s="16">
        <v>0</v>
      </c>
      <c r="N7792" s="13">
        <v>46255</v>
      </c>
    </row>
    <row r="7793" spans="1:14" x14ac:dyDescent="0.15">
      <c r="A7793" s="163" t="s">
        <v>799</v>
      </c>
      <c r="B7793" s="164">
        <v>10444</v>
      </c>
      <c r="C7793" s="163" t="s">
        <v>99</v>
      </c>
      <c r="D7793" s="164">
        <v>1</v>
      </c>
      <c r="E7793" s="7">
        <v>75</v>
      </c>
      <c r="F7793" s="7">
        <v>0</v>
      </c>
      <c r="G7793" s="7">
        <v>0</v>
      </c>
      <c r="H7793" s="7">
        <v>0</v>
      </c>
      <c r="I7793" s="7">
        <v>75</v>
      </c>
      <c r="J7793" s="7">
        <v>0</v>
      </c>
      <c r="K7793" s="7">
        <v>75</v>
      </c>
      <c r="L7793" s="164">
        <v>1</v>
      </c>
      <c r="M7793" s="16">
        <v>0</v>
      </c>
      <c r="N7793" s="13">
        <v>46255</v>
      </c>
    </row>
    <row r="7794" spans="1:14" x14ac:dyDescent="0.15">
      <c r="A7794" s="163" t="s">
        <v>523</v>
      </c>
      <c r="B7794" s="164">
        <v>10446</v>
      </c>
      <c r="C7794" s="163" t="s">
        <v>99</v>
      </c>
      <c r="D7794" s="164">
        <v>1</v>
      </c>
      <c r="E7794" s="7">
        <v>210</v>
      </c>
      <c r="F7794" s="7">
        <v>0</v>
      </c>
      <c r="G7794" s="7">
        <v>0</v>
      </c>
      <c r="H7794" s="7">
        <v>0</v>
      </c>
      <c r="I7794" s="7">
        <v>210</v>
      </c>
      <c r="J7794" s="7">
        <v>0</v>
      </c>
      <c r="K7794" s="7">
        <v>210</v>
      </c>
      <c r="L7794" s="164">
        <v>1</v>
      </c>
      <c r="M7794" s="16">
        <v>0</v>
      </c>
      <c r="N7794" s="13">
        <v>46255</v>
      </c>
    </row>
    <row r="7795" spans="1:14" x14ac:dyDescent="0.15">
      <c r="A7795" s="163" t="s">
        <v>585</v>
      </c>
      <c r="B7795" s="164">
        <v>10441</v>
      </c>
      <c r="C7795" s="163" t="s">
        <v>99</v>
      </c>
      <c r="D7795" s="164">
        <v>1</v>
      </c>
      <c r="E7795" s="7">
        <v>250</v>
      </c>
      <c r="F7795" s="7">
        <v>0</v>
      </c>
      <c r="G7795" s="7">
        <v>0</v>
      </c>
      <c r="H7795" s="7">
        <v>0</v>
      </c>
      <c r="I7795" s="7">
        <v>250</v>
      </c>
      <c r="J7795" s="7">
        <v>0</v>
      </c>
      <c r="K7795" s="7">
        <v>250</v>
      </c>
      <c r="L7795" s="164">
        <v>1</v>
      </c>
      <c r="M7795" s="16">
        <v>0</v>
      </c>
      <c r="N7795" s="13">
        <v>46255</v>
      </c>
    </row>
    <row r="7796" spans="1:14" x14ac:dyDescent="0.15">
      <c r="A7796" s="163" t="s">
        <v>989</v>
      </c>
      <c r="B7796" s="164">
        <v>10498</v>
      </c>
      <c r="C7796" s="163" t="s">
        <v>98</v>
      </c>
      <c r="D7796" s="164">
        <v>1</v>
      </c>
      <c r="E7796" s="7">
        <v>88</v>
      </c>
      <c r="F7796" s="7">
        <v>0</v>
      </c>
      <c r="G7796" s="7">
        <v>0</v>
      </c>
      <c r="H7796" s="7">
        <v>0</v>
      </c>
      <c r="I7796" s="7">
        <v>88</v>
      </c>
      <c r="J7796" s="7">
        <v>0</v>
      </c>
      <c r="K7796" s="7">
        <v>88</v>
      </c>
      <c r="L7796" s="164">
        <v>1</v>
      </c>
      <c r="M7796" s="16">
        <v>0</v>
      </c>
      <c r="N7796" s="13">
        <v>46255</v>
      </c>
    </row>
    <row r="7797" spans="1:14" x14ac:dyDescent="0.15">
      <c r="A7797" s="163" t="s">
        <v>490</v>
      </c>
      <c r="B7797" s="164">
        <v>10223</v>
      </c>
      <c r="C7797" s="163" t="s">
        <v>491</v>
      </c>
      <c r="D7797" s="164">
        <v>1</v>
      </c>
      <c r="E7797" s="7">
        <v>310</v>
      </c>
      <c r="F7797" s="7">
        <v>0</v>
      </c>
      <c r="G7797" s="7">
        <v>0</v>
      </c>
      <c r="H7797" s="7">
        <v>22.74</v>
      </c>
      <c r="I7797" s="7">
        <v>287.26</v>
      </c>
      <c r="J7797" s="7">
        <v>0</v>
      </c>
      <c r="K7797" s="7">
        <v>287.26</v>
      </c>
      <c r="L7797" s="164">
        <v>1</v>
      </c>
      <c r="M7797" s="16">
        <v>0</v>
      </c>
      <c r="N7797" s="13">
        <v>46255</v>
      </c>
    </row>
    <row r="7798" spans="1:14" x14ac:dyDescent="0.15">
      <c r="A7798" s="163" t="s">
        <v>492</v>
      </c>
      <c r="B7798" s="164">
        <v>10216</v>
      </c>
      <c r="C7798" s="163" t="s">
        <v>491</v>
      </c>
      <c r="D7798" s="164">
        <v>2</v>
      </c>
      <c r="E7798" s="7">
        <v>560</v>
      </c>
      <c r="F7798" s="7">
        <v>0</v>
      </c>
      <c r="G7798" s="7">
        <v>0</v>
      </c>
      <c r="H7798" s="7">
        <v>0</v>
      </c>
      <c r="I7798" s="7">
        <v>560</v>
      </c>
      <c r="J7798" s="7">
        <v>0</v>
      </c>
      <c r="K7798" s="7">
        <v>560</v>
      </c>
      <c r="L7798" s="164">
        <v>1</v>
      </c>
      <c r="M7798" s="16">
        <v>0</v>
      </c>
      <c r="N7798" s="13">
        <v>46255</v>
      </c>
    </row>
    <row r="7799" spans="1:14" x14ac:dyDescent="0.15">
      <c r="A7799" s="163" t="s">
        <v>493</v>
      </c>
      <c r="B7799" s="164">
        <v>10264</v>
      </c>
      <c r="C7799" s="163" t="s">
        <v>9</v>
      </c>
      <c r="D7799" s="164">
        <v>1</v>
      </c>
      <c r="E7799" s="7">
        <v>190</v>
      </c>
      <c r="F7799" s="7">
        <v>0</v>
      </c>
      <c r="G7799" s="7">
        <v>0</v>
      </c>
      <c r="H7799" s="7">
        <v>19</v>
      </c>
      <c r="I7799" s="7">
        <v>171</v>
      </c>
      <c r="J7799" s="7">
        <v>0</v>
      </c>
      <c r="K7799" s="7">
        <v>171</v>
      </c>
      <c r="L7799" s="164">
        <v>1</v>
      </c>
      <c r="M7799" s="16">
        <v>0</v>
      </c>
      <c r="N7799" s="13">
        <v>46255</v>
      </c>
    </row>
    <row r="7800" spans="1:14" x14ac:dyDescent="0.15">
      <c r="A7800" s="163" t="s">
        <v>509</v>
      </c>
      <c r="B7800" s="164">
        <v>10364</v>
      </c>
      <c r="C7800" s="163" t="s">
        <v>9</v>
      </c>
      <c r="D7800" s="164">
        <v>2</v>
      </c>
      <c r="E7800" s="7">
        <v>660</v>
      </c>
      <c r="F7800" s="7">
        <v>0</v>
      </c>
      <c r="G7800" s="7">
        <v>0</v>
      </c>
      <c r="H7800" s="7">
        <v>66</v>
      </c>
      <c r="I7800" s="7">
        <v>594</v>
      </c>
      <c r="J7800" s="7">
        <v>0</v>
      </c>
      <c r="K7800" s="7">
        <v>594</v>
      </c>
      <c r="L7800" s="164">
        <v>1</v>
      </c>
      <c r="M7800" s="16">
        <v>0</v>
      </c>
      <c r="N7800" s="13">
        <v>46255</v>
      </c>
    </row>
    <row r="7801" spans="1:14" x14ac:dyDescent="0.15">
      <c r="A7801" s="163" t="s">
        <v>553</v>
      </c>
      <c r="B7801" s="164">
        <v>10481</v>
      </c>
      <c r="C7801" s="163" t="s">
        <v>77</v>
      </c>
      <c r="D7801" s="164">
        <v>1</v>
      </c>
      <c r="E7801" s="7">
        <v>890</v>
      </c>
      <c r="F7801" s="7">
        <v>0</v>
      </c>
      <c r="G7801" s="7">
        <v>0</v>
      </c>
      <c r="H7801" s="7">
        <v>65.28</v>
      </c>
      <c r="I7801" s="7">
        <v>824.72</v>
      </c>
      <c r="J7801" s="7">
        <v>0</v>
      </c>
      <c r="K7801" s="7">
        <v>824.72</v>
      </c>
      <c r="L7801" s="164">
        <v>1</v>
      </c>
      <c r="M7801" s="16">
        <v>0</v>
      </c>
      <c r="N7801" s="13">
        <v>46255</v>
      </c>
    </row>
    <row r="7802" spans="1:14" x14ac:dyDescent="0.15">
      <c r="A7802" s="163" t="s">
        <v>947</v>
      </c>
      <c r="B7802" s="164">
        <v>10923</v>
      </c>
      <c r="C7802" s="163" t="s">
        <v>948</v>
      </c>
      <c r="D7802" s="164">
        <v>1</v>
      </c>
      <c r="E7802" s="7">
        <v>159</v>
      </c>
      <c r="F7802" s="7">
        <v>0</v>
      </c>
      <c r="G7802" s="7">
        <v>0</v>
      </c>
      <c r="H7802" s="7">
        <v>0</v>
      </c>
      <c r="I7802" s="7">
        <v>159</v>
      </c>
      <c r="J7802" s="7">
        <v>0</v>
      </c>
      <c r="K7802" s="7">
        <v>159</v>
      </c>
      <c r="L7802" s="164">
        <v>1</v>
      </c>
      <c r="M7802" s="16">
        <v>0</v>
      </c>
      <c r="N7802" s="13">
        <v>46255</v>
      </c>
    </row>
    <row r="7803" spans="1:14" x14ac:dyDescent="0.15">
      <c r="A7803" s="163" t="s">
        <v>950</v>
      </c>
      <c r="B7803" s="164">
        <v>10746</v>
      </c>
      <c r="C7803" s="163" t="s">
        <v>948</v>
      </c>
      <c r="D7803" s="164">
        <v>1</v>
      </c>
      <c r="E7803" s="7">
        <v>209</v>
      </c>
      <c r="F7803" s="7">
        <v>0</v>
      </c>
      <c r="G7803" s="7">
        <v>0</v>
      </c>
      <c r="H7803" s="7">
        <v>0</v>
      </c>
      <c r="I7803" s="7">
        <v>209</v>
      </c>
      <c r="J7803" s="7">
        <v>0</v>
      </c>
      <c r="K7803" s="7">
        <v>209</v>
      </c>
      <c r="L7803" s="164">
        <v>1</v>
      </c>
      <c r="M7803" s="16">
        <v>0</v>
      </c>
      <c r="N7803" s="13">
        <v>46255</v>
      </c>
    </row>
    <row r="7804" spans="1:14" x14ac:dyDescent="0.15">
      <c r="A7804" s="163" t="s">
        <v>497</v>
      </c>
      <c r="B7804" s="164">
        <v>10359</v>
      </c>
      <c r="C7804" s="163" t="s">
        <v>19</v>
      </c>
      <c r="D7804" s="164">
        <v>2</v>
      </c>
      <c r="E7804" s="7">
        <v>770</v>
      </c>
      <c r="F7804" s="7">
        <v>0</v>
      </c>
      <c r="G7804" s="7">
        <v>0</v>
      </c>
      <c r="H7804" s="7">
        <v>0</v>
      </c>
      <c r="I7804" s="7">
        <v>770</v>
      </c>
      <c r="J7804" s="7">
        <v>0</v>
      </c>
      <c r="K7804" s="7">
        <v>770</v>
      </c>
      <c r="L7804" s="164">
        <v>1</v>
      </c>
      <c r="M7804" s="16">
        <v>0</v>
      </c>
      <c r="N7804" s="13">
        <v>46255</v>
      </c>
    </row>
    <row r="7805" spans="1:14" x14ac:dyDescent="0.15">
      <c r="A7805" s="163" t="s">
        <v>563</v>
      </c>
      <c r="B7805" s="164">
        <v>10432</v>
      </c>
      <c r="C7805" s="163" t="s">
        <v>13</v>
      </c>
      <c r="D7805" s="164">
        <v>1</v>
      </c>
      <c r="E7805" s="7">
        <v>315</v>
      </c>
      <c r="F7805" s="7">
        <v>0</v>
      </c>
      <c r="G7805" s="7">
        <v>0</v>
      </c>
      <c r="H7805" s="7">
        <v>0</v>
      </c>
      <c r="I7805" s="7">
        <v>315</v>
      </c>
      <c r="J7805" s="7">
        <v>0</v>
      </c>
      <c r="K7805" s="7">
        <v>315</v>
      </c>
      <c r="L7805" s="164">
        <v>1</v>
      </c>
      <c r="M7805" s="16">
        <v>0</v>
      </c>
      <c r="N7805" s="13">
        <v>46255</v>
      </c>
    </row>
    <row r="7806" spans="1:14" x14ac:dyDescent="0.15">
      <c r="A7806" s="163" t="s">
        <v>565</v>
      </c>
      <c r="B7806" s="164">
        <v>10403</v>
      </c>
      <c r="C7806" s="163" t="s">
        <v>35</v>
      </c>
      <c r="D7806" s="164">
        <v>1</v>
      </c>
      <c r="E7806" s="7">
        <v>345</v>
      </c>
      <c r="F7806" s="7">
        <v>0</v>
      </c>
      <c r="G7806" s="7">
        <v>0</v>
      </c>
      <c r="H7806" s="7">
        <v>25.3</v>
      </c>
      <c r="I7806" s="7">
        <v>319.7</v>
      </c>
      <c r="J7806" s="7">
        <v>0</v>
      </c>
      <c r="K7806" s="7">
        <v>319.7</v>
      </c>
      <c r="L7806" s="164">
        <v>1</v>
      </c>
      <c r="M7806" s="16">
        <v>0</v>
      </c>
      <c r="N7806" s="13">
        <v>46255</v>
      </c>
    </row>
    <row r="7807" spans="1:14" x14ac:dyDescent="0.15">
      <c r="A7807" s="163" t="s">
        <v>478</v>
      </c>
      <c r="B7807" s="164">
        <v>10461</v>
      </c>
      <c r="C7807" s="163" t="s">
        <v>38</v>
      </c>
      <c r="D7807" s="164">
        <v>1</v>
      </c>
      <c r="E7807" s="7">
        <v>295</v>
      </c>
      <c r="F7807" s="7">
        <v>0</v>
      </c>
      <c r="G7807" s="7">
        <v>0</v>
      </c>
      <c r="H7807" s="7">
        <v>29.04</v>
      </c>
      <c r="I7807" s="7">
        <v>265.95999999999998</v>
      </c>
      <c r="J7807" s="7">
        <v>0</v>
      </c>
      <c r="K7807" s="7">
        <v>265.95999999999998</v>
      </c>
      <c r="L7807" s="164">
        <v>1</v>
      </c>
      <c r="M7807" s="16">
        <v>0</v>
      </c>
      <c r="N7807" s="13">
        <v>46256</v>
      </c>
    </row>
    <row r="7808" spans="1:14" x14ac:dyDescent="0.15">
      <c r="A7808" s="163" t="s">
        <v>479</v>
      </c>
      <c r="B7808" s="164">
        <v>10396</v>
      </c>
      <c r="C7808" s="163" t="s">
        <v>32</v>
      </c>
      <c r="D7808" s="164">
        <v>1</v>
      </c>
      <c r="E7808" s="7">
        <v>555</v>
      </c>
      <c r="F7808" s="7">
        <v>0</v>
      </c>
      <c r="G7808" s="7">
        <v>0</v>
      </c>
      <c r="H7808" s="7">
        <v>0</v>
      </c>
      <c r="I7808" s="7">
        <v>555</v>
      </c>
      <c r="J7808" s="7">
        <v>0</v>
      </c>
      <c r="K7808" s="7">
        <v>555</v>
      </c>
      <c r="L7808" s="164">
        <v>1</v>
      </c>
      <c r="M7808" s="16">
        <v>0</v>
      </c>
      <c r="N7808" s="13">
        <v>46256</v>
      </c>
    </row>
    <row r="7809" spans="1:14" x14ac:dyDescent="0.15">
      <c r="A7809" s="163" t="s">
        <v>616</v>
      </c>
      <c r="B7809" s="164">
        <v>10154</v>
      </c>
      <c r="C7809" s="163" t="s">
        <v>519</v>
      </c>
      <c r="D7809" s="164">
        <v>1</v>
      </c>
      <c r="E7809" s="7">
        <v>385</v>
      </c>
      <c r="F7809" s="7">
        <v>0</v>
      </c>
      <c r="G7809" s="7">
        <v>0</v>
      </c>
      <c r="H7809" s="7">
        <v>0</v>
      </c>
      <c r="I7809" s="7">
        <v>385</v>
      </c>
      <c r="J7809" s="7">
        <v>0</v>
      </c>
      <c r="K7809" s="7">
        <v>385</v>
      </c>
      <c r="L7809" s="164">
        <v>1</v>
      </c>
      <c r="M7809" s="16">
        <v>0</v>
      </c>
      <c r="N7809" s="13">
        <v>46256</v>
      </c>
    </row>
    <row r="7810" spans="1:14" x14ac:dyDescent="0.15">
      <c r="A7810" s="163" t="s">
        <v>518</v>
      </c>
      <c r="B7810" s="164">
        <v>10145</v>
      </c>
      <c r="C7810" s="163" t="s">
        <v>519</v>
      </c>
      <c r="D7810" s="164">
        <v>1</v>
      </c>
      <c r="E7810" s="7">
        <v>385</v>
      </c>
      <c r="F7810" s="7">
        <v>0</v>
      </c>
      <c r="G7810" s="7">
        <v>0</v>
      </c>
      <c r="H7810" s="7">
        <v>0</v>
      </c>
      <c r="I7810" s="7">
        <v>385</v>
      </c>
      <c r="J7810" s="7">
        <v>0</v>
      </c>
      <c r="K7810" s="7">
        <v>385</v>
      </c>
      <c r="L7810" s="164">
        <v>1</v>
      </c>
      <c r="M7810" s="16">
        <v>0</v>
      </c>
      <c r="N7810" s="13">
        <v>46256</v>
      </c>
    </row>
    <row r="7811" spans="1:14" x14ac:dyDescent="0.15">
      <c r="A7811" s="163" t="s">
        <v>954</v>
      </c>
      <c r="B7811" s="164">
        <v>10125</v>
      </c>
      <c r="C7811" s="163" t="s">
        <v>483</v>
      </c>
      <c r="D7811" s="164">
        <v>1</v>
      </c>
      <c r="E7811" s="7">
        <v>275</v>
      </c>
      <c r="F7811" s="7">
        <v>0</v>
      </c>
      <c r="G7811" s="7">
        <v>0</v>
      </c>
      <c r="H7811" s="7">
        <v>0</v>
      </c>
      <c r="I7811" s="7">
        <v>275</v>
      </c>
      <c r="J7811" s="7">
        <v>0</v>
      </c>
      <c r="K7811" s="7">
        <v>275</v>
      </c>
      <c r="L7811" s="164">
        <v>1</v>
      </c>
      <c r="M7811" s="16">
        <v>0</v>
      </c>
      <c r="N7811" s="13">
        <v>46256</v>
      </c>
    </row>
    <row r="7812" spans="1:14" x14ac:dyDescent="0.15">
      <c r="A7812" s="163" t="s">
        <v>958</v>
      </c>
      <c r="B7812" s="164">
        <v>10127</v>
      </c>
      <c r="C7812" s="163" t="s">
        <v>483</v>
      </c>
      <c r="D7812" s="164">
        <v>1</v>
      </c>
      <c r="E7812" s="7">
        <v>355</v>
      </c>
      <c r="F7812" s="7">
        <v>0</v>
      </c>
      <c r="G7812" s="7">
        <v>0</v>
      </c>
      <c r="H7812" s="7">
        <v>0</v>
      </c>
      <c r="I7812" s="7">
        <v>355</v>
      </c>
      <c r="J7812" s="7">
        <v>0</v>
      </c>
      <c r="K7812" s="7">
        <v>355</v>
      </c>
      <c r="L7812" s="164">
        <v>1</v>
      </c>
      <c r="M7812" s="16">
        <v>0</v>
      </c>
      <c r="N7812" s="13">
        <v>46256</v>
      </c>
    </row>
    <row r="7813" spans="1:14" x14ac:dyDescent="0.15">
      <c r="A7813" s="163" t="s">
        <v>890</v>
      </c>
      <c r="B7813" s="164">
        <v>10119</v>
      </c>
      <c r="C7813" s="163" t="s">
        <v>541</v>
      </c>
      <c r="D7813" s="164">
        <v>1</v>
      </c>
      <c r="E7813" s="7">
        <v>385</v>
      </c>
      <c r="F7813" s="7">
        <v>0</v>
      </c>
      <c r="G7813" s="7">
        <v>0</v>
      </c>
      <c r="H7813" s="7">
        <v>0</v>
      </c>
      <c r="I7813" s="7">
        <v>385</v>
      </c>
      <c r="J7813" s="7">
        <v>0</v>
      </c>
      <c r="K7813" s="7">
        <v>385</v>
      </c>
      <c r="L7813" s="164">
        <v>1</v>
      </c>
      <c r="M7813" s="16">
        <v>0</v>
      </c>
      <c r="N7813" s="13">
        <v>46256</v>
      </c>
    </row>
    <row r="7814" spans="1:14" x14ac:dyDescent="0.15">
      <c r="A7814" s="163" t="s">
        <v>482</v>
      </c>
      <c r="B7814" s="164">
        <v>10109</v>
      </c>
      <c r="C7814" s="163" t="s">
        <v>483</v>
      </c>
      <c r="D7814" s="164">
        <v>1</v>
      </c>
      <c r="E7814" s="7">
        <v>275</v>
      </c>
      <c r="F7814" s="7">
        <v>0</v>
      </c>
      <c r="G7814" s="7">
        <v>0</v>
      </c>
      <c r="H7814" s="7">
        <v>0</v>
      </c>
      <c r="I7814" s="7">
        <v>275</v>
      </c>
      <c r="J7814" s="7">
        <v>0</v>
      </c>
      <c r="K7814" s="7">
        <v>275</v>
      </c>
      <c r="L7814" s="164">
        <v>1</v>
      </c>
      <c r="M7814" s="16">
        <v>0</v>
      </c>
      <c r="N7814" s="13">
        <v>46256</v>
      </c>
    </row>
    <row r="7815" spans="1:14" x14ac:dyDescent="0.15">
      <c r="A7815" s="163" t="s">
        <v>667</v>
      </c>
      <c r="B7815" s="164">
        <v>10018</v>
      </c>
      <c r="C7815" s="163" t="s">
        <v>481</v>
      </c>
      <c r="D7815" s="164">
        <v>1</v>
      </c>
      <c r="E7815" s="7">
        <v>265</v>
      </c>
      <c r="F7815" s="7">
        <v>0</v>
      </c>
      <c r="G7815" s="7">
        <v>0</v>
      </c>
      <c r="H7815" s="7">
        <v>13.52</v>
      </c>
      <c r="I7815" s="7">
        <v>251.48</v>
      </c>
      <c r="J7815" s="7">
        <v>0</v>
      </c>
      <c r="K7815" s="7">
        <v>251.48</v>
      </c>
      <c r="L7815" s="164">
        <v>1</v>
      </c>
      <c r="M7815" s="16">
        <v>0</v>
      </c>
      <c r="N7815" s="13">
        <v>46256</v>
      </c>
    </row>
    <row r="7816" spans="1:14" x14ac:dyDescent="0.15">
      <c r="A7816" s="163" t="s">
        <v>561</v>
      </c>
      <c r="B7816" s="164">
        <v>10088</v>
      </c>
      <c r="C7816" s="163" t="s">
        <v>481</v>
      </c>
      <c r="D7816" s="164">
        <v>2</v>
      </c>
      <c r="E7816" s="7">
        <v>550</v>
      </c>
      <c r="F7816" s="7">
        <v>0</v>
      </c>
      <c r="G7816" s="7">
        <v>0</v>
      </c>
      <c r="H7816" s="7">
        <v>0</v>
      </c>
      <c r="I7816" s="7">
        <v>550</v>
      </c>
      <c r="J7816" s="7">
        <v>0</v>
      </c>
      <c r="K7816" s="7">
        <v>550</v>
      </c>
      <c r="L7816" s="164">
        <v>1</v>
      </c>
      <c r="M7816" s="16">
        <v>0</v>
      </c>
      <c r="N7816" s="13">
        <v>46256</v>
      </c>
    </row>
    <row r="7817" spans="1:14" x14ac:dyDescent="0.15">
      <c r="A7817" s="163" t="s">
        <v>650</v>
      </c>
      <c r="B7817" s="164">
        <v>10064</v>
      </c>
      <c r="C7817" s="163" t="s">
        <v>481</v>
      </c>
      <c r="D7817" s="164">
        <v>1</v>
      </c>
      <c r="E7817" s="7">
        <v>355</v>
      </c>
      <c r="F7817" s="7">
        <v>0</v>
      </c>
      <c r="G7817" s="7">
        <v>0</v>
      </c>
      <c r="H7817" s="7">
        <v>0</v>
      </c>
      <c r="I7817" s="7">
        <v>355</v>
      </c>
      <c r="J7817" s="7">
        <v>0</v>
      </c>
      <c r="K7817" s="7">
        <v>355</v>
      </c>
      <c r="L7817" s="164">
        <v>1</v>
      </c>
      <c r="M7817" s="16">
        <v>0</v>
      </c>
      <c r="N7817" s="13">
        <v>46256</v>
      </c>
    </row>
    <row r="7818" spans="1:14" x14ac:dyDescent="0.15">
      <c r="A7818" s="163" t="s">
        <v>486</v>
      </c>
      <c r="B7818" s="164">
        <v>10075</v>
      </c>
      <c r="C7818" s="163" t="s">
        <v>481</v>
      </c>
      <c r="D7818" s="164">
        <v>1</v>
      </c>
      <c r="E7818" s="7">
        <v>275</v>
      </c>
      <c r="F7818" s="7">
        <v>0</v>
      </c>
      <c r="G7818" s="7">
        <v>0</v>
      </c>
      <c r="H7818" s="7">
        <v>0</v>
      </c>
      <c r="I7818" s="7">
        <v>275</v>
      </c>
      <c r="J7818" s="7">
        <v>0</v>
      </c>
      <c r="K7818" s="7">
        <v>275</v>
      </c>
      <c r="L7818" s="164">
        <v>1</v>
      </c>
      <c r="M7818" s="16">
        <v>0</v>
      </c>
      <c r="N7818" s="13">
        <v>46256</v>
      </c>
    </row>
    <row r="7819" spans="1:14" x14ac:dyDescent="0.15">
      <c r="A7819" s="163" t="s">
        <v>572</v>
      </c>
      <c r="B7819" s="164">
        <v>10077</v>
      </c>
      <c r="C7819" s="163" t="s">
        <v>481</v>
      </c>
      <c r="D7819" s="164">
        <v>1</v>
      </c>
      <c r="E7819" s="7">
        <v>355</v>
      </c>
      <c r="F7819" s="7">
        <v>0</v>
      </c>
      <c r="G7819" s="7">
        <v>0</v>
      </c>
      <c r="H7819" s="7">
        <v>0</v>
      </c>
      <c r="I7819" s="7">
        <v>355</v>
      </c>
      <c r="J7819" s="7">
        <v>0</v>
      </c>
      <c r="K7819" s="7">
        <v>355</v>
      </c>
      <c r="L7819" s="164">
        <v>1</v>
      </c>
      <c r="M7819" s="16">
        <v>0</v>
      </c>
      <c r="N7819" s="13">
        <v>46256</v>
      </c>
    </row>
    <row r="7820" spans="1:14" x14ac:dyDescent="0.15">
      <c r="A7820" s="163" t="s">
        <v>487</v>
      </c>
      <c r="B7820" s="164">
        <v>10442</v>
      </c>
      <c r="C7820" s="163" t="s">
        <v>99</v>
      </c>
      <c r="D7820" s="164">
        <v>4</v>
      </c>
      <c r="E7820" s="7">
        <v>352</v>
      </c>
      <c r="F7820" s="7">
        <v>0</v>
      </c>
      <c r="G7820" s="7">
        <v>0</v>
      </c>
      <c r="H7820" s="7">
        <v>8.66</v>
      </c>
      <c r="I7820" s="7">
        <v>343.34</v>
      </c>
      <c r="J7820" s="7">
        <v>0</v>
      </c>
      <c r="K7820" s="7">
        <v>343.34</v>
      </c>
      <c r="L7820" s="164">
        <v>1</v>
      </c>
      <c r="M7820" s="16">
        <v>0</v>
      </c>
      <c r="N7820" s="13">
        <v>46256</v>
      </c>
    </row>
    <row r="7821" spans="1:14" x14ac:dyDescent="0.15">
      <c r="A7821" s="163" t="s">
        <v>523</v>
      </c>
      <c r="B7821" s="164">
        <v>10446</v>
      </c>
      <c r="C7821" s="163" t="s">
        <v>99</v>
      </c>
      <c r="D7821" s="164">
        <v>1</v>
      </c>
      <c r="E7821" s="7">
        <v>210</v>
      </c>
      <c r="F7821" s="7">
        <v>0</v>
      </c>
      <c r="G7821" s="7">
        <v>0</v>
      </c>
      <c r="H7821" s="7">
        <v>10.84</v>
      </c>
      <c r="I7821" s="7">
        <v>199.16</v>
      </c>
      <c r="J7821" s="7">
        <v>0</v>
      </c>
      <c r="K7821" s="7">
        <v>199.16</v>
      </c>
      <c r="L7821" s="164">
        <v>1</v>
      </c>
      <c r="M7821" s="16">
        <v>0</v>
      </c>
      <c r="N7821" s="13">
        <v>46256</v>
      </c>
    </row>
    <row r="7822" spans="1:14" x14ac:dyDescent="0.15">
      <c r="A7822" s="163" t="s">
        <v>585</v>
      </c>
      <c r="B7822" s="164">
        <v>10441</v>
      </c>
      <c r="C7822" s="163" t="s">
        <v>99</v>
      </c>
      <c r="D7822" s="164">
        <v>2</v>
      </c>
      <c r="E7822" s="7">
        <v>500</v>
      </c>
      <c r="F7822" s="7">
        <v>0</v>
      </c>
      <c r="G7822" s="7">
        <v>0</v>
      </c>
      <c r="H7822" s="7">
        <v>28.54</v>
      </c>
      <c r="I7822" s="7">
        <v>471.46</v>
      </c>
      <c r="J7822" s="7">
        <v>0</v>
      </c>
      <c r="K7822" s="7">
        <v>471.46</v>
      </c>
      <c r="L7822" s="164">
        <v>1</v>
      </c>
      <c r="M7822" s="16">
        <v>0</v>
      </c>
      <c r="N7822" s="13">
        <v>46256</v>
      </c>
    </row>
    <row r="7823" spans="1:14" x14ac:dyDescent="0.15">
      <c r="A7823" s="163" t="s">
        <v>751</v>
      </c>
      <c r="B7823" s="164">
        <v>10439</v>
      </c>
      <c r="C7823" s="163" t="s">
        <v>99</v>
      </c>
      <c r="D7823" s="164">
        <v>1</v>
      </c>
      <c r="E7823" s="7">
        <v>119</v>
      </c>
      <c r="F7823" s="7">
        <v>0</v>
      </c>
      <c r="G7823" s="7">
        <v>0</v>
      </c>
      <c r="H7823" s="7">
        <v>0</v>
      </c>
      <c r="I7823" s="7">
        <v>119</v>
      </c>
      <c r="J7823" s="7">
        <v>0</v>
      </c>
      <c r="K7823" s="7">
        <v>119</v>
      </c>
      <c r="L7823" s="164">
        <v>1</v>
      </c>
      <c r="M7823" s="16">
        <v>0</v>
      </c>
      <c r="N7823" s="13">
        <v>46256</v>
      </c>
    </row>
    <row r="7824" spans="1:14" x14ac:dyDescent="0.15">
      <c r="A7824" s="163" t="s">
        <v>988</v>
      </c>
      <c r="B7824" s="164">
        <v>10715</v>
      </c>
      <c r="C7824" s="163" t="s">
        <v>99</v>
      </c>
      <c r="D7824" s="164">
        <v>1</v>
      </c>
      <c r="E7824" s="7">
        <v>155</v>
      </c>
      <c r="F7824" s="7">
        <v>0</v>
      </c>
      <c r="G7824" s="7">
        <v>0</v>
      </c>
      <c r="H7824" s="7">
        <v>0</v>
      </c>
      <c r="I7824" s="7">
        <v>155</v>
      </c>
      <c r="J7824" s="7">
        <v>0</v>
      </c>
      <c r="K7824" s="7">
        <v>155</v>
      </c>
      <c r="L7824" s="164">
        <v>1</v>
      </c>
      <c r="M7824" s="16">
        <v>0</v>
      </c>
      <c r="N7824" s="13">
        <v>46256</v>
      </c>
    </row>
    <row r="7825" spans="1:14" x14ac:dyDescent="0.15">
      <c r="A7825" s="163" t="s">
        <v>505</v>
      </c>
      <c r="B7825" s="164">
        <v>10470</v>
      </c>
      <c r="C7825" s="163" t="s">
        <v>5</v>
      </c>
      <c r="D7825" s="164">
        <v>1</v>
      </c>
      <c r="E7825" s="7">
        <v>275</v>
      </c>
      <c r="F7825" s="7">
        <v>0</v>
      </c>
      <c r="G7825" s="7">
        <v>0</v>
      </c>
      <c r="H7825" s="7">
        <v>0</v>
      </c>
      <c r="I7825" s="7">
        <v>275</v>
      </c>
      <c r="J7825" s="7">
        <v>0</v>
      </c>
      <c r="K7825" s="7">
        <v>275</v>
      </c>
      <c r="L7825" s="164">
        <v>1</v>
      </c>
      <c r="M7825" s="16">
        <v>0</v>
      </c>
      <c r="N7825" s="13">
        <v>46256</v>
      </c>
    </row>
    <row r="7826" spans="1:14" x14ac:dyDescent="0.15">
      <c r="A7826" s="163" t="s">
        <v>562</v>
      </c>
      <c r="B7826" s="164">
        <v>10218</v>
      </c>
      <c r="C7826" s="163" t="s">
        <v>491</v>
      </c>
      <c r="D7826" s="164">
        <v>1</v>
      </c>
      <c r="E7826" s="7">
        <v>280</v>
      </c>
      <c r="F7826" s="7">
        <v>0</v>
      </c>
      <c r="G7826" s="7">
        <v>0</v>
      </c>
      <c r="H7826" s="7">
        <v>0</v>
      </c>
      <c r="I7826" s="7">
        <v>280</v>
      </c>
      <c r="J7826" s="7">
        <v>0</v>
      </c>
      <c r="K7826" s="7">
        <v>280</v>
      </c>
      <c r="L7826" s="164">
        <v>1</v>
      </c>
      <c r="M7826" s="16">
        <v>0</v>
      </c>
      <c r="N7826" s="13">
        <v>46256</v>
      </c>
    </row>
    <row r="7827" spans="1:14" x14ac:dyDescent="0.15">
      <c r="A7827" s="163" t="s">
        <v>490</v>
      </c>
      <c r="B7827" s="164">
        <v>10223</v>
      </c>
      <c r="C7827" s="163" t="s">
        <v>491</v>
      </c>
      <c r="D7827" s="164">
        <v>1</v>
      </c>
      <c r="E7827" s="7">
        <v>310</v>
      </c>
      <c r="F7827" s="7">
        <v>0</v>
      </c>
      <c r="G7827" s="7">
        <v>0</v>
      </c>
      <c r="H7827" s="7">
        <v>0</v>
      </c>
      <c r="I7827" s="7">
        <v>310</v>
      </c>
      <c r="J7827" s="7">
        <v>0</v>
      </c>
      <c r="K7827" s="7">
        <v>310</v>
      </c>
      <c r="L7827" s="164">
        <v>1</v>
      </c>
      <c r="M7827" s="16">
        <v>0</v>
      </c>
      <c r="N7827" s="13">
        <v>46256</v>
      </c>
    </row>
    <row r="7828" spans="1:14" x14ac:dyDescent="0.15">
      <c r="A7828" s="163" t="s">
        <v>493</v>
      </c>
      <c r="B7828" s="164">
        <v>10264</v>
      </c>
      <c r="C7828" s="163" t="s">
        <v>9</v>
      </c>
      <c r="D7828" s="164">
        <v>2</v>
      </c>
      <c r="E7828" s="7">
        <v>380</v>
      </c>
      <c r="F7828" s="7">
        <v>0</v>
      </c>
      <c r="G7828" s="7">
        <v>0</v>
      </c>
      <c r="H7828" s="7">
        <v>0</v>
      </c>
      <c r="I7828" s="7">
        <v>380</v>
      </c>
      <c r="J7828" s="7">
        <v>0</v>
      </c>
      <c r="K7828" s="7">
        <v>380</v>
      </c>
      <c r="L7828" s="164">
        <v>1</v>
      </c>
      <c r="M7828" s="16">
        <v>0</v>
      </c>
      <c r="N7828" s="13">
        <v>46256</v>
      </c>
    </row>
    <row r="7829" spans="1:14" x14ac:dyDescent="0.15">
      <c r="A7829" s="163" t="s">
        <v>557</v>
      </c>
      <c r="B7829" s="164">
        <v>10368</v>
      </c>
      <c r="C7829" s="163" t="s">
        <v>9</v>
      </c>
      <c r="D7829" s="164">
        <v>2</v>
      </c>
      <c r="E7829" s="7">
        <v>530</v>
      </c>
      <c r="F7829" s="7">
        <v>0</v>
      </c>
      <c r="G7829" s="7">
        <v>0</v>
      </c>
      <c r="H7829" s="7">
        <v>16.739999999999998</v>
      </c>
      <c r="I7829" s="7">
        <v>513.26</v>
      </c>
      <c r="J7829" s="7">
        <v>0</v>
      </c>
      <c r="K7829" s="7">
        <v>513.26</v>
      </c>
      <c r="L7829" s="164">
        <v>1</v>
      </c>
      <c r="M7829" s="16">
        <v>0</v>
      </c>
      <c r="N7829" s="13">
        <v>46256</v>
      </c>
    </row>
    <row r="7830" spans="1:14" x14ac:dyDescent="0.15">
      <c r="A7830" s="163" t="s">
        <v>587</v>
      </c>
      <c r="B7830" s="164">
        <v>10381</v>
      </c>
      <c r="C7830" s="163" t="s">
        <v>9</v>
      </c>
      <c r="D7830" s="164">
        <v>2</v>
      </c>
      <c r="E7830" s="7">
        <v>450</v>
      </c>
      <c r="F7830" s="7">
        <v>0</v>
      </c>
      <c r="G7830" s="7">
        <v>0</v>
      </c>
      <c r="H7830" s="7">
        <v>14.22</v>
      </c>
      <c r="I7830" s="7">
        <v>435.78</v>
      </c>
      <c r="J7830" s="7">
        <v>0</v>
      </c>
      <c r="K7830" s="7">
        <v>435.78</v>
      </c>
      <c r="L7830" s="164">
        <v>1</v>
      </c>
      <c r="M7830" s="16">
        <v>0</v>
      </c>
      <c r="N7830" s="13">
        <v>46256</v>
      </c>
    </row>
    <row r="7831" spans="1:14" x14ac:dyDescent="0.15">
      <c r="A7831" s="163" t="s">
        <v>828</v>
      </c>
      <c r="B7831" s="164">
        <v>10380</v>
      </c>
      <c r="C7831" s="163" t="s">
        <v>9</v>
      </c>
      <c r="D7831" s="164">
        <v>1</v>
      </c>
      <c r="E7831" s="7">
        <v>230</v>
      </c>
      <c r="F7831" s="7">
        <v>0</v>
      </c>
      <c r="G7831" s="7">
        <v>0</v>
      </c>
      <c r="H7831" s="7">
        <v>14.53</v>
      </c>
      <c r="I7831" s="7">
        <v>215.47</v>
      </c>
      <c r="J7831" s="7">
        <v>0</v>
      </c>
      <c r="K7831" s="7">
        <v>215.47</v>
      </c>
      <c r="L7831" s="164">
        <v>1</v>
      </c>
      <c r="M7831" s="16">
        <v>0</v>
      </c>
      <c r="N7831" s="13">
        <v>46256</v>
      </c>
    </row>
    <row r="7832" spans="1:14" x14ac:dyDescent="0.15">
      <c r="A7832" s="163" t="s">
        <v>509</v>
      </c>
      <c r="B7832" s="164">
        <v>10364</v>
      </c>
      <c r="C7832" s="163" t="s">
        <v>9</v>
      </c>
      <c r="D7832" s="164">
        <v>2</v>
      </c>
      <c r="E7832" s="7">
        <v>660</v>
      </c>
      <c r="F7832" s="7">
        <v>0</v>
      </c>
      <c r="G7832" s="7">
        <v>0</v>
      </c>
      <c r="H7832" s="7">
        <v>17.03</v>
      </c>
      <c r="I7832" s="7">
        <v>642.97</v>
      </c>
      <c r="J7832" s="7">
        <v>0</v>
      </c>
      <c r="K7832" s="7">
        <v>642.97</v>
      </c>
      <c r="L7832" s="164">
        <v>1</v>
      </c>
      <c r="M7832" s="16">
        <v>0</v>
      </c>
      <c r="N7832" s="13">
        <v>46256</v>
      </c>
    </row>
    <row r="7833" spans="1:14" x14ac:dyDescent="0.15">
      <c r="A7833" s="163" t="s">
        <v>595</v>
      </c>
      <c r="B7833" s="164">
        <v>10367</v>
      </c>
      <c r="C7833" s="163" t="s">
        <v>9</v>
      </c>
      <c r="D7833" s="164">
        <v>2</v>
      </c>
      <c r="E7833" s="7">
        <v>660</v>
      </c>
      <c r="F7833" s="7">
        <v>0</v>
      </c>
      <c r="G7833" s="7">
        <v>0</v>
      </c>
      <c r="H7833" s="7">
        <v>0</v>
      </c>
      <c r="I7833" s="7">
        <v>660</v>
      </c>
      <c r="J7833" s="7">
        <v>0</v>
      </c>
      <c r="K7833" s="7">
        <v>660</v>
      </c>
      <c r="L7833" s="164">
        <v>1</v>
      </c>
      <c r="M7833" s="16">
        <v>0</v>
      </c>
      <c r="N7833" s="13">
        <v>46256</v>
      </c>
    </row>
    <row r="7834" spans="1:14" x14ac:dyDescent="0.15">
      <c r="A7834" s="163" t="s">
        <v>553</v>
      </c>
      <c r="B7834" s="164">
        <v>10481</v>
      </c>
      <c r="C7834" s="163" t="s">
        <v>77</v>
      </c>
      <c r="D7834" s="164">
        <v>1</v>
      </c>
      <c r="E7834" s="7">
        <v>890</v>
      </c>
      <c r="F7834" s="7">
        <v>0</v>
      </c>
      <c r="G7834" s="7">
        <v>0</v>
      </c>
      <c r="H7834" s="7">
        <v>0</v>
      </c>
      <c r="I7834" s="7">
        <v>890</v>
      </c>
      <c r="J7834" s="7">
        <v>0</v>
      </c>
      <c r="K7834" s="7">
        <v>890</v>
      </c>
      <c r="L7834" s="164">
        <v>1</v>
      </c>
      <c r="M7834" s="16">
        <v>0</v>
      </c>
      <c r="N7834" s="13">
        <v>46256</v>
      </c>
    </row>
    <row r="7835" spans="1:14" x14ac:dyDescent="0.15">
      <c r="A7835" s="163" t="s">
        <v>955</v>
      </c>
      <c r="B7835" s="164">
        <v>10749</v>
      </c>
      <c r="C7835" s="163" t="s">
        <v>948</v>
      </c>
      <c r="D7835" s="164">
        <v>5</v>
      </c>
      <c r="E7835" s="7">
        <v>895</v>
      </c>
      <c r="F7835" s="7">
        <v>0</v>
      </c>
      <c r="G7835" s="7">
        <v>0</v>
      </c>
      <c r="H7835" s="7">
        <v>27.61</v>
      </c>
      <c r="I7835" s="7">
        <v>867.39</v>
      </c>
      <c r="J7835" s="7">
        <v>0</v>
      </c>
      <c r="K7835" s="7">
        <v>867.39</v>
      </c>
      <c r="L7835" s="164">
        <v>1</v>
      </c>
      <c r="M7835" s="16">
        <v>0</v>
      </c>
      <c r="N7835" s="13">
        <v>46256</v>
      </c>
    </row>
    <row r="7836" spans="1:14" x14ac:dyDescent="0.15">
      <c r="A7836" s="163" t="s">
        <v>949</v>
      </c>
      <c r="B7836" s="164">
        <v>10633</v>
      </c>
      <c r="C7836" s="163" t="s">
        <v>948</v>
      </c>
      <c r="D7836" s="164">
        <v>2</v>
      </c>
      <c r="E7836" s="7">
        <v>318</v>
      </c>
      <c r="F7836" s="7">
        <v>0</v>
      </c>
      <c r="G7836" s="7">
        <v>0</v>
      </c>
      <c r="H7836" s="7">
        <v>0</v>
      </c>
      <c r="I7836" s="7">
        <v>318</v>
      </c>
      <c r="J7836" s="7">
        <v>0</v>
      </c>
      <c r="K7836" s="7">
        <v>318</v>
      </c>
      <c r="L7836" s="164">
        <v>1</v>
      </c>
      <c r="M7836" s="16">
        <v>0</v>
      </c>
      <c r="N7836" s="13">
        <v>46256</v>
      </c>
    </row>
    <row r="7837" spans="1:14" x14ac:dyDescent="0.15">
      <c r="A7837" s="163" t="s">
        <v>950</v>
      </c>
      <c r="B7837" s="164">
        <v>10746</v>
      </c>
      <c r="C7837" s="163" t="s">
        <v>948</v>
      </c>
      <c r="D7837" s="164">
        <v>1</v>
      </c>
      <c r="E7837" s="7">
        <v>209</v>
      </c>
      <c r="F7837" s="7">
        <v>0</v>
      </c>
      <c r="G7837" s="7">
        <v>0</v>
      </c>
      <c r="H7837" s="7">
        <v>10.78</v>
      </c>
      <c r="I7837" s="7">
        <v>198.22</v>
      </c>
      <c r="J7837" s="7">
        <v>0</v>
      </c>
      <c r="K7837" s="7">
        <v>198.22</v>
      </c>
      <c r="L7837" s="164">
        <v>1</v>
      </c>
      <c r="M7837" s="16">
        <v>0</v>
      </c>
      <c r="N7837" s="13">
        <v>46256</v>
      </c>
    </row>
    <row r="7838" spans="1:14" x14ac:dyDescent="0.15">
      <c r="A7838" s="163" t="s">
        <v>953</v>
      </c>
      <c r="B7838" s="164">
        <v>10632</v>
      </c>
      <c r="C7838" s="163" t="s">
        <v>948</v>
      </c>
      <c r="D7838" s="164">
        <v>1</v>
      </c>
      <c r="E7838" s="7">
        <v>159</v>
      </c>
      <c r="F7838" s="7">
        <v>0</v>
      </c>
      <c r="G7838" s="7">
        <v>0</v>
      </c>
      <c r="H7838" s="7">
        <v>0</v>
      </c>
      <c r="I7838" s="7">
        <v>159</v>
      </c>
      <c r="J7838" s="7">
        <v>0</v>
      </c>
      <c r="K7838" s="7">
        <v>159</v>
      </c>
      <c r="L7838" s="164">
        <v>1</v>
      </c>
      <c r="M7838" s="16">
        <v>0</v>
      </c>
      <c r="N7838" s="13">
        <v>46256</v>
      </c>
    </row>
    <row r="7839" spans="1:14" x14ac:dyDescent="0.15">
      <c r="A7839" s="163" t="s">
        <v>651</v>
      </c>
      <c r="B7839" s="164">
        <v>10355</v>
      </c>
      <c r="C7839" s="163" t="s">
        <v>19</v>
      </c>
      <c r="D7839" s="164">
        <v>1</v>
      </c>
      <c r="E7839" s="7">
        <v>350</v>
      </c>
      <c r="F7839" s="7">
        <v>0</v>
      </c>
      <c r="G7839" s="7">
        <v>0</v>
      </c>
      <c r="H7839" s="7">
        <v>0</v>
      </c>
      <c r="I7839" s="7">
        <v>350</v>
      </c>
      <c r="J7839" s="7">
        <v>0</v>
      </c>
      <c r="K7839" s="7">
        <v>350</v>
      </c>
      <c r="L7839" s="164">
        <v>1</v>
      </c>
      <c r="M7839" s="16">
        <v>0</v>
      </c>
      <c r="N7839" s="13">
        <v>46256</v>
      </c>
    </row>
    <row r="7840" spans="1:14" x14ac:dyDescent="0.15">
      <c r="A7840" s="163" t="s">
        <v>495</v>
      </c>
      <c r="B7840" s="164">
        <v>10354</v>
      </c>
      <c r="C7840" s="163" t="s">
        <v>19</v>
      </c>
      <c r="D7840" s="164">
        <v>1</v>
      </c>
      <c r="E7840" s="7">
        <v>350</v>
      </c>
      <c r="F7840" s="7">
        <v>0</v>
      </c>
      <c r="G7840" s="7">
        <v>0</v>
      </c>
      <c r="H7840" s="7">
        <v>0</v>
      </c>
      <c r="I7840" s="7">
        <v>350</v>
      </c>
      <c r="J7840" s="7">
        <v>0</v>
      </c>
      <c r="K7840" s="7">
        <v>350</v>
      </c>
      <c r="L7840" s="164">
        <v>1</v>
      </c>
      <c r="M7840" s="16">
        <v>0</v>
      </c>
      <c r="N7840" s="13">
        <v>46256</v>
      </c>
    </row>
    <row r="7841" spans="1:14" x14ac:dyDescent="0.15">
      <c r="A7841" s="163" t="s">
        <v>496</v>
      </c>
      <c r="B7841" s="164">
        <v>10360</v>
      </c>
      <c r="C7841" s="163" t="s">
        <v>19</v>
      </c>
      <c r="D7841" s="164">
        <v>2</v>
      </c>
      <c r="E7841" s="7">
        <v>770</v>
      </c>
      <c r="F7841" s="7">
        <v>0</v>
      </c>
      <c r="G7841" s="7">
        <v>0</v>
      </c>
      <c r="H7841" s="7">
        <v>19.87</v>
      </c>
      <c r="I7841" s="7">
        <v>750.13</v>
      </c>
      <c r="J7841" s="7">
        <v>0</v>
      </c>
      <c r="K7841" s="7">
        <v>750.13</v>
      </c>
      <c r="L7841" s="164">
        <v>1</v>
      </c>
      <c r="M7841" s="16">
        <v>0</v>
      </c>
      <c r="N7841" s="13">
        <v>46256</v>
      </c>
    </row>
    <row r="7842" spans="1:14" x14ac:dyDescent="0.15">
      <c r="A7842" s="163" t="s">
        <v>497</v>
      </c>
      <c r="B7842" s="164">
        <v>10359</v>
      </c>
      <c r="C7842" s="163" t="s">
        <v>19</v>
      </c>
      <c r="D7842" s="164">
        <v>1</v>
      </c>
      <c r="E7842" s="7">
        <v>385</v>
      </c>
      <c r="F7842" s="7">
        <v>0</v>
      </c>
      <c r="G7842" s="7">
        <v>0</v>
      </c>
      <c r="H7842" s="7">
        <v>0</v>
      </c>
      <c r="I7842" s="7">
        <v>385</v>
      </c>
      <c r="J7842" s="7">
        <v>0</v>
      </c>
      <c r="K7842" s="7">
        <v>385</v>
      </c>
      <c r="L7842" s="164">
        <v>1</v>
      </c>
      <c r="M7842" s="16">
        <v>0</v>
      </c>
      <c r="N7842" s="13">
        <v>46256</v>
      </c>
    </row>
    <row r="7843" spans="1:14" x14ac:dyDescent="0.15">
      <c r="A7843" s="163" t="s">
        <v>498</v>
      </c>
      <c r="B7843" s="164">
        <v>10356</v>
      </c>
      <c r="C7843" s="163" t="s">
        <v>19</v>
      </c>
      <c r="D7843" s="164">
        <v>4</v>
      </c>
      <c r="E7843" s="7">
        <v>1440</v>
      </c>
      <c r="F7843" s="7">
        <v>0</v>
      </c>
      <c r="G7843" s="7">
        <v>0</v>
      </c>
      <c r="H7843" s="7">
        <v>94.76</v>
      </c>
      <c r="I7843" s="7">
        <v>1345.24</v>
      </c>
      <c r="J7843" s="7">
        <v>0</v>
      </c>
      <c r="K7843" s="7">
        <v>1345.24</v>
      </c>
      <c r="L7843" s="164">
        <v>1</v>
      </c>
      <c r="M7843" s="16">
        <v>0</v>
      </c>
      <c r="N7843" s="13">
        <v>46256</v>
      </c>
    </row>
    <row r="7844" spans="1:14" x14ac:dyDescent="0.15">
      <c r="A7844" s="163" t="s">
        <v>546</v>
      </c>
      <c r="B7844" s="164">
        <v>10391</v>
      </c>
      <c r="C7844" s="163" t="s">
        <v>31</v>
      </c>
      <c r="D7844" s="164">
        <v>1</v>
      </c>
      <c r="E7844" s="7">
        <v>345</v>
      </c>
      <c r="F7844" s="7">
        <v>0</v>
      </c>
      <c r="G7844" s="7">
        <v>0</v>
      </c>
      <c r="H7844" s="7">
        <v>17.600000000000001</v>
      </c>
      <c r="I7844" s="7">
        <v>327.39999999999998</v>
      </c>
      <c r="J7844" s="7">
        <v>0</v>
      </c>
      <c r="K7844" s="7">
        <v>327.39999999999998</v>
      </c>
      <c r="L7844" s="164">
        <v>1</v>
      </c>
      <c r="M7844" s="16">
        <v>0</v>
      </c>
      <c r="N7844" s="13">
        <v>46256</v>
      </c>
    </row>
    <row r="7845" spans="1:14" x14ac:dyDescent="0.15">
      <c r="A7845" s="163" t="s">
        <v>617</v>
      </c>
      <c r="B7845" s="164">
        <v>10428</v>
      </c>
      <c r="C7845" s="163" t="s">
        <v>12</v>
      </c>
      <c r="D7845" s="164">
        <v>2</v>
      </c>
      <c r="E7845" s="7">
        <v>758</v>
      </c>
      <c r="F7845" s="7">
        <v>0</v>
      </c>
      <c r="G7845" s="7">
        <v>0</v>
      </c>
      <c r="H7845" s="7">
        <v>61.26</v>
      </c>
      <c r="I7845" s="7">
        <v>696.74</v>
      </c>
      <c r="J7845" s="7">
        <v>0</v>
      </c>
      <c r="K7845" s="7">
        <v>696.74</v>
      </c>
      <c r="L7845" s="164">
        <v>1</v>
      </c>
      <c r="M7845" s="16">
        <v>0</v>
      </c>
      <c r="N7845" s="13">
        <v>46256</v>
      </c>
    </row>
    <row r="7846" spans="1:14" x14ac:dyDescent="0.15">
      <c r="A7846" s="163" t="s">
        <v>1026</v>
      </c>
      <c r="B7846" s="164">
        <v>10580</v>
      </c>
      <c r="C7846" s="163" t="s">
        <v>98</v>
      </c>
      <c r="D7846" s="164">
        <v>1</v>
      </c>
      <c r="E7846" s="7">
        <v>40</v>
      </c>
      <c r="F7846" s="7">
        <v>0</v>
      </c>
      <c r="G7846" s="7">
        <v>0</v>
      </c>
      <c r="H7846" s="7">
        <v>0</v>
      </c>
      <c r="I7846" s="7">
        <v>40</v>
      </c>
      <c r="J7846" s="7">
        <v>0</v>
      </c>
      <c r="K7846" s="7">
        <v>40</v>
      </c>
      <c r="L7846" s="164">
        <v>1</v>
      </c>
      <c r="M7846" s="16">
        <v>0</v>
      </c>
      <c r="N7846" s="13">
        <v>46256</v>
      </c>
    </row>
    <row r="7847" spans="1:14" x14ac:dyDescent="0.15">
      <c r="A7847" s="163" t="s">
        <v>855</v>
      </c>
      <c r="B7847" s="164">
        <v>10531</v>
      </c>
      <c r="C7847" s="163" t="s">
        <v>399</v>
      </c>
      <c r="D7847" s="164">
        <v>1</v>
      </c>
      <c r="E7847" s="7">
        <v>0</v>
      </c>
      <c r="F7847" s="7">
        <v>0</v>
      </c>
      <c r="G7847" s="7">
        <v>0</v>
      </c>
      <c r="H7847" s="7">
        <v>0</v>
      </c>
      <c r="I7847" s="7">
        <v>0</v>
      </c>
      <c r="J7847" s="7">
        <v>0</v>
      </c>
      <c r="K7847" s="7">
        <v>0</v>
      </c>
      <c r="L7847" s="164">
        <v>0</v>
      </c>
      <c r="M7847" s="16">
        <v>0</v>
      </c>
      <c r="N7847" s="13">
        <v>46256</v>
      </c>
    </row>
    <row r="7848" spans="1:14" x14ac:dyDescent="0.15">
      <c r="A7848" s="163" t="s">
        <v>1027</v>
      </c>
      <c r="B7848" s="164">
        <v>11239</v>
      </c>
      <c r="C7848" s="163" t="s">
        <v>462</v>
      </c>
      <c r="D7848" s="164">
        <v>1</v>
      </c>
      <c r="E7848" s="7">
        <v>690</v>
      </c>
      <c r="F7848" s="7">
        <v>0</v>
      </c>
      <c r="G7848" s="7">
        <v>0</v>
      </c>
      <c r="H7848" s="7">
        <v>90</v>
      </c>
      <c r="I7848" s="7">
        <v>600</v>
      </c>
      <c r="J7848" s="7">
        <v>0</v>
      </c>
      <c r="K7848" s="7">
        <v>600</v>
      </c>
      <c r="L7848" s="164">
        <v>1</v>
      </c>
      <c r="M7848" s="16">
        <v>0</v>
      </c>
      <c r="N7848" s="13">
        <v>46256</v>
      </c>
    </row>
    <row r="7849" spans="1:14" x14ac:dyDescent="0.15">
      <c r="A7849" s="163" t="s">
        <v>478</v>
      </c>
      <c r="B7849" s="164">
        <v>10461</v>
      </c>
      <c r="C7849" s="163" t="s">
        <v>38</v>
      </c>
      <c r="D7849" s="164">
        <v>1</v>
      </c>
      <c r="E7849" s="7">
        <v>295</v>
      </c>
      <c r="F7849" s="7">
        <v>0</v>
      </c>
      <c r="G7849" s="7">
        <v>0</v>
      </c>
      <c r="H7849" s="7">
        <v>14.46</v>
      </c>
      <c r="I7849" s="7">
        <v>280.54000000000002</v>
      </c>
      <c r="J7849" s="7">
        <v>0</v>
      </c>
      <c r="K7849" s="7">
        <v>280.54000000000002</v>
      </c>
      <c r="L7849" s="164">
        <v>1</v>
      </c>
      <c r="M7849" s="16">
        <v>0</v>
      </c>
      <c r="N7849" s="13">
        <v>46257</v>
      </c>
    </row>
    <row r="7850" spans="1:14" x14ac:dyDescent="0.15">
      <c r="A7850" s="163" t="s">
        <v>479</v>
      </c>
      <c r="B7850" s="164">
        <v>10396</v>
      </c>
      <c r="C7850" s="163" t="s">
        <v>32</v>
      </c>
      <c r="D7850" s="164">
        <v>1</v>
      </c>
      <c r="E7850" s="7">
        <v>555</v>
      </c>
      <c r="F7850" s="7">
        <v>0</v>
      </c>
      <c r="G7850" s="7">
        <v>0</v>
      </c>
      <c r="H7850" s="7">
        <v>55</v>
      </c>
      <c r="I7850" s="7">
        <v>500</v>
      </c>
      <c r="J7850" s="7">
        <v>0</v>
      </c>
      <c r="K7850" s="7">
        <v>500</v>
      </c>
      <c r="L7850" s="164">
        <v>1</v>
      </c>
      <c r="M7850" s="16">
        <v>0</v>
      </c>
      <c r="N7850" s="13">
        <v>46257</v>
      </c>
    </row>
    <row r="7851" spans="1:14" x14ac:dyDescent="0.15">
      <c r="A7851" s="163" t="s">
        <v>517</v>
      </c>
      <c r="B7851" s="164">
        <v>10070</v>
      </c>
      <c r="C7851" s="163" t="s">
        <v>481</v>
      </c>
      <c r="D7851" s="164">
        <v>1</v>
      </c>
      <c r="E7851" s="7">
        <v>275</v>
      </c>
      <c r="F7851" s="7">
        <v>0</v>
      </c>
      <c r="G7851" s="7">
        <v>0</v>
      </c>
      <c r="H7851" s="7">
        <v>0</v>
      </c>
      <c r="I7851" s="7">
        <v>275</v>
      </c>
      <c r="J7851" s="7">
        <v>0</v>
      </c>
      <c r="K7851" s="7">
        <v>275</v>
      </c>
      <c r="L7851" s="164">
        <v>1</v>
      </c>
      <c r="M7851" s="16">
        <v>0</v>
      </c>
      <c r="N7851" s="13">
        <v>46257</v>
      </c>
    </row>
    <row r="7852" spans="1:14" x14ac:dyDescent="0.15">
      <c r="A7852" s="163" t="s">
        <v>480</v>
      </c>
      <c r="B7852" s="164">
        <v>10225</v>
      </c>
      <c r="C7852" s="163" t="s">
        <v>481</v>
      </c>
      <c r="D7852" s="164">
        <v>2</v>
      </c>
      <c r="E7852" s="7">
        <v>530</v>
      </c>
      <c r="F7852" s="7">
        <v>0</v>
      </c>
      <c r="G7852" s="7">
        <v>0</v>
      </c>
      <c r="H7852" s="7">
        <v>0</v>
      </c>
      <c r="I7852" s="7">
        <v>530</v>
      </c>
      <c r="J7852" s="7">
        <v>0</v>
      </c>
      <c r="K7852" s="7">
        <v>530</v>
      </c>
      <c r="L7852" s="164">
        <v>1</v>
      </c>
      <c r="M7852" s="16">
        <v>0</v>
      </c>
      <c r="N7852" s="13">
        <v>46257</v>
      </c>
    </row>
    <row r="7853" spans="1:14" x14ac:dyDescent="0.15">
      <c r="A7853" s="163" t="s">
        <v>538</v>
      </c>
      <c r="B7853" s="164">
        <v>10645</v>
      </c>
      <c r="C7853" s="163" t="s">
        <v>519</v>
      </c>
      <c r="D7853" s="164">
        <v>1</v>
      </c>
      <c r="E7853" s="7">
        <v>350</v>
      </c>
      <c r="F7853" s="7">
        <v>0</v>
      </c>
      <c r="G7853" s="7">
        <v>0</v>
      </c>
      <c r="H7853" s="7">
        <v>0</v>
      </c>
      <c r="I7853" s="7">
        <v>350</v>
      </c>
      <c r="J7853" s="7">
        <v>0</v>
      </c>
      <c r="K7853" s="7">
        <v>350</v>
      </c>
      <c r="L7853" s="164">
        <v>1</v>
      </c>
      <c r="M7853" s="16">
        <v>0</v>
      </c>
      <c r="N7853" s="13">
        <v>46257</v>
      </c>
    </row>
    <row r="7854" spans="1:14" x14ac:dyDescent="0.15">
      <c r="A7854" s="163" t="s">
        <v>576</v>
      </c>
      <c r="B7854" s="164">
        <v>10111</v>
      </c>
      <c r="C7854" s="163" t="s">
        <v>483</v>
      </c>
      <c r="D7854" s="164">
        <v>1</v>
      </c>
      <c r="E7854" s="7">
        <v>355</v>
      </c>
      <c r="F7854" s="7">
        <v>0</v>
      </c>
      <c r="G7854" s="7">
        <v>0</v>
      </c>
      <c r="H7854" s="7">
        <v>0</v>
      </c>
      <c r="I7854" s="7">
        <v>355</v>
      </c>
      <c r="J7854" s="7">
        <v>0</v>
      </c>
      <c r="K7854" s="7">
        <v>355</v>
      </c>
      <c r="L7854" s="164">
        <v>1</v>
      </c>
      <c r="M7854" s="16">
        <v>0</v>
      </c>
      <c r="N7854" s="13">
        <v>46257</v>
      </c>
    </row>
    <row r="7855" spans="1:14" x14ac:dyDescent="0.15">
      <c r="A7855" s="163" t="s">
        <v>733</v>
      </c>
      <c r="B7855" s="164">
        <v>10113</v>
      </c>
      <c r="C7855" s="163" t="s">
        <v>541</v>
      </c>
      <c r="D7855" s="164">
        <v>1</v>
      </c>
      <c r="E7855" s="7">
        <v>385</v>
      </c>
      <c r="F7855" s="7">
        <v>0</v>
      </c>
      <c r="G7855" s="7">
        <v>0</v>
      </c>
      <c r="H7855" s="7">
        <v>33.89</v>
      </c>
      <c r="I7855" s="7">
        <v>351.11</v>
      </c>
      <c r="J7855" s="7">
        <v>0</v>
      </c>
      <c r="K7855" s="7">
        <v>351.11</v>
      </c>
      <c r="L7855" s="164">
        <v>1</v>
      </c>
      <c r="M7855" s="16">
        <v>0</v>
      </c>
      <c r="N7855" s="13">
        <v>46257</v>
      </c>
    </row>
    <row r="7856" spans="1:14" x14ac:dyDescent="0.15">
      <c r="A7856" s="163" t="s">
        <v>521</v>
      </c>
      <c r="B7856" s="164">
        <v>10095</v>
      </c>
      <c r="C7856" s="163" t="s">
        <v>483</v>
      </c>
      <c r="D7856" s="164">
        <v>1</v>
      </c>
      <c r="E7856" s="7">
        <v>270</v>
      </c>
      <c r="F7856" s="7">
        <v>0</v>
      </c>
      <c r="G7856" s="7">
        <v>0</v>
      </c>
      <c r="H7856" s="7">
        <v>0</v>
      </c>
      <c r="I7856" s="7">
        <v>270</v>
      </c>
      <c r="J7856" s="7">
        <v>0</v>
      </c>
      <c r="K7856" s="7">
        <v>270</v>
      </c>
      <c r="L7856" s="164">
        <v>1</v>
      </c>
      <c r="M7856" s="16">
        <v>0</v>
      </c>
      <c r="N7856" s="13">
        <v>46257</v>
      </c>
    </row>
    <row r="7857" spans="1:14" x14ac:dyDescent="0.15">
      <c r="A7857" s="163" t="s">
        <v>577</v>
      </c>
      <c r="B7857" s="164">
        <v>10097</v>
      </c>
      <c r="C7857" s="163" t="s">
        <v>483</v>
      </c>
      <c r="D7857" s="164">
        <v>1</v>
      </c>
      <c r="E7857" s="7">
        <v>355</v>
      </c>
      <c r="F7857" s="7">
        <v>0</v>
      </c>
      <c r="G7857" s="7">
        <v>0</v>
      </c>
      <c r="H7857" s="7">
        <v>0</v>
      </c>
      <c r="I7857" s="7">
        <v>355</v>
      </c>
      <c r="J7857" s="7">
        <v>0</v>
      </c>
      <c r="K7857" s="7">
        <v>355</v>
      </c>
      <c r="L7857" s="164">
        <v>1</v>
      </c>
      <c r="M7857" s="16">
        <v>0</v>
      </c>
      <c r="N7857" s="13">
        <v>46257</v>
      </c>
    </row>
    <row r="7858" spans="1:14" x14ac:dyDescent="0.15">
      <c r="A7858" s="163" t="s">
        <v>487</v>
      </c>
      <c r="B7858" s="164">
        <v>10442</v>
      </c>
      <c r="C7858" s="163" t="s">
        <v>99</v>
      </c>
      <c r="D7858" s="164">
        <v>2</v>
      </c>
      <c r="E7858" s="7">
        <v>176</v>
      </c>
      <c r="F7858" s="7">
        <v>0</v>
      </c>
      <c r="G7858" s="7">
        <v>0</v>
      </c>
      <c r="H7858" s="7">
        <v>7.75</v>
      </c>
      <c r="I7858" s="7">
        <v>168.25</v>
      </c>
      <c r="J7858" s="7">
        <v>0</v>
      </c>
      <c r="K7858" s="7">
        <v>168.25</v>
      </c>
      <c r="L7858" s="164">
        <v>1</v>
      </c>
      <c r="M7858" s="16">
        <v>0</v>
      </c>
      <c r="N7858" s="13">
        <v>46257</v>
      </c>
    </row>
    <row r="7859" spans="1:14" x14ac:dyDescent="0.15">
      <c r="A7859" s="163" t="s">
        <v>982</v>
      </c>
      <c r="B7859" s="164">
        <v>10553</v>
      </c>
      <c r="C7859" s="163" t="s">
        <v>98</v>
      </c>
      <c r="D7859" s="164">
        <v>1</v>
      </c>
      <c r="E7859" s="7">
        <v>58</v>
      </c>
      <c r="F7859" s="7">
        <v>0</v>
      </c>
      <c r="G7859" s="7">
        <v>0</v>
      </c>
      <c r="H7859" s="7">
        <v>2.84</v>
      </c>
      <c r="I7859" s="7">
        <v>55.16</v>
      </c>
      <c r="J7859" s="7">
        <v>0</v>
      </c>
      <c r="K7859" s="7">
        <v>55.16</v>
      </c>
      <c r="L7859" s="164">
        <v>1</v>
      </c>
      <c r="M7859" s="16">
        <v>0</v>
      </c>
      <c r="N7859" s="13">
        <v>46257</v>
      </c>
    </row>
    <row r="7860" spans="1:14" x14ac:dyDescent="0.15">
      <c r="A7860" s="163" t="s">
        <v>647</v>
      </c>
      <c r="B7860" s="164">
        <v>10224</v>
      </c>
      <c r="C7860" s="163" t="s">
        <v>491</v>
      </c>
      <c r="D7860" s="164">
        <v>1</v>
      </c>
      <c r="E7860" s="7">
        <v>285</v>
      </c>
      <c r="F7860" s="7">
        <v>0</v>
      </c>
      <c r="G7860" s="7">
        <v>0</v>
      </c>
      <c r="H7860" s="7">
        <v>0</v>
      </c>
      <c r="I7860" s="7">
        <v>285</v>
      </c>
      <c r="J7860" s="7">
        <v>0</v>
      </c>
      <c r="K7860" s="7">
        <v>285</v>
      </c>
      <c r="L7860" s="164">
        <v>1</v>
      </c>
      <c r="M7860" s="16">
        <v>0</v>
      </c>
      <c r="N7860" s="13">
        <v>46257</v>
      </c>
    </row>
    <row r="7861" spans="1:14" x14ac:dyDescent="0.15">
      <c r="A7861" s="163" t="s">
        <v>949</v>
      </c>
      <c r="B7861" s="164">
        <v>10633</v>
      </c>
      <c r="C7861" s="163" t="s">
        <v>948</v>
      </c>
      <c r="D7861" s="164">
        <v>1</v>
      </c>
      <c r="E7861" s="7">
        <v>159</v>
      </c>
      <c r="F7861" s="7">
        <v>0</v>
      </c>
      <c r="G7861" s="7">
        <v>0</v>
      </c>
      <c r="H7861" s="7">
        <v>0</v>
      </c>
      <c r="I7861" s="7">
        <v>159</v>
      </c>
      <c r="J7861" s="7">
        <v>0</v>
      </c>
      <c r="K7861" s="7">
        <v>159</v>
      </c>
      <c r="L7861" s="164">
        <v>1</v>
      </c>
      <c r="M7861" s="16">
        <v>0</v>
      </c>
      <c r="N7861" s="13">
        <v>46257</v>
      </c>
    </row>
    <row r="7862" spans="1:14" x14ac:dyDescent="0.15">
      <c r="A7862" s="163" t="s">
        <v>950</v>
      </c>
      <c r="B7862" s="164">
        <v>10746</v>
      </c>
      <c r="C7862" s="163" t="s">
        <v>948</v>
      </c>
      <c r="D7862" s="164">
        <v>1</v>
      </c>
      <c r="E7862" s="7">
        <v>209</v>
      </c>
      <c r="F7862" s="7">
        <v>0</v>
      </c>
      <c r="G7862" s="7">
        <v>0</v>
      </c>
      <c r="H7862" s="7">
        <v>0</v>
      </c>
      <c r="I7862" s="7">
        <v>209</v>
      </c>
      <c r="J7862" s="7">
        <v>0</v>
      </c>
      <c r="K7862" s="7">
        <v>209</v>
      </c>
      <c r="L7862" s="164">
        <v>1</v>
      </c>
      <c r="M7862" s="16">
        <v>0</v>
      </c>
      <c r="N7862" s="13">
        <v>46257</v>
      </c>
    </row>
    <row r="7863" spans="1:14" x14ac:dyDescent="0.15">
      <c r="A7863" s="163" t="s">
        <v>495</v>
      </c>
      <c r="B7863" s="164">
        <v>10354</v>
      </c>
      <c r="C7863" s="163" t="s">
        <v>19</v>
      </c>
      <c r="D7863" s="164">
        <v>1</v>
      </c>
      <c r="E7863" s="7">
        <v>350</v>
      </c>
      <c r="F7863" s="7">
        <v>0</v>
      </c>
      <c r="G7863" s="7">
        <v>0</v>
      </c>
      <c r="H7863" s="7">
        <v>17.16</v>
      </c>
      <c r="I7863" s="7">
        <v>332.84</v>
      </c>
      <c r="J7863" s="7">
        <v>0</v>
      </c>
      <c r="K7863" s="7">
        <v>332.84</v>
      </c>
      <c r="L7863" s="164">
        <v>1</v>
      </c>
      <c r="M7863" s="16">
        <v>0</v>
      </c>
      <c r="N7863" s="13">
        <v>46257</v>
      </c>
    </row>
    <row r="7864" spans="1:14" x14ac:dyDescent="0.15">
      <c r="A7864" s="163" t="s">
        <v>510</v>
      </c>
      <c r="B7864" s="164">
        <v>10043</v>
      </c>
      <c r="C7864" s="163" t="s">
        <v>19</v>
      </c>
      <c r="D7864" s="164">
        <v>1</v>
      </c>
      <c r="E7864" s="7">
        <v>310</v>
      </c>
      <c r="F7864" s="7">
        <v>0</v>
      </c>
      <c r="G7864" s="7">
        <v>0</v>
      </c>
      <c r="H7864" s="7">
        <v>0</v>
      </c>
      <c r="I7864" s="7">
        <v>310</v>
      </c>
      <c r="J7864" s="7">
        <v>0</v>
      </c>
      <c r="K7864" s="7">
        <v>310</v>
      </c>
      <c r="L7864" s="164">
        <v>1</v>
      </c>
      <c r="M7864" s="16">
        <v>0</v>
      </c>
      <c r="N7864" s="13">
        <v>46257</v>
      </c>
    </row>
    <row r="7865" spans="1:14" x14ac:dyDescent="0.15">
      <c r="A7865" s="163" t="s">
        <v>498</v>
      </c>
      <c r="B7865" s="164">
        <v>10356</v>
      </c>
      <c r="C7865" s="163" t="s">
        <v>19</v>
      </c>
      <c r="D7865" s="164">
        <v>1</v>
      </c>
      <c r="E7865" s="7">
        <v>360</v>
      </c>
      <c r="F7865" s="7">
        <v>0</v>
      </c>
      <c r="G7865" s="7">
        <v>0</v>
      </c>
      <c r="H7865" s="7">
        <v>0</v>
      </c>
      <c r="I7865" s="7">
        <v>360</v>
      </c>
      <c r="J7865" s="7">
        <v>0</v>
      </c>
      <c r="K7865" s="7">
        <v>360</v>
      </c>
      <c r="L7865" s="164">
        <v>1</v>
      </c>
      <c r="M7865" s="16">
        <v>0</v>
      </c>
      <c r="N7865" s="13">
        <v>46257</v>
      </c>
    </row>
    <row r="7866" spans="1:14" x14ac:dyDescent="0.15">
      <c r="A7866" s="163" t="s">
        <v>617</v>
      </c>
      <c r="B7866" s="164">
        <v>10428</v>
      </c>
      <c r="C7866" s="163" t="s">
        <v>12</v>
      </c>
      <c r="D7866" s="164">
        <v>1</v>
      </c>
      <c r="E7866" s="7">
        <v>379</v>
      </c>
      <c r="F7866" s="7">
        <v>0</v>
      </c>
      <c r="G7866" s="7">
        <v>0</v>
      </c>
      <c r="H7866" s="7">
        <v>33.36</v>
      </c>
      <c r="I7866" s="7">
        <v>345.64</v>
      </c>
      <c r="J7866" s="7">
        <v>0</v>
      </c>
      <c r="K7866" s="7">
        <v>345.64</v>
      </c>
      <c r="L7866" s="164">
        <v>1</v>
      </c>
      <c r="M7866" s="16">
        <v>0</v>
      </c>
      <c r="N7866" s="13">
        <v>46257</v>
      </c>
    </row>
    <row r="7867" spans="1:14" x14ac:dyDescent="0.15">
      <c r="A7867" s="163" t="s">
        <v>548</v>
      </c>
      <c r="B7867" s="164">
        <v>10031</v>
      </c>
      <c r="C7867" s="163" t="s">
        <v>0</v>
      </c>
      <c r="D7867" s="164">
        <v>1</v>
      </c>
      <c r="E7867" s="7">
        <v>725</v>
      </c>
      <c r="F7867" s="7">
        <v>0</v>
      </c>
      <c r="G7867" s="7">
        <v>0</v>
      </c>
      <c r="H7867" s="7">
        <v>35.54</v>
      </c>
      <c r="I7867" s="7">
        <v>689.46</v>
      </c>
      <c r="J7867" s="7">
        <v>0</v>
      </c>
      <c r="K7867" s="7">
        <v>689.46</v>
      </c>
      <c r="L7867" s="164">
        <v>1</v>
      </c>
      <c r="M7867" s="16">
        <v>0</v>
      </c>
      <c r="N7867" s="13">
        <v>46257</v>
      </c>
    </row>
    <row r="7868" spans="1:14" x14ac:dyDescent="0.15">
      <c r="A7868" s="163" t="s">
        <v>1029</v>
      </c>
      <c r="B7868" s="164">
        <v>10610</v>
      </c>
      <c r="C7868" s="163" t="s">
        <v>399</v>
      </c>
      <c r="D7868" s="164">
        <v>1</v>
      </c>
      <c r="E7868" s="7">
        <v>0</v>
      </c>
      <c r="F7868" s="7">
        <v>0</v>
      </c>
      <c r="G7868" s="7">
        <v>0</v>
      </c>
      <c r="H7868" s="7">
        <v>0</v>
      </c>
      <c r="I7868" s="7">
        <v>0</v>
      </c>
      <c r="J7868" s="7">
        <v>0</v>
      </c>
      <c r="K7868" s="7">
        <v>0</v>
      </c>
      <c r="L7868" s="164">
        <v>0</v>
      </c>
      <c r="M7868" s="16">
        <v>0</v>
      </c>
      <c r="N7868" s="13">
        <v>46257</v>
      </c>
    </row>
    <row r="7869" spans="1:14" x14ac:dyDescent="0.15">
      <c r="A7869" s="163" t="s">
        <v>473</v>
      </c>
      <c r="B7869" s="164">
        <v>10528</v>
      </c>
      <c r="C7869" s="163" t="s">
        <v>399</v>
      </c>
      <c r="D7869" s="164">
        <v>1</v>
      </c>
      <c r="E7869" s="7">
        <v>0</v>
      </c>
      <c r="F7869" s="7">
        <v>0</v>
      </c>
      <c r="G7869" s="7">
        <v>0</v>
      </c>
      <c r="H7869" s="7">
        <v>0</v>
      </c>
      <c r="I7869" s="7">
        <v>0</v>
      </c>
      <c r="J7869" s="7">
        <v>0</v>
      </c>
      <c r="K7869" s="7">
        <v>0</v>
      </c>
      <c r="L7869" s="164">
        <v>0</v>
      </c>
      <c r="M7869" s="16">
        <v>0</v>
      </c>
      <c r="N7869" s="13">
        <v>46257</v>
      </c>
    </row>
    <row r="7870" spans="1:14" x14ac:dyDescent="0.15">
      <c r="A7870" s="163" t="s">
        <v>957</v>
      </c>
      <c r="B7870" s="164">
        <v>10494</v>
      </c>
      <c r="C7870" s="163" t="s">
        <v>38</v>
      </c>
      <c r="D7870" s="164">
        <v>1</v>
      </c>
      <c r="E7870" s="7">
        <v>38</v>
      </c>
      <c r="F7870" s="7">
        <v>0</v>
      </c>
      <c r="G7870" s="7">
        <v>0</v>
      </c>
      <c r="H7870" s="7">
        <v>7.55</v>
      </c>
      <c r="I7870" s="7">
        <v>30.45</v>
      </c>
      <c r="J7870" s="7">
        <v>0</v>
      </c>
      <c r="K7870" s="7">
        <v>30.45</v>
      </c>
      <c r="L7870" s="164">
        <v>1</v>
      </c>
      <c r="M7870" s="16">
        <v>0</v>
      </c>
      <c r="N7870" s="13">
        <v>46258</v>
      </c>
    </row>
    <row r="7871" spans="1:14" x14ac:dyDescent="0.15">
      <c r="A7871" s="163" t="s">
        <v>1030</v>
      </c>
      <c r="B7871" s="164">
        <v>10098</v>
      </c>
      <c r="C7871" s="163" t="s">
        <v>483</v>
      </c>
      <c r="D7871" s="164">
        <v>1</v>
      </c>
      <c r="E7871" s="7">
        <v>275</v>
      </c>
      <c r="F7871" s="7">
        <v>0</v>
      </c>
      <c r="G7871" s="7">
        <v>0</v>
      </c>
      <c r="H7871" s="7">
        <v>0</v>
      </c>
      <c r="I7871" s="7">
        <v>275</v>
      </c>
      <c r="J7871" s="7">
        <v>0</v>
      </c>
      <c r="K7871" s="7">
        <v>275</v>
      </c>
      <c r="L7871" s="164">
        <v>1</v>
      </c>
      <c r="M7871" s="16">
        <v>0</v>
      </c>
      <c r="N7871" s="13">
        <v>46258</v>
      </c>
    </row>
    <row r="7872" spans="1:14" x14ac:dyDescent="0.15">
      <c r="A7872" s="163" t="s">
        <v>517</v>
      </c>
      <c r="B7872" s="164">
        <v>10070</v>
      </c>
      <c r="C7872" s="163" t="s">
        <v>481</v>
      </c>
      <c r="D7872" s="164">
        <v>1</v>
      </c>
      <c r="E7872" s="7">
        <v>275</v>
      </c>
      <c r="F7872" s="7">
        <v>0</v>
      </c>
      <c r="G7872" s="7">
        <v>0</v>
      </c>
      <c r="H7872" s="7">
        <v>0</v>
      </c>
      <c r="I7872" s="7">
        <v>275</v>
      </c>
      <c r="J7872" s="7">
        <v>0</v>
      </c>
      <c r="K7872" s="7">
        <v>275</v>
      </c>
      <c r="L7872" s="164">
        <v>1</v>
      </c>
      <c r="M7872" s="16">
        <v>0</v>
      </c>
      <c r="N7872" s="13">
        <v>46258</v>
      </c>
    </row>
    <row r="7873" spans="1:14" x14ac:dyDescent="0.15">
      <c r="A7873" s="163" t="s">
        <v>538</v>
      </c>
      <c r="B7873" s="164">
        <v>10645</v>
      </c>
      <c r="C7873" s="163" t="s">
        <v>519</v>
      </c>
      <c r="D7873" s="164">
        <v>1</v>
      </c>
      <c r="E7873" s="7">
        <v>350</v>
      </c>
      <c r="F7873" s="7">
        <v>0</v>
      </c>
      <c r="G7873" s="7">
        <v>0</v>
      </c>
      <c r="H7873" s="7">
        <v>0</v>
      </c>
      <c r="I7873" s="7">
        <v>350</v>
      </c>
      <c r="J7873" s="7">
        <v>0</v>
      </c>
      <c r="K7873" s="7">
        <v>350</v>
      </c>
      <c r="L7873" s="164">
        <v>1</v>
      </c>
      <c r="M7873" s="16">
        <v>0</v>
      </c>
      <c r="N7873" s="13">
        <v>46258</v>
      </c>
    </row>
    <row r="7874" spans="1:14" x14ac:dyDescent="0.15">
      <c r="A7874" s="163" t="s">
        <v>503</v>
      </c>
      <c r="B7874" s="164">
        <v>10044</v>
      </c>
      <c r="C7874" s="163" t="s">
        <v>481</v>
      </c>
      <c r="D7874" s="164">
        <v>1</v>
      </c>
      <c r="E7874" s="7">
        <v>275</v>
      </c>
      <c r="F7874" s="7">
        <v>0</v>
      </c>
      <c r="G7874" s="7">
        <v>0</v>
      </c>
      <c r="H7874" s="7">
        <v>0</v>
      </c>
      <c r="I7874" s="7">
        <v>275</v>
      </c>
      <c r="J7874" s="7">
        <v>0</v>
      </c>
      <c r="K7874" s="7">
        <v>275</v>
      </c>
      <c r="L7874" s="164">
        <v>1</v>
      </c>
      <c r="M7874" s="16">
        <v>0</v>
      </c>
      <c r="N7874" s="13">
        <v>46258</v>
      </c>
    </row>
    <row r="7875" spans="1:14" x14ac:dyDescent="0.15">
      <c r="A7875" s="163" t="s">
        <v>482</v>
      </c>
      <c r="B7875" s="164">
        <v>10109</v>
      </c>
      <c r="C7875" s="163" t="s">
        <v>483</v>
      </c>
      <c r="D7875" s="164">
        <v>2</v>
      </c>
      <c r="E7875" s="7">
        <v>550</v>
      </c>
      <c r="F7875" s="7">
        <v>0</v>
      </c>
      <c r="G7875" s="7">
        <v>0</v>
      </c>
      <c r="H7875" s="7">
        <v>0</v>
      </c>
      <c r="I7875" s="7">
        <v>550</v>
      </c>
      <c r="J7875" s="7">
        <v>0</v>
      </c>
      <c r="K7875" s="7">
        <v>550</v>
      </c>
      <c r="L7875" s="164">
        <v>1</v>
      </c>
      <c r="M7875" s="16">
        <v>0</v>
      </c>
      <c r="N7875" s="13">
        <v>46258</v>
      </c>
    </row>
    <row r="7876" spans="1:14" x14ac:dyDescent="0.15">
      <c r="A7876" s="163" t="s">
        <v>733</v>
      </c>
      <c r="B7876" s="164">
        <v>10113</v>
      </c>
      <c r="C7876" s="163" t="s">
        <v>541</v>
      </c>
      <c r="D7876" s="164">
        <v>1</v>
      </c>
      <c r="E7876" s="7">
        <v>385</v>
      </c>
      <c r="F7876" s="7">
        <v>0</v>
      </c>
      <c r="G7876" s="7">
        <v>0</v>
      </c>
      <c r="H7876" s="7">
        <v>0</v>
      </c>
      <c r="I7876" s="7">
        <v>385</v>
      </c>
      <c r="J7876" s="7">
        <v>0</v>
      </c>
      <c r="K7876" s="7">
        <v>385</v>
      </c>
      <c r="L7876" s="164">
        <v>1</v>
      </c>
      <c r="M7876" s="16">
        <v>0</v>
      </c>
      <c r="N7876" s="13">
        <v>46258</v>
      </c>
    </row>
    <row r="7877" spans="1:14" x14ac:dyDescent="0.15">
      <c r="A7877" s="163" t="s">
        <v>667</v>
      </c>
      <c r="B7877" s="164">
        <v>10018</v>
      </c>
      <c r="C7877" s="163" t="s">
        <v>481</v>
      </c>
      <c r="D7877" s="164">
        <v>1</v>
      </c>
      <c r="E7877" s="7">
        <v>265</v>
      </c>
      <c r="F7877" s="7">
        <v>0</v>
      </c>
      <c r="G7877" s="7">
        <v>0</v>
      </c>
      <c r="H7877" s="7">
        <v>0</v>
      </c>
      <c r="I7877" s="7">
        <v>265</v>
      </c>
      <c r="J7877" s="7">
        <v>0</v>
      </c>
      <c r="K7877" s="7">
        <v>265</v>
      </c>
      <c r="L7877" s="164">
        <v>1</v>
      </c>
      <c r="M7877" s="16">
        <v>0</v>
      </c>
      <c r="N7877" s="13">
        <v>46258</v>
      </c>
    </row>
    <row r="7878" spans="1:14" x14ac:dyDescent="0.15">
      <c r="A7878" s="163" t="s">
        <v>521</v>
      </c>
      <c r="B7878" s="164">
        <v>10095</v>
      </c>
      <c r="C7878" s="163" t="s">
        <v>483</v>
      </c>
      <c r="D7878" s="164">
        <v>1</v>
      </c>
      <c r="E7878" s="7">
        <v>270</v>
      </c>
      <c r="F7878" s="7">
        <v>0</v>
      </c>
      <c r="G7878" s="7">
        <v>0</v>
      </c>
      <c r="H7878" s="7">
        <v>53.68</v>
      </c>
      <c r="I7878" s="7">
        <v>216.32</v>
      </c>
      <c r="J7878" s="7">
        <v>0</v>
      </c>
      <c r="K7878" s="7">
        <v>216.32</v>
      </c>
      <c r="L7878" s="164">
        <v>1</v>
      </c>
      <c r="M7878" s="16">
        <v>0</v>
      </c>
      <c r="N7878" s="13">
        <v>46258</v>
      </c>
    </row>
    <row r="7879" spans="1:14" x14ac:dyDescent="0.15">
      <c r="A7879" s="163" t="s">
        <v>522</v>
      </c>
      <c r="B7879" s="164">
        <v>10055</v>
      </c>
      <c r="C7879" s="163" t="s">
        <v>481</v>
      </c>
      <c r="D7879" s="164">
        <v>1</v>
      </c>
      <c r="E7879" s="7">
        <v>275</v>
      </c>
      <c r="F7879" s="7">
        <v>0</v>
      </c>
      <c r="G7879" s="7">
        <v>0</v>
      </c>
      <c r="H7879" s="7">
        <v>0</v>
      </c>
      <c r="I7879" s="7">
        <v>275</v>
      </c>
      <c r="J7879" s="7">
        <v>0</v>
      </c>
      <c r="K7879" s="7">
        <v>275</v>
      </c>
      <c r="L7879" s="164">
        <v>1</v>
      </c>
      <c r="M7879" s="16">
        <v>0</v>
      </c>
      <c r="N7879" s="13">
        <v>46258</v>
      </c>
    </row>
    <row r="7880" spans="1:14" x14ac:dyDescent="0.15">
      <c r="A7880" s="163" t="s">
        <v>610</v>
      </c>
      <c r="B7880" s="164">
        <v>10092</v>
      </c>
      <c r="C7880" s="163" t="s">
        <v>481</v>
      </c>
      <c r="D7880" s="164">
        <v>1</v>
      </c>
      <c r="E7880" s="7">
        <v>385</v>
      </c>
      <c r="F7880" s="7">
        <v>0</v>
      </c>
      <c r="G7880" s="7">
        <v>0</v>
      </c>
      <c r="H7880" s="7">
        <v>0</v>
      </c>
      <c r="I7880" s="7">
        <v>385</v>
      </c>
      <c r="J7880" s="7">
        <v>0</v>
      </c>
      <c r="K7880" s="7">
        <v>385</v>
      </c>
      <c r="L7880" s="164">
        <v>1</v>
      </c>
      <c r="M7880" s="16">
        <v>0</v>
      </c>
      <c r="N7880" s="13">
        <v>46258</v>
      </c>
    </row>
    <row r="7881" spans="1:14" x14ac:dyDescent="0.15">
      <c r="A7881" s="163" t="s">
        <v>487</v>
      </c>
      <c r="B7881" s="164">
        <v>10442</v>
      </c>
      <c r="C7881" s="163" t="s">
        <v>99</v>
      </c>
      <c r="D7881" s="164">
        <v>2</v>
      </c>
      <c r="E7881" s="7">
        <v>176</v>
      </c>
      <c r="F7881" s="7">
        <v>0</v>
      </c>
      <c r="G7881" s="7">
        <v>0</v>
      </c>
      <c r="H7881" s="7">
        <v>0</v>
      </c>
      <c r="I7881" s="7">
        <v>176</v>
      </c>
      <c r="J7881" s="7">
        <v>0</v>
      </c>
      <c r="K7881" s="7">
        <v>176</v>
      </c>
      <c r="L7881" s="164">
        <v>1</v>
      </c>
      <c r="M7881" s="16">
        <v>0</v>
      </c>
      <c r="N7881" s="13">
        <v>46258</v>
      </c>
    </row>
    <row r="7882" spans="1:14" x14ac:dyDescent="0.15">
      <c r="A7882" s="163" t="s">
        <v>524</v>
      </c>
      <c r="B7882" s="164">
        <v>10443</v>
      </c>
      <c r="C7882" s="163" t="s">
        <v>99</v>
      </c>
      <c r="D7882" s="164">
        <v>1</v>
      </c>
      <c r="E7882" s="7">
        <v>75</v>
      </c>
      <c r="F7882" s="7">
        <v>0</v>
      </c>
      <c r="G7882" s="7">
        <v>0</v>
      </c>
      <c r="H7882" s="7">
        <v>0</v>
      </c>
      <c r="I7882" s="7">
        <v>75</v>
      </c>
      <c r="J7882" s="7">
        <v>0</v>
      </c>
      <c r="K7882" s="7">
        <v>75</v>
      </c>
      <c r="L7882" s="164">
        <v>1</v>
      </c>
      <c r="M7882" s="16">
        <v>0</v>
      </c>
      <c r="N7882" s="13">
        <v>46258</v>
      </c>
    </row>
    <row r="7883" spans="1:14" x14ac:dyDescent="0.15">
      <c r="A7883" s="163" t="s">
        <v>706</v>
      </c>
      <c r="B7883" s="164">
        <v>10472</v>
      </c>
      <c r="C7883" s="163" t="s">
        <v>5</v>
      </c>
      <c r="D7883" s="164">
        <v>1</v>
      </c>
      <c r="E7883" s="7">
        <v>685</v>
      </c>
      <c r="F7883" s="7">
        <v>0</v>
      </c>
      <c r="G7883" s="7">
        <v>0</v>
      </c>
      <c r="H7883" s="7">
        <v>101.11</v>
      </c>
      <c r="I7883" s="7">
        <v>583.89</v>
      </c>
      <c r="J7883" s="7">
        <v>0</v>
      </c>
      <c r="K7883" s="7">
        <v>583.89</v>
      </c>
      <c r="L7883" s="164">
        <v>1</v>
      </c>
      <c r="M7883" s="16">
        <v>0</v>
      </c>
      <c r="N7883" s="13">
        <v>46258</v>
      </c>
    </row>
    <row r="7884" spans="1:14" x14ac:dyDescent="0.15">
      <c r="A7884" s="163" t="s">
        <v>552</v>
      </c>
      <c r="B7884" s="164">
        <v>10211</v>
      </c>
      <c r="C7884" s="163" t="s">
        <v>491</v>
      </c>
      <c r="D7884" s="164">
        <v>1</v>
      </c>
      <c r="E7884" s="7">
        <v>285</v>
      </c>
      <c r="F7884" s="7">
        <v>0</v>
      </c>
      <c r="G7884" s="7">
        <v>0</v>
      </c>
      <c r="H7884" s="7">
        <v>42.06</v>
      </c>
      <c r="I7884" s="7">
        <v>242.94</v>
      </c>
      <c r="J7884" s="7">
        <v>0</v>
      </c>
      <c r="K7884" s="7">
        <v>242.94</v>
      </c>
      <c r="L7884" s="164">
        <v>1</v>
      </c>
      <c r="M7884" s="16">
        <v>0</v>
      </c>
      <c r="N7884" s="13">
        <v>46258</v>
      </c>
    </row>
    <row r="7885" spans="1:14" x14ac:dyDescent="0.15">
      <c r="A7885" s="163" t="s">
        <v>525</v>
      </c>
      <c r="B7885" s="164">
        <v>10214</v>
      </c>
      <c r="C7885" s="163" t="s">
        <v>491</v>
      </c>
      <c r="D7885" s="164">
        <v>2</v>
      </c>
      <c r="E7885" s="7">
        <v>570</v>
      </c>
      <c r="F7885" s="7">
        <v>0</v>
      </c>
      <c r="G7885" s="7">
        <v>0</v>
      </c>
      <c r="H7885" s="7">
        <v>0</v>
      </c>
      <c r="I7885" s="7">
        <v>570</v>
      </c>
      <c r="J7885" s="7">
        <v>0</v>
      </c>
      <c r="K7885" s="7">
        <v>570</v>
      </c>
      <c r="L7885" s="164">
        <v>1</v>
      </c>
      <c r="M7885" s="16">
        <v>0</v>
      </c>
      <c r="N7885" s="13">
        <v>46258</v>
      </c>
    </row>
    <row r="7886" spans="1:14" x14ac:dyDescent="0.15">
      <c r="A7886" s="163" t="s">
        <v>586</v>
      </c>
      <c r="B7886" s="164">
        <v>10213</v>
      </c>
      <c r="C7886" s="163" t="s">
        <v>491</v>
      </c>
      <c r="D7886" s="164">
        <v>1</v>
      </c>
      <c r="E7886" s="7">
        <v>265</v>
      </c>
      <c r="F7886" s="7">
        <v>0</v>
      </c>
      <c r="G7886" s="7">
        <v>0</v>
      </c>
      <c r="H7886" s="7">
        <v>0</v>
      </c>
      <c r="I7886" s="7">
        <v>265</v>
      </c>
      <c r="J7886" s="7">
        <v>0</v>
      </c>
      <c r="K7886" s="7">
        <v>265</v>
      </c>
      <c r="L7886" s="164">
        <v>1</v>
      </c>
      <c r="M7886" s="16">
        <v>0</v>
      </c>
      <c r="N7886" s="13">
        <v>46258</v>
      </c>
    </row>
    <row r="7887" spans="1:14" x14ac:dyDescent="0.15">
      <c r="A7887" s="163" t="s">
        <v>490</v>
      </c>
      <c r="B7887" s="164">
        <v>10223</v>
      </c>
      <c r="C7887" s="163" t="s">
        <v>491</v>
      </c>
      <c r="D7887" s="164">
        <v>1</v>
      </c>
      <c r="E7887" s="7">
        <v>310</v>
      </c>
      <c r="F7887" s="7">
        <v>0</v>
      </c>
      <c r="G7887" s="7">
        <v>0</v>
      </c>
      <c r="H7887" s="7">
        <v>0</v>
      </c>
      <c r="I7887" s="7">
        <v>310</v>
      </c>
      <c r="J7887" s="7">
        <v>0</v>
      </c>
      <c r="K7887" s="7">
        <v>310</v>
      </c>
      <c r="L7887" s="164">
        <v>1</v>
      </c>
      <c r="M7887" s="16">
        <v>0</v>
      </c>
      <c r="N7887" s="13">
        <v>46258</v>
      </c>
    </row>
    <row r="7888" spans="1:14" x14ac:dyDescent="0.15">
      <c r="A7888" s="163" t="s">
        <v>493</v>
      </c>
      <c r="B7888" s="164">
        <v>10264</v>
      </c>
      <c r="C7888" s="163" t="s">
        <v>9</v>
      </c>
      <c r="D7888" s="164">
        <v>4</v>
      </c>
      <c r="E7888" s="7">
        <v>760</v>
      </c>
      <c r="F7888" s="7">
        <v>0</v>
      </c>
      <c r="G7888" s="7">
        <v>0</v>
      </c>
      <c r="H7888" s="7">
        <v>56.77</v>
      </c>
      <c r="I7888" s="7">
        <v>703.23</v>
      </c>
      <c r="J7888" s="7">
        <v>0</v>
      </c>
      <c r="K7888" s="7">
        <v>703.23</v>
      </c>
      <c r="L7888" s="164">
        <v>1</v>
      </c>
      <c r="M7888" s="16">
        <v>0</v>
      </c>
      <c r="N7888" s="13">
        <v>46258</v>
      </c>
    </row>
    <row r="7889" spans="1:14" x14ac:dyDescent="0.15">
      <c r="A7889" s="163" t="s">
        <v>557</v>
      </c>
      <c r="B7889" s="164">
        <v>10368</v>
      </c>
      <c r="C7889" s="163" t="s">
        <v>9</v>
      </c>
      <c r="D7889" s="164">
        <v>2</v>
      </c>
      <c r="E7889" s="7">
        <v>530</v>
      </c>
      <c r="F7889" s="7">
        <v>0</v>
      </c>
      <c r="G7889" s="7">
        <v>0</v>
      </c>
      <c r="H7889" s="7">
        <v>0</v>
      </c>
      <c r="I7889" s="7">
        <v>530</v>
      </c>
      <c r="J7889" s="7">
        <v>0</v>
      </c>
      <c r="K7889" s="7">
        <v>530</v>
      </c>
      <c r="L7889" s="164">
        <v>1</v>
      </c>
      <c r="M7889" s="16">
        <v>0</v>
      </c>
      <c r="N7889" s="13">
        <v>46258</v>
      </c>
    </row>
    <row r="7890" spans="1:14" x14ac:dyDescent="0.15">
      <c r="A7890" s="163" t="s">
        <v>603</v>
      </c>
      <c r="B7890" s="164">
        <v>10660</v>
      </c>
      <c r="C7890" s="163" t="s">
        <v>9</v>
      </c>
      <c r="D7890" s="164">
        <v>1</v>
      </c>
      <c r="E7890" s="7">
        <v>265</v>
      </c>
      <c r="F7890" s="7">
        <v>0</v>
      </c>
      <c r="G7890" s="7">
        <v>0</v>
      </c>
      <c r="H7890" s="7">
        <v>26.5</v>
      </c>
      <c r="I7890" s="7">
        <v>238.5</v>
      </c>
      <c r="J7890" s="7">
        <v>0</v>
      </c>
      <c r="K7890" s="7">
        <v>238.5</v>
      </c>
      <c r="L7890" s="164">
        <v>1</v>
      </c>
      <c r="M7890" s="16">
        <v>0</v>
      </c>
      <c r="N7890" s="13">
        <v>46258</v>
      </c>
    </row>
    <row r="7891" spans="1:14" x14ac:dyDescent="0.15">
      <c r="A7891" s="163" t="s">
        <v>604</v>
      </c>
      <c r="B7891" s="164">
        <v>10685</v>
      </c>
      <c r="C7891" s="163" t="s">
        <v>9</v>
      </c>
      <c r="D7891" s="164">
        <v>2</v>
      </c>
      <c r="E7891" s="7">
        <v>450</v>
      </c>
      <c r="F7891" s="7">
        <v>0</v>
      </c>
      <c r="G7891" s="7">
        <v>0</v>
      </c>
      <c r="H7891" s="7">
        <v>22.5</v>
      </c>
      <c r="I7891" s="7">
        <v>427.5</v>
      </c>
      <c r="J7891" s="7">
        <v>0</v>
      </c>
      <c r="K7891" s="7">
        <v>427.5</v>
      </c>
      <c r="L7891" s="164">
        <v>1</v>
      </c>
      <c r="M7891" s="16">
        <v>0</v>
      </c>
      <c r="N7891" s="13">
        <v>46258</v>
      </c>
    </row>
    <row r="7892" spans="1:14" x14ac:dyDescent="0.15">
      <c r="A7892" s="163" t="s">
        <v>955</v>
      </c>
      <c r="B7892" s="164">
        <v>10749</v>
      </c>
      <c r="C7892" s="163" t="s">
        <v>948</v>
      </c>
      <c r="D7892" s="164">
        <v>1</v>
      </c>
      <c r="E7892" s="7">
        <v>179</v>
      </c>
      <c r="F7892" s="7">
        <v>0</v>
      </c>
      <c r="G7892" s="7">
        <v>0</v>
      </c>
      <c r="H7892" s="7">
        <v>0</v>
      </c>
      <c r="I7892" s="7">
        <v>179</v>
      </c>
      <c r="J7892" s="7">
        <v>0</v>
      </c>
      <c r="K7892" s="7">
        <v>179</v>
      </c>
      <c r="L7892" s="164">
        <v>1</v>
      </c>
      <c r="M7892" s="16">
        <v>0</v>
      </c>
      <c r="N7892" s="13">
        <v>46258</v>
      </c>
    </row>
    <row r="7893" spans="1:14" x14ac:dyDescent="0.15">
      <c r="A7893" s="163" t="s">
        <v>947</v>
      </c>
      <c r="B7893" s="164">
        <v>10923</v>
      </c>
      <c r="C7893" s="163" t="s">
        <v>948</v>
      </c>
      <c r="D7893" s="164">
        <v>2</v>
      </c>
      <c r="E7893" s="7">
        <v>318</v>
      </c>
      <c r="F7893" s="7">
        <v>0</v>
      </c>
      <c r="G7893" s="7">
        <v>0</v>
      </c>
      <c r="H7893" s="7">
        <v>0</v>
      </c>
      <c r="I7893" s="7">
        <v>318</v>
      </c>
      <c r="J7893" s="7">
        <v>0</v>
      </c>
      <c r="K7893" s="7">
        <v>318</v>
      </c>
      <c r="L7893" s="164">
        <v>1</v>
      </c>
      <c r="M7893" s="16">
        <v>0</v>
      </c>
      <c r="N7893" s="13">
        <v>46258</v>
      </c>
    </row>
    <row r="7894" spans="1:14" x14ac:dyDescent="0.15">
      <c r="A7894" s="163" t="s">
        <v>950</v>
      </c>
      <c r="B7894" s="164">
        <v>10746</v>
      </c>
      <c r="C7894" s="163" t="s">
        <v>948</v>
      </c>
      <c r="D7894" s="164">
        <v>1</v>
      </c>
      <c r="E7894" s="7">
        <v>209</v>
      </c>
      <c r="F7894" s="7">
        <v>0</v>
      </c>
      <c r="G7894" s="7">
        <v>0</v>
      </c>
      <c r="H7894" s="7">
        <v>0</v>
      </c>
      <c r="I7894" s="7">
        <v>209</v>
      </c>
      <c r="J7894" s="7">
        <v>0</v>
      </c>
      <c r="K7894" s="7">
        <v>209</v>
      </c>
      <c r="L7894" s="164">
        <v>1</v>
      </c>
      <c r="M7894" s="16">
        <v>0</v>
      </c>
      <c r="N7894" s="13">
        <v>46258</v>
      </c>
    </row>
    <row r="7895" spans="1:14" x14ac:dyDescent="0.15">
      <c r="A7895" s="163" t="s">
        <v>953</v>
      </c>
      <c r="B7895" s="164">
        <v>10632</v>
      </c>
      <c r="C7895" s="163" t="s">
        <v>948</v>
      </c>
      <c r="D7895" s="164">
        <v>1</v>
      </c>
      <c r="E7895" s="7">
        <v>159</v>
      </c>
      <c r="F7895" s="7">
        <v>0</v>
      </c>
      <c r="G7895" s="7">
        <v>0</v>
      </c>
      <c r="H7895" s="7">
        <v>0</v>
      </c>
      <c r="I7895" s="7">
        <v>159</v>
      </c>
      <c r="J7895" s="7">
        <v>0</v>
      </c>
      <c r="K7895" s="7">
        <v>159</v>
      </c>
      <c r="L7895" s="164">
        <v>1</v>
      </c>
      <c r="M7895" s="16">
        <v>0</v>
      </c>
      <c r="N7895" s="13">
        <v>46258</v>
      </c>
    </row>
    <row r="7896" spans="1:14" x14ac:dyDescent="0.15">
      <c r="A7896" s="163" t="s">
        <v>651</v>
      </c>
      <c r="B7896" s="164">
        <v>10355</v>
      </c>
      <c r="C7896" s="163" t="s">
        <v>19</v>
      </c>
      <c r="D7896" s="164">
        <v>1</v>
      </c>
      <c r="E7896" s="7">
        <v>350</v>
      </c>
      <c r="F7896" s="7">
        <v>0</v>
      </c>
      <c r="G7896" s="7">
        <v>0</v>
      </c>
      <c r="H7896" s="7">
        <v>0</v>
      </c>
      <c r="I7896" s="7">
        <v>350</v>
      </c>
      <c r="J7896" s="7">
        <v>0</v>
      </c>
      <c r="K7896" s="7">
        <v>350</v>
      </c>
      <c r="L7896" s="164">
        <v>1</v>
      </c>
      <c r="M7896" s="16">
        <v>0</v>
      </c>
      <c r="N7896" s="13">
        <v>46258</v>
      </c>
    </row>
    <row r="7897" spans="1:14" x14ac:dyDescent="0.15">
      <c r="A7897" s="163" t="s">
        <v>510</v>
      </c>
      <c r="B7897" s="164">
        <v>10043</v>
      </c>
      <c r="C7897" s="163" t="s">
        <v>19</v>
      </c>
      <c r="D7897" s="164">
        <v>1</v>
      </c>
      <c r="E7897" s="7">
        <v>310</v>
      </c>
      <c r="F7897" s="7">
        <v>0</v>
      </c>
      <c r="G7897" s="7">
        <v>0</v>
      </c>
      <c r="H7897" s="7">
        <v>0</v>
      </c>
      <c r="I7897" s="7">
        <v>310</v>
      </c>
      <c r="J7897" s="7">
        <v>0</v>
      </c>
      <c r="K7897" s="7">
        <v>310</v>
      </c>
      <c r="L7897" s="164">
        <v>1</v>
      </c>
      <c r="M7897" s="16">
        <v>0</v>
      </c>
      <c r="N7897" s="13">
        <v>46258</v>
      </c>
    </row>
    <row r="7898" spans="1:14" x14ac:dyDescent="0.15">
      <c r="A7898" s="163" t="s">
        <v>496</v>
      </c>
      <c r="B7898" s="164">
        <v>10360</v>
      </c>
      <c r="C7898" s="163" t="s">
        <v>19</v>
      </c>
      <c r="D7898" s="164">
        <v>2</v>
      </c>
      <c r="E7898" s="7">
        <v>770</v>
      </c>
      <c r="F7898" s="7">
        <v>0</v>
      </c>
      <c r="G7898" s="7">
        <v>0</v>
      </c>
      <c r="H7898" s="7">
        <v>56.83</v>
      </c>
      <c r="I7898" s="7">
        <v>713.17</v>
      </c>
      <c r="J7898" s="7">
        <v>0</v>
      </c>
      <c r="K7898" s="7">
        <v>713.17</v>
      </c>
      <c r="L7898" s="164">
        <v>1</v>
      </c>
      <c r="M7898" s="16">
        <v>0</v>
      </c>
      <c r="N7898" s="13">
        <v>46258</v>
      </c>
    </row>
    <row r="7899" spans="1:14" x14ac:dyDescent="0.15">
      <c r="A7899" s="163" t="s">
        <v>497</v>
      </c>
      <c r="B7899" s="164">
        <v>10359</v>
      </c>
      <c r="C7899" s="163" t="s">
        <v>19</v>
      </c>
      <c r="D7899" s="164">
        <v>1</v>
      </c>
      <c r="E7899" s="7">
        <v>385</v>
      </c>
      <c r="F7899" s="7">
        <v>0</v>
      </c>
      <c r="G7899" s="7">
        <v>0</v>
      </c>
      <c r="H7899" s="7">
        <v>0</v>
      </c>
      <c r="I7899" s="7">
        <v>385</v>
      </c>
      <c r="J7899" s="7">
        <v>0</v>
      </c>
      <c r="K7899" s="7">
        <v>385</v>
      </c>
      <c r="L7899" s="164">
        <v>1</v>
      </c>
      <c r="M7899" s="16">
        <v>0</v>
      </c>
      <c r="N7899" s="13">
        <v>46258</v>
      </c>
    </row>
    <row r="7900" spans="1:14" x14ac:dyDescent="0.15">
      <c r="A7900" s="163" t="s">
        <v>498</v>
      </c>
      <c r="B7900" s="164">
        <v>10356</v>
      </c>
      <c r="C7900" s="163" t="s">
        <v>19</v>
      </c>
      <c r="D7900" s="164">
        <v>3</v>
      </c>
      <c r="E7900" s="7">
        <v>1080</v>
      </c>
      <c r="F7900" s="7">
        <v>0</v>
      </c>
      <c r="G7900" s="7">
        <v>0</v>
      </c>
      <c r="H7900" s="7">
        <v>0</v>
      </c>
      <c r="I7900" s="7">
        <v>1080</v>
      </c>
      <c r="J7900" s="7">
        <v>0</v>
      </c>
      <c r="K7900" s="7">
        <v>1080</v>
      </c>
      <c r="L7900" s="164">
        <v>1</v>
      </c>
      <c r="M7900" s="16">
        <v>0</v>
      </c>
      <c r="N7900" s="13">
        <v>46258</v>
      </c>
    </row>
    <row r="7901" spans="1:14" x14ac:dyDescent="0.15">
      <c r="A7901" s="163" t="s">
        <v>811</v>
      </c>
      <c r="B7901" s="164">
        <v>10430</v>
      </c>
      <c r="C7901" s="163" t="s">
        <v>12</v>
      </c>
      <c r="D7901" s="164">
        <v>1</v>
      </c>
      <c r="E7901" s="7">
        <v>275</v>
      </c>
      <c r="F7901" s="7">
        <v>0</v>
      </c>
      <c r="G7901" s="7">
        <v>0</v>
      </c>
      <c r="H7901" s="7">
        <v>0</v>
      </c>
      <c r="I7901" s="7">
        <v>275</v>
      </c>
      <c r="J7901" s="7">
        <v>0</v>
      </c>
      <c r="K7901" s="7">
        <v>275</v>
      </c>
      <c r="L7901" s="164">
        <v>1</v>
      </c>
      <c r="M7901" s="16">
        <v>0</v>
      </c>
      <c r="N7901" s="13">
        <v>46258</v>
      </c>
    </row>
    <row r="7902" spans="1:14" x14ac:dyDescent="0.15">
      <c r="A7902" s="163" t="s">
        <v>617</v>
      </c>
      <c r="B7902" s="164">
        <v>10428</v>
      </c>
      <c r="C7902" s="163" t="s">
        <v>12</v>
      </c>
      <c r="D7902" s="164">
        <v>2</v>
      </c>
      <c r="E7902" s="7">
        <v>758</v>
      </c>
      <c r="F7902" s="7">
        <v>0</v>
      </c>
      <c r="G7902" s="7">
        <v>0</v>
      </c>
      <c r="H7902" s="7">
        <v>0</v>
      </c>
      <c r="I7902" s="7">
        <v>758</v>
      </c>
      <c r="J7902" s="7">
        <v>0</v>
      </c>
      <c r="K7902" s="7">
        <v>758</v>
      </c>
      <c r="L7902" s="164">
        <v>1</v>
      </c>
      <c r="M7902" s="16">
        <v>0</v>
      </c>
      <c r="N7902" s="13">
        <v>46258</v>
      </c>
    </row>
    <row r="7903" spans="1:14" x14ac:dyDescent="0.15">
      <c r="A7903" s="163" t="s">
        <v>563</v>
      </c>
      <c r="B7903" s="164">
        <v>10432</v>
      </c>
      <c r="C7903" s="163" t="s">
        <v>13</v>
      </c>
      <c r="D7903" s="164">
        <v>1</v>
      </c>
      <c r="E7903" s="7">
        <v>315</v>
      </c>
      <c r="F7903" s="7">
        <v>0</v>
      </c>
      <c r="G7903" s="7">
        <v>0</v>
      </c>
      <c r="H7903" s="7">
        <v>0</v>
      </c>
      <c r="I7903" s="7">
        <v>315</v>
      </c>
      <c r="J7903" s="7">
        <v>0</v>
      </c>
      <c r="K7903" s="7">
        <v>315</v>
      </c>
      <c r="L7903" s="164">
        <v>1</v>
      </c>
      <c r="M7903" s="16">
        <v>0</v>
      </c>
      <c r="N7903" s="13">
        <v>46258</v>
      </c>
    </row>
    <row r="7904" spans="1:14" x14ac:dyDescent="0.15">
      <c r="A7904" s="163" t="s">
        <v>533</v>
      </c>
      <c r="B7904" s="164">
        <v>10415</v>
      </c>
      <c r="C7904" s="163" t="s">
        <v>79</v>
      </c>
      <c r="D7904" s="164">
        <v>1</v>
      </c>
      <c r="E7904" s="7">
        <v>270</v>
      </c>
      <c r="F7904" s="7">
        <v>0</v>
      </c>
      <c r="G7904" s="7">
        <v>0</v>
      </c>
      <c r="H7904" s="7">
        <v>0</v>
      </c>
      <c r="I7904" s="7">
        <v>270</v>
      </c>
      <c r="J7904" s="7">
        <v>0</v>
      </c>
      <c r="K7904" s="7">
        <v>270</v>
      </c>
      <c r="L7904" s="164">
        <v>1</v>
      </c>
      <c r="M7904" s="16">
        <v>0</v>
      </c>
      <c r="N7904" s="13">
        <v>46258</v>
      </c>
    </row>
    <row r="7905" spans="1:14" x14ac:dyDescent="0.15">
      <c r="A7905" s="163" t="s">
        <v>548</v>
      </c>
      <c r="B7905" s="164">
        <v>10031</v>
      </c>
      <c r="C7905" s="163" t="s">
        <v>0</v>
      </c>
      <c r="D7905" s="164">
        <v>1</v>
      </c>
      <c r="E7905" s="7">
        <v>725</v>
      </c>
      <c r="F7905" s="7">
        <v>0</v>
      </c>
      <c r="G7905" s="7">
        <v>0</v>
      </c>
      <c r="H7905" s="7">
        <v>0</v>
      </c>
      <c r="I7905" s="7">
        <v>725</v>
      </c>
      <c r="J7905" s="7">
        <v>0</v>
      </c>
      <c r="K7905" s="7">
        <v>725</v>
      </c>
      <c r="L7905" s="164">
        <v>1</v>
      </c>
      <c r="M7905" s="16">
        <v>0</v>
      </c>
      <c r="N7905" s="13">
        <v>46258</v>
      </c>
    </row>
    <row r="7906" spans="1:14" x14ac:dyDescent="0.15">
      <c r="A7906" s="163" t="s">
        <v>980</v>
      </c>
      <c r="B7906" s="164">
        <v>10638</v>
      </c>
      <c r="C7906" s="163" t="s">
        <v>948</v>
      </c>
      <c r="D7906" s="164">
        <v>1</v>
      </c>
      <c r="E7906" s="7">
        <v>209</v>
      </c>
      <c r="F7906" s="7">
        <v>0</v>
      </c>
      <c r="G7906" s="7">
        <v>0</v>
      </c>
      <c r="H7906" s="7">
        <v>0</v>
      </c>
      <c r="I7906" s="7">
        <v>209</v>
      </c>
      <c r="J7906" s="7">
        <v>0</v>
      </c>
      <c r="K7906" s="7">
        <v>209</v>
      </c>
      <c r="L7906" s="164">
        <v>1</v>
      </c>
      <c r="M7906" s="16">
        <v>0</v>
      </c>
      <c r="N7906" s="13">
        <v>46258</v>
      </c>
    </row>
    <row r="7907" spans="1:14" x14ac:dyDescent="0.15">
      <c r="A7907" s="163" t="s">
        <v>895</v>
      </c>
      <c r="B7907" s="164">
        <v>10604</v>
      </c>
      <c r="C7907" s="163" t="s">
        <v>462</v>
      </c>
      <c r="D7907" s="164">
        <v>1</v>
      </c>
      <c r="E7907" s="7">
        <v>380</v>
      </c>
      <c r="F7907" s="7">
        <v>0</v>
      </c>
      <c r="G7907" s="7">
        <v>0</v>
      </c>
      <c r="H7907" s="7">
        <v>0</v>
      </c>
      <c r="I7907" s="7">
        <v>380</v>
      </c>
      <c r="J7907" s="7">
        <v>0</v>
      </c>
      <c r="K7907" s="7">
        <v>380</v>
      </c>
      <c r="L7907" s="164">
        <v>1</v>
      </c>
      <c r="M7907" s="16">
        <v>0</v>
      </c>
      <c r="N7907" s="13">
        <v>46258</v>
      </c>
    </row>
    <row r="7908" spans="1:14" x14ac:dyDescent="0.15">
      <c r="A7908" s="163" t="s">
        <v>957</v>
      </c>
      <c r="B7908" s="164">
        <v>10494</v>
      </c>
      <c r="C7908" s="163" t="s">
        <v>38</v>
      </c>
      <c r="D7908" s="164">
        <v>2</v>
      </c>
      <c r="E7908" s="7">
        <v>76</v>
      </c>
      <c r="F7908" s="7">
        <v>0</v>
      </c>
      <c r="G7908" s="7">
        <v>0</v>
      </c>
      <c r="H7908" s="7">
        <v>7.11</v>
      </c>
      <c r="I7908" s="7">
        <v>68.89</v>
      </c>
      <c r="J7908" s="7">
        <v>0</v>
      </c>
      <c r="K7908" s="7">
        <v>68.89</v>
      </c>
      <c r="L7908" s="164">
        <v>1</v>
      </c>
      <c r="M7908" s="16">
        <v>0</v>
      </c>
      <c r="N7908" s="13">
        <v>46259</v>
      </c>
    </row>
    <row r="7909" spans="1:14" x14ac:dyDescent="0.15">
      <c r="A7909" s="163" t="s">
        <v>478</v>
      </c>
      <c r="B7909" s="164">
        <v>10461</v>
      </c>
      <c r="C7909" s="163" t="s">
        <v>38</v>
      </c>
      <c r="D7909" s="164">
        <v>1</v>
      </c>
      <c r="E7909" s="7">
        <v>295</v>
      </c>
      <c r="F7909" s="7">
        <v>0</v>
      </c>
      <c r="G7909" s="7">
        <v>0</v>
      </c>
      <c r="H7909" s="7">
        <v>23.98</v>
      </c>
      <c r="I7909" s="7">
        <v>271.02</v>
      </c>
      <c r="J7909" s="7">
        <v>0</v>
      </c>
      <c r="K7909" s="7">
        <v>271.02</v>
      </c>
      <c r="L7909" s="164">
        <v>1</v>
      </c>
      <c r="M7909" s="16">
        <v>0</v>
      </c>
      <c r="N7909" s="13">
        <v>46259</v>
      </c>
    </row>
    <row r="7910" spans="1:14" x14ac:dyDescent="0.15">
      <c r="A7910" s="163" t="s">
        <v>479</v>
      </c>
      <c r="B7910" s="164">
        <v>10396</v>
      </c>
      <c r="C7910" s="163" t="s">
        <v>32</v>
      </c>
      <c r="D7910" s="164">
        <v>1</v>
      </c>
      <c r="E7910" s="7">
        <v>555</v>
      </c>
      <c r="F7910" s="7">
        <v>0</v>
      </c>
      <c r="G7910" s="7">
        <v>0</v>
      </c>
      <c r="H7910" s="7">
        <v>0</v>
      </c>
      <c r="I7910" s="7">
        <v>555</v>
      </c>
      <c r="J7910" s="7">
        <v>0</v>
      </c>
      <c r="K7910" s="7">
        <v>555</v>
      </c>
      <c r="L7910" s="164">
        <v>1</v>
      </c>
      <c r="M7910" s="16">
        <v>0</v>
      </c>
      <c r="N7910" s="13">
        <v>46259</v>
      </c>
    </row>
    <row r="7911" spans="1:14" x14ac:dyDescent="0.15">
      <c r="A7911" s="163" t="s">
        <v>515</v>
      </c>
      <c r="B7911" s="164">
        <v>10039</v>
      </c>
      <c r="C7911" s="163" t="s">
        <v>516</v>
      </c>
      <c r="D7911" s="164">
        <v>1</v>
      </c>
      <c r="E7911" s="7">
        <v>75</v>
      </c>
      <c r="F7911" s="7">
        <v>0</v>
      </c>
      <c r="G7911" s="7">
        <v>0</v>
      </c>
      <c r="H7911" s="7">
        <v>0</v>
      </c>
      <c r="I7911" s="7">
        <v>75</v>
      </c>
      <c r="J7911" s="7">
        <v>0</v>
      </c>
      <c r="K7911" s="7">
        <v>75</v>
      </c>
      <c r="L7911" s="164">
        <v>1</v>
      </c>
      <c r="M7911" s="16">
        <v>0</v>
      </c>
      <c r="N7911" s="13">
        <v>46259</v>
      </c>
    </row>
    <row r="7912" spans="1:14" x14ac:dyDescent="0.15">
      <c r="A7912" s="163" t="s">
        <v>680</v>
      </c>
      <c r="B7912" s="164">
        <v>10152</v>
      </c>
      <c r="C7912" s="163" t="s">
        <v>519</v>
      </c>
      <c r="D7912" s="164">
        <v>1</v>
      </c>
      <c r="E7912" s="7">
        <v>350</v>
      </c>
      <c r="F7912" s="7">
        <v>0</v>
      </c>
      <c r="G7912" s="7">
        <v>0</v>
      </c>
      <c r="H7912" s="7">
        <v>0</v>
      </c>
      <c r="I7912" s="7">
        <v>350</v>
      </c>
      <c r="J7912" s="7">
        <v>0</v>
      </c>
      <c r="K7912" s="7">
        <v>350</v>
      </c>
      <c r="L7912" s="164">
        <v>1</v>
      </c>
      <c r="M7912" s="16">
        <v>0</v>
      </c>
      <c r="N7912" s="13">
        <v>46259</v>
      </c>
    </row>
    <row r="7913" spans="1:14" x14ac:dyDescent="0.15">
      <c r="A7913" s="163" t="s">
        <v>946</v>
      </c>
      <c r="B7913" s="164">
        <v>10067</v>
      </c>
      <c r="C7913" s="163" t="s">
        <v>481</v>
      </c>
      <c r="D7913" s="164">
        <v>2</v>
      </c>
      <c r="E7913" s="7">
        <v>550</v>
      </c>
      <c r="F7913" s="7">
        <v>0</v>
      </c>
      <c r="G7913" s="7">
        <v>0</v>
      </c>
      <c r="H7913" s="7">
        <v>0</v>
      </c>
      <c r="I7913" s="7">
        <v>550</v>
      </c>
      <c r="J7913" s="7">
        <v>0</v>
      </c>
      <c r="K7913" s="7">
        <v>550</v>
      </c>
      <c r="L7913" s="164">
        <v>1</v>
      </c>
      <c r="M7913" s="16">
        <v>0</v>
      </c>
      <c r="N7913" s="13">
        <v>46259</v>
      </c>
    </row>
    <row r="7914" spans="1:14" x14ac:dyDescent="0.15">
      <c r="A7914" s="163" t="s">
        <v>539</v>
      </c>
      <c r="B7914" s="164">
        <v>10130</v>
      </c>
      <c r="C7914" s="163" t="s">
        <v>483</v>
      </c>
      <c r="D7914" s="164">
        <v>1</v>
      </c>
      <c r="E7914" s="7">
        <v>385</v>
      </c>
      <c r="F7914" s="7">
        <v>0</v>
      </c>
      <c r="G7914" s="7">
        <v>0</v>
      </c>
      <c r="H7914" s="7">
        <v>0</v>
      </c>
      <c r="I7914" s="7">
        <v>385</v>
      </c>
      <c r="J7914" s="7">
        <v>0</v>
      </c>
      <c r="K7914" s="7">
        <v>385</v>
      </c>
      <c r="L7914" s="164">
        <v>1</v>
      </c>
      <c r="M7914" s="16">
        <v>0</v>
      </c>
      <c r="N7914" s="13">
        <v>46259</v>
      </c>
    </row>
    <row r="7915" spans="1:14" x14ac:dyDescent="0.15">
      <c r="A7915" s="163" t="s">
        <v>522</v>
      </c>
      <c r="B7915" s="164">
        <v>10055</v>
      </c>
      <c r="C7915" s="163" t="s">
        <v>481</v>
      </c>
      <c r="D7915" s="164">
        <v>1</v>
      </c>
      <c r="E7915" s="7">
        <v>275</v>
      </c>
      <c r="F7915" s="7">
        <v>0</v>
      </c>
      <c r="G7915" s="7">
        <v>0</v>
      </c>
      <c r="H7915" s="7">
        <v>51.45</v>
      </c>
      <c r="I7915" s="7">
        <v>223.55</v>
      </c>
      <c r="J7915" s="7">
        <v>0</v>
      </c>
      <c r="K7915" s="7">
        <v>223.55</v>
      </c>
      <c r="L7915" s="164">
        <v>1</v>
      </c>
      <c r="M7915" s="16">
        <v>0</v>
      </c>
      <c r="N7915" s="13">
        <v>46259</v>
      </c>
    </row>
    <row r="7916" spans="1:14" x14ac:dyDescent="0.15">
      <c r="A7916" s="163" t="s">
        <v>610</v>
      </c>
      <c r="B7916" s="164">
        <v>10092</v>
      </c>
      <c r="C7916" s="163" t="s">
        <v>481</v>
      </c>
      <c r="D7916" s="164">
        <v>1</v>
      </c>
      <c r="E7916" s="7">
        <v>385</v>
      </c>
      <c r="F7916" s="7">
        <v>0</v>
      </c>
      <c r="G7916" s="7">
        <v>0</v>
      </c>
      <c r="H7916" s="7">
        <v>0</v>
      </c>
      <c r="I7916" s="7">
        <v>385</v>
      </c>
      <c r="J7916" s="7">
        <v>0</v>
      </c>
      <c r="K7916" s="7">
        <v>385</v>
      </c>
      <c r="L7916" s="164">
        <v>1</v>
      </c>
      <c r="M7916" s="16">
        <v>0</v>
      </c>
      <c r="N7916" s="13">
        <v>46259</v>
      </c>
    </row>
    <row r="7917" spans="1:14" x14ac:dyDescent="0.15">
      <c r="A7917" s="163" t="s">
        <v>579</v>
      </c>
      <c r="B7917" s="164">
        <v>10062</v>
      </c>
      <c r="C7917" s="163" t="s">
        <v>481</v>
      </c>
      <c r="D7917" s="164">
        <v>2</v>
      </c>
      <c r="E7917" s="7">
        <v>550</v>
      </c>
      <c r="F7917" s="7">
        <v>0</v>
      </c>
      <c r="G7917" s="7">
        <v>0</v>
      </c>
      <c r="H7917" s="7">
        <v>51.44</v>
      </c>
      <c r="I7917" s="7">
        <v>498.56</v>
      </c>
      <c r="J7917" s="7">
        <v>0</v>
      </c>
      <c r="K7917" s="7">
        <v>498.56</v>
      </c>
      <c r="L7917" s="164">
        <v>1</v>
      </c>
      <c r="M7917" s="16">
        <v>0</v>
      </c>
      <c r="N7917" s="13">
        <v>46259</v>
      </c>
    </row>
    <row r="7918" spans="1:14" x14ac:dyDescent="0.15">
      <c r="A7918" s="163" t="s">
        <v>523</v>
      </c>
      <c r="B7918" s="164">
        <v>10446</v>
      </c>
      <c r="C7918" s="163" t="s">
        <v>99</v>
      </c>
      <c r="D7918" s="164">
        <v>1</v>
      </c>
      <c r="E7918" s="7">
        <v>210</v>
      </c>
      <c r="F7918" s="7">
        <v>0</v>
      </c>
      <c r="G7918" s="7">
        <v>0</v>
      </c>
      <c r="H7918" s="7">
        <v>0</v>
      </c>
      <c r="I7918" s="7">
        <v>210</v>
      </c>
      <c r="J7918" s="7">
        <v>0</v>
      </c>
      <c r="K7918" s="7">
        <v>210</v>
      </c>
      <c r="L7918" s="164">
        <v>1</v>
      </c>
      <c r="M7918" s="16">
        <v>0</v>
      </c>
      <c r="N7918" s="13">
        <v>46259</v>
      </c>
    </row>
    <row r="7919" spans="1:14" x14ac:dyDescent="0.15">
      <c r="A7919" s="163" t="s">
        <v>524</v>
      </c>
      <c r="B7919" s="164">
        <v>10443</v>
      </c>
      <c r="C7919" s="163" t="s">
        <v>99</v>
      </c>
      <c r="D7919" s="164">
        <v>1</v>
      </c>
      <c r="E7919" s="7">
        <v>75</v>
      </c>
      <c r="F7919" s="7">
        <v>0</v>
      </c>
      <c r="G7919" s="7">
        <v>0</v>
      </c>
      <c r="H7919" s="7">
        <v>0</v>
      </c>
      <c r="I7919" s="7">
        <v>75</v>
      </c>
      <c r="J7919" s="7">
        <v>0</v>
      </c>
      <c r="K7919" s="7">
        <v>75</v>
      </c>
      <c r="L7919" s="164">
        <v>1</v>
      </c>
      <c r="M7919" s="16">
        <v>0</v>
      </c>
      <c r="N7919" s="13">
        <v>46259</v>
      </c>
    </row>
    <row r="7920" spans="1:14" x14ac:dyDescent="0.15">
      <c r="A7920" s="163" t="s">
        <v>490</v>
      </c>
      <c r="B7920" s="164">
        <v>10223</v>
      </c>
      <c r="C7920" s="163" t="s">
        <v>491</v>
      </c>
      <c r="D7920" s="164">
        <v>2</v>
      </c>
      <c r="E7920" s="7">
        <v>620</v>
      </c>
      <c r="F7920" s="7">
        <v>0</v>
      </c>
      <c r="G7920" s="7">
        <v>0</v>
      </c>
      <c r="H7920" s="7">
        <v>0</v>
      </c>
      <c r="I7920" s="7">
        <v>620</v>
      </c>
      <c r="J7920" s="7">
        <v>0</v>
      </c>
      <c r="K7920" s="7">
        <v>620</v>
      </c>
      <c r="L7920" s="164">
        <v>1</v>
      </c>
      <c r="M7920" s="16">
        <v>0</v>
      </c>
      <c r="N7920" s="13">
        <v>46259</v>
      </c>
    </row>
    <row r="7921" spans="1:14" x14ac:dyDescent="0.15">
      <c r="A7921" s="163" t="s">
        <v>647</v>
      </c>
      <c r="B7921" s="164">
        <v>10224</v>
      </c>
      <c r="C7921" s="163" t="s">
        <v>491</v>
      </c>
      <c r="D7921" s="164">
        <v>1</v>
      </c>
      <c r="E7921" s="7">
        <v>285</v>
      </c>
      <c r="F7921" s="7">
        <v>0</v>
      </c>
      <c r="G7921" s="7">
        <v>0</v>
      </c>
      <c r="H7921" s="7">
        <v>0</v>
      </c>
      <c r="I7921" s="7">
        <v>285</v>
      </c>
      <c r="J7921" s="7">
        <v>0</v>
      </c>
      <c r="K7921" s="7">
        <v>285</v>
      </c>
      <c r="L7921" s="164">
        <v>1</v>
      </c>
      <c r="M7921" s="16">
        <v>0</v>
      </c>
      <c r="N7921" s="13">
        <v>46259</v>
      </c>
    </row>
    <row r="7922" spans="1:14" x14ac:dyDescent="0.15">
      <c r="A7922" s="163" t="s">
        <v>492</v>
      </c>
      <c r="B7922" s="164">
        <v>10216</v>
      </c>
      <c r="C7922" s="163" t="s">
        <v>491</v>
      </c>
      <c r="D7922" s="164">
        <v>1</v>
      </c>
      <c r="E7922" s="7">
        <v>280</v>
      </c>
      <c r="F7922" s="7">
        <v>0</v>
      </c>
      <c r="G7922" s="7">
        <v>0</v>
      </c>
      <c r="H7922" s="7">
        <v>0</v>
      </c>
      <c r="I7922" s="7">
        <v>280</v>
      </c>
      <c r="J7922" s="7">
        <v>0</v>
      </c>
      <c r="K7922" s="7">
        <v>280</v>
      </c>
      <c r="L7922" s="164">
        <v>1</v>
      </c>
      <c r="M7922" s="16">
        <v>0</v>
      </c>
      <c r="N7922" s="13">
        <v>46259</v>
      </c>
    </row>
    <row r="7923" spans="1:14" x14ac:dyDescent="0.15">
      <c r="A7923" s="163" t="s">
        <v>493</v>
      </c>
      <c r="B7923" s="164">
        <v>10264</v>
      </c>
      <c r="C7923" s="163" t="s">
        <v>9</v>
      </c>
      <c r="D7923" s="164">
        <v>5</v>
      </c>
      <c r="E7923" s="7">
        <v>950</v>
      </c>
      <c r="F7923" s="7">
        <v>0</v>
      </c>
      <c r="G7923" s="7">
        <v>0</v>
      </c>
      <c r="H7923" s="7">
        <v>19</v>
      </c>
      <c r="I7923" s="7">
        <v>931</v>
      </c>
      <c r="J7923" s="7">
        <v>0</v>
      </c>
      <c r="K7923" s="7">
        <v>931</v>
      </c>
      <c r="L7923" s="164">
        <v>1</v>
      </c>
      <c r="M7923" s="16">
        <v>0</v>
      </c>
      <c r="N7923" s="13">
        <v>46259</v>
      </c>
    </row>
    <row r="7924" spans="1:14" x14ac:dyDescent="0.15">
      <c r="A7924" s="163" t="s">
        <v>955</v>
      </c>
      <c r="B7924" s="164">
        <v>10749</v>
      </c>
      <c r="C7924" s="163" t="s">
        <v>948</v>
      </c>
      <c r="D7924" s="164">
        <v>3</v>
      </c>
      <c r="E7924" s="7">
        <v>537</v>
      </c>
      <c r="F7924" s="7">
        <v>0</v>
      </c>
      <c r="G7924" s="7">
        <v>0</v>
      </c>
      <c r="H7924" s="7">
        <v>0</v>
      </c>
      <c r="I7924" s="7">
        <v>537</v>
      </c>
      <c r="J7924" s="7">
        <v>0</v>
      </c>
      <c r="K7924" s="7">
        <v>537</v>
      </c>
      <c r="L7924" s="164">
        <v>1</v>
      </c>
      <c r="M7924" s="16">
        <v>0</v>
      </c>
      <c r="N7924" s="13">
        <v>46259</v>
      </c>
    </row>
    <row r="7925" spans="1:14" x14ac:dyDescent="0.15">
      <c r="A7925" s="163" t="s">
        <v>949</v>
      </c>
      <c r="B7925" s="164">
        <v>10633</v>
      </c>
      <c r="C7925" s="163" t="s">
        <v>948</v>
      </c>
      <c r="D7925" s="164">
        <v>2</v>
      </c>
      <c r="E7925" s="7">
        <v>318</v>
      </c>
      <c r="F7925" s="7">
        <v>0</v>
      </c>
      <c r="G7925" s="7">
        <v>0</v>
      </c>
      <c r="H7925" s="7">
        <v>0</v>
      </c>
      <c r="I7925" s="7">
        <v>318</v>
      </c>
      <c r="J7925" s="7">
        <v>0</v>
      </c>
      <c r="K7925" s="7">
        <v>318</v>
      </c>
      <c r="L7925" s="164">
        <v>1</v>
      </c>
      <c r="M7925" s="16">
        <v>0</v>
      </c>
      <c r="N7925" s="13">
        <v>46259</v>
      </c>
    </row>
    <row r="7926" spans="1:14" x14ac:dyDescent="0.15">
      <c r="A7926" s="163" t="s">
        <v>951</v>
      </c>
      <c r="B7926" s="164">
        <v>10754</v>
      </c>
      <c r="C7926" s="163" t="s">
        <v>948</v>
      </c>
      <c r="D7926" s="164">
        <v>1</v>
      </c>
      <c r="E7926" s="7">
        <v>209</v>
      </c>
      <c r="F7926" s="7">
        <v>0</v>
      </c>
      <c r="G7926" s="7">
        <v>0</v>
      </c>
      <c r="H7926" s="7">
        <v>16.989999999999998</v>
      </c>
      <c r="I7926" s="7">
        <v>192.01</v>
      </c>
      <c r="J7926" s="7">
        <v>0</v>
      </c>
      <c r="K7926" s="7">
        <v>192.01</v>
      </c>
      <c r="L7926" s="164">
        <v>1</v>
      </c>
      <c r="M7926" s="16">
        <v>0</v>
      </c>
      <c r="N7926" s="13">
        <v>46259</v>
      </c>
    </row>
    <row r="7927" spans="1:14" x14ac:dyDescent="0.15">
      <c r="A7927" s="163" t="s">
        <v>953</v>
      </c>
      <c r="B7927" s="164">
        <v>10632</v>
      </c>
      <c r="C7927" s="163" t="s">
        <v>948</v>
      </c>
      <c r="D7927" s="164">
        <v>2</v>
      </c>
      <c r="E7927" s="7">
        <v>318</v>
      </c>
      <c r="F7927" s="7">
        <v>0</v>
      </c>
      <c r="G7927" s="7">
        <v>0</v>
      </c>
      <c r="H7927" s="7">
        <v>0</v>
      </c>
      <c r="I7927" s="7">
        <v>318</v>
      </c>
      <c r="J7927" s="7">
        <v>0</v>
      </c>
      <c r="K7927" s="7">
        <v>318</v>
      </c>
      <c r="L7927" s="164">
        <v>1</v>
      </c>
      <c r="M7927" s="16">
        <v>0</v>
      </c>
      <c r="N7927" s="13">
        <v>46259</v>
      </c>
    </row>
    <row r="7928" spans="1:14" x14ac:dyDescent="0.15">
      <c r="A7928" s="163" t="s">
        <v>651</v>
      </c>
      <c r="B7928" s="164">
        <v>10355</v>
      </c>
      <c r="C7928" s="163" t="s">
        <v>19</v>
      </c>
      <c r="D7928" s="164">
        <v>1</v>
      </c>
      <c r="E7928" s="7">
        <v>350</v>
      </c>
      <c r="F7928" s="7">
        <v>0</v>
      </c>
      <c r="G7928" s="7">
        <v>0</v>
      </c>
      <c r="H7928" s="7">
        <v>0</v>
      </c>
      <c r="I7928" s="7">
        <v>350</v>
      </c>
      <c r="J7928" s="7">
        <v>0</v>
      </c>
      <c r="K7928" s="7">
        <v>350</v>
      </c>
      <c r="L7928" s="164">
        <v>1</v>
      </c>
      <c r="M7928" s="16">
        <v>0</v>
      </c>
      <c r="N7928" s="13">
        <v>46259</v>
      </c>
    </row>
    <row r="7929" spans="1:14" x14ac:dyDescent="0.15">
      <c r="A7929" s="163" t="s">
        <v>495</v>
      </c>
      <c r="B7929" s="164">
        <v>10354</v>
      </c>
      <c r="C7929" s="163" t="s">
        <v>19</v>
      </c>
      <c r="D7929" s="164">
        <v>1</v>
      </c>
      <c r="E7929" s="7">
        <v>350</v>
      </c>
      <c r="F7929" s="7">
        <v>0</v>
      </c>
      <c r="G7929" s="7">
        <v>0</v>
      </c>
      <c r="H7929" s="7">
        <v>0</v>
      </c>
      <c r="I7929" s="7">
        <v>350</v>
      </c>
      <c r="J7929" s="7">
        <v>0</v>
      </c>
      <c r="K7929" s="7">
        <v>350</v>
      </c>
      <c r="L7929" s="164">
        <v>1</v>
      </c>
      <c r="M7929" s="16">
        <v>0</v>
      </c>
      <c r="N7929" s="13">
        <v>46259</v>
      </c>
    </row>
    <row r="7930" spans="1:14" x14ac:dyDescent="0.15">
      <c r="A7930" s="163" t="s">
        <v>617</v>
      </c>
      <c r="B7930" s="164">
        <v>10428</v>
      </c>
      <c r="C7930" s="163" t="s">
        <v>12</v>
      </c>
      <c r="D7930" s="164">
        <v>1</v>
      </c>
      <c r="E7930" s="7">
        <v>379</v>
      </c>
      <c r="F7930" s="7">
        <v>0</v>
      </c>
      <c r="G7930" s="7">
        <v>0</v>
      </c>
      <c r="H7930" s="7">
        <v>0</v>
      </c>
      <c r="I7930" s="7">
        <v>379</v>
      </c>
      <c r="J7930" s="7">
        <v>0</v>
      </c>
      <c r="K7930" s="7">
        <v>379</v>
      </c>
      <c r="L7930" s="164">
        <v>1</v>
      </c>
      <c r="M7930" s="16">
        <v>0</v>
      </c>
      <c r="N7930" s="13">
        <v>46259</v>
      </c>
    </row>
    <row r="7931" spans="1:14" x14ac:dyDescent="0.15">
      <c r="A7931" s="163" t="s">
        <v>565</v>
      </c>
      <c r="B7931" s="164">
        <v>10403</v>
      </c>
      <c r="C7931" s="163" t="s">
        <v>35</v>
      </c>
      <c r="D7931" s="164">
        <v>1</v>
      </c>
      <c r="E7931" s="7">
        <v>345</v>
      </c>
      <c r="F7931" s="7">
        <v>0</v>
      </c>
      <c r="G7931" s="7">
        <v>0</v>
      </c>
      <c r="H7931" s="7">
        <v>28.03</v>
      </c>
      <c r="I7931" s="7">
        <v>316.97000000000003</v>
      </c>
      <c r="J7931" s="7">
        <v>0</v>
      </c>
      <c r="K7931" s="7">
        <v>316.97000000000003</v>
      </c>
      <c r="L7931" s="164">
        <v>1</v>
      </c>
      <c r="M7931" s="16">
        <v>0</v>
      </c>
      <c r="N7931" s="13">
        <v>46259</v>
      </c>
    </row>
    <row r="7932" spans="1:14" x14ac:dyDescent="0.15">
      <c r="A7932" s="163" t="s">
        <v>370</v>
      </c>
      <c r="B7932" s="164">
        <v>10175</v>
      </c>
      <c r="C7932" s="163" t="s">
        <v>462</v>
      </c>
      <c r="D7932" s="164">
        <v>1</v>
      </c>
      <c r="E7932" s="7">
        <v>225</v>
      </c>
      <c r="F7932" s="7">
        <v>0</v>
      </c>
      <c r="G7932" s="7">
        <v>0</v>
      </c>
      <c r="H7932" s="7">
        <v>0</v>
      </c>
      <c r="I7932" s="7">
        <v>225</v>
      </c>
      <c r="J7932" s="7">
        <v>0</v>
      </c>
      <c r="K7932" s="7">
        <v>225</v>
      </c>
      <c r="L7932" s="164">
        <v>1</v>
      </c>
      <c r="M7932" s="16">
        <v>0</v>
      </c>
      <c r="N7932" s="13">
        <v>46259</v>
      </c>
    </row>
    <row r="7933" spans="1:14" x14ac:dyDescent="0.15">
      <c r="A7933" s="163" t="s">
        <v>913</v>
      </c>
      <c r="B7933" s="164">
        <v>10876</v>
      </c>
      <c r="C7933" s="163" t="s">
        <v>462</v>
      </c>
      <c r="D7933" s="164">
        <v>1</v>
      </c>
      <c r="E7933" s="7">
        <v>370</v>
      </c>
      <c r="F7933" s="7">
        <v>0</v>
      </c>
      <c r="G7933" s="7">
        <v>0</v>
      </c>
      <c r="H7933" s="7">
        <v>0</v>
      </c>
      <c r="I7933" s="7">
        <v>370</v>
      </c>
      <c r="J7933" s="7">
        <v>0</v>
      </c>
      <c r="K7933" s="7">
        <v>370</v>
      </c>
      <c r="L7933" s="164">
        <v>1</v>
      </c>
      <c r="M7933" s="16">
        <v>0</v>
      </c>
      <c r="N7933" s="13">
        <v>46259</v>
      </c>
    </row>
    <row r="7934" spans="1:14" x14ac:dyDescent="0.15">
      <c r="A7934" s="163" t="s">
        <v>474</v>
      </c>
      <c r="B7934" s="164">
        <v>10527</v>
      </c>
      <c r="C7934" s="163" t="s">
        <v>462</v>
      </c>
      <c r="D7934" s="164">
        <v>1</v>
      </c>
      <c r="E7934" s="7">
        <v>320</v>
      </c>
      <c r="F7934" s="7">
        <v>0</v>
      </c>
      <c r="G7934" s="7">
        <v>0</v>
      </c>
      <c r="H7934" s="7">
        <v>0</v>
      </c>
      <c r="I7934" s="7">
        <v>320</v>
      </c>
      <c r="J7934" s="7">
        <v>0</v>
      </c>
      <c r="K7934" s="7">
        <v>320</v>
      </c>
      <c r="L7934" s="164">
        <v>1</v>
      </c>
      <c r="M7934" s="16">
        <v>0</v>
      </c>
      <c r="N7934" s="13">
        <v>46259</v>
      </c>
    </row>
    <row r="7935" spans="1:14" x14ac:dyDescent="0.15">
      <c r="A7935" s="163" t="s">
        <v>3</v>
      </c>
      <c r="B7935" s="164">
        <v>10294</v>
      </c>
      <c r="C7935" s="163" t="s">
        <v>399</v>
      </c>
      <c r="D7935" s="164">
        <v>1</v>
      </c>
      <c r="E7935" s="7">
        <v>0</v>
      </c>
      <c r="F7935" s="7">
        <v>0</v>
      </c>
      <c r="G7935" s="7">
        <v>0</v>
      </c>
      <c r="H7935" s="7">
        <v>0</v>
      </c>
      <c r="I7935" s="7">
        <v>0</v>
      </c>
      <c r="J7935" s="7">
        <v>0</v>
      </c>
      <c r="K7935" s="7">
        <v>0</v>
      </c>
      <c r="L7935" s="164">
        <v>0</v>
      </c>
      <c r="M7935" s="16">
        <v>0</v>
      </c>
      <c r="N7935" s="13">
        <v>46259</v>
      </c>
    </row>
    <row r="7936" spans="1:14" x14ac:dyDescent="0.15">
      <c r="A7936" s="163" t="s">
        <v>468</v>
      </c>
      <c r="B7936" s="164">
        <v>10506</v>
      </c>
      <c r="C7936" s="163" t="s">
        <v>399</v>
      </c>
      <c r="D7936" s="164">
        <v>1</v>
      </c>
      <c r="E7936" s="7">
        <v>0</v>
      </c>
      <c r="F7936" s="7">
        <v>0</v>
      </c>
      <c r="G7936" s="7">
        <v>0</v>
      </c>
      <c r="H7936" s="7">
        <v>0</v>
      </c>
      <c r="I7936" s="7">
        <v>0</v>
      </c>
      <c r="J7936" s="7">
        <v>0</v>
      </c>
      <c r="K7936" s="7">
        <v>0</v>
      </c>
      <c r="L7936" s="164">
        <v>0</v>
      </c>
      <c r="M7936" s="16">
        <v>0</v>
      </c>
      <c r="N7936" s="13">
        <v>46259</v>
      </c>
    </row>
    <row r="7937" spans="1:14" x14ac:dyDescent="0.15">
      <c r="A7937" s="163" t="s">
        <v>477</v>
      </c>
      <c r="B7937" s="164">
        <v>10449</v>
      </c>
      <c r="C7937" s="163" t="s">
        <v>38</v>
      </c>
      <c r="D7937" s="164">
        <v>1</v>
      </c>
      <c r="E7937" s="7">
        <v>260</v>
      </c>
      <c r="F7937" s="7">
        <v>0</v>
      </c>
      <c r="G7937" s="7">
        <v>0</v>
      </c>
      <c r="H7937" s="7">
        <v>40.31</v>
      </c>
      <c r="I7937" s="7">
        <v>219.69</v>
      </c>
      <c r="J7937" s="7">
        <v>0</v>
      </c>
      <c r="K7937" s="7">
        <v>219.69</v>
      </c>
      <c r="L7937" s="164">
        <v>1</v>
      </c>
      <c r="M7937" s="16">
        <v>0</v>
      </c>
      <c r="N7937" s="13">
        <v>46260</v>
      </c>
    </row>
    <row r="7938" spans="1:14" x14ac:dyDescent="0.15">
      <c r="A7938" s="163" t="s">
        <v>501</v>
      </c>
      <c r="B7938" s="164">
        <v>10450</v>
      </c>
      <c r="C7938" s="163" t="s">
        <v>38</v>
      </c>
      <c r="D7938" s="164">
        <v>1</v>
      </c>
      <c r="E7938" s="7">
        <v>470</v>
      </c>
      <c r="F7938" s="7">
        <v>0</v>
      </c>
      <c r="G7938" s="7">
        <v>0</v>
      </c>
      <c r="H7938" s="7">
        <v>24.66</v>
      </c>
      <c r="I7938" s="7">
        <v>445.34</v>
      </c>
      <c r="J7938" s="7">
        <v>0</v>
      </c>
      <c r="K7938" s="7">
        <v>445.34</v>
      </c>
      <c r="L7938" s="164">
        <v>1</v>
      </c>
      <c r="M7938" s="16">
        <v>0</v>
      </c>
      <c r="N7938" s="13">
        <v>46260</v>
      </c>
    </row>
    <row r="7939" spans="1:14" x14ac:dyDescent="0.15">
      <c r="A7939" s="163" t="s">
        <v>957</v>
      </c>
      <c r="B7939" s="164">
        <v>10494</v>
      </c>
      <c r="C7939" s="163" t="s">
        <v>38</v>
      </c>
      <c r="D7939" s="164">
        <v>1</v>
      </c>
      <c r="E7939" s="7">
        <v>38</v>
      </c>
      <c r="F7939" s="7">
        <v>0</v>
      </c>
      <c r="G7939" s="7">
        <v>0</v>
      </c>
      <c r="H7939" s="7">
        <v>0</v>
      </c>
      <c r="I7939" s="7">
        <v>38</v>
      </c>
      <c r="J7939" s="7">
        <v>0</v>
      </c>
      <c r="K7939" s="7">
        <v>38</v>
      </c>
      <c r="L7939" s="164">
        <v>1</v>
      </c>
      <c r="M7939" s="16">
        <v>0</v>
      </c>
      <c r="N7939" s="13">
        <v>46260</v>
      </c>
    </row>
    <row r="7940" spans="1:14" x14ac:dyDescent="0.15">
      <c r="A7940" s="163" t="s">
        <v>975</v>
      </c>
      <c r="B7940" s="164">
        <v>10069</v>
      </c>
      <c r="C7940" s="163" t="s">
        <v>481</v>
      </c>
      <c r="D7940" s="164">
        <v>1</v>
      </c>
      <c r="E7940" s="7">
        <v>355</v>
      </c>
      <c r="F7940" s="7">
        <v>0</v>
      </c>
      <c r="G7940" s="7">
        <v>0</v>
      </c>
      <c r="H7940" s="7">
        <v>18.63</v>
      </c>
      <c r="I7940" s="7">
        <v>336.37</v>
      </c>
      <c r="J7940" s="7">
        <v>0</v>
      </c>
      <c r="K7940" s="7">
        <v>336.37</v>
      </c>
      <c r="L7940" s="164">
        <v>1</v>
      </c>
      <c r="M7940" s="16">
        <v>0</v>
      </c>
      <c r="N7940" s="13">
        <v>46260</v>
      </c>
    </row>
    <row r="7941" spans="1:14" x14ac:dyDescent="0.15">
      <c r="A7941" s="163" t="s">
        <v>958</v>
      </c>
      <c r="B7941" s="164">
        <v>10127</v>
      </c>
      <c r="C7941" s="163" t="s">
        <v>483</v>
      </c>
      <c r="D7941" s="164">
        <v>1</v>
      </c>
      <c r="E7941" s="7">
        <v>355</v>
      </c>
      <c r="F7941" s="7">
        <v>0</v>
      </c>
      <c r="G7941" s="7">
        <v>0</v>
      </c>
      <c r="H7941" s="7">
        <v>18.63</v>
      </c>
      <c r="I7941" s="7">
        <v>336.37</v>
      </c>
      <c r="J7941" s="7">
        <v>0</v>
      </c>
      <c r="K7941" s="7">
        <v>336.37</v>
      </c>
      <c r="L7941" s="164">
        <v>1</v>
      </c>
      <c r="M7941" s="16">
        <v>0</v>
      </c>
      <c r="N7941" s="13">
        <v>46260</v>
      </c>
    </row>
    <row r="7942" spans="1:14" x14ac:dyDescent="0.15">
      <c r="A7942" s="163" t="s">
        <v>830</v>
      </c>
      <c r="B7942" s="164">
        <v>10042</v>
      </c>
      <c r="C7942" s="163" t="s">
        <v>99</v>
      </c>
      <c r="D7942" s="164">
        <v>1</v>
      </c>
      <c r="E7942" s="7">
        <v>145</v>
      </c>
      <c r="F7942" s="7">
        <v>0</v>
      </c>
      <c r="G7942" s="7">
        <v>0</v>
      </c>
      <c r="H7942" s="7">
        <v>18.989999999999998</v>
      </c>
      <c r="I7942" s="7">
        <v>126.01</v>
      </c>
      <c r="J7942" s="7">
        <v>0</v>
      </c>
      <c r="K7942" s="7">
        <v>126.01</v>
      </c>
      <c r="L7942" s="164">
        <v>1</v>
      </c>
      <c r="M7942" s="16">
        <v>0</v>
      </c>
      <c r="N7942" s="13">
        <v>46260</v>
      </c>
    </row>
    <row r="7943" spans="1:14" x14ac:dyDescent="0.15">
      <c r="A7943" s="163" t="s">
        <v>562</v>
      </c>
      <c r="B7943" s="164">
        <v>10218</v>
      </c>
      <c r="C7943" s="163" t="s">
        <v>491</v>
      </c>
      <c r="D7943" s="164">
        <v>1</v>
      </c>
      <c r="E7943" s="7">
        <v>280</v>
      </c>
      <c r="F7943" s="7">
        <v>0</v>
      </c>
      <c r="G7943" s="7">
        <v>0</v>
      </c>
      <c r="H7943" s="7">
        <v>0</v>
      </c>
      <c r="I7943" s="7">
        <v>280</v>
      </c>
      <c r="J7943" s="7">
        <v>0</v>
      </c>
      <c r="K7943" s="7">
        <v>280</v>
      </c>
      <c r="L7943" s="164">
        <v>1</v>
      </c>
      <c r="M7943" s="16">
        <v>0</v>
      </c>
      <c r="N7943" s="13">
        <v>46260</v>
      </c>
    </row>
    <row r="7944" spans="1:14" x14ac:dyDescent="0.15">
      <c r="A7944" s="163" t="s">
        <v>556</v>
      </c>
      <c r="B7944" s="164">
        <v>10220</v>
      </c>
      <c r="C7944" s="163" t="s">
        <v>491</v>
      </c>
      <c r="D7944" s="164">
        <v>1</v>
      </c>
      <c r="E7944" s="7">
        <v>255</v>
      </c>
      <c r="F7944" s="7">
        <v>0</v>
      </c>
      <c r="G7944" s="7">
        <v>0</v>
      </c>
      <c r="H7944" s="7">
        <v>0</v>
      </c>
      <c r="I7944" s="7">
        <v>255</v>
      </c>
      <c r="J7944" s="7">
        <v>0</v>
      </c>
      <c r="K7944" s="7">
        <v>255</v>
      </c>
      <c r="L7944" s="164">
        <v>1</v>
      </c>
      <c r="M7944" s="16">
        <v>0</v>
      </c>
      <c r="N7944" s="13">
        <v>46260</v>
      </c>
    </row>
    <row r="7945" spans="1:14" x14ac:dyDescent="0.15">
      <c r="A7945" s="163" t="s">
        <v>492</v>
      </c>
      <c r="B7945" s="164">
        <v>10216</v>
      </c>
      <c r="C7945" s="163" t="s">
        <v>491</v>
      </c>
      <c r="D7945" s="164">
        <v>2</v>
      </c>
      <c r="E7945" s="7">
        <v>560</v>
      </c>
      <c r="F7945" s="7">
        <v>0</v>
      </c>
      <c r="G7945" s="7">
        <v>0</v>
      </c>
      <c r="H7945" s="7">
        <v>0</v>
      </c>
      <c r="I7945" s="7">
        <v>560</v>
      </c>
      <c r="J7945" s="7">
        <v>0</v>
      </c>
      <c r="K7945" s="7">
        <v>560</v>
      </c>
      <c r="L7945" s="164">
        <v>1</v>
      </c>
      <c r="M7945" s="16">
        <v>0</v>
      </c>
      <c r="N7945" s="13">
        <v>46260</v>
      </c>
    </row>
    <row r="7946" spans="1:14" x14ac:dyDescent="0.15">
      <c r="A7946" s="163" t="s">
        <v>493</v>
      </c>
      <c r="B7946" s="164">
        <v>10264</v>
      </c>
      <c r="C7946" s="163" t="s">
        <v>9</v>
      </c>
      <c r="D7946" s="164">
        <v>2</v>
      </c>
      <c r="E7946" s="7">
        <v>380</v>
      </c>
      <c r="F7946" s="7">
        <v>0</v>
      </c>
      <c r="G7946" s="7">
        <v>0</v>
      </c>
      <c r="H7946" s="7">
        <v>9.9700000000000006</v>
      </c>
      <c r="I7946" s="7">
        <v>370.03</v>
      </c>
      <c r="J7946" s="7">
        <v>0</v>
      </c>
      <c r="K7946" s="7">
        <v>370.03</v>
      </c>
      <c r="L7946" s="164">
        <v>1</v>
      </c>
      <c r="M7946" s="16">
        <v>0</v>
      </c>
      <c r="N7946" s="13">
        <v>46260</v>
      </c>
    </row>
    <row r="7947" spans="1:14" x14ac:dyDescent="0.15">
      <c r="A7947" s="163" t="s">
        <v>947</v>
      </c>
      <c r="B7947" s="164">
        <v>10923</v>
      </c>
      <c r="C7947" s="163" t="s">
        <v>948</v>
      </c>
      <c r="D7947" s="164">
        <v>1</v>
      </c>
      <c r="E7947" s="7">
        <v>159</v>
      </c>
      <c r="F7947" s="7">
        <v>0</v>
      </c>
      <c r="G7947" s="7">
        <v>0</v>
      </c>
      <c r="H7947" s="7">
        <v>0</v>
      </c>
      <c r="I7947" s="7">
        <v>159</v>
      </c>
      <c r="J7947" s="7">
        <v>0</v>
      </c>
      <c r="K7947" s="7">
        <v>159</v>
      </c>
      <c r="L7947" s="164">
        <v>1</v>
      </c>
      <c r="M7947" s="16">
        <v>0</v>
      </c>
      <c r="N7947" s="13">
        <v>46260</v>
      </c>
    </row>
    <row r="7948" spans="1:14" x14ac:dyDescent="0.15">
      <c r="A7948" s="163" t="s">
        <v>949</v>
      </c>
      <c r="B7948" s="164">
        <v>10633</v>
      </c>
      <c r="C7948" s="163" t="s">
        <v>948</v>
      </c>
      <c r="D7948" s="164">
        <v>1</v>
      </c>
      <c r="E7948" s="7">
        <v>159</v>
      </c>
      <c r="F7948" s="7">
        <v>0</v>
      </c>
      <c r="G7948" s="7">
        <v>0</v>
      </c>
      <c r="H7948" s="7">
        <v>0</v>
      </c>
      <c r="I7948" s="7">
        <v>159</v>
      </c>
      <c r="J7948" s="7">
        <v>0</v>
      </c>
      <c r="K7948" s="7">
        <v>159</v>
      </c>
      <c r="L7948" s="164">
        <v>1</v>
      </c>
      <c r="M7948" s="16">
        <v>0</v>
      </c>
      <c r="N7948" s="13">
        <v>46260</v>
      </c>
    </row>
    <row r="7949" spans="1:14" x14ac:dyDescent="0.15">
      <c r="A7949" s="163" t="s">
        <v>950</v>
      </c>
      <c r="B7949" s="164">
        <v>10746</v>
      </c>
      <c r="C7949" s="163" t="s">
        <v>948</v>
      </c>
      <c r="D7949" s="164">
        <v>1</v>
      </c>
      <c r="E7949" s="7">
        <v>209</v>
      </c>
      <c r="F7949" s="7">
        <v>0</v>
      </c>
      <c r="G7949" s="7">
        <v>0</v>
      </c>
      <c r="H7949" s="7">
        <v>0</v>
      </c>
      <c r="I7949" s="7">
        <v>209</v>
      </c>
      <c r="J7949" s="7">
        <v>0</v>
      </c>
      <c r="K7949" s="7">
        <v>209</v>
      </c>
      <c r="L7949" s="164">
        <v>1</v>
      </c>
      <c r="M7949" s="16">
        <v>0</v>
      </c>
      <c r="N7949" s="13">
        <v>46260</v>
      </c>
    </row>
    <row r="7950" spans="1:14" x14ac:dyDescent="0.15">
      <c r="A7950" s="163" t="s">
        <v>953</v>
      </c>
      <c r="B7950" s="164">
        <v>10632</v>
      </c>
      <c r="C7950" s="163" t="s">
        <v>948</v>
      </c>
      <c r="D7950" s="164">
        <v>1</v>
      </c>
      <c r="E7950" s="7">
        <v>159</v>
      </c>
      <c r="F7950" s="7">
        <v>0</v>
      </c>
      <c r="G7950" s="7">
        <v>0</v>
      </c>
      <c r="H7950" s="7">
        <v>0</v>
      </c>
      <c r="I7950" s="7">
        <v>159</v>
      </c>
      <c r="J7950" s="7">
        <v>0</v>
      </c>
      <c r="K7950" s="7">
        <v>159</v>
      </c>
      <c r="L7950" s="164">
        <v>1</v>
      </c>
      <c r="M7950" s="16">
        <v>0</v>
      </c>
      <c r="N7950" s="13">
        <v>46260</v>
      </c>
    </row>
    <row r="7951" spans="1:14" x14ac:dyDescent="0.15">
      <c r="A7951" s="163" t="s">
        <v>495</v>
      </c>
      <c r="B7951" s="164">
        <v>10354</v>
      </c>
      <c r="C7951" s="163" t="s">
        <v>19</v>
      </c>
      <c r="D7951" s="164">
        <v>1</v>
      </c>
      <c r="E7951" s="7">
        <v>350</v>
      </c>
      <c r="F7951" s="7">
        <v>0</v>
      </c>
      <c r="G7951" s="7">
        <v>0</v>
      </c>
      <c r="H7951" s="7">
        <v>0</v>
      </c>
      <c r="I7951" s="7">
        <v>350</v>
      </c>
      <c r="J7951" s="7">
        <v>0</v>
      </c>
      <c r="K7951" s="7">
        <v>350</v>
      </c>
      <c r="L7951" s="164">
        <v>1</v>
      </c>
      <c r="M7951" s="16">
        <v>0</v>
      </c>
      <c r="N7951" s="13">
        <v>46260</v>
      </c>
    </row>
    <row r="7952" spans="1:14" x14ac:dyDescent="0.15">
      <c r="A7952" s="163" t="s">
        <v>496</v>
      </c>
      <c r="B7952" s="164">
        <v>10360</v>
      </c>
      <c r="C7952" s="163" t="s">
        <v>19</v>
      </c>
      <c r="D7952" s="164">
        <v>2</v>
      </c>
      <c r="E7952" s="7">
        <v>770</v>
      </c>
      <c r="F7952" s="7">
        <v>0</v>
      </c>
      <c r="G7952" s="7">
        <v>0</v>
      </c>
      <c r="H7952" s="7">
        <v>59.69</v>
      </c>
      <c r="I7952" s="7">
        <v>710.31</v>
      </c>
      <c r="J7952" s="7">
        <v>0</v>
      </c>
      <c r="K7952" s="7">
        <v>710.31</v>
      </c>
      <c r="L7952" s="164">
        <v>1</v>
      </c>
      <c r="M7952" s="16">
        <v>0</v>
      </c>
      <c r="N7952" s="13">
        <v>46260</v>
      </c>
    </row>
    <row r="7953" spans="1:14" x14ac:dyDescent="0.15">
      <c r="A7953" s="163" t="s">
        <v>497</v>
      </c>
      <c r="B7953" s="164">
        <v>10359</v>
      </c>
      <c r="C7953" s="163" t="s">
        <v>19</v>
      </c>
      <c r="D7953" s="164">
        <v>1</v>
      </c>
      <c r="E7953" s="7">
        <v>385</v>
      </c>
      <c r="F7953" s="7">
        <v>0</v>
      </c>
      <c r="G7953" s="7">
        <v>0</v>
      </c>
      <c r="H7953" s="7">
        <v>0</v>
      </c>
      <c r="I7953" s="7">
        <v>385</v>
      </c>
      <c r="J7953" s="7">
        <v>0</v>
      </c>
      <c r="K7953" s="7">
        <v>385</v>
      </c>
      <c r="L7953" s="164">
        <v>1</v>
      </c>
      <c r="M7953" s="16">
        <v>0</v>
      </c>
      <c r="N7953" s="13">
        <v>46260</v>
      </c>
    </row>
    <row r="7954" spans="1:14" x14ac:dyDescent="0.15">
      <c r="A7954" s="163" t="s">
        <v>887</v>
      </c>
      <c r="B7954" s="164">
        <v>10394</v>
      </c>
      <c r="C7954" s="163" t="s">
        <v>31</v>
      </c>
      <c r="D7954" s="164">
        <v>1</v>
      </c>
      <c r="E7954" s="7">
        <v>355</v>
      </c>
      <c r="F7954" s="7">
        <v>0</v>
      </c>
      <c r="G7954" s="7">
        <v>0</v>
      </c>
      <c r="H7954" s="7">
        <v>0</v>
      </c>
      <c r="I7954" s="7">
        <v>355</v>
      </c>
      <c r="J7954" s="7">
        <v>0</v>
      </c>
      <c r="K7954" s="7">
        <v>355</v>
      </c>
      <c r="L7954" s="164">
        <v>1</v>
      </c>
      <c r="M7954" s="16">
        <v>0</v>
      </c>
      <c r="N7954" s="13">
        <v>46260</v>
      </c>
    </row>
    <row r="7955" spans="1:14" x14ac:dyDescent="0.15">
      <c r="A7955" s="163" t="s">
        <v>617</v>
      </c>
      <c r="B7955" s="164">
        <v>10428</v>
      </c>
      <c r="C7955" s="163" t="s">
        <v>12</v>
      </c>
      <c r="D7955" s="164">
        <v>1</v>
      </c>
      <c r="E7955" s="7">
        <v>379</v>
      </c>
      <c r="F7955" s="7">
        <v>0</v>
      </c>
      <c r="G7955" s="7">
        <v>0</v>
      </c>
      <c r="H7955" s="7">
        <v>0</v>
      </c>
      <c r="I7955" s="7">
        <v>379</v>
      </c>
      <c r="J7955" s="7">
        <v>0</v>
      </c>
      <c r="K7955" s="7">
        <v>379</v>
      </c>
      <c r="L7955" s="164">
        <v>1</v>
      </c>
      <c r="M7955" s="16">
        <v>0</v>
      </c>
      <c r="N7955" s="13">
        <v>46260</v>
      </c>
    </row>
    <row r="7956" spans="1:14" x14ac:dyDescent="0.15">
      <c r="A7956" s="163" t="s">
        <v>739</v>
      </c>
      <c r="B7956" s="164">
        <v>10653</v>
      </c>
      <c r="C7956" s="163" t="s">
        <v>4</v>
      </c>
      <c r="D7956" s="164">
        <v>1</v>
      </c>
      <c r="E7956" s="7">
        <v>275</v>
      </c>
      <c r="F7956" s="7">
        <v>0</v>
      </c>
      <c r="G7956" s="7">
        <v>0</v>
      </c>
      <c r="H7956" s="7">
        <v>36.01</v>
      </c>
      <c r="I7956" s="7">
        <v>238.99</v>
      </c>
      <c r="J7956" s="7">
        <v>0</v>
      </c>
      <c r="K7956" s="7">
        <v>238.99</v>
      </c>
      <c r="L7956" s="164">
        <v>1</v>
      </c>
      <c r="M7956" s="16">
        <v>0</v>
      </c>
      <c r="N7956" s="13">
        <v>46260</v>
      </c>
    </row>
    <row r="7957" spans="1:14" x14ac:dyDescent="0.15">
      <c r="A7957" s="163" t="s">
        <v>565</v>
      </c>
      <c r="B7957" s="164">
        <v>10403</v>
      </c>
      <c r="C7957" s="163" t="s">
        <v>35</v>
      </c>
      <c r="D7957" s="164">
        <v>1</v>
      </c>
      <c r="E7957" s="7">
        <v>345</v>
      </c>
      <c r="F7957" s="7">
        <v>0</v>
      </c>
      <c r="G7957" s="7">
        <v>0</v>
      </c>
      <c r="H7957" s="7">
        <v>18.11</v>
      </c>
      <c r="I7957" s="7">
        <v>326.89</v>
      </c>
      <c r="J7957" s="7">
        <v>0</v>
      </c>
      <c r="K7957" s="7">
        <v>326.89</v>
      </c>
      <c r="L7957" s="164">
        <v>1</v>
      </c>
      <c r="M7957" s="16">
        <v>0</v>
      </c>
      <c r="N7957" s="13">
        <v>46260</v>
      </c>
    </row>
    <row r="7958" spans="1:14" x14ac:dyDescent="0.15">
      <c r="A7958" s="163" t="s">
        <v>433</v>
      </c>
      <c r="B7958" s="164">
        <v>10405</v>
      </c>
      <c r="C7958" s="163" t="s">
        <v>399</v>
      </c>
      <c r="D7958" s="164">
        <v>2</v>
      </c>
      <c r="E7958" s="7">
        <v>0</v>
      </c>
      <c r="F7958" s="7">
        <v>0</v>
      </c>
      <c r="G7958" s="7">
        <v>0</v>
      </c>
      <c r="H7958" s="7">
        <v>0</v>
      </c>
      <c r="I7958" s="7">
        <v>0</v>
      </c>
      <c r="J7958" s="7">
        <v>0</v>
      </c>
      <c r="K7958" s="7">
        <v>0</v>
      </c>
      <c r="L7958" s="164">
        <v>0</v>
      </c>
      <c r="M7958" s="16">
        <v>0</v>
      </c>
      <c r="N7958" s="13">
        <v>46260</v>
      </c>
    </row>
    <row r="7959" spans="1:14" x14ac:dyDescent="0.15">
      <c r="A7959" s="163" t="s">
        <v>873</v>
      </c>
      <c r="B7959" s="164">
        <v>1064111111</v>
      </c>
      <c r="C7959" s="163" t="s">
        <v>399</v>
      </c>
      <c r="D7959" s="164">
        <v>1</v>
      </c>
      <c r="E7959" s="7">
        <v>0</v>
      </c>
      <c r="F7959" s="7">
        <v>0</v>
      </c>
      <c r="G7959" s="7">
        <v>0</v>
      </c>
      <c r="H7959" s="7">
        <v>0</v>
      </c>
      <c r="I7959" s="7">
        <v>0</v>
      </c>
      <c r="J7959" s="7">
        <v>0</v>
      </c>
      <c r="K7959" s="7">
        <v>0</v>
      </c>
      <c r="L7959" s="164">
        <v>0</v>
      </c>
      <c r="M7959" s="16">
        <v>0</v>
      </c>
      <c r="N7959" s="13">
        <v>46260</v>
      </c>
    </row>
    <row r="7960" spans="1:14" x14ac:dyDescent="0.15">
      <c r="A7960" s="163" t="s">
        <v>105</v>
      </c>
      <c r="B7960" s="164">
        <v>10875</v>
      </c>
      <c r="C7960" s="163" t="s">
        <v>948</v>
      </c>
      <c r="D7960" s="164">
        <v>1</v>
      </c>
      <c r="E7960" s="7">
        <v>289</v>
      </c>
      <c r="F7960" s="7">
        <v>0</v>
      </c>
      <c r="G7960" s="7">
        <v>0</v>
      </c>
      <c r="H7960" s="7">
        <v>0</v>
      </c>
      <c r="I7960" s="7">
        <v>289</v>
      </c>
      <c r="J7960" s="7">
        <v>0</v>
      </c>
      <c r="K7960" s="7">
        <v>289</v>
      </c>
      <c r="L7960" s="164">
        <v>1</v>
      </c>
      <c r="M7960" s="16">
        <v>0</v>
      </c>
      <c r="N7960" s="13">
        <v>46260</v>
      </c>
    </row>
    <row r="7961" spans="1:14" x14ac:dyDescent="0.15">
      <c r="A7961" s="163" t="s">
        <v>501</v>
      </c>
      <c r="B7961" s="164">
        <v>10450</v>
      </c>
      <c r="C7961" s="163" t="s">
        <v>38</v>
      </c>
      <c r="D7961" s="164">
        <v>1</v>
      </c>
      <c r="E7961" s="7">
        <v>470</v>
      </c>
      <c r="F7961" s="7">
        <v>0</v>
      </c>
      <c r="G7961" s="7">
        <v>0</v>
      </c>
      <c r="H7961" s="7">
        <v>0</v>
      </c>
      <c r="I7961" s="7">
        <v>470</v>
      </c>
      <c r="J7961" s="7">
        <v>0</v>
      </c>
      <c r="K7961" s="7">
        <v>470</v>
      </c>
      <c r="L7961" s="164">
        <v>1</v>
      </c>
      <c r="M7961" s="16">
        <v>0</v>
      </c>
      <c r="N7961" s="13">
        <v>46261</v>
      </c>
    </row>
    <row r="7962" spans="1:14" x14ac:dyDescent="0.15">
      <c r="A7962" s="163" t="s">
        <v>957</v>
      </c>
      <c r="B7962" s="164">
        <v>10494</v>
      </c>
      <c r="C7962" s="163" t="s">
        <v>38</v>
      </c>
      <c r="D7962" s="164">
        <v>1</v>
      </c>
      <c r="E7962" s="7">
        <v>38</v>
      </c>
      <c r="F7962" s="7">
        <v>0</v>
      </c>
      <c r="G7962" s="7">
        <v>0</v>
      </c>
      <c r="H7962" s="7">
        <v>0</v>
      </c>
      <c r="I7962" s="7">
        <v>38</v>
      </c>
      <c r="J7962" s="7">
        <v>0</v>
      </c>
      <c r="K7962" s="7">
        <v>38</v>
      </c>
      <c r="L7962" s="164">
        <v>1</v>
      </c>
      <c r="M7962" s="16">
        <v>0</v>
      </c>
      <c r="N7962" s="13">
        <v>46261</v>
      </c>
    </row>
    <row r="7963" spans="1:14" x14ac:dyDescent="0.15">
      <c r="A7963" s="163" t="s">
        <v>478</v>
      </c>
      <c r="B7963" s="164">
        <v>10461</v>
      </c>
      <c r="C7963" s="163" t="s">
        <v>38</v>
      </c>
      <c r="D7963" s="164">
        <v>1</v>
      </c>
      <c r="E7963" s="7">
        <v>295</v>
      </c>
      <c r="F7963" s="7">
        <v>0</v>
      </c>
      <c r="G7963" s="7">
        <v>0</v>
      </c>
      <c r="H7963" s="7">
        <v>0</v>
      </c>
      <c r="I7963" s="7">
        <v>295</v>
      </c>
      <c r="J7963" s="7">
        <v>0</v>
      </c>
      <c r="K7963" s="7">
        <v>295</v>
      </c>
      <c r="L7963" s="164">
        <v>1</v>
      </c>
      <c r="M7963" s="16">
        <v>0</v>
      </c>
      <c r="N7963" s="13">
        <v>46261</v>
      </c>
    </row>
    <row r="7964" spans="1:14" x14ac:dyDescent="0.15">
      <c r="A7964" s="163" t="s">
        <v>537</v>
      </c>
      <c r="B7964" s="164">
        <v>10397</v>
      </c>
      <c r="C7964" s="163" t="s">
        <v>32</v>
      </c>
      <c r="D7964" s="164">
        <v>1</v>
      </c>
      <c r="E7964" s="7">
        <v>575</v>
      </c>
      <c r="F7964" s="7">
        <v>0</v>
      </c>
      <c r="G7964" s="7">
        <v>0</v>
      </c>
      <c r="H7964" s="7">
        <v>0</v>
      </c>
      <c r="I7964" s="7">
        <v>575</v>
      </c>
      <c r="J7964" s="7">
        <v>0</v>
      </c>
      <c r="K7964" s="7">
        <v>575</v>
      </c>
      <c r="L7964" s="164">
        <v>1</v>
      </c>
      <c r="M7964" s="16">
        <v>0</v>
      </c>
      <c r="N7964" s="13">
        <v>46261</v>
      </c>
    </row>
    <row r="7965" spans="1:14" x14ac:dyDescent="0.15">
      <c r="A7965" s="163" t="s">
        <v>515</v>
      </c>
      <c r="B7965" s="164">
        <v>10039</v>
      </c>
      <c r="C7965" s="163" t="s">
        <v>516</v>
      </c>
      <c r="D7965" s="164">
        <v>1</v>
      </c>
      <c r="E7965" s="7">
        <v>75</v>
      </c>
      <c r="F7965" s="7">
        <v>0</v>
      </c>
      <c r="G7965" s="7">
        <v>0</v>
      </c>
      <c r="H7965" s="7">
        <v>0</v>
      </c>
      <c r="I7965" s="7">
        <v>75</v>
      </c>
      <c r="J7965" s="7">
        <v>0</v>
      </c>
      <c r="K7965" s="7">
        <v>75</v>
      </c>
      <c r="L7965" s="164">
        <v>1</v>
      </c>
      <c r="M7965" s="16">
        <v>0</v>
      </c>
      <c r="N7965" s="13">
        <v>46261</v>
      </c>
    </row>
    <row r="7966" spans="1:14" x14ac:dyDescent="0.15">
      <c r="A7966" s="163" t="s">
        <v>601</v>
      </c>
      <c r="B7966" s="164">
        <v>10167</v>
      </c>
      <c r="C7966" s="163" t="s">
        <v>519</v>
      </c>
      <c r="D7966" s="164">
        <v>2</v>
      </c>
      <c r="E7966" s="7">
        <v>700</v>
      </c>
      <c r="F7966" s="7">
        <v>0</v>
      </c>
      <c r="G7966" s="7">
        <v>0</v>
      </c>
      <c r="H7966" s="7">
        <v>31.76</v>
      </c>
      <c r="I7966" s="7">
        <v>668.24</v>
      </c>
      <c r="J7966" s="7">
        <v>0</v>
      </c>
      <c r="K7966" s="7">
        <v>668.24</v>
      </c>
      <c r="L7966" s="164">
        <v>1</v>
      </c>
      <c r="M7966" s="16">
        <v>0</v>
      </c>
      <c r="N7966" s="13">
        <v>46261</v>
      </c>
    </row>
    <row r="7967" spans="1:14" x14ac:dyDescent="0.15">
      <c r="A7967" s="163" t="s">
        <v>559</v>
      </c>
      <c r="B7967" s="164">
        <v>10168</v>
      </c>
      <c r="C7967" s="163" t="s">
        <v>519</v>
      </c>
      <c r="D7967" s="164">
        <v>1</v>
      </c>
      <c r="E7967" s="7">
        <v>385</v>
      </c>
      <c r="F7967" s="7">
        <v>0</v>
      </c>
      <c r="G7967" s="7">
        <v>0</v>
      </c>
      <c r="H7967" s="7">
        <v>0</v>
      </c>
      <c r="I7967" s="7">
        <v>385</v>
      </c>
      <c r="J7967" s="7">
        <v>0</v>
      </c>
      <c r="K7967" s="7">
        <v>385</v>
      </c>
      <c r="L7967" s="164">
        <v>1</v>
      </c>
      <c r="M7967" s="16">
        <v>0</v>
      </c>
      <c r="N7967" s="13">
        <v>46261</v>
      </c>
    </row>
    <row r="7968" spans="1:14" x14ac:dyDescent="0.15">
      <c r="A7968" s="163" t="s">
        <v>737</v>
      </c>
      <c r="B7968" s="164">
        <v>10071</v>
      </c>
      <c r="C7968" s="163" t="s">
        <v>481</v>
      </c>
      <c r="D7968" s="164">
        <v>1</v>
      </c>
      <c r="E7968" s="7">
        <v>355</v>
      </c>
      <c r="F7968" s="7">
        <v>0</v>
      </c>
      <c r="G7968" s="7">
        <v>0</v>
      </c>
      <c r="H7968" s="7">
        <v>0</v>
      </c>
      <c r="I7968" s="7">
        <v>355</v>
      </c>
      <c r="J7968" s="7">
        <v>0</v>
      </c>
      <c r="K7968" s="7">
        <v>355</v>
      </c>
      <c r="L7968" s="164">
        <v>1</v>
      </c>
      <c r="M7968" s="16">
        <v>0</v>
      </c>
      <c r="N7968" s="13">
        <v>46261</v>
      </c>
    </row>
    <row r="7969" spans="1:14" x14ac:dyDescent="0.15">
      <c r="A7969" s="163" t="s">
        <v>480</v>
      </c>
      <c r="B7969" s="164">
        <v>10225</v>
      </c>
      <c r="C7969" s="163" t="s">
        <v>481</v>
      </c>
      <c r="D7969" s="164">
        <v>1</v>
      </c>
      <c r="E7969" s="7">
        <v>265</v>
      </c>
      <c r="F7969" s="7">
        <v>0</v>
      </c>
      <c r="G7969" s="7">
        <v>0</v>
      </c>
      <c r="H7969" s="7">
        <v>25.59</v>
      </c>
      <c r="I7969" s="7">
        <v>239.41</v>
      </c>
      <c r="J7969" s="7">
        <v>0</v>
      </c>
      <c r="K7969" s="7">
        <v>239.41</v>
      </c>
      <c r="L7969" s="164">
        <v>1</v>
      </c>
      <c r="M7969" s="16">
        <v>0</v>
      </c>
      <c r="N7969" s="13">
        <v>46261</v>
      </c>
    </row>
    <row r="7970" spans="1:14" x14ac:dyDescent="0.15">
      <c r="A7970" s="163" t="s">
        <v>946</v>
      </c>
      <c r="B7970" s="164">
        <v>10067</v>
      </c>
      <c r="C7970" s="163" t="s">
        <v>481</v>
      </c>
      <c r="D7970" s="164">
        <v>1</v>
      </c>
      <c r="E7970" s="7">
        <v>275</v>
      </c>
      <c r="F7970" s="7">
        <v>0</v>
      </c>
      <c r="G7970" s="7">
        <v>0</v>
      </c>
      <c r="H7970" s="7">
        <v>12.47</v>
      </c>
      <c r="I7970" s="7">
        <v>262.52999999999997</v>
      </c>
      <c r="J7970" s="7">
        <v>0</v>
      </c>
      <c r="K7970" s="7">
        <v>262.52999999999997</v>
      </c>
      <c r="L7970" s="164">
        <v>1</v>
      </c>
      <c r="M7970" s="16">
        <v>0</v>
      </c>
      <c r="N7970" s="13">
        <v>46261</v>
      </c>
    </row>
    <row r="7971" spans="1:14" x14ac:dyDescent="0.15">
      <c r="A7971" s="163" t="s">
        <v>538</v>
      </c>
      <c r="B7971" s="164">
        <v>10645</v>
      </c>
      <c r="C7971" s="163" t="s">
        <v>519</v>
      </c>
      <c r="D7971" s="164">
        <v>2</v>
      </c>
      <c r="E7971" s="7">
        <v>700</v>
      </c>
      <c r="F7971" s="7">
        <v>0</v>
      </c>
      <c r="G7971" s="7">
        <v>0</v>
      </c>
      <c r="H7971" s="7">
        <v>0</v>
      </c>
      <c r="I7971" s="7">
        <v>700</v>
      </c>
      <c r="J7971" s="7">
        <v>0</v>
      </c>
      <c r="K7971" s="7">
        <v>700</v>
      </c>
      <c r="L7971" s="164">
        <v>1</v>
      </c>
      <c r="M7971" s="16">
        <v>0</v>
      </c>
      <c r="N7971" s="13">
        <v>46261</v>
      </c>
    </row>
    <row r="7972" spans="1:14" x14ac:dyDescent="0.15">
      <c r="A7972" s="163" t="s">
        <v>518</v>
      </c>
      <c r="B7972" s="164">
        <v>10145</v>
      </c>
      <c r="C7972" s="163" t="s">
        <v>519</v>
      </c>
      <c r="D7972" s="164">
        <v>1</v>
      </c>
      <c r="E7972" s="7">
        <v>385</v>
      </c>
      <c r="F7972" s="7">
        <v>0</v>
      </c>
      <c r="G7972" s="7">
        <v>0</v>
      </c>
      <c r="H7972" s="7">
        <v>0</v>
      </c>
      <c r="I7972" s="7">
        <v>385</v>
      </c>
      <c r="J7972" s="7">
        <v>0</v>
      </c>
      <c r="K7972" s="7">
        <v>385</v>
      </c>
      <c r="L7972" s="164">
        <v>1</v>
      </c>
      <c r="M7972" s="16">
        <v>0</v>
      </c>
      <c r="N7972" s="13">
        <v>46261</v>
      </c>
    </row>
    <row r="7973" spans="1:14" x14ac:dyDescent="0.15">
      <c r="A7973" s="163" t="s">
        <v>503</v>
      </c>
      <c r="B7973" s="164">
        <v>10044</v>
      </c>
      <c r="C7973" s="163" t="s">
        <v>481</v>
      </c>
      <c r="D7973" s="164">
        <v>1</v>
      </c>
      <c r="E7973" s="7">
        <v>275</v>
      </c>
      <c r="F7973" s="7">
        <v>0</v>
      </c>
      <c r="G7973" s="7">
        <v>0</v>
      </c>
      <c r="H7973" s="7">
        <v>0</v>
      </c>
      <c r="I7973" s="7">
        <v>275</v>
      </c>
      <c r="J7973" s="7">
        <v>0</v>
      </c>
      <c r="K7973" s="7">
        <v>275</v>
      </c>
      <c r="L7973" s="164">
        <v>1</v>
      </c>
      <c r="M7973" s="16">
        <v>0</v>
      </c>
      <c r="N7973" s="13">
        <v>46261</v>
      </c>
    </row>
    <row r="7974" spans="1:14" x14ac:dyDescent="0.15">
      <c r="A7974" s="163" t="s">
        <v>958</v>
      </c>
      <c r="B7974" s="164">
        <v>10127</v>
      </c>
      <c r="C7974" s="163" t="s">
        <v>483</v>
      </c>
      <c r="D7974" s="164">
        <v>1</v>
      </c>
      <c r="E7974" s="7">
        <v>355</v>
      </c>
      <c r="F7974" s="7">
        <v>0</v>
      </c>
      <c r="G7974" s="7">
        <v>0</v>
      </c>
      <c r="H7974" s="7">
        <v>0</v>
      </c>
      <c r="I7974" s="7">
        <v>355</v>
      </c>
      <c r="J7974" s="7">
        <v>0</v>
      </c>
      <c r="K7974" s="7">
        <v>355</v>
      </c>
      <c r="L7974" s="164">
        <v>1</v>
      </c>
      <c r="M7974" s="16">
        <v>0</v>
      </c>
      <c r="N7974" s="13">
        <v>46261</v>
      </c>
    </row>
    <row r="7975" spans="1:14" x14ac:dyDescent="0.15">
      <c r="A7975" s="163" t="s">
        <v>539</v>
      </c>
      <c r="B7975" s="164">
        <v>10130</v>
      </c>
      <c r="C7975" s="163" t="s">
        <v>483</v>
      </c>
      <c r="D7975" s="164">
        <v>1</v>
      </c>
      <c r="E7975" s="7">
        <v>385</v>
      </c>
      <c r="F7975" s="7">
        <v>0</v>
      </c>
      <c r="G7975" s="7">
        <v>0</v>
      </c>
      <c r="H7975" s="7">
        <v>0</v>
      </c>
      <c r="I7975" s="7">
        <v>385</v>
      </c>
      <c r="J7975" s="7">
        <v>0</v>
      </c>
      <c r="K7975" s="7">
        <v>385</v>
      </c>
      <c r="L7975" s="164">
        <v>1</v>
      </c>
      <c r="M7975" s="16">
        <v>0</v>
      </c>
      <c r="N7975" s="13">
        <v>46261</v>
      </c>
    </row>
    <row r="7976" spans="1:14" x14ac:dyDescent="0.15">
      <c r="A7976" s="163" t="s">
        <v>738</v>
      </c>
      <c r="B7976" s="164">
        <v>10073</v>
      </c>
      <c r="C7976" s="163" t="s">
        <v>541</v>
      </c>
      <c r="D7976" s="164">
        <v>1</v>
      </c>
      <c r="E7976" s="7">
        <v>350</v>
      </c>
      <c r="F7976" s="7">
        <v>0</v>
      </c>
      <c r="G7976" s="7">
        <v>0</v>
      </c>
      <c r="H7976" s="7">
        <v>33.79</v>
      </c>
      <c r="I7976" s="7">
        <v>316.20999999999998</v>
      </c>
      <c r="J7976" s="7">
        <v>0</v>
      </c>
      <c r="K7976" s="7">
        <v>316.20999999999998</v>
      </c>
      <c r="L7976" s="164">
        <v>1</v>
      </c>
      <c r="M7976" s="16">
        <v>0</v>
      </c>
      <c r="N7976" s="13">
        <v>46261</v>
      </c>
    </row>
    <row r="7977" spans="1:14" x14ac:dyDescent="0.15">
      <c r="A7977" s="163" t="s">
        <v>521</v>
      </c>
      <c r="B7977" s="164">
        <v>10095</v>
      </c>
      <c r="C7977" s="163" t="s">
        <v>483</v>
      </c>
      <c r="D7977" s="164">
        <v>1</v>
      </c>
      <c r="E7977" s="7">
        <v>270</v>
      </c>
      <c r="F7977" s="7">
        <v>0</v>
      </c>
      <c r="G7977" s="7">
        <v>0</v>
      </c>
      <c r="H7977" s="7">
        <v>0</v>
      </c>
      <c r="I7977" s="7">
        <v>270</v>
      </c>
      <c r="J7977" s="7">
        <v>0</v>
      </c>
      <c r="K7977" s="7">
        <v>270</v>
      </c>
      <c r="L7977" s="164">
        <v>1</v>
      </c>
      <c r="M7977" s="16">
        <v>0</v>
      </c>
      <c r="N7977" s="13">
        <v>46261</v>
      </c>
    </row>
    <row r="7978" spans="1:14" x14ac:dyDescent="0.15">
      <c r="A7978" s="163" t="s">
        <v>578</v>
      </c>
      <c r="B7978" s="164">
        <v>10057</v>
      </c>
      <c r="C7978" s="163" t="s">
        <v>481</v>
      </c>
      <c r="D7978" s="164">
        <v>1</v>
      </c>
      <c r="E7978" s="7">
        <v>355</v>
      </c>
      <c r="F7978" s="7">
        <v>0</v>
      </c>
      <c r="G7978" s="7">
        <v>0</v>
      </c>
      <c r="H7978" s="7">
        <v>0</v>
      </c>
      <c r="I7978" s="7">
        <v>355</v>
      </c>
      <c r="J7978" s="7">
        <v>0</v>
      </c>
      <c r="K7978" s="7">
        <v>355</v>
      </c>
      <c r="L7978" s="164">
        <v>1</v>
      </c>
      <c r="M7978" s="16">
        <v>0</v>
      </c>
      <c r="N7978" s="13">
        <v>46261</v>
      </c>
    </row>
    <row r="7979" spans="1:14" x14ac:dyDescent="0.15">
      <c r="A7979" s="163" t="s">
        <v>486</v>
      </c>
      <c r="B7979" s="164">
        <v>10075</v>
      </c>
      <c r="C7979" s="163" t="s">
        <v>481</v>
      </c>
      <c r="D7979" s="164">
        <v>1</v>
      </c>
      <c r="E7979" s="7">
        <v>275</v>
      </c>
      <c r="F7979" s="7">
        <v>0</v>
      </c>
      <c r="G7979" s="7">
        <v>0</v>
      </c>
      <c r="H7979" s="7">
        <v>0</v>
      </c>
      <c r="I7979" s="7">
        <v>275</v>
      </c>
      <c r="J7979" s="7">
        <v>0</v>
      </c>
      <c r="K7979" s="7">
        <v>275</v>
      </c>
      <c r="L7979" s="164">
        <v>1</v>
      </c>
      <c r="M7979" s="16">
        <v>0</v>
      </c>
      <c r="N7979" s="13">
        <v>46261</v>
      </c>
    </row>
    <row r="7980" spans="1:14" x14ac:dyDescent="0.15">
      <c r="A7980" s="163" t="s">
        <v>799</v>
      </c>
      <c r="B7980" s="164">
        <v>10444</v>
      </c>
      <c r="C7980" s="163" t="s">
        <v>99</v>
      </c>
      <c r="D7980" s="164">
        <v>1</v>
      </c>
      <c r="E7980" s="7">
        <v>75</v>
      </c>
      <c r="F7980" s="7">
        <v>0</v>
      </c>
      <c r="G7980" s="7">
        <v>0</v>
      </c>
      <c r="H7980" s="7">
        <v>3.4</v>
      </c>
      <c r="I7980" s="7">
        <v>71.599999999999994</v>
      </c>
      <c r="J7980" s="7">
        <v>0</v>
      </c>
      <c r="K7980" s="7">
        <v>71.599999999999994</v>
      </c>
      <c r="L7980" s="164">
        <v>1</v>
      </c>
      <c r="M7980" s="16">
        <v>0</v>
      </c>
      <c r="N7980" s="13">
        <v>46261</v>
      </c>
    </row>
    <row r="7981" spans="1:14" x14ac:dyDescent="0.15">
      <c r="A7981" s="163" t="s">
        <v>487</v>
      </c>
      <c r="B7981" s="164">
        <v>10442</v>
      </c>
      <c r="C7981" s="163" t="s">
        <v>99</v>
      </c>
      <c r="D7981" s="164">
        <v>2</v>
      </c>
      <c r="E7981" s="7">
        <v>176</v>
      </c>
      <c r="F7981" s="7">
        <v>0</v>
      </c>
      <c r="G7981" s="7">
        <v>0</v>
      </c>
      <c r="H7981" s="7">
        <v>0</v>
      </c>
      <c r="I7981" s="7">
        <v>176</v>
      </c>
      <c r="J7981" s="7">
        <v>0</v>
      </c>
      <c r="K7981" s="7">
        <v>176</v>
      </c>
      <c r="L7981" s="164">
        <v>1</v>
      </c>
      <c r="M7981" s="16">
        <v>0</v>
      </c>
      <c r="N7981" s="13">
        <v>46261</v>
      </c>
    </row>
    <row r="7982" spans="1:14" x14ac:dyDescent="0.15">
      <c r="A7982" s="163" t="s">
        <v>751</v>
      </c>
      <c r="B7982" s="164">
        <v>10439</v>
      </c>
      <c r="C7982" s="163" t="s">
        <v>99</v>
      </c>
      <c r="D7982" s="164">
        <v>2</v>
      </c>
      <c r="E7982" s="7">
        <v>238</v>
      </c>
      <c r="F7982" s="7">
        <v>0</v>
      </c>
      <c r="G7982" s="7">
        <v>0</v>
      </c>
      <c r="H7982" s="7">
        <v>10.8</v>
      </c>
      <c r="I7982" s="7">
        <v>227.2</v>
      </c>
      <c r="J7982" s="7">
        <v>0</v>
      </c>
      <c r="K7982" s="7">
        <v>227.2</v>
      </c>
      <c r="L7982" s="164">
        <v>1</v>
      </c>
      <c r="M7982" s="16">
        <v>0</v>
      </c>
      <c r="N7982" s="13">
        <v>46261</v>
      </c>
    </row>
    <row r="7983" spans="1:14" x14ac:dyDescent="0.15">
      <c r="A7983" s="163" t="s">
        <v>489</v>
      </c>
      <c r="B7983" s="164">
        <v>10445</v>
      </c>
      <c r="C7983" s="163" t="s">
        <v>99</v>
      </c>
      <c r="D7983" s="164">
        <v>2</v>
      </c>
      <c r="E7983" s="7">
        <v>420</v>
      </c>
      <c r="F7983" s="7">
        <v>0</v>
      </c>
      <c r="G7983" s="7">
        <v>0</v>
      </c>
      <c r="H7983" s="7">
        <v>0</v>
      </c>
      <c r="I7983" s="7">
        <v>420</v>
      </c>
      <c r="J7983" s="7">
        <v>0</v>
      </c>
      <c r="K7983" s="7">
        <v>420</v>
      </c>
      <c r="L7983" s="164">
        <v>1</v>
      </c>
      <c r="M7983" s="16">
        <v>0</v>
      </c>
      <c r="N7983" s="13">
        <v>46261</v>
      </c>
    </row>
    <row r="7984" spans="1:14" x14ac:dyDescent="0.15">
      <c r="A7984" s="163" t="s">
        <v>542</v>
      </c>
      <c r="B7984" s="164">
        <v>10436</v>
      </c>
      <c r="C7984" s="163" t="s">
        <v>99</v>
      </c>
      <c r="D7984" s="164">
        <v>1</v>
      </c>
      <c r="E7984" s="7">
        <v>45</v>
      </c>
      <c r="F7984" s="7">
        <v>0</v>
      </c>
      <c r="G7984" s="7">
        <v>0</v>
      </c>
      <c r="H7984" s="7">
        <v>0</v>
      </c>
      <c r="I7984" s="7">
        <v>45</v>
      </c>
      <c r="J7984" s="7">
        <v>0</v>
      </c>
      <c r="K7984" s="7">
        <v>45</v>
      </c>
      <c r="L7984" s="164">
        <v>1</v>
      </c>
      <c r="M7984" s="16">
        <v>0</v>
      </c>
      <c r="N7984" s="13">
        <v>46261</v>
      </c>
    </row>
    <row r="7985" spans="1:14" x14ac:dyDescent="0.15">
      <c r="A7985" s="163" t="s">
        <v>551</v>
      </c>
      <c r="B7985" s="164">
        <v>10437</v>
      </c>
      <c r="C7985" s="163" t="s">
        <v>99</v>
      </c>
      <c r="D7985" s="164">
        <v>2</v>
      </c>
      <c r="E7985" s="7">
        <v>220</v>
      </c>
      <c r="F7985" s="7">
        <v>0</v>
      </c>
      <c r="G7985" s="7">
        <v>0</v>
      </c>
      <c r="H7985" s="7">
        <v>10.62</v>
      </c>
      <c r="I7985" s="7">
        <v>209.38</v>
      </c>
      <c r="J7985" s="7">
        <v>0</v>
      </c>
      <c r="K7985" s="7">
        <v>209.38</v>
      </c>
      <c r="L7985" s="164">
        <v>1</v>
      </c>
      <c r="M7985" s="16">
        <v>0</v>
      </c>
      <c r="N7985" s="13">
        <v>46261</v>
      </c>
    </row>
    <row r="7986" spans="1:14" x14ac:dyDescent="0.15">
      <c r="A7986" s="163" t="s">
        <v>492</v>
      </c>
      <c r="B7986" s="164">
        <v>10216</v>
      </c>
      <c r="C7986" s="163" t="s">
        <v>491</v>
      </c>
      <c r="D7986" s="164">
        <v>1</v>
      </c>
      <c r="E7986" s="7">
        <v>280</v>
      </c>
      <c r="F7986" s="7">
        <v>0</v>
      </c>
      <c r="G7986" s="7">
        <v>0</v>
      </c>
      <c r="H7986" s="7">
        <v>0</v>
      </c>
      <c r="I7986" s="7">
        <v>280</v>
      </c>
      <c r="J7986" s="7">
        <v>0</v>
      </c>
      <c r="K7986" s="7">
        <v>280</v>
      </c>
      <c r="L7986" s="164">
        <v>1</v>
      </c>
      <c r="M7986" s="16">
        <v>0</v>
      </c>
      <c r="N7986" s="13">
        <v>46261</v>
      </c>
    </row>
    <row r="7987" spans="1:14" x14ac:dyDescent="0.15">
      <c r="A7987" s="163" t="s">
        <v>493</v>
      </c>
      <c r="B7987" s="164">
        <v>10264</v>
      </c>
      <c r="C7987" s="163" t="s">
        <v>9</v>
      </c>
      <c r="D7987" s="164">
        <v>2</v>
      </c>
      <c r="E7987" s="7">
        <v>380</v>
      </c>
      <c r="F7987" s="7">
        <v>0</v>
      </c>
      <c r="G7987" s="7">
        <v>0</v>
      </c>
      <c r="H7987" s="7">
        <v>0</v>
      </c>
      <c r="I7987" s="7">
        <v>380</v>
      </c>
      <c r="J7987" s="7">
        <v>0</v>
      </c>
      <c r="K7987" s="7">
        <v>380</v>
      </c>
      <c r="L7987" s="164">
        <v>1</v>
      </c>
      <c r="M7987" s="16">
        <v>0</v>
      </c>
      <c r="N7987" s="13">
        <v>46261</v>
      </c>
    </row>
    <row r="7988" spans="1:14" x14ac:dyDescent="0.15">
      <c r="A7988" s="163" t="s">
        <v>587</v>
      </c>
      <c r="B7988" s="164">
        <v>10381</v>
      </c>
      <c r="C7988" s="163" t="s">
        <v>9</v>
      </c>
      <c r="D7988" s="164">
        <v>1</v>
      </c>
      <c r="E7988" s="7">
        <v>225</v>
      </c>
      <c r="F7988" s="7">
        <v>0</v>
      </c>
      <c r="G7988" s="7">
        <v>0</v>
      </c>
      <c r="H7988" s="7">
        <v>0</v>
      </c>
      <c r="I7988" s="7">
        <v>225</v>
      </c>
      <c r="J7988" s="7">
        <v>0</v>
      </c>
      <c r="K7988" s="7">
        <v>225</v>
      </c>
      <c r="L7988" s="164">
        <v>1</v>
      </c>
      <c r="M7988" s="16">
        <v>0</v>
      </c>
      <c r="N7988" s="13">
        <v>46261</v>
      </c>
    </row>
    <row r="7989" spans="1:14" x14ac:dyDescent="0.15">
      <c r="A7989" s="163" t="s">
        <v>588</v>
      </c>
      <c r="B7989" s="164">
        <v>10371</v>
      </c>
      <c r="C7989" s="163" t="s">
        <v>9</v>
      </c>
      <c r="D7989" s="164">
        <v>1</v>
      </c>
      <c r="E7989" s="7">
        <v>275</v>
      </c>
      <c r="F7989" s="7">
        <v>0</v>
      </c>
      <c r="G7989" s="7">
        <v>0</v>
      </c>
      <c r="H7989" s="7">
        <v>0</v>
      </c>
      <c r="I7989" s="7">
        <v>275</v>
      </c>
      <c r="J7989" s="7">
        <v>0</v>
      </c>
      <c r="K7989" s="7">
        <v>275</v>
      </c>
      <c r="L7989" s="164">
        <v>1</v>
      </c>
      <c r="M7989" s="16">
        <v>0</v>
      </c>
      <c r="N7989" s="13">
        <v>46261</v>
      </c>
    </row>
    <row r="7990" spans="1:14" x14ac:dyDescent="0.15">
      <c r="A7990" s="163" t="s">
        <v>681</v>
      </c>
      <c r="B7990" s="164">
        <v>10234</v>
      </c>
      <c r="C7990" s="163" t="s">
        <v>9</v>
      </c>
      <c r="D7990" s="164">
        <v>1</v>
      </c>
      <c r="E7990" s="7">
        <v>255</v>
      </c>
      <c r="F7990" s="7">
        <v>0</v>
      </c>
      <c r="G7990" s="7">
        <v>0</v>
      </c>
      <c r="H7990" s="7">
        <v>11.57</v>
      </c>
      <c r="I7990" s="7">
        <v>243.43</v>
      </c>
      <c r="J7990" s="7">
        <v>0</v>
      </c>
      <c r="K7990" s="7">
        <v>243.43</v>
      </c>
      <c r="L7990" s="164">
        <v>1</v>
      </c>
      <c r="M7990" s="16">
        <v>0</v>
      </c>
      <c r="N7990" s="13">
        <v>46261</v>
      </c>
    </row>
    <row r="7991" spans="1:14" x14ac:dyDescent="0.15">
      <c r="A7991" s="163" t="s">
        <v>652</v>
      </c>
      <c r="B7991" s="164">
        <v>10007</v>
      </c>
      <c r="C7991" s="163" t="s">
        <v>9</v>
      </c>
      <c r="D7991" s="164">
        <v>1</v>
      </c>
      <c r="E7991" s="7">
        <v>275</v>
      </c>
      <c r="F7991" s="7">
        <v>0</v>
      </c>
      <c r="G7991" s="7">
        <v>0</v>
      </c>
      <c r="H7991" s="7">
        <v>0</v>
      </c>
      <c r="I7991" s="7">
        <v>275</v>
      </c>
      <c r="J7991" s="7">
        <v>0</v>
      </c>
      <c r="K7991" s="7">
        <v>275</v>
      </c>
      <c r="L7991" s="164">
        <v>1</v>
      </c>
      <c r="M7991" s="16">
        <v>0</v>
      </c>
      <c r="N7991" s="13">
        <v>46261</v>
      </c>
    </row>
    <row r="7992" spans="1:14" x14ac:dyDescent="0.15">
      <c r="A7992" s="163" t="s">
        <v>603</v>
      </c>
      <c r="B7992" s="164">
        <v>10660</v>
      </c>
      <c r="C7992" s="163" t="s">
        <v>9</v>
      </c>
      <c r="D7992" s="164">
        <v>1</v>
      </c>
      <c r="E7992" s="7">
        <v>265</v>
      </c>
      <c r="F7992" s="7">
        <v>0</v>
      </c>
      <c r="G7992" s="7">
        <v>0</v>
      </c>
      <c r="H7992" s="7">
        <v>0</v>
      </c>
      <c r="I7992" s="7">
        <v>265</v>
      </c>
      <c r="J7992" s="7">
        <v>0</v>
      </c>
      <c r="K7992" s="7">
        <v>265</v>
      </c>
      <c r="L7992" s="164">
        <v>1</v>
      </c>
      <c r="M7992" s="16">
        <v>0</v>
      </c>
      <c r="N7992" s="13">
        <v>46261</v>
      </c>
    </row>
    <row r="7993" spans="1:14" x14ac:dyDescent="0.15">
      <c r="A7993" s="163" t="s">
        <v>648</v>
      </c>
      <c r="B7993" s="164">
        <v>10477</v>
      </c>
      <c r="C7993" s="163" t="s">
        <v>77</v>
      </c>
      <c r="D7993" s="164">
        <v>1</v>
      </c>
      <c r="E7993" s="7">
        <v>1245</v>
      </c>
      <c r="F7993" s="7">
        <v>0</v>
      </c>
      <c r="G7993" s="7">
        <v>0</v>
      </c>
      <c r="H7993" s="7">
        <v>32.85</v>
      </c>
      <c r="I7993" s="7">
        <v>1212.1500000000001</v>
      </c>
      <c r="J7993" s="7">
        <v>0</v>
      </c>
      <c r="K7993" s="7">
        <v>1212.1500000000001</v>
      </c>
      <c r="L7993" s="164">
        <v>1</v>
      </c>
      <c r="M7993" s="16">
        <v>0</v>
      </c>
      <c r="N7993" s="13">
        <v>46261</v>
      </c>
    </row>
    <row r="7994" spans="1:14" x14ac:dyDescent="0.15">
      <c r="A7994" s="163" t="s">
        <v>947</v>
      </c>
      <c r="B7994" s="164">
        <v>10923</v>
      </c>
      <c r="C7994" s="163" t="s">
        <v>948</v>
      </c>
      <c r="D7994" s="164">
        <v>1</v>
      </c>
      <c r="E7994" s="7">
        <v>159</v>
      </c>
      <c r="F7994" s="7">
        <v>0</v>
      </c>
      <c r="G7994" s="7">
        <v>0</v>
      </c>
      <c r="H7994" s="7">
        <v>0</v>
      </c>
      <c r="I7994" s="7">
        <v>159</v>
      </c>
      <c r="J7994" s="7">
        <v>0</v>
      </c>
      <c r="K7994" s="7">
        <v>159</v>
      </c>
      <c r="L7994" s="164">
        <v>1</v>
      </c>
      <c r="M7994" s="16">
        <v>0</v>
      </c>
      <c r="N7994" s="13">
        <v>46261</v>
      </c>
    </row>
    <row r="7995" spans="1:14" x14ac:dyDescent="0.15">
      <c r="A7995" s="163" t="s">
        <v>949</v>
      </c>
      <c r="B7995" s="164">
        <v>10633</v>
      </c>
      <c r="C7995" s="163" t="s">
        <v>948</v>
      </c>
      <c r="D7995" s="164">
        <v>4</v>
      </c>
      <c r="E7995" s="7">
        <v>636</v>
      </c>
      <c r="F7995" s="7">
        <v>0</v>
      </c>
      <c r="G7995" s="7">
        <v>0</v>
      </c>
      <c r="H7995" s="7">
        <v>12.58</v>
      </c>
      <c r="I7995" s="7">
        <v>623.41999999999996</v>
      </c>
      <c r="J7995" s="7">
        <v>0</v>
      </c>
      <c r="K7995" s="7">
        <v>623.41999999999996</v>
      </c>
      <c r="L7995" s="164">
        <v>1</v>
      </c>
      <c r="M7995" s="16">
        <v>0</v>
      </c>
      <c r="N7995" s="13">
        <v>46261</v>
      </c>
    </row>
    <row r="7996" spans="1:14" x14ac:dyDescent="0.15">
      <c r="A7996" s="163" t="s">
        <v>950</v>
      </c>
      <c r="B7996" s="164">
        <v>10746</v>
      </c>
      <c r="C7996" s="163" t="s">
        <v>948</v>
      </c>
      <c r="D7996" s="164">
        <v>1</v>
      </c>
      <c r="E7996" s="7">
        <v>209</v>
      </c>
      <c r="F7996" s="7">
        <v>0</v>
      </c>
      <c r="G7996" s="7">
        <v>0</v>
      </c>
      <c r="H7996" s="7">
        <v>0</v>
      </c>
      <c r="I7996" s="7">
        <v>209</v>
      </c>
      <c r="J7996" s="7">
        <v>0</v>
      </c>
      <c r="K7996" s="7">
        <v>209</v>
      </c>
      <c r="L7996" s="164">
        <v>1</v>
      </c>
      <c r="M7996" s="16">
        <v>0</v>
      </c>
      <c r="N7996" s="13">
        <v>46261</v>
      </c>
    </row>
    <row r="7997" spans="1:14" x14ac:dyDescent="0.15">
      <c r="A7997" s="163" t="s">
        <v>953</v>
      </c>
      <c r="B7997" s="164">
        <v>10632</v>
      </c>
      <c r="C7997" s="163" t="s">
        <v>948</v>
      </c>
      <c r="D7997" s="164">
        <v>2</v>
      </c>
      <c r="E7997" s="7">
        <v>318</v>
      </c>
      <c r="F7997" s="7">
        <v>0</v>
      </c>
      <c r="G7997" s="7">
        <v>0</v>
      </c>
      <c r="H7997" s="7">
        <v>8.39</v>
      </c>
      <c r="I7997" s="7">
        <v>309.61</v>
      </c>
      <c r="J7997" s="7">
        <v>0</v>
      </c>
      <c r="K7997" s="7">
        <v>309.61</v>
      </c>
      <c r="L7997" s="164">
        <v>1</v>
      </c>
      <c r="M7997" s="16">
        <v>0</v>
      </c>
      <c r="N7997" s="13">
        <v>46261</v>
      </c>
    </row>
    <row r="7998" spans="1:14" x14ac:dyDescent="0.15">
      <c r="A7998" s="163" t="s">
        <v>510</v>
      </c>
      <c r="B7998" s="164">
        <v>10043</v>
      </c>
      <c r="C7998" s="163" t="s">
        <v>19</v>
      </c>
      <c r="D7998" s="164">
        <v>1</v>
      </c>
      <c r="E7998" s="7">
        <v>310</v>
      </c>
      <c r="F7998" s="7">
        <v>0</v>
      </c>
      <c r="G7998" s="7">
        <v>0</v>
      </c>
      <c r="H7998" s="7">
        <v>8.18</v>
      </c>
      <c r="I7998" s="7">
        <v>301.82</v>
      </c>
      <c r="J7998" s="7">
        <v>0</v>
      </c>
      <c r="K7998" s="7">
        <v>301.82</v>
      </c>
      <c r="L7998" s="164">
        <v>1</v>
      </c>
      <c r="M7998" s="16">
        <v>0</v>
      </c>
      <c r="N7998" s="13">
        <v>46261</v>
      </c>
    </row>
    <row r="7999" spans="1:14" x14ac:dyDescent="0.15">
      <c r="A7999" s="163" t="s">
        <v>497</v>
      </c>
      <c r="B7999" s="164">
        <v>10359</v>
      </c>
      <c r="C7999" s="163" t="s">
        <v>19</v>
      </c>
      <c r="D7999" s="164">
        <v>2</v>
      </c>
      <c r="E7999" s="7">
        <v>770</v>
      </c>
      <c r="F7999" s="7">
        <v>0</v>
      </c>
      <c r="G7999" s="7">
        <v>0</v>
      </c>
      <c r="H7999" s="7">
        <v>0</v>
      </c>
      <c r="I7999" s="7">
        <v>770</v>
      </c>
      <c r="J7999" s="7">
        <v>0</v>
      </c>
      <c r="K7999" s="7">
        <v>770</v>
      </c>
      <c r="L7999" s="164">
        <v>1</v>
      </c>
      <c r="M7999" s="16">
        <v>0</v>
      </c>
      <c r="N7999" s="13">
        <v>46261</v>
      </c>
    </row>
    <row r="8000" spans="1:14" x14ac:dyDescent="0.15">
      <c r="A8000" s="163" t="s">
        <v>498</v>
      </c>
      <c r="B8000" s="164">
        <v>10356</v>
      </c>
      <c r="C8000" s="163" t="s">
        <v>19</v>
      </c>
      <c r="D8000" s="164">
        <v>1</v>
      </c>
      <c r="E8000" s="7">
        <v>360</v>
      </c>
      <c r="F8000" s="7">
        <v>0</v>
      </c>
      <c r="G8000" s="7">
        <v>0</v>
      </c>
      <c r="H8000" s="7">
        <v>0</v>
      </c>
      <c r="I8000" s="7">
        <v>360</v>
      </c>
      <c r="J8000" s="7">
        <v>0</v>
      </c>
      <c r="K8000" s="7">
        <v>360</v>
      </c>
      <c r="L8000" s="164">
        <v>1</v>
      </c>
      <c r="M8000" s="16">
        <v>0</v>
      </c>
      <c r="N8000" s="13">
        <v>46261</v>
      </c>
    </row>
    <row r="8001" spans="1:14" x14ac:dyDescent="0.15">
      <c r="A8001" s="163" t="s">
        <v>105</v>
      </c>
      <c r="B8001" s="164">
        <v>10875</v>
      </c>
      <c r="C8001" s="163" t="s">
        <v>948</v>
      </c>
      <c r="D8001" s="164">
        <v>1</v>
      </c>
      <c r="E8001" s="7">
        <v>289</v>
      </c>
      <c r="F8001" s="7">
        <v>0</v>
      </c>
      <c r="G8001" s="7">
        <v>0</v>
      </c>
      <c r="H8001" s="7">
        <v>0</v>
      </c>
      <c r="I8001" s="7">
        <v>289</v>
      </c>
      <c r="J8001" s="7">
        <v>0</v>
      </c>
      <c r="K8001" s="7">
        <v>289</v>
      </c>
      <c r="L8001" s="164">
        <v>1</v>
      </c>
      <c r="M8001" s="16">
        <v>0</v>
      </c>
      <c r="N8001" s="13">
        <v>46261</v>
      </c>
    </row>
    <row r="8002" spans="1:14" x14ac:dyDescent="0.15">
      <c r="A8002" s="163" t="s">
        <v>1019</v>
      </c>
      <c r="B8002" s="164">
        <v>10004</v>
      </c>
      <c r="C8002" s="163" t="s">
        <v>38</v>
      </c>
      <c r="D8002" s="164">
        <v>1</v>
      </c>
      <c r="E8002" s="7">
        <v>70</v>
      </c>
      <c r="F8002" s="7">
        <v>0</v>
      </c>
      <c r="G8002" s="7">
        <v>0</v>
      </c>
      <c r="H8002" s="7">
        <v>0</v>
      </c>
      <c r="I8002" s="7">
        <v>70</v>
      </c>
      <c r="J8002" s="7">
        <v>0</v>
      </c>
      <c r="K8002" s="7">
        <v>70</v>
      </c>
      <c r="L8002" s="164">
        <v>1</v>
      </c>
      <c r="M8002" s="16">
        <v>0</v>
      </c>
      <c r="N8002" s="13">
        <v>46262</v>
      </c>
    </row>
    <row r="8003" spans="1:14" x14ac:dyDescent="0.15">
      <c r="A8003" s="163" t="s">
        <v>559</v>
      </c>
      <c r="B8003" s="164">
        <v>10168</v>
      </c>
      <c r="C8003" s="163" t="s">
        <v>519</v>
      </c>
      <c r="D8003" s="164">
        <v>1</v>
      </c>
      <c r="E8003" s="7">
        <v>385</v>
      </c>
      <c r="F8003" s="7">
        <v>0</v>
      </c>
      <c r="G8003" s="7">
        <v>0</v>
      </c>
      <c r="H8003" s="7">
        <v>29.44</v>
      </c>
      <c r="I8003" s="7">
        <v>355.56</v>
      </c>
      <c r="J8003" s="7">
        <v>0</v>
      </c>
      <c r="K8003" s="7">
        <v>355.56</v>
      </c>
      <c r="L8003" s="164">
        <v>1</v>
      </c>
      <c r="M8003" s="16">
        <v>0</v>
      </c>
      <c r="N8003" s="13">
        <v>46262</v>
      </c>
    </row>
    <row r="8004" spans="1:14" x14ac:dyDescent="0.15">
      <c r="A8004" s="163" t="s">
        <v>480</v>
      </c>
      <c r="B8004" s="164">
        <v>10225</v>
      </c>
      <c r="C8004" s="163" t="s">
        <v>481</v>
      </c>
      <c r="D8004" s="164">
        <v>1</v>
      </c>
      <c r="E8004" s="7">
        <v>265</v>
      </c>
      <c r="F8004" s="7">
        <v>0</v>
      </c>
      <c r="G8004" s="7">
        <v>0</v>
      </c>
      <c r="H8004" s="7">
        <v>0</v>
      </c>
      <c r="I8004" s="7">
        <v>265</v>
      </c>
      <c r="J8004" s="7">
        <v>0</v>
      </c>
      <c r="K8004" s="7">
        <v>265</v>
      </c>
      <c r="L8004" s="164">
        <v>1</v>
      </c>
      <c r="M8004" s="16">
        <v>0</v>
      </c>
      <c r="N8004" s="13">
        <v>46262</v>
      </c>
    </row>
    <row r="8005" spans="1:14" x14ac:dyDescent="0.15">
      <c r="A8005" s="163" t="s">
        <v>503</v>
      </c>
      <c r="B8005" s="164">
        <v>10044</v>
      </c>
      <c r="C8005" s="163" t="s">
        <v>481</v>
      </c>
      <c r="D8005" s="164">
        <v>1</v>
      </c>
      <c r="E8005" s="7">
        <v>275</v>
      </c>
      <c r="F8005" s="7">
        <v>0</v>
      </c>
      <c r="G8005" s="7">
        <v>0</v>
      </c>
      <c r="H8005" s="7">
        <v>0</v>
      </c>
      <c r="I8005" s="7">
        <v>275</v>
      </c>
      <c r="J8005" s="7">
        <v>0</v>
      </c>
      <c r="K8005" s="7">
        <v>275</v>
      </c>
      <c r="L8005" s="164">
        <v>1</v>
      </c>
      <c r="M8005" s="16">
        <v>0</v>
      </c>
      <c r="N8005" s="13">
        <v>46262</v>
      </c>
    </row>
    <row r="8006" spans="1:14" x14ac:dyDescent="0.15">
      <c r="A8006" s="163" t="s">
        <v>958</v>
      </c>
      <c r="B8006" s="164">
        <v>10127</v>
      </c>
      <c r="C8006" s="163" t="s">
        <v>483</v>
      </c>
      <c r="D8006" s="164">
        <v>1</v>
      </c>
      <c r="E8006" s="7">
        <v>355</v>
      </c>
      <c r="F8006" s="7">
        <v>0</v>
      </c>
      <c r="G8006" s="7">
        <v>0</v>
      </c>
      <c r="H8006" s="7">
        <v>0</v>
      </c>
      <c r="I8006" s="7">
        <v>355</v>
      </c>
      <c r="J8006" s="7">
        <v>0</v>
      </c>
      <c r="K8006" s="7">
        <v>355</v>
      </c>
      <c r="L8006" s="164">
        <v>1</v>
      </c>
      <c r="M8006" s="16">
        <v>0</v>
      </c>
      <c r="N8006" s="13">
        <v>46262</v>
      </c>
    </row>
    <row r="8007" spans="1:14" x14ac:dyDescent="0.15">
      <c r="A8007" s="163" t="s">
        <v>539</v>
      </c>
      <c r="B8007" s="164">
        <v>10130</v>
      </c>
      <c r="C8007" s="163" t="s">
        <v>483</v>
      </c>
      <c r="D8007" s="164">
        <v>1</v>
      </c>
      <c r="E8007" s="7">
        <v>385</v>
      </c>
      <c r="F8007" s="7">
        <v>0</v>
      </c>
      <c r="G8007" s="7">
        <v>0</v>
      </c>
      <c r="H8007" s="7">
        <v>29.44</v>
      </c>
      <c r="I8007" s="7">
        <v>355.56</v>
      </c>
      <c r="J8007" s="7">
        <v>0</v>
      </c>
      <c r="K8007" s="7">
        <v>355.56</v>
      </c>
      <c r="L8007" s="164">
        <v>1</v>
      </c>
      <c r="M8007" s="16">
        <v>0</v>
      </c>
      <c r="N8007" s="13">
        <v>46262</v>
      </c>
    </row>
    <row r="8008" spans="1:14" x14ac:dyDescent="0.15">
      <c r="A8008" s="163" t="s">
        <v>482</v>
      </c>
      <c r="B8008" s="164">
        <v>10109</v>
      </c>
      <c r="C8008" s="163" t="s">
        <v>483</v>
      </c>
      <c r="D8008" s="164">
        <v>1</v>
      </c>
      <c r="E8008" s="7">
        <v>275</v>
      </c>
      <c r="F8008" s="7">
        <v>0</v>
      </c>
      <c r="G8008" s="7">
        <v>0</v>
      </c>
      <c r="H8008" s="7">
        <v>0</v>
      </c>
      <c r="I8008" s="7">
        <v>275</v>
      </c>
      <c r="J8008" s="7">
        <v>0</v>
      </c>
      <c r="K8008" s="7">
        <v>275</v>
      </c>
      <c r="L8008" s="164">
        <v>1</v>
      </c>
      <c r="M8008" s="16">
        <v>0</v>
      </c>
      <c r="N8008" s="13">
        <v>46262</v>
      </c>
    </row>
    <row r="8009" spans="1:14" x14ac:dyDescent="0.15">
      <c r="A8009" s="163" t="s">
        <v>576</v>
      </c>
      <c r="B8009" s="164">
        <v>10111</v>
      </c>
      <c r="C8009" s="163" t="s">
        <v>483</v>
      </c>
      <c r="D8009" s="164">
        <v>1</v>
      </c>
      <c r="E8009" s="7">
        <v>355</v>
      </c>
      <c r="F8009" s="7">
        <v>0</v>
      </c>
      <c r="G8009" s="7">
        <v>0</v>
      </c>
      <c r="H8009" s="7">
        <v>36.74</v>
      </c>
      <c r="I8009" s="7">
        <v>318.26</v>
      </c>
      <c r="J8009" s="7">
        <v>0</v>
      </c>
      <c r="K8009" s="7">
        <v>318.26</v>
      </c>
      <c r="L8009" s="164">
        <v>1</v>
      </c>
      <c r="M8009" s="16">
        <v>0</v>
      </c>
      <c r="N8009" s="13">
        <v>46262</v>
      </c>
    </row>
    <row r="8010" spans="1:14" x14ac:dyDescent="0.15">
      <c r="A8010" s="163" t="s">
        <v>577</v>
      </c>
      <c r="B8010" s="164">
        <v>10097</v>
      </c>
      <c r="C8010" s="163" t="s">
        <v>483</v>
      </c>
      <c r="D8010" s="164">
        <v>1</v>
      </c>
      <c r="E8010" s="7">
        <v>355</v>
      </c>
      <c r="F8010" s="7">
        <v>0</v>
      </c>
      <c r="G8010" s="7">
        <v>0</v>
      </c>
      <c r="H8010" s="7">
        <v>0</v>
      </c>
      <c r="I8010" s="7">
        <v>355</v>
      </c>
      <c r="J8010" s="7">
        <v>0</v>
      </c>
      <c r="K8010" s="7">
        <v>355</v>
      </c>
      <c r="L8010" s="164">
        <v>1</v>
      </c>
      <c r="M8010" s="16">
        <v>0</v>
      </c>
      <c r="N8010" s="13">
        <v>46262</v>
      </c>
    </row>
    <row r="8011" spans="1:14" x14ac:dyDescent="0.15">
      <c r="A8011" s="163" t="s">
        <v>542</v>
      </c>
      <c r="B8011" s="164">
        <v>10436</v>
      </c>
      <c r="C8011" s="163" t="s">
        <v>99</v>
      </c>
      <c r="D8011" s="164">
        <v>1</v>
      </c>
      <c r="E8011" s="7">
        <v>45</v>
      </c>
      <c r="F8011" s="7">
        <v>0</v>
      </c>
      <c r="G8011" s="7">
        <v>0</v>
      </c>
      <c r="H8011" s="7">
        <v>0</v>
      </c>
      <c r="I8011" s="7">
        <v>45</v>
      </c>
      <c r="J8011" s="7">
        <v>0</v>
      </c>
      <c r="K8011" s="7">
        <v>45</v>
      </c>
      <c r="L8011" s="164">
        <v>1</v>
      </c>
      <c r="M8011" s="16">
        <v>0</v>
      </c>
      <c r="N8011" s="13">
        <v>46262</v>
      </c>
    </row>
    <row r="8012" spans="1:14" x14ac:dyDescent="0.15">
      <c r="A8012" s="163" t="s">
        <v>505</v>
      </c>
      <c r="B8012" s="164">
        <v>10470</v>
      </c>
      <c r="C8012" s="163" t="s">
        <v>5</v>
      </c>
      <c r="D8012" s="164">
        <v>4</v>
      </c>
      <c r="E8012" s="7">
        <v>1100</v>
      </c>
      <c r="F8012" s="7">
        <v>0</v>
      </c>
      <c r="G8012" s="7">
        <v>0</v>
      </c>
      <c r="H8012" s="7">
        <v>30.75</v>
      </c>
      <c r="I8012" s="7">
        <v>1069.25</v>
      </c>
      <c r="J8012" s="7">
        <v>0</v>
      </c>
      <c r="K8012" s="7">
        <v>1069.25</v>
      </c>
      <c r="L8012" s="164">
        <v>1</v>
      </c>
      <c r="M8012" s="16">
        <v>0</v>
      </c>
      <c r="N8012" s="13">
        <v>46262</v>
      </c>
    </row>
    <row r="8013" spans="1:14" x14ac:dyDescent="0.15">
      <c r="A8013" s="163" t="s">
        <v>493</v>
      </c>
      <c r="B8013" s="164">
        <v>10264</v>
      </c>
      <c r="C8013" s="163" t="s">
        <v>9</v>
      </c>
      <c r="D8013" s="164">
        <v>4</v>
      </c>
      <c r="E8013" s="7">
        <v>760</v>
      </c>
      <c r="F8013" s="7">
        <v>0</v>
      </c>
      <c r="G8013" s="7">
        <v>0</v>
      </c>
      <c r="H8013" s="7">
        <v>0</v>
      </c>
      <c r="I8013" s="7">
        <v>760</v>
      </c>
      <c r="J8013" s="7">
        <v>0</v>
      </c>
      <c r="K8013" s="7">
        <v>760</v>
      </c>
      <c r="L8013" s="164">
        <v>1</v>
      </c>
      <c r="M8013" s="16">
        <v>0</v>
      </c>
      <c r="N8013" s="13">
        <v>46262</v>
      </c>
    </row>
    <row r="8014" spans="1:14" x14ac:dyDescent="0.15">
      <c r="A8014" s="163" t="s">
        <v>494</v>
      </c>
      <c r="B8014" s="164">
        <v>10377</v>
      </c>
      <c r="C8014" s="163" t="s">
        <v>9</v>
      </c>
      <c r="D8014" s="164">
        <v>1</v>
      </c>
      <c r="E8014" s="7">
        <v>345</v>
      </c>
      <c r="F8014" s="7">
        <v>0</v>
      </c>
      <c r="G8014" s="7">
        <v>0</v>
      </c>
      <c r="H8014" s="7">
        <v>26.38</v>
      </c>
      <c r="I8014" s="7">
        <v>318.62</v>
      </c>
      <c r="J8014" s="7">
        <v>0</v>
      </c>
      <c r="K8014" s="7">
        <v>318.62</v>
      </c>
      <c r="L8014" s="164">
        <v>1</v>
      </c>
      <c r="M8014" s="16">
        <v>0</v>
      </c>
      <c r="N8014" s="13">
        <v>46262</v>
      </c>
    </row>
    <row r="8015" spans="1:14" x14ac:dyDescent="0.15">
      <c r="A8015" s="163" t="s">
        <v>526</v>
      </c>
      <c r="B8015" s="164">
        <v>10363</v>
      </c>
      <c r="C8015" s="163" t="s">
        <v>9</v>
      </c>
      <c r="D8015" s="164">
        <v>1</v>
      </c>
      <c r="E8015" s="7">
        <v>265</v>
      </c>
      <c r="F8015" s="7">
        <v>0</v>
      </c>
      <c r="G8015" s="7">
        <v>0</v>
      </c>
      <c r="H8015" s="7">
        <v>0</v>
      </c>
      <c r="I8015" s="7">
        <v>265</v>
      </c>
      <c r="J8015" s="7">
        <v>0</v>
      </c>
      <c r="K8015" s="7">
        <v>265</v>
      </c>
      <c r="L8015" s="164">
        <v>1</v>
      </c>
      <c r="M8015" s="16">
        <v>0</v>
      </c>
      <c r="N8015" s="13">
        <v>46262</v>
      </c>
    </row>
    <row r="8016" spans="1:14" x14ac:dyDescent="0.15">
      <c r="A8016" s="163" t="s">
        <v>527</v>
      </c>
      <c r="B8016" s="164">
        <v>10382</v>
      </c>
      <c r="C8016" s="163" t="s">
        <v>9</v>
      </c>
      <c r="D8016" s="164">
        <v>1</v>
      </c>
      <c r="E8016" s="7">
        <v>235</v>
      </c>
      <c r="F8016" s="7">
        <v>0</v>
      </c>
      <c r="G8016" s="7">
        <v>0</v>
      </c>
      <c r="H8016" s="7">
        <v>27.45</v>
      </c>
      <c r="I8016" s="7">
        <v>207.55</v>
      </c>
      <c r="J8016" s="7">
        <v>0</v>
      </c>
      <c r="K8016" s="7">
        <v>207.55</v>
      </c>
      <c r="L8016" s="164">
        <v>1</v>
      </c>
      <c r="M8016" s="16">
        <v>0</v>
      </c>
      <c r="N8016" s="13">
        <v>46262</v>
      </c>
    </row>
    <row r="8017" spans="1:14" x14ac:dyDescent="0.15">
      <c r="A8017" s="163" t="s">
        <v>595</v>
      </c>
      <c r="B8017" s="164">
        <v>10367</v>
      </c>
      <c r="C8017" s="163" t="s">
        <v>9</v>
      </c>
      <c r="D8017" s="164">
        <v>1</v>
      </c>
      <c r="E8017" s="7">
        <v>330</v>
      </c>
      <c r="F8017" s="7">
        <v>0</v>
      </c>
      <c r="G8017" s="7">
        <v>0</v>
      </c>
      <c r="H8017" s="7">
        <v>38.549999999999997</v>
      </c>
      <c r="I8017" s="7">
        <v>291.45</v>
      </c>
      <c r="J8017" s="7">
        <v>0</v>
      </c>
      <c r="K8017" s="7">
        <v>291.45</v>
      </c>
      <c r="L8017" s="164">
        <v>1</v>
      </c>
      <c r="M8017" s="16">
        <v>0</v>
      </c>
      <c r="N8017" s="13">
        <v>46262</v>
      </c>
    </row>
    <row r="8018" spans="1:14" x14ac:dyDescent="0.15">
      <c r="A8018" s="163" t="s">
        <v>495</v>
      </c>
      <c r="B8018" s="164">
        <v>10354</v>
      </c>
      <c r="C8018" s="163" t="s">
        <v>19</v>
      </c>
      <c r="D8018" s="164">
        <v>1</v>
      </c>
      <c r="E8018" s="7">
        <v>350</v>
      </c>
      <c r="F8018" s="7">
        <v>0</v>
      </c>
      <c r="G8018" s="7">
        <v>0</v>
      </c>
      <c r="H8018" s="7">
        <v>0</v>
      </c>
      <c r="I8018" s="7">
        <v>350</v>
      </c>
      <c r="J8018" s="7">
        <v>0</v>
      </c>
      <c r="K8018" s="7">
        <v>350</v>
      </c>
      <c r="L8018" s="164">
        <v>1</v>
      </c>
      <c r="M8018" s="16">
        <v>0</v>
      </c>
      <c r="N8018" s="13">
        <v>46262</v>
      </c>
    </row>
    <row r="8019" spans="1:14" x14ac:dyDescent="0.15">
      <c r="A8019" s="163" t="s">
        <v>496</v>
      </c>
      <c r="B8019" s="164">
        <v>10360</v>
      </c>
      <c r="C8019" s="163" t="s">
        <v>19</v>
      </c>
      <c r="D8019" s="164">
        <v>3</v>
      </c>
      <c r="E8019" s="7">
        <v>1155</v>
      </c>
      <c r="F8019" s="7">
        <v>0</v>
      </c>
      <c r="G8019" s="7">
        <v>0</v>
      </c>
      <c r="H8019" s="7">
        <v>0</v>
      </c>
      <c r="I8019" s="7">
        <v>1155</v>
      </c>
      <c r="J8019" s="7">
        <v>0</v>
      </c>
      <c r="K8019" s="7">
        <v>1155</v>
      </c>
      <c r="L8019" s="164">
        <v>1</v>
      </c>
      <c r="M8019" s="16">
        <v>0</v>
      </c>
      <c r="N8019" s="13">
        <v>46262</v>
      </c>
    </row>
    <row r="8020" spans="1:14" x14ac:dyDescent="0.15">
      <c r="A8020" s="163" t="s">
        <v>497</v>
      </c>
      <c r="B8020" s="164">
        <v>10359</v>
      </c>
      <c r="C8020" s="163" t="s">
        <v>19</v>
      </c>
      <c r="D8020" s="164">
        <v>2</v>
      </c>
      <c r="E8020" s="7">
        <v>770</v>
      </c>
      <c r="F8020" s="7">
        <v>0</v>
      </c>
      <c r="G8020" s="7">
        <v>0</v>
      </c>
      <c r="H8020" s="7">
        <v>0</v>
      </c>
      <c r="I8020" s="7">
        <v>770</v>
      </c>
      <c r="J8020" s="7">
        <v>0</v>
      </c>
      <c r="K8020" s="7">
        <v>770</v>
      </c>
      <c r="L8020" s="164">
        <v>1</v>
      </c>
      <c r="M8020" s="16">
        <v>0</v>
      </c>
      <c r="N8020" s="13">
        <v>46262</v>
      </c>
    </row>
    <row r="8021" spans="1:14" x14ac:dyDescent="0.15">
      <c r="A8021" s="163" t="s">
        <v>498</v>
      </c>
      <c r="B8021" s="164">
        <v>10356</v>
      </c>
      <c r="C8021" s="163" t="s">
        <v>19</v>
      </c>
      <c r="D8021" s="164">
        <v>4</v>
      </c>
      <c r="E8021" s="7">
        <v>1440</v>
      </c>
      <c r="F8021" s="7">
        <v>0</v>
      </c>
      <c r="G8021" s="7">
        <v>0</v>
      </c>
      <c r="H8021" s="7">
        <v>40.25</v>
      </c>
      <c r="I8021" s="7">
        <v>1399.75</v>
      </c>
      <c r="J8021" s="7">
        <v>0</v>
      </c>
      <c r="K8021" s="7">
        <v>1399.75</v>
      </c>
      <c r="L8021" s="164">
        <v>1</v>
      </c>
      <c r="M8021" s="16">
        <v>0</v>
      </c>
      <c r="N8021" s="13">
        <v>46262</v>
      </c>
    </row>
    <row r="8022" spans="1:14" x14ac:dyDescent="0.15">
      <c r="A8022" s="163" t="s">
        <v>512</v>
      </c>
      <c r="B8022" s="164">
        <v>10427</v>
      </c>
      <c r="C8022" s="163" t="s">
        <v>12</v>
      </c>
      <c r="D8022" s="164">
        <v>2</v>
      </c>
      <c r="E8022" s="7">
        <v>778</v>
      </c>
      <c r="F8022" s="7">
        <v>0</v>
      </c>
      <c r="G8022" s="7">
        <v>0</v>
      </c>
      <c r="H8022" s="7">
        <v>70</v>
      </c>
      <c r="I8022" s="7">
        <v>708</v>
      </c>
      <c r="J8022" s="7">
        <v>0</v>
      </c>
      <c r="K8022" s="7">
        <v>708</v>
      </c>
      <c r="L8022" s="164">
        <v>1</v>
      </c>
      <c r="M8022" s="16">
        <v>0</v>
      </c>
      <c r="N8022" s="13">
        <v>46262</v>
      </c>
    </row>
    <row r="8023" spans="1:14" x14ac:dyDescent="0.15">
      <c r="A8023" s="163" t="s">
        <v>1031</v>
      </c>
      <c r="B8023" s="164">
        <v>10512</v>
      </c>
      <c r="C8023" s="163" t="s">
        <v>79</v>
      </c>
      <c r="D8023" s="164">
        <v>1</v>
      </c>
      <c r="E8023" s="7">
        <v>280</v>
      </c>
      <c r="F8023" s="7">
        <v>0</v>
      </c>
      <c r="G8023" s="7">
        <v>0</v>
      </c>
      <c r="H8023" s="7">
        <v>28</v>
      </c>
      <c r="I8023" s="7">
        <v>252</v>
      </c>
      <c r="J8023" s="7">
        <v>0</v>
      </c>
      <c r="K8023" s="7">
        <v>252</v>
      </c>
      <c r="L8023" s="164">
        <v>1</v>
      </c>
      <c r="M8023" s="16">
        <v>0</v>
      </c>
      <c r="N8023" s="13">
        <v>46262</v>
      </c>
    </row>
    <row r="8024" spans="1:14" x14ac:dyDescent="0.15">
      <c r="A8024" s="163" t="s">
        <v>410</v>
      </c>
      <c r="B8024" s="164">
        <v>10263</v>
      </c>
      <c r="C8024" s="163" t="s">
        <v>399</v>
      </c>
      <c r="D8024" s="164">
        <v>1</v>
      </c>
      <c r="E8024" s="7">
        <v>0</v>
      </c>
      <c r="F8024" s="7">
        <v>0</v>
      </c>
      <c r="G8024" s="7">
        <v>0</v>
      </c>
      <c r="H8024" s="7">
        <v>0</v>
      </c>
      <c r="I8024" s="7">
        <v>0</v>
      </c>
      <c r="J8024" s="7">
        <v>0</v>
      </c>
      <c r="K8024" s="7">
        <v>0</v>
      </c>
      <c r="L8024" s="164">
        <v>0</v>
      </c>
      <c r="M8024" s="16">
        <v>0</v>
      </c>
      <c r="N8024" s="13">
        <v>46262</v>
      </c>
    </row>
    <row r="8025" spans="1:14" x14ac:dyDescent="0.15">
      <c r="A8025" s="163" t="s">
        <v>134</v>
      </c>
      <c r="B8025" s="164">
        <v>12654</v>
      </c>
      <c r="C8025" s="163" t="s">
        <v>399</v>
      </c>
      <c r="D8025" s="164">
        <v>1</v>
      </c>
      <c r="E8025" s="7">
        <v>0</v>
      </c>
      <c r="F8025" s="7">
        <v>0</v>
      </c>
      <c r="G8025" s="7">
        <v>0</v>
      </c>
      <c r="H8025" s="7">
        <v>0</v>
      </c>
      <c r="I8025" s="7">
        <v>0</v>
      </c>
      <c r="J8025" s="7">
        <v>0</v>
      </c>
      <c r="K8025" s="7">
        <v>0</v>
      </c>
      <c r="L8025" s="164">
        <v>0</v>
      </c>
      <c r="M8025" s="16">
        <v>0</v>
      </c>
      <c r="N8025" s="13">
        <v>46262</v>
      </c>
    </row>
    <row r="8026" spans="1:14" x14ac:dyDescent="0.15">
      <c r="A8026" s="163" t="s">
        <v>105</v>
      </c>
      <c r="B8026" s="164">
        <v>10875</v>
      </c>
      <c r="C8026" s="163" t="s">
        <v>948</v>
      </c>
      <c r="D8026" s="164">
        <v>1</v>
      </c>
      <c r="E8026" s="7">
        <v>289</v>
      </c>
      <c r="F8026" s="7">
        <v>0</v>
      </c>
      <c r="G8026" s="7">
        <v>0</v>
      </c>
      <c r="H8026" s="7">
        <v>0</v>
      </c>
      <c r="I8026" s="7">
        <v>289</v>
      </c>
      <c r="J8026" s="7">
        <v>0</v>
      </c>
      <c r="K8026" s="7">
        <v>289</v>
      </c>
      <c r="L8026" s="164">
        <v>1</v>
      </c>
      <c r="M8026" s="16">
        <v>0</v>
      </c>
      <c r="N8026" s="13">
        <v>46262</v>
      </c>
    </row>
    <row r="8027" spans="1:14" x14ac:dyDescent="0.15">
      <c r="A8027" s="163" t="s">
        <v>823</v>
      </c>
      <c r="B8027" s="164">
        <v>10412</v>
      </c>
      <c r="C8027" s="163" t="s">
        <v>399</v>
      </c>
      <c r="D8027" s="164">
        <v>1</v>
      </c>
      <c r="E8027" s="7">
        <v>0</v>
      </c>
      <c r="F8027" s="7">
        <v>0</v>
      </c>
      <c r="G8027" s="7">
        <v>0</v>
      </c>
      <c r="H8027" s="7">
        <v>0</v>
      </c>
      <c r="I8027" s="7">
        <v>0</v>
      </c>
      <c r="J8027" s="7">
        <v>0</v>
      </c>
      <c r="K8027" s="7">
        <v>0</v>
      </c>
      <c r="L8027" s="164">
        <v>0</v>
      </c>
      <c r="M8027" s="16">
        <v>0</v>
      </c>
      <c r="N8027" s="13">
        <v>46262</v>
      </c>
    </row>
    <row r="8028" spans="1:14" x14ac:dyDescent="0.15">
      <c r="A8028" s="163" t="s">
        <v>1019</v>
      </c>
      <c r="B8028" s="164">
        <v>10004</v>
      </c>
      <c r="C8028" s="163" t="s">
        <v>38</v>
      </c>
      <c r="D8028" s="164">
        <v>1</v>
      </c>
      <c r="E8028" s="7">
        <v>70</v>
      </c>
      <c r="F8028" s="7">
        <v>0</v>
      </c>
      <c r="G8028" s="7">
        <v>0</v>
      </c>
      <c r="H8028" s="7">
        <v>0</v>
      </c>
      <c r="I8028" s="7">
        <v>70</v>
      </c>
      <c r="J8028" s="7">
        <v>0</v>
      </c>
      <c r="K8028" s="7">
        <v>70</v>
      </c>
      <c r="L8028" s="164">
        <v>1</v>
      </c>
      <c r="M8028" s="16">
        <v>0</v>
      </c>
      <c r="N8028" s="13">
        <v>46263</v>
      </c>
    </row>
    <row r="8029" spans="1:14" x14ac:dyDescent="0.15">
      <c r="A8029" s="163" t="s">
        <v>480</v>
      </c>
      <c r="B8029" s="164">
        <v>10225</v>
      </c>
      <c r="C8029" s="163" t="s">
        <v>481</v>
      </c>
      <c r="D8029" s="164">
        <v>1</v>
      </c>
      <c r="E8029" s="7">
        <v>265</v>
      </c>
      <c r="F8029" s="7">
        <v>0</v>
      </c>
      <c r="G8029" s="7">
        <v>0</v>
      </c>
      <c r="H8029" s="7">
        <v>0</v>
      </c>
      <c r="I8029" s="7">
        <v>265</v>
      </c>
      <c r="J8029" s="7">
        <v>0</v>
      </c>
      <c r="K8029" s="7">
        <v>265</v>
      </c>
      <c r="L8029" s="164">
        <v>1</v>
      </c>
      <c r="M8029" s="16">
        <v>0</v>
      </c>
      <c r="N8029" s="13">
        <v>46263</v>
      </c>
    </row>
    <row r="8030" spans="1:14" x14ac:dyDescent="0.15">
      <c r="A8030" s="163" t="s">
        <v>538</v>
      </c>
      <c r="B8030" s="164">
        <v>10645</v>
      </c>
      <c r="C8030" s="163" t="s">
        <v>519</v>
      </c>
      <c r="D8030" s="164">
        <v>2</v>
      </c>
      <c r="E8030" s="7">
        <v>700</v>
      </c>
      <c r="F8030" s="7">
        <v>0</v>
      </c>
      <c r="G8030" s="7">
        <v>0</v>
      </c>
      <c r="H8030" s="7">
        <v>0</v>
      </c>
      <c r="I8030" s="7">
        <v>700</v>
      </c>
      <c r="J8030" s="7">
        <v>0</v>
      </c>
      <c r="K8030" s="7">
        <v>700</v>
      </c>
      <c r="L8030" s="164">
        <v>1</v>
      </c>
      <c r="M8030" s="16">
        <v>0</v>
      </c>
      <c r="N8030" s="13">
        <v>46263</v>
      </c>
    </row>
    <row r="8031" spans="1:14" x14ac:dyDescent="0.15">
      <c r="A8031" s="163" t="s">
        <v>503</v>
      </c>
      <c r="B8031" s="164">
        <v>10044</v>
      </c>
      <c r="C8031" s="163" t="s">
        <v>481</v>
      </c>
      <c r="D8031" s="164">
        <v>1</v>
      </c>
      <c r="E8031" s="7">
        <v>275</v>
      </c>
      <c r="F8031" s="7">
        <v>0</v>
      </c>
      <c r="G8031" s="7">
        <v>0</v>
      </c>
      <c r="H8031" s="7">
        <v>0</v>
      </c>
      <c r="I8031" s="7">
        <v>275</v>
      </c>
      <c r="J8031" s="7">
        <v>0</v>
      </c>
      <c r="K8031" s="7">
        <v>275</v>
      </c>
      <c r="L8031" s="164">
        <v>1</v>
      </c>
      <c r="M8031" s="16">
        <v>0</v>
      </c>
      <c r="N8031" s="13">
        <v>46263</v>
      </c>
    </row>
    <row r="8032" spans="1:14" x14ac:dyDescent="0.15">
      <c r="A8032" s="163" t="s">
        <v>482</v>
      </c>
      <c r="B8032" s="164">
        <v>10109</v>
      </c>
      <c r="C8032" s="163" t="s">
        <v>483</v>
      </c>
      <c r="D8032" s="164">
        <v>1</v>
      </c>
      <c r="E8032" s="7">
        <v>275</v>
      </c>
      <c r="F8032" s="7">
        <v>0</v>
      </c>
      <c r="G8032" s="7">
        <v>0</v>
      </c>
      <c r="H8032" s="7">
        <v>0</v>
      </c>
      <c r="I8032" s="7">
        <v>275</v>
      </c>
      <c r="J8032" s="7">
        <v>0</v>
      </c>
      <c r="K8032" s="7">
        <v>275</v>
      </c>
      <c r="L8032" s="164">
        <v>1</v>
      </c>
      <c r="M8032" s="16">
        <v>0</v>
      </c>
      <c r="N8032" s="13">
        <v>46263</v>
      </c>
    </row>
    <row r="8033" spans="1:14" x14ac:dyDescent="0.15">
      <c r="A8033" s="163" t="s">
        <v>521</v>
      </c>
      <c r="B8033" s="164">
        <v>10095</v>
      </c>
      <c r="C8033" s="163" t="s">
        <v>483</v>
      </c>
      <c r="D8033" s="164">
        <v>1</v>
      </c>
      <c r="E8033" s="7">
        <v>270</v>
      </c>
      <c r="F8033" s="7">
        <v>0</v>
      </c>
      <c r="G8033" s="7">
        <v>0</v>
      </c>
      <c r="H8033" s="7">
        <v>0</v>
      </c>
      <c r="I8033" s="7">
        <v>270</v>
      </c>
      <c r="J8033" s="7">
        <v>0</v>
      </c>
      <c r="K8033" s="7">
        <v>270</v>
      </c>
      <c r="L8033" s="164">
        <v>1</v>
      </c>
      <c r="M8033" s="16">
        <v>0</v>
      </c>
      <c r="N8033" s="13">
        <v>46263</v>
      </c>
    </row>
    <row r="8034" spans="1:14" x14ac:dyDescent="0.15">
      <c r="A8034" s="163" t="s">
        <v>577</v>
      </c>
      <c r="B8034" s="164">
        <v>10097</v>
      </c>
      <c r="C8034" s="163" t="s">
        <v>483</v>
      </c>
      <c r="D8034" s="164">
        <v>1</v>
      </c>
      <c r="E8034" s="7">
        <v>355</v>
      </c>
      <c r="F8034" s="7">
        <v>0</v>
      </c>
      <c r="G8034" s="7">
        <v>0</v>
      </c>
      <c r="H8034" s="7">
        <v>0</v>
      </c>
      <c r="I8034" s="7">
        <v>355</v>
      </c>
      <c r="J8034" s="7">
        <v>0</v>
      </c>
      <c r="K8034" s="7">
        <v>355</v>
      </c>
      <c r="L8034" s="164">
        <v>1</v>
      </c>
      <c r="M8034" s="16">
        <v>0</v>
      </c>
      <c r="N8034" s="13">
        <v>46263</v>
      </c>
    </row>
    <row r="8035" spans="1:14" x14ac:dyDescent="0.15">
      <c r="A8035" s="163" t="s">
        <v>505</v>
      </c>
      <c r="B8035" s="164">
        <v>10470</v>
      </c>
      <c r="C8035" s="163" t="s">
        <v>5</v>
      </c>
      <c r="D8035" s="164">
        <v>1</v>
      </c>
      <c r="E8035" s="7">
        <v>275</v>
      </c>
      <c r="F8035" s="7">
        <v>0</v>
      </c>
      <c r="G8035" s="7">
        <v>0</v>
      </c>
      <c r="H8035" s="7">
        <v>0</v>
      </c>
      <c r="I8035" s="7">
        <v>275</v>
      </c>
      <c r="J8035" s="7">
        <v>0</v>
      </c>
      <c r="K8035" s="7">
        <v>275</v>
      </c>
      <c r="L8035" s="164">
        <v>1</v>
      </c>
      <c r="M8035" s="16">
        <v>0</v>
      </c>
      <c r="N8035" s="13">
        <v>46263</v>
      </c>
    </row>
    <row r="8036" spans="1:14" x14ac:dyDescent="0.15">
      <c r="A8036" s="163" t="s">
        <v>562</v>
      </c>
      <c r="B8036" s="164">
        <v>10218</v>
      </c>
      <c r="C8036" s="163" t="s">
        <v>491</v>
      </c>
      <c r="D8036" s="164">
        <v>1</v>
      </c>
      <c r="E8036" s="7">
        <v>280</v>
      </c>
      <c r="F8036" s="7">
        <v>0</v>
      </c>
      <c r="G8036" s="7">
        <v>0</v>
      </c>
      <c r="H8036" s="7">
        <v>0</v>
      </c>
      <c r="I8036" s="7">
        <v>280</v>
      </c>
      <c r="J8036" s="7">
        <v>0</v>
      </c>
      <c r="K8036" s="7">
        <v>280</v>
      </c>
      <c r="L8036" s="164">
        <v>1</v>
      </c>
      <c r="M8036" s="16">
        <v>0</v>
      </c>
      <c r="N8036" s="13">
        <v>46263</v>
      </c>
    </row>
    <row r="8037" spans="1:14" x14ac:dyDescent="0.15">
      <c r="A8037" s="163" t="s">
        <v>492</v>
      </c>
      <c r="B8037" s="164">
        <v>10216</v>
      </c>
      <c r="C8037" s="163" t="s">
        <v>491</v>
      </c>
      <c r="D8037" s="164">
        <v>2</v>
      </c>
      <c r="E8037" s="7">
        <v>560</v>
      </c>
      <c r="F8037" s="7">
        <v>0</v>
      </c>
      <c r="G8037" s="7">
        <v>0</v>
      </c>
      <c r="H8037" s="7">
        <v>0</v>
      </c>
      <c r="I8037" s="7">
        <v>560</v>
      </c>
      <c r="J8037" s="7">
        <v>0</v>
      </c>
      <c r="K8037" s="7">
        <v>560</v>
      </c>
      <c r="L8037" s="164">
        <v>1</v>
      </c>
      <c r="M8037" s="16">
        <v>0</v>
      </c>
      <c r="N8037" s="13">
        <v>46263</v>
      </c>
    </row>
    <row r="8038" spans="1:14" x14ac:dyDescent="0.15">
      <c r="A8038" s="163" t="s">
        <v>493</v>
      </c>
      <c r="B8038" s="164">
        <v>10264</v>
      </c>
      <c r="C8038" s="163" t="s">
        <v>9</v>
      </c>
      <c r="D8038" s="164">
        <v>5</v>
      </c>
      <c r="E8038" s="7">
        <v>950</v>
      </c>
      <c r="F8038" s="7">
        <v>0</v>
      </c>
      <c r="G8038" s="7">
        <v>0</v>
      </c>
      <c r="H8038" s="7">
        <v>76</v>
      </c>
      <c r="I8038" s="7">
        <v>874</v>
      </c>
      <c r="J8038" s="7">
        <v>0</v>
      </c>
      <c r="K8038" s="7">
        <v>874</v>
      </c>
      <c r="L8038" s="164">
        <v>1</v>
      </c>
      <c r="M8038" s="16">
        <v>0</v>
      </c>
      <c r="N8038" s="13">
        <v>46263</v>
      </c>
    </row>
    <row r="8039" spans="1:14" x14ac:dyDescent="0.15">
      <c r="A8039" s="163" t="s">
        <v>805</v>
      </c>
      <c r="B8039" s="164">
        <v>10376</v>
      </c>
      <c r="C8039" s="163" t="s">
        <v>9</v>
      </c>
      <c r="D8039" s="164">
        <v>1</v>
      </c>
      <c r="E8039" s="7">
        <v>330</v>
      </c>
      <c r="F8039" s="7">
        <v>0</v>
      </c>
      <c r="G8039" s="7">
        <v>0</v>
      </c>
      <c r="H8039" s="7">
        <v>33</v>
      </c>
      <c r="I8039" s="7">
        <v>297</v>
      </c>
      <c r="J8039" s="7">
        <v>0</v>
      </c>
      <c r="K8039" s="7">
        <v>297</v>
      </c>
      <c r="L8039" s="164">
        <v>1</v>
      </c>
      <c r="M8039" s="16">
        <v>0</v>
      </c>
      <c r="N8039" s="13">
        <v>46263</v>
      </c>
    </row>
    <row r="8040" spans="1:14" x14ac:dyDescent="0.15">
      <c r="A8040" s="163" t="s">
        <v>507</v>
      </c>
      <c r="B8040" s="164">
        <v>10373</v>
      </c>
      <c r="C8040" s="163" t="s">
        <v>9</v>
      </c>
      <c r="D8040" s="164">
        <v>1</v>
      </c>
      <c r="E8040" s="7">
        <v>275</v>
      </c>
      <c r="F8040" s="7">
        <v>0</v>
      </c>
      <c r="G8040" s="7">
        <v>0</v>
      </c>
      <c r="H8040" s="7">
        <v>0</v>
      </c>
      <c r="I8040" s="7">
        <v>275</v>
      </c>
      <c r="J8040" s="7">
        <v>0</v>
      </c>
      <c r="K8040" s="7">
        <v>275</v>
      </c>
      <c r="L8040" s="164">
        <v>1</v>
      </c>
      <c r="M8040" s="16">
        <v>0</v>
      </c>
      <c r="N8040" s="13">
        <v>46263</v>
      </c>
    </row>
    <row r="8041" spans="1:14" x14ac:dyDescent="0.15">
      <c r="A8041" s="163" t="s">
        <v>947</v>
      </c>
      <c r="B8041" s="164">
        <v>10923</v>
      </c>
      <c r="C8041" s="163" t="s">
        <v>948</v>
      </c>
      <c r="D8041" s="164">
        <v>1</v>
      </c>
      <c r="E8041" s="7">
        <v>159</v>
      </c>
      <c r="F8041" s="7">
        <v>0</v>
      </c>
      <c r="G8041" s="7">
        <v>0</v>
      </c>
      <c r="H8041" s="7">
        <v>0</v>
      </c>
      <c r="I8041" s="7">
        <v>159</v>
      </c>
      <c r="J8041" s="7">
        <v>0</v>
      </c>
      <c r="K8041" s="7">
        <v>159</v>
      </c>
      <c r="L8041" s="164">
        <v>1</v>
      </c>
      <c r="M8041" s="16">
        <v>0</v>
      </c>
      <c r="N8041" s="13">
        <v>46263</v>
      </c>
    </row>
    <row r="8042" spans="1:14" x14ac:dyDescent="0.15">
      <c r="A8042" s="163" t="s">
        <v>495</v>
      </c>
      <c r="B8042" s="164">
        <v>10354</v>
      </c>
      <c r="C8042" s="163" t="s">
        <v>19</v>
      </c>
      <c r="D8042" s="164">
        <v>1</v>
      </c>
      <c r="E8042" s="7">
        <v>350</v>
      </c>
      <c r="F8042" s="7">
        <v>0</v>
      </c>
      <c r="G8042" s="7">
        <v>0</v>
      </c>
      <c r="H8042" s="7">
        <v>0</v>
      </c>
      <c r="I8042" s="7">
        <v>350</v>
      </c>
      <c r="J8042" s="7">
        <v>0</v>
      </c>
      <c r="K8042" s="7">
        <v>350</v>
      </c>
      <c r="L8042" s="164">
        <v>1</v>
      </c>
      <c r="M8042" s="16">
        <v>0</v>
      </c>
      <c r="N8042" s="13">
        <v>46263</v>
      </c>
    </row>
    <row r="8043" spans="1:14" x14ac:dyDescent="0.15">
      <c r="A8043" s="163" t="s">
        <v>497</v>
      </c>
      <c r="B8043" s="164">
        <v>10359</v>
      </c>
      <c r="C8043" s="163" t="s">
        <v>19</v>
      </c>
      <c r="D8043" s="164">
        <v>1</v>
      </c>
      <c r="E8043" s="7">
        <v>385</v>
      </c>
      <c r="F8043" s="7">
        <v>0</v>
      </c>
      <c r="G8043" s="7">
        <v>0</v>
      </c>
      <c r="H8043" s="7">
        <v>0</v>
      </c>
      <c r="I8043" s="7">
        <v>385</v>
      </c>
      <c r="J8043" s="7">
        <v>0</v>
      </c>
      <c r="K8043" s="7">
        <v>385</v>
      </c>
      <c r="L8043" s="164">
        <v>1</v>
      </c>
      <c r="M8043" s="16">
        <v>0</v>
      </c>
      <c r="N8043" s="13">
        <v>46263</v>
      </c>
    </row>
    <row r="8044" spans="1:14" x14ac:dyDescent="0.15">
      <c r="A8044" s="163" t="s">
        <v>512</v>
      </c>
      <c r="B8044" s="164">
        <v>10427</v>
      </c>
      <c r="C8044" s="163" t="s">
        <v>12</v>
      </c>
      <c r="D8044" s="164">
        <v>2</v>
      </c>
      <c r="E8044" s="7">
        <v>778</v>
      </c>
      <c r="F8044" s="7">
        <v>0</v>
      </c>
      <c r="G8044" s="7">
        <v>0</v>
      </c>
      <c r="H8044" s="7">
        <v>0</v>
      </c>
      <c r="I8044" s="7">
        <v>778</v>
      </c>
      <c r="J8044" s="7">
        <v>0</v>
      </c>
      <c r="K8044" s="7">
        <v>778</v>
      </c>
      <c r="L8044" s="164">
        <v>1</v>
      </c>
      <c r="M8044" s="16">
        <v>0</v>
      </c>
      <c r="N8044" s="13">
        <v>46263</v>
      </c>
    </row>
    <row r="8045" spans="1:14" x14ac:dyDescent="0.15">
      <c r="A8045" s="163" t="s">
        <v>1024</v>
      </c>
      <c r="B8045" s="164">
        <v>10509</v>
      </c>
      <c r="C8045" s="163" t="s">
        <v>79</v>
      </c>
      <c r="D8045" s="164">
        <v>1</v>
      </c>
      <c r="E8045" s="7">
        <v>320</v>
      </c>
      <c r="F8045" s="7">
        <v>0</v>
      </c>
      <c r="G8045" s="7">
        <v>0</v>
      </c>
      <c r="H8045" s="7">
        <v>0</v>
      </c>
      <c r="I8045" s="7">
        <v>320</v>
      </c>
      <c r="J8045" s="7">
        <v>0</v>
      </c>
      <c r="K8045" s="7">
        <v>320</v>
      </c>
      <c r="L8045" s="164">
        <v>1</v>
      </c>
      <c r="M8045" s="16">
        <v>0</v>
      </c>
      <c r="N8045" s="13">
        <v>46263</v>
      </c>
    </row>
    <row r="8046" spans="1:14" x14ac:dyDescent="0.15">
      <c r="A8046" s="163" t="s">
        <v>480</v>
      </c>
      <c r="B8046" s="164">
        <v>10225</v>
      </c>
      <c r="C8046" s="163" t="s">
        <v>481</v>
      </c>
      <c r="D8046" s="164">
        <v>1</v>
      </c>
      <c r="E8046" s="7">
        <v>265</v>
      </c>
      <c r="F8046" s="7">
        <v>0</v>
      </c>
      <c r="G8046" s="7">
        <v>0</v>
      </c>
      <c r="H8046" s="7">
        <v>0</v>
      </c>
      <c r="I8046" s="7">
        <v>265</v>
      </c>
      <c r="J8046" s="7">
        <v>0</v>
      </c>
      <c r="K8046" s="7">
        <v>265</v>
      </c>
      <c r="L8046" s="164">
        <v>1</v>
      </c>
      <c r="M8046" s="16">
        <v>0</v>
      </c>
      <c r="N8046" s="13">
        <v>46264</v>
      </c>
    </row>
    <row r="8047" spans="1:14" x14ac:dyDescent="0.15">
      <c r="A8047" s="163" t="s">
        <v>954</v>
      </c>
      <c r="B8047" s="164">
        <v>10125</v>
      </c>
      <c r="C8047" s="163" t="s">
        <v>483</v>
      </c>
      <c r="D8047" s="164">
        <v>1</v>
      </c>
      <c r="E8047" s="7">
        <v>275</v>
      </c>
      <c r="F8047" s="7">
        <v>0</v>
      </c>
      <c r="G8047" s="7">
        <v>0</v>
      </c>
      <c r="H8047" s="7">
        <v>0</v>
      </c>
      <c r="I8047" s="7">
        <v>275</v>
      </c>
      <c r="J8047" s="7">
        <v>0</v>
      </c>
      <c r="K8047" s="7">
        <v>275</v>
      </c>
      <c r="L8047" s="164">
        <v>1</v>
      </c>
      <c r="M8047" s="16">
        <v>0</v>
      </c>
      <c r="N8047" s="13">
        <v>46264</v>
      </c>
    </row>
    <row r="8048" spans="1:14" x14ac:dyDescent="0.15">
      <c r="A8048" s="163" t="s">
        <v>890</v>
      </c>
      <c r="B8048" s="164">
        <v>10119</v>
      </c>
      <c r="C8048" s="163" t="s">
        <v>541</v>
      </c>
      <c r="D8048" s="164">
        <v>1</v>
      </c>
      <c r="E8048" s="7">
        <v>385</v>
      </c>
      <c r="F8048" s="7">
        <v>0</v>
      </c>
      <c r="G8048" s="7">
        <v>0</v>
      </c>
      <c r="H8048" s="7">
        <v>31.37</v>
      </c>
      <c r="I8048" s="7">
        <v>353.63</v>
      </c>
      <c r="J8048" s="7">
        <v>0</v>
      </c>
      <c r="K8048" s="7">
        <v>353.63</v>
      </c>
      <c r="L8048" s="164">
        <v>1</v>
      </c>
      <c r="M8048" s="16">
        <v>0</v>
      </c>
      <c r="N8048" s="13">
        <v>46264</v>
      </c>
    </row>
    <row r="8049" spans="1:14" x14ac:dyDescent="0.15">
      <c r="A8049" s="163" t="s">
        <v>482</v>
      </c>
      <c r="B8049" s="164">
        <v>10109</v>
      </c>
      <c r="C8049" s="163" t="s">
        <v>483</v>
      </c>
      <c r="D8049" s="164">
        <v>1</v>
      </c>
      <c r="E8049" s="7">
        <v>275</v>
      </c>
      <c r="F8049" s="7">
        <v>0</v>
      </c>
      <c r="G8049" s="7">
        <v>0</v>
      </c>
      <c r="H8049" s="7">
        <v>15.97</v>
      </c>
      <c r="I8049" s="7">
        <v>259.02999999999997</v>
      </c>
      <c r="J8049" s="7">
        <v>0</v>
      </c>
      <c r="K8049" s="7">
        <v>259.02999999999997</v>
      </c>
      <c r="L8049" s="164">
        <v>1</v>
      </c>
      <c r="M8049" s="16">
        <v>0</v>
      </c>
      <c r="N8049" s="13">
        <v>46264</v>
      </c>
    </row>
    <row r="8050" spans="1:14" x14ac:dyDescent="0.15">
      <c r="A8050" s="163" t="s">
        <v>505</v>
      </c>
      <c r="B8050" s="164">
        <v>10470</v>
      </c>
      <c r="C8050" s="163" t="s">
        <v>5</v>
      </c>
      <c r="D8050" s="164">
        <v>1</v>
      </c>
      <c r="E8050" s="7">
        <v>275</v>
      </c>
      <c r="F8050" s="7">
        <v>0</v>
      </c>
      <c r="G8050" s="7">
        <v>0</v>
      </c>
      <c r="H8050" s="7">
        <v>22.41</v>
      </c>
      <c r="I8050" s="7">
        <v>252.59</v>
      </c>
      <c r="J8050" s="7">
        <v>0</v>
      </c>
      <c r="K8050" s="7">
        <v>252.59</v>
      </c>
      <c r="L8050" s="164">
        <v>1</v>
      </c>
      <c r="M8050" s="16">
        <v>0</v>
      </c>
      <c r="N8050" s="13">
        <v>46264</v>
      </c>
    </row>
    <row r="8051" spans="1:14" x14ac:dyDescent="0.15">
      <c r="A8051" s="163" t="s">
        <v>552</v>
      </c>
      <c r="B8051" s="164">
        <v>10211</v>
      </c>
      <c r="C8051" s="163" t="s">
        <v>491</v>
      </c>
      <c r="D8051" s="164">
        <v>1</v>
      </c>
      <c r="E8051" s="7">
        <v>285</v>
      </c>
      <c r="F8051" s="7">
        <v>0</v>
      </c>
      <c r="G8051" s="7">
        <v>0</v>
      </c>
      <c r="H8051" s="7">
        <v>23.22</v>
      </c>
      <c r="I8051" s="7">
        <v>261.77999999999997</v>
      </c>
      <c r="J8051" s="7">
        <v>0</v>
      </c>
      <c r="K8051" s="7">
        <v>261.77999999999997</v>
      </c>
      <c r="L8051" s="164">
        <v>1</v>
      </c>
      <c r="M8051" s="16">
        <v>0</v>
      </c>
      <c r="N8051" s="13">
        <v>46264</v>
      </c>
    </row>
    <row r="8052" spans="1:14" x14ac:dyDescent="0.15">
      <c r="A8052" s="163" t="s">
        <v>493</v>
      </c>
      <c r="B8052" s="164">
        <v>10264</v>
      </c>
      <c r="C8052" s="163" t="s">
        <v>9</v>
      </c>
      <c r="D8052" s="164">
        <v>3</v>
      </c>
      <c r="E8052" s="7">
        <v>570</v>
      </c>
      <c r="F8052" s="7">
        <v>0</v>
      </c>
      <c r="G8052" s="7">
        <v>0</v>
      </c>
      <c r="H8052" s="7">
        <v>26.23</v>
      </c>
      <c r="I8052" s="7">
        <v>543.77</v>
      </c>
      <c r="J8052" s="7">
        <v>0</v>
      </c>
      <c r="K8052" s="7">
        <v>543.77</v>
      </c>
      <c r="L8052" s="164">
        <v>1</v>
      </c>
      <c r="M8052" s="16">
        <v>0</v>
      </c>
      <c r="N8052" s="13">
        <v>46264</v>
      </c>
    </row>
    <row r="8053" spans="1:14" x14ac:dyDescent="0.15">
      <c r="A8053" s="163" t="s">
        <v>686</v>
      </c>
      <c r="B8053" s="164">
        <v>10366</v>
      </c>
      <c r="C8053" s="163" t="s">
        <v>9</v>
      </c>
      <c r="D8053" s="164">
        <v>1</v>
      </c>
      <c r="E8053" s="7">
        <v>270</v>
      </c>
      <c r="F8053" s="7">
        <v>0</v>
      </c>
      <c r="G8053" s="7">
        <v>0</v>
      </c>
      <c r="H8053" s="7">
        <v>21.6</v>
      </c>
      <c r="I8053" s="7">
        <v>248.4</v>
      </c>
      <c r="J8053" s="7">
        <v>0</v>
      </c>
      <c r="K8053" s="7">
        <v>248.4</v>
      </c>
      <c r="L8053" s="164">
        <v>1</v>
      </c>
      <c r="M8053" s="16">
        <v>0</v>
      </c>
      <c r="N8053" s="13">
        <v>46264</v>
      </c>
    </row>
    <row r="8054" spans="1:14" x14ac:dyDescent="0.15">
      <c r="A8054" s="163" t="s">
        <v>587</v>
      </c>
      <c r="B8054" s="164">
        <v>10381</v>
      </c>
      <c r="C8054" s="163" t="s">
        <v>9</v>
      </c>
      <c r="D8054" s="164">
        <v>1</v>
      </c>
      <c r="E8054" s="7">
        <v>225</v>
      </c>
      <c r="F8054" s="7">
        <v>0</v>
      </c>
      <c r="G8054" s="7">
        <v>0</v>
      </c>
      <c r="H8054" s="7">
        <v>18</v>
      </c>
      <c r="I8054" s="7">
        <v>207</v>
      </c>
      <c r="J8054" s="7">
        <v>0</v>
      </c>
      <c r="K8054" s="7">
        <v>207</v>
      </c>
      <c r="L8054" s="164">
        <v>1</v>
      </c>
      <c r="M8054" s="16">
        <v>0</v>
      </c>
      <c r="N8054" s="13">
        <v>46264</v>
      </c>
    </row>
    <row r="8055" spans="1:14" x14ac:dyDescent="0.15">
      <c r="A8055" s="163" t="s">
        <v>526</v>
      </c>
      <c r="B8055" s="164">
        <v>10363</v>
      </c>
      <c r="C8055" s="163" t="s">
        <v>9</v>
      </c>
      <c r="D8055" s="164">
        <v>2</v>
      </c>
      <c r="E8055" s="7">
        <v>530</v>
      </c>
      <c r="F8055" s="7">
        <v>0</v>
      </c>
      <c r="G8055" s="7">
        <v>0</v>
      </c>
      <c r="H8055" s="7">
        <v>0</v>
      </c>
      <c r="I8055" s="7">
        <v>530</v>
      </c>
      <c r="J8055" s="7">
        <v>0</v>
      </c>
      <c r="K8055" s="7">
        <v>530</v>
      </c>
      <c r="L8055" s="164">
        <v>1</v>
      </c>
      <c r="M8055" s="16">
        <v>0</v>
      </c>
      <c r="N8055" s="13">
        <v>46264</v>
      </c>
    </row>
    <row r="8056" spans="1:14" x14ac:dyDescent="0.15">
      <c r="A8056" s="163" t="s">
        <v>603</v>
      </c>
      <c r="B8056" s="164">
        <v>10660</v>
      </c>
      <c r="C8056" s="163" t="s">
        <v>9</v>
      </c>
      <c r="D8056" s="164">
        <v>2</v>
      </c>
      <c r="E8056" s="7">
        <v>530</v>
      </c>
      <c r="F8056" s="7">
        <v>0</v>
      </c>
      <c r="G8056" s="7">
        <v>0</v>
      </c>
      <c r="H8056" s="7">
        <v>21.2</v>
      </c>
      <c r="I8056" s="7">
        <v>508.8</v>
      </c>
      <c r="J8056" s="7">
        <v>0</v>
      </c>
      <c r="K8056" s="7">
        <v>508.8</v>
      </c>
      <c r="L8056" s="164">
        <v>1</v>
      </c>
      <c r="M8056" s="16">
        <v>0</v>
      </c>
      <c r="N8056" s="13">
        <v>46264</v>
      </c>
    </row>
    <row r="8057" spans="1:14" x14ac:dyDescent="0.15">
      <c r="A8057" s="163" t="s">
        <v>550</v>
      </c>
      <c r="B8057" s="164">
        <v>10072</v>
      </c>
      <c r="C8057" s="163" t="s">
        <v>481</v>
      </c>
      <c r="D8057" s="164">
        <v>1</v>
      </c>
      <c r="E8057" s="7">
        <v>345</v>
      </c>
      <c r="F8057" s="7">
        <v>0</v>
      </c>
      <c r="G8057" s="7">
        <v>0</v>
      </c>
      <c r="H8057" s="7">
        <v>0</v>
      </c>
      <c r="I8057" s="7">
        <v>345</v>
      </c>
      <c r="J8057" s="7">
        <v>0</v>
      </c>
      <c r="K8057" s="7">
        <v>345</v>
      </c>
      <c r="L8057" s="164">
        <v>1</v>
      </c>
      <c r="M8057" s="16">
        <v>0</v>
      </c>
      <c r="N8057" s="13">
        <v>46265</v>
      </c>
    </row>
    <row r="8058" spans="1:14" x14ac:dyDescent="0.15">
      <c r="A8058" s="163" t="s">
        <v>487</v>
      </c>
      <c r="B8058" s="164">
        <v>10442</v>
      </c>
      <c r="C8058" s="163" t="s">
        <v>99</v>
      </c>
      <c r="D8058" s="164">
        <v>1</v>
      </c>
      <c r="E8058" s="7">
        <v>88</v>
      </c>
      <c r="F8058" s="7">
        <v>0</v>
      </c>
      <c r="G8058" s="7">
        <v>0</v>
      </c>
      <c r="H8058" s="7">
        <v>0</v>
      </c>
      <c r="I8058" s="7">
        <v>88</v>
      </c>
      <c r="J8058" s="7">
        <v>0</v>
      </c>
      <c r="K8058" s="7">
        <v>88</v>
      </c>
      <c r="L8058" s="164">
        <v>1</v>
      </c>
      <c r="M8058" s="16">
        <v>0</v>
      </c>
      <c r="N8058" s="13">
        <v>46265</v>
      </c>
    </row>
    <row r="8059" spans="1:14" x14ac:dyDescent="0.15">
      <c r="A8059" s="163" t="s">
        <v>593</v>
      </c>
      <c r="B8059" s="164">
        <v>10438</v>
      </c>
      <c r="C8059" s="163" t="s">
        <v>99</v>
      </c>
      <c r="D8059" s="164">
        <v>1</v>
      </c>
      <c r="E8059" s="7">
        <v>118</v>
      </c>
      <c r="F8059" s="7">
        <v>0</v>
      </c>
      <c r="G8059" s="7">
        <v>0</v>
      </c>
      <c r="H8059" s="7">
        <v>0</v>
      </c>
      <c r="I8059" s="7">
        <v>118</v>
      </c>
      <c r="J8059" s="7">
        <v>0</v>
      </c>
      <c r="K8059" s="7">
        <v>118</v>
      </c>
      <c r="L8059" s="164">
        <v>1</v>
      </c>
      <c r="M8059" s="16">
        <v>0</v>
      </c>
      <c r="N8059" s="13">
        <v>46265</v>
      </c>
    </row>
    <row r="8060" spans="1:14" x14ac:dyDescent="0.15">
      <c r="A8060" s="163" t="s">
        <v>490</v>
      </c>
      <c r="B8060" s="164">
        <v>10223</v>
      </c>
      <c r="C8060" s="163" t="s">
        <v>491</v>
      </c>
      <c r="D8060" s="164">
        <v>1</v>
      </c>
      <c r="E8060" s="7">
        <v>310</v>
      </c>
      <c r="F8060" s="7">
        <v>0</v>
      </c>
      <c r="G8060" s="7">
        <v>0</v>
      </c>
      <c r="H8060" s="7">
        <v>0</v>
      </c>
      <c r="I8060" s="7">
        <v>310</v>
      </c>
      <c r="J8060" s="7">
        <v>0</v>
      </c>
      <c r="K8060" s="7">
        <v>310</v>
      </c>
      <c r="L8060" s="164">
        <v>1</v>
      </c>
      <c r="M8060" s="16">
        <v>0</v>
      </c>
      <c r="N8060" s="13">
        <v>46265</v>
      </c>
    </row>
    <row r="8061" spans="1:14" x14ac:dyDescent="0.15">
      <c r="A8061" s="163" t="s">
        <v>493</v>
      </c>
      <c r="B8061" s="164">
        <v>10264</v>
      </c>
      <c r="C8061" s="163" t="s">
        <v>9</v>
      </c>
      <c r="D8061" s="164">
        <v>3</v>
      </c>
      <c r="E8061" s="7">
        <v>570</v>
      </c>
      <c r="F8061" s="7">
        <v>0</v>
      </c>
      <c r="G8061" s="7">
        <v>0</v>
      </c>
      <c r="H8061" s="7">
        <v>0</v>
      </c>
      <c r="I8061" s="7">
        <v>570</v>
      </c>
      <c r="J8061" s="7">
        <v>0</v>
      </c>
      <c r="K8061" s="7">
        <v>570</v>
      </c>
      <c r="L8061" s="164">
        <v>1</v>
      </c>
      <c r="M8061" s="16">
        <v>0</v>
      </c>
      <c r="N8061" s="13">
        <v>46265</v>
      </c>
    </row>
    <row r="8062" spans="1:14" x14ac:dyDescent="0.15">
      <c r="A8062" s="163" t="s">
        <v>509</v>
      </c>
      <c r="B8062" s="164">
        <v>10364</v>
      </c>
      <c r="C8062" s="163" t="s">
        <v>9</v>
      </c>
      <c r="D8062" s="164">
        <v>1</v>
      </c>
      <c r="E8062" s="7">
        <v>330</v>
      </c>
      <c r="F8062" s="7">
        <v>0</v>
      </c>
      <c r="G8062" s="7">
        <v>0</v>
      </c>
      <c r="H8062" s="7">
        <v>0</v>
      </c>
      <c r="I8062" s="7">
        <v>330</v>
      </c>
      <c r="J8062" s="7">
        <v>0</v>
      </c>
      <c r="K8062" s="7">
        <v>330</v>
      </c>
      <c r="L8062" s="164">
        <v>1</v>
      </c>
      <c r="M8062" s="16">
        <v>0</v>
      </c>
      <c r="N8062" s="13">
        <v>46265</v>
      </c>
    </row>
    <row r="8063" spans="1:14" x14ac:dyDescent="0.15">
      <c r="A8063" s="163" t="s">
        <v>955</v>
      </c>
      <c r="B8063" s="164">
        <v>10749</v>
      </c>
      <c r="C8063" s="163" t="s">
        <v>948</v>
      </c>
      <c r="D8063" s="164">
        <v>1</v>
      </c>
      <c r="E8063" s="7">
        <v>179</v>
      </c>
      <c r="F8063" s="7">
        <v>0</v>
      </c>
      <c r="G8063" s="7">
        <v>0</v>
      </c>
      <c r="H8063" s="7">
        <v>5.62</v>
      </c>
      <c r="I8063" s="7">
        <v>173.38</v>
      </c>
      <c r="J8063" s="7">
        <v>0</v>
      </c>
      <c r="K8063" s="7">
        <v>173.38</v>
      </c>
      <c r="L8063" s="164">
        <v>1</v>
      </c>
      <c r="M8063" s="16">
        <v>0</v>
      </c>
      <c r="N8063" s="13">
        <v>46265</v>
      </c>
    </row>
    <row r="8064" spans="1:14" x14ac:dyDescent="0.15">
      <c r="A8064" s="163" t="s">
        <v>947</v>
      </c>
      <c r="B8064" s="164">
        <v>10923</v>
      </c>
      <c r="C8064" s="163" t="s">
        <v>948</v>
      </c>
      <c r="D8064" s="164">
        <v>1</v>
      </c>
      <c r="E8064" s="7">
        <v>159</v>
      </c>
      <c r="F8064" s="7">
        <v>0</v>
      </c>
      <c r="G8064" s="7">
        <v>0</v>
      </c>
      <c r="H8064" s="7">
        <v>0</v>
      </c>
      <c r="I8064" s="7">
        <v>159</v>
      </c>
      <c r="J8064" s="7">
        <v>0</v>
      </c>
      <c r="K8064" s="7">
        <v>159</v>
      </c>
      <c r="L8064" s="164">
        <v>1</v>
      </c>
      <c r="M8064" s="16">
        <v>0</v>
      </c>
      <c r="N8064" s="13">
        <v>46265</v>
      </c>
    </row>
    <row r="8065" spans="1:14" x14ac:dyDescent="0.15">
      <c r="A8065" s="163" t="s">
        <v>950</v>
      </c>
      <c r="B8065" s="164">
        <v>10746</v>
      </c>
      <c r="C8065" s="163" t="s">
        <v>948</v>
      </c>
      <c r="D8065" s="164">
        <v>1</v>
      </c>
      <c r="E8065" s="7">
        <v>209</v>
      </c>
      <c r="F8065" s="7">
        <v>0</v>
      </c>
      <c r="G8065" s="7">
        <v>0</v>
      </c>
      <c r="H8065" s="7">
        <v>0</v>
      </c>
      <c r="I8065" s="7">
        <v>209</v>
      </c>
      <c r="J8065" s="7">
        <v>0</v>
      </c>
      <c r="K8065" s="7">
        <v>209</v>
      </c>
      <c r="L8065" s="164">
        <v>1</v>
      </c>
      <c r="M8065" s="16">
        <v>0</v>
      </c>
      <c r="N8065" s="13">
        <v>46265</v>
      </c>
    </row>
    <row r="8066" spans="1:14" x14ac:dyDescent="0.15">
      <c r="A8066" s="163" t="s">
        <v>497</v>
      </c>
      <c r="B8066" s="164">
        <v>10359</v>
      </c>
      <c r="C8066" s="163" t="s">
        <v>19</v>
      </c>
      <c r="D8066" s="164">
        <v>1</v>
      </c>
      <c r="E8066" s="7">
        <v>385</v>
      </c>
      <c r="F8066" s="7">
        <v>0</v>
      </c>
      <c r="G8066" s="7">
        <v>0</v>
      </c>
      <c r="H8066" s="7">
        <v>12.08</v>
      </c>
      <c r="I8066" s="7">
        <v>372.92</v>
      </c>
      <c r="J8066" s="7">
        <v>0</v>
      </c>
      <c r="K8066" s="7">
        <v>372.92</v>
      </c>
      <c r="L8066" s="164">
        <v>1</v>
      </c>
      <c r="M8066" s="16">
        <v>0</v>
      </c>
      <c r="N8066" s="13">
        <v>46265</v>
      </c>
    </row>
    <row r="8067" spans="1:14" x14ac:dyDescent="0.15">
      <c r="A8067" s="163" t="s">
        <v>498</v>
      </c>
      <c r="B8067" s="164">
        <v>10356</v>
      </c>
      <c r="C8067" s="163" t="s">
        <v>19</v>
      </c>
      <c r="D8067" s="164">
        <v>1</v>
      </c>
      <c r="E8067" s="7">
        <v>360</v>
      </c>
      <c r="F8067" s="7">
        <v>0</v>
      </c>
      <c r="G8067" s="7">
        <v>0</v>
      </c>
      <c r="H8067" s="7">
        <v>11.3</v>
      </c>
      <c r="I8067" s="7">
        <v>348.7</v>
      </c>
      <c r="J8067" s="7">
        <v>0</v>
      </c>
      <c r="K8067" s="7">
        <v>348.7</v>
      </c>
      <c r="L8067" s="164">
        <v>1</v>
      </c>
      <c r="M8067" s="16">
        <v>0</v>
      </c>
      <c r="N8067" s="13">
        <v>46265</v>
      </c>
    </row>
    <row r="8068" spans="1:14" x14ac:dyDescent="0.15">
      <c r="A8068" s="163" t="s">
        <v>546</v>
      </c>
      <c r="B8068" s="164">
        <v>10391</v>
      </c>
      <c r="C8068" s="163" t="s">
        <v>31</v>
      </c>
      <c r="D8068" s="164">
        <v>2</v>
      </c>
      <c r="E8068" s="7">
        <v>690</v>
      </c>
      <c r="F8068" s="7">
        <v>0</v>
      </c>
      <c r="G8068" s="7">
        <v>0</v>
      </c>
      <c r="H8068" s="7">
        <v>0</v>
      </c>
      <c r="I8068" s="7">
        <v>690</v>
      </c>
      <c r="J8068" s="7">
        <v>0</v>
      </c>
      <c r="K8068" s="7">
        <v>690</v>
      </c>
      <c r="L8068" s="164">
        <v>1</v>
      </c>
      <c r="M8068" s="16">
        <v>0</v>
      </c>
      <c r="N8068" s="13">
        <v>46265</v>
      </c>
    </row>
    <row r="8069" spans="1:14" x14ac:dyDescent="0.15">
      <c r="A8069" s="163" t="s">
        <v>1024</v>
      </c>
      <c r="B8069" s="164">
        <v>10509</v>
      </c>
      <c r="C8069" s="163" t="s">
        <v>79</v>
      </c>
      <c r="D8069" s="164">
        <v>1</v>
      </c>
      <c r="E8069" s="7">
        <v>320</v>
      </c>
      <c r="F8069" s="7">
        <v>0</v>
      </c>
      <c r="G8069" s="7">
        <v>0</v>
      </c>
      <c r="H8069" s="7">
        <v>0</v>
      </c>
      <c r="I8069" s="7">
        <v>320</v>
      </c>
      <c r="J8069" s="7">
        <v>0</v>
      </c>
      <c r="K8069" s="7">
        <v>320</v>
      </c>
      <c r="L8069" s="164">
        <v>1</v>
      </c>
      <c r="M8069" s="16">
        <v>0</v>
      </c>
      <c r="N8069" s="13">
        <v>46265</v>
      </c>
    </row>
    <row r="8070" spans="1:14" x14ac:dyDescent="0.15">
      <c r="A8070" s="163" t="s">
        <v>105</v>
      </c>
      <c r="B8070" s="164">
        <v>10875</v>
      </c>
      <c r="C8070" s="163" t="s">
        <v>948</v>
      </c>
      <c r="D8070" s="164">
        <v>1</v>
      </c>
      <c r="E8070" s="7">
        <v>289</v>
      </c>
      <c r="F8070" s="7">
        <v>0</v>
      </c>
      <c r="G8070" s="7">
        <v>0</v>
      </c>
      <c r="H8070" s="7">
        <v>0</v>
      </c>
      <c r="I8070" s="7">
        <v>289</v>
      </c>
      <c r="J8070" s="7">
        <v>0</v>
      </c>
      <c r="K8070" s="7">
        <v>289</v>
      </c>
      <c r="L8070" s="164">
        <v>1</v>
      </c>
      <c r="M8070" s="16">
        <v>0</v>
      </c>
      <c r="N8070" s="13">
        <v>46265</v>
      </c>
    </row>
    <row r="8071" spans="1:14" x14ac:dyDescent="0.15">
      <c r="A8071" s="163" t="s">
        <v>477</v>
      </c>
      <c r="B8071" s="164">
        <v>10449</v>
      </c>
      <c r="C8071" s="163" t="s">
        <v>38</v>
      </c>
      <c r="D8071" s="164">
        <v>1</v>
      </c>
      <c r="E8071" s="7">
        <v>260</v>
      </c>
      <c r="F8071" s="7">
        <v>0</v>
      </c>
      <c r="G8071" s="7">
        <v>0</v>
      </c>
      <c r="H8071" s="7">
        <v>25.85</v>
      </c>
      <c r="I8071" s="7">
        <v>234.15</v>
      </c>
      <c r="J8071" s="7">
        <v>0</v>
      </c>
      <c r="K8071" s="7">
        <v>234.15</v>
      </c>
      <c r="L8071" s="164">
        <v>1</v>
      </c>
      <c r="M8071" s="16">
        <v>0</v>
      </c>
      <c r="N8071" s="13">
        <v>46266</v>
      </c>
    </row>
    <row r="8072" spans="1:14" x14ac:dyDescent="0.15">
      <c r="A8072" s="163" t="s">
        <v>514</v>
      </c>
      <c r="B8072" s="164">
        <v>10398</v>
      </c>
      <c r="C8072" s="163" t="s">
        <v>32</v>
      </c>
      <c r="D8072" s="164">
        <v>1</v>
      </c>
      <c r="E8072" s="7">
        <v>625</v>
      </c>
      <c r="F8072" s="7">
        <v>0</v>
      </c>
      <c r="G8072" s="7">
        <v>0</v>
      </c>
      <c r="H8072" s="7">
        <v>62.15</v>
      </c>
      <c r="I8072" s="7">
        <v>562.85</v>
      </c>
      <c r="J8072" s="7">
        <v>0</v>
      </c>
      <c r="K8072" s="7">
        <v>562.85</v>
      </c>
      <c r="L8072" s="164">
        <v>1</v>
      </c>
      <c r="M8072" s="16">
        <v>0</v>
      </c>
      <c r="N8072" s="13">
        <v>46266</v>
      </c>
    </row>
    <row r="8073" spans="1:14" x14ac:dyDescent="0.15">
      <c r="A8073" s="163" t="s">
        <v>538</v>
      </c>
      <c r="B8073" s="164">
        <v>10645</v>
      </c>
      <c r="C8073" s="163" t="s">
        <v>519</v>
      </c>
      <c r="D8073" s="164">
        <v>1</v>
      </c>
      <c r="E8073" s="7">
        <v>350</v>
      </c>
      <c r="F8073" s="7">
        <v>0</v>
      </c>
      <c r="G8073" s="7">
        <v>0</v>
      </c>
      <c r="H8073" s="7">
        <v>0</v>
      </c>
      <c r="I8073" s="7">
        <v>350</v>
      </c>
      <c r="J8073" s="7">
        <v>0</v>
      </c>
      <c r="K8073" s="7">
        <v>350</v>
      </c>
      <c r="L8073" s="164">
        <v>1</v>
      </c>
      <c r="M8073" s="16">
        <v>0</v>
      </c>
      <c r="N8073" s="13">
        <v>46266</v>
      </c>
    </row>
    <row r="8074" spans="1:14" x14ac:dyDescent="0.15">
      <c r="A8074" s="163" t="s">
        <v>574</v>
      </c>
      <c r="B8074" s="164">
        <v>10052</v>
      </c>
      <c r="C8074" s="163" t="s">
        <v>481</v>
      </c>
      <c r="D8074" s="164">
        <v>1</v>
      </c>
      <c r="E8074" s="7">
        <v>355</v>
      </c>
      <c r="F8074" s="7">
        <v>0</v>
      </c>
      <c r="G8074" s="7">
        <v>0</v>
      </c>
      <c r="H8074" s="7">
        <v>0</v>
      </c>
      <c r="I8074" s="7">
        <v>355</v>
      </c>
      <c r="J8074" s="7">
        <v>0</v>
      </c>
      <c r="K8074" s="7">
        <v>355</v>
      </c>
      <c r="L8074" s="164">
        <v>1</v>
      </c>
      <c r="M8074" s="16">
        <v>0</v>
      </c>
      <c r="N8074" s="13">
        <v>46266</v>
      </c>
    </row>
    <row r="8075" spans="1:14" x14ac:dyDescent="0.15">
      <c r="A8075" s="163" t="s">
        <v>539</v>
      </c>
      <c r="B8075" s="164">
        <v>10130</v>
      </c>
      <c r="C8075" s="163" t="s">
        <v>483</v>
      </c>
      <c r="D8075" s="164">
        <v>1</v>
      </c>
      <c r="E8075" s="7">
        <v>385</v>
      </c>
      <c r="F8075" s="7">
        <v>0</v>
      </c>
      <c r="G8075" s="7">
        <v>0</v>
      </c>
      <c r="H8075" s="7">
        <v>0</v>
      </c>
      <c r="I8075" s="7">
        <v>385</v>
      </c>
      <c r="J8075" s="7">
        <v>0</v>
      </c>
      <c r="K8075" s="7">
        <v>385</v>
      </c>
      <c r="L8075" s="164">
        <v>1</v>
      </c>
      <c r="M8075" s="16">
        <v>0</v>
      </c>
      <c r="N8075" s="13">
        <v>46266</v>
      </c>
    </row>
    <row r="8076" spans="1:14" x14ac:dyDescent="0.15">
      <c r="A8076" s="163" t="s">
        <v>521</v>
      </c>
      <c r="B8076" s="164">
        <v>10095</v>
      </c>
      <c r="C8076" s="163" t="s">
        <v>483</v>
      </c>
      <c r="D8076" s="164">
        <v>1</v>
      </c>
      <c r="E8076" s="7">
        <v>270</v>
      </c>
      <c r="F8076" s="7">
        <v>0</v>
      </c>
      <c r="G8076" s="7">
        <v>0</v>
      </c>
      <c r="H8076" s="7">
        <v>0</v>
      </c>
      <c r="I8076" s="7">
        <v>270</v>
      </c>
      <c r="J8076" s="7">
        <v>0</v>
      </c>
      <c r="K8076" s="7">
        <v>270</v>
      </c>
      <c r="L8076" s="164">
        <v>1</v>
      </c>
      <c r="M8076" s="16">
        <v>0</v>
      </c>
      <c r="N8076" s="13">
        <v>46266</v>
      </c>
    </row>
    <row r="8077" spans="1:14" x14ac:dyDescent="0.15">
      <c r="A8077" s="163" t="s">
        <v>578</v>
      </c>
      <c r="B8077" s="164">
        <v>10057</v>
      </c>
      <c r="C8077" s="163" t="s">
        <v>481</v>
      </c>
      <c r="D8077" s="164">
        <v>1</v>
      </c>
      <c r="E8077" s="7">
        <v>355</v>
      </c>
      <c r="F8077" s="7">
        <v>0</v>
      </c>
      <c r="G8077" s="7">
        <v>0</v>
      </c>
      <c r="H8077" s="7">
        <v>35.67</v>
      </c>
      <c r="I8077" s="7">
        <v>319.33</v>
      </c>
      <c r="J8077" s="7">
        <v>0</v>
      </c>
      <c r="K8077" s="7">
        <v>319.33</v>
      </c>
      <c r="L8077" s="164">
        <v>1</v>
      </c>
      <c r="M8077" s="16">
        <v>0</v>
      </c>
      <c r="N8077" s="13">
        <v>46266</v>
      </c>
    </row>
    <row r="8078" spans="1:14" x14ac:dyDescent="0.15">
      <c r="A8078" s="163" t="s">
        <v>487</v>
      </c>
      <c r="B8078" s="164">
        <v>10442</v>
      </c>
      <c r="C8078" s="163" t="s">
        <v>99</v>
      </c>
      <c r="D8078" s="164">
        <v>2</v>
      </c>
      <c r="E8078" s="7">
        <v>176</v>
      </c>
      <c r="F8078" s="7">
        <v>0</v>
      </c>
      <c r="G8078" s="7">
        <v>0</v>
      </c>
      <c r="H8078" s="7">
        <v>0</v>
      </c>
      <c r="I8078" s="7">
        <v>176</v>
      </c>
      <c r="J8078" s="7">
        <v>0</v>
      </c>
      <c r="K8078" s="7">
        <v>176</v>
      </c>
      <c r="L8078" s="164">
        <v>1</v>
      </c>
      <c r="M8078" s="16">
        <v>0</v>
      </c>
      <c r="N8078" s="13">
        <v>46266</v>
      </c>
    </row>
    <row r="8079" spans="1:14" x14ac:dyDescent="0.15">
      <c r="A8079" s="163" t="s">
        <v>1009</v>
      </c>
      <c r="B8079" s="164">
        <v>10464</v>
      </c>
      <c r="C8079" s="163" t="s">
        <v>99</v>
      </c>
      <c r="D8079" s="164">
        <v>1</v>
      </c>
      <c r="E8079" s="7">
        <v>185</v>
      </c>
      <c r="F8079" s="7">
        <v>0</v>
      </c>
      <c r="G8079" s="7">
        <v>0</v>
      </c>
      <c r="H8079" s="7">
        <v>0</v>
      </c>
      <c r="I8079" s="7">
        <v>185</v>
      </c>
      <c r="J8079" s="7">
        <v>0</v>
      </c>
      <c r="K8079" s="7">
        <v>185</v>
      </c>
      <c r="L8079" s="164">
        <v>1</v>
      </c>
      <c r="M8079" s="16">
        <v>0</v>
      </c>
      <c r="N8079" s="13">
        <v>46266</v>
      </c>
    </row>
    <row r="8080" spans="1:14" x14ac:dyDescent="0.15">
      <c r="A8080" s="163" t="s">
        <v>751</v>
      </c>
      <c r="B8080" s="164">
        <v>10439</v>
      </c>
      <c r="C8080" s="163" t="s">
        <v>99</v>
      </c>
      <c r="D8080" s="164">
        <v>1</v>
      </c>
      <c r="E8080" s="7">
        <v>119</v>
      </c>
      <c r="F8080" s="7">
        <v>0</v>
      </c>
      <c r="G8080" s="7">
        <v>0</v>
      </c>
      <c r="H8080" s="7">
        <v>0</v>
      </c>
      <c r="I8080" s="7">
        <v>119</v>
      </c>
      <c r="J8080" s="7">
        <v>0</v>
      </c>
      <c r="K8080" s="7">
        <v>119</v>
      </c>
      <c r="L8080" s="164">
        <v>1</v>
      </c>
      <c r="M8080" s="16">
        <v>0</v>
      </c>
      <c r="N8080" s="13">
        <v>46266</v>
      </c>
    </row>
    <row r="8081" spans="1:14" x14ac:dyDescent="0.15">
      <c r="A8081" s="163" t="s">
        <v>542</v>
      </c>
      <c r="B8081" s="164">
        <v>10436</v>
      </c>
      <c r="C8081" s="163" t="s">
        <v>99</v>
      </c>
      <c r="D8081" s="164">
        <v>2</v>
      </c>
      <c r="E8081" s="7">
        <v>90</v>
      </c>
      <c r="F8081" s="7">
        <v>0</v>
      </c>
      <c r="G8081" s="7">
        <v>0</v>
      </c>
      <c r="H8081" s="7">
        <v>0</v>
      </c>
      <c r="I8081" s="7">
        <v>90</v>
      </c>
      <c r="J8081" s="7">
        <v>0</v>
      </c>
      <c r="K8081" s="7">
        <v>90</v>
      </c>
      <c r="L8081" s="164">
        <v>1</v>
      </c>
      <c r="M8081" s="16">
        <v>0</v>
      </c>
      <c r="N8081" s="13">
        <v>46266</v>
      </c>
    </row>
    <row r="8082" spans="1:14" x14ac:dyDescent="0.15">
      <c r="A8082" s="163" t="s">
        <v>982</v>
      </c>
      <c r="B8082" s="164">
        <v>10553</v>
      </c>
      <c r="C8082" s="163" t="s">
        <v>98</v>
      </c>
      <c r="D8082" s="164">
        <v>1</v>
      </c>
      <c r="E8082" s="7">
        <v>58</v>
      </c>
      <c r="F8082" s="7">
        <v>0</v>
      </c>
      <c r="G8082" s="7">
        <v>0</v>
      </c>
      <c r="H8082" s="7">
        <v>0</v>
      </c>
      <c r="I8082" s="7">
        <v>58</v>
      </c>
      <c r="J8082" s="7">
        <v>0</v>
      </c>
      <c r="K8082" s="7">
        <v>58</v>
      </c>
      <c r="L8082" s="164">
        <v>1</v>
      </c>
      <c r="M8082" s="16">
        <v>0</v>
      </c>
      <c r="N8082" s="13">
        <v>46266</v>
      </c>
    </row>
    <row r="8083" spans="1:14" x14ac:dyDescent="0.15">
      <c r="A8083" s="163" t="s">
        <v>505</v>
      </c>
      <c r="B8083" s="164">
        <v>10470</v>
      </c>
      <c r="C8083" s="163" t="s">
        <v>5</v>
      </c>
      <c r="D8083" s="164">
        <v>1</v>
      </c>
      <c r="E8083" s="7">
        <v>275</v>
      </c>
      <c r="F8083" s="7">
        <v>0</v>
      </c>
      <c r="G8083" s="7">
        <v>0</v>
      </c>
      <c r="H8083" s="7">
        <v>0</v>
      </c>
      <c r="I8083" s="7">
        <v>275</v>
      </c>
      <c r="J8083" s="7">
        <v>0</v>
      </c>
      <c r="K8083" s="7">
        <v>275</v>
      </c>
      <c r="L8083" s="164">
        <v>1</v>
      </c>
      <c r="M8083" s="16">
        <v>0</v>
      </c>
      <c r="N8083" s="13">
        <v>46266</v>
      </c>
    </row>
    <row r="8084" spans="1:14" x14ac:dyDescent="0.15">
      <c r="A8084" s="163" t="s">
        <v>556</v>
      </c>
      <c r="B8084" s="164">
        <v>10220</v>
      </c>
      <c r="C8084" s="163" t="s">
        <v>491</v>
      </c>
      <c r="D8084" s="164">
        <v>1</v>
      </c>
      <c r="E8084" s="7">
        <v>255</v>
      </c>
      <c r="F8084" s="7">
        <v>0</v>
      </c>
      <c r="G8084" s="7">
        <v>0</v>
      </c>
      <c r="H8084" s="7">
        <v>0</v>
      </c>
      <c r="I8084" s="7">
        <v>255</v>
      </c>
      <c r="J8084" s="7">
        <v>0</v>
      </c>
      <c r="K8084" s="7">
        <v>255</v>
      </c>
      <c r="L8084" s="164">
        <v>1</v>
      </c>
      <c r="M8084" s="16">
        <v>0</v>
      </c>
      <c r="N8084" s="13">
        <v>46266</v>
      </c>
    </row>
    <row r="8085" spans="1:14" x14ac:dyDescent="0.15">
      <c r="A8085" s="163" t="s">
        <v>493</v>
      </c>
      <c r="B8085" s="164">
        <v>10264</v>
      </c>
      <c r="C8085" s="163" t="s">
        <v>9</v>
      </c>
      <c r="D8085" s="164">
        <v>5</v>
      </c>
      <c r="E8085" s="7">
        <v>950</v>
      </c>
      <c r="F8085" s="7">
        <v>0</v>
      </c>
      <c r="G8085" s="7">
        <v>0</v>
      </c>
      <c r="H8085" s="7">
        <v>25.91</v>
      </c>
      <c r="I8085" s="7">
        <v>924.09</v>
      </c>
      <c r="J8085" s="7">
        <v>0</v>
      </c>
      <c r="K8085" s="7">
        <v>924.09</v>
      </c>
      <c r="L8085" s="164">
        <v>1</v>
      </c>
      <c r="M8085" s="16">
        <v>0</v>
      </c>
      <c r="N8085" s="13">
        <v>46266</v>
      </c>
    </row>
    <row r="8086" spans="1:14" x14ac:dyDescent="0.15">
      <c r="A8086" s="163" t="s">
        <v>494</v>
      </c>
      <c r="B8086" s="164">
        <v>10377</v>
      </c>
      <c r="C8086" s="163" t="s">
        <v>9</v>
      </c>
      <c r="D8086" s="164">
        <v>2</v>
      </c>
      <c r="E8086" s="7">
        <v>690</v>
      </c>
      <c r="F8086" s="7">
        <v>0</v>
      </c>
      <c r="G8086" s="7">
        <v>0</v>
      </c>
      <c r="H8086" s="7">
        <v>81.540000000000006</v>
      </c>
      <c r="I8086" s="7">
        <v>608.46</v>
      </c>
      <c r="J8086" s="7">
        <v>0</v>
      </c>
      <c r="K8086" s="7">
        <v>608.46</v>
      </c>
      <c r="L8086" s="164">
        <v>1</v>
      </c>
      <c r="M8086" s="16">
        <v>0</v>
      </c>
      <c r="N8086" s="13">
        <v>46266</v>
      </c>
    </row>
    <row r="8087" spans="1:14" x14ac:dyDescent="0.15">
      <c r="A8087" s="163" t="s">
        <v>508</v>
      </c>
      <c r="B8087" s="164">
        <v>10370</v>
      </c>
      <c r="C8087" s="163" t="s">
        <v>9</v>
      </c>
      <c r="D8087" s="164">
        <v>1</v>
      </c>
      <c r="E8087" s="7">
        <v>310</v>
      </c>
      <c r="F8087" s="7">
        <v>0</v>
      </c>
      <c r="G8087" s="7">
        <v>0</v>
      </c>
      <c r="H8087" s="7">
        <v>31.15</v>
      </c>
      <c r="I8087" s="7">
        <v>278.85000000000002</v>
      </c>
      <c r="J8087" s="7">
        <v>0</v>
      </c>
      <c r="K8087" s="7">
        <v>278.85000000000002</v>
      </c>
      <c r="L8087" s="164">
        <v>1</v>
      </c>
      <c r="M8087" s="16">
        <v>0</v>
      </c>
      <c r="N8087" s="13">
        <v>46266</v>
      </c>
    </row>
    <row r="8088" spans="1:14" x14ac:dyDescent="0.15">
      <c r="A8088" s="163" t="s">
        <v>509</v>
      </c>
      <c r="B8088" s="164">
        <v>10364</v>
      </c>
      <c r="C8088" s="163" t="s">
        <v>9</v>
      </c>
      <c r="D8088" s="164">
        <v>1</v>
      </c>
      <c r="E8088" s="7">
        <v>330</v>
      </c>
      <c r="F8088" s="7">
        <v>0</v>
      </c>
      <c r="G8088" s="7">
        <v>0</v>
      </c>
      <c r="H8088" s="7">
        <v>0</v>
      </c>
      <c r="I8088" s="7">
        <v>330</v>
      </c>
      <c r="J8088" s="7">
        <v>0</v>
      </c>
      <c r="K8088" s="7">
        <v>330</v>
      </c>
      <c r="L8088" s="164">
        <v>1</v>
      </c>
      <c r="M8088" s="16">
        <v>0</v>
      </c>
      <c r="N8088" s="13">
        <v>46266</v>
      </c>
    </row>
    <row r="8089" spans="1:14" x14ac:dyDescent="0.15">
      <c r="A8089" s="163" t="s">
        <v>802</v>
      </c>
      <c r="B8089" s="164">
        <v>10365</v>
      </c>
      <c r="C8089" s="163" t="s">
        <v>9</v>
      </c>
      <c r="D8089" s="164">
        <v>1</v>
      </c>
      <c r="E8089" s="7">
        <v>320</v>
      </c>
      <c r="F8089" s="7">
        <v>0</v>
      </c>
      <c r="G8089" s="7">
        <v>0</v>
      </c>
      <c r="H8089" s="7">
        <v>32</v>
      </c>
      <c r="I8089" s="7">
        <v>288</v>
      </c>
      <c r="J8089" s="7">
        <v>0</v>
      </c>
      <c r="K8089" s="7">
        <v>288</v>
      </c>
      <c r="L8089" s="164">
        <v>1</v>
      </c>
      <c r="M8089" s="16">
        <v>0</v>
      </c>
      <c r="N8089" s="13">
        <v>46266</v>
      </c>
    </row>
    <row r="8090" spans="1:14" x14ac:dyDescent="0.15">
      <c r="A8090" s="163" t="s">
        <v>595</v>
      </c>
      <c r="B8090" s="164">
        <v>10367</v>
      </c>
      <c r="C8090" s="163" t="s">
        <v>9</v>
      </c>
      <c r="D8090" s="164">
        <v>1</v>
      </c>
      <c r="E8090" s="7">
        <v>330</v>
      </c>
      <c r="F8090" s="7">
        <v>0</v>
      </c>
      <c r="G8090" s="7">
        <v>0</v>
      </c>
      <c r="H8090" s="7">
        <v>33</v>
      </c>
      <c r="I8090" s="7">
        <v>297</v>
      </c>
      <c r="J8090" s="7">
        <v>0</v>
      </c>
      <c r="K8090" s="7">
        <v>297</v>
      </c>
      <c r="L8090" s="164">
        <v>1</v>
      </c>
      <c r="M8090" s="16">
        <v>0</v>
      </c>
      <c r="N8090" s="13">
        <v>46266</v>
      </c>
    </row>
    <row r="8091" spans="1:14" x14ac:dyDescent="0.15">
      <c r="A8091" s="163" t="s">
        <v>553</v>
      </c>
      <c r="B8091" s="164">
        <v>10481</v>
      </c>
      <c r="C8091" s="163" t="s">
        <v>77</v>
      </c>
      <c r="D8091" s="164">
        <v>1</v>
      </c>
      <c r="E8091" s="7">
        <v>890</v>
      </c>
      <c r="F8091" s="7">
        <v>0</v>
      </c>
      <c r="G8091" s="7">
        <v>0</v>
      </c>
      <c r="H8091" s="7">
        <v>0</v>
      </c>
      <c r="I8091" s="7">
        <v>890</v>
      </c>
      <c r="J8091" s="7">
        <v>0</v>
      </c>
      <c r="K8091" s="7">
        <v>890</v>
      </c>
      <c r="L8091" s="164">
        <v>1</v>
      </c>
      <c r="M8091" s="16">
        <v>0</v>
      </c>
      <c r="N8091" s="13">
        <v>46266</v>
      </c>
    </row>
    <row r="8092" spans="1:14" x14ac:dyDescent="0.15">
      <c r="A8092" s="163" t="s">
        <v>545</v>
      </c>
      <c r="B8092" s="164">
        <v>10033</v>
      </c>
      <c r="C8092" s="163" t="s">
        <v>77</v>
      </c>
      <c r="D8092" s="164">
        <v>1</v>
      </c>
      <c r="E8092" s="7">
        <v>1365</v>
      </c>
      <c r="F8092" s="7">
        <v>0</v>
      </c>
      <c r="G8092" s="7">
        <v>0</v>
      </c>
      <c r="H8092" s="7">
        <v>0</v>
      </c>
      <c r="I8092" s="7">
        <v>1365</v>
      </c>
      <c r="J8092" s="7">
        <v>0</v>
      </c>
      <c r="K8092" s="7">
        <v>1365</v>
      </c>
      <c r="L8092" s="164">
        <v>1</v>
      </c>
      <c r="M8092" s="16">
        <v>0</v>
      </c>
      <c r="N8092" s="13">
        <v>46266</v>
      </c>
    </row>
    <row r="8093" spans="1:14" x14ac:dyDescent="0.15">
      <c r="A8093" s="163" t="s">
        <v>949</v>
      </c>
      <c r="B8093" s="164">
        <v>10633</v>
      </c>
      <c r="C8093" s="163" t="s">
        <v>948</v>
      </c>
      <c r="D8093" s="164">
        <v>1</v>
      </c>
      <c r="E8093" s="7">
        <v>159</v>
      </c>
      <c r="F8093" s="7">
        <v>0</v>
      </c>
      <c r="G8093" s="7">
        <v>0</v>
      </c>
      <c r="H8093" s="7">
        <v>0</v>
      </c>
      <c r="I8093" s="7">
        <v>159</v>
      </c>
      <c r="J8093" s="7">
        <v>0</v>
      </c>
      <c r="K8093" s="7">
        <v>159</v>
      </c>
      <c r="L8093" s="164">
        <v>1</v>
      </c>
      <c r="M8093" s="16">
        <v>0</v>
      </c>
      <c r="N8093" s="13">
        <v>46266</v>
      </c>
    </row>
    <row r="8094" spans="1:14" x14ac:dyDescent="0.15">
      <c r="A8094" s="163" t="s">
        <v>953</v>
      </c>
      <c r="B8094" s="164">
        <v>10632</v>
      </c>
      <c r="C8094" s="163" t="s">
        <v>948</v>
      </c>
      <c r="D8094" s="164">
        <v>2</v>
      </c>
      <c r="E8094" s="7">
        <v>318</v>
      </c>
      <c r="F8094" s="7">
        <v>0</v>
      </c>
      <c r="G8094" s="7">
        <v>0</v>
      </c>
      <c r="H8094" s="7">
        <v>0</v>
      </c>
      <c r="I8094" s="7">
        <v>318</v>
      </c>
      <c r="J8094" s="7">
        <v>0</v>
      </c>
      <c r="K8094" s="7">
        <v>318</v>
      </c>
      <c r="L8094" s="164">
        <v>1</v>
      </c>
      <c r="M8094" s="16">
        <v>0</v>
      </c>
      <c r="N8094" s="13">
        <v>46266</v>
      </c>
    </row>
    <row r="8095" spans="1:14" x14ac:dyDescent="0.15">
      <c r="A8095" s="163" t="s">
        <v>528</v>
      </c>
      <c r="B8095" s="164">
        <v>10357</v>
      </c>
      <c r="C8095" s="163" t="s">
        <v>19</v>
      </c>
      <c r="D8095" s="164">
        <v>1</v>
      </c>
      <c r="E8095" s="7">
        <v>360</v>
      </c>
      <c r="F8095" s="7">
        <v>0</v>
      </c>
      <c r="G8095" s="7">
        <v>0</v>
      </c>
      <c r="H8095" s="7">
        <v>0</v>
      </c>
      <c r="I8095" s="7">
        <v>360</v>
      </c>
      <c r="J8095" s="7">
        <v>0</v>
      </c>
      <c r="K8095" s="7">
        <v>360</v>
      </c>
      <c r="L8095" s="164">
        <v>1</v>
      </c>
      <c r="M8095" s="16">
        <v>0</v>
      </c>
      <c r="N8095" s="13">
        <v>46266</v>
      </c>
    </row>
    <row r="8096" spans="1:14" x14ac:dyDescent="0.15">
      <c r="A8096" s="163" t="s">
        <v>495</v>
      </c>
      <c r="B8096" s="164">
        <v>10354</v>
      </c>
      <c r="C8096" s="163" t="s">
        <v>19</v>
      </c>
      <c r="D8096" s="164">
        <v>5</v>
      </c>
      <c r="E8096" s="7">
        <v>1750</v>
      </c>
      <c r="F8096" s="7">
        <v>0</v>
      </c>
      <c r="G8096" s="7">
        <v>0</v>
      </c>
      <c r="H8096" s="7">
        <v>47.91</v>
      </c>
      <c r="I8096" s="7">
        <v>1702.09</v>
      </c>
      <c r="J8096" s="7">
        <v>0</v>
      </c>
      <c r="K8096" s="7">
        <v>1702.09</v>
      </c>
      <c r="L8096" s="164">
        <v>1</v>
      </c>
      <c r="M8096" s="16">
        <v>0</v>
      </c>
      <c r="N8096" s="13">
        <v>46266</v>
      </c>
    </row>
    <row r="8097" spans="1:14" x14ac:dyDescent="0.15">
      <c r="A8097" s="163" t="s">
        <v>529</v>
      </c>
      <c r="B8097" s="164">
        <v>10353</v>
      </c>
      <c r="C8097" s="163" t="s">
        <v>19</v>
      </c>
      <c r="D8097" s="164">
        <v>1</v>
      </c>
      <c r="E8097" s="7">
        <v>350</v>
      </c>
      <c r="F8097" s="7">
        <v>0</v>
      </c>
      <c r="G8097" s="7">
        <v>0</v>
      </c>
      <c r="H8097" s="7">
        <v>12.72</v>
      </c>
      <c r="I8097" s="7">
        <v>337.28</v>
      </c>
      <c r="J8097" s="7">
        <v>0</v>
      </c>
      <c r="K8097" s="7">
        <v>337.28</v>
      </c>
      <c r="L8097" s="164">
        <v>1</v>
      </c>
      <c r="M8097" s="16">
        <v>0</v>
      </c>
      <c r="N8097" s="13">
        <v>46266</v>
      </c>
    </row>
    <row r="8098" spans="1:14" x14ac:dyDescent="0.15">
      <c r="A8098" s="163" t="s">
        <v>498</v>
      </c>
      <c r="B8098" s="164">
        <v>10356</v>
      </c>
      <c r="C8098" s="163" t="s">
        <v>19</v>
      </c>
      <c r="D8098" s="164">
        <v>1</v>
      </c>
      <c r="E8098" s="7">
        <v>360</v>
      </c>
      <c r="F8098" s="7">
        <v>0</v>
      </c>
      <c r="G8098" s="7">
        <v>0</v>
      </c>
      <c r="H8098" s="7">
        <v>0</v>
      </c>
      <c r="I8098" s="7">
        <v>360</v>
      </c>
      <c r="J8098" s="7">
        <v>0</v>
      </c>
      <c r="K8098" s="7">
        <v>360</v>
      </c>
      <c r="L8098" s="164">
        <v>1</v>
      </c>
      <c r="M8098" s="16">
        <v>0</v>
      </c>
      <c r="N8098" s="13">
        <v>46266</v>
      </c>
    </row>
    <row r="8099" spans="1:14" x14ac:dyDescent="0.15">
      <c r="A8099" s="163" t="s">
        <v>546</v>
      </c>
      <c r="B8099" s="164">
        <v>10391</v>
      </c>
      <c r="C8099" s="163" t="s">
        <v>31</v>
      </c>
      <c r="D8099" s="164">
        <v>2</v>
      </c>
      <c r="E8099" s="7">
        <v>690</v>
      </c>
      <c r="F8099" s="7">
        <v>0</v>
      </c>
      <c r="G8099" s="7">
        <v>0</v>
      </c>
      <c r="H8099" s="7">
        <v>25.1</v>
      </c>
      <c r="I8099" s="7">
        <v>664.9</v>
      </c>
      <c r="J8099" s="7">
        <v>0</v>
      </c>
      <c r="K8099" s="7">
        <v>664.9</v>
      </c>
      <c r="L8099" s="164">
        <v>1</v>
      </c>
      <c r="M8099" s="16">
        <v>0</v>
      </c>
      <c r="N8099" s="13">
        <v>46266</v>
      </c>
    </row>
    <row r="8100" spans="1:14" x14ac:dyDescent="0.15">
      <c r="A8100" s="163" t="s">
        <v>1032</v>
      </c>
      <c r="B8100" s="164">
        <v>10423</v>
      </c>
      <c r="C8100" s="163" t="s">
        <v>79</v>
      </c>
      <c r="D8100" s="164">
        <v>1</v>
      </c>
      <c r="E8100" s="7">
        <v>280</v>
      </c>
      <c r="F8100" s="7">
        <v>0</v>
      </c>
      <c r="G8100" s="7">
        <v>0</v>
      </c>
      <c r="H8100" s="7">
        <v>56</v>
      </c>
      <c r="I8100" s="7">
        <v>224</v>
      </c>
      <c r="J8100" s="7">
        <v>0</v>
      </c>
      <c r="K8100" s="7">
        <v>224</v>
      </c>
      <c r="L8100" s="164">
        <v>1</v>
      </c>
      <c r="M8100" s="16">
        <v>0</v>
      </c>
      <c r="N8100" s="13">
        <v>46266</v>
      </c>
    </row>
    <row r="8101" spans="1:14" x14ac:dyDescent="0.15">
      <c r="A8101" s="163" t="s">
        <v>627</v>
      </c>
      <c r="B8101" s="164">
        <v>10546</v>
      </c>
      <c r="C8101" s="163" t="s">
        <v>399</v>
      </c>
      <c r="D8101" s="164">
        <v>2</v>
      </c>
      <c r="E8101" s="7">
        <v>0</v>
      </c>
      <c r="F8101" s="7">
        <v>0</v>
      </c>
      <c r="G8101" s="7">
        <v>0</v>
      </c>
      <c r="H8101" s="7">
        <v>0</v>
      </c>
      <c r="I8101" s="7">
        <v>0</v>
      </c>
      <c r="J8101" s="7">
        <v>0</v>
      </c>
      <c r="K8101" s="7">
        <v>0</v>
      </c>
      <c r="L8101" s="164">
        <v>0</v>
      </c>
      <c r="M8101" s="16">
        <v>0</v>
      </c>
      <c r="N8101" s="13">
        <v>46266</v>
      </c>
    </row>
    <row r="8102" spans="1:14" x14ac:dyDescent="0.15">
      <c r="A8102" s="163" t="s">
        <v>1029</v>
      </c>
      <c r="B8102" s="164">
        <v>10610</v>
      </c>
      <c r="C8102" s="163" t="s">
        <v>399</v>
      </c>
      <c r="D8102" s="164">
        <v>1</v>
      </c>
      <c r="E8102" s="7">
        <v>0</v>
      </c>
      <c r="F8102" s="7">
        <v>0</v>
      </c>
      <c r="G8102" s="7">
        <v>0</v>
      </c>
      <c r="H8102" s="7">
        <v>0</v>
      </c>
      <c r="I8102" s="7">
        <v>0</v>
      </c>
      <c r="J8102" s="7">
        <v>0</v>
      </c>
      <c r="K8102" s="7">
        <v>0</v>
      </c>
      <c r="L8102" s="164">
        <v>0</v>
      </c>
      <c r="M8102" s="16">
        <v>0</v>
      </c>
      <c r="N8102" s="13">
        <v>46266</v>
      </c>
    </row>
    <row r="8103" spans="1:14" x14ac:dyDescent="0.15">
      <c r="A8103" s="163" t="s">
        <v>1033</v>
      </c>
      <c r="B8103" s="164">
        <v>10814</v>
      </c>
      <c r="C8103" s="163" t="s">
        <v>399</v>
      </c>
      <c r="D8103" s="164">
        <v>1</v>
      </c>
      <c r="E8103" s="7">
        <v>0</v>
      </c>
      <c r="F8103" s="7">
        <v>0</v>
      </c>
      <c r="G8103" s="7">
        <v>0</v>
      </c>
      <c r="H8103" s="7">
        <v>0</v>
      </c>
      <c r="I8103" s="7">
        <v>0</v>
      </c>
      <c r="J8103" s="7">
        <v>0</v>
      </c>
      <c r="K8103" s="7">
        <v>0</v>
      </c>
      <c r="L8103" s="164">
        <v>0</v>
      </c>
      <c r="M8103" s="16">
        <v>0</v>
      </c>
      <c r="N8103" s="13">
        <v>46266</v>
      </c>
    </row>
    <row r="8104" spans="1:14" x14ac:dyDescent="0.15">
      <c r="A8104" s="163" t="s">
        <v>734</v>
      </c>
      <c r="B8104" s="164">
        <v>10458</v>
      </c>
      <c r="C8104" s="163" t="s">
        <v>38</v>
      </c>
      <c r="D8104" s="164">
        <v>1</v>
      </c>
      <c r="E8104" s="7">
        <v>440</v>
      </c>
      <c r="F8104" s="7">
        <v>0</v>
      </c>
      <c r="G8104" s="7">
        <v>0</v>
      </c>
      <c r="H8104" s="7">
        <v>0</v>
      </c>
      <c r="I8104" s="7">
        <v>440</v>
      </c>
      <c r="J8104" s="7">
        <v>0</v>
      </c>
      <c r="K8104" s="7">
        <v>440</v>
      </c>
      <c r="L8104" s="164">
        <v>1</v>
      </c>
      <c r="M8104" s="16">
        <v>0</v>
      </c>
      <c r="N8104" s="13">
        <v>46267</v>
      </c>
    </row>
    <row r="8105" spans="1:14" x14ac:dyDescent="0.15">
      <c r="A8105" s="163" t="s">
        <v>514</v>
      </c>
      <c r="B8105" s="164">
        <v>10398</v>
      </c>
      <c r="C8105" s="163" t="s">
        <v>32</v>
      </c>
      <c r="D8105" s="164">
        <v>1</v>
      </c>
      <c r="E8105" s="7">
        <v>625</v>
      </c>
      <c r="F8105" s="7">
        <v>0</v>
      </c>
      <c r="G8105" s="7">
        <v>0</v>
      </c>
      <c r="H8105" s="7">
        <v>67.209999999999994</v>
      </c>
      <c r="I8105" s="7">
        <v>557.79</v>
      </c>
      <c r="J8105" s="7">
        <v>0</v>
      </c>
      <c r="K8105" s="7">
        <v>557.79</v>
      </c>
      <c r="L8105" s="164">
        <v>1</v>
      </c>
      <c r="M8105" s="16">
        <v>0</v>
      </c>
      <c r="N8105" s="13">
        <v>46267</v>
      </c>
    </row>
    <row r="8106" spans="1:14" x14ac:dyDescent="0.15">
      <c r="A8106" s="163" t="s">
        <v>517</v>
      </c>
      <c r="B8106" s="164">
        <v>10070</v>
      </c>
      <c r="C8106" s="163" t="s">
        <v>481</v>
      </c>
      <c r="D8106" s="164">
        <v>1</v>
      </c>
      <c r="E8106" s="7">
        <v>275</v>
      </c>
      <c r="F8106" s="7">
        <v>0</v>
      </c>
      <c r="G8106" s="7">
        <v>0</v>
      </c>
      <c r="H8106" s="7">
        <v>0</v>
      </c>
      <c r="I8106" s="7">
        <v>275</v>
      </c>
      <c r="J8106" s="7">
        <v>0</v>
      </c>
      <c r="K8106" s="7">
        <v>275</v>
      </c>
      <c r="L8106" s="164">
        <v>1</v>
      </c>
      <c r="M8106" s="16">
        <v>0</v>
      </c>
      <c r="N8106" s="13">
        <v>46267</v>
      </c>
    </row>
    <row r="8107" spans="1:14" x14ac:dyDescent="0.15">
      <c r="A8107" s="163" t="s">
        <v>737</v>
      </c>
      <c r="B8107" s="164">
        <v>10071</v>
      </c>
      <c r="C8107" s="163" t="s">
        <v>481</v>
      </c>
      <c r="D8107" s="164">
        <v>1</v>
      </c>
      <c r="E8107" s="7">
        <v>355</v>
      </c>
      <c r="F8107" s="7">
        <v>0</v>
      </c>
      <c r="G8107" s="7">
        <v>0</v>
      </c>
      <c r="H8107" s="7">
        <v>0</v>
      </c>
      <c r="I8107" s="7">
        <v>355</v>
      </c>
      <c r="J8107" s="7">
        <v>0</v>
      </c>
      <c r="K8107" s="7">
        <v>355</v>
      </c>
      <c r="L8107" s="164">
        <v>1</v>
      </c>
      <c r="M8107" s="16">
        <v>0</v>
      </c>
      <c r="N8107" s="13">
        <v>46267</v>
      </c>
    </row>
    <row r="8108" spans="1:14" x14ac:dyDescent="0.15">
      <c r="A8108" s="163" t="s">
        <v>550</v>
      </c>
      <c r="B8108" s="164">
        <v>10072</v>
      </c>
      <c r="C8108" s="163" t="s">
        <v>481</v>
      </c>
      <c r="D8108" s="164">
        <v>1</v>
      </c>
      <c r="E8108" s="7">
        <v>345</v>
      </c>
      <c r="F8108" s="7">
        <v>0</v>
      </c>
      <c r="G8108" s="7">
        <v>0</v>
      </c>
      <c r="H8108" s="7">
        <v>0</v>
      </c>
      <c r="I8108" s="7">
        <v>345</v>
      </c>
      <c r="J8108" s="7">
        <v>0</v>
      </c>
      <c r="K8108" s="7">
        <v>345</v>
      </c>
      <c r="L8108" s="164">
        <v>1</v>
      </c>
      <c r="M8108" s="16">
        <v>0</v>
      </c>
      <c r="N8108" s="13">
        <v>46267</v>
      </c>
    </row>
    <row r="8109" spans="1:14" x14ac:dyDescent="0.15">
      <c r="A8109" s="163" t="s">
        <v>482</v>
      </c>
      <c r="B8109" s="164">
        <v>10109</v>
      </c>
      <c r="C8109" s="163" t="s">
        <v>483</v>
      </c>
      <c r="D8109" s="164">
        <v>3</v>
      </c>
      <c r="E8109" s="7">
        <v>825</v>
      </c>
      <c r="F8109" s="7">
        <v>0</v>
      </c>
      <c r="G8109" s="7">
        <v>0</v>
      </c>
      <c r="H8109" s="7">
        <v>29.57</v>
      </c>
      <c r="I8109" s="7">
        <v>795.43</v>
      </c>
      <c r="J8109" s="7">
        <v>0</v>
      </c>
      <c r="K8109" s="7">
        <v>795.43</v>
      </c>
      <c r="L8109" s="164">
        <v>1</v>
      </c>
      <c r="M8109" s="16">
        <v>0</v>
      </c>
      <c r="N8109" s="13">
        <v>46267</v>
      </c>
    </row>
    <row r="8110" spans="1:14" x14ac:dyDescent="0.15">
      <c r="A8110" s="163" t="s">
        <v>576</v>
      </c>
      <c r="B8110" s="164">
        <v>10111</v>
      </c>
      <c r="C8110" s="163" t="s">
        <v>483</v>
      </c>
      <c r="D8110" s="164">
        <v>1</v>
      </c>
      <c r="E8110" s="7">
        <v>355</v>
      </c>
      <c r="F8110" s="7">
        <v>0</v>
      </c>
      <c r="G8110" s="7">
        <v>0</v>
      </c>
      <c r="H8110" s="7">
        <v>0</v>
      </c>
      <c r="I8110" s="7">
        <v>355</v>
      </c>
      <c r="J8110" s="7">
        <v>0</v>
      </c>
      <c r="K8110" s="7">
        <v>355</v>
      </c>
      <c r="L8110" s="164">
        <v>1</v>
      </c>
      <c r="M8110" s="16">
        <v>0</v>
      </c>
      <c r="N8110" s="13">
        <v>46267</v>
      </c>
    </row>
    <row r="8111" spans="1:14" x14ac:dyDescent="0.15">
      <c r="A8111" s="163" t="s">
        <v>733</v>
      </c>
      <c r="B8111" s="164">
        <v>10113</v>
      </c>
      <c r="C8111" s="163" t="s">
        <v>541</v>
      </c>
      <c r="D8111" s="164">
        <v>1</v>
      </c>
      <c r="E8111" s="7">
        <v>385</v>
      </c>
      <c r="F8111" s="7">
        <v>0</v>
      </c>
      <c r="G8111" s="7">
        <v>0</v>
      </c>
      <c r="H8111" s="7">
        <v>0</v>
      </c>
      <c r="I8111" s="7">
        <v>385</v>
      </c>
      <c r="J8111" s="7">
        <v>0</v>
      </c>
      <c r="K8111" s="7">
        <v>385</v>
      </c>
      <c r="L8111" s="164">
        <v>1</v>
      </c>
      <c r="M8111" s="16">
        <v>0</v>
      </c>
      <c r="N8111" s="13">
        <v>46267</v>
      </c>
    </row>
    <row r="8112" spans="1:14" x14ac:dyDescent="0.15">
      <c r="A8112" s="163" t="s">
        <v>629</v>
      </c>
      <c r="B8112" s="164">
        <v>10115</v>
      </c>
      <c r="C8112" s="163" t="s">
        <v>483</v>
      </c>
      <c r="D8112" s="164">
        <v>1</v>
      </c>
      <c r="E8112" s="7">
        <v>275</v>
      </c>
      <c r="F8112" s="7">
        <v>0</v>
      </c>
      <c r="G8112" s="7">
        <v>0</v>
      </c>
      <c r="H8112" s="7">
        <v>55</v>
      </c>
      <c r="I8112" s="7">
        <v>220</v>
      </c>
      <c r="J8112" s="7">
        <v>0</v>
      </c>
      <c r="K8112" s="7">
        <v>220</v>
      </c>
      <c r="L8112" s="164">
        <v>1</v>
      </c>
      <c r="M8112" s="16">
        <v>0</v>
      </c>
      <c r="N8112" s="13">
        <v>46267</v>
      </c>
    </row>
    <row r="8113" spans="1:14" x14ac:dyDescent="0.15">
      <c r="A8113" s="163" t="s">
        <v>487</v>
      </c>
      <c r="B8113" s="164">
        <v>10442</v>
      </c>
      <c r="C8113" s="163" t="s">
        <v>99</v>
      </c>
      <c r="D8113" s="164">
        <v>2</v>
      </c>
      <c r="E8113" s="7">
        <v>176</v>
      </c>
      <c r="F8113" s="7">
        <v>0</v>
      </c>
      <c r="G8113" s="7">
        <v>0</v>
      </c>
      <c r="H8113" s="7">
        <v>9.4700000000000006</v>
      </c>
      <c r="I8113" s="7">
        <v>166.53</v>
      </c>
      <c r="J8113" s="7">
        <v>0</v>
      </c>
      <c r="K8113" s="7">
        <v>166.53</v>
      </c>
      <c r="L8113" s="164">
        <v>1</v>
      </c>
      <c r="M8113" s="16">
        <v>0</v>
      </c>
      <c r="N8113" s="13">
        <v>46267</v>
      </c>
    </row>
    <row r="8114" spans="1:14" x14ac:dyDescent="0.15">
      <c r="A8114" s="163" t="s">
        <v>988</v>
      </c>
      <c r="B8114" s="164">
        <v>10715</v>
      </c>
      <c r="C8114" s="163" t="s">
        <v>99</v>
      </c>
      <c r="D8114" s="164">
        <v>2</v>
      </c>
      <c r="E8114" s="7">
        <v>310</v>
      </c>
      <c r="F8114" s="7">
        <v>0</v>
      </c>
      <c r="G8114" s="7">
        <v>0</v>
      </c>
      <c r="H8114" s="7">
        <v>0</v>
      </c>
      <c r="I8114" s="7">
        <v>310</v>
      </c>
      <c r="J8114" s="7">
        <v>0</v>
      </c>
      <c r="K8114" s="7">
        <v>310</v>
      </c>
      <c r="L8114" s="164">
        <v>1</v>
      </c>
      <c r="M8114" s="16">
        <v>0</v>
      </c>
      <c r="N8114" s="13">
        <v>46267</v>
      </c>
    </row>
    <row r="8115" spans="1:14" x14ac:dyDescent="0.15">
      <c r="A8115" s="163" t="s">
        <v>982</v>
      </c>
      <c r="B8115" s="164">
        <v>10553</v>
      </c>
      <c r="C8115" s="163" t="s">
        <v>98</v>
      </c>
      <c r="D8115" s="164">
        <v>1</v>
      </c>
      <c r="E8115" s="7">
        <v>58</v>
      </c>
      <c r="F8115" s="7">
        <v>0</v>
      </c>
      <c r="G8115" s="7">
        <v>0</v>
      </c>
      <c r="H8115" s="7">
        <v>9.99</v>
      </c>
      <c r="I8115" s="7">
        <v>48.01</v>
      </c>
      <c r="J8115" s="7">
        <v>0</v>
      </c>
      <c r="K8115" s="7">
        <v>48.01</v>
      </c>
      <c r="L8115" s="164">
        <v>1</v>
      </c>
      <c r="M8115" s="16">
        <v>0</v>
      </c>
      <c r="N8115" s="13">
        <v>46267</v>
      </c>
    </row>
    <row r="8116" spans="1:14" x14ac:dyDescent="0.15">
      <c r="A8116" s="163" t="s">
        <v>983</v>
      </c>
      <c r="B8116" s="164">
        <v>10489</v>
      </c>
      <c r="C8116" s="163" t="s">
        <v>98</v>
      </c>
      <c r="D8116" s="164">
        <v>2</v>
      </c>
      <c r="E8116" s="7">
        <v>100</v>
      </c>
      <c r="F8116" s="7">
        <v>0</v>
      </c>
      <c r="G8116" s="7">
        <v>0</v>
      </c>
      <c r="H8116" s="7">
        <v>10.75</v>
      </c>
      <c r="I8116" s="7">
        <v>89.25</v>
      </c>
      <c r="J8116" s="7">
        <v>0</v>
      </c>
      <c r="K8116" s="7">
        <v>89.25</v>
      </c>
      <c r="L8116" s="164">
        <v>1</v>
      </c>
      <c r="M8116" s="16">
        <v>0</v>
      </c>
      <c r="N8116" s="13">
        <v>46267</v>
      </c>
    </row>
    <row r="8117" spans="1:14" x14ac:dyDescent="0.15">
      <c r="A8117" s="163" t="s">
        <v>505</v>
      </c>
      <c r="B8117" s="164">
        <v>10470</v>
      </c>
      <c r="C8117" s="163" t="s">
        <v>5</v>
      </c>
      <c r="D8117" s="164">
        <v>2</v>
      </c>
      <c r="E8117" s="7">
        <v>550</v>
      </c>
      <c r="F8117" s="7">
        <v>0</v>
      </c>
      <c r="G8117" s="7">
        <v>0</v>
      </c>
      <c r="H8117" s="7">
        <v>0</v>
      </c>
      <c r="I8117" s="7">
        <v>550</v>
      </c>
      <c r="J8117" s="7">
        <v>0</v>
      </c>
      <c r="K8117" s="7">
        <v>550</v>
      </c>
      <c r="L8117" s="164">
        <v>1</v>
      </c>
      <c r="M8117" s="16">
        <v>0</v>
      </c>
      <c r="N8117" s="13">
        <v>46267</v>
      </c>
    </row>
    <row r="8118" spans="1:14" x14ac:dyDescent="0.15">
      <c r="A8118" s="163" t="s">
        <v>552</v>
      </c>
      <c r="B8118" s="164">
        <v>10211</v>
      </c>
      <c r="C8118" s="163" t="s">
        <v>491</v>
      </c>
      <c r="D8118" s="164">
        <v>1</v>
      </c>
      <c r="E8118" s="7">
        <v>285</v>
      </c>
      <c r="F8118" s="7">
        <v>0</v>
      </c>
      <c r="G8118" s="7">
        <v>0</v>
      </c>
      <c r="H8118" s="7">
        <v>0</v>
      </c>
      <c r="I8118" s="7">
        <v>285</v>
      </c>
      <c r="J8118" s="7">
        <v>0</v>
      </c>
      <c r="K8118" s="7">
        <v>285</v>
      </c>
      <c r="L8118" s="164">
        <v>1</v>
      </c>
      <c r="M8118" s="16">
        <v>0</v>
      </c>
      <c r="N8118" s="13">
        <v>46267</v>
      </c>
    </row>
    <row r="8119" spans="1:14" x14ac:dyDescent="0.15">
      <c r="A8119" s="163" t="s">
        <v>490</v>
      </c>
      <c r="B8119" s="164">
        <v>10223</v>
      </c>
      <c r="C8119" s="163" t="s">
        <v>491</v>
      </c>
      <c r="D8119" s="164">
        <v>3</v>
      </c>
      <c r="E8119" s="7">
        <v>930</v>
      </c>
      <c r="F8119" s="7">
        <v>0</v>
      </c>
      <c r="G8119" s="7">
        <v>0</v>
      </c>
      <c r="H8119" s="7">
        <v>0</v>
      </c>
      <c r="I8119" s="7">
        <v>930</v>
      </c>
      <c r="J8119" s="7">
        <v>0</v>
      </c>
      <c r="K8119" s="7">
        <v>930</v>
      </c>
      <c r="L8119" s="164">
        <v>1</v>
      </c>
      <c r="M8119" s="16">
        <v>0</v>
      </c>
      <c r="N8119" s="13">
        <v>46267</v>
      </c>
    </row>
    <row r="8120" spans="1:14" x14ac:dyDescent="0.15">
      <c r="A8120" s="163" t="s">
        <v>493</v>
      </c>
      <c r="B8120" s="164">
        <v>10264</v>
      </c>
      <c r="C8120" s="163" t="s">
        <v>9</v>
      </c>
      <c r="D8120" s="164">
        <v>2</v>
      </c>
      <c r="E8120" s="7">
        <v>380</v>
      </c>
      <c r="F8120" s="7">
        <v>0</v>
      </c>
      <c r="G8120" s="7">
        <v>0</v>
      </c>
      <c r="H8120" s="7">
        <v>0</v>
      </c>
      <c r="I8120" s="7">
        <v>380</v>
      </c>
      <c r="J8120" s="7">
        <v>0</v>
      </c>
      <c r="K8120" s="7">
        <v>380</v>
      </c>
      <c r="L8120" s="164">
        <v>1</v>
      </c>
      <c r="M8120" s="16">
        <v>0</v>
      </c>
      <c r="N8120" s="13">
        <v>46267</v>
      </c>
    </row>
    <row r="8121" spans="1:14" x14ac:dyDescent="0.15">
      <c r="A8121" s="163" t="s">
        <v>526</v>
      </c>
      <c r="B8121" s="164">
        <v>10363</v>
      </c>
      <c r="C8121" s="163" t="s">
        <v>9</v>
      </c>
      <c r="D8121" s="164">
        <v>1</v>
      </c>
      <c r="E8121" s="7">
        <v>265</v>
      </c>
      <c r="F8121" s="7">
        <v>0</v>
      </c>
      <c r="G8121" s="7">
        <v>0</v>
      </c>
      <c r="H8121" s="7">
        <v>26.5</v>
      </c>
      <c r="I8121" s="7">
        <v>238.5</v>
      </c>
      <c r="J8121" s="7">
        <v>0</v>
      </c>
      <c r="K8121" s="7">
        <v>238.5</v>
      </c>
      <c r="L8121" s="164">
        <v>1</v>
      </c>
      <c r="M8121" s="16">
        <v>0</v>
      </c>
      <c r="N8121" s="13">
        <v>46267</v>
      </c>
    </row>
    <row r="8122" spans="1:14" x14ac:dyDescent="0.15">
      <c r="A8122" s="163" t="s">
        <v>652</v>
      </c>
      <c r="B8122" s="164">
        <v>10007</v>
      </c>
      <c r="C8122" s="163" t="s">
        <v>9</v>
      </c>
      <c r="D8122" s="164">
        <v>1</v>
      </c>
      <c r="E8122" s="7">
        <v>275</v>
      </c>
      <c r="F8122" s="7">
        <v>0</v>
      </c>
      <c r="G8122" s="7">
        <v>0</v>
      </c>
      <c r="H8122" s="7">
        <v>27.5</v>
      </c>
      <c r="I8122" s="7">
        <v>247.5</v>
      </c>
      <c r="J8122" s="7">
        <v>0</v>
      </c>
      <c r="K8122" s="7">
        <v>247.5</v>
      </c>
      <c r="L8122" s="164">
        <v>1</v>
      </c>
      <c r="M8122" s="16">
        <v>0</v>
      </c>
      <c r="N8122" s="13">
        <v>46267</v>
      </c>
    </row>
    <row r="8123" spans="1:14" x14ac:dyDescent="0.15">
      <c r="A8123" s="163" t="s">
        <v>947</v>
      </c>
      <c r="B8123" s="164">
        <v>10923</v>
      </c>
      <c r="C8123" s="163" t="s">
        <v>948</v>
      </c>
      <c r="D8123" s="164">
        <v>1</v>
      </c>
      <c r="E8123" s="7">
        <v>159</v>
      </c>
      <c r="F8123" s="7">
        <v>0</v>
      </c>
      <c r="G8123" s="7">
        <v>0</v>
      </c>
      <c r="H8123" s="7">
        <v>0</v>
      </c>
      <c r="I8123" s="7">
        <v>159</v>
      </c>
      <c r="J8123" s="7">
        <v>0</v>
      </c>
      <c r="K8123" s="7">
        <v>159</v>
      </c>
      <c r="L8123" s="164">
        <v>1</v>
      </c>
      <c r="M8123" s="16">
        <v>0</v>
      </c>
      <c r="N8123" s="13">
        <v>46267</v>
      </c>
    </row>
    <row r="8124" spans="1:14" x14ac:dyDescent="0.15">
      <c r="A8124" s="163" t="s">
        <v>949</v>
      </c>
      <c r="B8124" s="164">
        <v>10633</v>
      </c>
      <c r="C8124" s="163" t="s">
        <v>948</v>
      </c>
      <c r="D8124" s="164">
        <v>1</v>
      </c>
      <c r="E8124" s="7">
        <v>159</v>
      </c>
      <c r="F8124" s="7">
        <v>0</v>
      </c>
      <c r="G8124" s="7">
        <v>0</v>
      </c>
      <c r="H8124" s="7">
        <v>0</v>
      </c>
      <c r="I8124" s="7">
        <v>159</v>
      </c>
      <c r="J8124" s="7">
        <v>0</v>
      </c>
      <c r="K8124" s="7">
        <v>159</v>
      </c>
      <c r="L8124" s="164">
        <v>1</v>
      </c>
      <c r="M8124" s="16">
        <v>0</v>
      </c>
      <c r="N8124" s="13">
        <v>46267</v>
      </c>
    </row>
    <row r="8125" spans="1:14" x14ac:dyDescent="0.15">
      <c r="A8125" s="163" t="s">
        <v>953</v>
      </c>
      <c r="B8125" s="164">
        <v>10632</v>
      </c>
      <c r="C8125" s="163" t="s">
        <v>948</v>
      </c>
      <c r="D8125" s="164">
        <v>1</v>
      </c>
      <c r="E8125" s="7">
        <v>159</v>
      </c>
      <c r="F8125" s="7">
        <v>0</v>
      </c>
      <c r="G8125" s="7">
        <v>0</v>
      </c>
      <c r="H8125" s="7">
        <v>0</v>
      </c>
      <c r="I8125" s="7">
        <v>159</v>
      </c>
      <c r="J8125" s="7">
        <v>0</v>
      </c>
      <c r="K8125" s="7">
        <v>159</v>
      </c>
      <c r="L8125" s="164">
        <v>1</v>
      </c>
      <c r="M8125" s="16">
        <v>0</v>
      </c>
      <c r="N8125" s="13">
        <v>46267</v>
      </c>
    </row>
    <row r="8126" spans="1:14" x14ac:dyDescent="0.15">
      <c r="A8126" s="163" t="s">
        <v>528</v>
      </c>
      <c r="B8126" s="164">
        <v>10357</v>
      </c>
      <c r="C8126" s="163" t="s">
        <v>19</v>
      </c>
      <c r="D8126" s="164">
        <v>1</v>
      </c>
      <c r="E8126" s="7">
        <v>360</v>
      </c>
      <c r="F8126" s="7">
        <v>0</v>
      </c>
      <c r="G8126" s="7">
        <v>0</v>
      </c>
      <c r="H8126" s="7">
        <v>0</v>
      </c>
      <c r="I8126" s="7">
        <v>360</v>
      </c>
      <c r="J8126" s="7">
        <v>0</v>
      </c>
      <c r="K8126" s="7">
        <v>360</v>
      </c>
      <c r="L8126" s="164">
        <v>1</v>
      </c>
      <c r="M8126" s="16">
        <v>0</v>
      </c>
      <c r="N8126" s="13">
        <v>46267</v>
      </c>
    </row>
    <row r="8127" spans="1:14" x14ac:dyDescent="0.15">
      <c r="A8127" s="163" t="s">
        <v>512</v>
      </c>
      <c r="B8127" s="164">
        <v>10427</v>
      </c>
      <c r="C8127" s="163" t="s">
        <v>12</v>
      </c>
      <c r="D8127" s="164">
        <v>2</v>
      </c>
      <c r="E8127" s="7">
        <v>778</v>
      </c>
      <c r="F8127" s="7">
        <v>0</v>
      </c>
      <c r="G8127" s="7">
        <v>0</v>
      </c>
      <c r="H8127" s="7">
        <v>67.010000000000005</v>
      </c>
      <c r="I8127" s="7">
        <v>710.99</v>
      </c>
      <c r="J8127" s="7">
        <v>0</v>
      </c>
      <c r="K8127" s="7">
        <v>710.99</v>
      </c>
      <c r="L8127" s="164">
        <v>1</v>
      </c>
      <c r="M8127" s="16">
        <v>0</v>
      </c>
      <c r="N8127" s="13">
        <v>46267</v>
      </c>
    </row>
    <row r="8128" spans="1:14" x14ac:dyDescent="0.15">
      <c r="A8128" s="163" t="s">
        <v>1032</v>
      </c>
      <c r="B8128" s="164">
        <v>10423</v>
      </c>
      <c r="C8128" s="163" t="s">
        <v>79</v>
      </c>
      <c r="D8128" s="164">
        <v>2</v>
      </c>
      <c r="E8128" s="7">
        <v>560</v>
      </c>
      <c r="F8128" s="7">
        <v>0</v>
      </c>
      <c r="G8128" s="7">
        <v>0</v>
      </c>
      <c r="H8128" s="7">
        <v>56</v>
      </c>
      <c r="I8128" s="7">
        <v>504</v>
      </c>
      <c r="J8128" s="7">
        <v>0</v>
      </c>
      <c r="K8128" s="7">
        <v>504</v>
      </c>
      <c r="L8128" s="164">
        <v>1</v>
      </c>
      <c r="M8128" s="16">
        <v>0</v>
      </c>
      <c r="N8128" s="13">
        <v>46267</v>
      </c>
    </row>
    <row r="8129" spans="1:14" x14ac:dyDescent="0.15">
      <c r="A8129" s="163" t="s">
        <v>105</v>
      </c>
      <c r="B8129" s="164">
        <v>10875</v>
      </c>
      <c r="C8129" s="163" t="s">
        <v>948</v>
      </c>
      <c r="D8129" s="164">
        <v>1</v>
      </c>
      <c r="E8129" s="7">
        <v>289</v>
      </c>
      <c r="F8129" s="7">
        <v>0</v>
      </c>
      <c r="G8129" s="7">
        <v>0</v>
      </c>
      <c r="H8129" s="7">
        <v>0</v>
      </c>
      <c r="I8129" s="7">
        <v>289</v>
      </c>
      <c r="J8129" s="7">
        <v>0</v>
      </c>
      <c r="K8129" s="7">
        <v>289</v>
      </c>
      <c r="L8129" s="164">
        <v>1</v>
      </c>
      <c r="M8129" s="16">
        <v>0</v>
      </c>
      <c r="N8129" s="13">
        <v>46267</v>
      </c>
    </row>
    <row r="8130" spans="1:14" x14ac:dyDescent="0.15">
      <c r="A8130" s="180" t="s">
        <v>985</v>
      </c>
      <c r="B8130" s="181">
        <v>10787</v>
      </c>
      <c r="C8130" s="180" t="s">
        <v>98</v>
      </c>
      <c r="D8130" s="181">
        <v>1</v>
      </c>
      <c r="E8130" s="7">
        <v>235</v>
      </c>
      <c r="F8130" s="7">
        <v>0</v>
      </c>
      <c r="G8130" s="7">
        <v>0</v>
      </c>
      <c r="H8130" s="7">
        <v>0</v>
      </c>
      <c r="I8130" s="7">
        <v>235</v>
      </c>
      <c r="J8130" s="7">
        <v>0</v>
      </c>
      <c r="K8130" s="7">
        <v>235</v>
      </c>
      <c r="L8130" s="181">
        <v>1</v>
      </c>
      <c r="M8130" s="16">
        <v>0</v>
      </c>
      <c r="N8130" s="13">
        <v>46268</v>
      </c>
    </row>
    <row r="8131" spans="1:14" x14ac:dyDescent="0.15">
      <c r="A8131" s="180" t="s">
        <v>517</v>
      </c>
      <c r="B8131" s="181">
        <v>10070</v>
      </c>
      <c r="C8131" s="180" t="s">
        <v>481</v>
      </c>
      <c r="D8131" s="181">
        <v>1</v>
      </c>
      <c r="E8131" s="7">
        <v>275</v>
      </c>
      <c r="F8131" s="7">
        <v>0</v>
      </c>
      <c r="G8131" s="7">
        <v>0</v>
      </c>
      <c r="H8131" s="7">
        <v>34.85</v>
      </c>
      <c r="I8131" s="7">
        <v>240.15</v>
      </c>
      <c r="J8131" s="7">
        <v>0</v>
      </c>
      <c r="K8131" s="7">
        <v>240.15</v>
      </c>
      <c r="L8131" s="181">
        <v>1</v>
      </c>
      <c r="M8131" s="16">
        <v>0</v>
      </c>
      <c r="N8131" s="13">
        <v>46268</v>
      </c>
    </row>
    <row r="8132" spans="1:14" x14ac:dyDescent="0.15">
      <c r="A8132" s="180" t="s">
        <v>480</v>
      </c>
      <c r="B8132" s="181">
        <v>10225</v>
      </c>
      <c r="C8132" s="180" t="s">
        <v>481</v>
      </c>
      <c r="D8132" s="181">
        <v>1</v>
      </c>
      <c r="E8132" s="7">
        <v>265</v>
      </c>
      <c r="F8132" s="7">
        <v>0</v>
      </c>
      <c r="G8132" s="7">
        <v>0</v>
      </c>
      <c r="H8132" s="7">
        <v>0</v>
      </c>
      <c r="I8132" s="7">
        <v>265</v>
      </c>
      <c r="J8132" s="7">
        <v>0</v>
      </c>
      <c r="K8132" s="7">
        <v>265</v>
      </c>
      <c r="L8132" s="181">
        <v>1</v>
      </c>
      <c r="M8132" s="16">
        <v>0</v>
      </c>
      <c r="N8132" s="13">
        <v>46268</v>
      </c>
    </row>
    <row r="8133" spans="1:14" x14ac:dyDescent="0.15">
      <c r="A8133" s="180" t="s">
        <v>975</v>
      </c>
      <c r="B8133" s="181">
        <v>10069</v>
      </c>
      <c r="C8133" s="180" t="s">
        <v>481</v>
      </c>
      <c r="D8133" s="181">
        <v>1</v>
      </c>
      <c r="E8133" s="7">
        <v>355</v>
      </c>
      <c r="F8133" s="7">
        <v>0</v>
      </c>
      <c r="G8133" s="7">
        <v>0</v>
      </c>
      <c r="H8133" s="7">
        <v>71</v>
      </c>
      <c r="I8133" s="7">
        <v>284</v>
      </c>
      <c r="J8133" s="7">
        <v>0</v>
      </c>
      <c r="K8133" s="7">
        <v>284</v>
      </c>
      <c r="L8133" s="181">
        <v>1</v>
      </c>
      <c r="M8133" s="16">
        <v>0</v>
      </c>
      <c r="N8133" s="13">
        <v>46268</v>
      </c>
    </row>
    <row r="8134" spans="1:14" x14ac:dyDescent="0.15">
      <c r="A8134" s="180" t="s">
        <v>538</v>
      </c>
      <c r="B8134" s="181">
        <v>10645</v>
      </c>
      <c r="C8134" s="180" t="s">
        <v>519</v>
      </c>
      <c r="D8134" s="181">
        <v>1</v>
      </c>
      <c r="E8134" s="7">
        <v>350</v>
      </c>
      <c r="F8134" s="7">
        <v>0</v>
      </c>
      <c r="G8134" s="7">
        <v>0</v>
      </c>
      <c r="H8134" s="7">
        <v>0</v>
      </c>
      <c r="I8134" s="7">
        <v>350</v>
      </c>
      <c r="J8134" s="7">
        <v>0</v>
      </c>
      <c r="K8134" s="7">
        <v>350</v>
      </c>
      <c r="L8134" s="181">
        <v>1</v>
      </c>
      <c r="M8134" s="16">
        <v>0</v>
      </c>
      <c r="N8134" s="13">
        <v>46268</v>
      </c>
    </row>
    <row r="8135" spans="1:14" x14ac:dyDescent="0.15">
      <c r="A8135" s="180" t="s">
        <v>518</v>
      </c>
      <c r="B8135" s="181">
        <v>10145</v>
      </c>
      <c r="C8135" s="180" t="s">
        <v>519</v>
      </c>
      <c r="D8135" s="181">
        <v>2</v>
      </c>
      <c r="E8135" s="7">
        <v>770</v>
      </c>
      <c r="F8135" s="7">
        <v>0</v>
      </c>
      <c r="G8135" s="7">
        <v>0</v>
      </c>
      <c r="H8135" s="7">
        <v>0</v>
      </c>
      <c r="I8135" s="7">
        <v>770</v>
      </c>
      <c r="J8135" s="7">
        <v>0</v>
      </c>
      <c r="K8135" s="7">
        <v>770</v>
      </c>
      <c r="L8135" s="181">
        <v>1</v>
      </c>
      <c r="M8135" s="16">
        <v>0</v>
      </c>
      <c r="N8135" s="13">
        <v>46268</v>
      </c>
    </row>
    <row r="8136" spans="1:14" x14ac:dyDescent="0.15">
      <c r="A8136" s="180" t="s">
        <v>954</v>
      </c>
      <c r="B8136" s="181">
        <v>10125</v>
      </c>
      <c r="C8136" s="180" t="s">
        <v>483</v>
      </c>
      <c r="D8136" s="181">
        <v>1</v>
      </c>
      <c r="E8136" s="7">
        <v>275</v>
      </c>
      <c r="F8136" s="7">
        <v>0</v>
      </c>
      <c r="G8136" s="7">
        <v>0</v>
      </c>
      <c r="H8136" s="7">
        <v>0</v>
      </c>
      <c r="I8136" s="7">
        <v>275</v>
      </c>
      <c r="J8136" s="7">
        <v>0</v>
      </c>
      <c r="K8136" s="7">
        <v>275</v>
      </c>
      <c r="L8136" s="181">
        <v>1</v>
      </c>
      <c r="M8136" s="16">
        <v>0</v>
      </c>
      <c r="N8136" s="13">
        <v>46268</v>
      </c>
    </row>
    <row r="8137" spans="1:14" x14ac:dyDescent="0.15">
      <c r="A8137" s="180" t="s">
        <v>656</v>
      </c>
      <c r="B8137" s="181">
        <v>10652</v>
      </c>
      <c r="C8137" s="180" t="s">
        <v>483</v>
      </c>
      <c r="D8137" s="181">
        <v>1</v>
      </c>
      <c r="E8137" s="7">
        <v>315</v>
      </c>
      <c r="F8137" s="7">
        <v>0</v>
      </c>
      <c r="G8137" s="7">
        <v>0</v>
      </c>
      <c r="H8137" s="7">
        <v>0</v>
      </c>
      <c r="I8137" s="7">
        <v>315</v>
      </c>
      <c r="J8137" s="7">
        <v>0</v>
      </c>
      <c r="K8137" s="7">
        <v>315</v>
      </c>
      <c r="L8137" s="181">
        <v>1</v>
      </c>
      <c r="M8137" s="16">
        <v>0</v>
      </c>
      <c r="N8137" s="13">
        <v>46268</v>
      </c>
    </row>
    <row r="8138" spans="1:14" x14ac:dyDescent="0.15">
      <c r="A8138" s="180" t="s">
        <v>539</v>
      </c>
      <c r="B8138" s="181">
        <v>10130</v>
      </c>
      <c r="C8138" s="180" t="s">
        <v>483</v>
      </c>
      <c r="D8138" s="181">
        <v>1</v>
      </c>
      <c r="E8138" s="7">
        <v>385</v>
      </c>
      <c r="F8138" s="7">
        <v>0</v>
      </c>
      <c r="G8138" s="7">
        <v>0</v>
      </c>
      <c r="H8138" s="7">
        <v>0</v>
      </c>
      <c r="I8138" s="7">
        <v>385</v>
      </c>
      <c r="J8138" s="7">
        <v>0</v>
      </c>
      <c r="K8138" s="7">
        <v>385</v>
      </c>
      <c r="L8138" s="181">
        <v>1</v>
      </c>
      <c r="M8138" s="16">
        <v>0</v>
      </c>
      <c r="N8138" s="13">
        <v>46268</v>
      </c>
    </row>
    <row r="8139" spans="1:14" x14ac:dyDescent="0.15">
      <c r="A8139" s="180" t="s">
        <v>482</v>
      </c>
      <c r="B8139" s="181">
        <v>10109</v>
      </c>
      <c r="C8139" s="180" t="s">
        <v>483</v>
      </c>
      <c r="D8139" s="181">
        <v>2</v>
      </c>
      <c r="E8139" s="7">
        <v>550</v>
      </c>
      <c r="F8139" s="7">
        <v>0</v>
      </c>
      <c r="G8139" s="7">
        <v>0</v>
      </c>
      <c r="H8139" s="7">
        <v>7.22</v>
      </c>
      <c r="I8139" s="7">
        <v>542.78</v>
      </c>
      <c r="J8139" s="7">
        <v>0</v>
      </c>
      <c r="K8139" s="7">
        <v>542.78</v>
      </c>
      <c r="L8139" s="181">
        <v>1</v>
      </c>
      <c r="M8139" s="16">
        <v>0</v>
      </c>
      <c r="N8139" s="13">
        <v>46268</v>
      </c>
    </row>
    <row r="8140" spans="1:14" x14ac:dyDescent="0.15">
      <c r="A8140" s="180" t="s">
        <v>738</v>
      </c>
      <c r="B8140" s="181">
        <v>10073</v>
      </c>
      <c r="C8140" s="180" t="s">
        <v>541</v>
      </c>
      <c r="D8140" s="181">
        <v>1</v>
      </c>
      <c r="E8140" s="7">
        <v>350</v>
      </c>
      <c r="F8140" s="7">
        <v>0</v>
      </c>
      <c r="G8140" s="7">
        <v>0</v>
      </c>
      <c r="H8140" s="7">
        <v>0</v>
      </c>
      <c r="I8140" s="7">
        <v>350</v>
      </c>
      <c r="J8140" s="7">
        <v>0</v>
      </c>
      <c r="K8140" s="7">
        <v>350</v>
      </c>
      <c r="L8140" s="181">
        <v>1</v>
      </c>
      <c r="M8140" s="16">
        <v>0</v>
      </c>
      <c r="N8140" s="13">
        <v>46268</v>
      </c>
    </row>
    <row r="8141" spans="1:14" x14ac:dyDescent="0.15">
      <c r="A8141" s="180" t="s">
        <v>733</v>
      </c>
      <c r="B8141" s="181">
        <v>10113</v>
      </c>
      <c r="C8141" s="180" t="s">
        <v>541</v>
      </c>
      <c r="D8141" s="181">
        <v>1</v>
      </c>
      <c r="E8141" s="7">
        <v>385</v>
      </c>
      <c r="F8141" s="7">
        <v>0</v>
      </c>
      <c r="G8141" s="7">
        <v>0</v>
      </c>
      <c r="H8141" s="7">
        <v>0</v>
      </c>
      <c r="I8141" s="7">
        <v>385</v>
      </c>
      <c r="J8141" s="7">
        <v>0</v>
      </c>
      <c r="K8141" s="7">
        <v>385</v>
      </c>
      <c r="L8141" s="181">
        <v>1</v>
      </c>
      <c r="M8141" s="16">
        <v>0</v>
      </c>
      <c r="N8141" s="13">
        <v>46268</v>
      </c>
    </row>
    <row r="8142" spans="1:14" x14ac:dyDescent="0.15">
      <c r="A8142" s="180" t="s">
        <v>602</v>
      </c>
      <c r="B8142" s="181">
        <v>10089</v>
      </c>
      <c r="C8142" s="180" t="s">
        <v>481</v>
      </c>
      <c r="D8142" s="181">
        <v>1</v>
      </c>
      <c r="E8142" s="7">
        <v>355</v>
      </c>
      <c r="F8142" s="7">
        <v>0</v>
      </c>
      <c r="G8142" s="7">
        <v>0</v>
      </c>
      <c r="H8142" s="7">
        <v>0</v>
      </c>
      <c r="I8142" s="7">
        <v>355</v>
      </c>
      <c r="J8142" s="7">
        <v>0</v>
      </c>
      <c r="K8142" s="7">
        <v>355</v>
      </c>
      <c r="L8142" s="181">
        <v>1</v>
      </c>
      <c r="M8142" s="16">
        <v>0</v>
      </c>
      <c r="N8142" s="13">
        <v>46268</v>
      </c>
    </row>
    <row r="8143" spans="1:14" x14ac:dyDescent="0.15">
      <c r="A8143" s="180" t="s">
        <v>650</v>
      </c>
      <c r="B8143" s="181">
        <v>10064</v>
      </c>
      <c r="C8143" s="180" t="s">
        <v>481</v>
      </c>
      <c r="D8143" s="181">
        <v>1</v>
      </c>
      <c r="E8143" s="7">
        <v>355</v>
      </c>
      <c r="F8143" s="7">
        <v>0</v>
      </c>
      <c r="G8143" s="7">
        <v>0</v>
      </c>
      <c r="H8143" s="7">
        <v>0</v>
      </c>
      <c r="I8143" s="7">
        <v>355</v>
      </c>
      <c r="J8143" s="7">
        <v>0</v>
      </c>
      <c r="K8143" s="7">
        <v>355</v>
      </c>
      <c r="L8143" s="181">
        <v>1</v>
      </c>
      <c r="M8143" s="16">
        <v>0</v>
      </c>
      <c r="N8143" s="13">
        <v>46268</v>
      </c>
    </row>
    <row r="8144" spans="1:14" x14ac:dyDescent="0.15">
      <c r="A8144" s="180" t="s">
        <v>486</v>
      </c>
      <c r="B8144" s="181">
        <v>10075</v>
      </c>
      <c r="C8144" s="180" t="s">
        <v>481</v>
      </c>
      <c r="D8144" s="181">
        <v>1</v>
      </c>
      <c r="E8144" s="7">
        <v>275</v>
      </c>
      <c r="F8144" s="7">
        <v>0</v>
      </c>
      <c r="G8144" s="7">
        <v>0</v>
      </c>
      <c r="H8144" s="7">
        <v>0</v>
      </c>
      <c r="I8144" s="7">
        <v>275</v>
      </c>
      <c r="J8144" s="7">
        <v>0</v>
      </c>
      <c r="K8144" s="7">
        <v>275</v>
      </c>
      <c r="L8144" s="181">
        <v>1</v>
      </c>
      <c r="M8144" s="16">
        <v>0</v>
      </c>
      <c r="N8144" s="13">
        <v>46268</v>
      </c>
    </row>
    <row r="8145" spans="1:14" x14ac:dyDescent="0.15">
      <c r="A8145" s="180" t="s">
        <v>487</v>
      </c>
      <c r="B8145" s="181">
        <v>10442</v>
      </c>
      <c r="C8145" s="180" t="s">
        <v>99</v>
      </c>
      <c r="D8145" s="181">
        <v>2</v>
      </c>
      <c r="E8145" s="7">
        <v>176</v>
      </c>
      <c r="F8145" s="7">
        <v>0</v>
      </c>
      <c r="G8145" s="7">
        <v>0</v>
      </c>
      <c r="H8145" s="7">
        <v>2.31</v>
      </c>
      <c r="I8145" s="7">
        <v>173.69</v>
      </c>
      <c r="J8145" s="7">
        <v>0</v>
      </c>
      <c r="K8145" s="7">
        <v>173.69</v>
      </c>
      <c r="L8145" s="181">
        <v>1</v>
      </c>
      <c r="M8145" s="16">
        <v>0</v>
      </c>
      <c r="N8145" s="13">
        <v>46268</v>
      </c>
    </row>
    <row r="8146" spans="1:14" x14ac:dyDescent="0.15">
      <c r="A8146" s="180" t="s">
        <v>523</v>
      </c>
      <c r="B8146" s="181">
        <v>10446</v>
      </c>
      <c r="C8146" s="180" t="s">
        <v>99</v>
      </c>
      <c r="D8146" s="181">
        <v>1</v>
      </c>
      <c r="E8146" s="7">
        <v>210</v>
      </c>
      <c r="F8146" s="7">
        <v>0</v>
      </c>
      <c r="G8146" s="7">
        <v>0</v>
      </c>
      <c r="H8146" s="7">
        <v>5.51</v>
      </c>
      <c r="I8146" s="7">
        <v>204.49</v>
      </c>
      <c r="J8146" s="7">
        <v>0</v>
      </c>
      <c r="K8146" s="7">
        <v>204.49</v>
      </c>
      <c r="L8146" s="181">
        <v>1</v>
      </c>
      <c r="M8146" s="16">
        <v>0</v>
      </c>
      <c r="N8146" s="13">
        <v>46268</v>
      </c>
    </row>
    <row r="8147" spans="1:14" x14ac:dyDescent="0.15">
      <c r="A8147" s="180" t="s">
        <v>488</v>
      </c>
      <c r="B8147" s="181">
        <v>10440</v>
      </c>
      <c r="C8147" s="180" t="s">
        <v>99</v>
      </c>
      <c r="D8147" s="181">
        <v>1</v>
      </c>
      <c r="E8147" s="7">
        <v>88</v>
      </c>
      <c r="F8147" s="7">
        <v>0</v>
      </c>
      <c r="G8147" s="7">
        <v>0</v>
      </c>
      <c r="H8147" s="7">
        <v>0</v>
      </c>
      <c r="I8147" s="7">
        <v>88</v>
      </c>
      <c r="J8147" s="7">
        <v>0</v>
      </c>
      <c r="K8147" s="7">
        <v>88</v>
      </c>
      <c r="L8147" s="181">
        <v>1</v>
      </c>
      <c r="M8147" s="16">
        <v>0</v>
      </c>
      <c r="N8147" s="13">
        <v>46268</v>
      </c>
    </row>
    <row r="8148" spans="1:14" x14ac:dyDescent="0.15">
      <c r="A8148" s="180" t="s">
        <v>1009</v>
      </c>
      <c r="B8148" s="181">
        <v>10464</v>
      </c>
      <c r="C8148" s="180" t="s">
        <v>99</v>
      </c>
      <c r="D8148" s="181">
        <v>1</v>
      </c>
      <c r="E8148" s="7">
        <v>185</v>
      </c>
      <c r="F8148" s="7">
        <v>0</v>
      </c>
      <c r="G8148" s="7">
        <v>0</v>
      </c>
      <c r="H8148" s="7">
        <v>17.079999999999998</v>
      </c>
      <c r="I8148" s="7">
        <v>167.92</v>
      </c>
      <c r="J8148" s="7">
        <v>0</v>
      </c>
      <c r="K8148" s="7">
        <v>167.92</v>
      </c>
      <c r="L8148" s="181">
        <v>1</v>
      </c>
      <c r="M8148" s="16">
        <v>0</v>
      </c>
      <c r="N8148" s="13">
        <v>46268</v>
      </c>
    </row>
    <row r="8149" spans="1:14" x14ac:dyDescent="0.15">
      <c r="A8149" s="180" t="s">
        <v>751</v>
      </c>
      <c r="B8149" s="181">
        <v>10439</v>
      </c>
      <c r="C8149" s="180" t="s">
        <v>99</v>
      </c>
      <c r="D8149" s="181">
        <v>1</v>
      </c>
      <c r="E8149" s="7">
        <v>119</v>
      </c>
      <c r="F8149" s="7">
        <v>0</v>
      </c>
      <c r="G8149" s="7">
        <v>0</v>
      </c>
      <c r="H8149" s="7">
        <v>0</v>
      </c>
      <c r="I8149" s="7">
        <v>119</v>
      </c>
      <c r="J8149" s="7">
        <v>0</v>
      </c>
      <c r="K8149" s="7">
        <v>119</v>
      </c>
      <c r="L8149" s="181">
        <v>1</v>
      </c>
      <c r="M8149" s="16">
        <v>0</v>
      </c>
      <c r="N8149" s="13">
        <v>46268</v>
      </c>
    </row>
    <row r="8150" spans="1:14" x14ac:dyDescent="0.15">
      <c r="A8150" s="180" t="s">
        <v>988</v>
      </c>
      <c r="B8150" s="181">
        <v>10715</v>
      </c>
      <c r="C8150" s="180" t="s">
        <v>99</v>
      </c>
      <c r="D8150" s="181">
        <v>1</v>
      </c>
      <c r="E8150" s="7">
        <v>155</v>
      </c>
      <c r="F8150" s="7">
        <v>0</v>
      </c>
      <c r="G8150" s="7">
        <v>0</v>
      </c>
      <c r="H8150" s="7">
        <v>0</v>
      </c>
      <c r="I8150" s="7">
        <v>155</v>
      </c>
      <c r="J8150" s="7">
        <v>0</v>
      </c>
      <c r="K8150" s="7">
        <v>155</v>
      </c>
      <c r="L8150" s="181">
        <v>1</v>
      </c>
      <c r="M8150" s="16">
        <v>0</v>
      </c>
      <c r="N8150" s="13">
        <v>46268</v>
      </c>
    </row>
    <row r="8151" spans="1:14" x14ac:dyDescent="0.15">
      <c r="A8151" s="180" t="s">
        <v>593</v>
      </c>
      <c r="B8151" s="181">
        <v>10438</v>
      </c>
      <c r="C8151" s="180" t="s">
        <v>99</v>
      </c>
      <c r="D8151" s="181">
        <v>1</v>
      </c>
      <c r="E8151" s="7">
        <v>118</v>
      </c>
      <c r="F8151" s="7">
        <v>0</v>
      </c>
      <c r="G8151" s="7">
        <v>0</v>
      </c>
      <c r="H8151" s="7">
        <v>0</v>
      </c>
      <c r="I8151" s="7">
        <v>118</v>
      </c>
      <c r="J8151" s="7">
        <v>0</v>
      </c>
      <c r="K8151" s="7">
        <v>118</v>
      </c>
      <c r="L8151" s="181">
        <v>1</v>
      </c>
      <c r="M8151" s="16">
        <v>0</v>
      </c>
      <c r="N8151" s="13">
        <v>46268</v>
      </c>
    </row>
    <row r="8152" spans="1:14" x14ac:dyDescent="0.15">
      <c r="A8152" s="180" t="s">
        <v>982</v>
      </c>
      <c r="B8152" s="181">
        <v>10553</v>
      </c>
      <c r="C8152" s="180" t="s">
        <v>98</v>
      </c>
      <c r="D8152" s="181">
        <v>1</v>
      </c>
      <c r="E8152" s="7">
        <v>58</v>
      </c>
      <c r="F8152" s="7">
        <v>0</v>
      </c>
      <c r="G8152" s="7">
        <v>0</v>
      </c>
      <c r="H8152" s="7">
        <v>0</v>
      </c>
      <c r="I8152" s="7">
        <v>58</v>
      </c>
      <c r="J8152" s="7">
        <v>0</v>
      </c>
      <c r="K8152" s="7">
        <v>58</v>
      </c>
      <c r="L8152" s="181">
        <v>1</v>
      </c>
      <c r="M8152" s="16">
        <v>0</v>
      </c>
      <c r="N8152" s="13">
        <v>46268</v>
      </c>
    </row>
    <row r="8153" spans="1:14" x14ac:dyDescent="0.15">
      <c r="A8153" s="180" t="s">
        <v>493</v>
      </c>
      <c r="B8153" s="181">
        <v>10264</v>
      </c>
      <c r="C8153" s="180" t="s">
        <v>9</v>
      </c>
      <c r="D8153" s="181">
        <v>5</v>
      </c>
      <c r="E8153" s="7">
        <v>950</v>
      </c>
      <c r="F8153" s="7">
        <v>0</v>
      </c>
      <c r="G8153" s="7">
        <v>0</v>
      </c>
      <c r="H8153" s="7">
        <v>0</v>
      </c>
      <c r="I8153" s="7">
        <v>950</v>
      </c>
      <c r="J8153" s="7">
        <v>0</v>
      </c>
      <c r="K8153" s="7">
        <v>950</v>
      </c>
      <c r="L8153" s="181">
        <v>1</v>
      </c>
      <c r="M8153" s="16">
        <v>0</v>
      </c>
      <c r="N8153" s="13">
        <v>46268</v>
      </c>
    </row>
    <row r="8154" spans="1:14" x14ac:dyDescent="0.15">
      <c r="A8154" s="180" t="s">
        <v>587</v>
      </c>
      <c r="B8154" s="181">
        <v>10381</v>
      </c>
      <c r="C8154" s="180" t="s">
        <v>9</v>
      </c>
      <c r="D8154" s="181">
        <v>1</v>
      </c>
      <c r="E8154" s="7">
        <v>225</v>
      </c>
      <c r="F8154" s="7">
        <v>0</v>
      </c>
      <c r="G8154" s="7">
        <v>0</v>
      </c>
      <c r="H8154" s="7">
        <v>0</v>
      </c>
      <c r="I8154" s="7">
        <v>225</v>
      </c>
      <c r="J8154" s="7">
        <v>0</v>
      </c>
      <c r="K8154" s="7">
        <v>225</v>
      </c>
      <c r="L8154" s="181">
        <v>1</v>
      </c>
      <c r="M8154" s="16">
        <v>0</v>
      </c>
      <c r="N8154" s="13">
        <v>46268</v>
      </c>
    </row>
    <row r="8155" spans="1:14" x14ac:dyDescent="0.15">
      <c r="A8155" s="180" t="s">
        <v>494</v>
      </c>
      <c r="B8155" s="181">
        <v>10377</v>
      </c>
      <c r="C8155" s="180" t="s">
        <v>9</v>
      </c>
      <c r="D8155" s="181">
        <v>1</v>
      </c>
      <c r="E8155" s="7">
        <v>345</v>
      </c>
      <c r="F8155" s="7">
        <v>0</v>
      </c>
      <c r="G8155" s="7">
        <v>0</v>
      </c>
      <c r="H8155" s="7">
        <v>0</v>
      </c>
      <c r="I8155" s="7">
        <v>345</v>
      </c>
      <c r="J8155" s="7">
        <v>0</v>
      </c>
      <c r="K8155" s="7">
        <v>345</v>
      </c>
      <c r="L8155" s="181">
        <v>1</v>
      </c>
      <c r="M8155" s="16">
        <v>0</v>
      </c>
      <c r="N8155" s="13">
        <v>46268</v>
      </c>
    </row>
    <row r="8156" spans="1:14" x14ac:dyDescent="0.15">
      <c r="A8156" s="180" t="s">
        <v>527</v>
      </c>
      <c r="B8156" s="181">
        <v>10382</v>
      </c>
      <c r="C8156" s="180" t="s">
        <v>9</v>
      </c>
      <c r="D8156" s="181">
        <v>1</v>
      </c>
      <c r="E8156" s="7">
        <v>235</v>
      </c>
      <c r="F8156" s="7">
        <v>0</v>
      </c>
      <c r="G8156" s="7">
        <v>0</v>
      </c>
      <c r="H8156" s="7">
        <v>21.69</v>
      </c>
      <c r="I8156" s="7">
        <v>213.31</v>
      </c>
      <c r="J8156" s="7">
        <v>0</v>
      </c>
      <c r="K8156" s="7">
        <v>213.31</v>
      </c>
      <c r="L8156" s="181">
        <v>1</v>
      </c>
      <c r="M8156" s="16">
        <v>0</v>
      </c>
      <c r="N8156" s="13">
        <v>46268</v>
      </c>
    </row>
    <row r="8157" spans="1:14" x14ac:dyDescent="0.15">
      <c r="A8157" s="180" t="s">
        <v>509</v>
      </c>
      <c r="B8157" s="181">
        <v>10364</v>
      </c>
      <c r="C8157" s="180" t="s">
        <v>9</v>
      </c>
      <c r="D8157" s="181">
        <v>2</v>
      </c>
      <c r="E8157" s="7">
        <v>660</v>
      </c>
      <c r="F8157" s="7">
        <v>0</v>
      </c>
      <c r="G8157" s="7">
        <v>0</v>
      </c>
      <c r="H8157" s="7">
        <v>0</v>
      </c>
      <c r="I8157" s="7">
        <v>660</v>
      </c>
      <c r="J8157" s="7">
        <v>0</v>
      </c>
      <c r="K8157" s="7">
        <v>660</v>
      </c>
      <c r="L8157" s="181">
        <v>1</v>
      </c>
      <c r="M8157" s="16">
        <v>0</v>
      </c>
      <c r="N8157" s="13">
        <v>46268</v>
      </c>
    </row>
    <row r="8158" spans="1:14" x14ac:dyDescent="0.15">
      <c r="A8158" s="180" t="s">
        <v>603</v>
      </c>
      <c r="B8158" s="181">
        <v>10660</v>
      </c>
      <c r="C8158" s="180" t="s">
        <v>9</v>
      </c>
      <c r="D8158" s="181">
        <v>1</v>
      </c>
      <c r="E8158" s="7">
        <v>265</v>
      </c>
      <c r="F8158" s="7">
        <v>0</v>
      </c>
      <c r="G8158" s="7">
        <v>0</v>
      </c>
      <c r="H8158" s="7">
        <v>6.96</v>
      </c>
      <c r="I8158" s="7">
        <v>258.04000000000002</v>
      </c>
      <c r="J8158" s="7">
        <v>0</v>
      </c>
      <c r="K8158" s="7">
        <v>258.04000000000002</v>
      </c>
      <c r="L8158" s="181">
        <v>1</v>
      </c>
      <c r="M8158" s="16">
        <v>0</v>
      </c>
      <c r="N8158" s="13">
        <v>46268</v>
      </c>
    </row>
    <row r="8159" spans="1:14" x14ac:dyDescent="0.15">
      <c r="A8159" s="180" t="s">
        <v>630</v>
      </c>
      <c r="B8159" s="181">
        <v>10374</v>
      </c>
      <c r="C8159" s="180" t="s">
        <v>9</v>
      </c>
      <c r="D8159" s="181">
        <v>1</v>
      </c>
      <c r="E8159" s="7">
        <v>275</v>
      </c>
      <c r="F8159" s="7">
        <v>0</v>
      </c>
      <c r="G8159" s="7">
        <v>0</v>
      </c>
      <c r="H8159" s="7">
        <v>0</v>
      </c>
      <c r="I8159" s="7">
        <v>275</v>
      </c>
      <c r="J8159" s="7">
        <v>0</v>
      </c>
      <c r="K8159" s="7">
        <v>275</v>
      </c>
      <c r="L8159" s="181">
        <v>1</v>
      </c>
      <c r="M8159" s="16">
        <v>0</v>
      </c>
      <c r="N8159" s="13">
        <v>46268</v>
      </c>
    </row>
    <row r="8160" spans="1:14" x14ac:dyDescent="0.15">
      <c r="A8160" s="180" t="s">
        <v>955</v>
      </c>
      <c r="B8160" s="181">
        <v>10749</v>
      </c>
      <c r="C8160" s="180" t="s">
        <v>948</v>
      </c>
      <c r="D8160" s="181">
        <v>1</v>
      </c>
      <c r="E8160" s="7">
        <v>179</v>
      </c>
      <c r="F8160" s="7">
        <v>0</v>
      </c>
      <c r="G8160" s="7">
        <v>0</v>
      </c>
      <c r="H8160" s="7">
        <v>4.7</v>
      </c>
      <c r="I8160" s="7">
        <v>174.3</v>
      </c>
      <c r="J8160" s="7">
        <v>0</v>
      </c>
      <c r="K8160" s="7">
        <v>174.3</v>
      </c>
      <c r="L8160" s="181">
        <v>1</v>
      </c>
      <c r="M8160" s="16">
        <v>0</v>
      </c>
      <c r="N8160" s="13">
        <v>46268</v>
      </c>
    </row>
    <row r="8161" spans="1:14" x14ac:dyDescent="0.15">
      <c r="A8161" s="180" t="s">
        <v>949</v>
      </c>
      <c r="B8161" s="181">
        <v>10633</v>
      </c>
      <c r="C8161" s="180" t="s">
        <v>948</v>
      </c>
      <c r="D8161" s="181">
        <v>1</v>
      </c>
      <c r="E8161" s="7">
        <v>159</v>
      </c>
      <c r="F8161" s="7">
        <v>0</v>
      </c>
      <c r="G8161" s="7">
        <v>0</v>
      </c>
      <c r="H8161" s="7">
        <v>20.149999999999999</v>
      </c>
      <c r="I8161" s="7">
        <v>138.85</v>
      </c>
      <c r="J8161" s="7">
        <v>0</v>
      </c>
      <c r="K8161" s="7">
        <v>138.85</v>
      </c>
      <c r="L8161" s="181">
        <v>1</v>
      </c>
      <c r="M8161" s="16">
        <v>0</v>
      </c>
      <c r="N8161" s="13">
        <v>46268</v>
      </c>
    </row>
    <row r="8162" spans="1:14" x14ac:dyDescent="0.15">
      <c r="A8162" s="180" t="s">
        <v>510</v>
      </c>
      <c r="B8162" s="181">
        <v>10043</v>
      </c>
      <c r="C8162" s="180" t="s">
        <v>19</v>
      </c>
      <c r="D8162" s="181">
        <v>1</v>
      </c>
      <c r="E8162" s="7">
        <v>310</v>
      </c>
      <c r="F8162" s="7">
        <v>0</v>
      </c>
      <c r="G8162" s="7">
        <v>0</v>
      </c>
      <c r="H8162" s="7">
        <v>0</v>
      </c>
      <c r="I8162" s="7">
        <v>310</v>
      </c>
      <c r="J8162" s="7">
        <v>0</v>
      </c>
      <c r="K8162" s="7">
        <v>310</v>
      </c>
      <c r="L8162" s="181">
        <v>1</v>
      </c>
      <c r="M8162" s="16">
        <v>0</v>
      </c>
      <c r="N8162" s="13">
        <v>46268</v>
      </c>
    </row>
    <row r="8163" spans="1:14" x14ac:dyDescent="0.15">
      <c r="A8163" s="180" t="s">
        <v>529</v>
      </c>
      <c r="B8163" s="181">
        <v>10353</v>
      </c>
      <c r="C8163" s="180" t="s">
        <v>19</v>
      </c>
      <c r="D8163" s="181">
        <v>1</v>
      </c>
      <c r="E8163" s="7">
        <v>350</v>
      </c>
      <c r="F8163" s="7">
        <v>0</v>
      </c>
      <c r="G8163" s="7">
        <v>0</v>
      </c>
      <c r="H8163" s="7">
        <v>0</v>
      </c>
      <c r="I8163" s="7">
        <v>350</v>
      </c>
      <c r="J8163" s="7">
        <v>0</v>
      </c>
      <c r="K8163" s="7">
        <v>350</v>
      </c>
      <c r="L8163" s="181">
        <v>1</v>
      </c>
      <c r="M8163" s="16">
        <v>0</v>
      </c>
      <c r="N8163" s="13">
        <v>46268</v>
      </c>
    </row>
    <row r="8164" spans="1:14" x14ac:dyDescent="0.15">
      <c r="A8164" s="180" t="s">
        <v>496</v>
      </c>
      <c r="B8164" s="181">
        <v>10360</v>
      </c>
      <c r="C8164" s="180" t="s">
        <v>19</v>
      </c>
      <c r="D8164" s="181">
        <v>2</v>
      </c>
      <c r="E8164" s="7">
        <v>770</v>
      </c>
      <c r="F8164" s="7">
        <v>0</v>
      </c>
      <c r="G8164" s="7">
        <v>0</v>
      </c>
      <c r="H8164" s="7">
        <v>20.23</v>
      </c>
      <c r="I8164" s="7">
        <v>749.77</v>
      </c>
      <c r="J8164" s="7">
        <v>0</v>
      </c>
      <c r="K8164" s="7">
        <v>749.77</v>
      </c>
      <c r="L8164" s="181">
        <v>1</v>
      </c>
      <c r="M8164" s="16">
        <v>0</v>
      </c>
      <c r="N8164" s="13">
        <v>46268</v>
      </c>
    </row>
    <row r="8165" spans="1:14" x14ac:dyDescent="0.15">
      <c r="A8165" s="180" t="s">
        <v>497</v>
      </c>
      <c r="B8165" s="181">
        <v>10359</v>
      </c>
      <c r="C8165" s="180" t="s">
        <v>19</v>
      </c>
      <c r="D8165" s="181">
        <v>3</v>
      </c>
      <c r="E8165" s="7">
        <v>1155</v>
      </c>
      <c r="F8165" s="7">
        <v>0</v>
      </c>
      <c r="G8165" s="7">
        <v>0</v>
      </c>
      <c r="H8165" s="7">
        <v>58.52</v>
      </c>
      <c r="I8165" s="7">
        <v>1096.48</v>
      </c>
      <c r="J8165" s="7">
        <v>0</v>
      </c>
      <c r="K8165" s="7">
        <v>1096.48</v>
      </c>
      <c r="L8165" s="181">
        <v>1</v>
      </c>
      <c r="M8165" s="16">
        <v>0</v>
      </c>
      <c r="N8165" s="13">
        <v>46268</v>
      </c>
    </row>
    <row r="8166" spans="1:14" x14ac:dyDescent="0.15">
      <c r="A8166" s="180" t="s">
        <v>498</v>
      </c>
      <c r="B8166" s="181">
        <v>10356</v>
      </c>
      <c r="C8166" s="180" t="s">
        <v>19</v>
      </c>
      <c r="D8166" s="181">
        <v>2</v>
      </c>
      <c r="E8166" s="7">
        <v>720</v>
      </c>
      <c r="F8166" s="7">
        <v>0</v>
      </c>
      <c r="G8166" s="7">
        <v>0</v>
      </c>
      <c r="H8166" s="7">
        <v>70</v>
      </c>
      <c r="I8166" s="7">
        <v>650</v>
      </c>
      <c r="J8166" s="7">
        <v>0</v>
      </c>
      <c r="K8166" s="7">
        <v>650</v>
      </c>
      <c r="L8166" s="181">
        <v>1</v>
      </c>
      <c r="M8166" s="16">
        <v>0</v>
      </c>
      <c r="N8166" s="13">
        <v>46268</v>
      </c>
    </row>
    <row r="8167" spans="1:14" x14ac:dyDescent="0.15">
      <c r="A8167" s="180" t="s">
        <v>546</v>
      </c>
      <c r="B8167" s="181">
        <v>10391</v>
      </c>
      <c r="C8167" s="180" t="s">
        <v>31</v>
      </c>
      <c r="D8167" s="181">
        <v>1</v>
      </c>
      <c r="E8167" s="7">
        <v>345</v>
      </c>
      <c r="F8167" s="7">
        <v>0</v>
      </c>
      <c r="G8167" s="7">
        <v>0</v>
      </c>
      <c r="H8167" s="7">
        <v>35.229999999999997</v>
      </c>
      <c r="I8167" s="7">
        <v>309.77</v>
      </c>
      <c r="J8167" s="7">
        <v>0</v>
      </c>
      <c r="K8167" s="7">
        <v>309.77</v>
      </c>
      <c r="L8167" s="181">
        <v>1</v>
      </c>
      <c r="M8167" s="16">
        <v>0</v>
      </c>
      <c r="N8167" s="13">
        <v>46268</v>
      </c>
    </row>
    <row r="8168" spans="1:14" x14ac:dyDescent="0.15">
      <c r="A8168" s="180" t="s">
        <v>512</v>
      </c>
      <c r="B8168" s="181">
        <v>10427</v>
      </c>
      <c r="C8168" s="180" t="s">
        <v>12</v>
      </c>
      <c r="D8168" s="181">
        <v>1</v>
      </c>
      <c r="E8168" s="7">
        <v>389</v>
      </c>
      <c r="F8168" s="7">
        <v>0</v>
      </c>
      <c r="G8168" s="7">
        <v>0</v>
      </c>
      <c r="H8168" s="7">
        <v>38.700000000000003</v>
      </c>
      <c r="I8168" s="7">
        <v>350.3</v>
      </c>
      <c r="J8168" s="7">
        <v>0</v>
      </c>
      <c r="K8168" s="7">
        <v>350.3</v>
      </c>
      <c r="L8168" s="181">
        <v>1</v>
      </c>
      <c r="M8168" s="16">
        <v>0</v>
      </c>
      <c r="N8168" s="13">
        <v>46268</v>
      </c>
    </row>
    <row r="8169" spans="1:14" x14ac:dyDescent="0.15">
      <c r="A8169" s="180" t="s">
        <v>569</v>
      </c>
      <c r="B8169" s="181">
        <v>10404</v>
      </c>
      <c r="C8169" s="180" t="s">
        <v>35</v>
      </c>
      <c r="D8169" s="181">
        <v>1</v>
      </c>
      <c r="E8169" s="7">
        <v>375</v>
      </c>
      <c r="F8169" s="7">
        <v>0</v>
      </c>
      <c r="G8169" s="7">
        <v>0</v>
      </c>
      <c r="H8169" s="7">
        <v>9.85</v>
      </c>
      <c r="I8169" s="7">
        <v>365.15</v>
      </c>
      <c r="J8169" s="7">
        <v>0</v>
      </c>
      <c r="K8169" s="7">
        <v>365.15</v>
      </c>
      <c r="L8169" s="181">
        <v>1</v>
      </c>
      <c r="M8169" s="16">
        <v>0</v>
      </c>
      <c r="N8169" s="13">
        <v>46268</v>
      </c>
    </row>
    <row r="8170" spans="1:14" x14ac:dyDescent="0.15">
      <c r="A8170" s="180" t="s">
        <v>767</v>
      </c>
      <c r="B8170" s="181">
        <v>10258</v>
      </c>
      <c r="C8170" s="180" t="s">
        <v>399</v>
      </c>
      <c r="D8170" s="181">
        <v>1</v>
      </c>
      <c r="E8170" s="7">
        <v>0</v>
      </c>
      <c r="F8170" s="7">
        <v>0</v>
      </c>
      <c r="G8170" s="7">
        <v>0</v>
      </c>
      <c r="H8170" s="7">
        <v>0</v>
      </c>
      <c r="I8170" s="7">
        <v>0</v>
      </c>
      <c r="J8170" s="7">
        <v>0</v>
      </c>
      <c r="K8170" s="7">
        <v>0</v>
      </c>
      <c r="L8170" s="181">
        <v>0</v>
      </c>
      <c r="M8170" s="16">
        <v>0</v>
      </c>
      <c r="N8170" s="13">
        <v>46268</v>
      </c>
    </row>
    <row r="8171" spans="1:14" x14ac:dyDescent="0.15">
      <c r="A8171" s="180" t="s">
        <v>468</v>
      </c>
      <c r="B8171" s="181">
        <v>10506</v>
      </c>
      <c r="C8171" s="180" t="s">
        <v>399</v>
      </c>
      <c r="D8171" s="181">
        <v>1</v>
      </c>
      <c r="E8171" s="7">
        <v>0</v>
      </c>
      <c r="F8171" s="7">
        <v>0</v>
      </c>
      <c r="G8171" s="7">
        <v>0</v>
      </c>
      <c r="H8171" s="7">
        <v>0</v>
      </c>
      <c r="I8171" s="7">
        <v>0</v>
      </c>
      <c r="J8171" s="7">
        <v>0</v>
      </c>
      <c r="K8171" s="7">
        <v>0</v>
      </c>
      <c r="L8171" s="181">
        <v>0</v>
      </c>
      <c r="M8171" s="16">
        <v>0</v>
      </c>
      <c r="N8171" s="13">
        <v>46268</v>
      </c>
    </row>
    <row r="8172" spans="1:14" x14ac:dyDescent="0.15">
      <c r="A8172" s="180" t="s">
        <v>576</v>
      </c>
      <c r="B8172" s="181">
        <v>10111</v>
      </c>
      <c r="C8172" s="180" t="s">
        <v>483</v>
      </c>
      <c r="D8172" s="181">
        <v>1</v>
      </c>
      <c r="E8172" s="7">
        <v>355</v>
      </c>
      <c r="F8172" s="7">
        <v>0</v>
      </c>
      <c r="G8172" s="7">
        <v>0</v>
      </c>
      <c r="H8172" s="7">
        <v>0</v>
      </c>
      <c r="I8172" s="7">
        <v>355</v>
      </c>
      <c r="J8172" s="7">
        <v>0</v>
      </c>
      <c r="K8172" s="7">
        <v>355</v>
      </c>
      <c r="L8172" s="181">
        <v>1</v>
      </c>
      <c r="M8172" s="16">
        <v>0</v>
      </c>
      <c r="N8172" s="13">
        <v>46269</v>
      </c>
    </row>
    <row r="8173" spans="1:14" x14ac:dyDescent="0.15">
      <c r="A8173" s="180" t="s">
        <v>612</v>
      </c>
      <c r="B8173" s="181">
        <v>10051</v>
      </c>
      <c r="C8173" s="180" t="s">
        <v>481</v>
      </c>
      <c r="D8173" s="181">
        <v>1</v>
      </c>
      <c r="E8173" s="7">
        <v>345</v>
      </c>
      <c r="F8173" s="7">
        <v>0</v>
      </c>
      <c r="G8173" s="7">
        <v>0</v>
      </c>
      <c r="H8173" s="7">
        <v>0</v>
      </c>
      <c r="I8173" s="7">
        <v>345</v>
      </c>
      <c r="J8173" s="7">
        <v>0</v>
      </c>
      <c r="K8173" s="7">
        <v>345</v>
      </c>
      <c r="L8173" s="181">
        <v>1</v>
      </c>
      <c r="M8173" s="16">
        <v>0</v>
      </c>
      <c r="N8173" s="13">
        <v>46269</v>
      </c>
    </row>
    <row r="8174" spans="1:14" x14ac:dyDescent="0.15">
      <c r="A8174" s="180" t="s">
        <v>577</v>
      </c>
      <c r="B8174" s="181">
        <v>10097</v>
      </c>
      <c r="C8174" s="180" t="s">
        <v>483</v>
      </c>
      <c r="D8174" s="181">
        <v>1</v>
      </c>
      <c r="E8174" s="7">
        <v>355</v>
      </c>
      <c r="F8174" s="7">
        <v>0</v>
      </c>
      <c r="G8174" s="7">
        <v>0</v>
      </c>
      <c r="H8174" s="7">
        <v>0</v>
      </c>
      <c r="I8174" s="7">
        <v>355</v>
      </c>
      <c r="J8174" s="7">
        <v>0</v>
      </c>
      <c r="K8174" s="7">
        <v>355</v>
      </c>
      <c r="L8174" s="181">
        <v>1</v>
      </c>
      <c r="M8174" s="16">
        <v>0</v>
      </c>
      <c r="N8174" s="13">
        <v>46269</v>
      </c>
    </row>
    <row r="8175" spans="1:14" x14ac:dyDescent="0.15">
      <c r="A8175" s="180" t="s">
        <v>610</v>
      </c>
      <c r="B8175" s="181">
        <v>10092</v>
      </c>
      <c r="C8175" s="180" t="s">
        <v>481</v>
      </c>
      <c r="D8175" s="181">
        <v>1</v>
      </c>
      <c r="E8175" s="7">
        <v>385</v>
      </c>
      <c r="F8175" s="7">
        <v>0</v>
      </c>
      <c r="G8175" s="7">
        <v>0</v>
      </c>
      <c r="H8175" s="7">
        <v>42.65</v>
      </c>
      <c r="I8175" s="7">
        <v>342.35</v>
      </c>
      <c r="J8175" s="7">
        <v>0</v>
      </c>
      <c r="K8175" s="7">
        <v>342.35</v>
      </c>
      <c r="L8175" s="181">
        <v>1</v>
      </c>
      <c r="M8175" s="16">
        <v>0</v>
      </c>
      <c r="N8175" s="13">
        <v>46269</v>
      </c>
    </row>
    <row r="8176" spans="1:14" x14ac:dyDescent="0.15">
      <c r="A8176" s="180" t="s">
        <v>650</v>
      </c>
      <c r="B8176" s="181">
        <v>10064</v>
      </c>
      <c r="C8176" s="180" t="s">
        <v>481</v>
      </c>
      <c r="D8176" s="181">
        <v>1</v>
      </c>
      <c r="E8176" s="7">
        <v>355</v>
      </c>
      <c r="F8176" s="7">
        <v>0</v>
      </c>
      <c r="G8176" s="7">
        <v>0</v>
      </c>
      <c r="H8176" s="7">
        <v>0</v>
      </c>
      <c r="I8176" s="7">
        <v>355</v>
      </c>
      <c r="J8176" s="7">
        <v>0</v>
      </c>
      <c r="K8176" s="7">
        <v>355</v>
      </c>
      <c r="L8176" s="181">
        <v>1</v>
      </c>
      <c r="M8176" s="16">
        <v>0</v>
      </c>
      <c r="N8176" s="13">
        <v>46269</v>
      </c>
    </row>
    <row r="8177" spans="1:14" x14ac:dyDescent="0.15">
      <c r="A8177" s="180" t="s">
        <v>487</v>
      </c>
      <c r="B8177" s="181">
        <v>10442</v>
      </c>
      <c r="C8177" s="180" t="s">
        <v>99</v>
      </c>
      <c r="D8177" s="181">
        <v>1</v>
      </c>
      <c r="E8177" s="7">
        <v>88</v>
      </c>
      <c r="F8177" s="7">
        <v>0</v>
      </c>
      <c r="G8177" s="7">
        <v>0</v>
      </c>
      <c r="H8177" s="7">
        <v>0</v>
      </c>
      <c r="I8177" s="7">
        <v>88</v>
      </c>
      <c r="J8177" s="7">
        <v>0</v>
      </c>
      <c r="K8177" s="7">
        <v>88</v>
      </c>
      <c r="L8177" s="181">
        <v>1</v>
      </c>
      <c r="M8177" s="16">
        <v>0</v>
      </c>
      <c r="N8177" s="13">
        <v>46269</v>
      </c>
    </row>
    <row r="8178" spans="1:14" x14ac:dyDescent="0.15">
      <c r="A8178" s="180" t="s">
        <v>489</v>
      </c>
      <c r="B8178" s="181">
        <v>10445</v>
      </c>
      <c r="C8178" s="180" t="s">
        <v>99</v>
      </c>
      <c r="D8178" s="181">
        <v>1</v>
      </c>
      <c r="E8178" s="7">
        <v>210</v>
      </c>
      <c r="F8178" s="7">
        <v>0</v>
      </c>
      <c r="G8178" s="7">
        <v>0</v>
      </c>
      <c r="H8178" s="7">
        <v>0</v>
      </c>
      <c r="I8178" s="7">
        <v>210</v>
      </c>
      <c r="J8178" s="7">
        <v>0</v>
      </c>
      <c r="K8178" s="7">
        <v>210</v>
      </c>
      <c r="L8178" s="181">
        <v>1</v>
      </c>
      <c r="M8178" s="16">
        <v>0</v>
      </c>
      <c r="N8178" s="13">
        <v>46269</v>
      </c>
    </row>
    <row r="8179" spans="1:14" x14ac:dyDescent="0.15">
      <c r="A8179" s="180" t="s">
        <v>542</v>
      </c>
      <c r="B8179" s="181">
        <v>10436</v>
      </c>
      <c r="C8179" s="180" t="s">
        <v>99</v>
      </c>
      <c r="D8179" s="181">
        <v>2</v>
      </c>
      <c r="E8179" s="7">
        <v>90</v>
      </c>
      <c r="F8179" s="7">
        <v>0</v>
      </c>
      <c r="G8179" s="7">
        <v>0</v>
      </c>
      <c r="H8179" s="7">
        <v>0</v>
      </c>
      <c r="I8179" s="7">
        <v>90</v>
      </c>
      <c r="J8179" s="7">
        <v>0</v>
      </c>
      <c r="K8179" s="7">
        <v>90</v>
      </c>
      <c r="L8179" s="181">
        <v>1</v>
      </c>
      <c r="M8179" s="16">
        <v>0</v>
      </c>
      <c r="N8179" s="13">
        <v>46269</v>
      </c>
    </row>
    <row r="8180" spans="1:14" x14ac:dyDescent="0.15">
      <c r="A8180" s="180" t="s">
        <v>1049</v>
      </c>
      <c r="B8180" s="181">
        <v>10176</v>
      </c>
      <c r="C8180" s="180" t="s">
        <v>98</v>
      </c>
      <c r="D8180" s="181">
        <v>1</v>
      </c>
      <c r="E8180" s="7">
        <v>73</v>
      </c>
      <c r="F8180" s="7">
        <v>0</v>
      </c>
      <c r="G8180" s="7">
        <v>0</v>
      </c>
      <c r="H8180" s="7">
        <v>0</v>
      </c>
      <c r="I8180" s="7">
        <v>73</v>
      </c>
      <c r="J8180" s="7">
        <v>0</v>
      </c>
      <c r="K8180" s="7">
        <v>73</v>
      </c>
      <c r="L8180" s="181">
        <v>1</v>
      </c>
      <c r="M8180" s="16">
        <v>0</v>
      </c>
      <c r="N8180" s="13">
        <v>46269</v>
      </c>
    </row>
    <row r="8181" spans="1:14" x14ac:dyDescent="0.15">
      <c r="A8181" s="180" t="s">
        <v>983</v>
      </c>
      <c r="B8181" s="181">
        <v>10489</v>
      </c>
      <c r="C8181" s="180" t="s">
        <v>98</v>
      </c>
      <c r="D8181" s="181">
        <v>1</v>
      </c>
      <c r="E8181" s="7">
        <v>50</v>
      </c>
      <c r="F8181" s="7">
        <v>0</v>
      </c>
      <c r="G8181" s="7">
        <v>0</v>
      </c>
      <c r="H8181" s="7">
        <v>0</v>
      </c>
      <c r="I8181" s="7">
        <v>50</v>
      </c>
      <c r="J8181" s="7">
        <v>0</v>
      </c>
      <c r="K8181" s="7">
        <v>50</v>
      </c>
      <c r="L8181" s="181">
        <v>1</v>
      </c>
      <c r="M8181" s="16">
        <v>0</v>
      </c>
      <c r="N8181" s="13">
        <v>46269</v>
      </c>
    </row>
    <row r="8182" spans="1:14" x14ac:dyDescent="0.15">
      <c r="A8182" s="180" t="s">
        <v>505</v>
      </c>
      <c r="B8182" s="181">
        <v>10470</v>
      </c>
      <c r="C8182" s="180" t="s">
        <v>5</v>
      </c>
      <c r="D8182" s="181">
        <v>1</v>
      </c>
      <c r="E8182" s="7">
        <v>275</v>
      </c>
      <c r="F8182" s="7">
        <v>0</v>
      </c>
      <c r="G8182" s="7">
        <v>0</v>
      </c>
      <c r="H8182" s="7">
        <v>0</v>
      </c>
      <c r="I8182" s="7">
        <v>275</v>
      </c>
      <c r="J8182" s="7">
        <v>0</v>
      </c>
      <c r="K8182" s="7">
        <v>275</v>
      </c>
      <c r="L8182" s="181">
        <v>1</v>
      </c>
      <c r="M8182" s="16">
        <v>0</v>
      </c>
      <c r="N8182" s="13">
        <v>46269</v>
      </c>
    </row>
    <row r="8183" spans="1:14" x14ac:dyDescent="0.15">
      <c r="A8183" s="180" t="s">
        <v>543</v>
      </c>
      <c r="B8183" s="181">
        <v>10222</v>
      </c>
      <c r="C8183" s="180" t="s">
        <v>491</v>
      </c>
      <c r="D8183" s="181">
        <v>1</v>
      </c>
      <c r="E8183" s="7">
        <v>255</v>
      </c>
      <c r="F8183" s="7">
        <v>0</v>
      </c>
      <c r="G8183" s="7">
        <v>0</v>
      </c>
      <c r="H8183" s="7">
        <v>0</v>
      </c>
      <c r="I8183" s="7">
        <v>255</v>
      </c>
      <c r="J8183" s="7">
        <v>0</v>
      </c>
      <c r="K8183" s="7">
        <v>255</v>
      </c>
      <c r="L8183" s="181">
        <v>1</v>
      </c>
      <c r="M8183" s="16">
        <v>0</v>
      </c>
      <c r="N8183" s="13">
        <v>46269</v>
      </c>
    </row>
    <row r="8184" spans="1:14" x14ac:dyDescent="0.15">
      <c r="A8184" s="180" t="s">
        <v>490</v>
      </c>
      <c r="B8184" s="181">
        <v>10223</v>
      </c>
      <c r="C8184" s="180" t="s">
        <v>491</v>
      </c>
      <c r="D8184" s="181">
        <v>1</v>
      </c>
      <c r="E8184" s="7">
        <v>310</v>
      </c>
      <c r="F8184" s="7">
        <v>0</v>
      </c>
      <c r="G8184" s="7">
        <v>0</v>
      </c>
      <c r="H8184" s="7">
        <v>34.35</v>
      </c>
      <c r="I8184" s="7">
        <v>275.64999999999998</v>
      </c>
      <c r="J8184" s="7">
        <v>0</v>
      </c>
      <c r="K8184" s="7">
        <v>275.64999999999998</v>
      </c>
      <c r="L8184" s="181">
        <v>1</v>
      </c>
      <c r="M8184" s="16">
        <v>0</v>
      </c>
      <c r="N8184" s="13">
        <v>46269</v>
      </c>
    </row>
    <row r="8185" spans="1:14" x14ac:dyDescent="0.15">
      <c r="A8185" s="180" t="s">
        <v>493</v>
      </c>
      <c r="B8185" s="181">
        <v>10264</v>
      </c>
      <c r="C8185" s="180" t="s">
        <v>9</v>
      </c>
      <c r="D8185" s="181">
        <v>4</v>
      </c>
      <c r="E8185" s="7">
        <v>760</v>
      </c>
      <c r="F8185" s="7">
        <v>0</v>
      </c>
      <c r="G8185" s="7">
        <v>0</v>
      </c>
      <c r="H8185" s="7">
        <v>76</v>
      </c>
      <c r="I8185" s="7">
        <v>684</v>
      </c>
      <c r="J8185" s="7">
        <v>0</v>
      </c>
      <c r="K8185" s="7">
        <v>684</v>
      </c>
      <c r="L8185" s="181">
        <v>1</v>
      </c>
      <c r="M8185" s="16">
        <v>0</v>
      </c>
      <c r="N8185" s="13">
        <v>46269</v>
      </c>
    </row>
    <row r="8186" spans="1:14" x14ac:dyDescent="0.15">
      <c r="A8186" s="180" t="s">
        <v>527</v>
      </c>
      <c r="B8186" s="181">
        <v>10382</v>
      </c>
      <c r="C8186" s="180" t="s">
        <v>9</v>
      </c>
      <c r="D8186" s="181">
        <v>1</v>
      </c>
      <c r="E8186" s="7">
        <v>235</v>
      </c>
      <c r="F8186" s="7">
        <v>0</v>
      </c>
      <c r="G8186" s="7">
        <v>0</v>
      </c>
      <c r="H8186" s="7">
        <v>0</v>
      </c>
      <c r="I8186" s="7">
        <v>235</v>
      </c>
      <c r="J8186" s="7">
        <v>0</v>
      </c>
      <c r="K8186" s="7">
        <v>235</v>
      </c>
      <c r="L8186" s="181">
        <v>1</v>
      </c>
      <c r="M8186" s="16">
        <v>0</v>
      </c>
      <c r="N8186" s="13">
        <v>46269</v>
      </c>
    </row>
    <row r="8187" spans="1:14" x14ac:dyDescent="0.15">
      <c r="A8187" s="180" t="s">
        <v>495</v>
      </c>
      <c r="B8187" s="181">
        <v>10354</v>
      </c>
      <c r="C8187" s="180" t="s">
        <v>19</v>
      </c>
      <c r="D8187" s="181">
        <v>2</v>
      </c>
      <c r="E8187" s="7">
        <v>700</v>
      </c>
      <c r="F8187" s="7">
        <v>0</v>
      </c>
      <c r="G8187" s="7">
        <v>0</v>
      </c>
      <c r="H8187" s="7">
        <v>0</v>
      </c>
      <c r="I8187" s="7">
        <v>700</v>
      </c>
      <c r="J8187" s="7">
        <v>0</v>
      </c>
      <c r="K8187" s="7">
        <v>700</v>
      </c>
      <c r="L8187" s="181">
        <v>1</v>
      </c>
      <c r="M8187" s="16">
        <v>0</v>
      </c>
      <c r="N8187" s="13">
        <v>46269</v>
      </c>
    </row>
    <row r="8188" spans="1:14" x14ac:dyDescent="0.15">
      <c r="A8188" s="180" t="s">
        <v>497</v>
      </c>
      <c r="B8188" s="181">
        <v>10359</v>
      </c>
      <c r="C8188" s="180" t="s">
        <v>19</v>
      </c>
      <c r="D8188" s="181">
        <v>2</v>
      </c>
      <c r="E8188" s="7">
        <v>770</v>
      </c>
      <c r="F8188" s="7">
        <v>0</v>
      </c>
      <c r="G8188" s="7">
        <v>0</v>
      </c>
      <c r="H8188" s="7">
        <v>0</v>
      </c>
      <c r="I8188" s="7">
        <v>770</v>
      </c>
      <c r="J8188" s="7">
        <v>0</v>
      </c>
      <c r="K8188" s="7">
        <v>770</v>
      </c>
      <c r="L8188" s="181">
        <v>1</v>
      </c>
      <c r="M8188" s="16">
        <v>0</v>
      </c>
      <c r="N8188" s="13">
        <v>46269</v>
      </c>
    </row>
    <row r="8189" spans="1:14" x14ac:dyDescent="0.15">
      <c r="A8189" s="180" t="s">
        <v>498</v>
      </c>
      <c r="B8189" s="181">
        <v>10356</v>
      </c>
      <c r="C8189" s="180" t="s">
        <v>19</v>
      </c>
      <c r="D8189" s="181">
        <v>3</v>
      </c>
      <c r="E8189" s="7">
        <v>1080</v>
      </c>
      <c r="F8189" s="7">
        <v>0</v>
      </c>
      <c r="G8189" s="7">
        <v>0</v>
      </c>
      <c r="H8189" s="7">
        <v>0</v>
      </c>
      <c r="I8189" s="7">
        <v>1080</v>
      </c>
      <c r="J8189" s="7">
        <v>0</v>
      </c>
      <c r="K8189" s="7">
        <v>1080</v>
      </c>
      <c r="L8189" s="181">
        <v>1</v>
      </c>
      <c r="M8189" s="16">
        <v>0</v>
      </c>
      <c r="N8189" s="13">
        <v>46269</v>
      </c>
    </row>
    <row r="8190" spans="1:14" x14ac:dyDescent="0.15">
      <c r="A8190" s="180" t="s">
        <v>512</v>
      </c>
      <c r="B8190" s="181">
        <v>10427</v>
      </c>
      <c r="C8190" s="180" t="s">
        <v>12</v>
      </c>
      <c r="D8190" s="181">
        <v>1</v>
      </c>
      <c r="E8190" s="7">
        <v>389</v>
      </c>
      <c r="F8190" s="7">
        <v>0</v>
      </c>
      <c r="G8190" s="7">
        <v>0</v>
      </c>
      <c r="H8190" s="7">
        <v>0</v>
      </c>
      <c r="I8190" s="7">
        <v>389</v>
      </c>
      <c r="J8190" s="7">
        <v>0</v>
      </c>
      <c r="K8190" s="7">
        <v>389</v>
      </c>
      <c r="L8190" s="181">
        <v>1</v>
      </c>
      <c r="M8190" s="16">
        <v>0</v>
      </c>
      <c r="N8190" s="13">
        <v>46269</v>
      </c>
    </row>
    <row r="8191" spans="1:14" x14ac:dyDescent="0.15">
      <c r="A8191" s="180" t="s">
        <v>530</v>
      </c>
      <c r="B8191" s="181">
        <v>10409</v>
      </c>
      <c r="C8191" s="180" t="s">
        <v>4</v>
      </c>
      <c r="D8191" s="181">
        <v>1</v>
      </c>
      <c r="E8191" s="7">
        <v>335</v>
      </c>
      <c r="F8191" s="7">
        <v>0</v>
      </c>
      <c r="G8191" s="7">
        <v>0</v>
      </c>
      <c r="H8191" s="7">
        <v>0</v>
      </c>
      <c r="I8191" s="7">
        <v>335</v>
      </c>
      <c r="J8191" s="7">
        <v>0</v>
      </c>
      <c r="K8191" s="7">
        <v>335</v>
      </c>
      <c r="L8191" s="181">
        <v>1</v>
      </c>
      <c r="M8191" s="16">
        <v>0</v>
      </c>
      <c r="N8191" s="13">
        <v>46269</v>
      </c>
    </row>
    <row r="8192" spans="1:14" x14ac:dyDescent="0.15">
      <c r="A8192" s="180" t="s">
        <v>739</v>
      </c>
      <c r="B8192" s="181">
        <v>10653</v>
      </c>
      <c r="C8192" s="180" t="s">
        <v>4</v>
      </c>
      <c r="D8192" s="181">
        <v>1</v>
      </c>
      <c r="E8192" s="7">
        <v>275</v>
      </c>
      <c r="F8192" s="7">
        <v>0</v>
      </c>
      <c r="G8192" s="7">
        <v>0</v>
      </c>
      <c r="H8192" s="7">
        <v>0</v>
      </c>
      <c r="I8192" s="7">
        <v>275</v>
      </c>
      <c r="J8192" s="7">
        <v>0</v>
      </c>
      <c r="K8192" s="7">
        <v>275</v>
      </c>
      <c r="L8192" s="181">
        <v>1</v>
      </c>
      <c r="M8192" s="16">
        <v>0</v>
      </c>
      <c r="N8192" s="13">
        <v>46269</v>
      </c>
    </row>
    <row r="8193" spans="1:14" x14ac:dyDescent="0.15">
      <c r="A8193" s="180" t="s">
        <v>463</v>
      </c>
      <c r="B8193" s="181">
        <v>10242</v>
      </c>
      <c r="C8193" s="180" t="s">
        <v>399</v>
      </c>
      <c r="D8193" s="181">
        <v>1</v>
      </c>
      <c r="E8193" s="7">
        <v>0</v>
      </c>
      <c r="F8193" s="7">
        <v>0</v>
      </c>
      <c r="G8193" s="7">
        <v>0</v>
      </c>
      <c r="H8193" s="7">
        <v>0</v>
      </c>
      <c r="I8193" s="7">
        <v>0</v>
      </c>
      <c r="J8193" s="7">
        <v>0</v>
      </c>
      <c r="K8193" s="7">
        <v>0</v>
      </c>
      <c r="L8193" s="181">
        <v>0</v>
      </c>
      <c r="M8193" s="16">
        <v>0</v>
      </c>
      <c r="N8193" s="13">
        <v>46269</v>
      </c>
    </row>
    <row r="8194" spans="1:14" x14ac:dyDescent="0.15">
      <c r="A8194" s="180" t="s">
        <v>473</v>
      </c>
      <c r="B8194" s="181">
        <v>10528</v>
      </c>
      <c r="C8194" s="180" t="s">
        <v>399</v>
      </c>
      <c r="D8194" s="181">
        <v>1</v>
      </c>
      <c r="E8194" s="7">
        <v>0</v>
      </c>
      <c r="F8194" s="7">
        <v>0</v>
      </c>
      <c r="G8194" s="7">
        <v>0</v>
      </c>
      <c r="H8194" s="7">
        <v>0</v>
      </c>
      <c r="I8194" s="7">
        <v>0</v>
      </c>
      <c r="J8194" s="7">
        <v>0</v>
      </c>
      <c r="K8194" s="7">
        <v>0</v>
      </c>
      <c r="L8194" s="181">
        <v>0</v>
      </c>
      <c r="M8194" s="16">
        <v>0</v>
      </c>
      <c r="N8194" s="13">
        <v>46269</v>
      </c>
    </row>
    <row r="8195" spans="1:14" x14ac:dyDescent="0.15">
      <c r="A8195" s="180" t="s">
        <v>105</v>
      </c>
      <c r="B8195" s="181">
        <v>10875</v>
      </c>
      <c r="C8195" s="180" t="s">
        <v>948</v>
      </c>
      <c r="D8195" s="181">
        <v>1</v>
      </c>
      <c r="E8195" s="7">
        <v>289</v>
      </c>
      <c r="F8195" s="7">
        <v>0</v>
      </c>
      <c r="G8195" s="7">
        <v>0</v>
      </c>
      <c r="H8195" s="7">
        <v>0</v>
      </c>
      <c r="I8195" s="7">
        <v>289</v>
      </c>
      <c r="J8195" s="7">
        <v>0</v>
      </c>
      <c r="K8195" s="7">
        <v>289</v>
      </c>
      <c r="L8195" s="181">
        <v>1</v>
      </c>
      <c r="M8195" s="16">
        <v>0</v>
      </c>
      <c r="N8195" s="13">
        <v>46269</v>
      </c>
    </row>
    <row r="8196" spans="1:14" x14ac:dyDescent="0.15">
      <c r="A8196" s="180" t="s">
        <v>477</v>
      </c>
      <c r="B8196" s="181">
        <v>10449</v>
      </c>
      <c r="C8196" s="180" t="s">
        <v>38</v>
      </c>
      <c r="D8196" s="181">
        <v>2</v>
      </c>
      <c r="E8196" s="7">
        <v>520</v>
      </c>
      <c r="F8196" s="7">
        <v>0</v>
      </c>
      <c r="G8196" s="7">
        <v>0</v>
      </c>
      <c r="H8196" s="7">
        <v>25.59</v>
      </c>
      <c r="I8196" s="7">
        <v>494.41</v>
      </c>
      <c r="J8196" s="7">
        <v>0</v>
      </c>
      <c r="K8196" s="7">
        <v>494.41</v>
      </c>
      <c r="L8196" s="181">
        <v>1</v>
      </c>
      <c r="M8196" s="16">
        <v>0</v>
      </c>
      <c r="N8196" s="13">
        <v>46270</v>
      </c>
    </row>
    <row r="8197" spans="1:14" x14ac:dyDescent="0.15">
      <c r="A8197" s="180" t="s">
        <v>574</v>
      </c>
      <c r="B8197" s="181">
        <v>10052</v>
      </c>
      <c r="C8197" s="180" t="s">
        <v>481</v>
      </c>
      <c r="D8197" s="181">
        <v>1</v>
      </c>
      <c r="E8197" s="7">
        <v>355</v>
      </c>
      <c r="F8197" s="7">
        <v>0</v>
      </c>
      <c r="G8197" s="7">
        <v>0</v>
      </c>
      <c r="H8197" s="7">
        <v>0</v>
      </c>
      <c r="I8197" s="7">
        <v>355</v>
      </c>
      <c r="J8197" s="7">
        <v>0</v>
      </c>
      <c r="K8197" s="7">
        <v>355</v>
      </c>
      <c r="L8197" s="181">
        <v>1</v>
      </c>
      <c r="M8197" s="16">
        <v>0</v>
      </c>
      <c r="N8197" s="13">
        <v>46270</v>
      </c>
    </row>
    <row r="8198" spans="1:14" x14ac:dyDescent="0.15">
      <c r="A8198" s="180" t="s">
        <v>482</v>
      </c>
      <c r="B8198" s="181">
        <v>10109</v>
      </c>
      <c r="C8198" s="180" t="s">
        <v>483</v>
      </c>
      <c r="D8198" s="181">
        <v>1</v>
      </c>
      <c r="E8198" s="7">
        <v>275</v>
      </c>
      <c r="F8198" s="7">
        <v>0</v>
      </c>
      <c r="G8198" s="7">
        <v>0</v>
      </c>
      <c r="H8198" s="7">
        <v>0</v>
      </c>
      <c r="I8198" s="7">
        <v>275</v>
      </c>
      <c r="J8198" s="7">
        <v>0</v>
      </c>
      <c r="K8198" s="7">
        <v>275</v>
      </c>
      <c r="L8198" s="181">
        <v>1</v>
      </c>
      <c r="M8198" s="16">
        <v>0</v>
      </c>
      <c r="N8198" s="13">
        <v>46270</v>
      </c>
    </row>
    <row r="8199" spans="1:14" x14ac:dyDescent="0.15">
      <c r="A8199" s="180" t="s">
        <v>576</v>
      </c>
      <c r="B8199" s="181">
        <v>10111</v>
      </c>
      <c r="C8199" s="180" t="s">
        <v>483</v>
      </c>
      <c r="D8199" s="181">
        <v>1</v>
      </c>
      <c r="E8199" s="7">
        <v>355</v>
      </c>
      <c r="F8199" s="7">
        <v>0</v>
      </c>
      <c r="G8199" s="7">
        <v>0</v>
      </c>
      <c r="H8199" s="7">
        <v>0</v>
      </c>
      <c r="I8199" s="7">
        <v>355</v>
      </c>
      <c r="J8199" s="7">
        <v>0</v>
      </c>
      <c r="K8199" s="7">
        <v>355</v>
      </c>
      <c r="L8199" s="181">
        <v>1</v>
      </c>
      <c r="M8199" s="16">
        <v>0</v>
      </c>
      <c r="N8199" s="13">
        <v>46270</v>
      </c>
    </row>
    <row r="8200" spans="1:14" x14ac:dyDescent="0.15">
      <c r="A8200" s="180" t="s">
        <v>579</v>
      </c>
      <c r="B8200" s="181">
        <v>10062</v>
      </c>
      <c r="C8200" s="180" t="s">
        <v>481</v>
      </c>
      <c r="D8200" s="181">
        <v>1</v>
      </c>
      <c r="E8200" s="7">
        <v>275</v>
      </c>
      <c r="F8200" s="7">
        <v>0</v>
      </c>
      <c r="G8200" s="7">
        <v>0</v>
      </c>
      <c r="H8200" s="7">
        <v>0</v>
      </c>
      <c r="I8200" s="7">
        <v>275</v>
      </c>
      <c r="J8200" s="7">
        <v>0</v>
      </c>
      <c r="K8200" s="7">
        <v>275</v>
      </c>
      <c r="L8200" s="181">
        <v>1</v>
      </c>
      <c r="M8200" s="16">
        <v>0</v>
      </c>
      <c r="N8200" s="13">
        <v>46270</v>
      </c>
    </row>
    <row r="8201" spans="1:14" x14ac:dyDescent="0.15">
      <c r="A8201" s="180" t="s">
        <v>572</v>
      </c>
      <c r="B8201" s="181">
        <v>10077</v>
      </c>
      <c r="C8201" s="180" t="s">
        <v>481</v>
      </c>
      <c r="D8201" s="181">
        <v>1</v>
      </c>
      <c r="E8201" s="7">
        <v>355</v>
      </c>
      <c r="F8201" s="7">
        <v>0</v>
      </c>
      <c r="G8201" s="7">
        <v>0</v>
      </c>
      <c r="H8201" s="7">
        <v>34.94</v>
      </c>
      <c r="I8201" s="7">
        <v>320.06</v>
      </c>
      <c r="J8201" s="7">
        <v>0</v>
      </c>
      <c r="K8201" s="7">
        <v>320.06</v>
      </c>
      <c r="L8201" s="181">
        <v>1</v>
      </c>
      <c r="M8201" s="16">
        <v>0</v>
      </c>
      <c r="N8201" s="13">
        <v>46270</v>
      </c>
    </row>
    <row r="8202" spans="1:14" x14ac:dyDescent="0.15">
      <c r="A8202" s="180" t="s">
        <v>981</v>
      </c>
      <c r="B8202" s="181">
        <v>10488</v>
      </c>
      <c r="C8202" s="180" t="s">
        <v>99</v>
      </c>
      <c r="D8202" s="181">
        <v>1</v>
      </c>
      <c r="E8202" s="7">
        <v>135</v>
      </c>
      <c r="F8202" s="7">
        <v>0</v>
      </c>
      <c r="G8202" s="7">
        <v>0</v>
      </c>
      <c r="H8202" s="7">
        <v>0</v>
      </c>
      <c r="I8202" s="7">
        <v>135</v>
      </c>
      <c r="J8202" s="7">
        <v>0</v>
      </c>
      <c r="K8202" s="7">
        <v>135</v>
      </c>
      <c r="L8202" s="181">
        <v>1</v>
      </c>
      <c r="M8202" s="16">
        <v>0</v>
      </c>
      <c r="N8202" s="13">
        <v>46270</v>
      </c>
    </row>
    <row r="8203" spans="1:14" x14ac:dyDescent="0.15">
      <c r="A8203" s="180" t="s">
        <v>488</v>
      </c>
      <c r="B8203" s="181">
        <v>10440</v>
      </c>
      <c r="C8203" s="180" t="s">
        <v>99</v>
      </c>
      <c r="D8203" s="181">
        <v>1</v>
      </c>
      <c r="E8203" s="7">
        <v>88</v>
      </c>
      <c r="F8203" s="7">
        <v>0</v>
      </c>
      <c r="G8203" s="7">
        <v>0</v>
      </c>
      <c r="H8203" s="7">
        <v>5.77</v>
      </c>
      <c r="I8203" s="7">
        <v>82.23</v>
      </c>
      <c r="J8203" s="7">
        <v>0</v>
      </c>
      <c r="K8203" s="7">
        <v>82.23</v>
      </c>
      <c r="L8203" s="181">
        <v>1</v>
      </c>
      <c r="M8203" s="16">
        <v>0</v>
      </c>
      <c r="N8203" s="13">
        <v>46270</v>
      </c>
    </row>
    <row r="8204" spans="1:14" x14ac:dyDescent="0.15">
      <c r="A8204" s="180" t="s">
        <v>988</v>
      </c>
      <c r="B8204" s="181">
        <v>10715</v>
      </c>
      <c r="C8204" s="180" t="s">
        <v>99</v>
      </c>
      <c r="D8204" s="181">
        <v>1</v>
      </c>
      <c r="E8204" s="7">
        <v>155</v>
      </c>
      <c r="F8204" s="7">
        <v>0</v>
      </c>
      <c r="G8204" s="7">
        <v>0</v>
      </c>
      <c r="H8204" s="7">
        <v>10.16</v>
      </c>
      <c r="I8204" s="7">
        <v>144.84</v>
      </c>
      <c r="J8204" s="7">
        <v>0</v>
      </c>
      <c r="K8204" s="7">
        <v>144.84</v>
      </c>
      <c r="L8204" s="181">
        <v>1</v>
      </c>
      <c r="M8204" s="16">
        <v>0</v>
      </c>
      <c r="N8204" s="13">
        <v>46270</v>
      </c>
    </row>
    <row r="8205" spans="1:14" x14ac:dyDescent="0.15">
      <c r="A8205" s="180" t="s">
        <v>505</v>
      </c>
      <c r="B8205" s="181">
        <v>10470</v>
      </c>
      <c r="C8205" s="180" t="s">
        <v>5</v>
      </c>
      <c r="D8205" s="181">
        <v>3</v>
      </c>
      <c r="E8205" s="7">
        <v>825</v>
      </c>
      <c r="F8205" s="7">
        <v>0</v>
      </c>
      <c r="G8205" s="7">
        <v>0</v>
      </c>
      <c r="H8205" s="7">
        <v>18.03</v>
      </c>
      <c r="I8205" s="7">
        <v>806.97</v>
      </c>
      <c r="J8205" s="7">
        <v>0</v>
      </c>
      <c r="K8205" s="7">
        <v>806.97</v>
      </c>
      <c r="L8205" s="181">
        <v>1</v>
      </c>
      <c r="M8205" s="16">
        <v>0</v>
      </c>
      <c r="N8205" s="13">
        <v>46270</v>
      </c>
    </row>
    <row r="8206" spans="1:14" x14ac:dyDescent="0.15">
      <c r="A8206" s="180" t="s">
        <v>492</v>
      </c>
      <c r="B8206" s="181">
        <v>10216</v>
      </c>
      <c r="C8206" s="180" t="s">
        <v>491</v>
      </c>
      <c r="D8206" s="181">
        <v>2</v>
      </c>
      <c r="E8206" s="7">
        <v>560</v>
      </c>
      <c r="F8206" s="7">
        <v>0</v>
      </c>
      <c r="G8206" s="7">
        <v>0</v>
      </c>
      <c r="H8206" s="7">
        <v>24.27</v>
      </c>
      <c r="I8206" s="7">
        <v>535.73</v>
      </c>
      <c r="J8206" s="7">
        <v>0</v>
      </c>
      <c r="K8206" s="7">
        <v>535.73</v>
      </c>
      <c r="L8206" s="181">
        <v>1</v>
      </c>
      <c r="M8206" s="16">
        <v>0</v>
      </c>
      <c r="N8206" s="13">
        <v>46270</v>
      </c>
    </row>
    <row r="8207" spans="1:14" x14ac:dyDescent="0.15">
      <c r="A8207" s="180" t="s">
        <v>493</v>
      </c>
      <c r="B8207" s="181">
        <v>10264</v>
      </c>
      <c r="C8207" s="180" t="s">
        <v>9</v>
      </c>
      <c r="D8207" s="181">
        <v>2</v>
      </c>
      <c r="E8207" s="7">
        <v>380</v>
      </c>
      <c r="F8207" s="7">
        <v>0</v>
      </c>
      <c r="G8207" s="7">
        <v>0</v>
      </c>
      <c r="H8207" s="7">
        <v>38</v>
      </c>
      <c r="I8207" s="7">
        <v>342</v>
      </c>
      <c r="J8207" s="7">
        <v>0</v>
      </c>
      <c r="K8207" s="7">
        <v>342</v>
      </c>
      <c r="L8207" s="181">
        <v>1</v>
      </c>
      <c r="M8207" s="16">
        <v>0</v>
      </c>
      <c r="N8207" s="13">
        <v>46270</v>
      </c>
    </row>
    <row r="8208" spans="1:14" x14ac:dyDescent="0.15">
      <c r="A8208" s="180" t="s">
        <v>604</v>
      </c>
      <c r="B8208" s="181">
        <v>10685</v>
      </c>
      <c r="C8208" s="180" t="s">
        <v>9</v>
      </c>
      <c r="D8208" s="181">
        <v>1</v>
      </c>
      <c r="E8208" s="7">
        <v>225</v>
      </c>
      <c r="F8208" s="7">
        <v>0</v>
      </c>
      <c r="G8208" s="7">
        <v>0</v>
      </c>
      <c r="H8208" s="7">
        <v>0</v>
      </c>
      <c r="I8208" s="7">
        <v>225</v>
      </c>
      <c r="J8208" s="7">
        <v>0</v>
      </c>
      <c r="K8208" s="7">
        <v>225</v>
      </c>
      <c r="L8208" s="181">
        <v>1</v>
      </c>
      <c r="M8208" s="16">
        <v>0</v>
      </c>
      <c r="N8208" s="13">
        <v>46270</v>
      </c>
    </row>
    <row r="8209" spans="1:14" x14ac:dyDescent="0.15">
      <c r="A8209" s="180" t="s">
        <v>595</v>
      </c>
      <c r="B8209" s="181">
        <v>10367</v>
      </c>
      <c r="C8209" s="180" t="s">
        <v>9</v>
      </c>
      <c r="D8209" s="181">
        <v>1</v>
      </c>
      <c r="E8209" s="7">
        <v>330</v>
      </c>
      <c r="F8209" s="7">
        <v>0</v>
      </c>
      <c r="G8209" s="7">
        <v>0</v>
      </c>
      <c r="H8209" s="7">
        <v>0</v>
      </c>
      <c r="I8209" s="7">
        <v>330</v>
      </c>
      <c r="J8209" s="7">
        <v>0</v>
      </c>
      <c r="K8209" s="7">
        <v>330</v>
      </c>
      <c r="L8209" s="181">
        <v>1</v>
      </c>
      <c r="M8209" s="16">
        <v>0</v>
      </c>
      <c r="N8209" s="13">
        <v>46270</v>
      </c>
    </row>
    <row r="8210" spans="1:14" x14ac:dyDescent="0.15">
      <c r="A8210" s="180" t="s">
        <v>553</v>
      </c>
      <c r="B8210" s="181">
        <v>10481</v>
      </c>
      <c r="C8210" s="180" t="s">
        <v>77</v>
      </c>
      <c r="D8210" s="181">
        <v>1</v>
      </c>
      <c r="E8210" s="7">
        <v>890</v>
      </c>
      <c r="F8210" s="7">
        <v>0</v>
      </c>
      <c r="G8210" s="7">
        <v>0</v>
      </c>
      <c r="H8210" s="7">
        <v>0</v>
      </c>
      <c r="I8210" s="7">
        <v>890</v>
      </c>
      <c r="J8210" s="7">
        <v>0</v>
      </c>
      <c r="K8210" s="7">
        <v>890</v>
      </c>
      <c r="L8210" s="181">
        <v>1</v>
      </c>
      <c r="M8210" s="16">
        <v>0</v>
      </c>
      <c r="N8210" s="13">
        <v>46270</v>
      </c>
    </row>
    <row r="8211" spans="1:14" x14ac:dyDescent="0.15">
      <c r="A8211" s="180" t="s">
        <v>955</v>
      </c>
      <c r="B8211" s="181">
        <v>10749</v>
      </c>
      <c r="C8211" s="180" t="s">
        <v>948</v>
      </c>
      <c r="D8211" s="181">
        <v>1</v>
      </c>
      <c r="E8211" s="7">
        <v>179</v>
      </c>
      <c r="F8211" s="7">
        <v>0</v>
      </c>
      <c r="G8211" s="7">
        <v>0</v>
      </c>
      <c r="H8211" s="7">
        <v>15.52</v>
      </c>
      <c r="I8211" s="7">
        <v>163.47999999999999</v>
      </c>
      <c r="J8211" s="7">
        <v>0</v>
      </c>
      <c r="K8211" s="7">
        <v>163.47999999999999</v>
      </c>
      <c r="L8211" s="181">
        <v>1</v>
      </c>
      <c r="M8211" s="16">
        <v>0</v>
      </c>
      <c r="N8211" s="13">
        <v>46270</v>
      </c>
    </row>
    <row r="8212" spans="1:14" x14ac:dyDescent="0.15">
      <c r="A8212" s="180" t="s">
        <v>952</v>
      </c>
      <c r="B8212" s="181">
        <v>10924</v>
      </c>
      <c r="C8212" s="180" t="s">
        <v>948</v>
      </c>
      <c r="D8212" s="181">
        <v>1</v>
      </c>
      <c r="E8212" s="7">
        <v>159</v>
      </c>
      <c r="F8212" s="7">
        <v>0</v>
      </c>
      <c r="G8212" s="7">
        <v>0</v>
      </c>
      <c r="H8212" s="7">
        <v>0</v>
      </c>
      <c r="I8212" s="7">
        <v>159</v>
      </c>
      <c r="J8212" s="7">
        <v>0</v>
      </c>
      <c r="K8212" s="7">
        <v>159</v>
      </c>
      <c r="L8212" s="181">
        <v>1</v>
      </c>
      <c r="M8212" s="16">
        <v>0</v>
      </c>
      <c r="N8212" s="13">
        <v>46270</v>
      </c>
    </row>
    <row r="8213" spans="1:14" x14ac:dyDescent="0.15">
      <c r="A8213" s="180" t="s">
        <v>495</v>
      </c>
      <c r="B8213" s="181">
        <v>10354</v>
      </c>
      <c r="C8213" s="180" t="s">
        <v>19</v>
      </c>
      <c r="D8213" s="181">
        <v>3</v>
      </c>
      <c r="E8213" s="7">
        <v>1050</v>
      </c>
      <c r="F8213" s="7">
        <v>0</v>
      </c>
      <c r="G8213" s="7">
        <v>0</v>
      </c>
      <c r="H8213" s="7">
        <v>22.95</v>
      </c>
      <c r="I8213" s="7">
        <v>1027.05</v>
      </c>
      <c r="J8213" s="7">
        <v>0</v>
      </c>
      <c r="K8213" s="7">
        <v>1027.05</v>
      </c>
      <c r="L8213" s="181">
        <v>1</v>
      </c>
      <c r="M8213" s="16">
        <v>0</v>
      </c>
      <c r="N8213" s="13">
        <v>46270</v>
      </c>
    </row>
    <row r="8214" spans="1:14" x14ac:dyDescent="0.15">
      <c r="A8214" s="180" t="s">
        <v>497</v>
      </c>
      <c r="B8214" s="181">
        <v>10359</v>
      </c>
      <c r="C8214" s="180" t="s">
        <v>19</v>
      </c>
      <c r="D8214" s="181">
        <v>2</v>
      </c>
      <c r="E8214" s="7">
        <v>770</v>
      </c>
      <c r="F8214" s="7">
        <v>0</v>
      </c>
      <c r="G8214" s="7">
        <v>0</v>
      </c>
      <c r="H8214" s="7">
        <v>51.26</v>
      </c>
      <c r="I8214" s="7">
        <v>718.74</v>
      </c>
      <c r="J8214" s="7">
        <v>0</v>
      </c>
      <c r="K8214" s="7">
        <v>718.74</v>
      </c>
      <c r="L8214" s="181">
        <v>1</v>
      </c>
      <c r="M8214" s="16">
        <v>0</v>
      </c>
      <c r="N8214" s="13">
        <v>46270</v>
      </c>
    </row>
    <row r="8215" spans="1:14" x14ac:dyDescent="0.15">
      <c r="A8215" s="180" t="s">
        <v>498</v>
      </c>
      <c r="B8215" s="181">
        <v>10356</v>
      </c>
      <c r="C8215" s="180" t="s">
        <v>19</v>
      </c>
      <c r="D8215" s="181">
        <v>1</v>
      </c>
      <c r="E8215" s="7">
        <v>360</v>
      </c>
      <c r="F8215" s="7">
        <v>0</v>
      </c>
      <c r="G8215" s="7">
        <v>0</v>
      </c>
      <c r="H8215" s="7">
        <v>31.21</v>
      </c>
      <c r="I8215" s="7">
        <v>328.79</v>
      </c>
      <c r="J8215" s="7">
        <v>0</v>
      </c>
      <c r="K8215" s="7">
        <v>328.79</v>
      </c>
      <c r="L8215" s="181">
        <v>1</v>
      </c>
      <c r="M8215" s="16">
        <v>0</v>
      </c>
      <c r="N8215" s="13">
        <v>46270</v>
      </c>
    </row>
    <row r="8216" spans="1:14" x14ac:dyDescent="0.15">
      <c r="A8216" s="180" t="s">
        <v>568</v>
      </c>
      <c r="B8216" s="181">
        <v>10545</v>
      </c>
      <c r="C8216" s="180" t="s">
        <v>19</v>
      </c>
      <c r="D8216" s="181">
        <v>1</v>
      </c>
      <c r="E8216" s="7">
        <v>340</v>
      </c>
      <c r="F8216" s="7">
        <v>0</v>
      </c>
      <c r="G8216" s="7">
        <v>0</v>
      </c>
      <c r="H8216" s="7">
        <v>33.47</v>
      </c>
      <c r="I8216" s="7">
        <v>306.52999999999997</v>
      </c>
      <c r="J8216" s="7">
        <v>0</v>
      </c>
      <c r="K8216" s="7">
        <v>306.52999999999997</v>
      </c>
      <c r="L8216" s="181">
        <v>1</v>
      </c>
      <c r="M8216" s="16">
        <v>0</v>
      </c>
      <c r="N8216" s="13">
        <v>46270</v>
      </c>
    </row>
    <row r="8217" spans="1:14" x14ac:dyDescent="0.15">
      <c r="A8217" s="180" t="s">
        <v>546</v>
      </c>
      <c r="B8217" s="181">
        <v>10391</v>
      </c>
      <c r="C8217" s="180" t="s">
        <v>31</v>
      </c>
      <c r="D8217" s="181">
        <v>1</v>
      </c>
      <c r="E8217" s="7">
        <v>345</v>
      </c>
      <c r="F8217" s="7">
        <v>0</v>
      </c>
      <c r="G8217" s="7">
        <v>0</v>
      </c>
      <c r="H8217" s="7">
        <v>0</v>
      </c>
      <c r="I8217" s="7">
        <v>345</v>
      </c>
      <c r="J8217" s="7">
        <v>0</v>
      </c>
      <c r="K8217" s="7">
        <v>345</v>
      </c>
      <c r="L8217" s="181">
        <v>1</v>
      </c>
      <c r="M8217" s="16">
        <v>0</v>
      </c>
      <c r="N8217" s="13">
        <v>46270</v>
      </c>
    </row>
    <row r="8218" spans="1:14" x14ac:dyDescent="0.15">
      <c r="A8218" s="180" t="s">
        <v>512</v>
      </c>
      <c r="B8218" s="181">
        <v>10427</v>
      </c>
      <c r="C8218" s="180" t="s">
        <v>12</v>
      </c>
      <c r="D8218" s="181">
        <v>1</v>
      </c>
      <c r="E8218" s="7">
        <v>389</v>
      </c>
      <c r="F8218" s="7">
        <v>0</v>
      </c>
      <c r="G8218" s="7">
        <v>0</v>
      </c>
      <c r="H8218" s="7">
        <v>26.29</v>
      </c>
      <c r="I8218" s="7">
        <v>362.71</v>
      </c>
      <c r="J8218" s="7">
        <v>0</v>
      </c>
      <c r="K8218" s="7">
        <v>362.71</v>
      </c>
      <c r="L8218" s="181">
        <v>1</v>
      </c>
      <c r="M8218" s="16">
        <v>0</v>
      </c>
      <c r="N8218" s="13">
        <v>46270</v>
      </c>
    </row>
    <row r="8219" spans="1:14" x14ac:dyDescent="0.15">
      <c r="A8219" s="180" t="s">
        <v>617</v>
      </c>
      <c r="B8219" s="181">
        <v>10428</v>
      </c>
      <c r="C8219" s="180" t="s">
        <v>12</v>
      </c>
      <c r="D8219" s="181">
        <v>1</v>
      </c>
      <c r="E8219" s="7">
        <v>379</v>
      </c>
      <c r="F8219" s="7">
        <v>0</v>
      </c>
      <c r="G8219" s="7">
        <v>0</v>
      </c>
      <c r="H8219" s="7">
        <v>24.85</v>
      </c>
      <c r="I8219" s="7">
        <v>354.15</v>
      </c>
      <c r="J8219" s="7">
        <v>0</v>
      </c>
      <c r="K8219" s="7">
        <v>354.15</v>
      </c>
      <c r="L8219" s="181">
        <v>1</v>
      </c>
      <c r="M8219" s="16">
        <v>0</v>
      </c>
      <c r="N8219" s="13">
        <v>46270</v>
      </c>
    </row>
    <row r="8220" spans="1:14" x14ac:dyDescent="0.15">
      <c r="A8220" s="180" t="s">
        <v>564</v>
      </c>
      <c r="B8220" s="181">
        <v>10037</v>
      </c>
      <c r="C8220" s="180" t="s">
        <v>4</v>
      </c>
      <c r="D8220" s="181">
        <v>1</v>
      </c>
      <c r="E8220" s="7">
        <v>395</v>
      </c>
      <c r="F8220" s="7">
        <v>0</v>
      </c>
      <c r="G8220" s="7">
        <v>0</v>
      </c>
      <c r="H8220" s="7">
        <v>26.69</v>
      </c>
      <c r="I8220" s="7">
        <v>368.31</v>
      </c>
      <c r="J8220" s="7">
        <v>0</v>
      </c>
      <c r="K8220" s="7">
        <v>368.31</v>
      </c>
      <c r="L8220" s="181">
        <v>1</v>
      </c>
      <c r="M8220" s="16">
        <v>0</v>
      </c>
      <c r="N8220" s="13">
        <v>46270</v>
      </c>
    </row>
    <row r="8221" spans="1:14" x14ac:dyDescent="0.15">
      <c r="A8221" s="180" t="s">
        <v>601</v>
      </c>
      <c r="B8221" s="181">
        <v>10167</v>
      </c>
      <c r="C8221" s="180" t="s">
        <v>519</v>
      </c>
      <c r="D8221" s="181">
        <v>1</v>
      </c>
      <c r="E8221" s="7">
        <v>350</v>
      </c>
      <c r="F8221" s="7">
        <v>0</v>
      </c>
      <c r="G8221" s="7">
        <v>0</v>
      </c>
      <c r="H8221" s="7">
        <v>26.78</v>
      </c>
      <c r="I8221" s="7">
        <v>323.22000000000003</v>
      </c>
      <c r="J8221" s="7">
        <v>0</v>
      </c>
      <c r="K8221" s="7">
        <v>323.22000000000003</v>
      </c>
      <c r="L8221" s="181">
        <v>1</v>
      </c>
      <c r="M8221" s="16">
        <v>0</v>
      </c>
      <c r="N8221" s="13">
        <v>46271</v>
      </c>
    </row>
    <row r="8222" spans="1:14" x14ac:dyDescent="0.15">
      <c r="A8222" s="180" t="s">
        <v>538</v>
      </c>
      <c r="B8222" s="181">
        <v>10645</v>
      </c>
      <c r="C8222" s="180" t="s">
        <v>519</v>
      </c>
      <c r="D8222" s="181">
        <v>1</v>
      </c>
      <c r="E8222" s="7">
        <v>350</v>
      </c>
      <c r="F8222" s="7">
        <v>0</v>
      </c>
      <c r="G8222" s="7">
        <v>0</v>
      </c>
      <c r="H8222" s="7">
        <v>24.47</v>
      </c>
      <c r="I8222" s="7">
        <v>325.52999999999997</v>
      </c>
      <c r="J8222" s="7">
        <v>0</v>
      </c>
      <c r="K8222" s="7">
        <v>325.52999999999997</v>
      </c>
      <c r="L8222" s="181">
        <v>1</v>
      </c>
      <c r="M8222" s="16">
        <v>0</v>
      </c>
      <c r="N8222" s="13">
        <v>46271</v>
      </c>
    </row>
    <row r="8223" spans="1:14" x14ac:dyDescent="0.15">
      <c r="A8223" s="180" t="s">
        <v>503</v>
      </c>
      <c r="B8223" s="181">
        <v>10044</v>
      </c>
      <c r="C8223" s="180" t="s">
        <v>481</v>
      </c>
      <c r="D8223" s="181">
        <v>1</v>
      </c>
      <c r="E8223" s="7">
        <v>275</v>
      </c>
      <c r="F8223" s="7">
        <v>0</v>
      </c>
      <c r="G8223" s="7">
        <v>0</v>
      </c>
      <c r="H8223" s="7">
        <v>0</v>
      </c>
      <c r="I8223" s="7">
        <v>275</v>
      </c>
      <c r="J8223" s="7">
        <v>0</v>
      </c>
      <c r="K8223" s="7">
        <v>275</v>
      </c>
      <c r="L8223" s="181">
        <v>1</v>
      </c>
      <c r="M8223" s="16">
        <v>0</v>
      </c>
      <c r="N8223" s="13">
        <v>46271</v>
      </c>
    </row>
    <row r="8224" spans="1:14" x14ac:dyDescent="0.15">
      <c r="A8224" s="180" t="s">
        <v>574</v>
      </c>
      <c r="B8224" s="181">
        <v>10052</v>
      </c>
      <c r="C8224" s="180" t="s">
        <v>481</v>
      </c>
      <c r="D8224" s="181">
        <v>1</v>
      </c>
      <c r="E8224" s="7">
        <v>355</v>
      </c>
      <c r="F8224" s="7">
        <v>0</v>
      </c>
      <c r="G8224" s="7">
        <v>0</v>
      </c>
      <c r="H8224" s="7">
        <v>0</v>
      </c>
      <c r="I8224" s="7">
        <v>355</v>
      </c>
      <c r="J8224" s="7">
        <v>0</v>
      </c>
      <c r="K8224" s="7">
        <v>355</v>
      </c>
      <c r="L8224" s="181">
        <v>1</v>
      </c>
      <c r="M8224" s="16">
        <v>0</v>
      </c>
      <c r="N8224" s="13">
        <v>46271</v>
      </c>
    </row>
    <row r="8225" spans="1:14" x14ac:dyDescent="0.15">
      <c r="A8225" s="180" t="s">
        <v>656</v>
      </c>
      <c r="B8225" s="181">
        <v>10652</v>
      </c>
      <c r="C8225" s="180" t="s">
        <v>483</v>
      </c>
      <c r="D8225" s="181">
        <v>2</v>
      </c>
      <c r="E8225" s="7">
        <v>630</v>
      </c>
      <c r="F8225" s="7">
        <v>0</v>
      </c>
      <c r="G8225" s="7">
        <v>0</v>
      </c>
      <c r="H8225" s="7">
        <v>0</v>
      </c>
      <c r="I8225" s="7">
        <v>630</v>
      </c>
      <c r="J8225" s="7">
        <v>0</v>
      </c>
      <c r="K8225" s="7">
        <v>630</v>
      </c>
      <c r="L8225" s="181">
        <v>1</v>
      </c>
      <c r="M8225" s="16">
        <v>0</v>
      </c>
      <c r="N8225" s="13">
        <v>46271</v>
      </c>
    </row>
    <row r="8226" spans="1:14" x14ac:dyDescent="0.15">
      <c r="A8226" s="180" t="s">
        <v>576</v>
      </c>
      <c r="B8226" s="181">
        <v>10111</v>
      </c>
      <c r="C8226" s="180" t="s">
        <v>483</v>
      </c>
      <c r="D8226" s="181">
        <v>1</v>
      </c>
      <c r="E8226" s="7">
        <v>355</v>
      </c>
      <c r="F8226" s="7">
        <v>0</v>
      </c>
      <c r="G8226" s="7">
        <v>0</v>
      </c>
      <c r="H8226" s="7">
        <v>24.82</v>
      </c>
      <c r="I8226" s="7">
        <v>330.18</v>
      </c>
      <c r="J8226" s="7">
        <v>0</v>
      </c>
      <c r="K8226" s="7">
        <v>330.18</v>
      </c>
      <c r="L8226" s="181">
        <v>1</v>
      </c>
      <c r="M8226" s="16">
        <v>0</v>
      </c>
      <c r="N8226" s="13">
        <v>46271</v>
      </c>
    </row>
    <row r="8227" spans="1:14" x14ac:dyDescent="0.15">
      <c r="A8227" s="180" t="s">
        <v>578</v>
      </c>
      <c r="B8227" s="181">
        <v>10057</v>
      </c>
      <c r="C8227" s="180" t="s">
        <v>481</v>
      </c>
      <c r="D8227" s="181">
        <v>1</v>
      </c>
      <c r="E8227" s="7">
        <v>355</v>
      </c>
      <c r="F8227" s="7">
        <v>0</v>
      </c>
      <c r="G8227" s="7">
        <v>0</v>
      </c>
      <c r="H8227" s="7">
        <v>28.94</v>
      </c>
      <c r="I8227" s="7">
        <v>326.06</v>
      </c>
      <c r="J8227" s="7">
        <v>0</v>
      </c>
      <c r="K8227" s="7">
        <v>326.06</v>
      </c>
      <c r="L8227" s="181">
        <v>1</v>
      </c>
      <c r="M8227" s="16">
        <v>0</v>
      </c>
      <c r="N8227" s="13">
        <v>46271</v>
      </c>
    </row>
    <row r="8228" spans="1:14" x14ac:dyDescent="0.15">
      <c r="A8228" s="180" t="s">
        <v>579</v>
      </c>
      <c r="B8228" s="181">
        <v>10062</v>
      </c>
      <c r="C8228" s="180" t="s">
        <v>481</v>
      </c>
      <c r="D8228" s="181">
        <v>3</v>
      </c>
      <c r="E8228" s="7">
        <v>825</v>
      </c>
      <c r="F8228" s="7">
        <v>0</v>
      </c>
      <c r="G8228" s="7">
        <v>0</v>
      </c>
      <c r="H8228" s="7">
        <v>51.76</v>
      </c>
      <c r="I8228" s="7">
        <v>773.24</v>
      </c>
      <c r="J8228" s="7">
        <v>0</v>
      </c>
      <c r="K8228" s="7">
        <v>773.24</v>
      </c>
      <c r="L8228" s="181">
        <v>1</v>
      </c>
      <c r="M8228" s="16">
        <v>0</v>
      </c>
      <c r="N8228" s="13">
        <v>46271</v>
      </c>
    </row>
    <row r="8229" spans="1:14" x14ac:dyDescent="0.15">
      <c r="A8229" s="180" t="s">
        <v>650</v>
      </c>
      <c r="B8229" s="181">
        <v>10064</v>
      </c>
      <c r="C8229" s="180" t="s">
        <v>481</v>
      </c>
      <c r="D8229" s="181">
        <v>1</v>
      </c>
      <c r="E8229" s="7">
        <v>355</v>
      </c>
      <c r="F8229" s="7">
        <v>0</v>
      </c>
      <c r="G8229" s="7">
        <v>0</v>
      </c>
      <c r="H8229" s="7">
        <v>0</v>
      </c>
      <c r="I8229" s="7">
        <v>355</v>
      </c>
      <c r="J8229" s="7">
        <v>0</v>
      </c>
      <c r="K8229" s="7">
        <v>355</v>
      </c>
      <c r="L8229" s="181">
        <v>1</v>
      </c>
      <c r="M8229" s="16">
        <v>0</v>
      </c>
      <c r="N8229" s="13">
        <v>46271</v>
      </c>
    </row>
    <row r="8230" spans="1:14" x14ac:dyDescent="0.15">
      <c r="A8230" s="180" t="s">
        <v>487</v>
      </c>
      <c r="B8230" s="181">
        <v>10442</v>
      </c>
      <c r="C8230" s="180" t="s">
        <v>99</v>
      </c>
      <c r="D8230" s="181">
        <v>1</v>
      </c>
      <c r="E8230" s="7">
        <v>88</v>
      </c>
      <c r="F8230" s="7">
        <v>0</v>
      </c>
      <c r="G8230" s="7">
        <v>0</v>
      </c>
      <c r="H8230" s="7">
        <v>0</v>
      </c>
      <c r="I8230" s="7">
        <v>88</v>
      </c>
      <c r="J8230" s="7">
        <v>0</v>
      </c>
      <c r="K8230" s="7">
        <v>88</v>
      </c>
      <c r="L8230" s="181">
        <v>1</v>
      </c>
      <c r="M8230" s="16">
        <v>0</v>
      </c>
      <c r="N8230" s="13">
        <v>46271</v>
      </c>
    </row>
    <row r="8231" spans="1:14" x14ac:dyDescent="0.15">
      <c r="A8231" s="180" t="s">
        <v>488</v>
      </c>
      <c r="B8231" s="181">
        <v>10440</v>
      </c>
      <c r="C8231" s="180" t="s">
        <v>99</v>
      </c>
      <c r="D8231" s="181">
        <v>1</v>
      </c>
      <c r="E8231" s="7">
        <v>88</v>
      </c>
      <c r="F8231" s="7">
        <v>0</v>
      </c>
      <c r="G8231" s="7">
        <v>0</v>
      </c>
      <c r="H8231" s="7">
        <v>8.17</v>
      </c>
      <c r="I8231" s="7">
        <v>79.83</v>
      </c>
      <c r="J8231" s="7">
        <v>0</v>
      </c>
      <c r="K8231" s="7">
        <v>79.83</v>
      </c>
      <c r="L8231" s="181">
        <v>1</v>
      </c>
      <c r="M8231" s="16">
        <v>0</v>
      </c>
      <c r="N8231" s="13">
        <v>46271</v>
      </c>
    </row>
    <row r="8232" spans="1:14" x14ac:dyDescent="0.15">
      <c r="A8232" s="180" t="s">
        <v>505</v>
      </c>
      <c r="B8232" s="181">
        <v>10470</v>
      </c>
      <c r="C8232" s="180" t="s">
        <v>5</v>
      </c>
      <c r="D8232" s="181">
        <v>1</v>
      </c>
      <c r="E8232" s="7">
        <v>275</v>
      </c>
      <c r="F8232" s="7">
        <v>0</v>
      </c>
      <c r="G8232" s="7">
        <v>0</v>
      </c>
      <c r="H8232" s="7">
        <v>0</v>
      </c>
      <c r="I8232" s="7">
        <v>275</v>
      </c>
      <c r="J8232" s="7">
        <v>0</v>
      </c>
      <c r="K8232" s="7">
        <v>275</v>
      </c>
      <c r="L8232" s="181">
        <v>1</v>
      </c>
      <c r="M8232" s="16">
        <v>0</v>
      </c>
      <c r="N8232" s="13">
        <v>46271</v>
      </c>
    </row>
    <row r="8233" spans="1:14" x14ac:dyDescent="0.15">
      <c r="A8233" s="180" t="s">
        <v>552</v>
      </c>
      <c r="B8233" s="181">
        <v>10211</v>
      </c>
      <c r="C8233" s="180" t="s">
        <v>491</v>
      </c>
      <c r="D8233" s="181">
        <v>1</v>
      </c>
      <c r="E8233" s="7">
        <v>285</v>
      </c>
      <c r="F8233" s="7">
        <v>0</v>
      </c>
      <c r="G8233" s="7">
        <v>0</v>
      </c>
      <c r="H8233" s="7">
        <v>21.8</v>
      </c>
      <c r="I8233" s="7">
        <v>263.2</v>
      </c>
      <c r="J8233" s="7">
        <v>0</v>
      </c>
      <c r="K8233" s="7">
        <v>263.2</v>
      </c>
      <c r="L8233" s="181">
        <v>1</v>
      </c>
      <c r="M8233" s="16">
        <v>0</v>
      </c>
      <c r="N8233" s="13">
        <v>46271</v>
      </c>
    </row>
    <row r="8234" spans="1:14" x14ac:dyDescent="0.15">
      <c r="A8234" s="180" t="s">
        <v>506</v>
      </c>
      <c r="B8234" s="181">
        <v>10221</v>
      </c>
      <c r="C8234" s="180" t="s">
        <v>491</v>
      </c>
      <c r="D8234" s="181">
        <v>1</v>
      </c>
      <c r="E8234" s="7">
        <v>280</v>
      </c>
      <c r="F8234" s="7">
        <v>0</v>
      </c>
      <c r="G8234" s="7">
        <v>0</v>
      </c>
      <c r="H8234" s="7">
        <v>0</v>
      </c>
      <c r="I8234" s="7">
        <v>280</v>
      </c>
      <c r="J8234" s="7">
        <v>0</v>
      </c>
      <c r="K8234" s="7">
        <v>280</v>
      </c>
      <c r="L8234" s="181">
        <v>1</v>
      </c>
      <c r="M8234" s="16">
        <v>0</v>
      </c>
      <c r="N8234" s="13">
        <v>46271</v>
      </c>
    </row>
    <row r="8235" spans="1:14" x14ac:dyDescent="0.15">
      <c r="A8235" s="180" t="s">
        <v>562</v>
      </c>
      <c r="B8235" s="181">
        <v>10218</v>
      </c>
      <c r="C8235" s="180" t="s">
        <v>491</v>
      </c>
      <c r="D8235" s="181">
        <v>1</v>
      </c>
      <c r="E8235" s="7">
        <v>280</v>
      </c>
      <c r="F8235" s="7">
        <v>0</v>
      </c>
      <c r="G8235" s="7">
        <v>0</v>
      </c>
      <c r="H8235" s="7">
        <v>21.42</v>
      </c>
      <c r="I8235" s="7">
        <v>258.58</v>
      </c>
      <c r="J8235" s="7">
        <v>0</v>
      </c>
      <c r="K8235" s="7">
        <v>258.58</v>
      </c>
      <c r="L8235" s="181">
        <v>1</v>
      </c>
      <c r="M8235" s="16">
        <v>0</v>
      </c>
      <c r="N8235" s="13">
        <v>46271</v>
      </c>
    </row>
    <row r="8236" spans="1:14" x14ac:dyDescent="0.15">
      <c r="A8236" s="180" t="s">
        <v>490</v>
      </c>
      <c r="B8236" s="181">
        <v>10223</v>
      </c>
      <c r="C8236" s="180" t="s">
        <v>491</v>
      </c>
      <c r="D8236" s="181">
        <v>1</v>
      </c>
      <c r="E8236" s="7">
        <v>310</v>
      </c>
      <c r="F8236" s="7">
        <v>0</v>
      </c>
      <c r="G8236" s="7">
        <v>0</v>
      </c>
      <c r="H8236" s="7">
        <v>28.79</v>
      </c>
      <c r="I8236" s="7">
        <v>281.20999999999998</v>
      </c>
      <c r="J8236" s="7">
        <v>0</v>
      </c>
      <c r="K8236" s="7">
        <v>281.20999999999998</v>
      </c>
      <c r="L8236" s="181">
        <v>1</v>
      </c>
      <c r="M8236" s="16">
        <v>0</v>
      </c>
      <c r="N8236" s="13">
        <v>46271</v>
      </c>
    </row>
    <row r="8237" spans="1:14" x14ac:dyDescent="0.15">
      <c r="A8237" s="180" t="s">
        <v>493</v>
      </c>
      <c r="B8237" s="181">
        <v>10264</v>
      </c>
      <c r="C8237" s="180" t="s">
        <v>9</v>
      </c>
      <c r="D8237" s="181">
        <v>6</v>
      </c>
      <c r="E8237" s="7">
        <v>1140</v>
      </c>
      <c r="F8237" s="7">
        <v>0</v>
      </c>
      <c r="G8237" s="7">
        <v>0</v>
      </c>
      <c r="H8237" s="7">
        <v>51.24</v>
      </c>
      <c r="I8237" s="7">
        <v>1088.76</v>
      </c>
      <c r="J8237" s="7">
        <v>0</v>
      </c>
      <c r="K8237" s="7">
        <v>1088.76</v>
      </c>
      <c r="L8237" s="181">
        <v>1</v>
      </c>
      <c r="M8237" s="16">
        <v>0</v>
      </c>
      <c r="N8237" s="13">
        <v>46271</v>
      </c>
    </row>
    <row r="8238" spans="1:14" x14ac:dyDescent="0.15">
      <c r="A8238" s="180" t="s">
        <v>494</v>
      </c>
      <c r="B8238" s="181">
        <v>10377</v>
      </c>
      <c r="C8238" s="180" t="s">
        <v>9</v>
      </c>
      <c r="D8238" s="181">
        <v>1</v>
      </c>
      <c r="E8238" s="7">
        <v>345</v>
      </c>
      <c r="F8238" s="7">
        <v>0</v>
      </c>
      <c r="G8238" s="7">
        <v>0</v>
      </c>
      <c r="H8238" s="7">
        <v>32.04</v>
      </c>
      <c r="I8238" s="7">
        <v>312.95999999999998</v>
      </c>
      <c r="J8238" s="7">
        <v>0</v>
      </c>
      <c r="K8238" s="7">
        <v>312.95999999999998</v>
      </c>
      <c r="L8238" s="181">
        <v>1</v>
      </c>
      <c r="M8238" s="16">
        <v>0</v>
      </c>
      <c r="N8238" s="13">
        <v>46271</v>
      </c>
    </row>
    <row r="8239" spans="1:14" x14ac:dyDescent="0.15">
      <c r="A8239" s="180" t="s">
        <v>509</v>
      </c>
      <c r="B8239" s="181">
        <v>10364</v>
      </c>
      <c r="C8239" s="180" t="s">
        <v>9</v>
      </c>
      <c r="D8239" s="181">
        <v>1</v>
      </c>
      <c r="E8239" s="7">
        <v>330</v>
      </c>
      <c r="F8239" s="7">
        <v>0</v>
      </c>
      <c r="G8239" s="7">
        <v>0</v>
      </c>
      <c r="H8239" s="7">
        <v>0</v>
      </c>
      <c r="I8239" s="7">
        <v>330</v>
      </c>
      <c r="J8239" s="7">
        <v>0</v>
      </c>
      <c r="K8239" s="7">
        <v>330</v>
      </c>
      <c r="L8239" s="181">
        <v>1</v>
      </c>
      <c r="M8239" s="16">
        <v>0</v>
      </c>
      <c r="N8239" s="13">
        <v>46271</v>
      </c>
    </row>
    <row r="8240" spans="1:14" x14ac:dyDescent="0.15">
      <c r="A8240" s="180" t="s">
        <v>495</v>
      </c>
      <c r="B8240" s="181">
        <v>10354</v>
      </c>
      <c r="C8240" s="180" t="s">
        <v>19</v>
      </c>
      <c r="D8240" s="181">
        <v>1</v>
      </c>
      <c r="E8240" s="7">
        <v>350</v>
      </c>
      <c r="F8240" s="7">
        <v>0</v>
      </c>
      <c r="G8240" s="7">
        <v>0</v>
      </c>
      <c r="H8240" s="7">
        <v>0</v>
      </c>
      <c r="I8240" s="7">
        <v>350</v>
      </c>
      <c r="J8240" s="7">
        <v>0</v>
      </c>
      <c r="K8240" s="7">
        <v>350</v>
      </c>
      <c r="L8240" s="181">
        <v>1</v>
      </c>
      <c r="M8240" s="16">
        <v>0</v>
      </c>
      <c r="N8240" s="13">
        <v>46271</v>
      </c>
    </row>
    <row r="8241" spans="1:14" x14ac:dyDescent="0.15">
      <c r="A8241" s="180" t="s">
        <v>510</v>
      </c>
      <c r="B8241" s="181">
        <v>10043</v>
      </c>
      <c r="C8241" s="180" t="s">
        <v>19</v>
      </c>
      <c r="D8241" s="181">
        <v>1</v>
      </c>
      <c r="E8241" s="7">
        <v>310</v>
      </c>
      <c r="F8241" s="7">
        <v>0</v>
      </c>
      <c r="G8241" s="7">
        <v>0</v>
      </c>
      <c r="H8241" s="7">
        <v>0</v>
      </c>
      <c r="I8241" s="7">
        <v>310</v>
      </c>
      <c r="J8241" s="7">
        <v>0</v>
      </c>
      <c r="K8241" s="7">
        <v>310</v>
      </c>
      <c r="L8241" s="181">
        <v>1</v>
      </c>
      <c r="M8241" s="16">
        <v>0</v>
      </c>
      <c r="N8241" s="13">
        <v>46271</v>
      </c>
    </row>
    <row r="8242" spans="1:14" x14ac:dyDescent="0.15">
      <c r="A8242" s="180" t="s">
        <v>498</v>
      </c>
      <c r="B8242" s="181">
        <v>10356</v>
      </c>
      <c r="C8242" s="180" t="s">
        <v>19</v>
      </c>
      <c r="D8242" s="181">
        <v>2</v>
      </c>
      <c r="E8242" s="7">
        <v>720</v>
      </c>
      <c r="F8242" s="7">
        <v>0</v>
      </c>
      <c r="G8242" s="7">
        <v>0</v>
      </c>
      <c r="H8242" s="7">
        <v>0</v>
      </c>
      <c r="I8242" s="7">
        <v>720</v>
      </c>
      <c r="J8242" s="7">
        <v>0</v>
      </c>
      <c r="K8242" s="7">
        <v>720</v>
      </c>
      <c r="L8242" s="181">
        <v>1</v>
      </c>
      <c r="M8242" s="16">
        <v>0</v>
      </c>
      <c r="N8242" s="13">
        <v>46271</v>
      </c>
    </row>
    <row r="8243" spans="1:14" x14ac:dyDescent="0.15">
      <c r="A8243" s="180" t="s">
        <v>546</v>
      </c>
      <c r="B8243" s="181">
        <v>10391</v>
      </c>
      <c r="C8243" s="180" t="s">
        <v>31</v>
      </c>
      <c r="D8243" s="181">
        <v>1</v>
      </c>
      <c r="E8243" s="7">
        <v>345</v>
      </c>
      <c r="F8243" s="7">
        <v>0</v>
      </c>
      <c r="G8243" s="7">
        <v>0</v>
      </c>
      <c r="H8243" s="7">
        <v>0</v>
      </c>
      <c r="I8243" s="7">
        <v>345</v>
      </c>
      <c r="J8243" s="7">
        <v>0</v>
      </c>
      <c r="K8243" s="7">
        <v>345</v>
      </c>
      <c r="L8243" s="181">
        <v>1</v>
      </c>
      <c r="M8243" s="16">
        <v>0</v>
      </c>
      <c r="N8243" s="13">
        <v>46271</v>
      </c>
    </row>
    <row r="8244" spans="1:14" x14ac:dyDescent="0.15">
      <c r="A8244" s="180" t="s">
        <v>512</v>
      </c>
      <c r="B8244" s="181">
        <v>10427</v>
      </c>
      <c r="C8244" s="180" t="s">
        <v>12</v>
      </c>
      <c r="D8244" s="181">
        <v>2</v>
      </c>
      <c r="E8244" s="7">
        <v>778</v>
      </c>
      <c r="F8244" s="7">
        <v>0</v>
      </c>
      <c r="G8244" s="7">
        <v>0</v>
      </c>
      <c r="H8244" s="7">
        <v>27.2</v>
      </c>
      <c r="I8244" s="7">
        <v>750.8</v>
      </c>
      <c r="J8244" s="7">
        <v>0</v>
      </c>
      <c r="K8244" s="7">
        <v>750.8</v>
      </c>
      <c r="L8244" s="181">
        <v>1</v>
      </c>
      <c r="M8244" s="16">
        <v>0</v>
      </c>
      <c r="N8244" s="13">
        <v>46271</v>
      </c>
    </row>
    <row r="8245" spans="1:14" x14ac:dyDescent="0.15">
      <c r="A8245" s="180" t="s">
        <v>533</v>
      </c>
      <c r="B8245" s="181">
        <v>10415</v>
      </c>
      <c r="C8245" s="180" t="s">
        <v>79</v>
      </c>
      <c r="D8245" s="181">
        <v>1</v>
      </c>
      <c r="E8245" s="7">
        <v>270</v>
      </c>
      <c r="F8245" s="7">
        <v>0</v>
      </c>
      <c r="G8245" s="7">
        <v>0</v>
      </c>
      <c r="H8245" s="7">
        <v>0</v>
      </c>
      <c r="I8245" s="7">
        <v>270</v>
      </c>
      <c r="J8245" s="7">
        <v>0</v>
      </c>
      <c r="K8245" s="7">
        <v>270</v>
      </c>
      <c r="L8245" s="181">
        <v>1</v>
      </c>
      <c r="M8245" s="16">
        <v>0</v>
      </c>
      <c r="N8245" s="13">
        <v>46271</v>
      </c>
    </row>
    <row r="8246" spans="1:14" x14ac:dyDescent="0.15">
      <c r="A8246" s="180" t="s">
        <v>1032</v>
      </c>
      <c r="B8246" s="181">
        <v>10423</v>
      </c>
      <c r="C8246" s="180" t="s">
        <v>79</v>
      </c>
      <c r="D8246" s="181">
        <v>1</v>
      </c>
      <c r="E8246" s="7">
        <v>280</v>
      </c>
      <c r="F8246" s="7">
        <v>0</v>
      </c>
      <c r="G8246" s="7">
        <v>0</v>
      </c>
      <c r="H8246" s="7">
        <v>56</v>
      </c>
      <c r="I8246" s="7">
        <v>224</v>
      </c>
      <c r="J8246" s="7">
        <v>0</v>
      </c>
      <c r="K8246" s="7">
        <v>224</v>
      </c>
      <c r="L8246" s="181">
        <v>1</v>
      </c>
      <c r="M8246" s="16">
        <v>0</v>
      </c>
      <c r="N8246" s="13">
        <v>46271</v>
      </c>
    </row>
    <row r="8247" spans="1:14" x14ac:dyDescent="0.15">
      <c r="A8247" s="180" t="s">
        <v>1024</v>
      </c>
      <c r="B8247" s="181">
        <v>10509</v>
      </c>
      <c r="C8247" s="180" t="s">
        <v>79</v>
      </c>
      <c r="D8247" s="181">
        <v>1</v>
      </c>
      <c r="E8247" s="7">
        <v>320</v>
      </c>
      <c r="F8247" s="7">
        <v>0</v>
      </c>
      <c r="G8247" s="7">
        <v>0</v>
      </c>
      <c r="H8247" s="7">
        <v>0</v>
      </c>
      <c r="I8247" s="7">
        <v>320</v>
      </c>
      <c r="J8247" s="7">
        <v>0</v>
      </c>
      <c r="K8247" s="7">
        <v>320</v>
      </c>
      <c r="L8247" s="181">
        <v>1</v>
      </c>
      <c r="M8247" s="16">
        <v>0</v>
      </c>
      <c r="N8247" s="13">
        <v>46271</v>
      </c>
    </row>
    <row r="8248" spans="1:14" x14ac:dyDescent="0.15">
      <c r="A8248" s="180" t="s">
        <v>569</v>
      </c>
      <c r="B8248" s="181">
        <v>10404</v>
      </c>
      <c r="C8248" s="180" t="s">
        <v>35</v>
      </c>
      <c r="D8248" s="181">
        <v>1</v>
      </c>
      <c r="E8248" s="7">
        <v>375</v>
      </c>
      <c r="F8248" s="7">
        <v>0</v>
      </c>
      <c r="G8248" s="7">
        <v>0</v>
      </c>
      <c r="H8248" s="7">
        <v>30.57</v>
      </c>
      <c r="I8248" s="7">
        <v>344.43</v>
      </c>
      <c r="J8248" s="7">
        <v>0</v>
      </c>
      <c r="K8248" s="7">
        <v>344.43</v>
      </c>
      <c r="L8248" s="181">
        <v>1</v>
      </c>
      <c r="M8248" s="16">
        <v>0</v>
      </c>
      <c r="N8248" s="13">
        <v>46271</v>
      </c>
    </row>
    <row r="8249" spans="1:14" x14ac:dyDescent="0.15">
      <c r="A8249" s="180" t="s">
        <v>477</v>
      </c>
      <c r="B8249" s="181">
        <v>10449</v>
      </c>
      <c r="C8249" s="180" t="s">
        <v>38</v>
      </c>
      <c r="D8249" s="181">
        <v>1</v>
      </c>
      <c r="E8249" s="7">
        <v>260</v>
      </c>
      <c r="F8249" s="7">
        <v>0</v>
      </c>
      <c r="G8249" s="7">
        <v>0</v>
      </c>
      <c r="H8249" s="7">
        <v>0</v>
      </c>
      <c r="I8249" s="7">
        <v>260</v>
      </c>
      <c r="J8249" s="7">
        <v>0</v>
      </c>
      <c r="K8249" s="7">
        <v>260</v>
      </c>
      <c r="L8249" s="181">
        <v>1</v>
      </c>
      <c r="M8249" s="16">
        <v>0</v>
      </c>
      <c r="N8249" s="13">
        <v>46272</v>
      </c>
    </row>
    <row r="8250" spans="1:14" x14ac:dyDescent="0.15">
      <c r="A8250" s="180" t="s">
        <v>957</v>
      </c>
      <c r="B8250" s="181">
        <v>10494</v>
      </c>
      <c r="C8250" s="180" t="s">
        <v>38</v>
      </c>
      <c r="D8250" s="181">
        <v>1</v>
      </c>
      <c r="E8250" s="7">
        <v>38</v>
      </c>
      <c r="F8250" s="7">
        <v>0</v>
      </c>
      <c r="G8250" s="7">
        <v>0</v>
      </c>
      <c r="H8250" s="7">
        <v>7.6</v>
      </c>
      <c r="I8250" s="7">
        <v>30.4</v>
      </c>
      <c r="J8250" s="7">
        <v>0</v>
      </c>
      <c r="K8250" s="7">
        <v>30.4</v>
      </c>
      <c r="L8250" s="181">
        <v>1</v>
      </c>
      <c r="M8250" s="16">
        <v>0</v>
      </c>
      <c r="N8250" s="13">
        <v>46272</v>
      </c>
    </row>
    <row r="8251" spans="1:14" x14ac:dyDescent="0.15">
      <c r="A8251" s="180" t="s">
        <v>615</v>
      </c>
      <c r="B8251" s="181">
        <v>10462</v>
      </c>
      <c r="C8251" s="180" t="s">
        <v>38</v>
      </c>
      <c r="D8251" s="181">
        <v>1</v>
      </c>
      <c r="E8251" s="7">
        <v>440</v>
      </c>
      <c r="F8251" s="7">
        <v>0</v>
      </c>
      <c r="G8251" s="7">
        <v>0</v>
      </c>
      <c r="H8251" s="7">
        <v>0</v>
      </c>
      <c r="I8251" s="7">
        <v>440</v>
      </c>
      <c r="J8251" s="7">
        <v>0</v>
      </c>
      <c r="K8251" s="7">
        <v>440</v>
      </c>
      <c r="L8251" s="181">
        <v>1</v>
      </c>
      <c r="M8251" s="16">
        <v>0</v>
      </c>
      <c r="N8251" s="13">
        <v>46272</v>
      </c>
    </row>
    <row r="8252" spans="1:14" x14ac:dyDescent="0.15">
      <c r="A8252" s="180" t="s">
        <v>538</v>
      </c>
      <c r="B8252" s="181">
        <v>10645</v>
      </c>
      <c r="C8252" s="180" t="s">
        <v>519</v>
      </c>
      <c r="D8252" s="181">
        <v>1</v>
      </c>
      <c r="E8252" s="7">
        <v>350</v>
      </c>
      <c r="F8252" s="7">
        <v>0</v>
      </c>
      <c r="G8252" s="7">
        <v>0</v>
      </c>
      <c r="H8252" s="7">
        <v>17.98</v>
      </c>
      <c r="I8252" s="7">
        <v>332.02</v>
      </c>
      <c r="J8252" s="7">
        <v>0</v>
      </c>
      <c r="K8252" s="7">
        <v>332.02</v>
      </c>
      <c r="L8252" s="181">
        <v>1</v>
      </c>
      <c r="M8252" s="16">
        <v>0</v>
      </c>
      <c r="N8252" s="13">
        <v>46272</v>
      </c>
    </row>
    <row r="8253" spans="1:14" x14ac:dyDescent="0.15">
      <c r="A8253" s="180" t="s">
        <v>482</v>
      </c>
      <c r="B8253" s="181">
        <v>10109</v>
      </c>
      <c r="C8253" s="180" t="s">
        <v>483</v>
      </c>
      <c r="D8253" s="181">
        <v>1</v>
      </c>
      <c r="E8253" s="7">
        <v>275</v>
      </c>
      <c r="F8253" s="7">
        <v>0</v>
      </c>
      <c r="G8253" s="7">
        <v>0</v>
      </c>
      <c r="H8253" s="7">
        <v>55</v>
      </c>
      <c r="I8253" s="7">
        <v>220</v>
      </c>
      <c r="J8253" s="7">
        <v>0</v>
      </c>
      <c r="K8253" s="7">
        <v>220</v>
      </c>
      <c r="L8253" s="181">
        <v>1</v>
      </c>
      <c r="M8253" s="16">
        <v>0</v>
      </c>
      <c r="N8253" s="13">
        <v>46272</v>
      </c>
    </row>
    <row r="8254" spans="1:14" x14ac:dyDescent="0.15">
      <c r="A8254" s="180" t="s">
        <v>738</v>
      </c>
      <c r="B8254" s="181">
        <v>10073</v>
      </c>
      <c r="C8254" s="180" t="s">
        <v>541</v>
      </c>
      <c r="D8254" s="181">
        <v>1</v>
      </c>
      <c r="E8254" s="7">
        <v>350</v>
      </c>
      <c r="F8254" s="7">
        <v>0</v>
      </c>
      <c r="G8254" s="7">
        <v>0</v>
      </c>
      <c r="H8254" s="7">
        <v>17.98</v>
      </c>
      <c r="I8254" s="7">
        <v>332.02</v>
      </c>
      <c r="J8254" s="7">
        <v>0</v>
      </c>
      <c r="K8254" s="7">
        <v>332.02</v>
      </c>
      <c r="L8254" s="181">
        <v>1</v>
      </c>
      <c r="M8254" s="16">
        <v>0</v>
      </c>
      <c r="N8254" s="13">
        <v>46272</v>
      </c>
    </row>
    <row r="8255" spans="1:14" x14ac:dyDescent="0.15">
      <c r="A8255" s="180" t="s">
        <v>521</v>
      </c>
      <c r="B8255" s="181">
        <v>10095</v>
      </c>
      <c r="C8255" s="180" t="s">
        <v>483</v>
      </c>
      <c r="D8255" s="181">
        <v>1</v>
      </c>
      <c r="E8255" s="7">
        <v>270</v>
      </c>
      <c r="F8255" s="7">
        <v>0</v>
      </c>
      <c r="G8255" s="7">
        <v>0</v>
      </c>
      <c r="H8255" s="7">
        <v>54</v>
      </c>
      <c r="I8255" s="7">
        <v>216</v>
      </c>
      <c r="J8255" s="7">
        <v>0</v>
      </c>
      <c r="K8255" s="7">
        <v>216</v>
      </c>
      <c r="L8255" s="181">
        <v>1</v>
      </c>
      <c r="M8255" s="16">
        <v>0</v>
      </c>
      <c r="N8255" s="13">
        <v>46272</v>
      </c>
    </row>
    <row r="8256" spans="1:14" x14ac:dyDescent="0.15">
      <c r="A8256" s="180" t="s">
        <v>578</v>
      </c>
      <c r="B8256" s="181">
        <v>10057</v>
      </c>
      <c r="C8256" s="180" t="s">
        <v>481</v>
      </c>
      <c r="D8256" s="181">
        <v>1</v>
      </c>
      <c r="E8256" s="7">
        <v>355</v>
      </c>
      <c r="F8256" s="7">
        <v>0</v>
      </c>
      <c r="G8256" s="7">
        <v>0</v>
      </c>
      <c r="H8256" s="7">
        <v>71</v>
      </c>
      <c r="I8256" s="7">
        <v>284</v>
      </c>
      <c r="J8256" s="7">
        <v>0</v>
      </c>
      <c r="K8256" s="7">
        <v>284</v>
      </c>
      <c r="L8256" s="181">
        <v>1</v>
      </c>
      <c r="M8256" s="16">
        <v>0</v>
      </c>
      <c r="N8256" s="13">
        <v>46272</v>
      </c>
    </row>
    <row r="8257" spans="1:14" x14ac:dyDescent="0.15">
      <c r="A8257" s="180" t="s">
        <v>487</v>
      </c>
      <c r="B8257" s="181">
        <v>10442</v>
      </c>
      <c r="C8257" s="180" t="s">
        <v>99</v>
      </c>
      <c r="D8257" s="181">
        <v>1</v>
      </c>
      <c r="E8257" s="7">
        <v>88</v>
      </c>
      <c r="F8257" s="7">
        <v>0</v>
      </c>
      <c r="G8257" s="7">
        <v>0</v>
      </c>
      <c r="H8257" s="7">
        <v>4.5199999999999996</v>
      </c>
      <c r="I8257" s="7">
        <v>83.48</v>
      </c>
      <c r="J8257" s="7">
        <v>0</v>
      </c>
      <c r="K8257" s="7">
        <v>83.48</v>
      </c>
      <c r="L8257" s="181">
        <v>1</v>
      </c>
      <c r="M8257" s="16">
        <v>0</v>
      </c>
      <c r="N8257" s="13">
        <v>46272</v>
      </c>
    </row>
    <row r="8258" spans="1:14" x14ac:dyDescent="0.15">
      <c r="A8258" s="180" t="s">
        <v>523</v>
      </c>
      <c r="B8258" s="181">
        <v>10446</v>
      </c>
      <c r="C8258" s="180" t="s">
        <v>99</v>
      </c>
      <c r="D8258" s="181">
        <v>1</v>
      </c>
      <c r="E8258" s="7">
        <v>210</v>
      </c>
      <c r="F8258" s="7">
        <v>0</v>
      </c>
      <c r="G8258" s="7">
        <v>0</v>
      </c>
      <c r="H8258" s="7">
        <v>10.79</v>
      </c>
      <c r="I8258" s="7">
        <v>199.21</v>
      </c>
      <c r="J8258" s="7">
        <v>0</v>
      </c>
      <c r="K8258" s="7">
        <v>199.21</v>
      </c>
      <c r="L8258" s="181">
        <v>1</v>
      </c>
      <c r="M8258" s="16">
        <v>0</v>
      </c>
      <c r="N8258" s="13">
        <v>46272</v>
      </c>
    </row>
    <row r="8259" spans="1:14" x14ac:dyDescent="0.15">
      <c r="A8259" s="180" t="s">
        <v>524</v>
      </c>
      <c r="B8259" s="181">
        <v>10443</v>
      </c>
      <c r="C8259" s="180" t="s">
        <v>99</v>
      </c>
      <c r="D8259" s="181">
        <v>1</v>
      </c>
      <c r="E8259" s="7">
        <v>75</v>
      </c>
      <c r="F8259" s="7">
        <v>0</v>
      </c>
      <c r="G8259" s="7">
        <v>0</v>
      </c>
      <c r="H8259" s="7">
        <v>0</v>
      </c>
      <c r="I8259" s="7">
        <v>75</v>
      </c>
      <c r="J8259" s="7">
        <v>0</v>
      </c>
      <c r="K8259" s="7">
        <v>75</v>
      </c>
      <c r="L8259" s="181">
        <v>1</v>
      </c>
      <c r="M8259" s="16">
        <v>0</v>
      </c>
      <c r="N8259" s="13">
        <v>46272</v>
      </c>
    </row>
    <row r="8260" spans="1:14" x14ac:dyDescent="0.15">
      <c r="A8260" s="180" t="s">
        <v>585</v>
      </c>
      <c r="B8260" s="181">
        <v>10441</v>
      </c>
      <c r="C8260" s="180" t="s">
        <v>99</v>
      </c>
      <c r="D8260" s="181">
        <v>1</v>
      </c>
      <c r="E8260" s="7">
        <v>250</v>
      </c>
      <c r="F8260" s="7">
        <v>0</v>
      </c>
      <c r="G8260" s="7">
        <v>0</v>
      </c>
      <c r="H8260" s="7">
        <v>0</v>
      </c>
      <c r="I8260" s="7">
        <v>250</v>
      </c>
      <c r="J8260" s="7">
        <v>0</v>
      </c>
      <c r="K8260" s="7">
        <v>250</v>
      </c>
      <c r="L8260" s="181">
        <v>1</v>
      </c>
      <c r="M8260" s="16">
        <v>0</v>
      </c>
      <c r="N8260" s="13">
        <v>46272</v>
      </c>
    </row>
    <row r="8261" spans="1:14" x14ac:dyDescent="0.15">
      <c r="A8261" s="180" t="s">
        <v>551</v>
      </c>
      <c r="B8261" s="181">
        <v>10437</v>
      </c>
      <c r="C8261" s="180" t="s">
        <v>99</v>
      </c>
      <c r="D8261" s="181">
        <v>1</v>
      </c>
      <c r="E8261" s="7">
        <v>110</v>
      </c>
      <c r="F8261" s="7">
        <v>0</v>
      </c>
      <c r="G8261" s="7">
        <v>0</v>
      </c>
      <c r="H8261" s="7">
        <v>0</v>
      </c>
      <c r="I8261" s="7">
        <v>110</v>
      </c>
      <c r="J8261" s="7">
        <v>0</v>
      </c>
      <c r="K8261" s="7">
        <v>110</v>
      </c>
      <c r="L8261" s="181">
        <v>1</v>
      </c>
      <c r="M8261" s="16">
        <v>0</v>
      </c>
      <c r="N8261" s="13">
        <v>46272</v>
      </c>
    </row>
    <row r="8262" spans="1:14" x14ac:dyDescent="0.15">
      <c r="A8262" s="180" t="s">
        <v>505</v>
      </c>
      <c r="B8262" s="181">
        <v>10470</v>
      </c>
      <c r="C8262" s="180" t="s">
        <v>5</v>
      </c>
      <c r="D8262" s="181">
        <v>1</v>
      </c>
      <c r="E8262" s="7">
        <v>275</v>
      </c>
      <c r="F8262" s="7">
        <v>0</v>
      </c>
      <c r="G8262" s="7">
        <v>0</v>
      </c>
      <c r="H8262" s="7">
        <v>0</v>
      </c>
      <c r="I8262" s="7">
        <v>275</v>
      </c>
      <c r="J8262" s="7">
        <v>0</v>
      </c>
      <c r="K8262" s="7">
        <v>275</v>
      </c>
      <c r="L8262" s="181">
        <v>1</v>
      </c>
      <c r="M8262" s="16">
        <v>0</v>
      </c>
      <c r="N8262" s="13">
        <v>46272</v>
      </c>
    </row>
    <row r="8263" spans="1:14" x14ac:dyDescent="0.15">
      <c r="A8263" s="180" t="s">
        <v>493</v>
      </c>
      <c r="B8263" s="181">
        <v>10264</v>
      </c>
      <c r="C8263" s="180" t="s">
        <v>9</v>
      </c>
      <c r="D8263" s="181">
        <v>5</v>
      </c>
      <c r="E8263" s="7">
        <v>950</v>
      </c>
      <c r="F8263" s="7">
        <v>0</v>
      </c>
      <c r="G8263" s="7">
        <v>0</v>
      </c>
      <c r="H8263" s="7">
        <v>38</v>
      </c>
      <c r="I8263" s="7">
        <v>912</v>
      </c>
      <c r="J8263" s="7">
        <v>0</v>
      </c>
      <c r="K8263" s="7">
        <v>912</v>
      </c>
      <c r="L8263" s="181">
        <v>1</v>
      </c>
      <c r="M8263" s="16">
        <v>0</v>
      </c>
      <c r="N8263" s="13">
        <v>46272</v>
      </c>
    </row>
    <row r="8264" spans="1:14" x14ac:dyDescent="0.15">
      <c r="A8264" s="180" t="s">
        <v>828</v>
      </c>
      <c r="B8264" s="181">
        <v>10380</v>
      </c>
      <c r="C8264" s="180" t="s">
        <v>9</v>
      </c>
      <c r="D8264" s="181">
        <v>1</v>
      </c>
      <c r="E8264" s="7">
        <v>230</v>
      </c>
      <c r="F8264" s="7">
        <v>0</v>
      </c>
      <c r="G8264" s="7">
        <v>0</v>
      </c>
      <c r="H8264" s="7">
        <v>0</v>
      </c>
      <c r="I8264" s="7">
        <v>230</v>
      </c>
      <c r="J8264" s="7">
        <v>0</v>
      </c>
      <c r="K8264" s="7">
        <v>230</v>
      </c>
      <c r="L8264" s="181">
        <v>1</v>
      </c>
      <c r="M8264" s="16">
        <v>0</v>
      </c>
      <c r="N8264" s="13">
        <v>46272</v>
      </c>
    </row>
    <row r="8265" spans="1:14" x14ac:dyDescent="0.15">
      <c r="A8265" s="180" t="s">
        <v>955</v>
      </c>
      <c r="B8265" s="181">
        <v>10749</v>
      </c>
      <c r="C8265" s="180" t="s">
        <v>948</v>
      </c>
      <c r="D8265" s="181">
        <v>1</v>
      </c>
      <c r="E8265" s="7">
        <v>179</v>
      </c>
      <c r="F8265" s="7">
        <v>0</v>
      </c>
      <c r="G8265" s="7">
        <v>0</v>
      </c>
      <c r="H8265" s="7">
        <v>0</v>
      </c>
      <c r="I8265" s="7">
        <v>179</v>
      </c>
      <c r="J8265" s="7">
        <v>0</v>
      </c>
      <c r="K8265" s="7">
        <v>179</v>
      </c>
      <c r="L8265" s="181">
        <v>1</v>
      </c>
      <c r="M8265" s="16">
        <v>0</v>
      </c>
      <c r="N8265" s="13">
        <v>46272</v>
      </c>
    </row>
    <row r="8266" spans="1:14" x14ac:dyDescent="0.15">
      <c r="A8266" s="180" t="s">
        <v>953</v>
      </c>
      <c r="B8266" s="181">
        <v>10632</v>
      </c>
      <c r="C8266" s="180" t="s">
        <v>948</v>
      </c>
      <c r="D8266" s="181">
        <v>1</v>
      </c>
      <c r="E8266" s="7">
        <v>159</v>
      </c>
      <c r="F8266" s="7">
        <v>0</v>
      </c>
      <c r="G8266" s="7">
        <v>0</v>
      </c>
      <c r="H8266" s="7">
        <v>0</v>
      </c>
      <c r="I8266" s="7">
        <v>159</v>
      </c>
      <c r="J8266" s="7">
        <v>0</v>
      </c>
      <c r="K8266" s="7">
        <v>159</v>
      </c>
      <c r="L8266" s="181">
        <v>1</v>
      </c>
      <c r="M8266" s="16">
        <v>0</v>
      </c>
      <c r="N8266" s="13">
        <v>46272</v>
      </c>
    </row>
    <row r="8267" spans="1:14" x14ac:dyDescent="0.15">
      <c r="A8267" s="180" t="s">
        <v>495</v>
      </c>
      <c r="B8267" s="181">
        <v>10354</v>
      </c>
      <c r="C8267" s="180" t="s">
        <v>19</v>
      </c>
      <c r="D8267" s="181">
        <v>3</v>
      </c>
      <c r="E8267" s="7">
        <v>1050</v>
      </c>
      <c r="F8267" s="7">
        <v>0</v>
      </c>
      <c r="G8267" s="7">
        <v>0</v>
      </c>
      <c r="H8267" s="7">
        <v>0</v>
      </c>
      <c r="I8267" s="7">
        <v>1050</v>
      </c>
      <c r="J8267" s="7">
        <v>0</v>
      </c>
      <c r="K8267" s="7">
        <v>1050</v>
      </c>
      <c r="L8267" s="181">
        <v>1</v>
      </c>
      <c r="M8267" s="16">
        <v>0</v>
      </c>
      <c r="N8267" s="13">
        <v>46272</v>
      </c>
    </row>
    <row r="8268" spans="1:14" x14ac:dyDescent="0.15">
      <c r="A8268" s="180" t="s">
        <v>498</v>
      </c>
      <c r="B8268" s="181">
        <v>10356</v>
      </c>
      <c r="C8268" s="180" t="s">
        <v>19</v>
      </c>
      <c r="D8268" s="181">
        <v>2</v>
      </c>
      <c r="E8268" s="7">
        <v>720</v>
      </c>
      <c r="F8268" s="7">
        <v>0</v>
      </c>
      <c r="G8268" s="7">
        <v>0</v>
      </c>
      <c r="H8268" s="7">
        <v>0</v>
      </c>
      <c r="I8268" s="7">
        <v>720</v>
      </c>
      <c r="J8268" s="7">
        <v>0</v>
      </c>
      <c r="K8268" s="7">
        <v>720</v>
      </c>
      <c r="L8268" s="181">
        <v>1</v>
      </c>
      <c r="M8268" s="16">
        <v>0</v>
      </c>
      <c r="N8268" s="13">
        <v>46272</v>
      </c>
    </row>
    <row r="8269" spans="1:14" x14ac:dyDescent="0.15">
      <c r="A8269" s="180" t="s">
        <v>565</v>
      </c>
      <c r="B8269" s="181">
        <v>10403</v>
      </c>
      <c r="C8269" s="180" t="s">
        <v>35</v>
      </c>
      <c r="D8269" s="181">
        <v>1</v>
      </c>
      <c r="E8269" s="7">
        <v>345</v>
      </c>
      <c r="F8269" s="7">
        <v>0</v>
      </c>
      <c r="G8269" s="7">
        <v>0</v>
      </c>
      <c r="H8269" s="7">
        <v>17.73</v>
      </c>
      <c r="I8269" s="7">
        <v>327.27</v>
      </c>
      <c r="J8269" s="7">
        <v>0</v>
      </c>
      <c r="K8269" s="7">
        <v>327.27</v>
      </c>
      <c r="L8269" s="181">
        <v>1</v>
      </c>
      <c r="M8269" s="16">
        <v>0</v>
      </c>
      <c r="N8269" s="13">
        <v>46272</v>
      </c>
    </row>
    <row r="8270" spans="1:14" x14ac:dyDescent="0.15">
      <c r="A8270" s="180" t="s">
        <v>476</v>
      </c>
      <c r="B8270" s="181">
        <v>10529</v>
      </c>
      <c r="C8270" s="180" t="s">
        <v>399</v>
      </c>
      <c r="D8270" s="181">
        <v>1</v>
      </c>
      <c r="E8270" s="7">
        <v>0</v>
      </c>
      <c r="F8270" s="7">
        <v>0</v>
      </c>
      <c r="G8270" s="7">
        <v>0</v>
      </c>
      <c r="H8270" s="7">
        <v>0</v>
      </c>
      <c r="I8270" s="7">
        <v>0</v>
      </c>
      <c r="J8270" s="7">
        <v>0</v>
      </c>
      <c r="K8270" s="7">
        <v>0</v>
      </c>
      <c r="L8270" s="181">
        <v>0</v>
      </c>
      <c r="M8270" s="16">
        <v>0</v>
      </c>
      <c r="N8270" s="13">
        <v>46273</v>
      </c>
    </row>
    <row r="8271" spans="1:14" x14ac:dyDescent="0.15">
      <c r="A8271" s="180" t="s">
        <v>1050</v>
      </c>
      <c r="B8271" s="181">
        <v>10816</v>
      </c>
      <c r="C8271" s="180" t="s">
        <v>399</v>
      </c>
      <c r="D8271" s="181">
        <v>1</v>
      </c>
      <c r="E8271" s="7">
        <v>0</v>
      </c>
      <c r="F8271" s="7">
        <v>0</v>
      </c>
      <c r="G8271" s="7">
        <v>0</v>
      </c>
      <c r="H8271" s="7">
        <v>0</v>
      </c>
      <c r="I8271" s="7">
        <v>0</v>
      </c>
      <c r="J8271" s="7">
        <v>0</v>
      </c>
      <c r="K8271" s="7">
        <v>0</v>
      </c>
      <c r="L8271" s="181">
        <v>0</v>
      </c>
      <c r="M8271" s="16">
        <v>0</v>
      </c>
      <c r="N8271" s="13">
        <v>46273</v>
      </c>
    </row>
    <row r="8272" spans="1:14" x14ac:dyDescent="0.15">
      <c r="A8272" s="180" t="s">
        <v>957</v>
      </c>
      <c r="B8272" s="181">
        <v>10494</v>
      </c>
      <c r="C8272" s="180" t="s">
        <v>38</v>
      </c>
      <c r="D8272" s="181">
        <v>1</v>
      </c>
      <c r="E8272" s="7">
        <v>38</v>
      </c>
      <c r="F8272" s="7">
        <v>0</v>
      </c>
      <c r="G8272" s="7">
        <v>0</v>
      </c>
      <c r="H8272" s="7">
        <v>0</v>
      </c>
      <c r="I8272" s="7">
        <v>38</v>
      </c>
      <c r="J8272" s="7">
        <v>0</v>
      </c>
      <c r="K8272" s="7">
        <v>38</v>
      </c>
      <c r="L8272" s="181">
        <v>1</v>
      </c>
      <c r="M8272" s="16">
        <v>0</v>
      </c>
      <c r="N8272" s="13">
        <v>46273</v>
      </c>
    </row>
    <row r="8273" spans="1:14" x14ac:dyDescent="0.15">
      <c r="A8273" s="180" t="s">
        <v>478</v>
      </c>
      <c r="B8273" s="181">
        <v>10461</v>
      </c>
      <c r="C8273" s="180" t="s">
        <v>38</v>
      </c>
      <c r="D8273" s="181">
        <v>1</v>
      </c>
      <c r="E8273" s="7">
        <v>295</v>
      </c>
      <c r="F8273" s="7">
        <v>0</v>
      </c>
      <c r="G8273" s="7">
        <v>0</v>
      </c>
      <c r="H8273" s="7">
        <v>0</v>
      </c>
      <c r="I8273" s="7">
        <v>295</v>
      </c>
      <c r="J8273" s="7">
        <v>0</v>
      </c>
      <c r="K8273" s="7">
        <v>295</v>
      </c>
      <c r="L8273" s="181">
        <v>1</v>
      </c>
      <c r="M8273" s="16">
        <v>0</v>
      </c>
      <c r="N8273" s="13">
        <v>46273</v>
      </c>
    </row>
    <row r="8274" spans="1:14" x14ac:dyDescent="0.15">
      <c r="A8274" s="180" t="s">
        <v>680</v>
      </c>
      <c r="B8274" s="181">
        <v>10152</v>
      </c>
      <c r="C8274" s="180" t="s">
        <v>519</v>
      </c>
      <c r="D8274" s="181">
        <v>2</v>
      </c>
      <c r="E8274" s="7">
        <v>700</v>
      </c>
      <c r="F8274" s="7">
        <v>0</v>
      </c>
      <c r="G8274" s="7">
        <v>0</v>
      </c>
      <c r="H8274" s="7">
        <v>0</v>
      </c>
      <c r="I8274" s="7">
        <v>700</v>
      </c>
      <c r="J8274" s="7">
        <v>0</v>
      </c>
      <c r="K8274" s="7">
        <v>700</v>
      </c>
      <c r="L8274" s="181">
        <v>1</v>
      </c>
      <c r="M8274" s="16">
        <v>0</v>
      </c>
      <c r="N8274" s="13">
        <v>46273</v>
      </c>
    </row>
    <row r="8275" spans="1:14" x14ac:dyDescent="0.15">
      <c r="A8275" s="180" t="s">
        <v>550</v>
      </c>
      <c r="B8275" s="181">
        <v>10072</v>
      </c>
      <c r="C8275" s="180" t="s">
        <v>481</v>
      </c>
      <c r="D8275" s="181">
        <v>1</v>
      </c>
      <c r="E8275" s="7">
        <v>345</v>
      </c>
      <c r="F8275" s="7">
        <v>0</v>
      </c>
      <c r="G8275" s="7">
        <v>0</v>
      </c>
      <c r="H8275" s="7">
        <v>39.299999999999997</v>
      </c>
      <c r="I8275" s="7">
        <v>305.7</v>
      </c>
      <c r="J8275" s="7">
        <v>0</v>
      </c>
      <c r="K8275" s="7">
        <v>305.7</v>
      </c>
      <c r="L8275" s="181">
        <v>1</v>
      </c>
      <c r="M8275" s="16">
        <v>0</v>
      </c>
      <c r="N8275" s="13">
        <v>46273</v>
      </c>
    </row>
    <row r="8276" spans="1:14" x14ac:dyDescent="0.15">
      <c r="A8276" s="180" t="s">
        <v>503</v>
      </c>
      <c r="B8276" s="181">
        <v>10044</v>
      </c>
      <c r="C8276" s="180" t="s">
        <v>481</v>
      </c>
      <c r="D8276" s="181">
        <v>2</v>
      </c>
      <c r="E8276" s="7">
        <v>550</v>
      </c>
      <c r="F8276" s="7">
        <v>0</v>
      </c>
      <c r="G8276" s="7">
        <v>0</v>
      </c>
      <c r="H8276" s="7">
        <v>0</v>
      </c>
      <c r="I8276" s="7">
        <v>550</v>
      </c>
      <c r="J8276" s="7">
        <v>0</v>
      </c>
      <c r="K8276" s="7">
        <v>550</v>
      </c>
      <c r="L8276" s="181">
        <v>1</v>
      </c>
      <c r="M8276" s="16">
        <v>0</v>
      </c>
      <c r="N8276" s="13">
        <v>46273</v>
      </c>
    </row>
    <row r="8277" spans="1:14" x14ac:dyDescent="0.15">
      <c r="A8277" s="180" t="s">
        <v>574</v>
      </c>
      <c r="B8277" s="181">
        <v>10052</v>
      </c>
      <c r="C8277" s="180" t="s">
        <v>481</v>
      </c>
      <c r="D8277" s="181">
        <v>1</v>
      </c>
      <c r="E8277" s="7">
        <v>355</v>
      </c>
      <c r="F8277" s="7">
        <v>0</v>
      </c>
      <c r="G8277" s="7">
        <v>0</v>
      </c>
      <c r="H8277" s="7">
        <v>0</v>
      </c>
      <c r="I8277" s="7">
        <v>355</v>
      </c>
      <c r="J8277" s="7">
        <v>0</v>
      </c>
      <c r="K8277" s="7">
        <v>355</v>
      </c>
      <c r="L8277" s="181">
        <v>1</v>
      </c>
      <c r="M8277" s="16">
        <v>0</v>
      </c>
      <c r="N8277" s="13">
        <v>46273</v>
      </c>
    </row>
    <row r="8278" spans="1:14" x14ac:dyDescent="0.15">
      <c r="A8278" s="180" t="s">
        <v>656</v>
      </c>
      <c r="B8278" s="181">
        <v>10652</v>
      </c>
      <c r="C8278" s="180" t="s">
        <v>483</v>
      </c>
      <c r="D8278" s="181">
        <v>1</v>
      </c>
      <c r="E8278" s="7">
        <v>315</v>
      </c>
      <c r="F8278" s="7">
        <v>0</v>
      </c>
      <c r="G8278" s="7">
        <v>0</v>
      </c>
      <c r="H8278" s="7">
        <v>0</v>
      </c>
      <c r="I8278" s="7">
        <v>315</v>
      </c>
      <c r="J8278" s="7">
        <v>0</v>
      </c>
      <c r="K8278" s="7">
        <v>315</v>
      </c>
      <c r="L8278" s="181">
        <v>1</v>
      </c>
      <c r="M8278" s="16">
        <v>0</v>
      </c>
      <c r="N8278" s="13">
        <v>46273</v>
      </c>
    </row>
    <row r="8279" spans="1:14" x14ac:dyDescent="0.15">
      <c r="A8279" s="180" t="s">
        <v>482</v>
      </c>
      <c r="B8279" s="181">
        <v>10109</v>
      </c>
      <c r="C8279" s="180" t="s">
        <v>483</v>
      </c>
      <c r="D8279" s="181">
        <v>1</v>
      </c>
      <c r="E8279" s="7">
        <v>275</v>
      </c>
      <c r="F8279" s="7">
        <v>0</v>
      </c>
      <c r="G8279" s="7">
        <v>0</v>
      </c>
      <c r="H8279" s="7">
        <v>0</v>
      </c>
      <c r="I8279" s="7">
        <v>275</v>
      </c>
      <c r="J8279" s="7">
        <v>0</v>
      </c>
      <c r="K8279" s="7">
        <v>275</v>
      </c>
      <c r="L8279" s="181">
        <v>1</v>
      </c>
      <c r="M8279" s="16">
        <v>0</v>
      </c>
      <c r="N8279" s="13">
        <v>46273</v>
      </c>
    </row>
    <row r="8280" spans="1:14" x14ac:dyDescent="0.15">
      <c r="A8280" s="180" t="s">
        <v>692</v>
      </c>
      <c r="B8280" s="181">
        <v>10135</v>
      </c>
      <c r="C8280" s="180" t="s">
        <v>519</v>
      </c>
      <c r="D8280" s="181">
        <v>1</v>
      </c>
      <c r="E8280" s="7">
        <v>350</v>
      </c>
      <c r="F8280" s="7">
        <v>0</v>
      </c>
      <c r="G8280" s="7">
        <v>0</v>
      </c>
      <c r="H8280" s="7">
        <v>39.869999999999997</v>
      </c>
      <c r="I8280" s="7">
        <v>310.13</v>
      </c>
      <c r="J8280" s="7">
        <v>0</v>
      </c>
      <c r="K8280" s="7">
        <v>310.13</v>
      </c>
      <c r="L8280" s="181">
        <v>1</v>
      </c>
      <c r="M8280" s="16">
        <v>0</v>
      </c>
      <c r="N8280" s="13">
        <v>46273</v>
      </c>
    </row>
    <row r="8281" spans="1:14" x14ac:dyDescent="0.15">
      <c r="A8281" s="180" t="s">
        <v>572</v>
      </c>
      <c r="B8281" s="181">
        <v>10077</v>
      </c>
      <c r="C8281" s="180" t="s">
        <v>481</v>
      </c>
      <c r="D8281" s="181">
        <v>1</v>
      </c>
      <c r="E8281" s="7">
        <v>355</v>
      </c>
      <c r="F8281" s="7">
        <v>0</v>
      </c>
      <c r="G8281" s="7">
        <v>0</v>
      </c>
      <c r="H8281" s="7">
        <v>40.44</v>
      </c>
      <c r="I8281" s="7">
        <v>314.56</v>
      </c>
      <c r="J8281" s="7">
        <v>0</v>
      </c>
      <c r="K8281" s="7">
        <v>314.56</v>
      </c>
      <c r="L8281" s="181">
        <v>1</v>
      </c>
      <c r="M8281" s="16">
        <v>0</v>
      </c>
      <c r="N8281" s="13">
        <v>46273</v>
      </c>
    </row>
    <row r="8282" spans="1:14" x14ac:dyDescent="0.15">
      <c r="A8282" s="180" t="s">
        <v>487</v>
      </c>
      <c r="B8282" s="181">
        <v>10442</v>
      </c>
      <c r="C8282" s="180" t="s">
        <v>99</v>
      </c>
      <c r="D8282" s="181">
        <v>1</v>
      </c>
      <c r="E8282" s="7">
        <v>88</v>
      </c>
      <c r="F8282" s="7">
        <v>0</v>
      </c>
      <c r="G8282" s="7">
        <v>0</v>
      </c>
      <c r="H8282" s="7">
        <v>0</v>
      </c>
      <c r="I8282" s="7">
        <v>88</v>
      </c>
      <c r="J8282" s="7">
        <v>0</v>
      </c>
      <c r="K8282" s="7">
        <v>88</v>
      </c>
      <c r="L8282" s="181">
        <v>1</v>
      </c>
      <c r="M8282" s="16">
        <v>0</v>
      </c>
      <c r="N8282" s="13">
        <v>46273</v>
      </c>
    </row>
    <row r="8283" spans="1:14" x14ac:dyDescent="0.15">
      <c r="A8283" s="180" t="s">
        <v>751</v>
      </c>
      <c r="B8283" s="181">
        <v>10439</v>
      </c>
      <c r="C8283" s="180" t="s">
        <v>99</v>
      </c>
      <c r="D8283" s="181">
        <v>1</v>
      </c>
      <c r="E8283" s="7">
        <v>119</v>
      </c>
      <c r="F8283" s="7">
        <v>0</v>
      </c>
      <c r="G8283" s="7">
        <v>0</v>
      </c>
      <c r="H8283" s="7">
        <v>0</v>
      </c>
      <c r="I8283" s="7">
        <v>119</v>
      </c>
      <c r="J8283" s="7">
        <v>0</v>
      </c>
      <c r="K8283" s="7">
        <v>119</v>
      </c>
      <c r="L8283" s="181">
        <v>1</v>
      </c>
      <c r="M8283" s="16">
        <v>0</v>
      </c>
      <c r="N8283" s="13">
        <v>46273</v>
      </c>
    </row>
    <row r="8284" spans="1:14" x14ac:dyDescent="0.15">
      <c r="A8284" s="180" t="s">
        <v>489</v>
      </c>
      <c r="B8284" s="181">
        <v>10445</v>
      </c>
      <c r="C8284" s="180" t="s">
        <v>99</v>
      </c>
      <c r="D8284" s="181">
        <v>2</v>
      </c>
      <c r="E8284" s="7">
        <v>420</v>
      </c>
      <c r="F8284" s="7">
        <v>0</v>
      </c>
      <c r="G8284" s="7">
        <v>0</v>
      </c>
      <c r="H8284" s="7">
        <v>0</v>
      </c>
      <c r="I8284" s="7">
        <v>420</v>
      </c>
      <c r="J8284" s="7">
        <v>0</v>
      </c>
      <c r="K8284" s="7">
        <v>420</v>
      </c>
      <c r="L8284" s="181">
        <v>1</v>
      </c>
      <c r="M8284" s="16">
        <v>0</v>
      </c>
      <c r="N8284" s="13">
        <v>46273</v>
      </c>
    </row>
    <row r="8285" spans="1:14" x14ac:dyDescent="0.15">
      <c r="A8285" s="180" t="s">
        <v>542</v>
      </c>
      <c r="B8285" s="181">
        <v>10436</v>
      </c>
      <c r="C8285" s="180" t="s">
        <v>99</v>
      </c>
      <c r="D8285" s="181">
        <v>1</v>
      </c>
      <c r="E8285" s="7">
        <v>45</v>
      </c>
      <c r="F8285" s="7">
        <v>0</v>
      </c>
      <c r="G8285" s="7">
        <v>0</v>
      </c>
      <c r="H8285" s="7">
        <v>0</v>
      </c>
      <c r="I8285" s="7">
        <v>45</v>
      </c>
      <c r="J8285" s="7">
        <v>0</v>
      </c>
      <c r="K8285" s="7">
        <v>45</v>
      </c>
      <c r="L8285" s="181">
        <v>1</v>
      </c>
      <c r="M8285" s="16">
        <v>0</v>
      </c>
      <c r="N8285" s="13">
        <v>46273</v>
      </c>
    </row>
    <row r="8286" spans="1:14" x14ac:dyDescent="0.15">
      <c r="A8286" s="180" t="s">
        <v>492</v>
      </c>
      <c r="B8286" s="181">
        <v>10216</v>
      </c>
      <c r="C8286" s="180" t="s">
        <v>491</v>
      </c>
      <c r="D8286" s="181">
        <v>1</v>
      </c>
      <c r="E8286" s="7">
        <v>280</v>
      </c>
      <c r="F8286" s="7">
        <v>0</v>
      </c>
      <c r="G8286" s="7">
        <v>0</v>
      </c>
      <c r="H8286" s="7">
        <v>0</v>
      </c>
      <c r="I8286" s="7">
        <v>280</v>
      </c>
      <c r="J8286" s="7">
        <v>0</v>
      </c>
      <c r="K8286" s="7">
        <v>280</v>
      </c>
      <c r="L8286" s="181">
        <v>1</v>
      </c>
      <c r="M8286" s="16">
        <v>0</v>
      </c>
      <c r="N8286" s="13">
        <v>46273</v>
      </c>
    </row>
    <row r="8287" spans="1:14" x14ac:dyDescent="0.15">
      <c r="A8287" s="180" t="s">
        <v>493</v>
      </c>
      <c r="B8287" s="181">
        <v>10264</v>
      </c>
      <c r="C8287" s="180" t="s">
        <v>9</v>
      </c>
      <c r="D8287" s="181">
        <v>2</v>
      </c>
      <c r="E8287" s="7">
        <v>380</v>
      </c>
      <c r="F8287" s="7">
        <v>0</v>
      </c>
      <c r="G8287" s="7">
        <v>0</v>
      </c>
      <c r="H8287" s="7">
        <v>0</v>
      </c>
      <c r="I8287" s="7">
        <v>380</v>
      </c>
      <c r="J8287" s="7">
        <v>0</v>
      </c>
      <c r="K8287" s="7">
        <v>380</v>
      </c>
      <c r="L8287" s="181">
        <v>1</v>
      </c>
      <c r="M8287" s="16">
        <v>0</v>
      </c>
      <c r="N8287" s="13">
        <v>46273</v>
      </c>
    </row>
    <row r="8288" spans="1:14" x14ac:dyDescent="0.15">
      <c r="A8288" s="180" t="s">
        <v>686</v>
      </c>
      <c r="B8288" s="181">
        <v>10366</v>
      </c>
      <c r="C8288" s="180" t="s">
        <v>9</v>
      </c>
      <c r="D8288" s="181">
        <v>1</v>
      </c>
      <c r="E8288" s="7">
        <v>270</v>
      </c>
      <c r="F8288" s="7">
        <v>0</v>
      </c>
      <c r="G8288" s="7">
        <v>0</v>
      </c>
      <c r="H8288" s="7">
        <v>0</v>
      </c>
      <c r="I8288" s="7">
        <v>270</v>
      </c>
      <c r="J8288" s="7">
        <v>0</v>
      </c>
      <c r="K8288" s="7">
        <v>270</v>
      </c>
      <c r="L8288" s="181">
        <v>1</v>
      </c>
      <c r="M8288" s="16">
        <v>0</v>
      </c>
      <c r="N8288" s="13">
        <v>46273</v>
      </c>
    </row>
    <row r="8289" spans="1:14" x14ac:dyDescent="0.15">
      <c r="A8289" s="180" t="s">
        <v>544</v>
      </c>
      <c r="B8289" s="181">
        <v>10375</v>
      </c>
      <c r="C8289" s="180" t="s">
        <v>9</v>
      </c>
      <c r="D8289" s="181">
        <v>1</v>
      </c>
      <c r="E8289" s="7">
        <v>255</v>
      </c>
      <c r="F8289" s="7">
        <v>0</v>
      </c>
      <c r="G8289" s="7">
        <v>0</v>
      </c>
      <c r="H8289" s="7">
        <v>25.5</v>
      </c>
      <c r="I8289" s="7">
        <v>229.5</v>
      </c>
      <c r="J8289" s="7">
        <v>0</v>
      </c>
      <c r="K8289" s="7">
        <v>229.5</v>
      </c>
      <c r="L8289" s="181">
        <v>1</v>
      </c>
      <c r="M8289" s="16">
        <v>0</v>
      </c>
      <c r="N8289" s="13">
        <v>46273</v>
      </c>
    </row>
    <row r="8290" spans="1:14" x14ac:dyDescent="0.15">
      <c r="A8290" s="180" t="s">
        <v>527</v>
      </c>
      <c r="B8290" s="181">
        <v>10382</v>
      </c>
      <c r="C8290" s="180" t="s">
        <v>9</v>
      </c>
      <c r="D8290" s="181">
        <v>2</v>
      </c>
      <c r="E8290" s="7">
        <v>470</v>
      </c>
      <c r="F8290" s="7">
        <v>0</v>
      </c>
      <c r="G8290" s="7">
        <v>0</v>
      </c>
      <c r="H8290" s="7">
        <v>0</v>
      </c>
      <c r="I8290" s="7">
        <v>470</v>
      </c>
      <c r="J8290" s="7">
        <v>0</v>
      </c>
      <c r="K8290" s="7">
        <v>470</v>
      </c>
      <c r="L8290" s="181">
        <v>1</v>
      </c>
      <c r="M8290" s="16">
        <v>0</v>
      </c>
      <c r="N8290" s="13">
        <v>46273</v>
      </c>
    </row>
    <row r="8291" spans="1:14" x14ac:dyDescent="0.15">
      <c r="A8291" s="180" t="s">
        <v>603</v>
      </c>
      <c r="B8291" s="181">
        <v>10660</v>
      </c>
      <c r="C8291" s="180" t="s">
        <v>9</v>
      </c>
      <c r="D8291" s="181">
        <v>2</v>
      </c>
      <c r="E8291" s="7">
        <v>530</v>
      </c>
      <c r="F8291" s="7">
        <v>0</v>
      </c>
      <c r="G8291" s="7">
        <v>0</v>
      </c>
      <c r="H8291" s="7">
        <v>26.5</v>
      </c>
      <c r="I8291" s="7">
        <v>503.5</v>
      </c>
      <c r="J8291" s="7">
        <v>0</v>
      </c>
      <c r="K8291" s="7">
        <v>503.5</v>
      </c>
      <c r="L8291" s="181">
        <v>1</v>
      </c>
      <c r="M8291" s="16">
        <v>0</v>
      </c>
      <c r="N8291" s="13">
        <v>46273</v>
      </c>
    </row>
    <row r="8292" spans="1:14" x14ac:dyDescent="0.15">
      <c r="A8292" s="180" t="s">
        <v>955</v>
      </c>
      <c r="B8292" s="181">
        <v>10749</v>
      </c>
      <c r="C8292" s="180" t="s">
        <v>948</v>
      </c>
      <c r="D8292" s="181">
        <v>3</v>
      </c>
      <c r="E8292" s="7">
        <v>537</v>
      </c>
      <c r="F8292" s="7">
        <v>0</v>
      </c>
      <c r="G8292" s="7">
        <v>0</v>
      </c>
      <c r="H8292" s="7">
        <v>34.89</v>
      </c>
      <c r="I8292" s="7">
        <v>502.11</v>
      </c>
      <c r="J8292" s="7">
        <v>0</v>
      </c>
      <c r="K8292" s="7">
        <v>502.11</v>
      </c>
      <c r="L8292" s="181">
        <v>1</v>
      </c>
      <c r="M8292" s="16">
        <v>0</v>
      </c>
      <c r="N8292" s="13">
        <v>46273</v>
      </c>
    </row>
    <row r="8293" spans="1:14" x14ac:dyDescent="0.15">
      <c r="A8293" s="180" t="s">
        <v>949</v>
      </c>
      <c r="B8293" s="181">
        <v>10633</v>
      </c>
      <c r="C8293" s="180" t="s">
        <v>948</v>
      </c>
      <c r="D8293" s="181">
        <v>3</v>
      </c>
      <c r="E8293" s="7">
        <v>477</v>
      </c>
      <c r="F8293" s="7">
        <v>0</v>
      </c>
      <c r="G8293" s="7">
        <v>0</v>
      </c>
      <c r="H8293" s="7">
        <v>0</v>
      </c>
      <c r="I8293" s="7">
        <v>477</v>
      </c>
      <c r="J8293" s="7">
        <v>0</v>
      </c>
      <c r="K8293" s="7">
        <v>477</v>
      </c>
      <c r="L8293" s="181">
        <v>1</v>
      </c>
      <c r="M8293" s="16">
        <v>0</v>
      </c>
      <c r="N8293" s="13">
        <v>46273</v>
      </c>
    </row>
    <row r="8294" spans="1:14" x14ac:dyDescent="0.15">
      <c r="A8294" s="180" t="s">
        <v>495</v>
      </c>
      <c r="B8294" s="181">
        <v>10354</v>
      </c>
      <c r="C8294" s="180" t="s">
        <v>19</v>
      </c>
      <c r="D8294" s="181">
        <v>2</v>
      </c>
      <c r="E8294" s="7">
        <v>700</v>
      </c>
      <c r="F8294" s="7">
        <v>0</v>
      </c>
      <c r="G8294" s="7">
        <v>0</v>
      </c>
      <c r="H8294" s="7">
        <v>28.35</v>
      </c>
      <c r="I8294" s="7">
        <v>671.65</v>
      </c>
      <c r="J8294" s="7">
        <v>0</v>
      </c>
      <c r="K8294" s="7">
        <v>671.65</v>
      </c>
      <c r="L8294" s="181">
        <v>1</v>
      </c>
      <c r="M8294" s="16">
        <v>0</v>
      </c>
      <c r="N8294" s="13">
        <v>46273</v>
      </c>
    </row>
    <row r="8295" spans="1:14" x14ac:dyDescent="0.15">
      <c r="A8295" s="180" t="s">
        <v>498</v>
      </c>
      <c r="B8295" s="181">
        <v>10356</v>
      </c>
      <c r="C8295" s="180" t="s">
        <v>19</v>
      </c>
      <c r="D8295" s="181">
        <v>2</v>
      </c>
      <c r="E8295" s="7">
        <v>720</v>
      </c>
      <c r="F8295" s="7">
        <v>0</v>
      </c>
      <c r="G8295" s="7">
        <v>0</v>
      </c>
      <c r="H8295" s="7">
        <v>29.15</v>
      </c>
      <c r="I8295" s="7">
        <v>690.85</v>
      </c>
      <c r="J8295" s="7">
        <v>0</v>
      </c>
      <c r="K8295" s="7">
        <v>690.85</v>
      </c>
      <c r="L8295" s="181">
        <v>1</v>
      </c>
      <c r="M8295" s="16">
        <v>0</v>
      </c>
      <c r="N8295" s="13">
        <v>46273</v>
      </c>
    </row>
    <row r="8296" spans="1:14" x14ac:dyDescent="0.15">
      <c r="A8296" s="180" t="s">
        <v>1051</v>
      </c>
      <c r="B8296" s="181">
        <v>10169</v>
      </c>
      <c r="C8296" s="180" t="s">
        <v>31</v>
      </c>
      <c r="D8296" s="181">
        <v>1</v>
      </c>
      <c r="E8296" s="7">
        <v>385</v>
      </c>
      <c r="F8296" s="7">
        <v>0</v>
      </c>
      <c r="G8296" s="7">
        <v>0</v>
      </c>
      <c r="H8296" s="7">
        <v>0</v>
      </c>
      <c r="I8296" s="7">
        <v>385</v>
      </c>
      <c r="J8296" s="7">
        <v>0</v>
      </c>
      <c r="K8296" s="7">
        <v>385</v>
      </c>
      <c r="L8296" s="181">
        <v>1</v>
      </c>
      <c r="M8296" s="16">
        <v>0</v>
      </c>
      <c r="N8296" s="13">
        <v>46273</v>
      </c>
    </row>
    <row r="8297" spans="1:14" x14ac:dyDescent="0.15">
      <c r="A8297" s="180" t="s">
        <v>512</v>
      </c>
      <c r="B8297" s="181">
        <v>10427</v>
      </c>
      <c r="C8297" s="180" t="s">
        <v>12</v>
      </c>
      <c r="D8297" s="181">
        <v>1</v>
      </c>
      <c r="E8297" s="7">
        <v>389</v>
      </c>
      <c r="F8297" s="7">
        <v>0</v>
      </c>
      <c r="G8297" s="7">
        <v>0</v>
      </c>
      <c r="H8297" s="7">
        <v>0</v>
      </c>
      <c r="I8297" s="7">
        <v>389</v>
      </c>
      <c r="J8297" s="7">
        <v>0</v>
      </c>
      <c r="K8297" s="7">
        <v>389</v>
      </c>
      <c r="L8297" s="181">
        <v>1</v>
      </c>
      <c r="M8297" s="16">
        <v>0</v>
      </c>
      <c r="N8297" s="13">
        <v>46273</v>
      </c>
    </row>
    <row r="8298" spans="1:14" x14ac:dyDescent="0.15">
      <c r="A8298" s="180" t="s">
        <v>563</v>
      </c>
      <c r="B8298" s="181">
        <v>10432</v>
      </c>
      <c r="C8298" s="180" t="s">
        <v>13</v>
      </c>
      <c r="D8298" s="181">
        <v>1</v>
      </c>
      <c r="E8298" s="7">
        <v>315</v>
      </c>
      <c r="F8298" s="7">
        <v>0</v>
      </c>
      <c r="G8298" s="7">
        <v>0</v>
      </c>
      <c r="H8298" s="7">
        <v>0</v>
      </c>
      <c r="I8298" s="7">
        <v>315</v>
      </c>
      <c r="J8298" s="7">
        <v>0</v>
      </c>
      <c r="K8298" s="7">
        <v>315</v>
      </c>
      <c r="L8298" s="181">
        <v>1</v>
      </c>
      <c r="M8298" s="16">
        <v>0</v>
      </c>
      <c r="N8298" s="13">
        <v>46273</v>
      </c>
    </row>
    <row r="8299" spans="1:14" x14ac:dyDescent="0.15">
      <c r="A8299" s="180" t="s">
        <v>1032</v>
      </c>
      <c r="B8299" s="181">
        <v>10423</v>
      </c>
      <c r="C8299" s="180" t="s">
        <v>79</v>
      </c>
      <c r="D8299" s="181">
        <v>1</v>
      </c>
      <c r="E8299" s="7">
        <v>280</v>
      </c>
      <c r="F8299" s="7">
        <v>0</v>
      </c>
      <c r="G8299" s="7">
        <v>0</v>
      </c>
      <c r="H8299" s="7">
        <v>56</v>
      </c>
      <c r="I8299" s="7">
        <v>224</v>
      </c>
      <c r="J8299" s="7">
        <v>0</v>
      </c>
      <c r="K8299" s="7">
        <v>224</v>
      </c>
      <c r="L8299" s="181">
        <v>1</v>
      </c>
      <c r="M8299" s="16">
        <v>0</v>
      </c>
      <c r="N8299" s="13">
        <v>46273</v>
      </c>
    </row>
    <row r="8300" spans="1:14" x14ac:dyDescent="0.15">
      <c r="A8300" s="180" t="s">
        <v>565</v>
      </c>
      <c r="B8300" s="181">
        <v>10403</v>
      </c>
      <c r="C8300" s="180" t="s">
        <v>35</v>
      </c>
      <c r="D8300" s="181">
        <v>1</v>
      </c>
      <c r="E8300" s="7">
        <v>345</v>
      </c>
      <c r="F8300" s="7">
        <v>0</v>
      </c>
      <c r="G8300" s="7">
        <v>0</v>
      </c>
      <c r="H8300" s="7">
        <v>0</v>
      </c>
      <c r="I8300" s="7">
        <v>345</v>
      </c>
      <c r="J8300" s="7">
        <v>0</v>
      </c>
      <c r="K8300" s="7">
        <v>345</v>
      </c>
      <c r="L8300" s="181">
        <v>1</v>
      </c>
      <c r="M8300" s="16">
        <v>0</v>
      </c>
      <c r="N8300" s="13">
        <v>46273</v>
      </c>
    </row>
    <row r="8301" spans="1:14" x14ac:dyDescent="0.15">
      <c r="A8301" s="180" t="s">
        <v>463</v>
      </c>
      <c r="B8301" s="181">
        <v>10242</v>
      </c>
      <c r="C8301" s="180" t="s">
        <v>399</v>
      </c>
      <c r="D8301" s="181">
        <v>1</v>
      </c>
      <c r="E8301" s="7">
        <v>0</v>
      </c>
      <c r="F8301" s="7">
        <v>0</v>
      </c>
      <c r="G8301" s="7">
        <v>0</v>
      </c>
      <c r="H8301" s="7">
        <v>0</v>
      </c>
      <c r="I8301" s="7">
        <v>0</v>
      </c>
      <c r="J8301" s="7">
        <v>0</v>
      </c>
      <c r="K8301" s="7">
        <v>0</v>
      </c>
      <c r="L8301" s="181">
        <v>0</v>
      </c>
      <c r="M8301" s="16">
        <v>0</v>
      </c>
      <c r="N8301" s="13">
        <v>46273</v>
      </c>
    </row>
    <row r="8302" spans="1:14" x14ac:dyDescent="0.15">
      <c r="A8302" s="180" t="s">
        <v>473</v>
      </c>
      <c r="B8302" s="181">
        <v>10528</v>
      </c>
      <c r="C8302" s="180" t="s">
        <v>399</v>
      </c>
      <c r="D8302" s="181">
        <v>1</v>
      </c>
      <c r="E8302" s="7">
        <v>0</v>
      </c>
      <c r="F8302" s="7">
        <v>0</v>
      </c>
      <c r="G8302" s="7">
        <v>0</v>
      </c>
      <c r="H8302" s="7">
        <v>0</v>
      </c>
      <c r="I8302" s="7">
        <v>0</v>
      </c>
      <c r="J8302" s="7">
        <v>0</v>
      </c>
      <c r="K8302" s="7">
        <v>0</v>
      </c>
      <c r="L8302" s="181">
        <v>0</v>
      </c>
      <c r="M8302" s="16">
        <v>0</v>
      </c>
      <c r="N8302" s="13">
        <v>46273</v>
      </c>
    </row>
    <row r="8303" spans="1:14" x14ac:dyDescent="0.15">
      <c r="A8303" s="180" t="s">
        <v>464</v>
      </c>
      <c r="B8303" s="181">
        <v>10281</v>
      </c>
      <c r="C8303" s="180" t="s">
        <v>399</v>
      </c>
      <c r="D8303" s="181">
        <v>1</v>
      </c>
      <c r="E8303" s="7">
        <v>0</v>
      </c>
      <c r="F8303" s="7">
        <v>0</v>
      </c>
      <c r="G8303" s="7">
        <v>0</v>
      </c>
      <c r="H8303" s="7">
        <v>0</v>
      </c>
      <c r="I8303" s="7">
        <v>0</v>
      </c>
      <c r="J8303" s="7">
        <v>0</v>
      </c>
      <c r="K8303" s="7">
        <v>0</v>
      </c>
      <c r="L8303" s="181">
        <v>0</v>
      </c>
      <c r="M8303" s="16">
        <v>0</v>
      </c>
      <c r="N8303" s="13">
        <v>46273</v>
      </c>
    </row>
    <row r="8304" spans="1:14" x14ac:dyDescent="0.15">
      <c r="A8304" s="180" t="s">
        <v>903</v>
      </c>
      <c r="B8304" s="181">
        <v>10499</v>
      </c>
      <c r="C8304" s="180" t="s">
        <v>399</v>
      </c>
      <c r="D8304" s="181">
        <v>1</v>
      </c>
      <c r="E8304" s="7">
        <v>0</v>
      </c>
      <c r="F8304" s="7">
        <v>0</v>
      </c>
      <c r="G8304" s="7">
        <v>0</v>
      </c>
      <c r="H8304" s="7">
        <v>0</v>
      </c>
      <c r="I8304" s="7">
        <v>0</v>
      </c>
      <c r="J8304" s="7">
        <v>0</v>
      </c>
      <c r="K8304" s="7">
        <v>0</v>
      </c>
      <c r="L8304" s="181">
        <v>0</v>
      </c>
      <c r="M8304" s="16">
        <v>0</v>
      </c>
      <c r="N8304" s="13">
        <v>46273</v>
      </c>
    </row>
    <row r="8305" spans="1:14" x14ac:dyDescent="0.15">
      <c r="A8305" s="180" t="s">
        <v>105</v>
      </c>
      <c r="B8305" s="181">
        <v>10875</v>
      </c>
      <c r="C8305" s="180" t="s">
        <v>948</v>
      </c>
      <c r="D8305" s="181">
        <v>1</v>
      </c>
      <c r="E8305" s="7">
        <v>289</v>
      </c>
      <c r="F8305" s="7">
        <v>0</v>
      </c>
      <c r="G8305" s="7">
        <v>0</v>
      </c>
      <c r="H8305" s="7">
        <v>0</v>
      </c>
      <c r="I8305" s="7">
        <v>289</v>
      </c>
      <c r="J8305" s="7">
        <v>0</v>
      </c>
      <c r="K8305" s="7">
        <v>289</v>
      </c>
      <c r="L8305" s="181">
        <v>1</v>
      </c>
      <c r="M8305" s="16">
        <v>0</v>
      </c>
      <c r="N8305" s="13">
        <v>46273</v>
      </c>
    </row>
    <row r="8306" spans="1:14" x14ac:dyDescent="0.15">
      <c r="A8306" s="180" t="s">
        <v>429</v>
      </c>
      <c r="B8306" s="181">
        <v>10495</v>
      </c>
      <c r="C8306" s="180" t="s">
        <v>399</v>
      </c>
      <c r="D8306" s="181">
        <v>1</v>
      </c>
      <c r="E8306" s="7">
        <v>0</v>
      </c>
      <c r="F8306" s="7">
        <v>0</v>
      </c>
      <c r="G8306" s="7">
        <v>0</v>
      </c>
      <c r="H8306" s="7">
        <v>0</v>
      </c>
      <c r="I8306" s="7">
        <v>0</v>
      </c>
      <c r="J8306" s="7">
        <v>0</v>
      </c>
      <c r="K8306" s="7">
        <v>0</v>
      </c>
      <c r="L8306" s="181">
        <v>0</v>
      </c>
      <c r="M8306" s="16">
        <v>0</v>
      </c>
      <c r="N8306" s="13">
        <v>46273</v>
      </c>
    </row>
  </sheetData>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54B19-549F-384D-9B22-99BCF18313FE}">
  <dimension ref="A1:U86"/>
  <sheetViews>
    <sheetView workbookViewId="0">
      <pane ySplit="1" topLeftCell="A51" activePane="bottomLeft" state="frozen"/>
      <selection pane="bottomLeft" activeCell="J73" sqref="J73"/>
    </sheetView>
  </sheetViews>
  <sheetFormatPr baseColWidth="10" defaultRowHeight="13" x14ac:dyDescent="0.15"/>
  <cols>
    <col min="1" max="1" width="10.83203125" style="2"/>
    <col min="10" max="10" width="10.83203125" style="2"/>
  </cols>
  <sheetData>
    <row r="1" spans="1:20" s="177" customFormat="1" ht="28" x14ac:dyDescent="0.15">
      <c r="A1" s="178" t="s">
        <v>96</v>
      </c>
      <c r="B1" s="178" t="s">
        <v>343</v>
      </c>
      <c r="C1" s="178" t="s">
        <v>340</v>
      </c>
      <c r="D1" s="178" t="s">
        <v>1000</v>
      </c>
      <c r="E1" s="178" t="s">
        <v>1001</v>
      </c>
      <c r="F1" s="178" t="s">
        <v>1004</v>
      </c>
      <c r="G1" s="178" t="s">
        <v>1002</v>
      </c>
      <c r="H1" s="178" t="s">
        <v>74</v>
      </c>
      <c r="I1" s="179" t="s">
        <v>1005</v>
      </c>
      <c r="J1"/>
      <c r="K1" s="178" t="s">
        <v>96</v>
      </c>
      <c r="L1" s="178" t="s">
        <v>343</v>
      </c>
      <c r="M1" s="178" t="s">
        <v>340</v>
      </c>
      <c r="N1" s="178" t="s">
        <v>1000</v>
      </c>
      <c r="O1" s="178" t="s">
        <v>1001</v>
      </c>
      <c r="P1" s="178" t="s">
        <v>1004</v>
      </c>
      <c r="Q1" s="178" t="s">
        <v>1002</v>
      </c>
      <c r="R1" s="178" t="s">
        <v>74</v>
      </c>
      <c r="T1" s="177" t="s">
        <v>1003</v>
      </c>
    </row>
    <row r="2" spans="1:20" x14ac:dyDescent="0.15">
      <c r="A2" s="176"/>
    </row>
    <row r="3" spans="1:20" x14ac:dyDescent="0.15">
      <c r="A3" s="176"/>
    </row>
    <row r="4" spans="1:20" x14ac:dyDescent="0.15">
      <c r="A4" s="176">
        <v>46198</v>
      </c>
      <c r="B4" s="7">
        <f>SUMIFS('PMT TYPE'!$F:$F,'PMT TYPE'!$A:$A,'PMTT SUM'!B$1,'PMT TYPE'!$G:$G,'PMTT SUM'!$A4)</f>
        <v>0</v>
      </c>
      <c r="C4" s="7">
        <f>SUMIFS('PMT TYPE'!$F:$F,'PMT TYPE'!$A:$A,'PMTT SUM'!C$1,'PMT TYPE'!$G:$G,'PMTT SUM'!$A4)</f>
        <v>0</v>
      </c>
      <c r="D4" s="7">
        <f>SUMIFS('PMT TYPE'!$F:$F,'PMT TYPE'!$A:$A,'PMTT SUM'!D$1,'PMT TYPE'!$G:$G,'PMTT SUM'!$A4)</f>
        <v>0</v>
      </c>
      <c r="E4" s="7">
        <f>SUMIFS('PMT TYPE'!$F:$F,'PMT TYPE'!$A:$A,'PMTT SUM'!E$1,'PMT TYPE'!$G:$G,'PMTT SUM'!$A4)</f>
        <v>0</v>
      </c>
      <c r="F4" s="7">
        <f>SUMIFS('PMT TYPE'!$F:$F,'PMT TYPE'!$A:$A,'PMTT SUM'!F$1,'PMT TYPE'!$G:$G,'PMTT SUM'!$A4)</f>
        <v>0</v>
      </c>
      <c r="G4" s="7">
        <f>SUMIFS('PMT TYPE'!$F:$F,'PMT TYPE'!$A:$A,'PMTT SUM'!G$1,'PMT TYPE'!$G:$G,'PMTT SUM'!$A4)</f>
        <v>0</v>
      </c>
      <c r="H4" s="7">
        <f t="shared" ref="H4:H29" si="0">SUM(B4:G4)</f>
        <v>0</v>
      </c>
      <c r="I4" s="7">
        <f>SUMIFS(SUM_NET,SUM_PER,"&gt;="&amp;'PMTT SUM'!A4,SUM_PER,"&lt;"&amp;'PMTT SUM'!A5)</f>
        <v>12559</v>
      </c>
    </row>
    <row r="5" spans="1:20" x14ac:dyDescent="0.15">
      <c r="A5" s="176">
        <v>46199</v>
      </c>
      <c r="B5" s="7">
        <f>SUMIFS('PMT TYPE'!$F:$F,'PMT TYPE'!$A:$A,'PMTT SUM'!B$1,'PMT TYPE'!$G:$G,'PMTT SUM'!$A5)</f>
        <v>0</v>
      </c>
      <c r="C5" s="7">
        <f>SUMIFS('PMT TYPE'!$F:$F,'PMT TYPE'!$A:$A,'PMTT SUM'!C$1,'PMT TYPE'!$G:$G,'PMTT SUM'!$A5)</f>
        <v>0</v>
      </c>
      <c r="D5" s="7">
        <f>SUMIFS('PMT TYPE'!$F:$F,'PMT TYPE'!$A:$A,'PMTT SUM'!D$1,'PMT TYPE'!$G:$G,'PMTT SUM'!$A5)</f>
        <v>0</v>
      </c>
      <c r="E5" s="7">
        <f>SUMIFS('PMT TYPE'!$F:$F,'PMT TYPE'!$A:$A,'PMTT SUM'!E$1,'PMT TYPE'!$G:$G,'PMTT SUM'!$A5)</f>
        <v>0</v>
      </c>
      <c r="F5" s="7">
        <f>SUMIFS('PMT TYPE'!$F:$F,'PMT TYPE'!$A:$A,'PMTT SUM'!F$1,'PMT TYPE'!$G:$G,'PMTT SUM'!$A5)</f>
        <v>0</v>
      </c>
      <c r="G5" s="7">
        <f>SUMIFS('PMT TYPE'!$F:$F,'PMT TYPE'!$A:$A,'PMTT SUM'!G$1,'PMT TYPE'!$G:$G,'PMTT SUM'!$A5)</f>
        <v>0</v>
      </c>
      <c r="H5" s="7">
        <f t="shared" si="0"/>
        <v>0</v>
      </c>
      <c r="I5" s="7">
        <f>SUMIFS(SUM_NET,SUM_PER,"&gt;="&amp;'PMTT SUM'!A5,SUM_PER,"&lt;"&amp;'PMTT SUM'!A6)</f>
        <v>10143</v>
      </c>
    </row>
    <row r="6" spans="1:20" x14ac:dyDescent="0.15">
      <c r="A6" s="176">
        <v>46200</v>
      </c>
      <c r="B6" s="7">
        <f>SUMIFS('PMT TYPE'!$F:$F,'PMT TYPE'!$A:$A,'PMTT SUM'!B$1,'PMT TYPE'!$G:$G,'PMTT SUM'!$A6)</f>
        <v>0</v>
      </c>
      <c r="C6" s="7">
        <f>SUMIFS('PMT TYPE'!$F:$F,'PMT TYPE'!$A:$A,'PMTT SUM'!C$1,'PMT TYPE'!$G:$G,'PMTT SUM'!$A6)</f>
        <v>0</v>
      </c>
      <c r="D6" s="7">
        <f>SUMIFS('PMT TYPE'!$F:$F,'PMT TYPE'!$A:$A,'PMTT SUM'!D$1,'PMT TYPE'!$G:$G,'PMTT SUM'!$A6)</f>
        <v>0</v>
      </c>
      <c r="E6" s="7">
        <f>SUMIFS('PMT TYPE'!$F:$F,'PMT TYPE'!$A:$A,'PMTT SUM'!E$1,'PMT TYPE'!$G:$G,'PMTT SUM'!$A6)</f>
        <v>0</v>
      </c>
      <c r="F6" s="7">
        <f>SUMIFS('PMT TYPE'!$F:$F,'PMT TYPE'!$A:$A,'PMTT SUM'!F$1,'PMT TYPE'!$G:$G,'PMTT SUM'!$A6)</f>
        <v>0</v>
      </c>
      <c r="G6" s="7">
        <f>SUMIFS('PMT TYPE'!$F:$F,'PMT TYPE'!$A:$A,'PMTT SUM'!G$1,'PMT TYPE'!$G:$G,'PMTT SUM'!$A6)</f>
        <v>0</v>
      </c>
      <c r="H6" s="7">
        <f t="shared" si="0"/>
        <v>0</v>
      </c>
      <c r="I6" s="7">
        <f>SUMIFS(SUM_NET,SUM_PER,"&gt;="&amp;'PMTT SUM'!A6,SUM_PER,"&lt;"&amp;'PMTT SUM'!A7)</f>
        <v>13752</v>
      </c>
    </row>
    <row r="7" spans="1:20" x14ac:dyDescent="0.15">
      <c r="A7" s="176">
        <v>46201</v>
      </c>
      <c r="B7" s="7">
        <f>SUMIFS('PMT TYPE'!$F:$F,'PMT TYPE'!$A:$A,'PMTT SUM'!B$1,'PMT TYPE'!$G:$G,'PMTT SUM'!$A7)</f>
        <v>0</v>
      </c>
      <c r="C7" s="7">
        <f>SUMIFS('PMT TYPE'!$F:$F,'PMT TYPE'!$A:$A,'PMTT SUM'!C$1,'PMT TYPE'!$G:$G,'PMTT SUM'!$A7)</f>
        <v>0</v>
      </c>
      <c r="D7" s="7">
        <f>SUMIFS('PMT TYPE'!$F:$F,'PMT TYPE'!$A:$A,'PMTT SUM'!D$1,'PMT TYPE'!$G:$G,'PMTT SUM'!$A7)</f>
        <v>0</v>
      </c>
      <c r="E7" s="7">
        <f>SUMIFS('PMT TYPE'!$F:$F,'PMT TYPE'!$A:$A,'PMTT SUM'!E$1,'PMT TYPE'!$G:$G,'PMTT SUM'!$A7)</f>
        <v>0</v>
      </c>
      <c r="F7" s="7">
        <f>SUMIFS('PMT TYPE'!$F:$F,'PMT TYPE'!$A:$A,'PMTT SUM'!F$1,'PMT TYPE'!$G:$G,'PMTT SUM'!$A7)</f>
        <v>0</v>
      </c>
      <c r="G7" s="7">
        <f>SUMIFS('PMT TYPE'!$F:$F,'PMT TYPE'!$A:$A,'PMTT SUM'!G$1,'PMT TYPE'!$G:$G,'PMTT SUM'!$A7)</f>
        <v>0</v>
      </c>
      <c r="H7" s="7">
        <f t="shared" si="0"/>
        <v>0</v>
      </c>
      <c r="I7" s="7">
        <f>SUMIFS(SUM_NET,SUM_PER,"&gt;="&amp;'PMTT SUM'!A7,SUM_PER,"&lt;"&amp;'PMTT SUM'!A8)</f>
        <v>11157.000000000002</v>
      </c>
    </row>
    <row r="8" spans="1:20" x14ac:dyDescent="0.15">
      <c r="A8" s="176">
        <v>46202</v>
      </c>
      <c r="B8" s="7">
        <f>SUMIFS('PMT TYPE'!$F:$F,'PMT TYPE'!$A:$A,'PMTT SUM'!B$1,'PMT TYPE'!$G:$G,'PMTT SUM'!$A8)</f>
        <v>0</v>
      </c>
      <c r="C8" s="7">
        <f>SUMIFS('PMT TYPE'!$F:$F,'PMT TYPE'!$A:$A,'PMTT SUM'!C$1,'PMT TYPE'!$G:$G,'PMTT SUM'!$A8)</f>
        <v>0</v>
      </c>
      <c r="D8" s="7">
        <f>SUMIFS('PMT TYPE'!$F:$F,'PMT TYPE'!$A:$A,'PMTT SUM'!D$1,'PMT TYPE'!$G:$G,'PMTT SUM'!$A8)</f>
        <v>0</v>
      </c>
      <c r="E8" s="7">
        <f>SUMIFS('PMT TYPE'!$F:$F,'PMT TYPE'!$A:$A,'PMTT SUM'!E$1,'PMT TYPE'!$G:$G,'PMTT SUM'!$A8)</f>
        <v>0</v>
      </c>
      <c r="F8" s="7">
        <f>SUMIFS('PMT TYPE'!$F:$F,'PMT TYPE'!$A:$A,'PMTT SUM'!F$1,'PMT TYPE'!$G:$G,'PMTT SUM'!$A8)</f>
        <v>0</v>
      </c>
      <c r="G8" s="7">
        <f>SUMIFS('PMT TYPE'!$F:$F,'PMT TYPE'!$A:$A,'PMTT SUM'!G$1,'PMT TYPE'!$G:$G,'PMTT SUM'!$A8)</f>
        <v>0</v>
      </c>
      <c r="H8" s="7">
        <f t="shared" si="0"/>
        <v>0</v>
      </c>
      <c r="I8" s="7">
        <f>SUMIFS(SUM_NET,SUM_PER,"&gt;="&amp;'PMTT SUM'!A8,SUM_PER,"&lt;"&amp;'PMTT SUM'!A9)</f>
        <v>10386</v>
      </c>
    </row>
    <row r="9" spans="1:20" x14ac:dyDescent="0.15">
      <c r="A9" s="176">
        <v>46203</v>
      </c>
      <c r="B9" s="7">
        <f>SUMIFS('PMT TYPE'!$F:$F,'PMT TYPE'!$A:$A,'PMTT SUM'!B$1,'PMT TYPE'!$G:$G,'PMTT SUM'!$A9)</f>
        <v>0</v>
      </c>
      <c r="C9" s="7">
        <f>SUMIFS('PMT TYPE'!$F:$F,'PMT TYPE'!$A:$A,'PMTT SUM'!C$1,'PMT TYPE'!$G:$G,'PMTT SUM'!$A9)</f>
        <v>0</v>
      </c>
      <c r="D9" s="7">
        <f>SUMIFS('PMT TYPE'!$F:$F,'PMT TYPE'!$A:$A,'PMTT SUM'!D$1,'PMT TYPE'!$G:$G,'PMTT SUM'!$A9)</f>
        <v>0</v>
      </c>
      <c r="E9" s="7">
        <f>SUMIFS('PMT TYPE'!$F:$F,'PMT TYPE'!$A:$A,'PMTT SUM'!E$1,'PMT TYPE'!$G:$G,'PMTT SUM'!$A9)</f>
        <v>0</v>
      </c>
      <c r="F9" s="7">
        <f>SUMIFS('PMT TYPE'!$F:$F,'PMT TYPE'!$A:$A,'PMTT SUM'!F$1,'PMT TYPE'!$G:$G,'PMTT SUM'!$A9)</f>
        <v>0</v>
      </c>
      <c r="G9" s="7">
        <f>SUMIFS('PMT TYPE'!$F:$F,'PMT TYPE'!$A:$A,'PMTT SUM'!G$1,'PMT TYPE'!$G:$G,'PMTT SUM'!$A9)</f>
        <v>0</v>
      </c>
      <c r="H9" s="7">
        <f t="shared" si="0"/>
        <v>0</v>
      </c>
      <c r="I9" s="7">
        <f>SUMIFS(SUM_NET,SUM_PER,"&gt;="&amp;'PMTT SUM'!A9,SUM_PER,"&lt;"&amp;'PMTT SUM'!A10)</f>
        <v>9556</v>
      </c>
    </row>
    <row r="10" spans="1:20" x14ac:dyDescent="0.15">
      <c r="A10" s="176">
        <v>46204</v>
      </c>
      <c r="B10" s="7">
        <f>SUMIFS('PMT TYPE'!$F:$F,'PMT TYPE'!$A:$A,'PMTT SUM'!B$1,'PMT TYPE'!$G:$G,'PMTT SUM'!$A10)</f>
        <v>3302</v>
      </c>
      <c r="C10" s="7">
        <f>SUMIFS('PMT TYPE'!$F:$F,'PMT TYPE'!$A:$A,'PMTT SUM'!C$1,'PMT TYPE'!$G:$G,'PMTT SUM'!$A10)</f>
        <v>4152</v>
      </c>
      <c r="D10" s="7">
        <f>SUMIFS('PMT TYPE'!$F:$F,'PMT TYPE'!$A:$A,'PMTT SUM'!D$1,'PMT TYPE'!$G:$G,'PMTT SUM'!$A10)</f>
        <v>629</v>
      </c>
      <c r="E10" s="7">
        <f>SUMIFS('PMT TYPE'!$F:$F,'PMT TYPE'!$A:$A,'PMTT SUM'!E$1,'PMT TYPE'!$G:$G,'PMTT SUM'!$A10)</f>
        <v>4692</v>
      </c>
      <c r="F10" s="7">
        <f>SUMIFS('PMT TYPE'!$F:$F,'PMT TYPE'!$A:$A,'PMTT SUM'!F$1,'PMT TYPE'!$G:$G,'PMTT SUM'!$A10)</f>
        <v>550</v>
      </c>
      <c r="G10" s="7">
        <f>SUMIFS('PMT TYPE'!$F:$F,'PMT TYPE'!$A:$A,'PMTT SUM'!G$1,'PMT TYPE'!$G:$G,'PMTT SUM'!$A10)</f>
        <v>0</v>
      </c>
      <c r="H10" s="7">
        <f t="shared" si="0"/>
        <v>13325</v>
      </c>
      <c r="I10" s="7">
        <f>SUMIFS(SUM_NET,SUM_PER,"&gt;="&amp;'PMTT SUM'!A10,SUM_PER,"&lt;"&amp;'PMTT SUM'!A11)</f>
        <v>13325.000000000002</v>
      </c>
    </row>
    <row r="11" spans="1:20" x14ac:dyDescent="0.15">
      <c r="A11" s="176">
        <v>46205</v>
      </c>
      <c r="B11" s="7">
        <f>SUMIFS('PMT TYPE'!$F:$F,'PMT TYPE'!$A:$A,'PMTT SUM'!B$1,'PMT TYPE'!$G:$G,'PMTT SUM'!$A11)</f>
        <v>5505</v>
      </c>
      <c r="C11" s="7">
        <f>SUMIFS('PMT TYPE'!$F:$F,'PMT TYPE'!$A:$A,'PMTT SUM'!C$1,'PMT TYPE'!$G:$G,'PMTT SUM'!$A11)</f>
        <v>3159</v>
      </c>
      <c r="D11" s="7">
        <f>SUMIFS('PMT TYPE'!$F:$F,'PMT TYPE'!$A:$A,'PMTT SUM'!D$1,'PMT TYPE'!$G:$G,'PMTT SUM'!$A11)</f>
        <v>0</v>
      </c>
      <c r="E11" s="7">
        <f>SUMIFS('PMT TYPE'!$F:$F,'PMT TYPE'!$A:$A,'PMTT SUM'!E$1,'PMT TYPE'!$G:$G,'PMTT SUM'!$A11)</f>
        <v>726</v>
      </c>
      <c r="F11" s="7">
        <f>SUMIFS('PMT TYPE'!$F:$F,'PMT TYPE'!$A:$A,'PMTT SUM'!F$1,'PMT TYPE'!$G:$G,'PMTT SUM'!$A11)</f>
        <v>0</v>
      </c>
      <c r="G11" s="7">
        <f>SUMIFS('PMT TYPE'!$F:$F,'PMT TYPE'!$A:$A,'PMTT SUM'!G$1,'PMT TYPE'!$G:$G,'PMTT SUM'!$A11)</f>
        <v>0</v>
      </c>
      <c r="H11" s="7">
        <f t="shared" si="0"/>
        <v>9390</v>
      </c>
      <c r="I11" s="7">
        <f>SUMIFS(SUM_NET,SUM_PER,"&gt;="&amp;'PMTT SUM'!A11,SUM_PER,"&lt;"&amp;'PMTT SUM'!A12)</f>
        <v>9390</v>
      </c>
    </row>
    <row r="12" spans="1:20" x14ac:dyDescent="0.15">
      <c r="A12" s="176">
        <v>46206</v>
      </c>
      <c r="B12" s="7">
        <f>SUMIFS('PMT TYPE'!$F:$F,'PMT TYPE'!$A:$A,'PMTT SUM'!B$1,'PMT TYPE'!$G:$G,'PMTT SUM'!$A12)</f>
        <v>8734</v>
      </c>
      <c r="C12" s="7">
        <f>SUMIFS('PMT TYPE'!$F:$F,'PMT TYPE'!$A:$A,'PMTT SUM'!C$1,'PMT TYPE'!$G:$G,'PMTT SUM'!$A12)</f>
        <v>1529</v>
      </c>
      <c r="D12" s="7">
        <f>SUMIFS('PMT TYPE'!$F:$F,'PMT TYPE'!$A:$A,'PMTT SUM'!D$1,'PMT TYPE'!$G:$G,'PMTT SUM'!$A12)</f>
        <v>330</v>
      </c>
      <c r="E12" s="7">
        <f>SUMIFS('PMT TYPE'!$F:$F,'PMT TYPE'!$A:$A,'PMTT SUM'!E$1,'PMT TYPE'!$G:$G,'PMTT SUM'!$A12)</f>
        <v>2525</v>
      </c>
      <c r="F12" s="7">
        <f>SUMIFS('PMT TYPE'!$F:$F,'PMT TYPE'!$A:$A,'PMTT SUM'!F$1,'PMT TYPE'!$G:$G,'PMTT SUM'!$A12)</f>
        <v>0</v>
      </c>
      <c r="G12" s="7">
        <f>SUMIFS('PMT TYPE'!$F:$F,'PMT TYPE'!$A:$A,'PMTT SUM'!G$1,'PMT TYPE'!$G:$G,'PMTT SUM'!$A12)</f>
        <v>0</v>
      </c>
      <c r="H12" s="7">
        <f t="shared" si="0"/>
        <v>13118</v>
      </c>
      <c r="I12" s="7">
        <f>SUMIFS(SUM_NET,SUM_PER,"&gt;="&amp;'PMTT SUM'!A12,SUM_PER,"&lt;"&amp;'PMTT SUM'!A13)</f>
        <v>13118</v>
      </c>
    </row>
    <row r="13" spans="1:20" x14ac:dyDescent="0.15">
      <c r="A13" s="176">
        <v>46207</v>
      </c>
      <c r="B13" s="7">
        <f>SUMIFS('PMT TYPE'!$F:$F,'PMT TYPE'!$A:$A,'PMTT SUM'!B$1,'PMT TYPE'!$G:$G,'PMTT SUM'!$A13)</f>
        <v>14956</v>
      </c>
      <c r="C13" s="7">
        <f>SUMIFS('PMT TYPE'!$F:$F,'PMT TYPE'!$A:$A,'PMTT SUM'!C$1,'PMT TYPE'!$G:$G,'PMTT SUM'!$A13)</f>
        <v>4472</v>
      </c>
      <c r="D13" s="7">
        <f>SUMIFS('PMT TYPE'!$F:$F,'PMT TYPE'!$A:$A,'PMTT SUM'!D$1,'PMT TYPE'!$G:$G,'PMTT SUM'!$A13)</f>
        <v>0</v>
      </c>
      <c r="E13" s="7">
        <f>SUMIFS('PMT TYPE'!$F:$F,'PMT TYPE'!$A:$A,'PMTT SUM'!E$1,'PMT TYPE'!$G:$G,'PMTT SUM'!$A13)</f>
        <v>1374</v>
      </c>
      <c r="F13" s="7">
        <f>SUMIFS('PMT TYPE'!$F:$F,'PMT TYPE'!$A:$A,'PMTT SUM'!F$1,'PMT TYPE'!$G:$G,'PMTT SUM'!$A13)</f>
        <v>0</v>
      </c>
      <c r="G13" s="7">
        <f>SUMIFS('PMT TYPE'!$F:$F,'PMT TYPE'!$A:$A,'PMTT SUM'!G$1,'PMT TYPE'!$G:$G,'PMTT SUM'!$A13)</f>
        <v>1516</v>
      </c>
      <c r="H13" s="7">
        <f t="shared" si="0"/>
        <v>22318</v>
      </c>
      <c r="I13" s="7">
        <f>SUMIFS(SUM_NET,SUM_PER,"&gt;="&amp;'PMTT SUM'!A13,SUM_PER,"&lt;"&amp;'PMTT SUM'!A14)</f>
        <v>22318.000000000004</v>
      </c>
    </row>
    <row r="14" spans="1:20" x14ac:dyDescent="0.15">
      <c r="A14" s="176">
        <v>46208</v>
      </c>
      <c r="B14" s="7">
        <f>SUMIFS('PMT TYPE'!$F:$F,'PMT TYPE'!$A:$A,'PMTT SUM'!B$1,'PMT TYPE'!$G:$G,'PMTT SUM'!$A14)</f>
        <v>2713</v>
      </c>
      <c r="C14" s="7">
        <f>SUMIFS('PMT TYPE'!$F:$F,'PMT TYPE'!$A:$A,'PMTT SUM'!C$1,'PMT TYPE'!$G:$G,'PMTT SUM'!$A14)</f>
        <v>670</v>
      </c>
      <c r="D14" s="7">
        <f>SUMIFS('PMT TYPE'!$F:$F,'PMT TYPE'!$A:$A,'PMTT SUM'!D$1,'PMT TYPE'!$G:$G,'PMTT SUM'!$A14)</f>
        <v>0</v>
      </c>
      <c r="E14" s="7">
        <f>SUMIFS('PMT TYPE'!$F:$F,'PMT TYPE'!$A:$A,'PMTT SUM'!E$1,'PMT TYPE'!$G:$G,'PMTT SUM'!$A14)</f>
        <v>275</v>
      </c>
      <c r="F14" s="7">
        <f>SUMIFS('PMT TYPE'!$F:$F,'PMT TYPE'!$A:$A,'PMTT SUM'!F$1,'PMT TYPE'!$G:$G,'PMTT SUM'!$A14)</f>
        <v>0</v>
      </c>
      <c r="G14" s="7">
        <f>SUMIFS('PMT TYPE'!$F:$F,'PMT TYPE'!$A:$A,'PMTT SUM'!G$1,'PMT TYPE'!$G:$G,'PMTT SUM'!$A14)</f>
        <v>0</v>
      </c>
      <c r="H14" s="7">
        <f t="shared" si="0"/>
        <v>3658</v>
      </c>
      <c r="I14" s="7">
        <f>SUMIFS(SUM_NET,SUM_PER,"&gt;="&amp;'PMTT SUM'!A14,SUM_PER,"&lt;"&amp;'PMTT SUM'!A15)</f>
        <v>3658</v>
      </c>
    </row>
    <row r="15" spans="1:20" x14ac:dyDescent="0.15">
      <c r="A15" s="176">
        <v>46209</v>
      </c>
      <c r="B15" s="7">
        <f>SUMIFS('PMT TYPE'!$F:$F,'PMT TYPE'!$A:$A,'PMTT SUM'!B$1,'PMT TYPE'!$G:$G,'PMTT SUM'!$A15)</f>
        <v>1653</v>
      </c>
      <c r="C15" s="7">
        <f>SUMIFS('PMT TYPE'!$F:$F,'PMT TYPE'!$A:$A,'PMTT SUM'!C$1,'PMT TYPE'!$G:$G,'PMTT SUM'!$A15)</f>
        <v>1865</v>
      </c>
      <c r="D15" s="7">
        <f>SUMIFS('PMT TYPE'!$F:$F,'PMT TYPE'!$A:$A,'PMTT SUM'!D$1,'PMT TYPE'!$G:$G,'PMTT SUM'!$A15)</f>
        <v>580</v>
      </c>
      <c r="E15" s="7">
        <f>SUMIFS('PMT TYPE'!$F:$F,'PMT TYPE'!$A:$A,'PMTT SUM'!E$1,'PMT TYPE'!$G:$G,'PMTT SUM'!$A15)</f>
        <v>225</v>
      </c>
      <c r="F15" s="7">
        <f>SUMIFS('PMT TYPE'!$F:$F,'PMT TYPE'!$A:$A,'PMTT SUM'!F$1,'PMT TYPE'!$G:$G,'PMTT SUM'!$A15)</f>
        <v>0</v>
      </c>
      <c r="G15" s="7">
        <f>SUMIFS('PMT TYPE'!$F:$F,'PMT TYPE'!$A:$A,'PMTT SUM'!G$1,'PMT TYPE'!$G:$G,'PMTT SUM'!$A15)</f>
        <v>510</v>
      </c>
      <c r="H15" s="7">
        <f t="shared" si="0"/>
        <v>4833</v>
      </c>
      <c r="I15" s="7">
        <f>SUMIFS(SUM_NET,SUM_PER,"&gt;="&amp;'PMTT SUM'!A15,SUM_PER,"&lt;"&amp;'PMTT SUM'!A16)</f>
        <v>4568</v>
      </c>
    </row>
    <row r="16" spans="1:20" x14ac:dyDescent="0.15">
      <c r="A16" s="176">
        <v>46210</v>
      </c>
      <c r="B16" s="7">
        <f>SUMIFS('PMT TYPE'!$F:$F,'PMT TYPE'!$A:$A,'PMTT SUM'!B$1,'PMT TYPE'!$G:$G,'PMTT SUM'!$A16)</f>
        <v>7313</v>
      </c>
      <c r="C16" s="7">
        <f>SUMIFS('PMT TYPE'!$F:$F,'PMT TYPE'!$A:$A,'PMTT SUM'!C$1,'PMT TYPE'!$G:$G,'PMTT SUM'!$A16)</f>
        <v>2128</v>
      </c>
      <c r="D16" s="7">
        <f>SUMIFS('PMT TYPE'!$F:$F,'PMT TYPE'!$A:$A,'PMTT SUM'!D$1,'PMT TYPE'!$G:$G,'PMTT SUM'!$A16)</f>
        <v>665</v>
      </c>
      <c r="E16" s="7">
        <f>SUMIFS('PMT TYPE'!$F:$F,'PMT TYPE'!$A:$A,'PMTT SUM'!E$1,'PMT TYPE'!$G:$G,'PMTT SUM'!$A16)</f>
        <v>605</v>
      </c>
      <c r="F16" s="7">
        <f>SUMIFS('PMT TYPE'!$F:$F,'PMT TYPE'!$A:$A,'PMTT SUM'!F$1,'PMT TYPE'!$G:$G,'PMTT SUM'!$A16)</f>
        <v>0</v>
      </c>
      <c r="G16" s="7">
        <f>SUMIFS('PMT TYPE'!$F:$F,'PMT TYPE'!$A:$A,'PMTT SUM'!G$1,'PMT TYPE'!$G:$G,'PMTT SUM'!$A16)</f>
        <v>0</v>
      </c>
      <c r="H16" s="7">
        <f t="shared" si="0"/>
        <v>10711</v>
      </c>
      <c r="I16" s="7">
        <f>SUMIFS(SUM_NET,SUM_PER,"&gt;="&amp;'PMTT SUM'!A16,SUM_PER,"&lt;"&amp;'PMTT SUM'!A17)</f>
        <v>10711</v>
      </c>
    </row>
    <row r="17" spans="1:9" x14ac:dyDescent="0.15">
      <c r="A17" s="176">
        <v>46211</v>
      </c>
      <c r="B17" s="7">
        <f>SUMIFS('PMT TYPE'!$F:$F,'PMT TYPE'!$A:$A,'PMTT SUM'!B$1,'PMT TYPE'!$G:$G,'PMTT SUM'!$A17)</f>
        <v>4231</v>
      </c>
      <c r="C17" s="7">
        <f>SUMIFS('PMT TYPE'!$F:$F,'PMT TYPE'!$A:$A,'PMTT SUM'!C$1,'PMT TYPE'!$G:$G,'PMTT SUM'!$A17)</f>
        <v>550</v>
      </c>
      <c r="D17" s="7">
        <f>SUMIFS('PMT TYPE'!$F:$F,'PMT TYPE'!$A:$A,'PMTT SUM'!D$1,'PMT TYPE'!$G:$G,'PMTT SUM'!$A17)</f>
        <v>0</v>
      </c>
      <c r="E17" s="7">
        <f>SUMIFS('PMT TYPE'!$F:$F,'PMT TYPE'!$A:$A,'PMTT SUM'!E$1,'PMT TYPE'!$G:$G,'PMTT SUM'!$A17)</f>
        <v>2732</v>
      </c>
      <c r="F17" s="7">
        <f>SUMIFS('PMT TYPE'!$F:$F,'PMT TYPE'!$A:$A,'PMTT SUM'!F$1,'PMT TYPE'!$G:$G,'PMTT SUM'!$A17)</f>
        <v>510</v>
      </c>
      <c r="G17" s="7">
        <f>SUMIFS('PMT TYPE'!$F:$F,'PMT TYPE'!$A:$A,'PMTT SUM'!G$1,'PMT TYPE'!$G:$G,'PMTT SUM'!$A17)</f>
        <v>0</v>
      </c>
      <c r="H17" s="7">
        <f t="shared" si="0"/>
        <v>8023</v>
      </c>
      <c r="I17" s="7">
        <f>SUMIFS(SUM_NET,SUM_PER,"&gt;="&amp;'PMTT SUM'!A17,SUM_PER,"&lt;"&amp;'PMTT SUM'!A18)</f>
        <v>8022.9999999999991</v>
      </c>
    </row>
    <row r="18" spans="1:9" x14ac:dyDescent="0.15">
      <c r="A18" s="176">
        <v>46212</v>
      </c>
      <c r="B18" s="7">
        <f>SUMIFS('PMT TYPE'!$F:$F,'PMT TYPE'!$A:$A,'PMTT SUM'!B$1,'PMT TYPE'!$G:$G,'PMTT SUM'!$A18)</f>
        <v>6731.5</v>
      </c>
      <c r="C18" s="7">
        <f>SUMIFS('PMT TYPE'!$F:$F,'PMT TYPE'!$A:$A,'PMTT SUM'!C$1,'PMT TYPE'!$G:$G,'PMTT SUM'!$A18)</f>
        <v>6205</v>
      </c>
      <c r="D18" s="7">
        <f>SUMIFS('PMT TYPE'!$F:$F,'PMT TYPE'!$A:$A,'PMTT SUM'!D$1,'PMT TYPE'!$G:$G,'PMTT SUM'!$A18)</f>
        <v>3445</v>
      </c>
      <c r="E18" s="7">
        <f>SUMIFS('PMT TYPE'!$F:$F,'PMT TYPE'!$A:$A,'PMTT SUM'!E$1,'PMT TYPE'!$G:$G,'PMTT SUM'!$A18)</f>
        <v>2671</v>
      </c>
      <c r="F18" s="7">
        <f>SUMIFS('PMT TYPE'!$F:$F,'PMT TYPE'!$A:$A,'PMTT SUM'!F$1,'PMT TYPE'!$G:$G,'PMTT SUM'!$A18)</f>
        <v>0</v>
      </c>
      <c r="G18" s="7">
        <f>SUMIFS('PMT TYPE'!$F:$F,'PMT TYPE'!$A:$A,'PMTT SUM'!G$1,'PMT TYPE'!$G:$G,'PMTT SUM'!$A18)</f>
        <v>0</v>
      </c>
      <c r="H18" s="7">
        <f t="shared" si="0"/>
        <v>19052.5</v>
      </c>
      <c r="I18" s="7">
        <f>SUMIFS(SUM_NET,SUM_PER,"&gt;="&amp;'PMTT SUM'!A18,SUM_PER,"&lt;"&amp;'PMTT SUM'!A19)</f>
        <v>19052.5</v>
      </c>
    </row>
    <row r="19" spans="1:9" x14ac:dyDescent="0.15">
      <c r="A19" s="176">
        <v>46213</v>
      </c>
      <c r="B19" s="7">
        <f>SUMIFS('PMT TYPE'!$F:$F,'PMT TYPE'!$A:$A,'PMTT SUM'!B$1,'PMT TYPE'!$G:$G,'PMTT SUM'!$A19)</f>
        <v>5779</v>
      </c>
      <c r="C19" s="7">
        <f>SUMIFS('PMT TYPE'!$F:$F,'PMT TYPE'!$A:$A,'PMTT SUM'!C$1,'PMT TYPE'!$G:$G,'PMTT SUM'!$A19)</f>
        <v>3234</v>
      </c>
      <c r="D19" s="7">
        <f>SUMIFS('PMT TYPE'!$F:$F,'PMT TYPE'!$A:$A,'PMTT SUM'!D$1,'PMT TYPE'!$G:$G,'PMTT SUM'!$A19)</f>
        <v>0</v>
      </c>
      <c r="E19" s="7">
        <f>SUMIFS('PMT TYPE'!$F:$F,'PMT TYPE'!$A:$A,'PMTT SUM'!E$1,'PMT TYPE'!$G:$G,'PMTT SUM'!$A19)</f>
        <v>3310</v>
      </c>
      <c r="F19" s="7">
        <f>SUMIFS('PMT TYPE'!$F:$F,'PMT TYPE'!$A:$A,'PMTT SUM'!F$1,'PMT TYPE'!$G:$G,'PMTT SUM'!$A19)</f>
        <v>0</v>
      </c>
      <c r="G19" s="7">
        <f>SUMIFS('PMT TYPE'!$F:$F,'PMT TYPE'!$A:$A,'PMTT SUM'!G$1,'PMT TYPE'!$G:$G,'PMTT SUM'!$A19)</f>
        <v>0</v>
      </c>
      <c r="H19" s="7">
        <f t="shared" si="0"/>
        <v>12323</v>
      </c>
      <c r="I19" s="7">
        <f>SUMIFS(SUM_NET,SUM_PER,"&gt;="&amp;'PMTT SUM'!A19,SUM_PER,"&lt;"&amp;'PMTT SUM'!A20)</f>
        <v>12323</v>
      </c>
    </row>
    <row r="20" spans="1:9" x14ac:dyDescent="0.15">
      <c r="A20" s="176">
        <v>46214</v>
      </c>
      <c r="B20" s="7">
        <f>SUMIFS('PMT TYPE'!$F:$F,'PMT TYPE'!$A:$A,'PMTT SUM'!B$1,'PMT TYPE'!$G:$G,'PMTT SUM'!$A20)</f>
        <v>5422</v>
      </c>
      <c r="C20" s="7">
        <f>SUMIFS('PMT TYPE'!$F:$F,'PMT TYPE'!$A:$A,'PMTT SUM'!C$1,'PMT TYPE'!$G:$G,'PMTT SUM'!$A20)</f>
        <v>1644</v>
      </c>
      <c r="D20" s="7">
        <f>SUMIFS('PMT TYPE'!$F:$F,'PMT TYPE'!$A:$A,'PMTT SUM'!D$1,'PMT TYPE'!$G:$G,'PMTT SUM'!$A20)</f>
        <v>0</v>
      </c>
      <c r="E20" s="7">
        <f>SUMIFS('PMT TYPE'!$F:$F,'PMT TYPE'!$A:$A,'PMTT SUM'!E$1,'PMT TYPE'!$G:$G,'PMTT SUM'!$A20)</f>
        <v>0</v>
      </c>
      <c r="F20" s="7">
        <f>SUMIFS('PMT TYPE'!$F:$F,'PMT TYPE'!$A:$A,'PMTT SUM'!F$1,'PMT TYPE'!$G:$G,'PMTT SUM'!$A20)</f>
        <v>0</v>
      </c>
      <c r="G20" s="7">
        <f>SUMIFS('PMT TYPE'!$F:$F,'PMT TYPE'!$A:$A,'PMTT SUM'!G$1,'PMT TYPE'!$G:$G,'PMTT SUM'!$A20)</f>
        <v>0</v>
      </c>
      <c r="H20" s="7">
        <f t="shared" si="0"/>
        <v>7066</v>
      </c>
      <c r="I20" s="7">
        <f>SUMIFS(SUM_NET,SUM_PER,"&gt;="&amp;'PMTT SUM'!A20,SUM_PER,"&lt;"&amp;'PMTT SUM'!A21)</f>
        <v>7066</v>
      </c>
    </row>
    <row r="21" spans="1:9" x14ac:dyDescent="0.15">
      <c r="A21" s="176">
        <v>46215</v>
      </c>
      <c r="B21" s="7">
        <f>SUMIFS('PMT TYPE'!$F:$F,'PMT TYPE'!$A:$A,'PMTT SUM'!B$1,'PMT TYPE'!$G:$G,'PMTT SUM'!$A21)</f>
        <v>9465</v>
      </c>
      <c r="C21" s="7">
        <f>SUMIFS('PMT TYPE'!$F:$F,'PMT TYPE'!$A:$A,'PMTT SUM'!C$1,'PMT TYPE'!$G:$G,'PMTT SUM'!$A21)</f>
        <v>0</v>
      </c>
      <c r="D21" s="7">
        <f>SUMIFS('PMT TYPE'!$F:$F,'PMT TYPE'!$A:$A,'PMTT SUM'!D$1,'PMT TYPE'!$G:$G,'PMTT SUM'!$A21)</f>
        <v>0</v>
      </c>
      <c r="E21" s="7">
        <f>SUMIFS('PMT TYPE'!$F:$F,'PMT TYPE'!$A:$A,'PMTT SUM'!E$1,'PMT TYPE'!$G:$G,'PMTT SUM'!$A21)</f>
        <v>540</v>
      </c>
      <c r="F21" s="7">
        <f>SUMIFS('PMT TYPE'!$F:$F,'PMT TYPE'!$A:$A,'PMTT SUM'!F$1,'PMT TYPE'!$G:$G,'PMTT SUM'!$A21)</f>
        <v>0</v>
      </c>
      <c r="G21" s="7">
        <f>SUMIFS('PMT TYPE'!$F:$F,'PMT TYPE'!$A:$A,'PMTT SUM'!G$1,'PMT TYPE'!$G:$G,'PMTT SUM'!$A21)</f>
        <v>0</v>
      </c>
      <c r="H21" s="7">
        <f t="shared" si="0"/>
        <v>10005</v>
      </c>
      <c r="I21" s="7">
        <f>SUMIFS(SUM_NET,SUM_PER,"&gt;="&amp;'PMTT SUM'!A21,SUM_PER,"&lt;"&amp;'PMTT SUM'!A22)</f>
        <v>10005.000000000002</v>
      </c>
    </row>
    <row r="22" spans="1:9" x14ac:dyDescent="0.15">
      <c r="A22" s="176">
        <v>46216</v>
      </c>
      <c r="B22" s="7">
        <f>SUMIFS('PMT TYPE'!$F:$F,'PMT TYPE'!$A:$A,'PMTT SUM'!B$1,'PMT TYPE'!$G:$G,'PMTT SUM'!$A22)</f>
        <v>4415</v>
      </c>
      <c r="C22" s="7">
        <f>SUMIFS('PMT TYPE'!$F:$F,'PMT TYPE'!$A:$A,'PMTT SUM'!C$1,'PMT TYPE'!$G:$G,'PMTT SUM'!$A22)</f>
        <v>4075</v>
      </c>
      <c r="D22" s="7">
        <f>SUMIFS('PMT TYPE'!$F:$F,'PMT TYPE'!$A:$A,'PMTT SUM'!D$1,'PMT TYPE'!$G:$G,'PMTT SUM'!$A22)</f>
        <v>1650</v>
      </c>
      <c r="E22" s="7">
        <f>SUMIFS('PMT TYPE'!$F:$F,'PMT TYPE'!$A:$A,'PMTT SUM'!E$1,'PMT TYPE'!$G:$G,'PMTT SUM'!$A22)</f>
        <v>0</v>
      </c>
      <c r="F22" s="7">
        <f>SUMIFS('PMT TYPE'!$F:$F,'PMT TYPE'!$A:$A,'PMTT SUM'!F$1,'PMT TYPE'!$G:$G,'PMTT SUM'!$A22)</f>
        <v>0</v>
      </c>
      <c r="G22" s="7">
        <f>SUMIFS('PMT TYPE'!$F:$F,'PMT TYPE'!$A:$A,'PMTT SUM'!G$1,'PMT TYPE'!$G:$G,'PMTT SUM'!$A22)</f>
        <v>525</v>
      </c>
      <c r="H22" s="7">
        <f t="shared" si="0"/>
        <v>10665</v>
      </c>
      <c r="I22" s="7">
        <f>SUMIFS(SUM_NET,SUM_PER,"&gt;="&amp;'PMTT SUM'!A22,SUM_PER,"&lt;"&amp;'PMTT SUM'!A23)</f>
        <v>10665.000000000002</v>
      </c>
    </row>
    <row r="23" spans="1:9" x14ac:dyDescent="0.15">
      <c r="A23" s="176">
        <v>46217</v>
      </c>
      <c r="B23" s="7">
        <f>SUMIFS('PMT TYPE'!$F:$F,'PMT TYPE'!$A:$A,'PMTT SUM'!B$1,'PMT TYPE'!$G:$G,'PMTT SUM'!$A23)</f>
        <v>8768</v>
      </c>
      <c r="C23" s="7">
        <f>SUMIFS('PMT TYPE'!$F:$F,'PMT TYPE'!$A:$A,'PMTT SUM'!C$1,'PMT TYPE'!$G:$G,'PMTT SUM'!$A23)</f>
        <v>1731</v>
      </c>
      <c r="D23" s="7">
        <f>SUMIFS('PMT TYPE'!$F:$F,'PMT TYPE'!$A:$A,'PMTT SUM'!D$1,'PMT TYPE'!$G:$G,'PMTT SUM'!$A23)</f>
        <v>0</v>
      </c>
      <c r="E23" s="7">
        <f>SUMIFS('PMT TYPE'!$F:$F,'PMT TYPE'!$A:$A,'PMTT SUM'!E$1,'PMT TYPE'!$G:$G,'PMTT SUM'!$A23)</f>
        <v>915</v>
      </c>
      <c r="F23" s="7">
        <f>SUMIFS('PMT TYPE'!$F:$F,'PMT TYPE'!$A:$A,'PMTT SUM'!F$1,'PMT TYPE'!$G:$G,'PMTT SUM'!$A23)</f>
        <v>0</v>
      </c>
      <c r="G23" s="7">
        <f>SUMIFS('PMT TYPE'!$F:$F,'PMT TYPE'!$A:$A,'PMTT SUM'!G$1,'PMT TYPE'!$G:$G,'PMTT SUM'!$A23)</f>
        <v>0</v>
      </c>
      <c r="H23" s="7">
        <f t="shared" si="0"/>
        <v>11414</v>
      </c>
      <c r="I23" s="7">
        <f>SUMIFS(SUM_NET,SUM_PER,"&gt;="&amp;'PMTT SUM'!A23,SUM_PER,"&lt;"&amp;'PMTT SUM'!A24)</f>
        <v>11414</v>
      </c>
    </row>
    <row r="24" spans="1:9" x14ac:dyDescent="0.15">
      <c r="A24" s="176">
        <v>46218</v>
      </c>
      <c r="B24" s="7">
        <f>SUMIFS('PMT TYPE'!$F:$F,'PMT TYPE'!$A:$A,'PMTT SUM'!B$1,'PMT TYPE'!$G:$G,'PMTT SUM'!$A24)</f>
        <v>7213</v>
      </c>
      <c r="C24" s="7">
        <f>SUMIFS('PMT TYPE'!$F:$F,'PMT TYPE'!$A:$A,'PMTT SUM'!C$1,'PMT TYPE'!$G:$G,'PMTT SUM'!$A24)</f>
        <v>4062</v>
      </c>
      <c r="D24" s="7">
        <f>SUMIFS('PMT TYPE'!$F:$F,'PMT TYPE'!$A:$A,'PMTT SUM'!D$1,'PMT TYPE'!$G:$G,'PMTT SUM'!$A24)</f>
        <v>325</v>
      </c>
      <c r="E24" s="7">
        <f>SUMIFS('PMT TYPE'!$F:$F,'PMT TYPE'!$A:$A,'PMTT SUM'!E$1,'PMT TYPE'!$G:$G,'PMTT SUM'!$A24)</f>
        <v>0</v>
      </c>
      <c r="F24" s="7">
        <f>SUMIFS('PMT TYPE'!$F:$F,'PMT TYPE'!$A:$A,'PMTT SUM'!F$1,'PMT TYPE'!$G:$G,'PMTT SUM'!$A24)</f>
        <v>265</v>
      </c>
      <c r="G24" s="7">
        <f>SUMIFS('PMT TYPE'!$F:$F,'PMT TYPE'!$A:$A,'PMTT SUM'!G$1,'PMT TYPE'!$G:$G,'PMTT SUM'!$A24)</f>
        <v>0</v>
      </c>
      <c r="H24" s="7">
        <f t="shared" si="0"/>
        <v>11865</v>
      </c>
      <c r="I24" s="7">
        <f>SUMIFS(SUM_NET,SUM_PER,"&gt;="&amp;'PMTT SUM'!A24,SUM_PER,"&lt;"&amp;'PMTT SUM'!A25)</f>
        <v>11864.999999999998</v>
      </c>
    </row>
    <row r="25" spans="1:9" x14ac:dyDescent="0.15">
      <c r="A25" s="176">
        <v>46219</v>
      </c>
      <c r="B25" s="7">
        <f>SUMIFS('PMT TYPE'!$F:$F,'PMT TYPE'!$A:$A,'PMTT SUM'!B$1,'PMT TYPE'!$G:$G,'PMTT SUM'!$A25)</f>
        <v>6219</v>
      </c>
      <c r="C25" s="7">
        <f>SUMIFS('PMT TYPE'!$F:$F,'PMT TYPE'!$A:$A,'PMTT SUM'!C$1,'PMT TYPE'!$G:$G,'PMTT SUM'!$A25)</f>
        <v>4293</v>
      </c>
      <c r="D25" s="7">
        <f>SUMIFS('PMT TYPE'!$F:$F,'PMT TYPE'!$A:$A,'PMTT SUM'!D$1,'PMT TYPE'!$G:$G,'PMTT SUM'!$A25)</f>
        <v>0</v>
      </c>
      <c r="E25" s="7">
        <f>SUMIFS('PMT TYPE'!$F:$F,'PMT TYPE'!$A:$A,'PMTT SUM'!E$1,'PMT TYPE'!$G:$G,'PMTT SUM'!$A25)</f>
        <v>1243</v>
      </c>
      <c r="F25" s="7">
        <f>SUMIFS('PMT TYPE'!$F:$F,'PMT TYPE'!$A:$A,'PMTT SUM'!F$1,'PMT TYPE'!$G:$G,'PMTT SUM'!$A25)</f>
        <v>0</v>
      </c>
      <c r="G25" s="7">
        <f>SUMIFS('PMT TYPE'!$F:$F,'PMT TYPE'!$A:$A,'PMTT SUM'!G$1,'PMT TYPE'!$G:$G,'PMTT SUM'!$A25)</f>
        <v>0</v>
      </c>
      <c r="H25" s="7">
        <f t="shared" si="0"/>
        <v>11755</v>
      </c>
      <c r="I25" s="7">
        <f>SUMIFS(SUM_NET,SUM_PER,"&gt;="&amp;'PMTT SUM'!A25,SUM_PER,"&lt;"&amp;'PMTT SUM'!A26)</f>
        <v>11755</v>
      </c>
    </row>
    <row r="26" spans="1:9" x14ac:dyDescent="0.15">
      <c r="A26" s="176">
        <v>46220</v>
      </c>
      <c r="B26" s="7">
        <f>SUMIFS('PMT TYPE'!$F:$F,'PMT TYPE'!$A:$A,'PMTT SUM'!B$1,'PMT TYPE'!$G:$G,'PMTT SUM'!$A26)</f>
        <v>8443.2900000000009</v>
      </c>
      <c r="C26" s="7">
        <f>SUMIFS('PMT TYPE'!$F:$F,'PMT TYPE'!$A:$A,'PMTT SUM'!C$1,'PMT TYPE'!$G:$G,'PMTT SUM'!$A26)</f>
        <v>7645</v>
      </c>
      <c r="D26" s="7">
        <f>SUMIFS('PMT TYPE'!$F:$F,'PMT TYPE'!$A:$A,'PMTT SUM'!D$1,'PMT TYPE'!$G:$G,'PMTT SUM'!$A26)</f>
        <v>0</v>
      </c>
      <c r="E26" s="7">
        <f>SUMIFS('PMT TYPE'!$F:$F,'PMT TYPE'!$A:$A,'PMTT SUM'!E$1,'PMT TYPE'!$G:$G,'PMTT SUM'!$A26)</f>
        <v>510</v>
      </c>
      <c r="F26" s="7">
        <f>SUMIFS('PMT TYPE'!$F:$F,'PMT TYPE'!$A:$A,'PMTT SUM'!F$1,'PMT TYPE'!$G:$G,'PMTT SUM'!$A26)</f>
        <v>0</v>
      </c>
      <c r="G26" s="7">
        <f>SUMIFS('PMT TYPE'!$F:$F,'PMT TYPE'!$A:$A,'PMTT SUM'!G$1,'PMT TYPE'!$G:$G,'PMTT SUM'!$A26)</f>
        <v>0</v>
      </c>
      <c r="H26" s="7">
        <f t="shared" si="0"/>
        <v>16598.29</v>
      </c>
      <c r="I26" s="7">
        <f>SUMIFS(SUM_NET,SUM_PER,"&gt;="&amp;'PMTT SUM'!A26,SUM_PER,"&lt;"&amp;'PMTT SUM'!A27)</f>
        <v>16598.29</v>
      </c>
    </row>
    <row r="27" spans="1:9" x14ac:dyDescent="0.15">
      <c r="A27" s="176">
        <v>46221</v>
      </c>
      <c r="B27" s="7">
        <f>SUMIFS('PMT TYPE'!$F:$F,'PMT TYPE'!$A:$A,'PMTT SUM'!B$1,'PMT TYPE'!$G:$G,'PMTT SUM'!$A27)</f>
        <v>11280</v>
      </c>
      <c r="C27" s="7">
        <f>SUMIFS('PMT TYPE'!$F:$F,'PMT TYPE'!$A:$A,'PMTT SUM'!C$1,'PMT TYPE'!$G:$G,'PMTT SUM'!$A27)</f>
        <v>0</v>
      </c>
      <c r="D27" s="7">
        <f>SUMIFS('PMT TYPE'!$F:$F,'PMT TYPE'!$A:$A,'PMTT SUM'!D$1,'PMT TYPE'!$G:$G,'PMTT SUM'!$A27)</f>
        <v>0</v>
      </c>
      <c r="E27" s="7">
        <f>SUMIFS('PMT TYPE'!$F:$F,'PMT TYPE'!$A:$A,'PMTT SUM'!E$1,'PMT TYPE'!$G:$G,'PMTT SUM'!$A27)</f>
        <v>0</v>
      </c>
      <c r="F27" s="7">
        <f>SUMIFS('PMT TYPE'!$F:$F,'PMT TYPE'!$A:$A,'PMTT SUM'!F$1,'PMT TYPE'!$G:$G,'PMTT SUM'!$A27)</f>
        <v>0</v>
      </c>
      <c r="G27" s="7">
        <f>SUMIFS('PMT TYPE'!$F:$F,'PMT TYPE'!$A:$A,'PMTT SUM'!G$1,'PMT TYPE'!$G:$G,'PMTT SUM'!$A27)</f>
        <v>0</v>
      </c>
      <c r="H27" s="7">
        <f t="shared" si="0"/>
        <v>11280</v>
      </c>
      <c r="I27" s="7">
        <f>SUMIFS(SUM_NET,SUM_PER,"&gt;="&amp;'PMTT SUM'!A27,SUM_PER,"&lt;"&amp;'PMTT SUM'!A28)</f>
        <v>11280.000000000002</v>
      </c>
    </row>
    <row r="28" spans="1:9" x14ac:dyDescent="0.15">
      <c r="A28" s="176">
        <v>46222</v>
      </c>
      <c r="B28" s="7">
        <f>SUMIFS('PMT TYPE'!$F:$F,'PMT TYPE'!$A:$A,'PMTT SUM'!B$1,'PMT TYPE'!$G:$G,'PMTT SUM'!$A28)</f>
        <v>4916</v>
      </c>
      <c r="C28" s="7">
        <f>SUMIFS('PMT TYPE'!$F:$F,'PMT TYPE'!$A:$A,'PMTT SUM'!C$1,'PMT TYPE'!$G:$G,'PMTT SUM'!$A28)</f>
        <v>2124</v>
      </c>
      <c r="D28" s="7">
        <f>SUMIFS('PMT TYPE'!$F:$F,'PMT TYPE'!$A:$A,'PMTT SUM'!D$1,'PMT TYPE'!$G:$G,'PMTT SUM'!$A28)</f>
        <v>0</v>
      </c>
      <c r="E28" s="7">
        <f>SUMIFS('PMT TYPE'!$F:$F,'PMT TYPE'!$A:$A,'PMTT SUM'!E$1,'PMT TYPE'!$G:$G,'PMTT SUM'!$A28)</f>
        <v>884.5</v>
      </c>
      <c r="F28" s="7">
        <f>SUMIFS('PMT TYPE'!$F:$F,'PMT TYPE'!$A:$A,'PMTT SUM'!F$1,'PMT TYPE'!$G:$G,'PMTT SUM'!$A28)</f>
        <v>0</v>
      </c>
      <c r="G28" s="7">
        <f>SUMIFS('PMT TYPE'!$F:$F,'PMT TYPE'!$A:$A,'PMTT SUM'!G$1,'PMT TYPE'!$G:$G,'PMTT SUM'!$A28)</f>
        <v>0</v>
      </c>
      <c r="H28" s="7">
        <f t="shared" si="0"/>
        <v>7924.5</v>
      </c>
      <c r="I28" s="7">
        <f>SUMIFS(SUM_NET,SUM_PER,"&gt;="&amp;'PMTT SUM'!A28,SUM_PER,"&lt;"&amp;'PMTT SUM'!A29)</f>
        <v>7924.5</v>
      </c>
    </row>
    <row r="29" spans="1:9" x14ac:dyDescent="0.15">
      <c r="A29" s="176">
        <v>46223</v>
      </c>
      <c r="B29" s="7">
        <f>SUMIFS('PMT TYPE'!$F:$F,'PMT TYPE'!$A:$A,'PMTT SUM'!B$1,'PMT TYPE'!$G:$G,'PMTT SUM'!$A29)</f>
        <v>3802</v>
      </c>
      <c r="C29" s="7">
        <f>SUMIFS('PMT TYPE'!$F:$F,'PMT TYPE'!$A:$A,'PMTT SUM'!C$1,'PMT TYPE'!$G:$G,'PMTT SUM'!$A29)</f>
        <v>7803</v>
      </c>
      <c r="D29" s="7">
        <f>SUMIFS('PMT TYPE'!$F:$F,'PMT TYPE'!$A:$A,'PMTT SUM'!D$1,'PMT TYPE'!$G:$G,'PMTT SUM'!$A29)</f>
        <v>0</v>
      </c>
      <c r="E29" s="7">
        <f>SUMIFS('PMT TYPE'!$F:$F,'PMT TYPE'!$A:$A,'PMTT SUM'!E$1,'PMT TYPE'!$G:$G,'PMTT SUM'!$A29)</f>
        <v>535</v>
      </c>
      <c r="F29" s="7">
        <f>SUMIFS('PMT TYPE'!$F:$F,'PMT TYPE'!$A:$A,'PMTT SUM'!F$1,'PMT TYPE'!$G:$G,'PMTT SUM'!$A29)</f>
        <v>1880</v>
      </c>
      <c r="G29" s="7">
        <f>SUMIFS('PMT TYPE'!$F:$F,'PMT TYPE'!$A:$A,'PMTT SUM'!G$1,'PMT TYPE'!$G:$G,'PMTT SUM'!$A29)</f>
        <v>625</v>
      </c>
      <c r="H29" s="7">
        <f t="shared" si="0"/>
        <v>14645</v>
      </c>
      <c r="I29" s="7">
        <f>SUMIFS(SUM_NET,SUM_PER,"&gt;="&amp;'PMTT SUM'!A29,SUM_PER,"&lt;"&amp;'PMTT SUM'!A30)</f>
        <v>14645</v>
      </c>
    </row>
    <row r="30" spans="1:9" x14ac:dyDescent="0.15">
      <c r="A30" s="176">
        <v>46224</v>
      </c>
      <c r="B30" s="7">
        <f>SUMIFS('PMT TYPE'!$F:$F,'PMT TYPE'!$A:$A,'PMTT SUM'!B$1,'PMT TYPE'!$G:$G,'PMTT SUM'!$A30)</f>
        <v>8019</v>
      </c>
      <c r="C30" s="7">
        <f>SUMIFS('PMT TYPE'!$F:$F,'PMT TYPE'!$A:$A,'PMTT SUM'!C$1,'PMT TYPE'!$G:$G,'PMTT SUM'!$A30)</f>
        <v>504</v>
      </c>
      <c r="D30" s="7">
        <f>SUMIFS('PMT TYPE'!$F:$F,'PMT TYPE'!$A:$A,'PMTT SUM'!D$1,'PMT TYPE'!$G:$G,'PMTT SUM'!$A30)</f>
        <v>0</v>
      </c>
      <c r="E30" s="7">
        <f>SUMIFS('PMT TYPE'!$F:$F,'PMT TYPE'!$A:$A,'PMTT SUM'!E$1,'PMT TYPE'!$G:$G,'PMTT SUM'!$A30)</f>
        <v>0</v>
      </c>
      <c r="F30" s="7">
        <f>SUMIFS('PMT TYPE'!$F:$F,'PMT TYPE'!$A:$A,'PMTT SUM'!F$1,'PMT TYPE'!$G:$G,'PMTT SUM'!$A30)</f>
        <v>845</v>
      </c>
      <c r="G30" s="7">
        <f>SUMIFS('PMT TYPE'!$F:$F,'PMT TYPE'!$A:$A,'PMTT SUM'!G$1,'PMT TYPE'!$G:$G,'PMTT SUM'!$A30)</f>
        <v>190</v>
      </c>
      <c r="H30" s="7">
        <f>SUM(B30:G30)</f>
        <v>9558</v>
      </c>
      <c r="I30" s="7">
        <f>SUMIFS(SUM_NET,SUM_PER,"&gt;="&amp;'PMTT SUM'!A30,SUM_PER,"&lt;"&amp;'PMTT SUM'!A31)</f>
        <v>9558</v>
      </c>
    </row>
    <row r="31" spans="1:9" x14ac:dyDescent="0.15">
      <c r="A31" s="176">
        <v>46225</v>
      </c>
      <c r="B31" s="7">
        <f>SUMIFS('PMT TYPE'!$F:$F,'PMT TYPE'!$A:$A,'PMTT SUM'!B$1,'PMT TYPE'!$G:$G,'PMTT SUM'!$A31)</f>
        <v>3130</v>
      </c>
      <c r="C31" s="7">
        <f>SUMIFS('PMT TYPE'!$F:$F,'PMT TYPE'!$A:$A,'PMTT SUM'!C$1,'PMT TYPE'!$G:$G,'PMTT SUM'!$A31)</f>
        <v>3382</v>
      </c>
      <c r="D31" s="7">
        <f>SUMIFS('PMT TYPE'!$F:$F,'PMT TYPE'!$A:$A,'PMTT SUM'!D$1,'PMT TYPE'!$G:$G,'PMTT SUM'!$A31)</f>
        <v>0</v>
      </c>
      <c r="E31" s="7">
        <f>SUMIFS('PMT TYPE'!$F:$F,'PMT TYPE'!$A:$A,'PMTT SUM'!E$1,'PMT TYPE'!$G:$G,'PMTT SUM'!$A31)</f>
        <v>945</v>
      </c>
      <c r="F31" s="7">
        <f>SUMIFS('PMT TYPE'!$F:$F,'PMT TYPE'!$A:$A,'PMTT SUM'!F$1,'PMT TYPE'!$G:$G,'PMTT SUM'!$A31)</f>
        <v>0</v>
      </c>
      <c r="G31" s="7">
        <f>SUMIFS('PMT TYPE'!$F:$F,'PMT TYPE'!$A:$A,'PMTT SUM'!G$1,'PMT TYPE'!$G:$G,'PMTT SUM'!$A31)</f>
        <v>190</v>
      </c>
      <c r="H31" s="7">
        <f t="shared" ref="H31:H51" si="1">SUM(B31:G31)</f>
        <v>7647</v>
      </c>
      <c r="I31" s="7">
        <f>SUMIFS(SUM_NET,SUM_PER,"&gt;="&amp;'PMTT SUM'!A31,SUM_PER,"&lt;"&amp;'PMTT SUM'!A32)</f>
        <v>7647</v>
      </c>
    </row>
    <row r="32" spans="1:9" x14ac:dyDescent="0.15">
      <c r="A32" s="176">
        <v>46226</v>
      </c>
      <c r="B32" s="7">
        <f>SUMIFS('PMT TYPE'!$F:$F,'PMT TYPE'!$A:$A,'PMTT SUM'!B$1,'PMT TYPE'!$G:$G,'PMTT SUM'!$A32)</f>
        <v>4894</v>
      </c>
      <c r="C32" s="7">
        <f>SUMIFS('PMT TYPE'!$F:$F,'PMT TYPE'!$A:$A,'PMTT SUM'!C$1,'PMT TYPE'!$G:$G,'PMTT SUM'!$A32)</f>
        <v>1566</v>
      </c>
      <c r="D32" s="7">
        <f>SUMIFS('PMT TYPE'!$F:$F,'PMT TYPE'!$A:$A,'PMTT SUM'!D$1,'PMT TYPE'!$G:$G,'PMTT SUM'!$A32)</f>
        <v>0</v>
      </c>
      <c r="E32" s="7">
        <f>SUMIFS('PMT TYPE'!$F:$F,'PMT TYPE'!$A:$A,'PMTT SUM'!E$1,'PMT TYPE'!$G:$G,'PMTT SUM'!$A32)</f>
        <v>415</v>
      </c>
      <c r="F32" s="7">
        <f>SUMIFS('PMT TYPE'!$F:$F,'PMT TYPE'!$A:$A,'PMTT SUM'!F$1,'PMT TYPE'!$G:$G,'PMTT SUM'!$A32)</f>
        <v>0</v>
      </c>
      <c r="G32" s="7">
        <f>SUMIFS('PMT TYPE'!$F:$F,'PMT TYPE'!$A:$A,'PMTT SUM'!G$1,'PMT TYPE'!$G:$G,'PMTT SUM'!$A32)</f>
        <v>3993</v>
      </c>
      <c r="H32" s="7">
        <f t="shared" si="1"/>
        <v>10868</v>
      </c>
      <c r="I32" s="7">
        <f>SUMIFS(SUM_NET,SUM_PER,"&gt;="&amp;'PMTT SUM'!A32,SUM_PER,"&lt;"&amp;'PMTT SUM'!A33)</f>
        <v>11620</v>
      </c>
    </row>
    <row r="33" spans="1:21" x14ac:dyDescent="0.15">
      <c r="A33" s="176">
        <v>46227</v>
      </c>
      <c r="B33" s="7">
        <f>SUMIFS('PMT TYPE'!$F:$F,'PMT TYPE'!$A:$A,'PMTT SUM'!B$1,'PMT TYPE'!$G:$G,'PMTT SUM'!$A33)</f>
        <v>8831</v>
      </c>
      <c r="C33" s="7">
        <f>SUMIFS('PMT TYPE'!$F:$F,'PMT TYPE'!$A:$A,'PMTT SUM'!C$1,'PMT TYPE'!$G:$G,'PMTT SUM'!$A33)</f>
        <v>2049</v>
      </c>
      <c r="D33" s="7">
        <f>SUMIFS('PMT TYPE'!$F:$F,'PMT TYPE'!$A:$A,'PMTT SUM'!D$1,'PMT TYPE'!$G:$G,'PMTT SUM'!$A33)</f>
        <v>550</v>
      </c>
      <c r="E33" s="7">
        <f>SUMIFS('PMT TYPE'!$F:$F,'PMT TYPE'!$A:$A,'PMTT SUM'!E$1,'PMT TYPE'!$G:$G,'PMTT SUM'!$A33)</f>
        <v>0</v>
      </c>
      <c r="F33" s="7">
        <f>SUMIFS('PMT TYPE'!$F:$F,'PMT TYPE'!$A:$A,'PMTT SUM'!F$1,'PMT TYPE'!$G:$G,'PMTT SUM'!$A33)</f>
        <v>0</v>
      </c>
      <c r="G33" s="7">
        <f>SUMIFS('PMT TYPE'!$F:$F,'PMT TYPE'!$A:$A,'PMTT SUM'!G$1,'PMT TYPE'!$G:$G,'PMTT SUM'!$A33)</f>
        <v>190</v>
      </c>
      <c r="H33" s="7">
        <f t="shared" si="1"/>
        <v>11620</v>
      </c>
      <c r="I33" s="7">
        <f>SUMIFS(SUM_NET,SUM_PER,"&gt;="&amp;'PMTT SUM'!A33,SUM_PER,"&lt;"&amp;'PMTT SUM'!A34)</f>
        <v>11620</v>
      </c>
    </row>
    <row r="34" spans="1:21" x14ac:dyDescent="0.15">
      <c r="A34" s="176">
        <v>46228</v>
      </c>
      <c r="B34" s="7">
        <f>SUMIFS('PMT TYPE'!$F:$F,'PMT TYPE'!$A:$A,'PMTT SUM'!B$1,'PMT TYPE'!$G:$G,'PMTT SUM'!$A34)</f>
        <v>4574</v>
      </c>
      <c r="C34" s="7">
        <f>SUMIFS('PMT TYPE'!$F:$F,'PMT TYPE'!$A:$A,'PMTT SUM'!C$1,'PMT TYPE'!$G:$G,'PMTT SUM'!$A34)</f>
        <v>2660</v>
      </c>
      <c r="D34" s="7">
        <f>SUMIFS('PMT TYPE'!$F:$F,'PMT TYPE'!$A:$A,'PMTT SUM'!D$1,'PMT TYPE'!$G:$G,'PMTT SUM'!$A34)</f>
        <v>0</v>
      </c>
      <c r="E34" s="7">
        <f>SUMIFS('PMT TYPE'!$F:$F,'PMT TYPE'!$A:$A,'PMTT SUM'!E$1,'PMT TYPE'!$G:$G,'PMTT SUM'!$A34)</f>
        <v>924</v>
      </c>
      <c r="F34" s="7">
        <f>SUMIFS('PMT TYPE'!$F:$F,'PMT TYPE'!$A:$A,'PMTT SUM'!F$1,'PMT TYPE'!$G:$G,'PMTT SUM'!$A34)</f>
        <v>0</v>
      </c>
      <c r="G34" s="7">
        <f>SUMIFS('PMT TYPE'!$F:$F,'PMT TYPE'!$A:$A,'PMTT SUM'!G$1,'PMT TYPE'!$G:$G,'PMTT SUM'!$A34)</f>
        <v>0</v>
      </c>
      <c r="H34" s="7">
        <f t="shared" si="1"/>
        <v>8158</v>
      </c>
      <c r="I34" s="7">
        <f>SUMIFS(SUM_NET,SUM_PER,"&gt;="&amp;'PMTT SUM'!A34,SUM_PER,"&lt;"&amp;'PMTT SUM'!A35)</f>
        <v>8158</v>
      </c>
      <c r="K34" s="176">
        <v>46023</v>
      </c>
      <c r="L34" s="7">
        <f>SUMIFS('PMT TYPE'!$F:$F,'PMT TYPE'!$A:$A,'PMTT SUM'!L$1,'PMT TYPE'!$G:$G,"&gt;="&amp;'PMTT SUM'!$K34,'PMT TYPE'!$G:$G,"&lt;"&amp;'PMTT SUM'!$K35)</f>
        <v>0</v>
      </c>
      <c r="M34" s="7">
        <f>SUMIFS('PMT TYPE'!$F:$F,'PMT TYPE'!$A:$A,'PMTT SUM'!M$1,'PMT TYPE'!$G:$G,"&gt;="&amp;'PMTT SUM'!$K34,'PMT TYPE'!$G:$G,"&lt;"&amp;'PMTT SUM'!$K35)</f>
        <v>0</v>
      </c>
      <c r="N34" s="7">
        <f>SUMIFS('PMT TYPE'!$F:$F,'PMT TYPE'!$A:$A,'PMTT SUM'!N$1,'PMT TYPE'!$G:$G,"&gt;="&amp;'PMTT SUM'!$K34,'PMT TYPE'!$G:$G,"&lt;"&amp;'PMTT SUM'!$K35)</f>
        <v>0</v>
      </c>
      <c r="O34" s="7">
        <f>SUMIFS('PMT TYPE'!$F:$F,'PMT TYPE'!$A:$A,'PMTT SUM'!O$1,'PMT TYPE'!$G:$G,"&gt;="&amp;'PMTT SUM'!$K34,'PMT TYPE'!$G:$G,"&lt;"&amp;'PMTT SUM'!$K35)</f>
        <v>0</v>
      </c>
      <c r="P34" s="7">
        <f>SUMIFS('PMT TYPE'!$F:$F,'PMT TYPE'!$A:$A,'PMTT SUM'!P$1,'PMT TYPE'!$G:$G,"&gt;="&amp;'PMTT SUM'!$K34,'PMT TYPE'!$G:$G,"&lt;"&amp;'PMTT SUM'!$K35)</f>
        <v>0</v>
      </c>
      <c r="Q34" s="7">
        <f>SUMIFS('PMT TYPE'!$F:$F,'PMT TYPE'!$A:$A,'PMTT SUM'!Q$1,'PMT TYPE'!$G:$G,"&gt;="&amp;'PMTT SUM'!$K34,'PMT TYPE'!$G:$G,"&lt;"&amp;'PMTT SUM'!$K35)</f>
        <v>0</v>
      </c>
      <c r="R34" s="17">
        <f t="shared" ref="R34:R40" si="2">SUM(L34:Q34)</f>
        <v>0</v>
      </c>
      <c r="T34" s="7">
        <f t="shared" ref="T34:T47" si="3">SUMIFS(H:H,A:A,"&gt;="&amp;K34,A:A,"&lt;"&amp;K35)</f>
        <v>0</v>
      </c>
      <c r="U34" s="17">
        <f t="shared" ref="U34:U40" si="4">T34-R34</f>
        <v>0</v>
      </c>
    </row>
    <row r="35" spans="1:21" x14ac:dyDescent="0.15">
      <c r="A35" s="176">
        <v>46229</v>
      </c>
      <c r="B35" s="7">
        <f>SUMIFS('PMT TYPE'!$F:$F,'PMT TYPE'!$A:$A,'PMTT SUM'!B$1,'PMT TYPE'!$G:$G,'PMTT SUM'!$A35)</f>
        <v>10107</v>
      </c>
      <c r="C35" s="7">
        <f>SUMIFS('PMT TYPE'!$F:$F,'PMT TYPE'!$A:$A,'PMTT SUM'!C$1,'PMT TYPE'!$G:$G,'PMTT SUM'!$A35)</f>
        <v>500</v>
      </c>
      <c r="D35" s="7">
        <f>SUMIFS('PMT TYPE'!$F:$F,'PMT TYPE'!$A:$A,'PMTT SUM'!D$1,'PMT TYPE'!$G:$G,'PMTT SUM'!$A35)</f>
        <v>695</v>
      </c>
      <c r="E35" s="7">
        <f>SUMIFS('PMT TYPE'!$F:$F,'PMT TYPE'!$A:$A,'PMTT SUM'!E$1,'PMT TYPE'!$G:$G,'PMTT SUM'!$A35)</f>
        <v>0</v>
      </c>
      <c r="F35" s="7">
        <f>SUMIFS('PMT TYPE'!$F:$F,'PMT TYPE'!$A:$A,'PMTT SUM'!F$1,'PMT TYPE'!$G:$G,'PMTT SUM'!$A35)</f>
        <v>0</v>
      </c>
      <c r="G35" s="7">
        <f>SUMIFS('PMT TYPE'!$F:$F,'PMT TYPE'!$A:$A,'PMTT SUM'!G$1,'PMT TYPE'!$G:$G,'PMTT SUM'!$A35)</f>
        <v>0</v>
      </c>
      <c r="H35" s="7">
        <f t="shared" si="1"/>
        <v>11302</v>
      </c>
      <c r="I35" s="7">
        <f>SUMIFS(SUM_NET,SUM_PER,"&gt;="&amp;'PMTT SUM'!A35,SUM_PER,"&lt;"&amp;'PMTT SUM'!A36)</f>
        <v>11302.000000000002</v>
      </c>
      <c r="K35" s="176">
        <v>46054</v>
      </c>
      <c r="L35" s="7">
        <f>SUMIFS('PMT TYPE'!$F:$F,'PMT TYPE'!$A:$A,'PMTT SUM'!L$1,'PMT TYPE'!$G:$G,"&gt;="&amp;'PMTT SUM'!$K35,'PMT TYPE'!$G:$G,"&lt;"&amp;'PMTT SUM'!$K36)</f>
        <v>0</v>
      </c>
      <c r="M35" s="7">
        <f>SUMIFS('PMT TYPE'!$F:$F,'PMT TYPE'!$A:$A,'PMTT SUM'!M$1,'PMT TYPE'!$G:$G,"&gt;="&amp;'PMTT SUM'!$K35,'PMT TYPE'!$G:$G,"&lt;"&amp;'PMTT SUM'!$K36)</f>
        <v>0</v>
      </c>
      <c r="N35" s="7">
        <f>SUMIFS('PMT TYPE'!$F:$F,'PMT TYPE'!$A:$A,'PMTT SUM'!N$1,'PMT TYPE'!$G:$G,"&gt;="&amp;'PMTT SUM'!$K35,'PMT TYPE'!$G:$G,"&lt;"&amp;'PMTT SUM'!$K36)</f>
        <v>0</v>
      </c>
      <c r="O35" s="7">
        <f>SUMIFS('PMT TYPE'!$F:$F,'PMT TYPE'!$A:$A,'PMTT SUM'!O$1,'PMT TYPE'!$G:$G,"&gt;="&amp;'PMTT SUM'!$K35,'PMT TYPE'!$G:$G,"&lt;"&amp;'PMTT SUM'!$K36)</f>
        <v>0</v>
      </c>
      <c r="P35" s="7">
        <f>SUMIFS('PMT TYPE'!$F:$F,'PMT TYPE'!$A:$A,'PMTT SUM'!P$1,'PMT TYPE'!$G:$G,"&gt;="&amp;'PMTT SUM'!$K35,'PMT TYPE'!$G:$G,"&lt;"&amp;'PMTT SUM'!$K36)</f>
        <v>0</v>
      </c>
      <c r="Q35" s="7">
        <f>SUMIFS('PMT TYPE'!$F:$F,'PMT TYPE'!$A:$A,'PMTT SUM'!Q$1,'PMT TYPE'!$G:$G,"&gt;="&amp;'PMTT SUM'!$K35,'PMT TYPE'!$G:$G,"&lt;"&amp;'PMTT SUM'!$K36)</f>
        <v>0</v>
      </c>
      <c r="R35" s="17">
        <f t="shared" si="2"/>
        <v>0</v>
      </c>
      <c r="T35" s="7">
        <f t="shared" si="3"/>
        <v>0</v>
      </c>
      <c r="U35" s="17">
        <f t="shared" si="4"/>
        <v>0</v>
      </c>
    </row>
    <row r="36" spans="1:21" x14ac:dyDescent="0.15">
      <c r="A36" s="176">
        <v>46230</v>
      </c>
      <c r="B36" s="7">
        <f>SUMIFS('PMT TYPE'!$F:$F,'PMT TYPE'!$A:$A,'PMTT SUM'!B$1,'PMT TYPE'!$G:$G,'PMTT SUM'!$A36)</f>
        <v>2540</v>
      </c>
      <c r="C36" s="7">
        <f>SUMIFS('PMT TYPE'!$F:$F,'PMT TYPE'!$A:$A,'PMTT SUM'!C$1,'PMT TYPE'!$G:$G,'PMTT SUM'!$A36)</f>
        <v>2059</v>
      </c>
      <c r="D36" s="7">
        <f>SUMIFS('PMT TYPE'!$F:$F,'PMT TYPE'!$A:$A,'PMTT SUM'!D$1,'PMT TYPE'!$G:$G,'PMTT SUM'!$A36)</f>
        <v>0</v>
      </c>
      <c r="E36" s="7">
        <f>SUMIFS('PMT TYPE'!$F:$F,'PMT TYPE'!$A:$A,'PMTT SUM'!E$1,'PMT TYPE'!$G:$G,'PMTT SUM'!$A36)</f>
        <v>793</v>
      </c>
      <c r="F36" s="7">
        <f>SUMIFS('PMT TYPE'!$F:$F,'PMT TYPE'!$A:$A,'PMTT SUM'!F$1,'PMT TYPE'!$G:$G,'PMTT SUM'!$A36)</f>
        <v>0</v>
      </c>
      <c r="G36" s="7">
        <f>SUMIFS('PMT TYPE'!$F:$F,'PMT TYPE'!$A:$A,'PMTT SUM'!G$1,'PMT TYPE'!$G:$G,'PMTT SUM'!$A36)</f>
        <v>0</v>
      </c>
      <c r="H36" s="7">
        <f t="shared" si="1"/>
        <v>5392</v>
      </c>
      <c r="I36" s="7">
        <f>SUMIFS(SUM_NET,SUM_PER,"&gt;="&amp;'PMTT SUM'!A36,SUM_PER,"&lt;"&amp;'PMTT SUM'!A37)</f>
        <v>5392</v>
      </c>
      <c r="K36" s="176">
        <v>46082</v>
      </c>
      <c r="L36" s="7">
        <f>SUMIFS('PMT TYPE'!$F:$F,'PMT TYPE'!$A:$A,'PMTT SUM'!L$1,'PMT TYPE'!$G:$G,"&gt;="&amp;'PMTT SUM'!$K36,'PMT TYPE'!$G:$G,"&lt;"&amp;'PMTT SUM'!$K37)</f>
        <v>0</v>
      </c>
      <c r="M36" s="7">
        <f>SUMIFS('PMT TYPE'!$F:$F,'PMT TYPE'!$A:$A,'PMTT SUM'!M$1,'PMT TYPE'!$G:$G,"&gt;="&amp;'PMTT SUM'!$K36,'PMT TYPE'!$G:$G,"&lt;"&amp;'PMTT SUM'!$K37)</f>
        <v>0</v>
      </c>
      <c r="N36" s="7">
        <f>SUMIFS('PMT TYPE'!$F:$F,'PMT TYPE'!$A:$A,'PMTT SUM'!N$1,'PMT TYPE'!$G:$G,"&gt;="&amp;'PMTT SUM'!$K36,'PMT TYPE'!$G:$G,"&lt;"&amp;'PMTT SUM'!$K37)</f>
        <v>0</v>
      </c>
      <c r="O36" s="7">
        <f>SUMIFS('PMT TYPE'!$F:$F,'PMT TYPE'!$A:$A,'PMTT SUM'!O$1,'PMT TYPE'!$G:$G,"&gt;="&amp;'PMTT SUM'!$K36,'PMT TYPE'!$G:$G,"&lt;"&amp;'PMTT SUM'!$K37)</f>
        <v>0</v>
      </c>
      <c r="P36" s="7">
        <f>SUMIFS('PMT TYPE'!$F:$F,'PMT TYPE'!$A:$A,'PMTT SUM'!P$1,'PMT TYPE'!$G:$G,"&gt;="&amp;'PMTT SUM'!$K36,'PMT TYPE'!$G:$G,"&lt;"&amp;'PMTT SUM'!$K37)</f>
        <v>0</v>
      </c>
      <c r="Q36" s="7">
        <f>SUMIFS('PMT TYPE'!$F:$F,'PMT TYPE'!$A:$A,'PMTT SUM'!Q$1,'PMT TYPE'!$G:$G,"&gt;="&amp;'PMTT SUM'!$K36,'PMT TYPE'!$G:$G,"&lt;"&amp;'PMTT SUM'!$K37)</f>
        <v>0</v>
      </c>
      <c r="R36" s="17">
        <f t="shared" si="2"/>
        <v>0</v>
      </c>
      <c r="T36" s="7">
        <f t="shared" si="3"/>
        <v>0</v>
      </c>
      <c r="U36" s="17">
        <f t="shared" si="4"/>
        <v>0</v>
      </c>
    </row>
    <row r="37" spans="1:21" x14ac:dyDescent="0.15">
      <c r="A37" s="176">
        <v>46231</v>
      </c>
      <c r="B37" s="7">
        <f>SUMIFS('PMT TYPE'!$F:$F,'PMT TYPE'!$A:$A,'PMTT SUM'!B$1,'PMT TYPE'!$G:$G,'PMTT SUM'!$A37)</f>
        <v>3822</v>
      </c>
      <c r="C37" s="7">
        <f>SUMIFS('PMT TYPE'!$F:$F,'PMT TYPE'!$A:$A,'PMTT SUM'!C$1,'PMT TYPE'!$G:$G,'PMTT SUM'!$A37)</f>
        <v>3021</v>
      </c>
      <c r="D37" s="7">
        <f>SUMIFS('PMT TYPE'!$F:$F,'PMT TYPE'!$A:$A,'PMTT SUM'!D$1,'PMT TYPE'!$G:$G,'PMTT SUM'!$A37)</f>
        <v>0</v>
      </c>
      <c r="E37" s="7">
        <f>SUMIFS('PMT TYPE'!$F:$F,'PMT TYPE'!$A:$A,'PMTT SUM'!E$1,'PMT TYPE'!$G:$G,'PMTT SUM'!$A37)</f>
        <v>2130</v>
      </c>
      <c r="F37" s="7">
        <f>SUMIFS('PMT TYPE'!$F:$F,'PMT TYPE'!$A:$A,'PMTT SUM'!F$1,'PMT TYPE'!$G:$G,'PMTT SUM'!$A37)</f>
        <v>1394</v>
      </c>
      <c r="G37" s="7">
        <f>SUMIFS('PMT TYPE'!$F:$F,'PMT TYPE'!$A:$A,'PMTT SUM'!G$1,'PMT TYPE'!$G:$G,'PMTT SUM'!$A37)</f>
        <v>0</v>
      </c>
      <c r="H37" s="7">
        <f t="shared" si="1"/>
        <v>10367</v>
      </c>
      <c r="I37" s="7">
        <f>SUMIFS(SUM_NET,SUM_PER,"&gt;="&amp;'PMTT SUM'!A37,SUM_PER,"&lt;"&amp;'PMTT SUM'!A38)</f>
        <v>10367</v>
      </c>
      <c r="K37" s="176">
        <v>46113</v>
      </c>
      <c r="L37" s="7">
        <f>SUMIFS('PMT TYPE'!$F:$F,'PMT TYPE'!$A:$A,'PMTT SUM'!L$1,'PMT TYPE'!$G:$G,"&gt;="&amp;'PMTT SUM'!$K37,'PMT TYPE'!$G:$G,"&lt;"&amp;'PMTT SUM'!$K38)</f>
        <v>0</v>
      </c>
      <c r="M37" s="7">
        <f>SUMIFS('PMT TYPE'!$F:$F,'PMT TYPE'!$A:$A,'PMTT SUM'!M$1,'PMT TYPE'!$G:$G,"&gt;="&amp;'PMTT SUM'!$K37,'PMT TYPE'!$G:$G,"&lt;"&amp;'PMTT SUM'!$K38)</f>
        <v>0</v>
      </c>
      <c r="N37" s="7">
        <f>SUMIFS('PMT TYPE'!$F:$F,'PMT TYPE'!$A:$A,'PMTT SUM'!N$1,'PMT TYPE'!$G:$G,"&gt;="&amp;'PMTT SUM'!$K37,'PMT TYPE'!$G:$G,"&lt;"&amp;'PMTT SUM'!$K38)</f>
        <v>0</v>
      </c>
      <c r="O37" s="7">
        <f>SUMIFS('PMT TYPE'!$F:$F,'PMT TYPE'!$A:$A,'PMTT SUM'!O$1,'PMT TYPE'!$G:$G,"&gt;="&amp;'PMTT SUM'!$K37,'PMT TYPE'!$G:$G,"&lt;"&amp;'PMTT SUM'!$K38)</f>
        <v>0</v>
      </c>
      <c r="P37" s="7">
        <f>SUMIFS('PMT TYPE'!$F:$F,'PMT TYPE'!$A:$A,'PMTT SUM'!P$1,'PMT TYPE'!$G:$G,"&gt;="&amp;'PMTT SUM'!$K37,'PMT TYPE'!$G:$G,"&lt;"&amp;'PMTT SUM'!$K38)</f>
        <v>0</v>
      </c>
      <c r="Q37" s="7">
        <f>SUMIFS('PMT TYPE'!$F:$F,'PMT TYPE'!$A:$A,'PMTT SUM'!Q$1,'PMT TYPE'!$G:$G,"&gt;="&amp;'PMTT SUM'!$K37,'PMT TYPE'!$G:$G,"&lt;"&amp;'PMTT SUM'!$K38)</f>
        <v>0</v>
      </c>
      <c r="R37" s="17">
        <f t="shared" si="2"/>
        <v>0</v>
      </c>
      <c r="T37" s="7">
        <f t="shared" si="3"/>
        <v>0</v>
      </c>
      <c r="U37" s="17">
        <f t="shared" si="4"/>
        <v>0</v>
      </c>
    </row>
    <row r="38" spans="1:21" x14ac:dyDescent="0.15">
      <c r="A38" s="176">
        <v>46232</v>
      </c>
      <c r="B38" s="7">
        <f>SUMIFS('PMT TYPE'!$F:$F,'PMT TYPE'!$A:$A,'PMTT SUM'!B$1,'PMT TYPE'!$G:$G,'PMTT SUM'!$A38)</f>
        <v>6209</v>
      </c>
      <c r="C38" s="7">
        <f>SUMIFS('PMT TYPE'!$F:$F,'PMT TYPE'!$A:$A,'PMTT SUM'!C$1,'PMT TYPE'!$G:$G,'PMTT SUM'!$A38)</f>
        <v>1443</v>
      </c>
      <c r="D38" s="7">
        <f>SUMIFS('PMT TYPE'!$F:$F,'PMT TYPE'!$A:$A,'PMTT SUM'!D$1,'PMT TYPE'!$G:$G,'PMTT SUM'!$A38)</f>
        <v>2605</v>
      </c>
      <c r="E38" s="7">
        <f>SUMIFS('PMT TYPE'!$F:$F,'PMT TYPE'!$A:$A,'PMTT SUM'!E$1,'PMT TYPE'!$G:$G,'PMTT SUM'!$A38)</f>
        <v>810</v>
      </c>
      <c r="F38" s="7">
        <f>SUMIFS('PMT TYPE'!$F:$F,'PMT TYPE'!$A:$A,'PMTT SUM'!F$1,'PMT TYPE'!$G:$G,'PMTT SUM'!$A38)</f>
        <v>0</v>
      </c>
      <c r="G38" s="7">
        <f>SUMIFS('PMT TYPE'!$F:$F,'PMT TYPE'!$A:$A,'PMTT SUM'!G$1,'PMT TYPE'!$G:$G,'PMTT SUM'!$A38)</f>
        <v>197</v>
      </c>
      <c r="H38" s="7">
        <f t="shared" si="1"/>
        <v>11264</v>
      </c>
      <c r="I38" s="7">
        <f>SUMIFS(SUM_NET,SUM_PER,"&gt;="&amp;'PMTT SUM'!A38,SUM_PER,"&lt;"&amp;'PMTT SUM'!A39)</f>
        <v>11264</v>
      </c>
      <c r="K38" s="176">
        <v>46143</v>
      </c>
      <c r="L38" s="7">
        <f>SUMIFS('PMT TYPE'!$F:$F,'PMT TYPE'!$A:$A,'PMTT SUM'!L$1,'PMT TYPE'!$G:$G,"&gt;="&amp;'PMTT SUM'!$K38,'PMT TYPE'!$G:$G,"&lt;"&amp;'PMTT SUM'!$K39)</f>
        <v>0</v>
      </c>
      <c r="M38" s="7">
        <f>SUMIFS('PMT TYPE'!$F:$F,'PMT TYPE'!$A:$A,'PMTT SUM'!M$1,'PMT TYPE'!$G:$G,"&gt;="&amp;'PMTT SUM'!$K38,'PMT TYPE'!$G:$G,"&lt;"&amp;'PMTT SUM'!$K39)</f>
        <v>0</v>
      </c>
      <c r="N38" s="7">
        <f>SUMIFS('PMT TYPE'!$F:$F,'PMT TYPE'!$A:$A,'PMTT SUM'!N$1,'PMT TYPE'!$G:$G,"&gt;="&amp;'PMTT SUM'!$K38,'PMT TYPE'!$G:$G,"&lt;"&amp;'PMTT SUM'!$K39)</f>
        <v>0</v>
      </c>
      <c r="O38" s="7">
        <f>SUMIFS('PMT TYPE'!$F:$F,'PMT TYPE'!$A:$A,'PMTT SUM'!O$1,'PMT TYPE'!$G:$G,"&gt;="&amp;'PMTT SUM'!$K38,'PMT TYPE'!$G:$G,"&lt;"&amp;'PMTT SUM'!$K39)</f>
        <v>0</v>
      </c>
      <c r="P38" s="7">
        <f>SUMIFS('PMT TYPE'!$F:$F,'PMT TYPE'!$A:$A,'PMTT SUM'!P$1,'PMT TYPE'!$G:$G,"&gt;="&amp;'PMTT SUM'!$K38,'PMT TYPE'!$G:$G,"&lt;"&amp;'PMTT SUM'!$K39)</f>
        <v>0</v>
      </c>
      <c r="Q38" s="7">
        <f>SUMIFS('PMT TYPE'!$F:$F,'PMT TYPE'!$A:$A,'PMTT SUM'!Q$1,'PMT TYPE'!$G:$G,"&gt;="&amp;'PMTT SUM'!$K38,'PMT TYPE'!$G:$G,"&lt;"&amp;'PMTT SUM'!$K39)</f>
        <v>0</v>
      </c>
      <c r="R38" s="17">
        <f t="shared" si="2"/>
        <v>0</v>
      </c>
      <c r="T38" s="7">
        <f t="shared" si="3"/>
        <v>0</v>
      </c>
      <c r="U38" s="17">
        <f t="shared" si="4"/>
        <v>0</v>
      </c>
    </row>
    <row r="39" spans="1:21" x14ac:dyDescent="0.15">
      <c r="A39" s="176">
        <v>46233</v>
      </c>
      <c r="B39" s="7">
        <f>SUMIFS('PMT TYPE'!$F:$F,'PMT TYPE'!$A:$A,'PMTT SUM'!B$1,'PMT TYPE'!$G:$G,'PMTT SUM'!$A39)</f>
        <v>4755</v>
      </c>
      <c r="C39" s="7">
        <f>SUMIFS('PMT TYPE'!$F:$F,'PMT TYPE'!$A:$A,'PMTT SUM'!C$1,'PMT TYPE'!$G:$G,'PMTT SUM'!$A39)</f>
        <v>190</v>
      </c>
      <c r="D39" s="7">
        <f>SUMIFS('PMT TYPE'!$F:$F,'PMT TYPE'!$A:$A,'PMTT SUM'!D$1,'PMT TYPE'!$G:$G,'PMTT SUM'!$A39)</f>
        <v>0</v>
      </c>
      <c r="E39" s="7">
        <f>SUMIFS('PMT TYPE'!$F:$F,'PMT TYPE'!$A:$A,'PMTT SUM'!E$1,'PMT TYPE'!$G:$G,'PMTT SUM'!$A39)</f>
        <v>4706</v>
      </c>
      <c r="F39" s="7">
        <f>SUMIFS('PMT TYPE'!$F:$F,'PMT TYPE'!$A:$A,'PMTT SUM'!F$1,'PMT TYPE'!$G:$G,'PMTT SUM'!$A39)</f>
        <v>780</v>
      </c>
      <c r="G39" s="7">
        <f>SUMIFS('PMT TYPE'!$F:$F,'PMT TYPE'!$A:$A,'PMTT SUM'!G$1,'PMT TYPE'!$G:$G,'PMTT SUM'!$A39)</f>
        <v>761</v>
      </c>
      <c r="H39" s="7">
        <f t="shared" si="1"/>
        <v>11192</v>
      </c>
      <c r="I39" s="7">
        <f>SUMIFS(SUM_NET,SUM_PER,"&gt;="&amp;'PMTT SUM'!A39,SUM_PER,"&lt;"&amp;'PMTT SUM'!A40)</f>
        <v>11192</v>
      </c>
      <c r="K39" s="176">
        <v>46174</v>
      </c>
      <c r="L39" s="7">
        <f>SUMIFS('PMT TYPE'!$F:$F,'PMT TYPE'!$A:$A,'PMTT SUM'!L$1,'PMT TYPE'!$G:$G,"&gt;="&amp;'PMTT SUM'!$K39,'PMT TYPE'!$G:$G,"&lt;"&amp;'PMTT SUM'!$K40)</f>
        <v>0</v>
      </c>
      <c r="M39" s="7">
        <f>SUMIFS('PMT TYPE'!$F:$F,'PMT TYPE'!$A:$A,'PMTT SUM'!M$1,'PMT TYPE'!$G:$G,"&gt;="&amp;'PMTT SUM'!$K39,'PMT TYPE'!$G:$G,"&lt;"&amp;'PMTT SUM'!$K40)</f>
        <v>0</v>
      </c>
      <c r="N39" s="7">
        <f>SUMIFS('PMT TYPE'!$F:$F,'PMT TYPE'!$A:$A,'PMTT SUM'!N$1,'PMT TYPE'!$G:$G,"&gt;="&amp;'PMTT SUM'!$K39,'PMT TYPE'!$G:$G,"&lt;"&amp;'PMTT SUM'!$K40)</f>
        <v>0</v>
      </c>
      <c r="O39" s="7">
        <f>SUMIFS('PMT TYPE'!$F:$F,'PMT TYPE'!$A:$A,'PMTT SUM'!O$1,'PMT TYPE'!$G:$G,"&gt;="&amp;'PMTT SUM'!$K39,'PMT TYPE'!$G:$G,"&lt;"&amp;'PMTT SUM'!$K40)</f>
        <v>0</v>
      </c>
      <c r="P39" s="7">
        <f>SUMIFS('PMT TYPE'!$F:$F,'PMT TYPE'!$A:$A,'PMTT SUM'!P$1,'PMT TYPE'!$G:$G,"&gt;="&amp;'PMTT SUM'!$K39,'PMT TYPE'!$G:$G,"&lt;"&amp;'PMTT SUM'!$K40)</f>
        <v>0</v>
      </c>
      <c r="Q39" s="7">
        <f>SUMIFS('PMT TYPE'!$F:$F,'PMT TYPE'!$A:$A,'PMTT SUM'!Q$1,'PMT TYPE'!$G:$G,"&gt;="&amp;'PMTT SUM'!$K39,'PMT TYPE'!$G:$G,"&lt;"&amp;'PMTT SUM'!$K40)</f>
        <v>0</v>
      </c>
      <c r="R39" s="17">
        <f t="shared" si="2"/>
        <v>0</v>
      </c>
      <c r="T39" s="7">
        <f t="shared" si="3"/>
        <v>0</v>
      </c>
      <c r="U39" s="17">
        <f t="shared" si="4"/>
        <v>0</v>
      </c>
    </row>
    <row r="40" spans="1:21" x14ac:dyDescent="0.15">
      <c r="A40" s="176">
        <v>46234</v>
      </c>
      <c r="B40" s="7">
        <f>SUMIFS('PMT TYPE'!$F:$F,'PMT TYPE'!$A:$A,'PMTT SUM'!B$1,'PMT TYPE'!$G:$G,'PMTT SUM'!$A40)</f>
        <v>5798</v>
      </c>
      <c r="C40" s="7">
        <f>SUMIFS('PMT TYPE'!$F:$F,'PMT TYPE'!$A:$A,'PMTT SUM'!C$1,'PMT TYPE'!$G:$G,'PMTT SUM'!$A40)</f>
        <v>1614</v>
      </c>
      <c r="D40" s="7">
        <f>SUMIFS('PMT TYPE'!$F:$F,'PMT TYPE'!$A:$A,'PMTT SUM'!D$1,'PMT TYPE'!$G:$G,'PMTT SUM'!$A40)</f>
        <v>0</v>
      </c>
      <c r="E40" s="7">
        <f>SUMIFS('PMT TYPE'!$F:$F,'PMT TYPE'!$A:$A,'PMTT SUM'!E$1,'PMT TYPE'!$G:$G,'PMTT SUM'!$A40)</f>
        <v>0</v>
      </c>
      <c r="F40" s="7">
        <f>SUMIFS('PMT TYPE'!$F:$F,'PMT TYPE'!$A:$A,'PMTT SUM'!F$1,'PMT TYPE'!$G:$G,'PMTT SUM'!$A40)</f>
        <v>0</v>
      </c>
      <c r="G40" s="7">
        <f>SUMIFS('PMT TYPE'!$F:$F,'PMT TYPE'!$A:$A,'PMTT SUM'!G$1,'PMT TYPE'!$G:$G,'PMTT SUM'!$A40)</f>
        <v>791</v>
      </c>
      <c r="H40" s="7">
        <f t="shared" si="1"/>
        <v>8203</v>
      </c>
      <c r="I40" s="7">
        <f>SUMIFS(SUM_NET,SUM_PER,"&gt;="&amp;'PMTT SUM'!A40,SUM_PER,"&lt;"&amp;'PMTT SUM'!A41)</f>
        <v>8203</v>
      </c>
      <c r="K40" s="176">
        <v>46204</v>
      </c>
      <c r="L40" s="7">
        <f>SUMIFS('PMT TYPE'!$F:$F,'PMT TYPE'!$A:$A,'PMTT SUM'!L$1,'PMT TYPE'!$G:$G,"&gt;="&amp;'PMTT SUM'!$K40,'PMT TYPE'!$G:$G,"&lt;"&amp;'PMTT SUM'!$K41)</f>
        <v>193539.79</v>
      </c>
      <c r="M40" s="7">
        <f>SUMIFS('PMT TYPE'!$F:$F,'PMT TYPE'!$A:$A,'PMTT SUM'!M$1,'PMT TYPE'!$G:$G,"&gt;="&amp;'PMTT SUM'!$K40,'PMT TYPE'!$G:$G,"&lt;"&amp;'PMTT SUM'!$K41)</f>
        <v>80329</v>
      </c>
      <c r="N40" s="7">
        <f>SUMIFS('PMT TYPE'!$F:$F,'PMT TYPE'!$A:$A,'PMTT SUM'!N$1,'PMT TYPE'!$G:$G,"&gt;="&amp;'PMTT SUM'!$K40,'PMT TYPE'!$G:$G,"&lt;"&amp;'PMTT SUM'!$K41)</f>
        <v>11474</v>
      </c>
      <c r="O40" s="7">
        <f>SUMIFS('PMT TYPE'!$F:$F,'PMT TYPE'!$A:$A,'PMTT SUM'!O$1,'PMT TYPE'!$G:$G,"&gt;="&amp;'PMTT SUM'!$K40,'PMT TYPE'!$G:$G,"&lt;"&amp;'PMTT SUM'!$K41)</f>
        <v>34485.5</v>
      </c>
      <c r="P40" s="7">
        <f>SUMIFS('PMT TYPE'!$F:$F,'PMT TYPE'!$A:$A,'PMTT SUM'!P$1,'PMT TYPE'!$G:$G,"&gt;="&amp;'PMTT SUM'!$K40,'PMT TYPE'!$G:$G,"&lt;"&amp;'PMTT SUM'!$K41)</f>
        <v>6224</v>
      </c>
      <c r="Q40" s="7">
        <f>SUMIFS('PMT TYPE'!$F:$F,'PMT TYPE'!$A:$A,'PMTT SUM'!Q$1,'PMT TYPE'!$G:$G,"&gt;="&amp;'PMTT SUM'!$K40,'PMT TYPE'!$G:$G,"&lt;"&amp;'PMTT SUM'!$K41)</f>
        <v>9488</v>
      </c>
      <c r="R40" s="17">
        <f t="shared" si="2"/>
        <v>335540.29000000004</v>
      </c>
      <c r="T40" s="7">
        <f t="shared" si="3"/>
        <v>335540.29000000004</v>
      </c>
      <c r="U40" s="17">
        <f t="shared" si="4"/>
        <v>0</v>
      </c>
    </row>
    <row r="41" spans="1:21" x14ac:dyDescent="0.15">
      <c r="A41" s="176">
        <v>46235</v>
      </c>
      <c r="B41" s="7">
        <f>SUMIFS('PMT TYPE'!$F:$F,'PMT TYPE'!$A:$A,'PMTT SUM'!B$1,'PMT TYPE'!$G:$G,'PMTT SUM'!$A41)</f>
        <v>14018</v>
      </c>
      <c r="C41" s="7">
        <f>SUMIFS('PMT TYPE'!$F:$F,'PMT TYPE'!$A:$A,'PMTT SUM'!C$1,'PMT TYPE'!$G:$G,'PMTT SUM'!$A41)</f>
        <v>0</v>
      </c>
      <c r="D41" s="7">
        <f>SUMIFS('PMT TYPE'!$F:$F,'PMT TYPE'!$A:$A,'PMTT SUM'!D$1,'PMT TYPE'!$G:$G,'PMTT SUM'!$A41)</f>
        <v>1005</v>
      </c>
      <c r="E41" s="7">
        <f>SUMIFS('PMT TYPE'!$F:$F,'PMT TYPE'!$A:$A,'PMTT SUM'!E$1,'PMT TYPE'!$G:$G,'PMTT SUM'!$A41)</f>
        <v>0</v>
      </c>
      <c r="F41" s="7">
        <f>SUMIFS('PMT TYPE'!$F:$F,'PMT TYPE'!$A:$A,'PMTT SUM'!F$1,'PMT TYPE'!$G:$G,'PMTT SUM'!$A41)</f>
        <v>0</v>
      </c>
      <c r="G41" s="7">
        <f>SUMIFS('PMT TYPE'!$F:$F,'PMT TYPE'!$A:$A,'PMTT SUM'!G$1,'PMT TYPE'!$G:$G,'PMTT SUM'!$A41)</f>
        <v>0</v>
      </c>
      <c r="H41" s="7">
        <f t="shared" si="1"/>
        <v>15023</v>
      </c>
      <c r="I41" s="7">
        <f>SUMIFS(SUM_NET,SUM_PER,"&gt;="&amp;'PMTT SUM'!A41,SUM_PER,"&lt;"&amp;'PMTT SUM'!A42)</f>
        <v>15023.000000000002</v>
      </c>
      <c r="J41"/>
      <c r="K41" s="176">
        <v>46235</v>
      </c>
      <c r="L41" s="7">
        <f>SUMIFS('PMT TYPE'!$F:$F,'PMT TYPE'!$A:$A,'PMTT SUM'!L$1,'PMT TYPE'!$G:$G,"&gt;="&amp;'PMTT SUM'!$K41,'PMT TYPE'!$G:$G,"&lt;"&amp;'PMTT SUM'!$K42)</f>
        <v>170511.71</v>
      </c>
      <c r="M41" s="7">
        <f>SUMIFS('PMT TYPE'!$F:$F,'PMT TYPE'!$A:$A,'PMTT SUM'!M$1,'PMT TYPE'!$G:$G,"&gt;="&amp;'PMTT SUM'!$K41,'PMT TYPE'!$G:$G,"&lt;"&amp;'PMTT SUM'!$K42)</f>
        <v>58084</v>
      </c>
      <c r="N41" s="7">
        <f>SUMIFS('PMT TYPE'!$F:$F,'PMT TYPE'!$A:$A,'PMTT SUM'!N$1,'PMT TYPE'!$G:$G,"&gt;="&amp;'PMTT SUM'!$K41,'PMT TYPE'!$G:$G,"&lt;"&amp;'PMTT SUM'!$K42)</f>
        <v>7390</v>
      </c>
      <c r="O41" s="7">
        <f>SUMIFS('PMT TYPE'!$F:$F,'PMT TYPE'!$A:$A,'PMTT SUM'!O$1,'PMT TYPE'!$G:$G,"&gt;="&amp;'PMTT SUM'!$K41,'PMT TYPE'!$G:$G,"&lt;"&amp;'PMTT SUM'!$K42)</f>
        <v>29108</v>
      </c>
      <c r="P41" s="7">
        <f>SUMIFS('PMT TYPE'!$F:$F,'PMT TYPE'!$A:$A,'PMTT SUM'!P$1,'PMT TYPE'!$G:$G,"&gt;="&amp;'PMTT SUM'!$K41,'PMT TYPE'!$G:$G,"&lt;"&amp;'PMTT SUM'!$K42)</f>
        <v>4776</v>
      </c>
      <c r="Q41" s="7">
        <f>SUMIFS('PMT TYPE'!$F:$F,'PMT TYPE'!$A:$A,'PMTT SUM'!Q$1,'PMT TYPE'!$G:$G,"&gt;="&amp;'PMTT SUM'!$K41,'PMT TYPE'!$G:$G,"&lt;"&amp;'PMTT SUM'!$K42)</f>
        <v>13516</v>
      </c>
      <c r="R41" s="17">
        <f t="shared" ref="R41:R47" si="5">SUM(L41:Q41)</f>
        <v>283385.70999999996</v>
      </c>
      <c r="T41" s="7">
        <f t="shared" si="3"/>
        <v>283385.70999999996</v>
      </c>
      <c r="U41" s="17">
        <f>T41-R41</f>
        <v>0</v>
      </c>
    </row>
    <row r="42" spans="1:21" x14ac:dyDescent="0.15">
      <c r="A42" s="176">
        <v>46236</v>
      </c>
      <c r="B42" s="7">
        <f>SUMIFS('PMT TYPE'!$F:$F,'PMT TYPE'!$A:$A,'PMTT SUM'!B$1,'PMT TYPE'!$G:$G,'PMTT SUM'!$A42)</f>
        <v>3888</v>
      </c>
      <c r="C42" s="7">
        <f>SUMIFS('PMT TYPE'!$F:$F,'PMT TYPE'!$A:$A,'PMTT SUM'!C$1,'PMT TYPE'!$G:$G,'PMTT SUM'!$A42)</f>
        <v>1420</v>
      </c>
      <c r="D42" s="7">
        <f>SUMIFS('PMT TYPE'!$F:$F,'PMT TYPE'!$A:$A,'PMTT SUM'!D$1,'PMT TYPE'!$G:$G,'PMTT SUM'!$A42)</f>
        <v>740</v>
      </c>
      <c r="E42" s="7">
        <f>SUMIFS('PMT TYPE'!$F:$F,'PMT TYPE'!$A:$A,'PMTT SUM'!E$1,'PMT TYPE'!$G:$G,'PMTT SUM'!$A42)</f>
        <v>3496</v>
      </c>
      <c r="F42" s="7">
        <f>SUMIFS('PMT TYPE'!$F:$F,'PMT TYPE'!$A:$A,'PMTT SUM'!F$1,'PMT TYPE'!$G:$G,'PMTT SUM'!$A42)</f>
        <v>0</v>
      </c>
      <c r="G42" s="7">
        <f>SUMIFS('PMT TYPE'!$F:$F,'PMT TYPE'!$A:$A,'PMTT SUM'!G$1,'PMT TYPE'!$G:$G,'PMTT SUM'!$A42)</f>
        <v>612</v>
      </c>
      <c r="H42" s="7">
        <f t="shared" si="1"/>
        <v>10156</v>
      </c>
      <c r="I42" s="7">
        <f>SUMIFS(SUM_NET,SUM_PER,"&gt;="&amp;'PMTT SUM'!A42,SUM_PER,"&lt;"&amp;'PMTT SUM'!A43)</f>
        <v>10156</v>
      </c>
      <c r="J42"/>
      <c r="K42" s="176">
        <v>46266</v>
      </c>
      <c r="L42" s="7">
        <f>SUMIFS('PMT TYPE'!$F:$F,'PMT TYPE'!$A:$A,'PMTT SUM'!L$1,'PMT TYPE'!$G:$G,"&gt;="&amp;'PMTT SUM'!$K42,'PMT TYPE'!$G:$G,"&lt;"&amp;'PMTT SUM'!$K43)</f>
        <v>11526</v>
      </c>
      <c r="M42" s="7">
        <f>SUMIFS('PMT TYPE'!$F:$F,'PMT TYPE'!$A:$A,'PMTT SUM'!M$1,'PMT TYPE'!$G:$G,"&gt;="&amp;'PMTT SUM'!$K42,'PMT TYPE'!$G:$G,"&lt;"&amp;'PMTT SUM'!$K43)</f>
        <v>3997</v>
      </c>
      <c r="N42" s="7">
        <f>SUMIFS('PMT TYPE'!$F:$F,'PMT TYPE'!$A:$A,'PMTT SUM'!N$1,'PMT TYPE'!$G:$G,"&gt;="&amp;'PMTT SUM'!$K42,'PMT TYPE'!$G:$G,"&lt;"&amp;'PMTT SUM'!$K43)</f>
        <v>0</v>
      </c>
      <c r="O42" s="7">
        <f>SUMIFS('PMT TYPE'!$F:$F,'PMT TYPE'!$A:$A,'PMTT SUM'!O$1,'PMT TYPE'!$G:$G,"&gt;="&amp;'PMTT SUM'!$K42,'PMT TYPE'!$G:$G,"&lt;"&amp;'PMTT SUM'!$K43)</f>
        <v>3691</v>
      </c>
      <c r="P42" s="7">
        <f>SUMIFS('PMT TYPE'!$F:$F,'PMT TYPE'!$A:$A,'PMTT SUM'!P$1,'PMT TYPE'!$G:$G,"&gt;="&amp;'PMTT SUM'!$K42,'PMT TYPE'!$G:$G,"&lt;"&amp;'PMTT SUM'!$K43)</f>
        <v>1720</v>
      </c>
      <c r="Q42" s="7">
        <f>SUMIFS('PMT TYPE'!$F:$F,'PMT TYPE'!$A:$A,'PMTT SUM'!Q$1,'PMT TYPE'!$G:$G,"&gt;="&amp;'PMTT SUM'!$K42,'PMT TYPE'!$G:$G,"&lt;"&amp;'PMTT SUM'!$K43)</f>
        <v>1121</v>
      </c>
      <c r="R42" s="17">
        <f t="shared" si="5"/>
        <v>22055</v>
      </c>
      <c r="T42" s="7">
        <f t="shared" si="3"/>
        <v>22055</v>
      </c>
      <c r="U42" s="17">
        <f t="shared" ref="U42:U47" si="6">T42-R42</f>
        <v>0</v>
      </c>
    </row>
    <row r="43" spans="1:21" x14ac:dyDescent="0.15">
      <c r="A43" s="176">
        <v>46237</v>
      </c>
      <c r="B43" s="7">
        <f>SUMIFS('PMT TYPE'!$F:$F,'PMT TYPE'!$A:$A,'PMTT SUM'!B$1,'PMT TYPE'!$G:$G,'PMTT SUM'!$A43)</f>
        <v>2680</v>
      </c>
      <c r="C43" s="7">
        <f>SUMIFS('PMT TYPE'!$F:$F,'PMT TYPE'!$A:$A,'PMTT SUM'!C$1,'PMT TYPE'!$G:$G,'PMTT SUM'!$A43)</f>
        <v>1895</v>
      </c>
      <c r="D43" s="7">
        <f>SUMIFS('PMT TYPE'!$F:$F,'PMT TYPE'!$A:$A,'PMTT SUM'!D$1,'PMT TYPE'!$G:$G,'PMTT SUM'!$A43)</f>
        <v>0</v>
      </c>
      <c r="E43" s="7">
        <f>SUMIFS('PMT TYPE'!$F:$F,'PMT TYPE'!$A:$A,'PMTT SUM'!E$1,'PMT TYPE'!$G:$G,'PMTT SUM'!$A43)</f>
        <v>0</v>
      </c>
      <c r="F43" s="7">
        <f>SUMIFS('PMT TYPE'!$F:$F,'PMT TYPE'!$A:$A,'PMTT SUM'!F$1,'PMT TYPE'!$G:$G,'PMTT SUM'!$A43)</f>
        <v>0</v>
      </c>
      <c r="G43" s="7">
        <f>SUMIFS('PMT TYPE'!$F:$F,'PMT TYPE'!$A:$A,'PMTT SUM'!G$1,'PMT TYPE'!$G:$G,'PMTT SUM'!$A43)</f>
        <v>0</v>
      </c>
      <c r="H43" s="7">
        <f t="shared" si="1"/>
        <v>4575</v>
      </c>
      <c r="I43" s="7">
        <f>SUMIFS(SUM_NET,SUM_PER,"&gt;="&amp;'PMTT SUM'!A43,SUM_PER,"&lt;"&amp;'PMTT SUM'!A44)</f>
        <v>4575</v>
      </c>
      <c r="J43"/>
      <c r="K43" s="176">
        <v>46296</v>
      </c>
      <c r="L43" s="7">
        <f>SUMIFS('PMT TYPE'!$F:$F,'PMT TYPE'!$A:$A,'PMTT SUM'!L$1,'PMT TYPE'!$G:$G,"&gt;="&amp;'PMTT SUM'!$K43,'PMT TYPE'!$G:$G,"&lt;"&amp;'PMTT SUM'!$K44)</f>
        <v>0</v>
      </c>
      <c r="M43" s="7">
        <f>SUMIFS('PMT TYPE'!$F:$F,'PMT TYPE'!$A:$A,'PMTT SUM'!M$1,'PMT TYPE'!$G:$G,"&gt;="&amp;'PMTT SUM'!$K43,'PMT TYPE'!$G:$G,"&lt;"&amp;'PMTT SUM'!$K44)</f>
        <v>0</v>
      </c>
      <c r="N43" s="7">
        <f>SUMIFS('PMT TYPE'!$F:$F,'PMT TYPE'!$A:$A,'PMTT SUM'!N$1,'PMT TYPE'!$G:$G,"&gt;="&amp;'PMTT SUM'!$K43,'PMT TYPE'!$G:$G,"&lt;"&amp;'PMTT SUM'!$K44)</f>
        <v>0</v>
      </c>
      <c r="O43" s="7">
        <f>SUMIFS('PMT TYPE'!$F:$F,'PMT TYPE'!$A:$A,'PMTT SUM'!O$1,'PMT TYPE'!$G:$G,"&gt;="&amp;'PMTT SUM'!$K43,'PMT TYPE'!$G:$G,"&lt;"&amp;'PMTT SUM'!$K44)</f>
        <v>0</v>
      </c>
      <c r="P43" s="7">
        <f>SUMIFS('PMT TYPE'!$F:$F,'PMT TYPE'!$A:$A,'PMTT SUM'!P$1,'PMT TYPE'!$G:$G,"&gt;="&amp;'PMTT SUM'!$K43,'PMT TYPE'!$G:$G,"&lt;"&amp;'PMTT SUM'!$K44)</f>
        <v>0</v>
      </c>
      <c r="Q43" s="7">
        <f>SUMIFS('PMT TYPE'!$F:$F,'PMT TYPE'!$A:$A,'PMTT SUM'!Q$1,'PMT TYPE'!$G:$G,"&gt;="&amp;'PMTT SUM'!$K43,'PMT TYPE'!$G:$G,"&lt;"&amp;'PMTT SUM'!$K44)</f>
        <v>0</v>
      </c>
      <c r="R43" s="17">
        <f t="shared" si="5"/>
        <v>0</v>
      </c>
      <c r="T43" s="7">
        <f t="shared" si="3"/>
        <v>0</v>
      </c>
      <c r="U43" s="17">
        <f t="shared" si="6"/>
        <v>0</v>
      </c>
    </row>
    <row r="44" spans="1:21" x14ac:dyDescent="0.15">
      <c r="A44" s="176">
        <v>46238</v>
      </c>
      <c r="B44" s="7">
        <f>SUMIFS('PMT TYPE'!$F:$F,'PMT TYPE'!$A:$A,'PMTT SUM'!B$1,'PMT TYPE'!$G:$G,'PMTT SUM'!$A44)</f>
        <v>2680</v>
      </c>
      <c r="C44" s="7">
        <f>SUMIFS('PMT TYPE'!$F:$F,'PMT TYPE'!$A:$A,'PMTT SUM'!C$1,'PMT TYPE'!$G:$G,'PMTT SUM'!$A44)</f>
        <v>1895</v>
      </c>
      <c r="D44" s="7">
        <f>SUMIFS('PMT TYPE'!$F:$F,'PMT TYPE'!$A:$A,'PMTT SUM'!D$1,'PMT TYPE'!$G:$G,'PMTT SUM'!$A44)</f>
        <v>0</v>
      </c>
      <c r="E44" s="7">
        <f>SUMIFS('PMT TYPE'!$F:$F,'PMT TYPE'!$A:$A,'PMTT SUM'!E$1,'PMT TYPE'!$G:$G,'PMTT SUM'!$A44)</f>
        <v>0</v>
      </c>
      <c r="F44" s="7">
        <f>SUMIFS('PMT TYPE'!$F:$F,'PMT TYPE'!$A:$A,'PMTT SUM'!F$1,'PMT TYPE'!$G:$G,'PMTT SUM'!$A44)</f>
        <v>0</v>
      </c>
      <c r="G44" s="7">
        <f>SUMIFS('PMT TYPE'!$F:$F,'PMT TYPE'!$A:$A,'PMTT SUM'!G$1,'PMT TYPE'!$G:$G,'PMTT SUM'!$A44)</f>
        <v>0</v>
      </c>
      <c r="H44" s="7">
        <f t="shared" si="1"/>
        <v>4575</v>
      </c>
      <c r="I44" s="7">
        <f>SUMIFS(SUM_NET,SUM_PER,"&gt;="&amp;'PMTT SUM'!A44,SUM_PER,"&lt;"&amp;'PMTT SUM'!A45)</f>
        <v>8091</v>
      </c>
      <c r="J44"/>
      <c r="K44" s="176">
        <v>46327</v>
      </c>
      <c r="L44" s="7">
        <f>SUMIFS('PMT TYPE'!$F:$F,'PMT TYPE'!$A:$A,'PMTT SUM'!L$1,'PMT TYPE'!$G:$G,"&gt;="&amp;'PMTT SUM'!$K44,'PMT TYPE'!$G:$G,"&lt;"&amp;'PMTT SUM'!$K45)</f>
        <v>0</v>
      </c>
      <c r="M44" s="7">
        <f>SUMIFS('PMT TYPE'!$F:$F,'PMT TYPE'!$A:$A,'PMTT SUM'!M$1,'PMT TYPE'!$G:$G,"&gt;="&amp;'PMTT SUM'!$K44,'PMT TYPE'!$G:$G,"&lt;"&amp;'PMTT SUM'!$K45)</f>
        <v>0</v>
      </c>
      <c r="N44" s="7">
        <f>SUMIFS('PMT TYPE'!$F:$F,'PMT TYPE'!$A:$A,'PMTT SUM'!N$1,'PMT TYPE'!$G:$G,"&gt;="&amp;'PMTT SUM'!$K44,'PMT TYPE'!$G:$G,"&lt;"&amp;'PMTT SUM'!$K45)</f>
        <v>0</v>
      </c>
      <c r="O44" s="7">
        <f>SUMIFS('PMT TYPE'!$F:$F,'PMT TYPE'!$A:$A,'PMTT SUM'!O$1,'PMT TYPE'!$G:$G,"&gt;="&amp;'PMTT SUM'!$K44,'PMT TYPE'!$G:$G,"&lt;"&amp;'PMTT SUM'!$K45)</f>
        <v>0</v>
      </c>
      <c r="P44" s="7">
        <f>SUMIFS('PMT TYPE'!$F:$F,'PMT TYPE'!$A:$A,'PMTT SUM'!P$1,'PMT TYPE'!$G:$G,"&gt;="&amp;'PMTT SUM'!$K44,'PMT TYPE'!$G:$G,"&lt;"&amp;'PMTT SUM'!$K45)</f>
        <v>0</v>
      </c>
      <c r="Q44" s="7">
        <f>SUMIFS('PMT TYPE'!$F:$F,'PMT TYPE'!$A:$A,'PMTT SUM'!Q$1,'PMT TYPE'!$G:$G,"&gt;="&amp;'PMTT SUM'!$K44,'PMT TYPE'!$G:$G,"&lt;"&amp;'PMTT SUM'!$K45)</f>
        <v>0</v>
      </c>
      <c r="R44" s="17">
        <f t="shared" si="5"/>
        <v>0</v>
      </c>
      <c r="T44" s="7">
        <f t="shared" si="3"/>
        <v>0</v>
      </c>
      <c r="U44" s="17">
        <f t="shared" si="6"/>
        <v>0</v>
      </c>
    </row>
    <row r="45" spans="1:21" x14ac:dyDescent="0.15">
      <c r="A45" s="176">
        <v>46239</v>
      </c>
      <c r="B45" s="7">
        <f>SUMIFS('PMT TYPE'!$F:$F,'PMT TYPE'!$A:$A,'PMTT SUM'!B$1,'PMT TYPE'!$G:$G,'PMTT SUM'!$A45)</f>
        <v>12079.71</v>
      </c>
      <c r="C45" s="7">
        <f>SUMIFS('PMT TYPE'!$F:$F,'PMT TYPE'!$A:$A,'PMTT SUM'!C$1,'PMT TYPE'!$G:$G,'PMTT SUM'!$A45)</f>
        <v>4348</v>
      </c>
      <c r="D45" s="7">
        <f>SUMIFS('PMT TYPE'!$F:$F,'PMT TYPE'!$A:$A,'PMTT SUM'!D$1,'PMT TYPE'!$G:$G,'PMTT SUM'!$A45)</f>
        <v>655</v>
      </c>
      <c r="E45" s="7">
        <f>SUMIFS('PMT TYPE'!$F:$F,'PMT TYPE'!$A:$A,'PMTT SUM'!E$1,'PMT TYPE'!$G:$G,'PMTT SUM'!$A45)</f>
        <v>689</v>
      </c>
      <c r="F45" s="7">
        <f>SUMIFS('PMT TYPE'!$F:$F,'PMT TYPE'!$A:$A,'PMTT SUM'!F$1,'PMT TYPE'!$G:$G,'PMTT SUM'!$A45)</f>
        <v>0</v>
      </c>
      <c r="G45" s="7">
        <f>SUMIFS('PMT TYPE'!$F:$F,'PMT TYPE'!$A:$A,'PMTT SUM'!G$1,'PMT TYPE'!$G:$G,'PMTT SUM'!$A45)</f>
        <v>0</v>
      </c>
      <c r="H45" s="7">
        <f t="shared" si="1"/>
        <v>17771.71</v>
      </c>
      <c r="I45" s="7">
        <f>SUMIFS(SUM_NET,SUM_PER,"&gt;="&amp;'PMTT SUM'!A45,SUM_PER,"&lt;"&amp;'PMTT SUM'!A46)</f>
        <v>17554</v>
      </c>
      <c r="J45"/>
      <c r="K45" s="176">
        <v>46357</v>
      </c>
      <c r="L45" s="7">
        <f>SUMIFS('PMT TYPE'!$F:$F,'PMT TYPE'!$A:$A,'PMTT SUM'!L$1,'PMT TYPE'!$G:$G,"&gt;="&amp;'PMTT SUM'!$K45,'PMT TYPE'!$G:$G,"&lt;"&amp;'PMTT SUM'!$K46)</f>
        <v>0</v>
      </c>
      <c r="M45" s="7">
        <f>SUMIFS('PMT TYPE'!$F:$F,'PMT TYPE'!$A:$A,'PMTT SUM'!M$1,'PMT TYPE'!$G:$G,"&gt;="&amp;'PMTT SUM'!$K45,'PMT TYPE'!$G:$G,"&lt;"&amp;'PMTT SUM'!$K46)</f>
        <v>0</v>
      </c>
      <c r="N45" s="7">
        <f>SUMIFS('PMT TYPE'!$F:$F,'PMT TYPE'!$A:$A,'PMTT SUM'!N$1,'PMT TYPE'!$G:$G,"&gt;="&amp;'PMTT SUM'!$K45,'PMT TYPE'!$G:$G,"&lt;"&amp;'PMTT SUM'!$K46)</f>
        <v>0</v>
      </c>
      <c r="O45" s="7">
        <f>SUMIFS('PMT TYPE'!$F:$F,'PMT TYPE'!$A:$A,'PMTT SUM'!O$1,'PMT TYPE'!$G:$G,"&gt;="&amp;'PMTT SUM'!$K45,'PMT TYPE'!$G:$G,"&lt;"&amp;'PMTT SUM'!$K46)</f>
        <v>0</v>
      </c>
      <c r="P45" s="7">
        <f>SUMIFS('PMT TYPE'!$F:$F,'PMT TYPE'!$A:$A,'PMTT SUM'!P$1,'PMT TYPE'!$G:$G,"&gt;="&amp;'PMTT SUM'!$K45,'PMT TYPE'!$G:$G,"&lt;"&amp;'PMTT SUM'!$K46)</f>
        <v>0</v>
      </c>
      <c r="Q45" s="7">
        <f>SUMIFS('PMT TYPE'!$F:$F,'PMT TYPE'!$A:$A,'PMTT SUM'!Q$1,'PMT TYPE'!$G:$G,"&gt;="&amp;'PMTT SUM'!$K45,'PMT TYPE'!$G:$G,"&lt;"&amp;'PMTT SUM'!$K46)</f>
        <v>0</v>
      </c>
      <c r="R45" s="17">
        <f t="shared" si="5"/>
        <v>0</v>
      </c>
      <c r="T45" s="7">
        <f t="shared" si="3"/>
        <v>0</v>
      </c>
      <c r="U45" s="17">
        <f t="shared" si="6"/>
        <v>0</v>
      </c>
    </row>
    <row r="46" spans="1:21" x14ac:dyDescent="0.15">
      <c r="A46" s="176">
        <v>46240</v>
      </c>
      <c r="B46" s="7">
        <f>SUMIFS('PMT TYPE'!$F:$F,'PMT TYPE'!$A:$A,'PMTT SUM'!B$1,'PMT TYPE'!$G:$G,'PMTT SUM'!$A46)</f>
        <v>1950</v>
      </c>
      <c r="C46" s="7">
        <f>SUMIFS('PMT TYPE'!$F:$F,'PMT TYPE'!$A:$A,'PMTT SUM'!C$1,'PMT TYPE'!$G:$G,'PMTT SUM'!$A46)</f>
        <v>1995</v>
      </c>
      <c r="D46" s="7">
        <f>SUMIFS('PMT TYPE'!$F:$F,'PMT TYPE'!$A:$A,'PMTT SUM'!D$1,'PMT TYPE'!$G:$G,'PMTT SUM'!$A46)</f>
        <v>0</v>
      </c>
      <c r="E46" s="7">
        <f>SUMIFS('PMT TYPE'!$F:$F,'PMT TYPE'!$A:$A,'PMTT SUM'!E$1,'PMT TYPE'!$G:$G,'PMTT SUM'!$A46)</f>
        <v>355</v>
      </c>
      <c r="F46" s="7">
        <f>SUMIFS('PMT TYPE'!$F:$F,'PMT TYPE'!$A:$A,'PMTT SUM'!F$1,'PMT TYPE'!$G:$G,'PMTT SUM'!$A46)</f>
        <v>1049</v>
      </c>
      <c r="G46" s="7">
        <f>SUMIFS('PMT TYPE'!$F:$F,'PMT TYPE'!$A:$A,'PMTT SUM'!G$1,'PMT TYPE'!$G:$G,'PMTT SUM'!$A46)</f>
        <v>0</v>
      </c>
      <c r="H46" s="7">
        <f t="shared" si="1"/>
        <v>5349</v>
      </c>
      <c r="I46" s="7">
        <f>SUMIFS(SUM_NET,SUM_PER,"&gt;="&amp;'PMTT SUM'!A46,SUM_PER,"&lt;"&amp;'PMTT SUM'!A47)</f>
        <v>5349</v>
      </c>
      <c r="J46"/>
      <c r="K46" s="176">
        <v>46388</v>
      </c>
      <c r="L46" s="7">
        <f>SUMIFS('PMT TYPE'!$F:$F,'PMT TYPE'!$A:$A,'PMTT SUM'!L$1,'PMT TYPE'!$G:$G,"&gt;="&amp;'PMTT SUM'!$K46,'PMT TYPE'!$G:$G,"&lt;"&amp;'PMTT SUM'!$K47)</f>
        <v>0</v>
      </c>
      <c r="M46" s="7">
        <f>SUMIFS('PMT TYPE'!$F:$F,'PMT TYPE'!$A:$A,'PMTT SUM'!M$1,'PMT TYPE'!$G:$G,"&gt;="&amp;'PMTT SUM'!$K46,'PMT TYPE'!$G:$G,"&lt;"&amp;'PMTT SUM'!$K47)</f>
        <v>0</v>
      </c>
      <c r="N46" s="7">
        <f>SUMIFS('PMT TYPE'!$F:$F,'PMT TYPE'!$A:$A,'PMTT SUM'!N$1,'PMT TYPE'!$G:$G,"&gt;="&amp;'PMTT SUM'!$K46,'PMT TYPE'!$G:$G,"&lt;"&amp;'PMTT SUM'!$K47)</f>
        <v>0</v>
      </c>
      <c r="O46" s="7">
        <f>SUMIFS('PMT TYPE'!$F:$F,'PMT TYPE'!$A:$A,'PMTT SUM'!O$1,'PMT TYPE'!$G:$G,"&gt;="&amp;'PMTT SUM'!$K46,'PMT TYPE'!$G:$G,"&lt;"&amp;'PMTT SUM'!$K47)</f>
        <v>0</v>
      </c>
      <c r="P46" s="7">
        <f>SUMIFS('PMT TYPE'!$F:$F,'PMT TYPE'!$A:$A,'PMTT SUM'!P$1,'PMT TYPE'!$G:$G,"&gt;="&amp;'PMTT SUM'!$K46,'PMT TYPE'!$G:$G,"&lt;"&amp;'PMTT SUM'!$K47)</f>
        <v>0</v>
      </c>
      <c r="Q46" s="7">
        <f>SUMIFS('PMT TYPE'!$F:$F,'PMT TYPE'!$A:$A,'PMTT SUM'!Q$1,'PMT TYPE'!$G:$G,"&gt;="&amp;'PMTT SUM'!$K46,'PMT TYPE'!$G:$G,"&lt;"&amp;'PMTT SUM'!$K47)</f>
        <v>0</v>
      </c>
      <c r="R46" s="17">
        <f t="shared" si="5"/>
        <v>0</v>
      </c>
      <c r="T46" s="7">
        <f t="shared" si="3"/>
        <v>0</v>
      </c>
      <c r="U46" s="17">
        <f t="shared" si="6"/>
        <v>0</v>
      </c>
    </row>
    <row r="47" spans="1:21" x14ac:dyDescent="0.15">
      <c r="A47" s="176">
        <v>46241</v>
      </c>
      <c r="B47" s="7">
        <f>SUMIFS('PMT TYPE'!$F:$F,'PMT TYPE'!$A:$A,'PMTT SUM'!B$1,'PMT TYPE'!$G:$G,'PMTT SUM'!$A47)</f>
        <v>5749</v>
      </c>
      <c r="C47" s="7">
        <f>SUMIFS('PMT TYPE'!$F:$F,'PMT TYPE'!$A:$A,'PMTT SUM'!C$1,'PMT TYPE'!$G:$G,'PMTT SUM'!$A47)</f>
        <v>2962</v>
      </c>
      <c r="D47" s="7">
        <f>SUMIFS('PMT TYPE'!$F:$F,'PMT TYPE'!$A:$A,'PMTT SUM'!D$1,'PMT TYPE'!$G:$G,'PMTT SUM'!$A47)</f>
        <v>0</v>
      </c>
      <c r="E47" s="7">
        <f>SUMIFS('PMT TYPE'!$F:$F,'PMT TYPE'!$A:$A,'PMTT SUM'!E$1,'PMT TYPE'!$G:$G,'PMTT SUM'!$A47)</f>
        <v>1545</v>
      </c>
      <c r="F47" s="7">
        <f>SUMIFS('PMT TYPE'!$F:$F,'PMT TYPE'!$A:$A,'PMTT SUM'!F$1,'PMT TYPE'!$G:$G,'PMTT SUM'!$A47)</f>
        <v>350</v>
      </c>
      <c r="G47" s="7">
        <f>SUMIFS('PMT TYPE'!$F:$F,'PMT TYPE'!$A:$A,'PMTT SUM'!G$1,'PMT TYPE'!$G:$G,'PMTT SUM'!$A47)</f>
        <v>0</v>
      </c>
      <c r="H47" s="7">
        <f t="shared" si="1"/>
        <v>10606</v>
      </c>
      <c r="I47" s="7">
        <f>SUMIFS(SUM_NET,SUM_PER,"&gt;="&amp;'PMTT SUM'!A47,SUM_PER,"&lt;"&amp;'PMTT SUM'!A48)</f>
        <v>10606</v>
      </c>
      <c r="J47"/>
      <c r="K47" s="176">
        <v>46419</v>
      </c>
      <c r="L47" s="7">
        <f>SUMIFS('PMT TYPE'!$F:$F,'PMT TYPE'!$A:$A,'PMTT SUM'!L$1,'PMT TYPE'!$G:$G,"&gt;="&amp;'PMTT SUM'!$K47,'PMT TYPE'!$G:$G,"&lt;"&amp;'PMTT SUM'!$K48)</f>
        <v>0</v>
      </c>
      <c r="M47" s="7">
        <f>SUMIFS('PMT TYPE'!$F:$F,'PMT TYPE'!$A:$A,'PMTT SUM'!M$1,'PMT TYPE'!$G:$G,"&gt;="&amp;'PMTT SUM'!$K47,'PMT TYPE'!$G:$G,"&lt;"&amp;'PMTT SUM'!$K48)</f>
        <v>0</v>
      </c>
      <c r="N47" s="7">
        <f>SUMIFS('PMT TYPE'!$F:$F,'PMT TYPE'!$A:$A,'PMTT SUM'!N$1,'PMT TYPE'!$G:$G,"&gt;="&amp;'PMTT SUM'!$K47,'PMT TYPE'!$G:$G,"&lt;"&amp;'PMTT SUM'!$K48)</f>
        <v>0</v>
      </c>
      <c r="O47" s="7">
        <f>SUMIFS('PMT TYPE'!$F:$F,'PMT TYPE'!$A:$A,'PMTT SUM'!O$1,'PMT TYPE'!$G:$G,"&gt;="&amp;'PMTT SUM'!$K47,'PMT TYPE'!$G:$G,"&lt;"&amp;'PMTT SUM'!$K48)</f>
        <v>0</v>
      </c>
      <c r="P47" s="7">
        <f>SUMIFS('PMT TYPE'!$F:$F,'PMT TYPE'!$A:$A,'PMTT SUM'!P$1,'PMT TYPE'!$G:$G,"&gt;="&amp;'PMTT SUM'!$K47,'PMT TYPE'!$G:$G,"&lt;"&amp;'PMTT SUM'!$K48)</f>
        <v>0</v>
      </c>
      <c r="Q47" s="7">
        <f>SUMIFS('PMT TYPE'!$F:$F,'PMT TYPE'!$A:$A,'PMTT SUM'!Q$1,'PMT TYPE'!$G:$G,"&gt;="&amp;'PMTT SUM'!$K47,'PMT TYPE'!$G:$G,"&lt;"&amp;'PMTT SUM'!$K48)</f>
        <v>0</v>
      </c>
      <c r="R47" s="17">
        <f t="shared" si="5"/>
        <v>0</v>
      </c>
      <c r="T47" s="7">
        <f t="shared" si="3"/>
        <v>0</v>
      </c>
      <c r="U47" s="17">
        <f t="shared" si="6"/>
        <v>0</v>
      </c>
    </row>
    <row r="48" spans="1:21" x14ac:dyDescent="0.15">
      <c r="A48" s="176">
        <v>46242</v>
      </c>
      <c r="B48" s="7">
        <f>SUMIFS('PMT TYPE'!$F:$F,'PMT TYPE'!$A:$A,'PMTT SUM'!B$1,'PMT TYPE'!$G:$G,'PMTT SUM'!$A48)</f>
        <v>847</v>
      </c>
      <c r="C48" s="7">
        <f>SUMIFS('PMT TYPE'!$F:$F,'PMT TYPE'!$A:$A,'PMTT SUM'!C$1,'PMT TYPE'!$G:$G,'PMTT SUM'!$A48)</f>
        <v>0</v>
      </c>
      <c r="D48" s="7">
        <f>SUMIFS('PMT TYPE'!$F:$F,'PMT TYPE'!$A:$A,'PMTT SUM'!D$1,'PMT TYPE'!$G:$G,'PMTT SUM'!$A48)</f>
        <v>0</v>
      </c>
      <c r="E48" s="7">
        <f>SUMIFS('PMT TYPE'!$F:$F,'PMT TYPE'!$A:$A,'PMTT SUM'!E$1,'PMT TYPE'!$G:$G,'PMTT SUM'!$A48)</f>
        <v>0</v>
      </c>
      <c r="F48" s="7">
        <f>SUMIFS('PMT TYPE'!$F:$F,'PMT TYPE'!$A:$A,'PMTT SUM'!F$1,'PMT TYPE'!$G:$G,'PMTT SUM'!$A48)</f>
        <v>0</v>
      </c>
      <c r="G48" s="7">
        <f>SUMIFS('PMT TYPE'!$F:$F,'PMT TYPE'!$A:$A,'PMTT SUM'!G$1,'PMT TYPE'!$G:$G,'PMTT SUM'!$A48)</f>
        <v>625</v>
      </c>
      <c r="H48" s="7">
        <f t="shared" si="1"/>
        <v>1472</v>
      </c>
      <c r="I48" s="7">
        <f>SUMIFS(SUM_NET,SUM_PER,"&gt;="&amp;'PMTT SUM'!A48,SUM_PER,"&lt;"&amp;'PMTT SUM'!A49)</f>
        <v>1472</v>
      </c>
      <c r="J48"/>
      <c r="K48" s="176">
        <v>46447</v>
      </c>
      <c r="L48" s="7"/>
      <c r="M48" s="7"/>
      <c r="N48" s="7"/>
      <c r="O48" s="7"/>
      <c r="P48" s="7"/>
      <c r="Q48" s="17"/>
      <c r="S48" s="7"/>
      <c r="T48" s="7"/>
    </row>
    <row r="49" spans="1:17" x14ac:dyDescent="0.15">
      <c r="A49" s="176">
        <v>46243</v>
      </c>
      <c r="B49" s="7">
        <f>SUMIFS('PMT TYPE'!$F:$F,'PMT TYPE'!$A:$A,'PMTT SUM'!B$1,'PMT TYPE'!$G:$G,'PMTT SUM'!$A49)</f>
        <v>819</v>
      </c>
      <c r="C49" s="7">
        <f>SUMIFS('PMT TYPE'!$F:$F,'PMT TYPE'!$A:$A,'PMTT SUM'!C$1,'PMT TYPE'!$G:$G,'PMTT SUM'!$A49)</f>
        <v>1339</v>
      </c>
      <c r="D49" s="7">
        <f>SUMIFS('PMT TYPE'!$F:$F,'PMT TYPE'!$A:$A,'PMTT SUM'!D$1,'PMT TYPE'!$G:$G,'PMTT SUM'!$A49)</f>
        <v>0</v>
      </c>
      <c r="E49" s="7">
        <f>SUMIFS('PMT TYPE'!$F:$F,'PMT TYPE'!$A:$A,'PMTT SUM'!E$1,'PMT TYPE'!$G:$G,'PMTT SUM'!$A49)</f>
        <v>1100</v>
      </c>
      <c r="F49" s="7">
        <f>SUMIFS('PMT TYPE'!$F:$F,'PMT TYPE'!$A:$A,'PMTT SUM'!F$1,'PMT TYPE'!$G:$G,'PMTT SUM'!$A49)</f>
        <v>0</v>
      </c>
      <c r="G49" s="7">
        <f>SUMIFS('PMT TYPE'!$F:$F,'PMT TYPE'!$A:$A,'PMTT SUM'!G$1,'PMT TYPE'!$G:$G,'PMTT SUM'!$A49)</f>
        <v>0</v>
      </c>
      <c r="H49" s="7">
        <f t="shared" si="1"/>
        <v>3258</v>
      </c>
      <c r="I49" s="7">
        <f>SUMIFS(SUM_NET,SUM_PER,"&gt;="&amp;'PMTT SUM'!A49,SUM_PER,"&lt;"&amp;'PMTT SUM'!A50)</f>
        <v>3258</v>
      </c>
      <c r="J49"/>
      <c r="K49" s="2"/>
    </row>
    <row r="50" spans="1:17" x14ac:dyDescent="0.15">
      <c r="A50" s="176">
        <v>46244</v>
      </c>
      <c r="B50" s="7">
        <f>SUMIFS('PMT TYPE'!$F:$F,'PMT TYPE'!$A:$A,'PMTT SUM'!B$1,'PMT TYPE'!$G:$G,'PMTT SUM'!$A50)</f>
        <v>4269</v>
      </c>
      <c r="C50" s="7">
        <f>SUMIFS('PMT TYPE'!$F:$F,'PMT TYPE'!$A:$A,'PMTT SUM'!C$1,'PMT TYPE'!$G:$G,'PMTT SUM'!$A50)</f>
        <v>1290</v>
      </c>
      <c r="D50" s="7">
        <f>SUMIFS('PMT TYPE'!$F:$F,'PMT TYPE'!$A:$A,'PMTT SUM'!D$1,'PMT TYPE'!$G:$G,'PMTT SUM'!$A50)</f>
        <v>310</v>
      </c>
      <c r="E50" s="7">
        <f>SUMIFS('PMT TYPE'!$F:$F,'PMT TYPE'!$A:$A,'PMTT SUM'!E$1,'PMT TYPE'!$G:$G,'PMTT SUM'!$A50)</f>
        <v>0</v>
      </c>
      <c r="F50" s="7">
        <f>SUMIFS('PMT TYPE'!$F:$F,'PMT TYPE'!$A:$A,'PMTT SUM'!F$1,'PMT TYPE'!$G:$G,'PMTT SUM'!$A50)</f>
        <v>0</v>
      </c>
      <c r="G50" s="7">
        <f>SUMIFS('PMT TYPE'!$F:$F,'PMT TYPE'!$A:$A,'PMTT SUM'!G$1,'PMT TYPE'!$G:$G,'PMTT SUM'!$A50)</f>
        <v>0</v>
      </c>
      <c r="H50" s="7">
        <f t="shared" si="1"/>
        <v>5869</v>
      </c>
      <c r="I50" s="7">
        <f>SUMIFS(SUM_NET,SUM_PER,"&gt;="&amp;'PMTT SUM'!A50,SUM_PER,"&lt;"&amp;'PMTT SUM'!A51)</f>
        <v>5869</v>
      </c>
      <c r="J50"/>
      <c r="K50" s="2"/>
    </row>
    <row r="51" spans="1:17" x14ac:dyDescent="0.15">
      <c r="A51" s="176">
        <v>46245</v>
      </c>
      <c r="B51" s="7">
        <f>SUMIFS('PMT TYPE'!$F:$F,'PMT TYPE'!$A:$A,'PMTT SUM'!B$1,'PMT TYPE'!$G:$G,'PMTT SUM'!$A51)</f>
        <v>5615</v>
      </c>
      <c r="C51" s="7">
        <f>SUMIFS('PMT TYPE'!$F:$F,'PMT TYPE'!$A:$A,'PMTT SUM'!C$1,'PMT TYPE'!$G:$G,'PMTT SUM'!$A51)</f>
        <v>1268</v>
      </c>
      <c r="D51" s="7">
        <f>SUMIFS('PMT TYPE'!$F:$F,'PMT TYPE'!$A:$A,'PMTT SUM'!D$1,'PMT TYPE'!$G:$G,'PMTT SUM'!$A51)</f>
        <v>0</v>
      </c>
      <c r="E51" s="7">
        <f>SUMIFS('PMT TYPE'!$F:$F,'PMT TYPE'!$A:$A,'PMTT SUM'!E$1,'PMT TYPE'!$G:$G,'PMTT SUM'!$A51)</f>
        <v>0</v>
      </c>
      <c r="F51" s="7">
        <f>SUMIFS('PMT TYPE'!$F:$F,'PMT TYPE'!$A:$A,'PMTT SUM'!F$1,'PMT TYPE'!$G:$G,'PMTT SUM'!$A51)</f>
        <v>0</v>
      </c>
      <c r="G51" s="7">
        <f>SUMIFS('PMT TYPE'!$F:$F,'PMT TYPE'!$A:$A,'PMTT SUM'!G$1,'PMT TYPE'!$G:$G,'PMTT SUM'!$A51)</f>
        <v>0</v>
      </c>
      <c r="H51" s="7">
        <f t="shared" si="1"/>
        <v>6883</v>
      </c>
      <c r="I51" s="7">
        <f>SUMIFS(SUM_NET,SUM_PER,"&gt;="&amp;'PMTT SUM'!A51,SUM_PER,"&lt;"&amp;'PMTT SUM'!A52)</f>
        <v>6883</v>
      </c>
      <c r="J51"/>
      <c r="K51" s="2"/>
    </row>
    <row r="52" spans="1:17" x14ac:dyDescent="0.15">
      <c r="A52" s="176">
        <v>46246</v>
      </c>
      <c r="B52" s="7">
        <f>SUMIFS('PMT TYPE'!$F:$F,'PMT TYPE'!$A:$A,'PMTT SUM'!B$1,'PMT TYPE'!$G:$G,'PMTT SUM'!$A52)</f>
        <v>7109</v>
      </c>
      <c r="C52" s="7">
        <f>SUMIFS('PMT TYPE'!$F:$F,'PMT TYPE'!$A:$A,'PMTT SUM'!C$1,'PMT TYPE'!$G:$G,'PMTT SUM'!$A52)</f>
        <v>254</v>
      </c>
      <c r="D52" s="7">
        <f>SUMIFS('PMT TYPE'!$F:$F,'PMT TYPE'!$A:$A,'PMTT SUM'!D$1,'PMT TYPE'!$G:$G,'PMTT SUM'!$A52)</f>
        <v>740</v>
      </c>
      <c r="E52" s="7">
        <f>SUMIFS('PMT TYPE'!$F:$F,'PMT TYPE'!$A:$A,'PMTT SUM'!E$1,'PMT TYPE'!$G:$G,'PMTT SUM'!$A52)</f>
        <v>1425</v>
      </c>
      <c r="F52" s="7">
        <f>SUMIFS('PMT TYPE'!$F:$F,'PMT TYPE'!$A:$A,'PMTT SUM'!F$1,'PMT TYPE'!$G:$G,'PMTT SUM'!$A52)</f>
        <v>1528</v>
      </c>
      <c r="G52" s="7">
        <f>SUMIFS('PMT TYPE'!$F:$F,'PMT TYPE'!$A:$A,'PMTT SUM'!G$1,'PMT TYPE'!$G:$G,'PMTT SUM'!$A52)</f>
        <v>700</v>
      </c>
      <c r="H52" s="7">
        <f t="shared" ref="H52:H68" si="7">SUM(B52:G52)</f>
        <v>11756</v>
      </c>
      <c r="I52" s="7">
        <f>SUMIFS(SUM_NET,SUM_PER,"&gt;="&amp;'PMTT SUM'!A52,SUM_PER,"&lt;"&amp;'PMTT SUM'!A53)</f>
        <v>11756</v>
      </c>
    </row>
    <row r="53" spans="1:17" x14ac:dyDescent="0.15">
      <c r="A53" s="176">
        <v>46247</v>
      </c>
      <c r="B53" s="7">
        <f>SUMIFS('PMT TYPE'!$F:$F,'PMT TYPE'!$A:$A,'PMTT SUM'!B$1,'PMT TYPE'!$G:$G,'PMTT SUM'!$A53)</f>
        <v>7647</v>
      </c>
      <c r="C53" s="7">
        <f>SUMIFS('PMT TYPE'!$F:$F,'PMT TYPE'!$A:$A,'PMTT SUM'!C$1,'PMT TYPE'!$G:$G,'PMTT SUM'!$A53)</f>
        <v>2223</v>
      </c>
      <c r="D53" s="7">
        <f>SUMIFS('PMT TYPE'!$F:$F,'PMT TYPE'!$A:$A,'PMTT SUM'!D$1,'PMT TYPE'!$G:$G,'PMTT SUM'!$A53)</f>
        <v>0</v>
      </c>
      <c r="E53" s="7">
        <f>SUMIFS('PMT TYPE'!$F:$F,'PMT TYPE'!$A:$A,'PMTT SUM'!E$1,'PMT TYPE'!$G:$G,'PMTT SUM'!$A53)</f>
        <v>159</v>
      </c>
      <c r="F53" s="7">
        <f>SUMIFS('PMT TYPE'!$F:$F,'PMT TYPE'!$A:$A,'PMTT SUM'!F$1,'PMT TYPE'!$G:$G,'PMTT SUM'!$A53)</f>
        <v>350</v>
      </c>
      <c r="G53" s="7">
        <f>SUMIFS('PMT TYPE'!$F:$F,'PMT TYPE'!$A:$A,'PMTT SUM'!G$1,'PMT TYPE'!$G:$G,'PMTT SUM'!$A53)</f>
        <v>689</v>
      </c>
      <c r="H53" s="7">
        <f t="shared" si="7"/>
        <v>11068</v>
      </c>
      <c r="I53" s="7">
        <f>SUMIFS(SUM_NET,SUM_PER,"&gt;="&amp;'PMTT SUM'!A53,SUM_PER,"&lt;"&amp;'PMTT SUM'!A54)</f>
        <v>11068</v>
      </c>
    </row>
    <row r="54" spans="1:17" x14ac:dyDescent="0.15">
      <c r="A54" s="176">
        <v>46248</v>
      </c>
      <c r="B54" s="7">
        <f>SUMIFS('PMT TYPE'!$F:$F,'PMT TYPE'!$A:$A,'PMTT SUM'!B$1,'PMT TYPE'!$G:$G,'PMTT SUM'!$A54)</f>
        <v>8034</v>
      </c>
      <c r="C54" s="7">
        <f>SUMIFS('PMT TYPE'!$F:$F,'PMT TYPE'!$A:$A,'PMTT SUM'!C$1,'PMT TYPE'!$G:$G,'PMTT SUM'!$A54)</f>
        <v>520</v>
      </c>
      <c r="D54" s="7">
        <f>SUMIFS('PMT TYPE'!$F:$F,'PMT TYPE'!$A:$A,'PMTT SUM'!D$1,'PMT TYPE'!$G:$G,'PMTT SUM'!$A54)</f>
        <v>2045</v>
      </c>
      <c r="E54" s="7">
        <f>SUMIFS('PMT TYPE'!$F:$F,'PMT TYPE'!$A:$A,'PMTT SUM'!E$1,'PMT TYPE'!$G:$G,'PMTT SUM'!$A54)</f>
        <v>4833</v>
      </c>
      <c r="F54" s="7">
        <f>SUMIFS('PMT TYPE'!$F:$F,'PMT TYPE'!$A:$A,'PMTT SUM'!F$1,'PMT TYPE'!$G:$G,'PMTT SUM'!$A54)</f>
        <v>0</v>
      </c>
      <c r="G54" s="7">
        <f>SUMIFS('PMT TYPE'!$F:$F,'PMT TYPE'!$A:$A,'PMTT SUM'!G$1,'PMT TYPE'!$G:$G,'PMTT SUM'!$A54)</f>
        <v>1053</v>
      </c>
      <c r="H54" s="7">
        <f t="shared" si="7"/>
        <v>16485</v>
      </c>
      <c r="I54" s="7">
        <f>SUMIFS(SUM_NET,SUM_PER,"&gt;="&amp;'PMTT SUM'!A54,SUM_PER,"&lt;"&amp;'PMTT SUM'!A55)</f>
        <v>16485</v>
      </c>
      <c r="K54" s="45">
        <v>0.02</v>
      </c>
      <c r="M54" s="17">
        <f>SUM(M34:M48)*0.02</f>
        <v>2848.2000000000003</v>
      </c>
      <c r="N54" s="17"/>
      <c r="O54" s="17"/>
      <c r="P54" s="17">
        <f t="shared" ref="P54:Q54" si="8">SUM(P34:P48)*0.02</f>
        <v>254.4</v>
      </c>
      <c r="Q54" s="17">
        <f t="shared" si="8"/>
        <v>482.5</v>
      </c>
    </row>
    <row r="55" spans="1:17" x14ac:dyDescent="0.15">
      <c r="A55" s="176">
        <v>46249</v>
      </c>
      <c r="B55" s="7">
        <f>SUMIFS('PMT TYPE'!$F:$F,'PMT TYPE'!$A:$A,'PMTT SUM'!B$1,'PMT TYPE'!$G:$G,'PMTT SUM'!$A55)</f>
        <v>6178</v>
      </c>
      <c r="C55" s="7">
        <f>SUMIFS('PMT TYPE'!$F:$F,'PMT TYPE'!$A:$A,'PMTT SUM'!C$1,'PMT TYPE'!$G:$G,'PMTT SUM'!$A55)</f>
        <v>0</v>
      </c>
      <c r="D55" s="7">
        <f>SUMIFS('PMT TYPE'!$F:$F,'PMT TYPE'!$A:$A,'PMTT SUM'!D$1,'PMT TYPE'!$G:$G,'PMTT SUM'!$A55)</f>
        <v>0</v>
      </c>
      <c r="E55" s="7">
        <f>SUMIFS('PMT TYPE'!$F:$F,'PMT TYPE'!$A:$A,'PMTT SUM'!E$1,'PMT TYPE'!$G:$G,'PMTT SUM'!$A55)</f>
        <v>0</v>
      </c>
      <c r="F55" s="7">
        <f>SUMIFS('PMT TYPE'!$F:$F,'PMT TYPE'!$A:$A,'PMTT SUM'!F$1,'PMT TYPE'!$G:$G,'PMTT SUM'!$A55)</f>
        <v>0</v>
      </c>
      <c r="G55" s="7">
        <f>SUMIFS('PMT TYPE'!$F:$F,'PMT TYPE'!$A:$A,'PMTT SUM'!G$1,'PMT TYPE'!$G:$G,'PMTT SUM'!$A55)</f>
        <v>0</v>
      </c>
      <c r="H55" s="7">
        <f t="shared" si="7"/>
        <v>6178</v>
      </c>
      <c r="I55" s="7">
        <f>SUMIFS(SUM_NET,SUM_PER,"&gt;="&amp;'PMTT SUM'!A55,SUM_PER,"&lt;"&amp;'PMTT SUM'!A56)</f>
        <v>6178</v>
      </c>
    </row>
    <row r="56" spans="1:17" x14ac:dyDescent="0.15">
      <c r="A56" s="176">
        <v>46250</v>
      </c>
      <c r="B56" s="7">
        <f>SUMIFS('PMT TYPE'!$F:$F,'PMT TYPE'!$A:$A,'PMTT SUM'!B$1,'PMT TYPE'!$G:$G,'PMTT SUM'!$A56)</f>
        <v>5188</v>
      </c>
      <c r="C56" s="7">
        <f>SUMIFS('PMT TYPE'!$F:$F,'PMT TYPE'!$A:$A,'PMTT SUM'!C$1,'PMT TYPE'!$G:$G,'PMTT SUM'!$A56)</f>
        <v>1643</v>
      </c>
      <c r="D56" s="7">
        <f>SUMIFS('PMT TYPE'!$F:$F,'PMT TYPE'!$A:$A,'PMTT SUM'!D$1,'PMT TYPE'!$G:$G,'PMTT SUM'!$A56)</f>
        <v>0</v>
      </c>
      <c r="E56" s="7">
        <f>SUMIFS('PMT TYPE'!$F:$F,'PMT TYPE'!$A:$A,'PMTT SUM'!E$1,'PMT TYPE'!$G:$G,'PMTT SUM'!$A56)</f>
        <v>190</v>
      </c>
      <c r="F56" s="7">
        <f>SUMIFS('PMT TYPE'!$F:$F,'PMT TYPE'!$A:$A,'PMTT SUM'!F$1,'PMT TYPE'!$G:$G,'PMTT SUM'!$A56)</f>
        <v>0</v>
      </c>
      <c r="G56" s="7">
        <f>SUMIFS('PMT TYPE'!$F:$F,'PMT TYPE'!$A:$A,'PMTT SUM'!G$1,'PMT TYPE'!$G:$G,'PMTT SUM'!$A56)</f>
        <v>0</v>
      </c>
      <c r="H56" s="7">
        <f t="shared" si="7"/>
        <v>7021</v>
      </c>
      <c r="I56" s="7">
        <f>SUMIFS(SUM_NET,SUM_PER,"&gt;="&amp;'PMTT SUM'!A56,SUM_PER,"&lt;"&amp;'PMTT SUM'!A57)</f>
        <v>7021</v>
      </c>
    </row>
    <row r="57" spans="1:17" x14ac:dyDescent="0.15">
      <c r="A57" s="176">
        <v>46251</v>
      </c>
      <c r="B57" s="7">
        <f>SUMIFS('PMT TYPE'!$F:$F,'PMT TYPE'!$A:$A,'PMTT SUM'!B$1,'PMT TYPE'!$G:$G,'PMTT SUM'!$A57)</f>
        <v>3391</v>
      </c>
      <c r="C57" s="7">
        <f>SUMIFS('PMT TYPE'!$F:$F,'PMT TYPE'!$A:$A,'PMTT SUM'!C$1,'PMT TYPE'!$G:$G,'PMTT SUM'!$A57)</f>
        <v>4292</v>
      </c>
      <c r="D57" s="7">
        <f>SUMIFS('PMT TYPE'!$F:$F,'PMT TYPE'!$A:$A,'PMTT SUM'!D$1,'PMT TYPE'!$G:$G,'PMTT SUM'!$A57)</f>
        <v>0</v>
      </c>
      <c r="E57" s="7">
        <f>SUMIFS('PMT TYPE'!$F:$F,'PMT TYPE'!$A:$A,'PMTT SUM'!E$1,'PMT TYPE'!$G:$G,'PMTT SUM'!$A57)</f>
        <v>2105</v>
      </c>
      <c r="F57" s="7">
        <f>SUMIFS('PMT TYPE'!$F:$F,'PMT TYPE'!$A:$A,'PMTT SUM'!F$1,'PMT TYPE'!$G:$G,'PMTT SUM'!$A57)</f>
        <v>369</v>
      </c>
      <c r="G57" s="7">
        <f>SUMIFS('PMT TYPE'!$F:$F,'PMT TYPE'!$A:$A,'PMTT SUM'!G$1,'PMT TYPE'!$G:$G,'PMTT SUM'!$A57)</f>
        <v>0</v>
      </c>
      <c r="H57" s="7">
        <f t="shared" si="7"/>
        <v>10157</v>
      </c>
      <c r="I57" s="7">
        <f>SUMIFS(SUM_NET,SUM_PER,"&gt;="&amp;'PMTT SUM'!A57,SUM_PER,"&lt;"&amp;'PMTT SUM'!A58)</f>
        <v>10157</v>
      </c>
    </row>
    <row r="58" spans="1:17" x14ac:dyDescent="0.15">
      <c r="A58" s="176">
        <v>46252</v>
      </c>
      <c r="B58" s="7">
        <f>SUMIFS('PMT TYPE'!$F:$F,'PMT TYPE'!$A:$A,'PMTT SUM'!B$1,'PMT TYPE'!$G:$G,'PMTT SUM'!$A58)</f>
        <v>5265</v>
      </c>
      <c r="C58" s="7">
        <f>SUMIFS('PMT TYPE'!$F:$F,'PMT TYPE'!$A:$A,'PMTT SUM'!C$1,'PMT TYPE'!$G:$G,'PMTT SUM'!$A58)</f>
        <v>2312</v>
      </c>
      <c r="D58" s="7">
        <f>SUMIFS('PMT TYPE'!$F:$F,'PMT TYPE'!$A:$A,'PMTT SUM'!D$1,'PMT TYPE'!$G:$G,'PMTT SUM'!$A58)</f>
        <v>0</v>
      </c>
      <c r="E58" s="7">
        <f>SUMIFS('PMT TYPE'!$F:$F,'PMT TYPE'!$A:$A,'PMTT SUM'!E$1,'PMT TYPE'!$G:$G,'PMTT SUM'!$A58)</f>
        <v>0</v>
      </c>
      <c r="F58" s="7">
        <f>SUMIFS('PMT TYPE'!$F:$F,'PMT TYPE'!$A:$A,'PMTT SUM'!F$1,'PMT TYPE'!$G:$G,'PMTT SUM'!$A58)</f>
        <v>0</v>
      </c>
      <c r="G58" s="7">
        <f>SUMIFS('PMT TYPE'!$F:$F,'PMT TYPE'!$A:$A,'PMTT SUM'!G$1,'PMT TYPE'!$G:$G,'PMTT SUM'!$A58)</f>
        <v>545</v>
      </c>
      <c r="H58" s="7">
        <f t="shared" si="7"/>
        <v>8122</v>
      </c>
      <c r="I58" s="7">
        <f>SUMIFS(SUM_NET,SUM_PER,"&gt;="&amp;'PMTT SUM'!A58,SUM_PER,"&lt;"&amp;'PMTT SUM'!A59)</f>
        <v>8122</v>
      </c>
    </row>
    <row r="59" spans="1:17" x14ac:dyDescent="0.15">
      <c r="A59" s="176">
        <v>46253</v>
      </c>
      <c r="B59" s="7">
        <f>SUMIFS('PMT TYPE'!$F:$F,'PMT TYPE'!$A:$A,'PMTT SUM'!B$1,'PMT TYPE'!$G:$G,'PMTT SUM'!$A59)</f>
        <v>4704</v>
      </c>
      <c r="C59" s="7">
        <f>SUMIFS('PMT TYPE'!$F:$F,'PMT TYPE'!$A:$A,'PMTT SUM'!C$1,'PMT TYPE'!$G:$G,'PMTT SUM'!$A59)</f>
        <v>5775</v>
      </c>
      <c r="D59" s="7">
        <f>SUMIFS('PMT TYPE'!$F:$F,'PMT TYPE'!$A:$A,'PMTT SUM'!D$1,'PMT TYPE'!$G:$G,'PMTT SUM'!$A59)</f>
        <v>0</v>
      </c>
      <c r="E59" s="7">
        <f>SUMIFS('PMT TYPE'!$F:$F,'PMT TYPE'!$A:$A,'PMTT SUM'!E$1,'PMT TYPE'!$G:$G,'PMTT SUM'!$A59)</f>
        <v>0</v>
      </c>
      <c r="F59" s="7">
        <f>SUMIFS('PMT TYPE'!$F:$F,'PMT TYPE'!$A:$A,'PMTT SUM'!F$1,'PMT TYPE'!$G:$G,'PMTT SUM'!$A59)</f>
        <v>0</v>
      </c>
      <c r="G59" s="7">
        <f>SUMIFS('PMT TYPE'!$F:$F,'PMT TYPE'!$A:$A,'PMTT SUM'!G$1,'PMT TYPE'!$G:$G,'PMTT SUM'!$A59)</f>
        <v>850</v>
      </c>
      <c r="H59" s="7">
        <f t="shared" si="7"/>
        <v>11329</v>
      </c>
      <c r="I59" s="7">
        <f>SUMIFS(SUM_NET,SUM_PER,"&gt;="&amp;'PMTT SUM'!A59,SUM_PER,"&lt;"&amp;'PMTT SUM'!A60)</f>
        <v>11329</v>
      </c>
    </row>
    <row r="60" spans="1:17" x14ac:dyDescent="0.15">
      <c r="A60" s="176">
        <v>46254</v>
      </c>
      <c r="B60" s="7">
        <f>SUMIFS('PMT TYPE'!$F:$F,'PMT TYPE'!$A:$A,'PMTT SUM'!B$1,'PMT TYPE'!$G:$G,'PMTT SUM'!$A60)</f>
        <v>4337</v>
      </c>
      <c r="C60" s="7">
        <f>SUMIFS('PMT TYPE'!$F:$F,'PMT TYPE'!$A:$A,'PMTT SUM'!C$1,'PMT TYPE'!$G:$G,'PMTT SUM'!$A60)</f>
        <v>5764</v>
      </c>
      <c r="D60" s="7">
        <f>SUMIFS('PMT TYPE'!$F:$F,'PMT TYPE'!$A:$A,'PMTT SUM'!D$1,'PMT TYPE'!$G:$G,'PMTT SUM'!$A60)</f>
        <v>0</v>
      </c>
      <c r="E60" s="7">
        <f>SUMIFS('PMT TYPE'!$F:$F,'PMT TYPE'!$A:$A,'PMTT SUM'!E$1,'PMT TYPE'!$G:$G,'PMTT SUM'!$A60)</f>
        <v>3874</v>
      </c>
      <c r="F60" s="7">
        <f>SUMIFS('PMT TYPE'!$F:$F,'PMT TYPE'!$A:$A,'PMTT SUM'!F$1,'PMT TYPE'!$G:$G,'PMTT SUM'!$A60)</f>
        <v>1130</v>
      </c>
      <c r="G60" s="7">
        <f>SUMIFS('PMT TYPE'!$F:$F,'PMT TYPE'!$A:$A,'PMTT SUM'!G$1,'PMT TYPE'!$G:$G,'PMTT SUM'!$A60)</f>
        <v>2337</v>
      </c>
      <c r="H60" s="7">
        <f t="shared" si="7"/>
        <v>17442</v>
      </c>
      <c r="I60" s="7">
        <f>SUMIFS(SUM_NET,SUM_PER,"&gt;="&amp;'PMTT SUM'!A60,SUM_PER,"&lt;"&amp;'PMTT SUM'!A61)</f>
        <v>17442</v>
      </c>
    </row>
    <row r="61" spans="1:17" x14ac:dyDescent="0.15">
      <c r="A61" s="176">
        <v>46255</v>
      </c>
      <c r="B61" s="7">
        <f>SUMIFS('PMT TYPE'!$F:$F,'PMT TYPE'!$A:$A,'PMTT SUM'!B$1,'PMT TYPE'!$G:$G,'PMTT SUM'!$A61)</f>
        <v>3143</v>
      </c>
      <c r="C61" s="7">
        <f>SUMIFS('PMT TYPE'!$F:$F,'PMT TYPE'!$A:$A,'PMTT SUM'!C$1,'PMT TYPE'!$G:$G,'PMTT SUM'!$A61)</f>
        <v>0</v>
      </c>
      <c r="D61" s="7">
        <f>SUMIFS('PMT TYPE'!$F:$F,'PMT TYPE'!$A:$A,'PMTT SUM'!D$1,'PMT TYPE'!$G:$G,'PMTT SUM'!$A61)</f>
        <v>0</v>
      </c>
      <c r="E61" s="7">
        <f>SUMIFS('PMT TYPE'!$F:$F,'PMT TYPE'!$A:$A,'PMTT SUM'!E$1,'PMT TYPE'!$G:$G,'PMTT SUM'!$A61)</f>
        <v>1789</v>
      </c>
      <c r="F61" s="7">
        <f>SUMIFS('PMT TYPE'!$F:$F,'PMT TYPE'!$A:$A,'PMTT SUM'!F$1,'PMT TYPE'!$G:$G,'PMTT SUM'!$A61)</f>
        <v>0</v>
      </c>
      <c r="G61" s="7">
        <f>SUMIFS('PMT TYPE'!$F:$F,'PMT TYPE'!$A:$A,'PMTT SUM'!G$1,'PMT TYPE'!$G:$G,'PMTT SUM'!$A61)</f>
        <v>765</v>
      </c>
      <c r="H61" s="7">
        <f t="shared" si="7"/>
        <v>5697</v>
      </c>
      <c r="I61" s="7">
        <f>SUMIFS(SUM_NET,SUM_PER,"&gt;="&amp;'PMTT SUM'!A61,SUM_PER,"&lt;"&amp;'PMTT SUM'!A62)</f>
        <v>5697</v>
      </c>
    </row>
    <row r="62" spans="1:17" x14ac:dyDescent="0.15">
      <c r="A62" s="176">
        <v>46256</v>
      </c>
      <c r="B62" s="7">
        <f>SUMIFS('PMT TYPE'!$F:$F,'PMT TYPE'!$A:$A,'PMTT SUM'!B$1,'PMT TYPE'!$G:$G,'PMTT SUM'!$A62)</f>
        <v>11415</v>
      </c>
      <c r="C62" s="7">
        <f>SUMIFS('PMT TYPE'!$F:$F,'PMT TYPE'!$A:$A,'PMTT SUM'!C$1,'PMT TYPE'!$G:$G,'PMTT SUM'!$A62)</f>
        <v>3329</v>
      </c>
      <c r="D62" s="7">
        <f>SUMIFS('PMT TYPE'!$F:$F,'PMT TYPE'!$A:$A,'PMTT SUM'!D$1,'PMT TYPE'!$G:$G,'PMTT SUM'!$A62)</f>
        <v>600</v>
      </c>
      <c r="E62" s="7">
        <f>SUMIFS('PMT TYPE'!$F:$F,'PMT TYPE'!$A:$A,'PMTT SUM'!E$1,'PMT TYPE'!$G:$G,'PMTT SUM'!$A62)</f>
        <v>1601</v>
      </c>
      <c r="F62" s="7">
        <f>SUMIFS('PMT TYPE'!$F:$F,'PMT TYPE'!$A:$A,'PMTT SUM'!F$1,'PMT TYPE'!$G:$G,'PMTT SUM'!$A62)</f>
        <v>0</v>
      </c>
      <c r="G62" s="7">
        <f>SUMIFS('PMT TYPE'!$F:$F,'PMT TYPE'!$A:$A,'PMTT SUM'!G$1,'PMT TYPE'!$G:$G,'PMTT SUM'!$A62)</f>
        <v>0</v>
      </c>
      <c r="H62" s="7">
        <f t="shared" si="7"/>
        <v>16945</v>
      </c>
      <c r="I62" s="7">
        <f>SUMIFS(SUM_NET,SUM_PER,"&gt;="&amp;'PMTT SUM'!A62,SUM_PER,"&lt;"&amp;'PMTT SUM'!A63)</f>
        <v>16944.999999999996</v>
      </c>
    </row>
    <row r="63" spans="1:17" x14ac:dyDescent="0.15">
      <c r="A63" s="176">
        <v>46257</v>
      </c>
      <c r="B63" s="7">
        <f>SUMIFS('PMT TYPE'!$F:$F,'PMT TYPE'!$A:$A,'PMTT SUM'!B$1,'PMT TYPE'!$G:$G,'PMTT SUM'!$A63)</f>
        <v>5442</v>
      </c>
      <c r="C63" s="7">
        <f>SUMIFS('PMT TYPE'!$F:$F,'PMT TYPE'!$A:$A,'PMTT SUM'!C$1,'PMT TYPE'!$G:$G,'PMTT SUM'!$A63)</f>
        <v>474</v>
      </c>
      <c r="D63" s="7">
        <f>SUMIFS('PMT TYPE'!$F:$F,'PMT TYPE'!$A:$A,'PMTT SUM'!D$1,'PMT TYPE'!$G:$G,'PMTT SUM'!$A63)</f>
        <v>0</v>
      </c>
      <c r="E63" s="7">
        <f>SUMIFS('PMT TYPE'!$F:$F,'PMT TYPE'!$A:$A,'PMTT SUM'!E$1,'PMT TYPE'!$G:$G,'PMTT SUM'!$A63)</f>
        <v>0</v>
      </c>
      <c r="F63" s="7">
        <f>SUMIFS('PMT TYPE'!$F:$F,'PMT TYPE'!$A:$A,'PMTT SUM'!F$1,'PMT TYPE'!$G:$G,'PMTT SUM'!$A63)</f>
        <v>0</v>
      </c>
      <c r="G63" s="7">
        <f>SUMIFS('PMT TYPE'!$F:$F,'PMT TYPE'!$A:$A,'PMTT SUM'!G$1,'PMT TYPE'!$G:$G,'PMTT SUM'!$A63)</f>
        <v>265</v>
      </c>
      <c r="H63" s="7">
        <f t="shared" si="7"/>
        <v>6181</v>
      </c>
      <c r="I63" s="7">
        <f>SUMIFS(SUM_NET,SUM_PER,"&gt;="&amp;'PMTT SUM'!A63,SUM_PER,"&lt;"&amp;'PMTT SUM'!A64)</f>
        <v>6181</v>
      </c>
    </row>
    <row r="64" spans="1:17" x14ac:dyDescent="0.15">
      <c r="A64" s="176">
        <v>46258</v>
      </c>
      <c r="B64" s="7">
        <f>SUMIFS('PMT TYPE'!$F:$F,'PMT TYPE'!$A:$A,'PMTT SUM'!B$1,'PMT TYPE'!$G:$G,'PMTT SUM'!$A64)</f>
        <v>6703</v>
      </c>
      <c r="C64" s="7">
        <f>SUMIFS('PMT TYPE'!$F:$F,'PMT TYPE'!$A:$A,'PMTT SUM'!C$1,'PMT TYPE'!$G:$G,'PMTT SUM'!$A64)</f>
        <v>6344</v>
      </c>
      <c r="D64" s="7">
        <f>SUMIFS('PMT TYPE'!$F:$F,'PMT TYPE'!$A:$A,'PMTT SUM'!D$1,'PMT TYPE'!$G:$G,'PMTT SUM'!$A64)</f>
        <v>380</v>
      </c>
      <c r="E64" s="7">
        <f>SUMIFS('PMT TYPE'!$F:$F,'PMT TYPE'!$A:$A,'PMTT SUM'!E$1,'PMT TYPE'!$G:$G,'PMTT SUM'!$A64)</f>
        <v>612</v>
      </c>
      <c r="F64" s="7">
        <f>SUMIFS('PMT TYPE'!$F:$F,'PMT TYPE'!$A:$A,'PMTT SUM'!F$1,'PMT TYPE'!$G:$G,'PMTT SUM'!$A64)</f>
        <v>0</v>
      </c>
      <c r="G64" s="7">
        <f>SUMIFS('PMT TYPE'!$F:$F,'PMT TYPE'!$A:$A,'PMTT SUM'!G$1,'PMT TYPE'!$G:$G,'PMTT SUM'!$A64)</f>
        <v>0</v>
      </c>
      <c r="H64" s="7">
        <f t="shared" si="7"/>
        <v>14039</v>
      </c>
      <c r="I64" s="7">
        <f>SUMIFS(SUM_NET,SUM_PER,"&gt;="&amp;'PMTT SUM'!A64,SUM_PER,"&lt;"&amp;'PMTT SUM'!A65)</f>
        <v>14039</v>
      </c>
    </row>
    <row r="65" spans="1:9" x14ac:dyDescent="0.15">
      <c r="A65" s="176">
        <v>46259</v>
      </c>
      <c r="B65" s="7">
        <f>SUMIFS('PMT TYPE'!$F:$F,'PMT TYPE'!$A:$A,'PMTT SUM'!B$1,'PMT TYPE'!$G:$G,'PMTT SUM'!$A65)</f>
        <v>5790</v>
      </c>
      <c r="C65" s="7">
        <f>SUMIFS('PMT TYPE'!$F:$F,'PMT TYPE'!$A:$A,'PMTT SUM'!C$1,'PMT TYPE'!$G:$G,'PMTT SUM'!$A65)</f>
        <v>1631</v>
      </c>
      <c r="D65" s="7">
        <f>SUMIFS('PMT TYPE'!$F:$F,'PMT TYPE'!$A:$A,'PMTT SUM'!D$1,'PMT TYPE'!$G:$G,'PMTT SUM'!$A65)</f>
        <v>915</v>
      </c>
      <c r="E65" s="7">
        <f>SUMIFS('PMT TYPE'!$F:$F,'PMT TYPE'!$A:$A,'PMTT SUM'!E$1,'PMT TYPE'!$G:$G,'PMTT SUM'!$A65)</f>
        <v>718</v>
      </c>
      <c r="F65" s="7">
        <f>SUMIFS('PMT TYPE'!$F:$F,'PMT TYPE'!$A:$A,'PMTT SUM'!F$1,'PMT TYPE'!$G:$G,'PMTT SUM'!$A65)</f>
        <v>0</v>
      </c>
      <c r="G65" s="7">
        <f>SUMIFS('PMT TYPE'!$F:$F,'PMT TYPE'!$A:$A,'PMTT SUM'!G$1,'PMT TYPE'!$G:$G,'PMTT SUM'!$A65)</f>
        <v>385</v>
      </c>
      <c r="H65" s="7">
        <f t="shared" si="7"/>
        <v>9439</v>
      </c>
      <c r="I65" s="7">
        <f>SUMIFS(SUM_NET,SUM_PER,"&gt;="&amp;'PMTT SUM'!A65,SUM_PER,"&lt;"&amp;'PMTT SUM'!A66)</f>
        <v>9439</v>
      </c>
    </row>
    <row r="66" spans="1:9" x14ac:dyDescent="0.15">
      <c r="A66" s="176">
        <v>46260</v>
      </c>
      <c r="B66" s="7">
        <f>SUMIFS('PMT TYPE'!$F:$F,'PMT TYPE'!$A:$A,'PMTT SUM'!B$1,'PMT TYPE'!$G:$G,'PMTT SUM'!$A66)</f>
        <v>5585</v>
      </c>
      <c r="C66" s="7">
        <f>SUMIFS('PMT TYPE'!$F:$F,'PMT TYPE'!$A:$A,'PMTT SUM'!C$1,'PMT TYPE'!$G:$G,'PMTT SUM'!$A66)</f>
        <v>564</v>
      </c>
      <c r="D66" s="7">
        <f>SUMIFS('PMT TYPE'!$F:$F,'PMT TYPE'!$A:$A,'PMTT SUM'!D$1,'PMT TYPE'!$G:$G,'PMTT SUM'!$A66)</f>
        <v>0</v>
      </c>
      <c r="E66" s="7">
        <f>SUMIFS('PMT TYPE'!$F:$F,'PMT TYPE'!$A:$A,'PMTT SUM'!E$1,'PMT TYPE'!$G:$G,'PMTT SUM'!$A66)</f>
        <v>538</v>
      </c>
      <c r="F66" s="7">
        <f>SUMIFS('PMT TYPE'!$F:$F,'PMT TYPE'!$A:$A,'PMTT SUM'!F$1,'PMT TYPE'!$G:$G,'PMTT SUM'!$A66)</f>
        <v>0</v>
      </c>
      <c r="G66" s="7">
        <f>SUMIFS('PMT TYPE'!$F:$F,'PMT TYPE'!$A:$A,'PMTT SUM'!G$1,'PMT TYPE'!$G:$G,'PMTT SUM'!$A66)</f>
        <v>0</v>
      </c>
      <c r="H66" s="7">
        <f t="shared" si="7"/>
        <v>6687</v>
      </c>
      <c r="I66" s="7">
        <f>SUMIFS(SUM_NET,SUM_PER,"&gt;="&amp;'PMTT SUM'!A66,SUM_PER,"&lt;"&amp;'PMTT SUM'!A67)</f>
        <v>6686.9999999999991</v>
      </c>
    </row>
    <row r="67" spans="1:9" x14ac:dyDescent="0.15">
      <c r="A67" s="176">
        <v>46261</v>
      </c>
      <c r="B67" s="7">
        <f>SUMIFS('PMT TYPE'!$F:$F,'PMT TYPE'!$A:$A,'PMTT SUM'!B$1,'PMT TYPE'!$G:$G,'PMTT SUM'!$A67)</f>
        <v>10646</v>
      </c>
      <c r="C67" s="7">
        <f>SUMIFS('PMT TYPE'!$F:$F,'PMT TYPE'!$A:$A,'PMTT SUM'!C$1,'PMT TYPE'!$G:$G,'PMTT SUM'!$A67)</f>
        <v>869</v>
      </c>
      <c r="D67" s="7">
        <f>SUMIFS('PMT TYPE'!$F:$F,'PMT TYPE'!$A:$A,'PMTT SUM'!D$1,'PMT TYPE'!$G:$G,'PMTT SUM'!$A67)</f>
        <v>0</v>
      </c>
      <c r="E67" s="7">
        <f>SUMIFS('PMT TYPE'!$F:$F,'PMT TYPE'!$A:$A,'PMTT SUM'!E$1,'PMT TYPE'!$G:$G,'PMTT SUM'!$A67)</f>
        <v>0</v>
      </c>
      <c r="F67" s="7">
        <f>SUMIFS('PMT TYPE'!$F:$F,'PMT TYPE'!$A:$A,'PMTT SUM'!F$1,'PMT TYPE'!$G:$G,'PMTT SUM'!$A67)</f>
        <v>0</v>
      </c>
      <c r="G67" s="7">
        <f>SUMIFS('PMT TYPE'!$F:$F,'PMT TYPE'!$A:$A,'PMTT SUM'!G$1,'PMT TYPE'!$G:$G,'PMTT SUM'!$A67)</f>
        <v>2491</v>
      </c>
      <c r="H67" s="7">
        <f t="shared" si="7"/>
        <v>14006</v>
      </c>
      <c r="I67" s="7">
        <f>SUMIFS(SUM_NET,SUM_PER,"&gt;="&amp;'PMTT SUM'!A67,SUM_PER,"&lt;"&amp;'PMTT SUM'!A68)</f>
        <v>14006</v>
      </c>
    </row>
    <row r="68" spans="1:9" x14ac:dyDescent="0.15">
      <c r="A68" s="176">
        <v>46262</v>
      </c>
      <c r="B68" s="7">
        <f>SUMIFS('PMT TYPE'!$F:$F,'PMT TYPE'!$A:$A,'PMTT SUM'!B$1,'PMT TYPE'!$G:$G,'PMTT SUM'!$A68)</f>
        <v>3317</v>
      </c>
      <c r="C68" s="7">
        <f>SUMIFS('PMT TYPE'!$F:$F,'PMT TYPE'!$A:$A,'PMTT SUM'!C$1,'PMT TYPE'!$G:$G,'PMTT SUM'!$A68)</f>
        <v>2814</v>
      </c>
      <c r="D68" s="7">
        <f>SUMIFS('PMT TYPE'!$F:$F,'PMT TYPE'!$A:$A,'PMTT SUM'!D$1,'PMT TYPE'!$G:$G,'PMTT SUM'!$A68)</f>
        <v>0</v>
      </c>
      <c r="E68" s="7">
        <f>SUMIFS('PMT TYPE'!$F:$F,'PMT TYPE'!$A:$A,'PMTT SUM'!E$1,'PMT TYPE'!$G:$G,'PMTT SUM'!$A68)</f>
        <v>3070</v>
      </c>
      <c r="F68" s="7">
        <f>SUMIFS('PMT TYPE'!$F:$F,'PMT TYPE'!$A:$A,'PMTT SUM'!F$1,'PMT TYPE'!$G:$G,'PMTT SUM'!$A68)</f>
        <v>0</v>
      </c>
      <c r="G68" s="7">
        <f>SUMIFS('PMT TYPE'!$F:$F,'PMT TYPE'!$A:$A,'PMTT SUM'!G$1,'PMT TYPE'!$G:$G,'PMTT SUM'!$A68)</f>
        <v>1304</v>
      </c>
      <c r="H68" s="7">
        <f t="shared" si="7"/>
        <v>10505</v>
      </c>
      <c r="I68" s="7">
        <f>SUMIFS(SUM_NET,SUM_PER,"&gt;="&amp;'PMTT SUM'!A68,SUM_PER,"&lt;"&amp;'PMTT SUM'!A69)</f>
        <v>10505</v>
      </c>
    </row>
    <row r="69" spans="1:9" x14ac:dyDescent="0.15">
      <c r="A69" s="176">
        <v>46263</v>
      </c>
      <c r="B69" s="7">
        <f>SUMIFS('PMT TYPE'!$F:$F,'PMT TYPE'!$A:$A,'PMTT SUM'!B$1,'PMT TYPE'!$G:$G,'PMTT SUM'!$A69)</f>
        <v>6298</v>
      </c>
      <c r="C69" s="7">
        <f>SUMIFS('PMT TYPE'!$F:$F,'PMT TYPE'!$A:$A,'PMTT SUM'!C$1,'PMT TYPE'!$G:$G,'PMTT SUM'!$A69)</f>
        <v>465</v>
      </c>
      <c r="D69" s="7">
        <f>SUMIFS('PMT TYPE'!$F:$F,'PMT TYPE'!$A:$A,'PMTT SUM'!D$1,'PMT TYPE'!$G:$G,'PMTT SUM'!$A69)</f>
        <v>0</v>
      </c>
      <c r="E69" s="7">
        <f>SUMIFS('PMT TYPE'!$F:$F,'PMT TYPE'!$A:$A,'PMTT SUM'!E$1,'PMT TYPE'!$G:$G,'PMTT SUM'!$A69)</f>
        <v>0</v>
      </c>
      <c r="F69" s="7">
        <f>SUMIFS('PMT TYPE'!$F:$F,'PMT TYPE'!$A:$A,'PMTT SUM'!F$1,'PMT TYPE'!$G:$G,'PMTT SUM'!$A69)</f>
        <v>0</v>
      </c>
      <c r="G69" s="7">
        <f>SUMIFS('PMT TYPE'!$F:$F,'PMT TYPE'!$A:$A,'PMTT SUM'!G$1,'PMT TYPE'!$G:$G,'PMTT SUM'!$A69)</f>
        <v>0</v>
      </c>
      <c r="H69" s="7">
        <f t="shared" ref="H69:H71" si="9">SUM(B69:G69)</f>
        <v>6763</v>
      </c>
      <c r="I69" s="7">
        <f>SUMIFS(SUM_NET,SUM_PER,"&gt;="&amp;'PMTT SUM'!A69,SUM_PER,"&lt;"&amp;'PMTT SUM'!A70)</f>
        <v>6763</v>
      </c>
    </row>
    <row r="70" spans="1:9" x14ac:dyDescent="0.15">
      <c r="A70" s="176">
        <v>46264</v>
      </c>
      <c r="B70" s="7">
        <f>SUMIFS('PMT TYPE'!$F:$F,'PMT TYPE'!$A:$A,'PMTT SUM'!B$1,'PMT TYPE'!$G:$G,'PMTT SUM'!$A70)</f>
        <v>3175</v>
      </c>
      <c r="C70" s="7">
        <f>SUMIFS('PMT TYPE'!$F:$F,'PMT TYPE'!$A:$A,'PMTT SUM'!C$1,'PMT TYPE'!$G:$G,'PMTT SUM'!$A70)</f>
        <v>0</v>
      </c>
      <c r="D70" s="7">
        <f>SUMIFS('PMT TYPE'!$F:$F,'PMT TYPE'!$A:$A,'PMTT SUM'!D$1,'PMT TYPE'!$G:$G,'PMTT SUM'!$A70)</f>
        <v>0</v>
      </c>
      <c r="E70" s="7">
        <f>SUMIFS('PMT TYPE'!$F:$F,'PMT TYPE'!$A:$A,'PMTT SUM'!E$1,'PMT TYPE'!$G:$G,'PMTT SUM'!$A70)</f>
        <v>530</v>
      </c>
      <c r="F70" s="7">
        <f>SUMIFS('PMT TYPE'!$F:$F,'PMT TYPE'!$A:$A,'PMTT SUM'!F$1,'PMT TYPE'!$G:$G,'PMTT SUM'!$A70)</f>
        <v>0</v>
      </c>
      <c r="G70" s="7">
        <f>SUMIFS('PMT TYPE'!$F:$F,'PMT TYPE'!$A:$A,'PMTT SUM'!G$1,'PMT TYPE'!$G:$G,'PMTT SUM'!$A70)</f>
        <v>0</v>
      </c>
      <c r="H70" s="7">
        <f t="shared" si="9"/>
        <v>3705</v>
      </c>
      <c r="I70" s="7">
        <f>SUMIFS(SUM_NET,SUM_PER,"&gt;="&amp;'PMTT SUM'!A70,SUM_PER,"&lt;"&amp;'PMTT SUM'!A71)</f>
        <v>3705</v>
      </c>
    </row>
    <row r="71" spans="1:9" x14ac:dyDescent="0.15">
      <c r="A71" s="176">
        <v>46265</v>
      </c>
      <c r="B71" s="7">
        <f>SUMIFS('PMT TYPE'!$F:$F,'PMT TYPE'!$A:$A,'PMTT SUM'!B$1,'PMT TYPE'!$G:$G,'PMTT SUM'!$A71)</f>
        <v>2550</v>
      </c>
      <c r="C71" s="7">
        <f>SUMIFS('PMT TYPE'!$F:$F,'PMT TYPE'!$A:$A,'PMTT SUM'!C$1,'PMT TYPE'!$G:$G,'PMTT SUM'!$A71)</f>
        <v>399</v>
      </c>
      <c r="D71" s="7">
        <f>SUMIFS('PMT TYPE'!$F:$F,'PMT TYPE'!$A:$A,'PMTT SUM'!D$1,'PMT TYPE'!$G:$G,'PMTT SUM'!$A71)</f>
        <v>0</v>
      </c>
      <c r="E71" s="7">
        <f>SUMIFS('PMT TYPE'!$F:$F,'PMT TYPE'!$A:$A,'PMTT SUM'!E$1,'PMT TYPE'!$G:$G,'PMTT SUM'!$A71)</f>
        <v>479</v>
      </c>
      <c r="F71" s="7">
        <f>SUMIFS('PMT TYPE'!$F:$F,'PMT TYPE'!$A:$A,'PMTT SUM'!F$1,'PMT TYPE'!$G:$G,'PMTT SUM'!$A71)</f>
        <v>0</v>
      </c>
      <c r="G71" s="7">
        <f>SUMIFS('PMT TYPE'!$F:$F,'PMT TYPE'!$A:$A,'PMTT SUM'!G$1,'PMT TYPE'!$G:$G,'PMTT SUM'!$A71)</f>
        <v>895</v>
      </c>
      <c r="H71" s="7">
        <f t="shared" si="9"/>
        <v>4323</v>
      </c>
      <c r="I71" s="7">
        <f>SUMIFS(SUM_NET,SUM_PER,"&gt;="&amp;'PMTT SUM'!A71,SUM_PER,"&lt;"&amp;'PMTT SUM'!A72)</f>
        <v>4323</v>
      </c>
    </row>
    <row r="72" spans="1:9" x14ac:dyDescent="0.15">
      <c r="A72" s="176">
        <v>46266</v>
      </c>
      <c r="B72" s="7">
        <f>SUMIFS('PMT TYPE'!$F:$F,'PMT TYPE'!$A:$A,'PMTT SUM'!B$1,'PMT TYPE'!$G:$G,'PMTT SUM'!$A72)</f>
        <v>8592</v>
      </c>
      <c r="C72" s="7">
        <f>SUMIFS('PMT TYPE'!$F:$F,'PMT TYPE'!$A:$A,'PMTT SUM'!C$1,'PMT TYPE'!$G:$G,'PMTT SUM'!$A72)</f>
        <v>1409</v>
      </c>
      <c r="D72" s="7">
        <f>SUMIFS('PMT TYPE'!$F:$F,'PMT TYPE'!$A:$A,'PMTT SUM'!D$1,'PMT TYPE'!$G:$G,'PMTT SUM'!$A72)</f>
        <v>0</v>
      </c>
      <c r="E72" s="7">
        <f>SUMIFS('PMT TYPE'!$F:$F,'PMT TYPE'!$A:$A,'PMTT SUM'!E$1,'PMT TYPE'!$G:$G,'PMTT SUM'!$A72)</f>
        <v>385</v>
      </c>
      <c r="F72" s="7">
        <f>SUMIFS('PMT TYPE'!$F:$F,'PMT TYPE'!$A:$A,'PMTT SUM'!F$1,'PMT TYPE'!$G:$G,'PMTT SUM'!$A72)</f>
        <v>1720</v>
      </c>
      <c r="G72" s="7">
        <f>SUMIFS('PMT TYPE'!$F:$F,'PMT TYPE'!$A:$A,'PMTT SUM'!G$1,'PMT TYPE'!$G:$G,'PMTT SUM'!$A72)</f>
        <v>635</v>
      </c>
      <c r="H72" s="7">
        <f t="shared" ref="H72:H86" si="10">SUM(B72:G72)</f>
        <v>12741</v>
      </c>
      <c r="I72" s="7">
        <f>SUMIFS(SUM_NET,SUM_PER,"&gt;="&amp;'PMTT SUM'!A72,SUM_PER,"&lt;"&amp;'PMTT SUM'!A73)</f>
        <v>12741</v>
      </c>
    </row>
    <row r="73" spans="1:9" x14ac:dyDescent="0.15">
      <c r="A73" s="176">
        <v>46267</v>
      </c>
      <c r="B73" s="7">
        <f>SUMIFS('PMT TYPE'!$F:$F,'PMT TYPE'!$A:$A,'PMTT SUM'!B$1,'PMT TYPE'!$G:$G,'PMTT SUM'!$A73)</f>
        <v>2934</v>
      </c>
      <c r="C73" s="7">
        <f>SUMIFS('PMT TYPE'!$F:$F,'PMT TYPE'!$A:$A,'PMTT SUM'!C$1,'PMT TYPE'!$G:$G,'PMTT SUM'!$A73)</f>
        <v>2588</v>
      </c>
      <c r="D73" s="7">
        <f>SUMIFS('PMT TYPE'!$F:$F,'PMT TYPE'!$A:$A,'PMTT SUM'!D$1,'PMT TYPE'!$G:$G,'PMTT SUM'!$A73)</f>
        <v>0</v>
      </c>
      <c r="E73" s="7">
        <f>SUMIFS('PMT TYPE'!$F:$F,'PMT TYPE'!$A:$A,'PMTT SUM'!E$1,'PMT TYPE'!$G:$G,'PMTT SUM'!$A73)</f>
        <v>3306</v>
      </c>
      <c r="F73" s="7">
        <f>SUMIFS('PMT TYPE'!$F:$F,'PMT TYPE'!$A:$A,'PMTT SUM'!F$1,'PMT TYPE'!$G:$G,'PMTT SUM'!$A73)</f>
        <v>0</v>
      </c>
      <c r="G73" s="7">
        <f>SUMIFS('PMT TYPE'!$F:$F,'PMT TYPE'!$A:$A,'PMTT SUM'!G$1,'PMT TYPE'!$G:$G,'PMTT SUM'!$A73)</f>
        <v>486</v>
      </c>
      <c r="H73" s="7">
        <f t="shared" si="10"/>
        <v>9314</v>
      </c>
      <c r="I73" s="7">
        <f>SUMIFS(SUM_NET,SUM_PER,"&gt;="&amp;'PMTT SUM'!A73,SUM_PER,"&lt;"&amp;'PMTT SUM'!A74)</f>
        <v>9314</v>
      </c>
    </row>
    <row r="74" spans="1:9" x14ac:dyDescent="0.15">
      <c r="A74" s="176">
        <v>46268</v>
      </c>
      <c r="B74" s="7">
        <f>SUMIFS('PMT TYPE'!$F:$F,'PMT TYPE'!$A:$A,'PMTT SUM'!B$1,'PMT TYPE'!$G:$G,'PMTT SUM'!$A74)</f>
        <v>0</v>
      </c>
      <c r="C74" s="7">
        <f>SUMIFS('PMT TYPE'!$F:$F,'PMT TYPE'!$A:$A,'PMTT SUM'!C$1,'PMT TYPE'!$G:$G,'PMTT SUM'!$A74)</f>
        <v>0</v>
      </c>
      <c r="D74" s="7">
        <f>SUMIFS('PMT TYPE'!$F:$F,'PMT TYPE'!$A:$A,'PMTT SUM'!D$1,'PMT TYPE'!$G:$G,'PMTT SUM'!$A74)</f>
        <v>0</v>
      </c>
      <c r="E74" s="7">
        <f>SUMIFS('PMT TYPE'!$F:$F,'PMT TYPE'!$A:$A,'PMTT SUM'!E$1,'PMT TYPE'!$G:$G,'PMTT SUM'!$A74)</f>
        <v>0</v>
      </c>
      <c r="F74" s="7">
        <f>SUMIFS('PMT TYPE'!$F:$F,'PMT TYPE'!$A:$A,'PMTT SUM'!F$1,'PMT TYPE'!$G:$G,'PMTT SUM'!$A74)</f>
        <v>0</v>
      </c>
      <c r="G74" s="7">
        <f>SUMIFS('PMT TYPE'!$F:$F,'PMT TYPE'!$A:$A,'PMTT SUM'!G$1,'PMT TYPE'!$G:$G,'PMTT SUM'!$A74)</f>
        <v>0</v>
      </c>
      <c r="H74" s="7">
        <f t="shared" si="10"/>
        <v>0</v>
      </c>
      <c r="I74" s="7">
        <f>SUMIFS(SUM_NET,SUM_PER,"&gt;="&amp;'PMTT SUM'!A74,SUM_PER,"&lt;"&amp;'PMTT SUM'!A75)</f>
        <v>13887</v>
      </c>
    </row>
    <row r="75" spans="1:9" x14ac:dyDescent="0.15">
      <c r="A75" s="176">
        <v>46269</v>
      </c>
      <c r="B75" s="7">
        <f>SUMIFS('PMT TYPE'!$F:$F,'PMT TYPE'!$A:$A,'PMTT SUM'!B$1,'PMT TYPE'!$G:$G,'PMTT SUM'!$A75)</f>
        <v>0</v>
      </c>
      <c r="C75" s="7">
        <f>SUMIFS('PMT TYPE'!$F:$F,'PMT TYPE'!$A:$A,'PMTT SUM'!C$1,'PMT TYPE'!$G:$G,'PMTT SUM'!$A75)</f>
        <v>0</v>
      </c>
      <c r="D75" s="7">
        <f>SUMIFS('PMT TYPE'!$F:$F,'PMT TYPE'!$A:$A,'PMTT SUM'!D$1,'PMT TYPE'!$G:$G,'PMTT SUM'!$A75)</f>
        <v>0</v>
      </c>
      <c r="E75" s="7">
        <f>SUMIFS('PMT TYPE'!$F:$F,'PMT TYPE'!$A:$A,'PMTT SUM'!E$1,'PMT TYPE'!$G:$G,'PMTT SUM'!$A75)</f>
        <v>0</v>
      </c>
      <c r="F75" s="7">
        <f>SUMIFS('PMT TYPE'!$F:$F,'PMT TYPE'!$A:$A,'PMTT SUM'!F$1,'PMT TYPE'!$G:$G,'PMTT SUM'!$A75)</f>
        <v>0</v>
      </c>
      <c r="G75" s="7">
        <f>SUMIFS('PMT TYPE'!$F:$F,'PMT TYPE'!$A:$A,'PMTT SUM'!G$1,'PMT TYPE'!$G:$G,'PMTT SUM'!$A75)</f>
        <v>0</v>
      </c>
      <c r="H75" s="7">
        <f t="shared" si="10"/>
        <v>0</v>
      </c>
      <c r="I75" s="7">
        <f>SUMIFS(SUM_NET,SUM_PER,"&gt;="&amp;'PMTT SUM'!A75,SUM_PER,"&lt;"&amp;'PMTT SUM'!A76)</f>
        <v>7826</v>
      </c>
    </row>
    <row r="76" spans="1:9" x14ac:dyDescent="0.15">
      <c r="A76" s="176">
        <v>46270</v>
      </c>
      <c r="B76" s="7">
        <f>SUMIFS('PMT TYPE'!$F:$F,'PMT TYPE'!$A:$A,'PMTT SUM'!B$1,'PMT TYPE'!$G:$G,'PMTT SUM'!$A76)</f>
        <v>0</v>
      </c>
      <c r="C76" s="7">
        <f>SUMIFS('PMT TYPE'!$F:$F,'PMT TYPE'!$A:$A,'PMTT SUM'!C$1,'PMT TYPE'!$G:$G,'PMTT SUM'!$A76)</f>
        <v>0</v>
      </c>
      <c r="D76" s="7">
        <f>SUMIFS('PMT TYPE'!$F:$F,'PMT TYPE'!$A:$A,'PMTT SUM'!D$1,'PMT TYPE'!$G:$G,'PMTT SUM'!$A76)</f>
        <v>0</v>
      </c>
      <c r="E76" s="7">
        <f>SUMIFS('PMT TYPE'!$F:$F,'PMT TYPE'!$A:$A,'PMTT SUM'!E$1,'PMT TYPE'!$G:$G,'PMTT SUM'!$A76)</f>
        <v>0</v>
      </c>
      <c r="F76" s="7">
        <f>SUMIFS('PMT TYPE'!$F:$F,'PMT TYPE'!$A:$A,'PMTT SUM'!F$1,'PMT TYPE'!$G:$G,'PMTT SUM'!$A76)</f>
        <v>0</v>
      </c>
      <c r="G76" s="7">
        <f>SUMIFS('PMT TYPE'!$F:$F,'PMT TYPE'!$A:$A,'PMTT SUM'!G$1,'PMT TYPE'!$G:$G,'PMTT SUM'!$A76)</f>
        <v>0</v>
      </c>
      <c r="H76" s="7">
        <f t="shared" si="10"/>
        <v>0</v>
      </c>
      <c r="I76" s="7">
        <f>SUMIFS(SUM_NET,SUM_PER,"&gt;="&amp;'PMTT SUM'!A76,SUM_PER,"&lt;"&amp;'PMTT SUM'!A77)</f>
        <v>9699.9999999999982</v>
      </c>
    </row>
    <row r="77" spans="1:9" x14ac:dyDescent="0.15">
      <c r="A77" s="176">
        <v>46271</v>
      </c>
      <c r="B77" s="7">
        <f>SUMIFS('PMT TYPE'!$F:$F,'PMT TYPE'!$A:$A,'PMTT SUM'!B$1,'PMT TYPE'!$G:$G,'PMTT SUM'!$A77)</f>
        <v>0</v>
      </c>
      <c r="C77" s="7">
        <f>SUMIFS('PMT TYPE'!$F:$F,'PMT TYPE'!$A:$A,'PMTT SUM'!C$1,'PMT TYPE'!$G:$G,'PMTT SUM'!$A77)</f>
        <v>0</v>
      </c>
      <c r="D77" s="7">
        <f>SUMIFS('PMT TYPE'!$F:$F,'PMT TYPE'!$A:$A,'PMTT SUM'!D$1,'PMT TYPE'!$G:$G,'PMTT SUM'!$A77)</f>
        <v>0</v>
      </c>
      <c r="E77" s="7">
        <f>SUMIFS('PMT TYPE'!$F:$F,'PMT TYPE'!$A:$A,'PMTT SUM'!E$1,'PMT TYPE'!$G:$G,'PMTT SUM'!$A77)</f>
        <v>0</v>
      </c>
      <c r="F77" s="7">
        <f>SUMIFS('PMT TYPE'!$F:$F,'PMT TYPE'!$A:$A,'PMTT SUM'!F$1,'PMT TYPE'!$G:$G,'PMTT SUM'!$A77)</f>
        <v>0</v>
      </c>
      <c r="G77" s="7">
        <f>SUMIFS('PMT TYPE'!$F:$F,'PMT TYPE'!$A:$A,'PMTT SUM'!G$1,'PMT TYPE'!$G:$G,'PMTT SUM'!$A77)</f>
        <v>0</v>
      </c>
      <c r="H77" s="7">
        <f t="shared" si="10"/>
        <v>0</v>
      </c>
      <c r="I77" s="7">
        <f>SUMIFS(SUM_NET,SUM_PER,"&gt;="&amp;'PMTT SUM'!A77,SUM_PER,"&lt;"&amp;'PMTT SUM'!A78)</f>
        <v>10585</v>
      </c>
    </row>
    <row r="78" spans="1:9" x14ac:dyDescent="0.15">
      <c r="A78" s="176">
        <v>46272</v>
      </c>
      <c r="B78" s="7">
        <f>SUMIFS('PMT TYPE'!$F:$F,'PMT TYPE'!$A:$A,'PMTT SUM'!B$1,'PMT TYPE'!$G:$G,'PMTT SUM'!$A78)</f>
        <v>0</v>
      </c>
      <c r="C78" s="7">
        <f>SUMIFS('PMT TYPE'!$F:$F,'PMT TYPE'!$A:$A,'PMTT SUM'!C$1,'PMT TYPE'!$G:$G,'PMTT SUM'!$A78)</f>
        <v>0</v>
      </c>
      <c r="D78" s="7">
        <f>SUMIFS('PMT TYPE'!$F:$F,'PMT TYPE'!$A:$A,'PMTT SUM'!D$1,'PMT TYPE'!$G:$G,'PMTT SUM'!$A78)</f>
        <v>0</v>
      </c>
      <c r="E78" s="7">
        <f>SUMIFS('PMT TYPE'!$F:$F,'PMT TYPE'!$A:$A,'PMTT SUM'!E$1,'PMT TYPE'!$G:$G,'PMTT SUM'!$A78)</f>
        <v>0</v>
      </c>
      <c r="F78" s="7">
        <f>SUMIFS('PMT TYPE'!$F:$F,'PMT TYPE'!$A:$A,'PMTT SUM'!F$1,'PMT TYPE'!$G:$G,'PMTT SUM'!$A78)</f>
        <v>0</v>
      </c>
      <c r="G78" s="7">
        <f>SUMIFS('PMT TYPE'!$F:$F,'PMT TYPE'!$A:$A,'PMTT SUM'!G$1,'PMT TYPE'!$G:$G,'PMTT SUM'!$A78)</f>
        <v>0</v>
      </c>
      <c r="H78" s="7">
        <f t="shared" si="10"/>
        <v>0</v>
      </c>
      <c r="I78" s="7">
        <f>SUMIFS(SUM_NET,SUM_PER,"&gt;="&amp;'PMTT SUM'!A78,SUM_PER,"&lt;"&amp;'PMTT SUM'!A79)</f>
        <v>6684.4</v>
      </c>
    </row>
    <row r="79" spans="1:9" x14ac:dyDescent="0.15">
      <c r="A79" s="176">
        <v>46273</v>
      </c>
      <c r="B79" s="7">
        <f>SUMIFS('PMT TYPE'!$F:$F,'PMT TYPE'!$A:$A,'PMTT SUM'!B$1,'PMT TYPE'!$G:$G,'PMTT SUM'!$A79)</f>
        <v>0</v>
      </c>
      <c r="C79" s="7">
        <f>SUMIFS('PMT TYPE'!$F:$F,'PMT TYPE'!$A:$A,'PMTT SUM'!C$1,'PMT TYPE'!$G:$G,'PMTT SUM'!$A79)</f>
        <v>0</v>
      </c>
      <c r="D79" s="7">
        <f>SUMIFS('PMT TYPE'!$F:$F,'PMT TYPE'!$A:$A,'PMTT SUM'!D$1,'PMT TYPE'!$G:$G,'PMTT SUM'!$A79)</f>
        <v>0</v>
      </c>
      <c r="E79" s="7">
        <f>SUMIFS('PMT TYPE'!$F:$F,'PMT TYPE'!$A:$A,'PMTT SUM'!E$1,'PMT TYPE'!$G:$G,'PMTT SUM'!$A79)</f>
        <v>0</v>
      </c>
      <c r="F79" s="7">
        <f>SUMIFS('PMT TYPE'!$F:$F,'PMT TYPE'!$A:$A,'PMTT SUM'!F$1,'PMT TYPE'!$G:$G,'PMTT SUM'!$A79)</f>
        <v>0</v>
      </c>
      <c r="G79" s="7">
        <f>SUMIFS('PMT TYPE'!$F:$F,'PMT TYPE'!$A:$A,'PMTT SUM'!G$1,'PMT TYPE'!$G:$G,'PMTT SUM'!$A79)</f>
        <v>0</v>
      </c>
      <c r="H79" s="7">
        <f t="shared" si="10"/>
        <v>0</v>
      </c>
      <c r="I79" s="7">
        <f>SUMIFS(SUM_NET,SUM_PER,"&gt;="&amp;'PMTT SUM'!A79,SUM_PER,"&lt;"&amp;'PMTT SUM'!A80)</f>
        <v>10551.999999999998</v>
      </c>
    </row>
    <row r="80" spans="1:9" x14ac:dyDescent="0.15">
      <c r="A80" s="176">
        <v>46274</v>
      </c>
      <c r="B80" s="7">
        <f>SUMIFS('PMT TYPE'!$F:$F,'PMT TYPE'!$A:$A,'PMTT SUM'!B$1,'PMT TYPE'!$G:$G,'PMTT SUM'!$A80)</f>
        <v>0</v>
      </c>
      <c r="C80" s="7">
        <f>SUMIFS('PMT TYPE'!$F:$F,'PMT TYPE'!$A:$A,'PMTT SUM'!C$1,'PMT TYPE'!$G:$G,'PMTT SUM'!$A80)</f>
        <v>0</v>
      </c>
      <c r="D80" s="7">
        <f>SUMIFS('PMT TYPE'!$F:$F,'PMT TYPE'!$A:$A,'PMTT SUM'!D$1,'PMT TYPE'!$G:$G,'PMTT SUM'!$A80)</f>
        <v>0</v>
      </c>
      <c r="E80" s="7">
        <f>SUMIFS('PMT TYPE'!$F:$F,'PMT TYPE'!$A:$A,'PMTT SUM'!E$1,'PMT TYPE'!$G:$G,'PMTT SUM'!$A80)</f>
        <v>0</v>
      </c>
      <c r="F80" s="7">
        <f>SUMIFS('PMT TYPE'!$F:$F,'PMT TYPE'!$A:$A,'PMTT SUM'!F$1,'PMT TYPE'!$G:$G,'PMTT SUM'!$A80)</f>
        <v>0</v>
      </c>
      <c r="G80" s="7">
        <f>SUMIFS('PMT TYPE'!$F:$F,'PMT TYPE'!$A:$A,'PMTT SUM'!G$1,'PMT TYPE'!$G:$G,'PMTT SUM'!$A80)</f>
        <v>0</v>
      </c>
      <c r="H80" s="7">
        <f t="shared" si="10"/>
        <v>0</v>
      </c>
      <c r="I80" s="7">
        <f>SUMIFS(SUM_NET,SUM_PER,"&gt;="&amp;'PMTT SUM'!A80,SUM_PER,"&lt;"&amp;'PMTT SUM'!A81)</f>
        <v>0</v>
      </c>
    </row>
    <row r="81" spans="1:9" x14ac:dyDescent="0.15">
      <c r="A81" s="176">
        <v>46275</v>
      </c>
      <c r="B81" s="7">
        <f>SUMIFS('PMT TYPE'!$F:$F,'PMT TYPE'!$A:$A,'PMTT SUM'!B$1,'PMT TYPE'!$G:$G,'PMTT SUM'!$A81)</f>
        <v>0</v>
      </c>
      <c r="C81" s="7">
        <f>SUMIFS('PMT TYPE'!$F:$F,'PMT TYPE'!$A:$A,'PMTT SUM'!C$1,'PMT TYPE'!$G:$G,'PMTT SUM'!$A81)</f>
        <v>0</v>
      </c>
      <c r="D81" s="7">
        <f>SUMIFS('PMT TYPE'!$F:$F,'PMT TYPE'!$A:$A,'PMTT SUM'!D$1,'PMT TYPE'!$G:$G,'PMTT SUM'!$A81)</f>
        <v>0</v>
      </c>
      <c r="E81" s="7">
        <f>SUMIFS('PMT TYPE'!$F:$F,'PMT TYPE'!$A:$A,'PMTT SUM'!E$1,'PMT TYPE'!$G:$G,'PMTT SUM'!$A81)</f>
        <v>0</v>
      </c>
      <c r="F81" s="7">
        <f>SUMIFS('PMT TYPE'!$F:$F,'PMT TYPE'!$A:$A,'PMTT SUM'!F$1,'PMT TYPE'!$G:$G,'PMTT SUM'!$A81)</f>
        <v>0</v>
      </c>
      <c r="G81" s="7">
        <f>SUMIFS('PMT TYPE'!$F:$F,'PMT TYPE'!$A:$A,'PMTT SUM'!G$1,'PMT TYPE'!$G:$G,'PMTT SUM'!$A81)</f>
        <v>0</v>
      </c>
      <c r="H81" s="7">
        <f t="shared" si="10"/>
        <v>0</v>
      </c>
      <c r="I81" s="7">
        <f>SUMIFS(SUM_NET,SUM_PER,"&gt;="&amp;'PMTT SUM'!A81,SUM_PER,"&lt;"&amp;'PMTT SUM'!A82)</f>
        <v>0</v>
      </c>
    </row>
    <row r="82" spans="1:9" x14ac:dyDescent="0.15">
      <c r="A82" s="176">
        <v>46276</v>
      </c>
      <c r="B82" s="7">
        <f>SUMIFS('PMT TYPE'!$F:$F,'PMT TYPE'!$A:$A,'PMTT SUM'!B$1,'PMT TYPE'!$G:$G,'PMTT SUM'!$A82)</f>
        <v>0</v>
      </c>
      <c r="C82" s="7">
        <f>SUMIFS('PMT TYPE'!$F:$F,'PMT TYPE'!$A:$A,'PMTT SUM'!C$1,'PMT TYPE'!$G:$G,'PMTT SUM'!$A82)</f>
        <v>0</v>
      </c>
      <c r="D82" s="7">
        <f>SUMIFS('PMT TYPE'!$F:$F,'PMT TYPE'!$A:$A,'PMTT SUM'!D$1,'PMT TYPE'!$G:$G,'PMTT SUM'!$A82)</f>
        <v>0</v>
      </c>
      <c r="E82" s="7">
        <f>SUMIFS('PMT TYPE'!$F:$F,'PMT TYPE'!$A:$A,'PMTT SUM'!E$1,'PMT TYPE'!$G:$G,'PMTT SUM'!$A82)</f>
        <v>0</v>
      </c>
      <c r="F82" s="7">
        <f>SUMIFS('PMT TYPE'!$F:$F,'PMT TYPE'!$A:$A,'PMTT SUM'!F$1,'PMT TYPE'!$G:$G,'PMTT SUM'!$A82)</f>
        <v>0</v>
      </c>
      <c r="G82" s="7">
        <f>SUMIFS('PMT TYPE'!$F:$F,'PMT TYPE'!$A:$A,'PMTT SUM'!G$1,'PMT TYPE'!$G:$G,'PMTT SUM'!$A82)</f>
        <v>0</v>
      </c>
      <c r="H82" s="7">
        <f t="shared" si="10"/>
        <v>0</v>
      </c>
      <c r="I82" s="7">
        <f>SUMIFS(SUM_NET,SUM_PER,"&gt;="&amp;'PMTT SUM'!A82,SUM_PER,"&lt;"&amp;'PMTT SUM'!A83)</f>
        <v>0</v>
      </c>
    </row>
    <row r="83" spans="1:9" x14ac:dyDescent="0.15">
      <c r="A83" s="176">
        <v>46277</v>
      </c>
      <c r="B83" s="7">
        <f>SUMIFS('PMT TYPE'!$F:$F,'PMT TYPE'!$A:$A,'PMTT SUM'!B$1,'PMT TYPE'!$G:$G,'PMTT SUM'!$A83)</f>
        <v>0</v>
      </c>
      <c r="C83" s="7">
        <f>SUMIFS('PMT TYPE'!$F:$F,'PMT TYPE'!$A:$A,'PMTT SUM'!C$1,'PMT TYPE'!$G:$G,'PMTT SUM'!$A83)</f>
        <v>0</v>
      </c>
      <c r="D83" s="7">
        <f>SUMIFS('PMT TYPE'!$F:$F,'PMT TYPE'!$A:$A,'PMTT SUM'!D$1,'PMT TYPE'!$G:$G,'PMTT SUM'!$A83)</f>
        <v>0</v>
      </c>
      <c r="E83" s="7">
        <f>SUMIFS('PMT TYPE'!$F:$F,'PMT TYPE'!$A:$A,'PMTT SUM'!E$1,'PMT TYPE'!$G:$G,'PMTT SUM'!$A83)</f>
        <v>0</v>
      </c>
      <c r="F83" s="7">
        <f>SUMIFS('PMT TYPE'!$F:$F,'PMT TYPE'!$A:$A,'PMTT SUM'!F$1,'PMT TYPE'!$G:$G,'PMTT SUM'!$A83)</f>
        <v>0</v>
      </c>
      <c r="G83" s="7">
        <f>SUMIFS('PMT TYPE'!$F:$F,'PMT TYPE'!$A:$A,'PMTT SUM'!G$1,'PMT TYPE'!$G:$G,'PMTT SUM'!$A83)</f>
        <v>0</v>
      </c>
      <c r="H83" s="7">
        <f t="shared" si="10"/>
        <v>0</v>
      </c>
      <c r="I83" s="7">
        <f>SUMIFS(SUM_NET,SUM_PER,"&gt;="&amp;'PMTT SUM'!A83,SUM_PER,"&lt;"&amp;'PMTT SUM'!A84)</f>
        <v>0</v>
      </c>
    </row>
    <row r="84" spans="1:9" x14ac:dyDescent="0.15">
      <c r="A84" s="176">
        <v>46278</v>
      </c>
      <c r="B84" s="7">
        <f>SUMIFS('PMT TYPE'!$F:$F,'PMT TYPE'!$A:$A,'PMTT SUM'!B$1,'PMT TYPE'!$G:$G,'PMTT SUM'!$A84)</f>
        <v>0</v>
      </c>
      <c r="C84" s="7">
        <f>SUMIFS('PMT TYPE'!$F:$F,'PMT TYPE'!$A:$A,'PMTT SUM'!C$1,'PMT TYPE'!$G:$G,'PMTT SUM'!$A84)</f>
        <v>0</v>
      </c>
      <c r="D84" s="7">
        <f>SUMIFS('PMT TYPE'!$F:$F,'PMT TYPE'!$A:$A,'PMTT SUM'!D$1,'PMT TYPE'!$G:$G,'PMTT SUM'!$A84)</f>
        <v>0</v>
      </c>
      <c r="E84" s="7">
        <f>SUMIFS('PMT TYPE'!$F:$F,'PMT TYPE'!$A:$A,'PMTT SUM'!E$1,'PMT TYPE'!$G:$G,'PMTT SUM'!$A84)</f>
        <v>0</v>
      </c>
      <c r="F84" s="7">
        <f>SUMIFS('PMT TYPE'!$F:$F,'PMT TYPE'!$A:$A,'PMTT SUM'!F$1,'PMT TYPE'!$G:$G,'PMTT SUM'!$A84)</f>
        <v>0</v>
      </c>
      <c r="G84" s="7">
        <f>SUMIFS('PMT TYPE'!$F:$F,'PMT TYPE'!$A:$A,'PMTT SUM'!G$1,'PMT TYPE'!$G:$G,'PMTT SUM'!$A84)</f>
        <v>0</v>
      </c>
      <c r="H84" s="7">
        <f t="shared" si="10"/>
        <v>0</v>
      </c>
      <c r="I84" s="7">
        <f>SUMIFS(SUM_NET,SUM_PER,"&gt;="&amp;'PMTT SUM'!A84,SUM_PER,"&lt;"&amp;'PMTT SUM'!A85)</f>
        <v>0</v>
      </c>
    </row>
    <row r="85" spans="1:9" x14ac:dyDescent="0.15">
      <c r="A85" s="176">
        <v>46279</v>
      </c>
      <c r="B85" s="7">
        <f>SUMIFS('PMT TYPE'!$F:$F,'PMT TYPE'!$A:$A,'PMTT SUM'!B$1,'PMT TYPE'!$G:$G,'PMTT SUM'!$A85)</f>
        <v>0</v>
      </c>
      <c r="C85" s="7">
        <f>SUMIFS('PMT TYPE'!$F:$F,'PMT TYPE'!$A:$A,'PMTT SUM'!C$1,'PMT TYPE'!$G:$G,'PMTT SUM'!$A85)</f>
        <v>0</v>
      </c>
      <c r="D85" s="7">
        <f>SUMIFS('PMT TYPE'!$F:$F,'PMT TYPE'!$A:$A,'PMTT SUM'!D$1,'PMT TYPE'!$G:$G,'PMTT SUM'!$A85)</f>
        <v>0</v>
      </c>
      <c r="E85" s="7">
        <f>SUMIFS('PMT TYPE'!$F:$F,'PMT TYPE'!$A:$A,'PMTT SUM'!E$1,'PMT TYPE'!$G:$G,'PMTT SUM'!$A85)</f>
        <v>0</v>
      </c>
      <c r="F85" s="7">
        <f>SUMIFS('PMT TYPE'!$F:$F,'PMT TYPE'!$A:$A,'PMTT SUM'!F$1,'PMT TYPE'!$G:$G,'PMTT SUM'!$A85)</f>
        <v>0</v>
      </c>
      <c r="G85" s="7">
        <f>SUMIFS('PMT TYPE'!$F:$F,'PMT TYPE'!$A:$A,'PMTT SUM'!G$1,'PMT TYPE'!$G:$G,'PMTT SUM'!$A85)</f>
        <v>0</v>
      </c>
      <c r="H85" s="7">
        <f t="shared" si="10"/>
        <v>0</v>
      </c>
      <c r="I85" s="7">
        <f>SUMIFS(SUM_NET,SUM_PER,"&gt;="&amp;'PMTT SUM'!A85,SUM_PER,"&lt;"&amp;'PMTT SUM'!A86)</f>
        <v>0</v>
      </c>
    </row>
    <row r="86" spans="1:9" x14ac:dyDescent="0.15">
      <c r="A86" s="176">
        <v>46280</v>
      </c>
      <c r="B86" s="7">
        <f>SUMIFS('PMT TYPE'!$F:$F,'PMT TYPE'!$A:$A,'PMTT SUM'!B$1,'PMT TYPE'!$G:$G,'PMTT SUM'!$A86)</f>
        <v>0</v>
      </c>
      <c r="C86" s="7">
        <f>SUMIFS('PMT TYPE'!$F:$F,'PMT TYPE'!$A:$A,'PMTT SUM'!C$1,'PMT TYPE'!$G:$G,'PMTT SUM'!$A86)</f>
        <v>0</v>
      </c>
      <c r="D86" s="7">
        <f>SUMIFS('PMT TYPE'!$F:$F,'PMT TYPE'!$A:$A,'PMTT SUM'!D$1,'PMT TYPE'!$G:$G,'PMTT SUM'!$A86)</f>
        <v>0</v>
      </c>
      <c r="E86" s="7">
        <f>SUMIFS('PMT TYPE'!$F:$F,'PMT TYPE'!$A:$A,'PMTT SUM'!E$1,'PMT TYPE'!$G:$G,'PMTT SUM'!$A86)</f>
        <v>0</v>
      </c>
      <c r="F86" s="7">
        <f>SUMIFS('PMT TYPE'!$F:$F,'PMT TYPE'!$A:$A,'PMTT SUM'!F$1,'PMT TYPE'!$G:$G,'PMTT SUM'!$A86)</f>
        <v>0</v>
      </c>
      <c r="G86" s="7">
        <f>SUMIFS('PMT TYPE'!$F:$F,'PMT TYPE'!$A:$A,'PMTT SUM'!G$1,'PMT TYPE'!$G:$G,'PMTT SUM'!$A86)</f>
        <v>0</v>
      </c>
      <c r="H86" s="7">
        <f t="shared" si="10"/>
        <v>0</v>
      </c>
      <c r="I86" s="7">
        <f>SUMIFS(SUM_NET,SUM_PER,"&gt;="&amp;'PMTT SUM'!A86,SUM_PER,"&lt;"&amp;'PMTT SUM'!A87)</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6018-B894-CA4F-B32E-AF7DE1615C65}">
  <dimension ref="A1:G226"/>
  <sheetViews>
    <sheetView workbookViewId="0">
      <pane ySplit="1" topLeftCell="A213" activePane="bottomLeft" state="frozen"/>
      <selection pane="bottomLeft" activeCell="F232" sqref="F232"/>
    </sheetView>
  </sheetViews>
  <sheetFormatPr baseColWidth="10" defaultRowHeight="13" x14ac:dyDescent="0.15"/>
  <cols>
    <col min="1" max="1" width="14.6640625" customWidth="1"/>
    <col min="2" max="2" width="21.33203125" customWidth="1"/>
    <col min="3" max="3" width="18.1640625" customWidth="1"/>
    <col min="4" max="4" width="19.83203125" customWidth="1"/>
    <col min="5" max="5" width="16.6640625" customWidth="1"/>
    <col min="6" max="6" width="12.83203125" customWidth="1"/>
  </cols>
  <sheetData>
    <row r="1" spans="1:7" x14ac:dyDescent="0.15">
      <c r="A1" s="2" t="s">
        <v>994</v>
      </c>
      <c r="B1" s="2" t="s">
        <v>995</v>
      </c>
      <c r="C1" s="2" t="s">
        <v>996</v>
      </c>
      <c r="D1" s="2" t="s">
        <v>997</v>
      </c>
      <c r="E1" s="2" t="s">
        <v>998</v>
      </c>
      <c r="F1" s="2" t="s">
        <v>999</v>
      </c>
      <c r="G1" s="2" t="s">
        <v>96</v>
      </c>
    </row>
    <row r="2" spans="1:7" x14ac:dyDescent="0.15">
      <c r="A2" t="s">
        <v>343</v>
      </c>
      <c r="B2" s="2">
        <v>12</v>
      </c>
      <c r="C2" s="7">
        <v>3302</v>
      </c>
      <c r="D2" s="7">
        <v>0</v>
      </c>
      <c r="E2" s="7">
        <v>0</v>
      </c>
      <c r="F2" s="7">
        <v>3302</v>
      </c>
      <c r="G2" s="175">
        <v>46204</v>
      </c>
    </row>
    <row r="3" spans="1:7" x14ac:dyDescent="0.15">
      <c r="A3" t="s">
        <v>340</v>
      </c>
      <c r="B3" s="2">
        <v>4</v>
      </c>
      <c r="C3" s="7">
        <v>4152</v>
      </c>
      <c r="D3" s="7">
        <v>0</v>
      </c>
      <c r="E3" s="7">
        <v>0</v>
      </c>
      <c r="F3" s="7">
        <v>4152</v>
      </c>
      <c r="G3" s="175">
        <v>46204</v>
      </c>
    </row>
    <row r="4" spans="1:7" x14ac:dyDescent="0.15">
      <c r="A4" t="s">
        <v>1001</v>
      </c>
      <c r="B4" s="2">
        <v>7</v>
      </c>
      <c r="C4" s="7">
        <v>4692</v>
      </c>
      <c r="D4" s="7">
        <v>0</v>
      </c>
      <c r="E4" s="7">
        <v>0</v>
      </c>
      <c r="F4" s="7">
        <v>4692</v>
      </c>
      <c r="G4" s="175">
        <v>46204</v>
      </c>
    </row>
    <row r="5" spans="1:7" x14ac:dyDescent="0.15">
      <c r="A5" t="s">
        <v>1000</v>
      </c>
      <c r="B5" s="2">
        <v>1</v>
      </c>
      <c r="C5" s="7">
        <v>629</v>
      </c>
      <c r="D5" s="7">
        <v>0</v>
      </c>
      <c r="E5" s="7">
        <v>0</v>
      </c>
      <c r="F5" s="7">
        <v>629</v>
      </c>
      <c r="G5" s="175">
        <v>46204</v>
      </c>
    </row>
    <row r="6" spans="1:7" x14ac:dyDescent="0.15">
      <c r="A6" t="s">
        <v>1004</v>
      </c>
      <c r="B6" s="2">
        <v>1</v>
      </c>
      <c r="C6" s="7">
        <v>550</v>
      </c>
      <c r="D6" s="7">
        <v>0</v>
      </c>
      <c r="E6" s="7">
        <v>0</v>
      </c>
      <c r="F6" s="7">
        <v>550</v>
      </c>
      <c r="G6" s="175">
        <v>46204</v>
      </c>
    </row>
    <row r="7" spans="1:7" x14ac:dyDescent="0.15">
      <c r="A7" t="s">
        <v>343</v>
      </c>
      <c r="B7" s="2">
        <v>14</v>
      </c>
      <c r="C7" s="7">
        <v>5505</v>
      </c>
      <c r="D7" s="7">
        <v>0</v>
      </c>
      <c r="E7" s="7">
        <v>0</v>
      </c>
      <c r="F7" s="7">
        <v>5505</v>
      </c>
      <c r="G7" s="175">
        <v>46205</v>
      </c>
    </row>
    <row r="8" spans="1:7" x14ac:dyDescent="0.15">
      <c r="A8" t="s">
        <v>340</v>
      </c>
      <c r="B8" s="2">
        <v>3</v>
      </c>
      <c r="C8" s="7">
        <v>3159</v>
      </c>
      <c r="D8" s="7">
        <v>0</v>
      </c>
      <c r="E8" s="7">
        <v>0</v>
      </c>
      <c r="F8" s="7">
        <v>3159</v>
      </c>
      <c r="G8" s="175">
        <v>46205</v>
      </c>
    </row>
    <row r="9" spans="1:7" x14ac:dyDescent="0.15">
      <c r="A9" t="s">
        <v>1001</v>
      </c>
      <c r="B9" s="2">
        <v>2</v>
      </c>
      <c r="C9" s="7">
        <v>726</v>
      </c>
      <c r="D9" s="7">
        <v>0</v>
      </c>
      <c r="E9" s="7">
        <v>0</v>
      </c>
      <c r="F9" s="7">
        <v>726</v>
      </c>
      <c r="G9" s="175">
        <v>46205</v>
      </c>
    </row>
    <row r="10" spans="1:7" x14ac:dyDescent="0.15">
      <c r="A10" t="s">
        <v>340</v>
      </c>
      <c r="B10" s="2">
        <v>2</v>
      </c>
      <c r="C10" s="7">
        <v>1529</v>
      </c>
      <c r="D10" s="7">
        <v>0</v>
      </c>
      <c r="E10" s="7">
        <v>0</v>
      </c>
      <c r="F10" s="7">
        <v>1529</v>
      </c>
      <c r="G10" s="175">
        <v>46206</v>
      </c>
    </row>
    <row r="11" spans="1:7" x14ac:dyDescent="0.15">
      <c r="A11" t="s">
        <v>343</v>
      </c>
      <c r="B11" s="2">
        <v>13</v>
      </c>
      <c r="C11" s="7">
        <v>8734</v>
      </c>
      <c r="D11" s="7">
        <v>0</v>
      </c>
      <c r="E11" s="7">
        <v>0</v>
      </c>
      <c r="F11" s="7">
        <v>8734</v>
      </c>
      <c r="G11" s="175">
        <v>46206</v>
      </c>
    </row>
    <row r="12" spans="1:7" x14ac:dyDescent="0.15">
      <c r="A12" t="s">
        <v>1001</v>
      </c>
      <c r="B12" s="2">
        <v>4</v>
      </c>
      <c r="C12" s="7">
        <v>2525</v>
      </c>
      <c r="D12" s="7">
        <v>0</v>
      </c>
      <c r="E12" s="7">
        <v>0</v>
      </c>
      <c r="F12" s="7">
        <v>2525</v>
      </c>
      <c r="G12" s="175">
        <v>46206</v>
      </c>
    </row>
    <row r="13" spans="1:7" x14ac:dyDescent="0.15">
      <c r="A13" t="s">
        <v>1000</v>
      </c>
      <c r="B13" s="2">
        <v>1</v>
      </c>
      <c r="C13" s="7">
        <v>330</v>
      </c>
      <c r="D13" s="7">
        <v>0</v>
      </c>
      <c r="E13" s="7">
        <v>0</v>
      </c>
      <c r="F13" s="7">
        <v>330</v>
      </c>
      <c r="G13" s="175">
        <v>46206</v>
      </c>
    </row>
    <row r="14" spans="1:7" x14ac:dyDescent="0.15">
      <c r="A14" t="s">
        <v>340</v>
      </c>
      <c r="B14" s="2">
        <v>6</v>
      </c>
      <c r="C14" s="7">
        <v>4472</v>
      </c>
      <c r="D14" s="7">
        <v>0</v>
      </c>
      <c r="E14" s="7">
        <v>0</v>
      </c>
      <c r="F14" s="7">
        <v>4472</v>
      </c>
      <c r="G14" s="175">
        <v>46207</v>
      </c>
    </row>
    <row r="15" spans="1:7" x14ac:dyDescent="0.15">
      <c r="A15" t="s">
        <v>343</v>
      </c>
      <c r="B15" s="2">
        <v>15</v>
      </c>
      <c r="C15" s="7">
        <v>14956</v>
      </c>
      <c r="D15" s="7">
        <v>0</v>
      </c>
      <c r="E15" s="7">
        <v>0</v>
      </c>
      <c r="F15" s="7">
        <v>14956</v>
      </c>
      <c r="G15" s="175">
        <v>46207</v>
      </c>
    </row>
    <row r="16" spans="1:7" x14ac:dyDescent="0.15">
      <c r="A16" t="s">
        <v>1002</v>
      </c>
      <c r="B16" s="2">
        <v>1</v>
      </c>
      <c r="C16" s="7">
        <v>1516</v>
      </c>
      <c r="D16" s="7">
        <v>0</v>
      </c>
      <c r="E16" s="7">
        <v>0</v>
      </c>
      <c r="F16" s="7">
        <v>1516</v>
      </c>
      <c r="G16" s="175">
        <v>46207</v>
      </c>
    </row>
    <row r="17" spans="1:7" x14ac:dyDescent="0.15">
      <c r="A17" t="s">
        <v>1001</v>
      </c>
      <c r="B17" s="2">
        <v>1</v>
      </c>
      <c r="C17" s="7">
        <v>1374</v>
      </c>
      <c r="D17" s="7">
        <v>0</v>
      </c>
      <c r="E17" s="7">
        <v>0</v>
      </c>
      <c r="F17" s="7">
        <v>1374</v>
      </c>
      <c r="G17" s="175">
        <v>46207</v>
      </c>
    </row>
    <row r="18" spans="1:7" x14ac:dyDescent="0.15">
      <c r="A18" t="s">
        <v>343</v>
      </c>
      <c r="B18" s="2">
        <v>4</v>
      </c>
      <c r="C18" s="7">
        <v>2713</v>
      </c>
      <c r="D18" s="7">
        <v>0</v>
      </c>
      <c r="E18" s="7">
        <v>0</v>
      </c>
      <c r="F18" s="7">
        <v>2713</v>
      </c>
      <c r="G18" s="175">
        <v>46208</v>
      </c>
    </row>
    <row r="19" spans="1:7" x14ac:dyDescent="0.15">
      <c r="A19" t="s">
        <v>1001</v>
      </c>
      <c r="B19" s="2">
        <v>1</v>
      </c>
      <c r="C19" s="7">
        <v>275</v>
      </c>
      <c r="D19" s="7">
        <v>0</v>
      </c>
      <c r="E19" s="7">
        <v>0</v>
      </c>
      <c r="F19" s="7">
        <v>275</v>
      </c>
      <c r="G19" s="175">
        <v>46208</v>
      </c>
    </row>
    <row r="20" spans="1:7" x14ac:dyDescent="0.15">
      <c r="A20" t="s">
        <v>340</v>
      </c>
      <c r="B20" s="2">
        <v>1</v>
      </c>
      <c r="C20" s="7">
        <v>670</v>
      </c>
      <c r="D20" s="7">
        <v>0</v>
      </c>
      <c r="E20" s="7">
        <v>0</v>
      </c>
      <c r="F20" s="7">
        <v>670</v>
      </c>
      <c r="G20" s="175">
        <v>46208</v>
      </c>
    </row>
    <row r="21" spans="1:7" x14ac:dyDescent="0.15">
      <c r="A21" t="s">
        <v>1002</v>
      </c>
      <c r="B21" s="2">
        <v>1</v>
      </c>
      <c r="C21" s="7">
        <v>510</v>
      </c>
      <c r="D21" s="7">
        <v>0</v>
      </c>
      <c r="E21" s="7">
        <v>0</v>
      </c>
      <c r="F21" s="7">
        <v>510</v>
      </c>
      <c r="G21" s="175">
        <v>46209</v>
      </c>
    </row>
    <row r="22" spans="1:7" x14ac:dyDescent="0.15">
      <c r="A22" t="s">
        <v>343</v>
      </c>
      <c r="B22" s="2">
        <v>4</v>
      </c>
      <c r="C22" s="7">
        <v>1653</v>
      </c>
      <c r="D22" s="7">
        <v>0</v>
      </c>
      <c r="E22" s="7">
        <v>0</v>
      </c>
      <c r="F22" s="7">
        <v>1653</v>
      </c>
      <c r="G22" s="175">
        <v>46209</v>
      </c>
    </row>
    <row r="23" spans="1:7" x14ac:dyDescent="0.15">
      <c r="A23" t="s">
        <v>1001</v>
      </c>
      <c r="B23" s="2">
        <v>1</v>
      </c>
      <c r="C23" s="7">
        <v>225</v>
      </c>
      <c r="D23" s="7">
        <v>0</v>
      </c>
      <c r="E23" s="7">
        <v>0</v>
      </c>
      <c r="F23" s="7">
        <v>225</v>
      </c>
      <c r="G23" s="175">
        <v>46209</v>
      </c>
    </row>
    <row r="24" spans="1:7" x14ac:dyDescent="0.15">
      <c r="A24" t="s">
        <v>340</v>
      </c>
      <c r="B24" s="2">
        <v>2</v>
      </c>
      <c r="C24" s="7">
        <v>1865</v>
      </c>
      <c r="D24" s="7">
        <v>0</v>
      </c>
      <c r="E24" s="7">
        <v>0</v>
      </c>
      <c r="F24" s="7">
        <v>1865</v>
      </c>
      <c r="G24" s="175">
        <v>46209</v>
      </c>
    </row>
    <row r="25" spans="1:7" x14ac:dyDescent="0.15">
      <c r="A25" t="s">
        <v>1000</v>
      </c>
      <c r="B25" s="2">
        <v>1</v>
      </c>
      <c r="C25" s="7">
        <v>580</v>
      </c>
      <c r="D25" s="7">
        <v>0</v>
      </c>
      <c r="E25" s="7">
        <v>0</v>
      </c>
      <c r="F25" s="7">
        <v>580</v>
      </c>
      <c r="G25" s="175">
        <v>46209</v>
      </c>
    </row>
    <row r="26" spans="1:7" x14ac:dyDescent="0.15">
      <c r="A26" t="s">
        <v>343</v>
      </c>
      <c r="B26" s="2">
        <v>15</v>
      </c>
      <c r="C26" s="7">
        <v>7313</v>
      </c>
      <c r="D26" s="7">
        <v>0</v>
      </c>
      <c r="E26" s="7">
        <v>0</v>
      </c>
      <c r="F26" s="7">
        <v>7313</v>
      </c>
      <c r="G26" s="175">
        <v>46210</v>
      </c>
    </row>
    <row r="27" spans="1:7" x14ac:dyDescent="0.15">
      <c r="A27" t="s">
        <v>340</v>
      </c>
      <c r="B27" s="2">
        <v>2</v>
      </c>
      <c r="C27" s="7">
        <v>2128</v>
      </c>
      <c r="D27" s="7">
        <v>0</v>
      </c>
      <c r="E27" s="7">
        <v>0</v>
      </c>
      <c r="F27" s="7">
        <v>2128</v>
      </c>
      <c r="G27" s="175">
        <v>46210</v>
      </c>
    </row>
    <row r="28" spans="1:7" x14ac:dyDescent="0.15">
      <c r="A28" t="s">
        <v>1001</v>
      </c>
      <c r="B28" s="2">
        <v>2</v>
      </c>
      <c r="C28" s="7">
        <v>605</v>
      </c>
      <c r="D28" s="7">
        <v>0</v>
      </c>
      <c r="E28" s="7">
        <v>0</v>
      </c>
      <c r="F28" s="7">
        <v>605</v>
      </c>
      <c r="G28" s="175">
        <v>46210</v>
      </c>
    </row>
    <row r="29" spans="1:7" x14ac:dyDescent="0.15">
      <c r="A29" t="s">
        <v>1000</v>
      </c>
      <c r="B29" s="2">
        <v>1</v>
      </c>
      <c r="C29" s="7">
        <v>665</v>
      </c>
      <c r="D29" s="7">
        <v>0</v>
      </c>
      <c r="E29" s="7">
        <v>0</v>
      </c>
      <c r="F29" s="7">
        <v>665</v>
      </c>
      <c r="G29" s="175">
        <v>46210</v>
      </c>
    </row>
    <row r="30" spans="1:7" x14ac:dyDescent="0.15">
      <c r="A30" t="s">
        <v>343</v>
      </c>
      <c r="B30" s="2">
        <v>11</v>
      </c>
      <c r="C30" s="7">
        <v>4231</v>
      </c>
      <c r="D30" s="7">
        <v>0</v>
      </c>
      <c r="E30" s="7">
        <v>0</v>
      </c>
      <c r="F30" s="7">
        <v>4231</v>
      </c>
      <c r="G30" s="175">
        <v>46211</v>
      </c>
    </row>
    <row r="31" spans="1:7" x14ac:dyDescent="0.15">
      <c r="A31" t="s">
        <v>1001</v>
      </c>
      <c r="B31" s="2">
        <v>3</v>
      </c>
      <c r="C31" s="7">
        <v>2732</v>
      </c>
      <c r="D31" s="7">
        <v>0</v>
      </c>
      <c r="E31" s="7">
        <v>0</v>
      </c>
      <c r="F31" s="7">
        <v>2732</v>
      </c>
      <c r="G31" s="175">
        <v>46211</v>
      </c>
    </row>
    <row r="32" spans="1:7" x14ac:dyDescent="0.15">
      <c r="A32" t="s">
        <v>340</v>
      </c>
      <c r="B32" s="2">
        <v>2</v>
      </c>
      <c r="C32" s="7">
        <v>550</v>
      </c>
      <c r="D32" s="7">
        <v>0</v>
      </c>
      <c r="E32" s="7">
        <v>0</v>
      </c>
      <c r="F32" s="7">
        <v>550</v>
      </c>
      <c r="G32" s="175">
        <v>46211</v>
      </c>
    </row>
    <row r="33" spans="1:7" x14ac:dyDescent="0.15">
      <c r="A33" t="s">
        <v>1004</v>
      </c>
      <c r="B33" s="2">
        <v>1</v>
      </c>
      <c r="C33" s="7">
        <v>510</v>
      </c>
      <c r="D33" s="7">
        <v>0</v>
      </c>
      <c r="E33" s="7">
        <v>0</v>
      </c>
      <c r="F33" s="7">
        <v>510</v>
      </c>
      <c r="G33" s="175">
        <v>46211</v>
      </c>
    </row>
    <row r="34" spans="1:7" x14ac:dyDescent="0.15">
      <c r="A34" t="s">
        <v>343</v>
      </c>
      <c r="B34" s="2">
        <v>9</v>
      </c>
      <c r="C34" s="7">
        <v>6731.5</v>
      </c>
      <c r="D34" s="7">
        <v>0</v>
      </c>
      <c r="E34" s="7">
        <v>0</v>
      </c>
      <c r="F34" s="7">
        <v>6731.5</v>
      </c>
      <c r="G34" s="175">
        <v>46212</v>
      </c>
    </row>
    <row r="35" spans="1:7" x14ac:dyDescent="0.15">
      <c r="A35" t="s">
        <v>1000</v>
      </c>
      <c r="B35" s="2">
        <v>1</v>
      </c>
      <c r="C35" s="7">
        <v>3445</v>
      </c>
      <c r="D35" s="7">
        <v>0</v>
      </c>
      <c r="E35" s="7">
        <v>0</v>
      </c>
      <c r="F35" s="7">
        <v>3445</v>
      </c>
      <c r="G35" s="175">
        <v>46212</v>
      </c>
    </row>
    <row r="36" spans="1:7" x14ac:dyDescent="0.15">
      <c r="A36" t="s">
        <v>1001</v>
      </c>
      <c r="B36" s="2">
        <v>3</v>
      </c>
      <c r="C36" s="7">
        <v>2671</v>
      </c>
      <c r="D36" s="7">
        <v>0</v>
      </c>
      <c r="E36" s="7">
        <v>0</v>
      </c>
      <c r="F36" s="7">
        <v>2671</v>
      </c>
      <c r="G36" s="175">
        <v>46212</v>
      </c>
    </row>
    <row r="37" spans="1:7" x14ac:dyDescent="0.15">
      <c r="A37" t="s">
        <v>340</v>
      </c>
      <c r="B37" s="2">
        <v>3</v>
      </c>
      <c r="C37" s="7">
        <v>6205</v>
      </c>
      <c r="D37" s="7">
        <v>0</v>
      </c>
      <c r="E37" s="7">
        <v>0</v>
      </c>
      <c r="F37" s="7">
        <v>6205</v>
      </c>
      <c r="G37" s="175">
        <v>46212</v>
      </c>
    </row>
    <row r="38" spans="1:7" x14ac:dyDescent="0.15">
      <c r="A38" t="s">
        <v>343</v>
      </c>
      <c r="B38" s="2">
        <v>10</v>
      </c>
      <c r="C38" s="7">
        <v>5779</v>
      </c>
      <c r="D38" s="7">
        <v>0</v>
      </c>
      <c r="E38" s="7">
        <v>0</v>
      </c>
      <c r="F38" s="7">
        <v>5779</v>
      </c>
      <c r="G38" s="175">
        <v>46213</v>
      </c>
    </row>
    <row r="39" spans="1:7" x14ac:dyDescent="0.15">
      <c r="A39" t="s">
        <v>340</v>
      </c>
      <c r="B39" s="2">
        <v>6</v>
      </c>
      <c r="C39" s="7">
        <v>3234</v>
      </c>
      <c r="D39" s="7">
        <v>0</v>
      </c>
      <c r="E39" s="7">
        <v>0</v>
      </c>
      <c r="F39" s="7">
        <v>3234</v>
      </c>
      <c r="G39" s="175">
        <v>46213</v>
      </c>
    </row>
    <row r="40" spans="1:7" x14ac:dyDescent="0.15">
      <c r="A40" t="s">
        <v>1001</v>
      </c>
      <c r="B40" s="2">
        <v>2</v>
      </c>
      <c r="C40" s="7">
        <v>3310</v>
      </c>
      <c r="D40" s="7">
        <v>0</v>
      </c>
      <c r="E40" s="7">
        <v>0</v>
      </c>
      <c r="F40" s="7">
        <v>3310</v>
      </c>
      <c r="G40" s="175">
        <v>46213</v>
      </c>
    </row>
    <row r="41" spans="1:7" x14ac:dyDescent="0.15">
      <c r="A41" t="s">
        <v>343</v>
      </c>
      <c r="B41" s="2">
        <v>10</v>
      </c>
      <c r="C41" s="7">
        <v>5422</v>
      </c>
      <c r="D41" s="7">
        <v>0</v>
      </c>
      <c r="E41" s="7">
        <v>0</v>
      </c>
      <c r="F41" s="7">
        <v>5422</v>
      </c>
      <c r="G41" s="175">
        <v>46214</v>
      </c>
    </row>
    <row r="42" spans="1:7" x14ac:dyDescent="0.15">
      <c r="A42" t="s">
        <v>340</v>
      </c>
      <c r="B42" s="2">
        <v>3</v>
      </c>
      <c r="C42" s="7">
        <v>1644</v>
      </c>
      <c r="D42" s="7">
        <v>0</v>
      </c>
      <c r="E42" s="7">
        <v>0</v>
      </c>
      <c r="F42" s="7">
        <v>1644</v>
      </c>
      <c r="G42" s="175">
        <v>46214</v>
      </c>
    </row>
    <row r="43" spans="1:7" x14ac:dyDescent="0.15">
      <c r="A43" t="s">
        <v>343</v>
      </c>
      <c r="B43" s="2">
        <v>14</v>
      </c>
      <c r="C43" s="7">
        <v>9465</v>
      </c>
      <c r="D43" s="7">
        <v>0</v>
      </c>
      <c r="E43" s="7">
        <v>0</v>
      </c>
      <c r="F43" s="7">
        <v>9465</v>
      </c>
      <c r="G43" s="175">
        <v>46215</v>
      </c>
    </row>
    <row r="44" spans="1:7" x14ac:dyDescent="0.15">
      <c r="A44" t="s">
        <v>1001</v>
      </c>
      <c r="B44" s="2">
        <v>1</v>
      </c>
      <c r="C44" s="7">
        <v>540</v>
      </c>
      <c r="D44" s="7">
        <v>0</v>
      </c>
      <c r="E44" s="7">
        <v>0</v>
      </c>
      <c r="F44" s="7">
        <v>540</v>
      </c>
      <c r="G44" s="175">
        <v>46215</v>
      </c>
    </row>
    <row r="45" spans="1:7" x14ac:dyDescent="0.15">
      <c r="A45" t="s">
        <v>343</v>
      </c>
      <c r="B45" s="2">
        <v>7</v>
      </c>
      <c r="C45" s="7">
        <v>4415</v>
      </c>
      <c r="D45" s="7">
        <v>0</v>
      </c>
      <c r="E45" s="7">
        <v>0</v>
      </c>
      <c r="F45" s="7">
        <v>4415</v>
      </c>
      <c r="G45" s="175">
        <v>46216</v>
      </c>
    </row>
    <row r="46" spans="1:7" x14ac:dyDescent="0.15">
      <c r="A46" t="s">
        <v>1000</v>
      </c>
      <c r="B46" s="2">
        <v>2</v>
      </c>
      <c r="C46" s="7">
        <v>1650</v>
      </c>
      <c r="D46" s="7">
        <v>0</v>
      </c>
      <c r="E46" s="7">
        <v>0</v>
      </c>
      <c r="F46" s="7">
        <v>1650</v>
      </c>
      <c r="G46" s="175">
        <v>46216</v>
      </c>
    </row>
    <row r="47" spans="1:7" x14ac:dyDescent="0.15">
      <c r="A47" t="s">
        <v>340</v>
      </c>
      <c r="B47" s="2">
        <v>6</v>
      </c>
      <c r="C47" s="7">
        <v>4075</v>
      </c>
      <c r="D47" s="7">
        <v>0</v>
      </c>
      <c r="E47" s="7">
        <v>0</v>
      </c>
      <c r="F47" s="7">
        <v>4075</v>
      </c>
      <c r="G47" s="175">
        <v>46216</v>
      </c>
    </row>
    <row r="48" spans="1:7" x14ac:dyDescent="0.15">
      <c r="A48" t="s">
        <v>1002</v>
      </c>
      <c r="B48" s="2">
        <v>1</v>
      </c>
      <c r="C48" s="7">
        <v>525</v>
      </c>
      <c r="D48" s="7">
        <v>0</v>
      </c>
      <c r="E48" s="7">
        <v>0</v>
      </c>
      <c r="F48" s="7">
        <v>525</v>
      </c>
      <c r="G48" s="175">
        <v>46216</v>
      </c>
    </row>
    <row r="49" spans="1:7" x14ac:dyDescent="0.15">
      <c r="A49" t="s">
        <v>343</v>
      </c>
      <c r="B49" s="2">
        <v>11</v>
      </c>
      <c r="C49" s="7">
        <v>8768</v>
      </c>
      <c r="D49" s="7">
        <v>0</v>
      </c>
      <c r="E49" s="7">
        <v>0</v>
      </c>
      <c r="F49" s="7">
        <v>8768</v>
      </c>
      <c r="G49" s="175">
        <v>46217</v>
      </c>
    </row>
    <row r="50" spans="1:7" x14ac:dyDescent="0.15">
      <c r="A50" t="s">
        <v>1001</v>
      </c>
      <c r="B50" s="2">
        <v>3</v>
      </c>
      <c r="C50" s="7">
        <v>915</v>
      </c>
      <c r="D50" s="7">
        <v>0</v>
      </c>
      <c r="E50" s="7">
        <v>0</v>
      </c>
      <c r="F50" s="7">
        <v>915</v>
      </c>
      <c r="G50" s="175">
        <v>46217</v>
      </c>
    </row>
    <row r="51" spans="1:7" x14ac:dyDescent="0.15">
      <c r="A51" t="s">
        <v>340</v>
      </c>
      <c r="B51" s="2">
        <v>3</v>
      </c>
      <c r="C51" s="7">
        <v>1731</v>
      </c>
      <c r="D51" s="7">
        <v>0</v>
      </c>
      <c r="E51" s="7">
        <v>0</v>
      </c>
      <c r="F51" s="7">
        <v>1731</v>
      </c>
      <c r="G51" s="175">
        <v>46217</v>
      </c>
    </row>
    <row r="52" spans="1:7" x14ac:dyDescent="0.15">
      <c r="A52" t="s">
        <v>343</v>
      </c>
      <c r="B52" s="2">
        <v>10</v>
      </c>
      <c r="C52" s="7">
        <v>7213</v>
      </c>
      <c r="D52" s="7">
        <v>0</v>
      </c>
      <c r="E52" s="7">
        <v>0</v>
      </c>
      <c r="F52" s="7">
        <v>7213</v>
      </c>
      <c r="G52" s="175">
        <v>46218</v>
      </c>
    </row>
    <row r="53" spans="1:7" x14ac:dyDescent="0.15">
      <c r="A53" t="s">
        <v>1000</v>
      </c>
      <c r="B53" s="2">
        <v>1</v>
      </c>
      <c r="C53" s="7">
        <v>325</v>
      </c>
      <c r="D53" s="7">
        <v>0</v>
      </c>
      <c r="E53" s="7">
        <v>0</v>
      </c>
      <c r="F53" s="7">
        <v>325</v>
      </c>
      <c r="G53" s="175">
        <v>46218</v>
      </c>
    </row>
    <row r="54" spans="1:7" x14ac:dyDescent="0.15">
      <c r="A54" t="s">
        <v>340</v>
      </c>
      <c r="B54" s="2">
        <v>5</v>
      </c>
      <c r="C54" s="7">
        <v>4062</v>
      </c>
      <c r="D54" s="7">
        <v>0</v>
      </c>
      <c r="E54" s="7">
        <v>0</v>
      </c>
      <c r="F54" s="7">
        <v>4062</v>
      </c>
      <c r="G54" s="175">
        <v>46218</v>
      </c>
    </row>
    <row r="55" spans="1:7" x14ac:dyDescent="0.15">
      <c r="A55" t="s">
        <v>1004</v>
      </c>
      <c r="B55" s="2">
        <v>1</v>
      </c>
      <c r="C55" s="7">
        <v>265</v>
      </c>
      <c r="D55" s="7">
        <v>0</v>
      </c>
      <c r="E55" s="7">
        <v>0</v>
      </c>
      <c r="F55" s="7">
        <v>265</v>
      </c>
      <c r="G55" s="175">
        <v>46218</v>
      </c>
    </row>
    <row r="56" spans="1:7" x14ac:dyDescent="0.15">
      <c r="A56" t="s">
        <v>340</v>
      </c>
      <c r="B56" s="2">
        <v>7</v>
      </c>
      <c r="C56" s="7">
        <v>4293</v>
      </c>
      <c r="D56" s="7">
        <v>0</v>
      </c>
      <c r="E56" s="7">
        <v>0</v>
      </c>
      <c r="F56" s="7">
        <v>4293</v>
      </c>
      <c r="G56" s="175">
        <v>46219</v>
      </c>
    </row>
    <row r="57" spans="1:7" x14ac:dyDescent="0.15">
      <c r="A57" t="s">
        <v>343</v>
      </c>
      <c r="B57" s="2">
        <v>13</v>
      </c>
      <c r="C57" s="7">
        <v>6219</v>
      </c>
      <c r="D57" s="7">
        <v>0</v>
      </c>
      <c r="E57" s="7">
        <v>0</v>
      </c>
      <c r="F57" s="7">
        <v>6219</v>
      </c>
      <c r="G57" s="175">
        <v>46219</v>
      </c>
    </row>
    <row r="58" spans="1:7" x14ac:dyDescent="0.15">
      <c r="A58" t="s">
        <v>1001</v>
      </c>
      <c r="B58" s="2">
        <v>1</v>
      </c>
      <c r="C58" s="7">
        <v>1243</v>
      </c>
      <c r="D58" s="7">
        <v>0</v>
      </c>
      <c r="E58" s="7">
        <v>0</v>
      </c>
      <c r="F58" s="7">
        <v>1243</v>
      </c>
      <c r="G58" s="175">
        <v>46219</v>
      </c>
    </row>
    <row r="59" spans="1:7" x14ac:dyDescent="0.15">
      <c r="A59" t="s">
        <v>343</v>
      </c>
      <c r="B59" s="2">
        <v>14</v>
      </c>
      <c r="C59" s="7">
        <v>8443.2900000000009</v>
      </c>
      <c r="D59" s="7">
        <v>0</v>
      </c>
      <c r="E59" s="7">
        <v>0</v>
      </c>
      <c r="F59" s="7">
        <v>8443.2900000000009</v>
      </c>
      <c r="G59" s="175">
        <v>46220</v>
      </c>
    </row>
    <row r="60" spans="1:7" x14ac:dyDescent="0.15">
      <c r="A60" t="s">
        <v>340</v>
      </c>
      <c r="B60" s="2">
        <v>4</v>
      </c>
      <c r="C60" s="7">
        <v>7645</v>
      </c>
      <c r="D60" s="7">
        <v>0</v>
      </c>
      <c r="E60" s="7">
        <v>0</v>
      </c>
      <c r="F60" s="7">
        <v>7645</v>
      </c>
      <c r="G60" s="175">
        <v>46220</v>
      </c>
    </row>
    <row r="61" spans="1:7" x14ac:dyDescent="0.15">
      <c r="A61" t="s">
        <v>1001</v>
      </c>
      <c r="B61" s="2">
        <v>1</v>
      </c>
      <c r="C61" s="7">
        <v>510</v>
      </c>
      <c r="D61" s="7">
        <v>0</v>
      </c>
      <c r="E61" s="7">
        <v>0</v>
      </c>
      <c r="F61" s="7">
        <v>510</v>
      </c>
      <c r="G61" s="175">
        <v>46220</v>
      </c>
    </row>
    <row r="62" spans="1:7" x14ac:dyDescent="0.15">
      <c r="A62" t="s">
        <v>343</v>
      </c>
      <c r="B62" s="2">
        <v>13</v>
      </c>
      <c r="C62" s="7">
        <v>11280</v>
      </c>
      <c r="D62" s="7">
        <v>0</v>
      </c>
      <c r="E62" s="7">
        <v>0</v>
      </c>
      <c r="F62" s="7">
        <v>11280</v>
      </c>
      <c r="G62" s="175">
        <v>46221</v>
      </c>
    </row>
    <row r="63" spans="1:7" x14ac:dyDescent="0.15">
      <c r="A63" t="s">
        <v>343</v>
      </c>
      <c r="B63" s="2">
        <v>6</v>
      </c>
      <c r="C63" s="7">
        <v>4916</v>
      </c>
      <c r="D63" s="7">
        <v>0</v>
      </c>
      <c r="E63" s="7">
        <v>0</v>
      </c>
      <c r="F63" s="7">
        <v>4916</v>
      </c>
      <c r="G63" s="175">
        <v>46222</v>
      </c>
    </row>
    <row r="64" spans="1:7" x14ac:dyDescent="0.15">
      <c r="A64" t="s">
        <v>340</v>
      </c>
      <c r="B64" s="2">
        <v>3</v>
      </c>
      <c r="C64" s="7">
        <v>2124</v>
      </c>
      <c r="D64" s="7">
        <v>0</v>
      </c>
      <c r="E64" s="7">
        <v>0</v>
      </c>
      <c r="F64" s="7">
        <v>2124</v>
      </c>
      <c r="G64" s="175">
        <v>46222</v>
      </c>
    </row>
    <row r="65" spans="1:7" x14ac:dyDescent="0.15">
      <c r="A65" t="s">
        <v>1001</v>
      </c>
      <c r="B65" s="2">
        <v>1</v>
      </c>
      <c r="C65" s="7">
        <v>884.5</v>
      </c>
      <c r="D65" s="7">
        <v>0</v>
      </c>
      <c r="E65" s="7">
        <v>0</v>
      </c>
      <c r="F65" s="7">
        <v>884.5</v>
      </c>
      <c r="G65" s="175">
        <v>46222</v>
      </c>
    </row>
    <row r="66" spans="1:7" x14ac:dyDescent="0.15">
      <c r="A66" t="s">
        <v>343</v>
      </c>
      <c r="B66" s="2">
        <v>12</v>
      </c>
      <c r="C66" s="7">
        <v>3802</v>
      </c>
      <c r="D66" s="7">
        <v>0</v>
      </c>
      <c r="E66" s="7">
        <v>0</v>
      </c>
      <c r="F66" s="7">
        <v>3802</v>
      </c>
      <c r="G66" s="175">
        <v>46223</v>
      </c>
    </row>
    <row r="67" spans="1:7" x14ac:dyDescent="0.15">
      <c r="A67" t="s">
        <v>340</v>
      </c>
      <c r="B67" s="2">
        <v>9</v>
      </c>
      <c r="C67" s="7">
        <v>7803</v>
      </c>
      <c r="D67" s="7">
        <v>0</v>
      </c>
      <c r="E67" s="7">
        <v>0</v>
      </c>
      <c r="F67" s="7">
        <v>7803</v>
      </c>
      <c r="G67" s="175">
        <v>46223</v>
      </c>
    </row>
    <row r="68" spans="1:7" x14ac:dyDescent="0.15">
      <c r="A68" t="s">
        <v>1001</v>
      </c>
      <c r="B68" s="2">
        <v>2</v>
      </c>
      <c r="C68" s="7">
        <v>535</v>
      </c>
      <c r="D68" s="7">
        <v>0</v>
      </c>
      <c r="E68" s="7">
        <v>0</v>
      </c>
      <c r="F68" s="7">
        <v>535</v>
      </c>
      <c r="G68" s="175">
        <v>46223</v>
      </c>
    </row>
    <row r="69" spans="1:7" x14ac:dyDescent="0.15">
      <c r="A69" t="s">
        <v>1004</v>
      </c>
      <c r="B69" s="2">
        <v>1</v>
      </c>
      <c r="C69" s="7">
        <v>1880</v>
      </c>
      <c r="D69" s="7">
        <v>0</v>
      </c>
      <c r="E69" s="7">
        <v>0</v>
      </c>
      <c r="F69" s="7">
        <v>1880</v>
      </c>
      <c r="G69" s="175">
        <v>46223</v>
      </c>
    </row>
    <row r="70" spans="1:7" x14ac:dyDescent="0.15">
      <c r="A70" t="s">
        <v>1002</v>
      </c>
      <c r="B70" s="2">
        <v>1</v>
      </c>
      <c r="C70" s="7">
        <v>625</v>
      </c>
      <c r="D70" s="7">
        <v>0</v>
      </c>
      <c r="E70" s="7">
        <v>0</v>
      </c>
      <c r="F70" s="7">
        <v>625</v>
      </c>
      <c r="G70" s="175">
        <v>46223</v>
      </c>
    </row>
    <row r="71" spans="1:7" x14ac:dyDescent="0.15">
      <c r="A71" t="s">
        <v>343</v>
      </c>
      <c r="B71" s="2">
        <v>11</v>
      </c>
      <c r="C71" s="7">
        <v>8019</v>
      </c>
      <c r="D71" s="7">
        <v>0</v>
      </c>
      <c r="E71" s="7">
        <v>0</v>
      </c>
      <c r="F71" s="7">
        <v>8019</v>
      </c>
      <c r="G71" s="175">
        <v>46224</v>
      </c>
    </row>
    <row r="72" spans="1:7" x14ac:dyDescent="0.15">
      <c r="A72" t="s">
        <v>1004</v>
      </c>
      <c r="B72" s="2">
        <v>1</v>
      </c>
      <c r="C72" s="7">
        <v>845</v>
      </c>
      <c r="D72" s="7">
        <v>0</v>
      </c>
      <c r="E72" s="7">
        <v>0</v>
      </c>
      <c r="F72" s="7">
        <v>845</v>
      </c>
      <c r="G72" s="175">
        <v>46224</v>
      </c>
    </row>
    <row r="73" spans="1:7" x14ac:dyDescent="0.15">
      <c r="A73" t="s">
        <v>340</v>
      </c>
      <c r="B73" s="2">
        <v>1</v>
      </c>
      <c r="C73" s="7">
        <v>504</v>
      </c>
      <c r="D73" s="7">
        <v>0</v>
      </c>
      <c r="E73" s="7">
        <v>0</v>
      </c>
      <c r="F73" s="7">
        <v>504</v>
      </c>
      <c r="G73" s="175">
        <v>46224</v>
      </c>
    </row>
    <row r="74" spans="1:7" x14ac:dyDescent="0.15">
      <c r="A74" t="s">
        <v>1002</v>
      </c>
      <c r="B74" s="2">
        <v>1</v>
      </c>
      <c r="C74" s="7">
        <v>190</v>
      </c>
      <c r="D74" s="7">
        <v>0</v>
      </c>
      <c r="E74" s="7">
        <v>0</v>
      </c>
      <c r="F74" s="7">
        <v>190</v>
      </c>
      <c r="G74" s="175">
        <v>46224</v>
      </c>
    </row>
    <row r="75" spans="1:7" x14ac:dyDescent="0.15">
      <c r="A75" t="s">
        <v>1001</v>
      </c>
      <c r="B75" s="2">
        <v>1</v>
      </c>
      <c r="C75" s="7">
        <v>945</v>
      </c>
      <c r="D75" s="7">
        <v>0</v>
      </c>
      <c r="E75" s="7">
        <v>0</v>
      </c>
      <c r="F75" s="7">
        <v>945</v>
      </c>
      <c r="G75" s="175">
        <v>46225</v>
      </c>
    </row>
    <row r="76" spans="1:7" x14ac:dyDescent="0.15">
      <c r="A76" t="s">
        <v>343</v>
      </c>
      <c r="B76" s="2">
        <v>8</v>
      </c>
      <c r="C76" s="7">
        <v>3130</v>
      </c>
      <c r="D76" s="7">
        <v>0</v>
      </c>
      <c r="E76" s="7">
        <v>0</v>
      </c>
      <c r="F76" s="7">
        <v>3130</v>
      </c>
      <c r="G76" s="175">
        <v>46225</v>
      </c>
    </row>
    <row r="77" spans="1:7" x14ac:dyDescent="0.15">
      <c r="A77" t="s">
        <v>340</v>
      </c>
      <c r="B77" s="2">
        <v>6</v>
      </c>
      <c r="C77" s="7">
        <v>3382</v>
      </c>
      <c r="D77" s="7">
        <v>0</v>
      </c>
      <c r="E77" s="7">
        <v>0</v>
      </c>
      <c r="F77" s="7">
        <v>3382</v>
      </c>
      <c r="G77" s="175">
        <v>46225</v>
      </c>
    </row>
    <row r="78" spans="1:7" x14ac:dyDescent="0.15">
      <c r="A78" t="s">
        <v>1002</v>
      </c>
      <c r="B78" s="2">
        <v>1</v>
      </c>
      <c r="C78" s="7">
        <v>190</v>
      </c>
      <c r="D78" s="7">
        <v>0</v>
      </c>
      <c r="E78" s="7">
        <v>0</v>
      </c>
      <c r="F78" s="7">
        <v>190</v>
      </c>
      <c r="G78" s="175">
        <v>46225</v>
      </c>
    </row>
    <row r="79" spans="1:7" x14ac:dyDescent="0.15">
      <c r="A79" t="s">
        <v>343</v>
      </c>
      <c r="B79" s="2">
        <v>9</v>
      </c>
      <c r="C79" s="7">
        <v>4894</v>
      </c>
      <c r="D79" s="7">
        <v>0</v>
      </c>
      <c r="E79" s="7">
        <v>0</v>
      </c>
      <c r="F79" s="7">
        <v>4894</v>
      </c>
      <c r="G79" s="175">
        <v>46226</v>
      </c>
    </row>
    <row r="80" spans="1:7" x14ac:dyDescent="0.15">
      <c r="A80" t="s">
        <v>1002</v>
      </c>
      <c r="B80" s="2">
        <v>3</v>
      </c>
      <c r="C80" s="7">
        <v>3993</v>
      </c>
      <c r="D80" s="7">
        <v>0</v>
      </c>
      <c r="E80" s="7">
        <v>0</v>
      </c>
      <c r="F80" s="7">
        <v>3993</v>
      </c>
      <c r="G80" s="175">
        <v>46226</v>
      </c>
    </row>
    <row r="81" spans="1:7" x14ac:dyDescent="0.15">
      <c r="A81" t="s">
        <v>340</v>
      </c>
      <c r="B81" s="2">
        <v>4</v>
      </c>
      <c r="C81" s="7">
        <v>1566</v>
      </c>
      <c r="D81" s="7">
        <v>0</v>
      </c>
      <c r="E81" s="7">
        <v>0</v>
      </c>
      <c r="F81" s="7">
        <v>1566</v>
      </c>
      <c r="G81" s="175">
        <v>46226</v>
      </c>
    </row>
    <row r="82" spans="1:7" x14ac:dyDescent="0.15">
      <c r="A82" t="s">
        <v>1001</v>
      </c>
      <c r="B82" s="2">
        <v>1</v>
      </c>
      <c r="C82" s="7">
        <v>415</v>
      </c>
      <c r="D82" s="7">
        <v>0</v>
      </c>
      <c r="E82" s="7">
        <v>0</v>
      </c>
      <c r="F82" s="7">
        <v>415</v>
      </c>
      <c r="G82" s="175">
        <v>46226</v>
      </c>
    </row>
    <row r="83" spans="1:7" x14ac:dyDescent="0.15">
      <c r="A83" t="s">
        <v>343</v>
      </c>
      <c r="B83" s="2">
        <v>13</v>
      </c>
      <c r="C83" s="7">
        <v>8831</v>
      </c>
      <c r="D83" s="7">
        <v>0</v>
      </c>
      <c r="E83" s="7">
        <v>0</v>
      </c>
      <c r="F83" s="7">
        <v>8831</v>
      </c>
      <c r="G83" s="175">
        <v>46227</v>
      </c>
    </row>
    <row r="84" spans="1:7" x14ac:dyDescent="0.15">
      <c r="A84" t="s">
        <v>340</v>
      </c>
      <c r="B84" s="2">
        <v>2</v>
      </c>
      <c r="C84" s="7">
        <v>2049</v>
      </c>
      <c r="D84" s="7">
        <v>0</v>
      </c>
      <c r="E84" s="7">
        <v>0</v>
      </c>
      <c r="F84" s="7">
        <v>2049</v>
      </c>
      <c r="G84" s="175">
        <v>46227</v>
      </c>
    </row>
    <row r="85" spans="1:7" x14ac:dyDescent="0.15">
      <c r="A85" t="s">
        <v>1000</v>
      </c>
      <c r="B85" s="2">
        <v>1</v>
      </c>
      <c r="C85" s="7">
        <v>550</v>
      </c>
      <c r="D85" s="7">
        <v>0</v>
      </c>
      <c r="E85" s="7">
        <v>0</v>
      </c>
      <c r="F85" s="7">
        <v>550</v>
      </c>
      <c r="G85" s="175">
        <v>46227</v>
      </c>
    </row>
    <row r="86" spans="1:7" x14ac:dyDescent="0.15">
      <c r="A86" t="s">
        <v>1002</v>
      </c>
      <c r="B86" s="2">
        <v>1</v>
      </c>
      <c r="C86" s="7">
        <v>190</v>
      </c>
      <c r="D86" s="7">
        <v>0</v>
      </c>
      <c r="E86" s="7">
        <v>0</v>
      </c>
      <c r="F86" s="7">
        <v>190</v>
      </c>
      <c r="G86" s="175">
        <v>46227</v>
      </c>
    </row>
    <row r="87" spans="1:7" x14ac:dyDescent="0.15">
      <c r="A87" t="s">
        <v>343</v>
      </c>
      <c r="B87" s="2">
        <v>9</v>
      </c>
      <c r="C87" s="7">
        <v>4574</v>
      </c>
      <c r="D87" s="7">
        <v>0</v>
      </c>
      <c r="E87" s="7">
        <v>0</v>
      </c>
      <c r="F87" s="7">
        <v>4574</v>
      </c>
      <c r="G87" s="175">
        <v>46228</v>
      </c>
    </row>
    <row r="88" spans="1:7" x14ac:dyDescent="0.15">
      <c r="A88" t="s">
        <v>1001</v>
      </c>
      <c r="B88" s="2">
        <v>1</v>
      </c>
      <c r="C88" s="7">
        <v>924</v>
      </c>
      <c r="D88" s="7">
        <v>0</v>
      </c>
      <c r="E88" s="7">
        <v>0</v>
      </c>
      <c r="F88" s="7">
        <v>924</v>
      </c>
      <c r="G88" s="175">
        <v>46228</v>
      </c>
    </row>
    <row r="89" spans="1:7" x14ac:dyDescent="0.15">
      <c r="A89" t="s">
        <v>340</v>
      </c>
      <c r="B89" s="2">
        <v>1</v>
      </c>
      <c r="C89" s="7">
        <v>2660</v>
      </c>
      <c r="D89" s="7">
        <v>0</v>
      </c>
      <c r="E89" s="7">
        <v>0</v>
      </c>
      <c r="F89" s="7">
        <v>2660</v>
      </c>
      <c r="G89" s="175">
        <v>46228</v>
      </c>
    </row>
    <row r="90" spans="1:7" x14ac:dyDescent="0.15">
      <c r="A90" t="s">
        <v>343</v>
      </c>
      <c r="B90" s="2">
        <v>11</v>
      </c>
      <c r="C90" s="7">
        <v>10107</v>
      </c>
      <c r="D90" s="7">
        <v>0</v>
      </c>
      <c r="E90" s="7">
        <v>0</v>
      </c>
      <c r="F90" s="7">
        <v>10107</v>
      </c>
      <c r="G90" s="175">
        <v>46229</v>
      </c>
    </row>
    <row r="91" spans="1:7" x14ac:dyDescent="0.15">
      <c r="A91" t="s">
        <v>1000</v>
      </c>
      <c r="B91" s="2">
        <v>1</v>
      </c>
      <c r="C91" s="7">
        <v>695</v>
      </c>
      <c r="D91" s="7">
        <v>0</v>
      </c>
      <c r="E91" s="7">
        <v>0</v>
      </c>
      <c r="F91" s="7">
        <v>695</v>
      </c>
      <c r="G91" s="175">
        <v>46229</v>
      </c>
    </row>
    <row r="92" spans="1:7" x14ac:dyDescent="0.15">
      <c r="A92" t="s">
        <v>340</v>
      </c>
      <c r="B92" s="2">
        <v>1</v>
      </c>
      <c r="C92" s="7">
        <v>500</v>
      </c>
      <c r="D92" s="7">
        <v>0</v>
      </c>
      <c r="E92" s="7">
        <v>0</v>
      </c>
      <c r="F92" s="7">
        <v>500</v>
      </c>
      <c r="G92" s="175">
        <v>46229</v>
      </c>
    </row>
    <row r="93" spans="1:7" x14ac:dyDescent="0.15">
      <c r="A93" t="s">
        <v>343</v>
      </c>
      <c r="B93" s="2">
        <v>10</v>
      </c>
      <c r="C93" s="7">
        <v>2540</v>
      </c>
      <c r="D93" s="7">
        <v>0</v>
      </c>
      <c r="E93" s="7">
        <v>0</v>
      </c>
      <c r="F93" s="7">
        <v>2540</v>
      </c>
      <c r="G93" s="175">
        <v>46230</v>
      </c>
    </row>
    <row r="94" spans="1:7" x14ac:dyDescent="0.15">
      <c r="A94" t="s">
        <v>1001</v>
      </c>
      <c r="B94" s="2">
        <v>2</v>
      </c>
      <c r="C94" s="7">
        <v>793</v>
      </c>
      <c r="D94" s="7">
        <v>0</v>
      </c>
      <c r="E94" s="7">
        <v>0</v>
      </c>
      <c r="F94" s="7">
        <v>793</v>
      </c>
      <c r="G94" s="175">
        <v>46230</v>
      </c>
    </row>
    <row r="95" spans="1:7" x14ac:dyDescent="0.15">
      <c r="A95" t="s">
        <v>340</v>
      </c>
      <c r="B95" s="2">
        <v>3</v>
      </c>
      <c r="C95" s="7">
        <v>2059</v>
      </c>
      <c r="D95" s="7">
        <v>0</v>
      </c>
      <c r="E95" s="7">
        <v>0</v>
      </c>
      <c r="F95" s="7">
        <v>2059</v>
      </c>
      <c r="G95" s="175">
        <v>46230</v>
      </c>
    </row>
    <row r="96" spans="1:7" x14ac:dyDescent="0.15">
      <c r="A96" t="s">
        <v>343</v>
      </c>
      <c r="B96" s="2">
        <v>10</v>
      </c>
      <c r="C96" s="7">
        <v>3822</v>
      </c>
      <c r="D96" s="7">
        <v>0</v>
      </c>
      <c r="E96" s="7">
        <v>0</v>
      </c>
      <c r="F96" s="7">
        <v>3822</v>
      </c>
      <c r="G96" s="175">
        <v>46231</v>
      </c>
    </row>
    <row r="97" spans="1:7" x14ac:dyDescent="0.15">
      <c r="A97" t="s">
        <v>1001</v>
      </c>
      <c r="B97" s="2">
        <v>1</v>
      </c>
      <c r="C97" s="7">
        <v>2130</v>
      </c>
      <c r="D97" s="7">
        <v>0</v>
      </c>
      <c r="E97" s="7">
        <v>0</v>
      </c>
      <c r="F97" s="7">
        <v>2130</v>
      </c>
      <c r="G97" s="175">
        <v>46231</v>
      </c>
    </row>
    <row r="98" spans="1:7" x14ac:dyDescent="0.15">
      <c r="A98" t="s">
        <v>340</v>
      </c>
      <c r="B98" s="2">
        <v>3</v>
      </c>
      <c r="C98" s="7">
        <v>3021</v>
      </c>
      <c r="D98" s="7">
        <v>0</v>
      </c>
      <c r="E98" s="7">
        <v>0</v>
      </c>
      <c r="F98" s="7">
        <v>3021</v>
      </c>
      <c r="G98" s="175">
        <v>46231</v>
      </c>
    </row>
    <row r="99" spans="1:7" x14ac:dyDescent="0.15">
      <c r="A99" t="s">
        <v>1004</v>
      </c>
      <c r="B99" s="2">
        <v>1</v>
      </c>
      <c r="C99" s="7">
        <v>1394</v>
      </c>
      <c r="D99" s="7">
        <v>0</v>
      </c>
      <c r="E99" s="7">
        <v>0</v>
      </c>
      <c r="F99" s="7">
        <v>1394</v>
      </c>
      <c r="G99" s="175">
        <v>46231</v>
      </c>
    </row>
    <row r="100" spans="1:7" x14ac:dyDescent="0.15">
      <c r="A100" t="s">
        <v>343</v>
      </c>
      <c r="B100" s="2">
        <v>9</v>
      </c>
      <c r="C100" s="7">
        <v>6209</v>
      </c>
      <c r="D100" s="7">
        <v>0</v>
      </c>
      <c r="E100" s="7">
        <v>0</v>
      </c>
      <c r="F100" s="7">
        <v>6209</v>
      </c>
      <c r="G100" s="175">
        <v>46232</v>
      </c>
    </row>
    <row r="101" spans="1:7" x14ac:dyDescent="0.15">
      <c r="A101" t="s">
        <v>1000</v>
      </c>
      <c r="B101" s="2">
        <v>4</v>
      </c>
      <c r="C101" s="7">
        <v>2605</v>
      </c>
      <c r="D101" s="7">
        <v>0</v>
      </c>
      <c r="E101" s="7">
        <v>0</v>
      </c>
      <c r="F101" s="7">
        <v>2605</v>
      </c>
      <c r="G101" s="175">
        <v>46232</v>
      </c>
    </row>
    <row r="102" spans="1:7" x14ac:dyDescent="0.15">
      <c r="A102" t="s">
        <v>1001</v>
      </c>
      <c r="B102" s="2">
        <v>2</v>
      </c>
      <c r="C102" s="7">
        <v>810</v>
      </c>
      <c r="D102" s="7">
        <v>0</v>
      </c>
      <c r="E102" s="7">
        <v>0</v>
      </c>
      <c r="F102" s="7">
        <v>810</v>
      </c>
      <c r="G102" s="175">
        <v>46232</v>
      </c>
    </row>
    <row r="103" spans="1:7" x14ac:dyDescent="0.15">
      <c r="A103" t="s">
        <v>340</v>
      </c>
      <c r="B103" s="2">
        <v>3</v>
      </c>
      <c r="C103" s="7">
        <v>1443</v>
      </c>
      <c r="D103" s="7">
        <v>0</v>
      </c>
      <c r="E103" s="7">
        <v>0</v>
      </c>
      <c r="F103" s="7">
        <v>1443</v>
      </c>
      <c r="G103" s="175">
        <v>46232</v>
      </c>
    </row>
    <row r="104" spans="1:7" x14ac:dyDescent="0.15">
      <c r="A104" t="s">
        <v>1002</v>
      </c>
      <c r="B104" s="2">
        <v>1</v>
      </c>
      <c r="C104" s="7">
        <v>197</v>
      </c>
      <c r="D104" s="7">
        <v>0</v>
      </c>
      <c r="E104" s="7">
        <v>0</v>
      </c>
      <c r="F104" s="7">
        <v>197</v>
      </c>
      <c r="G104" s="175">
        <v>46232</v>
      </c>
    </row>
    <row r="105" spans="1:7" x14ac:dyDescent="0.15">
      <c r="A105" t="s">
        <v>1004</v>
      </c>
      <c r="B105" s="2">
        <v>1</v>
      </c>
      <c r="C105" s="7">
        <v>780</v>
      </c>
      <c r="D105" s="7">
        <v>0</v>
      </c>
      <c r="E105" s="7">
        <v>0</v>
      </c>
      <c r="F105" s="7">
        <v>780</v>
      </c>
      <c r="G105" s="175">
        <v>46233</v>
      </c>
    </row>
    <row r="106" spans="1:7" x14ac:dyDescent="0.15">
      <c r="A106" t="s">
        <v>343</v>
      </c>
      <c r="B106" s="2">
        <v>4</v>
      </c>
      <c r="C106" s="7">
        <v>4755</v>
      </c>
      <c r="D106" s="7">
        <v>0</v>
      </c>
      <c r="E106" s="7">
        <v>0</v>
      </c>
      <c r="F106" s="7">
        <v>4755</v>
      </c>
      <c r="G106" s="175">
        <v>46233</v>
      </c>
    </row>
    <row r="107" spans="1:7" x14ac:dyDescent="0.15">
      <c r="A107" t="s">
        <v>1001</v>
      </c>
      <c r="B107" s="2">
        <v>3</v>
      </c>
      <c r="C107" s="7">
        <v>4706</v>
      </c>
      <c r="D107" s="7">
        <v>0</v>
      </c>
      <c r="E107" s="7">
        <v>0</v>
      </c>
      <c r="F107" s="7">
        <v>4706</v>
      </c>
      <c r="G107" s="175">
        <v>46233</v>
      </c>
    </row>
    <row r="108" spans="1:7" x14ac:dyDescent="0.15">
      <c r="A108" t="s">
        <v>340</v>
      </c>
      <c r="B108" s="2">
        <v>1</v>
      </c>
      <c r="C108" s="7">
        <v>190</v>
      </c>
      <c r="D108" s="7">
        <v>0</v>
      </c>
      <c r="E108" s="7">
        <v>0</v>
      </c>
      <c r="F108" s="7">
        <v>190</v>
      </c>
      <c r="G108" s="175">
        <v>46233</v>
      </c>
    </row>
    <row r="109" spans="1:7" x14ac:dyDescent="0.15">
      <c r="A109" t="s">
        <v>1002</v>
      </c>
      <c r="B109" s="2">
        <v>1</v>
      </c>
      <c r="C109" s="7">
        <v>761</v>
      </c>
      <c r="D109" s="7">
        <v>0</v>
      </c>
      <c r="E109" s="7">
        <v>0</v>
      </c>
      <c r="F109" s="7">
        <v>761</v>
      </c>
      <c r="G109" s="175">
        <v>46233</v>
      </c>
    </row>
    <row r="110" spans="1:7" x14ac:dyDescent="0.15">
      <c r="A110" t="s">
        <v>343</v>
      </c>
      <c r="B110" s="2">
        <v>12</v>
      </c>
      <c r="C110" s="7">
        <v>5798</v>
      </c>
      <c r="D110" s="7">
        <v>0</v>
      </c>
      <c r="E110" s="7">
        <v>0</v>
      </c>
      <c r="F110" s="7">
        <v>5798</v>
      </c>
      <c r="G110" s="175">
        <v>46234</v>
      </c>
    </row>
    <row r="111" spans="1:7" x14ac:dyDescent="0.15">
      <c r="A111" t="s">
        <v>340</v>
      </c>
      <c r="B111" s="2">
        <v>3</v>
      </c>
      <c r="C111" s="7">
        <v>1614</v>
      </c>
      <c r="D111" s="7">
        <v>0</v>
      </c>
      <c r="E111" s="7">
        <v>0</v>
      </c>
      <c r="F111" s="7">
        <v>1614</v>
      </c>
      <c r="G111" s="175">
        <v>46234</v>
      </c>
    </row>
    <row r="112" spans="1:7" x14ac:dyDescent="0.15">
      <c r="A112" t="s">
        <v>1002</v>
      </c>
      <c r="B112" s="2">
        <v>1</v>
      </c>
      <c r="C112" s="7">
        <v>791</v>
      </c>
      <c r="D112" s="7">
        <v>0</v>
      </c>
      <c r="E112" s="7">
        <v>0</v>
      </c>
      <c r="F112" s="7">
        <v>791</v>
      </c>
      <c r="G112" s="175">
        <v>46234</v>
      </c>
    </row>
    <row r="113" spans="1:7" x14ac:dyDescent="0.15">
      <c r="A113" t="s">
        <v>343</v>
      </c>
      <c r="B113" s="2">
        <v>22</v>
      </c>
      <c r="C113" s="7">
        <v>14018</v>
      </c>
      <c r="D113" s="7">
        <v>0</v>
      </c>
      <c r="E113" s="7">
        <v>0</v>
      </c>
      <c r="F113" s="7">
        <v>14018</v>
      </c>
      <c r="G113" s="175">
        <v>46235</v>
      </c>
    </row>
    <row r="114" spans="1:7" x14ac:dyDescent="0.15">
      <c r="A114" t="s">
        <v>1000</v>
      </c>
      <c r="B114" s="2">
        <v>2</v>
      </c>
      <c r="C114" s="7">
        <v>1005</v>
      </c>
      <c r="D114" s="7">
        <v>0</v>
      </c>
      <c r="E114" s="7">
        <v>0</v>
      </c>
      <c r="F114" s="7">
        <v>1005</v>
      </c>
      <c r="G114" s="175">
        <v>46235</v>
      </c>
    </row>
    <row r="115" spans="1:7" x14ac:dyDescent="0.15">
      <c r="A115" t="s">
        <v>1001</v>
      </c>
      <c r="B115" s="2">
        <v>3</v>
      </c>
      <c r="C115" s="7">
        <v>3496</v>
      </c>
      <c r="D115" s="7">
        <v>0</v>
      </c>
      <c r="E115" s="7">
        <v>0</v>
      </c>
      <c r="F115" s="7">
        <v>3496</v>
      </c>
      <c r="G115" s="175">
        <v>46236</v>
      </c>
    </row>
    <row r="116" spans="1:7" x14ac:dyDescent="0.15">
      <c r="A116" t="s">
        <v>343</v>
      </c>
      <c r="B116" s="2">
        <v>9</v>
      </c>
      <c r="C116" s="7">
        <v>3888</v>
      </c>
      <c r="D116" s="7">
        <v>0</v>
      </c>
      <c r="E116" s="7">
        <v>0</v>
      </c>
      <c r="F116" s="7">
        <v>3888</v>
      </c>
      <c r="G116" s="175">
        <v>46236</v>
      </c>
    </row>
    <row r="117" spans="1:7" x14ac:dyDescent="0.15">
      <c r="A117" t="s">
        <v>340</v>
      </c>
      <c r="B117" s="2">
        <v>2</v>
      </c>
      <c r="C117" s="7">
        <v>1420</v>
      </c>
      <c r="D117" s="7">
        <v>0</v>
      </c>
      <c r="E117" s="7">
        <v>0</v>
      </c>
      <c r="F117" s="7">
        <v>1420</v>
      </c>
      <c r="G117" s="175">
        <v>46236</v>
      </c>
    </row>
    <row r="118" spans="1:7" x14ac:dyDescent="0.15">
      <c r="A118" t="s">
        <v>1000</v>
      </c>
      <c r="B118" s="2">
        <v>1</v>
      </c>
      <c r="C118" s="7">
        <v>740</v>
      </c>
      <c r="D118" s="7">
        <v>0</v>
      </c>
      <c r="E118" s="7">
        <v>0</v>
      </c>
      <c r="F118" s="7">
        <v>740</v>
      </c>
      <c r="G118" s="175">
        <v>46236</v>
      </c>
    </row>
    <row r="119" spans="1:7" x14ac:dyDescent="0.15">
      <c r="A119" t="s">
        <v>1002</v>
      </c>
      <c r="B119" s="2">
        <v>1</v>
      </c>
      <c r="C119" s="7">
        <v>612</v>
      </c>
      <c r="D119" s="7">
        <v>0</v>
      </c>
      <c r="E119" s="7">
        <v>0</v>
      </c>
      <c r="F119" s="7">
        <v>612</v>
      </c>
      <c r="G119" s="175">
        <v>46236</v>
      </c>
    </row>
    <row r="120" spans="1:7" x14ac:dyDescent="0.15">
      <c r="A120" t="s">
        <v>343</v>
      </c>
      <c r="B120" s="2">
        <v>8</v>
      </c>
      <c r="C120" s="7">
        <v>2680</v>
      </c>
      <c r="D120" s="7">
        <v>0</v>
      </c>
      <c r="E120" s="7">
        <v>0</v>
      </c>
      <c r="F120" s="7">
        <v>2680</v>
      </c>
      <c r="G120" s="175">
        <v>46237</v>
      </c>
    </row>
    <row r="121" spans="1:7" x14ac:dyDescent="0.15">
      <c r="A121" t="s">
        <v>340</v>
      </c>
      <c r="B121" s="2">
        <v>3</v>
      </c>
      <c r="C121" s="7">
        <v>1895</v>
      </c>
      <c r="D121" s="7">
        <v>0</v>
      </c>
      <c r="E121" s="7">
        <v>0</v>
      </c>
      <c r="F121" s="7">
        <v>1895</v>
      </c>
      <c r="G121" s="175">
        <v>46237</v>
      </c>
    </row>
    <row r="122" spans="1:7" x14ac:dyDescent="0.15">
      <c r="A122" t="s">
        <v>343</v>
      </c>
      <c r="B122" s="2">
        <v>8</v>
      </c>
      <c r="C122" s="7">
        <v>2680</v>
      </c>
      <c r="D122" s="7">
        <v>0</v>
      </c>
      <c r="E122" s="7">
        <v>0</v>
      </c>
      <c r="F122" s="7">
        <v>2680</v>
      </c>
      <c r="G122" s="175">
        <v>46238</v>
      </c>
    </row>
    <row r="123" spans="1:7" x14ac:dyDescent="0.15">
      <c r="A123" t="s">
        <v>340</v>
      </c>
      <c r="B123" s="2">
        <v>3</v>
      </c>
      <c r="C123" s="7">
        <v>1895</v>
      </c>
      <c r="D123" s="7">
        <v>0</v>
      </c>
      <c r="E123" s="7">
        <v>0</v>
      </c>
      <c r="F123" s="7">
        <v>1895</v>
      </c>
      <c r="G123" s="175">
        <v>46238</v>
      </c>
    </row>
    <row r="124" spans="1:7" x14ac:dyDescent="0.15">
      <c r="A124" t="s">
        <v>343</v>
      </c>
      <c r="B124" s="2">
        <v>16</v>
      </c>
      <c r="C124" s="7">
        <v>12079.71</v>
      </c>
      <c r="D124" s="7">
        <v>0</v>
      </c>
      <c r="E124" s="7">
        <v>0</v>
      </c>
      <c r="F124" s="7">
        <v>12079.71</v>
      </c>
      <c r="G124" s="175">
        <v>46239</v>
      </c>
    </row>
    <row r="125" spans="1:7" x14ac:dyDescent="0.15">
      <c r="A125" t="s">
        <v>1000</v>
      </c>
      <c r="B125" s="2">
        <v>1</v>
      </c>
      <c r="C125" s="7">
        <v>655</v>
      </c>
      <c r="D125" s="7">
        <v>0</v>
      </c>
      <c r="E125" s="7">
        <v>0</v>
      </c>
      <c r="F125" s="7">
        <v>655</v>
      </c>
      <c r="G125" s="175">
        <v>46239</v>
      </c>
    </row>
    <row r="126" spans="1:7" x14ac:dyDescent="0.15">
      <c r="A126" t="s">
        <v>340</v>
      </c>
      <c r="B126" s="2">
        <v>7</v>
      </c>
      <c r="C126" s="7">
        <v>4348</v>
      </c>
      <c r="D126" s="7">
        <v>0</v>
      </c>
      <c r="E126" s="7">
        <v>0</v>
      </c>
      <c r="F126" s="7">
        <v>4348</v>
      </c>
      <c r="G126" s="175">
        <v>46239</v>
      </c>
    </row>
    <row r="127" spans="1:7" x14ac:dyDescent="0.15">
      <c r="A127" t="s">
        <v>1001</v>
      </c>
      <c r="B127" s="2">
        <v>2</v>
      </c>
      <c r="C127" s="7">
        <v>689</v>
      </c>
      <c r="D127" s="7">
        <v>0</v>
      </c>
      <c r="E127" s="7">
        <v>0</v>
      </c>
      <c r="F127" s="7">
        <v>689</v>
      </c>
      <c r="G127" s="175">
        <v>46239</v>
      </c>
    </row>
    <row r="128" spans="1:7" x14ac:dyDescent="0.15">
      <c r="A128" t="s">
        <v>343</v>
      </c>
      <c r="B128" s="2">
        <v>5</v>
      </c>
      <c r="C128" s="7">
        <v>1950</v>
      </c>
      <c r="D128" s="7">
        <v>0</v>
      </c>
      <c r="E128" s="7">
        <v>0</v>
      </c>
      <c r="F128" s="7">
        <v>1950</v>
      </c>
      <c r="G128" s="175">
        <v>46240</v>
      </c>
    </row>
    <row r="129" spans="1:7" x14ac:dyDescent="0.15">
      <c r="A129" t="s">
        <v>1004</v>
      </c>
      <c r="B129" s="2">
        <v>2</v>
      </c>
      <c r="C129" s="7">
        <v>1049</v>
      </c>
      <c r="D129" s="7">
        <v>0</v>
      </c>
      <c r="E129" s="7">
        <v>0</v>
      </c>
      <c r="F129" s="7">
        <v>1049</v>
      </c>
      <c r="G129" s="175">
        <v>46240</v>
      </c>
    </row>
    <row r="130" spans="1:7" x14ac:dyDescent="0.15">
      <c r="A130" t="s">
        <v>1001</v>
      </c>
      <c r="B130" s="2">
        <v>1</v>
      </c>
      <c r="C130" s="7">
        <v>355</v>
      </c>
      <c r="D130" s="7">
        <v>0</v>
      </c>
      <c r="E130" s="7">
        <v>0</v>
      </c>
      <c r="F130" s="7">
        <v>355</v>
      </c>
      <c r="G130" s="175">
        <v>46240</v>
      </c>
    </row>
    <row r="131" spans="1:7" x14ac:dyDescent="0.15">
      <c r="A131" t="s">
        <v>340</v>
      </c>
      <c r="B131" s="2">
        <v>3</v>
      </c>
      <c r="C131" s="7">
        <v>1995</v>
      </c>
      <c r="D131" s="7">
        <v>0</v>
      </c>
      <c r="E131" s="7">
        <v>0</v>
      </c>
      <c r="F131" s="7">
        <v>1995</v>
      </c>
      <c r="G131" s="175">
        <v>46240</v>
      </c>
    </row>
    <row r="132" spans="1:7" x14ac:dyDescent="0.15">
      <c r="A132" t="s">
        <v>343</v>
      </c>
      <c r="B132" s="2">
        <v>9</v>
      </c>
      <c r="C132" s="7">
        <v>5749</v>
      </c>
      <c r="D132" s="7">
        <v>0</v>
      </c>
      <c r="E132" s="7">
        <v>0</v>
      </c>
      <c r="F132" s="7">
        <v>5749</v>
      </c>
      <c r="G132" s="175">
        <v>46241</v>
      </c>
    </row>
    <row r="133" spans="1:7" x14ac:dyDescent="0.15">
      <c r="A133" t="s">
        <v>340</v>
      </c>
      <c r="B133" s="2">
        <v>3</v>
      </c>
      <c r="C133" s="7">
        <v>2962</v>
      </c>
      <c r="D133" s="7">
        <v>0</v>
      </c>
      <c r="E133" s="7">
        <v>0</v>
      </c>
      <c r="F133" s="7">
        <v>2962</v>
      </c>
      <c r="G133" s="175">
        <v>46241</v>
      </c>
    </row>
    <row r="134" spans="1:7" x14ac:dyDescent="0.15">
      <c r="A134" t="s">
        <v>1001</v>
      </c>
      <c r="B134" s="2">
        <v>2</v>
      </c>
      <c r="C134" s="7">
        <v>1545</v>
      </c>
      <c r="D134" s="7">
        <v>0</v>
      </c>
      <c r="E134" s="7">
        <v>0</v>
      </c>
      <c r="F134" s="7">
        <v>1545</v>
      </c>
      <c r="G134" s="175">
        <v>46241</v>
      </c>
    </row>
    <row r="135" spans="1:7" x14ac:dyDescent="0.15">
      <c r="A135" t="s">
        <v>1004</v>
      </c>
      <c r="B135" s="2">
        <v>1</v>
      </c>
      <c r="C135" s="7">
        <v>350</v>
      </c>
      <c r="D135" s="7">
        <v>0</v>
      </c>
      <c r="E135" s="7">
        <v>0</v>
      </c>
      <c r="F135" s="7">
        <v>350</v>
      </c>
      <c r="G135" s="175">
        <v>46241</v>
      </c>
    </row>
    <row r="136" spans="1:7" x14ac:dyDescent="0.15">
      <c r="A136" t="s">
        <v>1002</v>
      </c>
      <c r="B136" s="2">
        <v>1</v>
      </c>
      <c r="C136" s="7">
        <v>625</v>
      </c>
      <c r="D136" s="7">
        <v>0</v>
      </c>
      <c r="E136" s="7">
        <v>0</v>
      </c>
      <c r="F136" s="7">
        <v>625</v>
      </c>
      <c r="G136" s="175">
        <v>46242</v>
      </c>
    </row>
    <row r="137" spans="1:7" x14ac:dyDescent="0.15">
      <c r="A137" t="s">
        <v>343</v>
      </c>
      <c r="B137" s="2">
        <v>2</v>
      </c>
      <c r="C137" s="7">
        <v>847</v>
      </c>
      <c r="D137" s="7">
        <v>0</v>
      </c>
      <c r="E137" s="7">
        <v>0</v>
      </c>
      <c r="F137" s="7">
        <v>847</v>
      </c>
      <c r="G137" s="175">
        <v>46242</v>
      </c>
    </row>
    <row r="138" spans="1:7" x14ac:dyDescent="0.15">
      <c r="A138" t="s">
        <v>340</v>
      </c>
      <c r="B138" s="2">
        <v>1</v>
      </c>
      <c r="C138" s="7">
        <v>1339</v>
      </c>
      <c r="D138" s="7">
        <v>0</v>
      </c>
      <c r="E138" s="7">
        <v>0</v>
      </c>
      <c r="F138" s="7">
        <v>1339</v>
      </c>
      <c r="G138" s="175">
        <v>46243</v>
      </c>
    </row>
    <row r="139" spans="1:7" x14ac:dyDescent="0.15">
      <c r="A139" t="s">
        <v>1001</v>
      </c>
      <c r="B139" s="2">
        <v>2</v>
      </c>
      <c r="C139" s="7">
        <v>1100</v>
      </c>
      <c r="D139" s="7">
        <v>0</v>
      </c>
      <c r="E139" s="7">
        <v>0</v>
      </c>
      <c r="F139" s="7">
        <v>1100</v>
      </c>
      <c r="G139" s="175">
        <v>46243</v>
      </c>
    </row>
    <row r="140" spans="1:7" x14ac:dyDescent="0.15">
      <c r="A140" t="s">
        <v>343</v>
      </c>
      <c r="B140" s="2">
        <v>2</v>
      </c>
      <c r="C140" s="7">
        <v>819</v>
      </c>
      <c r="D140" s="7">
        <v>0</v>
      </c>
      <c r="E140" s="7">
        <v>0</v>
      </c>
      <c r="F140" s="7">
        <v>819</v>
      </c>
      <c r="G140" s="175">
        <v>46243</v>
      </c>
    </row>
    <row r="141" spans="1:7" x14ac:dyDescent="0.15">
      <c r="A141" t="s">
        <v>343</v>
      </c>
      <c r="B141" s="2">
        <v>9</v>
      </c>
      <c r="C141" s="7">
        <v>4269</v>
      </c>
      <c r="D141" s="7">
        <v>0</v>
      </c>
      <c r="E141" s="7">
        <v>0</v>
      </c>
      <c r="F141" s="7">
        <v>4269</v>
      </c>
      <c r="G141" s="175">
        <v>46244</v>
      </c>
    </row>
    <row r="142" spans="1:7" x14ac:dyDescent="0.15">
      <c r="A142" t="s">
        <v>1000</v>
      </c>
      <c r="B142" s="2">
        <v>1</v>
      </c>
      <c r="C142" s="7">
        <v>310</v>
      </c>
      <c r="D142" s="7">
        <v>0</v>
      </c>
      <c r="E142" s="7">
        <v>0</v>
      </c>
      <c r="F142" s="7">
        <v>310</v>
      </c>
      <c r="G142" s="175">
        <v>46244</v>
      </c>
    </row>
    <row r="143" spans="1:7" x14ac:dyDescent="0.15">
      <c r="A143" t="s">
        <v>340</v>
      </c>
      <c r="B143" s="2">
        <v>2</v>
      </c>
      <c r="C143" s="7">
        <v>1290</v>
      </c>
      <c r="D143" s="7">
        <v>0</v>
      </c>
      <c r="E143" s="7">
        <v>0</v>
      </c>
      <c r="F143" s="7">
        <v>1290</v>
      </c>
      <c r="G143" s="175">
        <v>46244</v>
      </c>
    </row>
    <row r="144" spans="1:7" x14ac:dyDescent="0.15">
      <c r="A144" t="s">
        <v>343</v>
      </c>
      <c r="B144" s="2">
        <v>12</v>
      </c>
      <c r="C144" s="7">
        <v>5615</v>
      </c>
      <c r="D144" s="7">
        <v>0</v>
      </c>
      <c r="E144" s="7">
        <v>0</v>
      </c>
      <c r="F144" s="7">
        <v>5615</v>
      </c>
      <c r="G144" s="175">
        <v>46245</v>
      </c>
    </row>
    <row r="145" spans="1:7" x14ac:dyDescent="0.15">
      <c r="A145" t="s">
        <v>340</v>
      </c>
      <c r="B145" s="2">
        <v>4</v>
      </c>
      <c r="C145" s="7">
        <v>1268</v>
      </c>
      <c r="D145" s="7">
        <v>0</v>
      </c>
      <c r="E145" s="7">
        <v>0</v>
      </c>
      <c r="F145" s="7">
        <v>1268</v>
      </c>
      <c r="G145" s="175">
        <v>46245</v>
      </c>
    </row>
    <row r="146" spans="1:7" x14ac:dyDescent="0.15">
      <c r="A146" t="s">
        <v>1004</v>
      </c>
      <c r="B146" s="2">
        <v>2</v>
      </c>
      <c r="C146" s="7">
        <v>1528</v>
      </c>
      <c r="D146" s="7">
        <v>0</v>
      </c>
      <c r="E146" s="7">
        <v>0</v>
      </c>
      <c r="F146" s="7">
        <v>1528</v>
      </c>
      <c r="G146" s="175">
        <v>46246</v>
      </c>
    </row>
    <row r="147" spans="1:7" x14ac:dyDescent="0.15">
      <c r="A147" t="s">
        <v>1001</v>
      </c>
      <c r="B147" s="2">
        <v>2</v>
      </c>
      <c r="C147" s="7">
        <v>1425</v>
      </c>
      <c r="D147" s="7">
        <v>0</v>
      </c>
      <c r="E147" s="7">
        <v>0</v>
      </c>
      <c r="F147" s="7">
        <v>1425</v>
      </c>
      <c r="G147" s="175">
        <v>46246</v>
      </c>
    </row>
    <row r="148" spans="1:7" x14ac:dyDescent="0.15">
      <c r="A148" t="s">
        <v>343</v>
      </c>
      <c r="B148" s="2">
        <v>9</v>
      </c>
      <c r="C148" s="7">
        <v>7109</v>
      </c>
      <c r="D148" s="7">
        <v>0</v>
      </c>
      <c r="E148" s="7">
        <v>0</v>
      </c>
      <c r="F148" s="7">
        <v>7109</v>
      </c>
      <c r="G148" s="175">
        <v>46246</v>
      </c>
    </row>
    <row r="149" spans="1:7" x14ac:dyDescent="0.15">
      <c r="A149" t="s">
        <v>1002</v>
      </c>
      <c r="B149" s="2">
        <v>1</v>
      </c>
      <c r="C149" s="7">
        <v>700</v>
      </c>
      <c r="D149" s="7">
        <v>0</v>
      </c>
      <c r="E149" s="7">
        <v>0</v>
      </c>
      <c r="F149" s="7">
        <v>700</v>
      </c>
      <c r="G149" s="175">
        <v>46246</v>
      </c>
    </row>
    <row r="150" spans="1:7" x14ac:dyDescent="0.15">
      <c r="A150" t="s">
        <v>1000</v>
      </c>
      <c r="B150" s="2">
        <v>1</v>
      </c>
      <c r="C150" s="7">
        <v>740</v>
      </c>
      <c r="D150" s="7">
        <v>0</v>
      </c>
      <c r="E150" s="7">
        <v>0</v>
      </c>
      <c r="F150" s="7">
        <v>740</v>
      </c>
      <c r="G150" s="175">
        <v>46246</v>
      </c>
    </row>
    <row r="151" spans="1:7" x14ac:dyDescent="0.15">
      <c r="A151" t="s">
        <v>340</v>
      </c>
      <c r="B151" s="2">
        <v>2</v>
      </c>
      <c r="C151" s="7">
        <v>254</v>
      </c>
      <c r="D151" s="7">
        <v>0</v>
      </c>
      <c r="E151" s="7">
        <v>0</v>
      </c>
      <c r="F151" s="7">
        <v>254</v>
      </c>
      <c r="G151" s="175">
        <v>46246</v>
      </c>
    </row>
    <row r="152" spans="1:7" x14ac:dyDescent="0.15">
      <c r="A152" t="s">
        <v>343</v>
      </c>
      <c r="B152" s="2">
        <v>9</v>
      </c>
      <c r="C152" s="7">
        <v>7647</v>
      </c>
      <c r="D152" s="7">
        <v>0</v>
      </c>
      <c r="E152" s="7">
        <v>0</v>
      </c>
      <c r="F152" s="7">
        <v>7647</v>
      </c>
      <c r="G152" s="175">
        <v>46247</v>
      </c>
    </row>
    <row r="153" spans="1:7" x14ac:dyDescent="0.15">
      <c r="A153" t="s">
        <v>340</v>
      </c>
      <c r="B153" s="2">
        <v>4</v>
      </c>
      <c r="C153" s="7">
        <v>2223</v>
      </c>
      <c r="D153" s="7">
        <v>0</v>
      </c>
      <c r="E153" s="7">
        <v>0</v>
      </c>
      <c r="F153" s="7">
        <v>2223</v>
      </c>
      <c r="G153" s="175">
        <v>46247</v>
      </c>
    </row>
    <row r="154" spans="1:7" x14ac:dyDescent="0.15">
      <c r="A154" t="s">
        <v>1002</v>
      </c>
      <c r="B154" s="2">
        <v>1</v>
      </c>
      <c r="C154" s="7">
        <v>689</v>
      </c>
      <c r="D154" s="7">
        <v>0</v>
      </c>
      <c r="E154" s="7">
        <v>0</v>
      </c>
      <c r="F154" s="7">
        <v>689</v>
      </c>
      <c r="G154" s="175">
        <v>46247</v>
      </c>
    </row>
    <row r="155" spans="1:7" x14ac:dyDescent="0.15">
      <c r="A155" t="s">
        <v>1001</v>
      </c>
      <c r="B155" s="2">
        <v>1</v>
      </c>
      <c r="C155" s="7">
        <v>159</v>
      </c>
      <c r="D155" s="7">
        <v>0</v>
      </c>
      <c r="E155" s="7">
        <v>0</v>
      </c>
      <c r="F155" s="7">
        <v>159</v>
      </c>
      <c r="G155" s="175">
        <v>46247</v>
      </c>
    </row>
    <row r="156" spans="1:7" x14ac:dyDescent="0.15">
      <c r="A156" t="s">
        <v>1004</v>
      </c>
      <c r="B156" s="2">
        <v>1</v>
      </c>
      <c r="C156" s="7">
        <v>350</v>
      </c>
      <c r="D156" s="7">
        <v>0</v>
      </c>
      <c r="E156" s="7">
        <v>0</v>
      </c>
      <c r="F156" s="7">
        <v>350</v>
      </c>
      <c r="G156" s="175">
        <v>46247</v>
      </c>
    </row>
    <row r="157" spans="1:7" x14ac:dyDescent="0.15">
      <c r="A157" t="s">
        <v>340</v>
      </c>
      <c r="B157" s="2">
        <v>1</v>
      </c>
      <c r="C157" s="7">
        <v>520</v>
      </c>
      <c r="D157" s="7">
        <v>0</v>
      </c>
      <c r="E157" s="7">
        <v>0</v>
      </c>
      <c r="F157" s="7">
        <v>520</v>
      </c>
      <c r="G157" s="175">
        <v>46248</v>
      </c>
    </row>
    <row r="158" spans="1:7" x14ac:dyDescent="0.15">
      <c r="A158" t="s">
        <v>1001</v>
      </c>
      <c r="B158" s="2">
        <v>3</v>
      </c>
      <c r="C158" s="7">
        <v>4833</v>
      </c>
      <c r="D158" s="7">
        <v>0</v>
      </c>
      <c r="E158" s="7">
        <v>0</v>
      </c>
      <c r="F158" s="7">
        <v>4833</v>
      </c>
      <c r="G158" s="175">
        <v>46248</v>
      </c>
    </row>
    <row r="159" spans="1:7" x14ac:dyDescent="0.15">
      <c r="A159" t="s">
        <v>343</v>
      </c>
      <c r="B159" s="2">
        <v>15</v>
      </c>
      <c r="C159" s="7">
        <v>8034</v>
      </c>
      <c r="D159" s="7">
        <v>0</v>
      </c>
      <c r="E159" s="7">
        <v>0</v>
      </c>
      <c r="F159" s="7">
        <v>8034</v>
      </c>
      <c r="G159" s="175">
        <v>46248</v>
      </c>
    </row>
    <row r="160" spans="1:7" x14ac:dyDescent="0.15">
      <c r="A160" t="s">
        <v>1000</v>
      </c>
      <c r="B160" s="2">
        <v>3</v>
      </c>
      <c r="C160" s="7">
        <v>2045</v>
      </c>
      <c r="D160" s="7">
        <v>0</v>
      </c>
      <c r="E160" s="7">
        <v>0</v>
      </c>
      <c r="F160" s="7">
        <v>2045</v>
      </c>
      <c r="G160" s="175">
        <v>46248</v>
      </c>
    </row>
    <row r="161" spans="1:7" x14ac:dyDescent="0.15">
      <c r="A161" t="s">
        <v>1002</v>
      </c>
      <c r="B161" s="2">
        <v>1</v>
      </c>
      <c r="C161" s="7">
        <v>1053</v>
      </c>
      <c r="D161" s="7">
        <v>0</v>
      </c>
      <c r="E161" s="7">
        <v>0</v>
      </c>
      <c r="F161" s="7">
        <v>1053</v>
      </c>
      <c r="G161" s="175">
        <v>46248</v>
      </c>
    </row>
    <row r="162" spans="1:7" x14ac:dyDescent="0.15">
      <c r="A162" t="s">
        <v>343</v>
      </c>
      <c r="B162" s="2">
        <v>10</v>
      </c>
      <c r="C162" s="7">
        <v>6178</v>
      </c>
      <c r="D162" s="7">
        <v>0</v>
      </c>
      <c r="E162" s="7">
        <v>0</v>
      </c>
      <c r="F162" s="7">
        <v>6178</v>
      </c>
      <c r="G162" s="175">
        <v>46249</v>
      </c>
    </row>
    <row r="163" spans="1:7" x14ac:dyDescent="0.15">
      <c r="A163" t="s">
        <v>340</v>
      </c>
      <c r="B163" s="2">
        <v>2</v>
      </c>
      <c r="C163" s="7">
        <v>1643</v>
      </c>
      <c r="D163" s="7">
        <v>0</v>
      </c>
      <c r="E163" s="7">
        <v>0</v>
      </c>
      <c r="F163" s="7">
        <v>1643</v>
      </c>
      <c r="G163" s="175">
        <v>46250</v>
      </c>
    </row>
    <row r="164" spans="1:7" x14ac:dyDescent="0.15">
      <c r="A164" t="s">
        <v>343</v>
      </c>
      <c r="B164" s="2">
        <v>5</v>
      </c>
      <c r="C164" s="7">
        <v>5188</v>
      </c>
      <c r="D164" s="7">
        <v>0</v>
      </c>
      <c r="E164" s="7">
        <v>0</v>
      </c>
      <c r="F164" s="7">
        <v>5188</v>
      </c>
      <c r="G164" s="175">
        <v>46250</v>
      </c>
    </row>
    <row r="165" spans="1:7" x14ac:dyDescent="0.15">
      <c r="A165" t="s">
        <v>1001</v>
      </c>
      <c r="B165" s="2">
        <v>1</v>
      </c>
      <c r="C165" s="7">
        <v>190</v>
      </c>
      <c r="D165" s="7">
        <v>0</v>
      </c>
      <c r="E165" s="7">
        <v>0</v>
      </c>
      <c r="F165" s="7">
        <v>190</v>
      </c>
      <c r="G165" s="175">
        <v>46250</v>
      </c>
    </row>
    <row r="166" spans="1:7" x14ac:dyDescent="0.15">
      <c r="A166" t="s">
        <v>340</v>
      </c>
      <c r="B166" s="2">
        <v>6</v>
      </c>
      <c r="C166" s="7">
        <v>4292</v>
      </c>
      <c r="D166" s="7">
        <v>0</v>
      </c>
      <c r="E166" s="7">
        <v>0</v>
      </c>
      <c r="F166" s="7">
        <v>4292</v>
      </c>
      <c r="G166" s="175">
        <v>46251</v>
      </c>
    </row>
    <row r="167" spans="1:7" x14ac:dyDescent="0.15">
      <c r="A167" t="s">
        <v>1001</v>
      </c>
      <c r="B167" s="2">
        <v>2</v>
      </c>
      <c r="C167" s="7">
        <v>2105</v>
      </c>
      <c r="D167" s="7">
        <v>0</v>
      </c>
      <c r="E167" s="7">
        <v>0</v>
      </c>
      <c r="F167" s="7">
        <v>2105</v>
      </c>
      <c r="G167" s="175">
        <v>46251</v>
      </c>
    </row>
    <row r="168" spans="1:7" x14ac:dyDescent="0.15">
      <c r="A168" t="s">
        <v>343</v>
      </c>
      <c r="B168" s="2">
        <v>8</v>
      </c>
      <c r="C168" s="7">
        <v>3391</v>
      </c>
      <c r="D168" s="7">
        <v>0</v>
      </c>
      <c r="E168" s="7">
        <v>0</v>
      </c>
      <c r="F168" s="7">
        <v>3391</v>
      </c>
      <c r="G168" s="175">
        <v>46251</v>
      </c>
    </row>
    <row r="169" spans="1:7" x14ac:dyDescent="0.15">
      <c r="A169" t="s">
        <v>1004</v>
      </c>
      <c r="B169" s="2">
        <v>1</v>
      </c>
      <c r="C169" s="7">
        <v>369</v>
      </c>
      <c r="D169" s="7">
        <v>0</v>
      </c>
      <c r="E169" s="7">
        <v>0</v>
      </c>
      <c r="F169" s="7">
        <v>369</v>
      </c>
      <c r="G169" s="175">
        <v>46251</v>
      </c>
    </row>
    <row r="170" spans="1:7" x14ac:dyDescent="0.15">
      <c r="A170" t="s">
        <v>340</v>
      </c>
      <c r="B170" s="2">
        <v>6</v>
      </c>
      <c r="C170" s="7">
        <v>2312</v>
      </c>
      <c r="D170" s="7">
        <v>0</v>
      </c>
      <c r="E170" s="7">
        <v>0</v>
      </c>
      <c r="F170" s="7">
        <v>2312</v>
      </c>
      <c r="G170" s="175">
        <v>46252</v>
      </c>
    </row>
    <row r="171" spans="1:7" x14ac:dyDescent="0.15">
      <c r="A171" t="s">
        <v>343</v>
      </c>
      <c r="B171" s="2">
        <v>9</v>
      </c>
      <c r="C171" s="7">
        <v>5265</v>
      </c>
      <c r="D171" s="7">
        <v>0</v>
      </c>
      <c r="E171" s="7">
        <v>0</v>
      </c>
      <c r="F171" s="7">
        <v>5265</v>
      </c>
      <c r="G171" s="175">
        <v>46252</v>
      </c>
    </row>
    <row r="172" spans="1:7" x14ac:dyDescent="0.15">
      <c r="A172" t="s">
        <v>1002</v>
      </c>
      <c r="B172" s="2">
        <v>2</v>
      </c>
      <c r="C172" s="7">
        <v>545</v>
      </c>
      <c r="D172" s="7">
        <v>0</v>
      </c>
      <c r="E172" s="7">
        <v>0</v>
      </c>
      <c r="F172" s="7">
        <v>545</v>
      </c>
      <c r="G172" s="175">
        <v>46252</v>
      </c>
    </row>
    <row r="173" spans="1:7" x14ac:dyDescent="0.15">
      <c r="A173" t="s">
        <v>343</v>
      </c>
      <c r="B173" s="2">
        <v>7</v>
      </c>
      <c r="C173" s="7">
        <v>4704</v>
      </c>
      <c r="D173" s="7">
        <v>0</v>
      </c>
      <c r="E173" s="7">
        <v>0</v>
      </c>
      <c r="F173" s="7">
        <v>4704</v>
      </c>
      <c r="G173" s="175">
        <v>46253</v>
      </c>
    </row>
    <row r="174" spans="1:7" x14ac:dyDescent="0.15">
      <c r="A174" t="s">
        <v>340</v>
      </c>
      <c r="B174" s="2">
        <v>4</v>
      </c>
      <c r="C174" s="7">
        <v>5775</v>
      </c>
      <c r="D174" s="7">
        <v>0</v>
      </c>
      <c r="E174" s="7">
        <v>0</v>
      </c>
      <c r="F174" s="7">
        <v>5775</v>
      </c>
      <c r="G174" s="175">
        <v>46253</v>
      </c>
    </row>
    <row r="175" spans="1:7" x14ac:dyDescent="0.15">
      <c r="A175" t="s">
        <v>1002</v>
      </c>
      <c r="B175" s="2">
        <v>1</v>
      </c>
      <c r="C175" s="7">
        <v>850</v>
      </c>
      <c r="D175" s="7">
        <v>0</v>
      </c>
      <c r="E175" s="7">
        <v>0</v>
      </c>
      <c r="F175" s="7">
        <v>850</v>
      </c>
      <c r="G175" s="175">
        <v>46253</v>
      </c>
    </row>
    <row r="176" spans="1:7" x14ac:dyDescent="0.15">
      <c r="A176" t="s">
        <v>343</v>
      </c>
      <c r="B176" s="2">
        <v>8</v>
      </c>
      <c r="C176" s="7">
        <v>4337</v>
      </c>
      <c r="D176" s="7">
        <v>0</v>
      </c>
      <c r="E176" s="7">
        <v>0</v>
      </c>
      <c r="F176" s="7">
        <v>4337</v>
      </c>
      <c r="G176" s="175">
        <v>46254</v>
      </c>
    </row>
    <row r="177" spans="1:7" x14ac:dyDescent="0.15">
      <c r="A177" t="s">
        <v>340</v>
      </c>
      <c r="B177" s="2">
        <v>7</v>
      </c>
      <c r="C177" s="7">
        <v>5764</v>
      </c>
      <c r="D177" s="7">
        <v>0</v>
      </c>
      <c r="E177" s="7">
        <v>0</v>
      </c>
      <c r="F177" s="7">
        <v>5764</v>
      </c>
      <c r="G177" s="175">
        <v>46254</v>
      </c>
    </row>
    <row r="178" spans="1:7" x14ac:dyDescent="0.15">
      <c r="A178" t="s">
        <v>1001</v>
      </c>
      <c r="B178" s="2">
        <v>4</v>
      </c>
      <c r="C178" s="7">
        <v>3874</v>
      </c>
      <c r="D178" s="7">
        <v>0</v>
      </c>
      <c r="E178" s="7">
        <v>0</v>
      </c>
      <c r="F178" s="7">
        <v>3874</v>
      </c>
      <c r="G178" s="175">
        <v>46254</v>
      </c>
    </row>
    <row r="179" spans="1:7" x14ac:dyDescent="0.15">
      <c r="A179" t="s">
        <v>1002</v>
      </c>
      <c r="B179" s="2">
        <v>3</v>
      </c>
      <c r="C179" s="7">
        <v>2337</v>
      </c>
      <c r="D179" s="7">
        <v>0</v>
      </c>
      <c r="E179" s="7">
        <v>0</v>
      </c>
      <c r="F179" s="7">
        <v>2337</v>
      </c>
      <c r="G179" s="175">
        <v>46254</v>
      </c>
    </row>
    <row r="180" spans="1:7" x14ac:dyDescent="0.15">
      <c r="A180" t="s">
        <v>1004</v>
      </c>
      <c r="B180" s="2">
        <v>2</v>
      </c>
      <c r="C180" s="7">
        <v>1130</v>
      </c>
      <c r="D180" s="7">
        <v>0</v>
      </c>
      <c r="E180" s="7">
        <v>0</v>
      </c>
      <c r="F180" s="7">
        <v>1130</v>
      </c>
      <c r="G180" s="175">
        <v>46254</v>
      </c>
    </row>
    <row r="181" spans="1:7" x14ac:dyDescent="0.15">
      <c r="A181" t="s">
        <v>343</v>
      </c>
      <c r="B181" s="2">
        <v>4</v>
      </c>
      <c r="C181" s="7">
        <v>3143</v>
      </c>
      <c r="D181" s="7">
        <v>0</v>
      </c>
      <c r="E181" s="7">
        <v>0</v>
      </c>
      <c r="F181" s="7">
        <v>3143</v>
      </c>
      <c r="G181" s="175">
        <v>46255</v>
      </c>
    </row>
    <row r="182" spans="1:7" x14ac:dyDescent="0.15">
      <c r="A182" t="s">
        <v>1002</v>
      </c>
      <c r="B182" s="2">
        <v>1</v>
      </c>
      <c r="C182" s="7">
        <v>765</v>
      </c>
      <c r="D182" s="7">
        <v>0</v>
      </c>
      <c r="E182" s="7">
        <v>0</v>
      </c>
      <c r="F182" s="7">
        <v>765</v>
      </c>
      <c r="G182" s="175">
        <v>46255</v>
      </c>
    </row>
    <row r="183" spans="1:7" x14ac:dyDescent="0.15">
      <c r="A183" t="s">
        <v>1001</v>
      </c>
      <c r="B183" s="2">
        <v>1</v>
      </c>
      <c r="C183" s="7">
        <v>1789</v>
      </c>
      <c r="D183" s="7">
        <v>0</v>
      </c>
      <c r="E183" s="7">
        <v>0</v>
      </c>
      <c r="F183" s="7">
        <v>1789</v>
      </c>
      <c r="G183" s="175">
        <v>46255</v>
      </c>
    </row>
    <row r="184" spans="1:7" x14ac:dyDescent="0.15">
      <c r="A184" t="s">
        <v>343</v>
      </c>
      <c r="B184" s="2">
        <v>16</v>
      </c>
      <c r="C184" s="7">
        <v>11415</v>
      </c>
      <c r="D184" s="7">
        <v>0</v>
      </c>
      <c r="E184" s="7">
        <v>0</v>
      </c>
      <c r="F184" s="7">
        <v>11415</v>
      </c>
      <c r="G184" s="175">
        <v>46256</v>
      </c>
    </row>
    <row r="185" spans="1:7" x14ac:dyDescent="0.15">
      <c r="A185" t="s">
        <v>1000</v>
      </c>
      <c r="B185" s="2">
        <v>1</v>
      </c>
      <c r="C185" s="7">
        <v>600</v>
      </c>
      <c r="D185" s="7">
        <v>0</v>
      </c>
      <c r="E185" s="7">
        <v>0</v>
      </c>
      <c r="F185" s="7">
        <v>600</v>
      </c>
      <c r="G185" s="175">
        <v>46256</v>
      </c>
    </row>
    <row r="186" spans="1:7" x14ac:dyDescent="0.15">
      <c r="A186" t="s">
        <v>340</v>
      </c>
      <c r="B186" s="2">
        <v>5</v>
      </c>
      <c r="C186" s="7">
        <v>3329</v>
      </c>
      <c r="D186" s="7">
        <v>0</v>
      </c>
      <c r="E186" s="7">
        <v>0</v>
      </c>
      <c r="F186" s="7">
        <v>3329</v>
      </c>
      <c r="G186" s="175">
        <v>46256</v>
      </c>
    </row>
    <row r="187" spans="1:7" x14ac:dyDescent="0.15">
      <c r="A187" t="s">
        <v>1001</v>
      </c>
      <c r="B187" s="2">
        <v>1</v>
      </c>
      <c r="C187" s="7">
        <v>1601</v>
      </c>
      <c r="D187" s="7">
        <v>0</v>
      </c>
      <c r="E187" s="7">
        <v>0</v>
      </c>
      <c r="F187" s="7">
        <v>1601</v>
      </c>
      <c r="G187" s="175">
        <v>46256</v>
      </c>
    </row>
    <row r="188" spans="1:7" x14ac:dyDescent="0.15">
      <c r="A188" t="s">
        <v>343</v>
      </c>
      <c r="B188" s="2">
        <v>11</v>
      </c>
      <c r="C188" s="7">
        <v>5442</v>
      </c>
      <c r="D188" s="7">
        <v>0</v>
      </c>
      <c r="E188" s="7">
        <v>0</v>
      </c>
      <c r="F188" s="7">
        <v>5442</v>
      </c>
      <c r="G188" s="175">
        <v>46257</v>
      </c>
    </row>
    <row r="189" spans="1:7" x14ac:dyDescent="0.15">
      <c r="A189" t="s">
        <v>1002</v>
      </c>
      <c r="B189" s="2">
        <v>1</v>
      </c>
      <c r="C189" s="7">
        <v>265</v>
      </c>
      <c r="D189" s="7">
        <v>0</v>
      </c>
      <c r="E189" s="7">
        <v>0</v>
      </c>
      <c r="F189" s="7">
        <v>265</v>
      </c>
      <c r="G189" s="175">
        <v>46257</v>
      </c>
    </row>
    <row r="190" spans="1:7" x14ac:dyDescent="0.15">
      <c r="A190" t="s">
        <v>340</v>
      </c>
      <c r="B190" s="2">
        <v>2</v>
      </c>
      <c r="C190" s="7">
        <v>474</v>
      </c>
      <c r="D190" s="7">
        <v>0</v>
      </c>
      <c r="E190" s="7">
        <v>0</v>
      </c>
      <c r="F190" s="7">
        <v>474</v>
      </c>
      <c r="G190" s="175">
        <v>46257</v>
      </c>
    </row>
    <row r="191" spans="1:7" x14ac:dyDescent="0.15">
      <c r="A191" t="s">
        <v>340</v>
      </c>
      <c r="B191" s="2">
        <v>8</v>
      </c>
      <c r="C191" s="7">
        <v>6344</v>
      </c>
      <c r="D191" s="7">
        <v>0</v>
      </c>
      <c r="E191" s="7">
        <v>0</v>
      </c>
      <c r="F191" s="7">
        <v>6344</v>
      </c>
      <c r="G191" s="175">
        <v>46258</v>
      </c>
    </row>
    <row r="192" spans="1:7" x14ac:dyDescent="0.15">
      <c r="A192" t="s">
        <v>1000</v>
      </c>
      <c r="B192" s="2">
        <v>1</v>
      </c>
      <c r="C192" s="7">
        <v>380</v>
      </c>
      <c r="D192" s="7">
        <v>0</v>
      </c>
      <c r="E192" s="7">
        <v>0</v>
      </c>
      <c r="F192" s="7">
        <v>380</v>
      </c>
      <c r="G192" s="175">
        <v>46258</v>
      </c>
    </row>
    <row r="193" spans="1:7" x14ac:dyDescent="0.15">
      <c r="A193" t="s">
        <v>343</v>
      </c>
      <c r="B193" s="2">
        <v>9</v>
      </c>
      <c r="C193" s="7">
        <v>6703</v>
      </c>
      <c r="D193" s="7">
        <v>0</v>
      </c>
      <c r="E193" s="7">
        <v>0</v>
      </c>
      <c r="F193" s="7">
        <v>6703</v>
      </c>
      <c r="G193" s="175">
        <v>46258</v>
      </c>
    </row>
    <row r="194" spans="1:7" x14ac:dyDescent="0.15">
      <c r="A194" t="s">
        <v>1001</v>
      </c>
      <c r="B194" s="2">
        <v>1</v>
      </c>
      <c r="C194" s="7">
        <v>612</v>
      </c>
      <c r="D194" s="7">
        <v>0</v>
      </c>
      <c r="E194" s="7">
        <v>0</v>
      </c>
      <c r="F194" s="7">
        <v>612</v>
      </c>
      <c r="G194" s="175">
        <v>46258</v>
      </c>
    </row>
    <row r="195" spans="1:7" x14ac:dyDescent="0.15">
      <c r="A195" t="s">
        <v>1000</v>
      </c>
      <c r="B195" s="2">
        <v>1</v>
      </c>
      <c r="C195" s="7">
        <v>915</v>
      </c>
      <c r="D195" s="7">
        <v>0</v>
      </c>
      <c r="E195" s="7">
        <v>0</v>
      </c>
      <c r="F195" s="7">
        <v>915</v>
      </c>
      <c r="G195" s="175">
        <v>46259</v>
      </c>
    </row>
    <row r="196" spans="1:7" x14ac:dyDescent="0.15">
      <c r="A196" t="s">
        <v>343</v>
      </c>
      <c r="B196" s="2">
        <v>12</v>
      </c>
      <c r="C196" s="7">
        <v>5790</v>
      </c>
      <c r="D196" s="7">
        <v>0</v>
      </c>
      <c r="E196" s="7">
        <v>0</v>
      </c>
      <c r="F196" s="7">
        <v>5790</v>
      </c>
      <c r="G196" s="175">
        <v>46259</v>
      </c>
    </row>
    <row r="197" spans="1:7" x14ac:dyDescent="0.15">
      <c r="A197" t="s">
        <v>340</v>
      </c>
      <c r="B197" s="2">
        <v>5</v>
      </c>
      <c r="C197" s="7">
        <v>1631</v>
      </c>
      <c r="D197" s="7">
        <v>0</v>
      </c>
      <c r="E197" s="7">
        <v>0</v>
      </c>
      <c r="F197" s="7">
        <v>1631</v>
      </c>
      <c r="G197" s="175">
        <v>46259</v>
      </c>
    </row>
    <row r="198" spans="1:7" x14ac:dyDescent="0.15">
      <c r="A198" t="s">
        <v>1001</v>
      </c>
      <c r="B198" s="2">
        <v>2</v>
      </c>
      <c r="C198" s="7">
        <v>718</v>
      </c>
      <c r="D198" s="7">
        <v>0</v>
      </c>
      <c r="E198" s="7">
        <v>0</v>
      </c>
      <c r="F198" s="7">
        <v>718</v>
      </c>
      <c r="G198" s="175">
        <v>46259</v>
      </c>
    </row>
    <row r="199" spans="1:7" x14ac:dyDescent="0.15">
      <c r="A199" t="s">
        <v>1002</v>
      </c>
      <c r="B199" s="2">
        <v>1</v>
      </c>
      <c r="C199" s="7">
        <v>385</v>
      </c>
      <c r="D199" s="7">
        <v>0</v>
      </c>
      <c r="E199" s="7">
        <v>0</v>
      </c>
      <c r="F199" s="7">
        <v>385</v>
      </c>
      <c r="G199" s="175">
        <v>46259</v>
      </c>
    </row>
    <row r="200" spans="1:7" x14ac:dyDescent="0.15">
      <c r="A200" t="s">
        <v>343</v>
      </c>
      <c r="B200" s="2">
        <v>13</v>
      </c>
      <c r="C200" s="7">
        <v>5585</v>
      </c>
      <c r="D200" s="7">
        <v>0</v>
      </c>
      <c r="E200" s="7">
        <v>0</v>
      </c>
      <c r="F200" s="7">
        <v>5585</v>
      </c>
      <c r="G200" s="175">
        <v>46260</v>
      </c>
    </row>
    <row r="201" spans="1:7" x14ac:dyDescent="0.15">
      <c r="A201" t="s">
        <v>1001</v>
      </c>
      <c r="B201" s="2">
        <v>1</v>
      </c>
      <c r="C201" s="7">
        <v>538</v>
      </c>
      <c r="D201" s="7">
        <v>0</v>
      </c>
      <c r="E201" s="7">
        <v>0</v>
      </c>
      <c r="F201" s="7">
        <v>538</v>
      </c>
      <c r="G201" s="175">
        <v>46260</v>
      </c>
    </row>
    <row r="202" spans="1:7" x14ac:dyDescent="0.15">
      <c r="A202" t="s">
        <v>340</v>
      </c>
      <c r="B202" s="2">
        <v>2</v>
      </c>
      <c r="C202" s="7">
        <v>564</v>
      </c>
      <c r="D202" s="7">
        <v>0</v>
      </c>
      <c r="E202" s="7">
        <v>0</v>
      </c>
      <c r="F202" s="7">
        <v>564</v>
      </c>
      <c r="G202" s="175">
        <v>46260</v>
      </c>
    </row>
    <row r="203" spans="1:7" x14ac:dyDescent="0.15">
      <c r="A203" t="s">
        <v>343</v>
      </c>
      <c r="B203" s="2">
        <v>16</v>
      </c>
      <c r="C203" s="7">
        <v>10646</v>
      </c>
      <c r="D203" s="7">
        <v>0</v>
      </c>
      <c r="E203" s="7">
        <v>0</v>
      </c>
      <c r="F203" s="7">
        <v>10646</v>
      </c>
      <c r="G203" s="175">
        <v>46261</v>
      </c>
    </row>
    <row r="204" spans="1:7" x14ac:dyDescent="0.15">
      <c r="A204" t="s">
        <v>340</v>
      </c>
      <c r="B204" s="2">
        <v>3</v>
      </c>
      <c r="C204" s="7">
        <v>869</v>
      </c>
      <c r="D204" s="7">
        <v>0</v>
      </c>
      <c r="E204" s="7">
        <v>0</v>
      </c>
      <c r="F204" s="7">
        <v>869</v>
      </c>
      <c r="G204" s="175">
        <v>46261</v>
      </c>
    </row>
    <row r="205" spans="1:7" x14ac:dyDescent="0.15">
      <c r="A205" t="s">
        <v>1002</v>
      </c>
      <c r="B205" s="2">
        <v>2</v>
      </c>
      <c r="C205" s="7">
        <v>2491</v>
      </c>
      <c r="D205" s="7">
        <v>0</v>
      </c>
      <c r="E205" s="7">
        <v>0</v>
      </c>
      <c r="F205" s="7">
        <v>2491</v>
      </c>
      <c r="G205" s="175">
        <v>46261</v>
      </c>
    </row>
    <row r="206" spans="1:7" x14ac:dyDescent="0.15">
      <c r="A206" t="s">
        <v>340</v>
      </c>
      <c r="B206" s="2">
        <v>6</v>
      </c>
      <c r="C206" s="7">
        <v>2814</v>
      </c>
      <c r="D206" s="7">
        <v>0</v>
      </c>
      <c r="E206" s="7">
        <v>0</v>
      </c>
      <c r="F206" s="7">
        <v>2814</v>
      </c>
      <c r="G206" s="175">
        <v>46262</v>
      </c>
    </row>
    <row r="207" spans="1:7" x14ac:dyDescent="0.15">
      <c r="A207" t="s">
        <v>343</v>
      </c>
      <c r="B207" s="2">
        <v>7</v>
      </c>
      <c r="C207" s="7">
        <v>3317</v>
      </c>
      <c r="D207" s="7">
        <v>0</v>
      </c>
      <c r="E207" s="7">
        <v>0</v>
      </c>
      <c r="F207" s="7">
        <v>3317</v>
      </c>
      <c r="G207" s="175">
        <v>46262</v>
      </c>
    </row>
    <row r="208" spans="1:7" x14ac:dyDescent="0.15">
      <c r="A208" t="s">
        <v>1002</v>
      </c>
      <c r="B208" s="2">
        <v>3</v>
      </c>
      <c r="C208" s="7">
        <v>1304</v>
      </c>
      <c r="D208" s="7">
        <v>0</v>
      </c>
      <c r="E208" s="7">
        <v>0</v>
      </c>
      <c r="F208" s="7">
        <v>1304</v>
      </c>
      <c r="G208" s="175">
        <v>46262</v>
      </c>
    </row>
    <row r="209" spans="1:7" x14ac:dyDescent="0.15">
      <c r="A209" t="s">
        <v>1001</v>
      </c>
      <c r="B209" s="2">
        <v>4</v>
      </c>
      <c r="C209" s="7">
        <v>3070</v>
      </c>
      <c r="D209" s="7">
        <v>0</v>
      </c>
      <c r="E209" s="7">
        <v>0</v>
      </c>
      <c r="F209" s="7">
        <v>3070</v>
      </c>
      <c r="G209" s="175">
        <v>46262</v>
      </c>
    </row>
    <row r="210" spans="1:7" x14ac:dyDescent="0.15">
      <c r="A210" t="s">
        <v>343</v>
      </c>
      <c r="B210" s="2">
        <v>9</v>
      </c>
      <c r="C210" s="7">
        <v>6298</v>
      </c>
      <c r="D210" s="7">
        <v>0</v>
      </c>
      <c r="E210" s="7">
        <v>0</v>
      </c>
      <c r="F210" s="7">
        <v>6298</v>
      </c>
      <c r="G210" s="175">
        <v>46263</v>
      </c>
    </row>
    <row r="211" spans="1:7" x14ac:dyDescent="0.15">
      <c r="A211" t="s">
        <v>340</v>
      </c>
      <c r="B211" s="2">
        <v>1</v>
      </c>
      <c r="C211" s="7">
        <v>465</v>
      </c>
      <c r="D211" s="7">
        <v>0</v>
      </c>
      <c r="E211" s="7">
        <v>0</v>
      </c>
      <c r="F211" s="7">
        <v>465</v>
      </c>
      <c r="G211" s="175">
        <v>46263</v>
      </c>
    </row>
    <row r="212" spans="1:7" x14ac:dyDescent="0.15">
      <c r="A212" t="s">
        <v>343</v>
      </c>
      <c r="B212" s="2">
        <v>6</v>
      </c>
      <c r="C212" s="7">
        <v>3175</v>
      </c>
      <c r="D212" s="7">
        <v>0</v>
      </c>
      <c r="E212" s="7">
        <v>0</v>
      </c>
      <c r="F212" s="7">
        <v>3175</v>
      </c>
      <c r="G212" s="175">
        <v>46264</v>
      </c>
    </row>
    <row r="213" spans="1:7" x14ac:dyDescent="0.15">
      <c r="A213" t="s">
        <v>1001</v>
      </c>
      <c r="B213" s="2">
        <v>1</v>
      </c>
      <c r="C213" s="7">
        <v>530</v>
      </c>
      <c r="D213" s="7">
        <v>0</v>
      </c>
      <c r="E213" s="7">
        <v>0</v>
      </c>
      <c r="F213" s="7">
        <v>530</v>
      </c>
      <c r="G213" s="175">
        <v>46264</v>
      </c>
    </row>
    <row r="214" spans="1:7" x14ac:dyDescent="0.15">
      <c r="A214" t="s">
        <v>343</v>
      </c>
      <c r="B214" s="2">
        <v>4</v>
      </c>
      <c r="C214" s="7">
        <v>2550</v>
      </c>
      <c r="D214" s="7">
        <v>0</v>
      </c>
      <c r="E214" s="7">
        <v>0</v>
      </c>
      <c r="F214" s="7">
        <v>2550</v>
      </c>
      <c r="G214" s="175">
        <v>46265</v>
      </c>
    </row>
    <row r="215" spans="1:7" x14ac:dyDescent="0.15">
      <c r="A215" t="s">
        <v>1001</v>
      </c>
      <c r="B215" s="2">
        <v>1</v>
      </c>
      <c r="C215" s="7">
        <v>479</v>
      </c>
      <c r="D215" s="7">
        <v>0</v>
      </c>
      <c r="E215" s="7">
        <v>0</v>
      </c>
      <c r="F215" s="7">
        <v>479</v>
      </c>
      <c r="G215" s="175">
        <v>46265</v>
      </c>
    </row>
    <row r="216" spans="1:7" x14ac:dyDescent="0.15">
      <c r="A216" t="s">
        <v>340</v>
      </c>
      <c r="B216" s="2">
        <v>2</v>
      </c>
      <c r="C216" s="7">
        <v>399</v>
      </c>
      <c r="D216" s="7">
        <v>0</v>
      </c>
      <c r="E216" s="7">
        <v>0</v>
      </c>
      <c r="F216" s="7">
        <v>399</v>
      </c>
      <c r="G216" s="175">
        <v>46265</v>
      </c>
    </row>
    <row r="217" spans="1:7" x14ac:dyDescent="0.15">
      <c r="A217" t="s">
        <v>1002</v>
      </c>
      <c r="B217" s="2">
        <v>1</v>
      </c>
      <c r="C217" s="7">
        <v>895</v>
      </c>
      <c r="D217" s="7">
        <v>0</v>
      </c>
      <c r="E217" s="7">
        <v>0</v>
      </c>
      <c r="F217" s="7">
        <v>895</v>
      </c>
      <c r="G217" s="175">
        <v>46265</v>
      </c>
    </row>
    <row r="218" spans="1:7" x14ac:dyDescent="0.15">
      <c r="A218" t="s">
        <v>343</v>
      </c>
      <c r="B218" s="2">
        <v>14</v>
      </c>
      <c r="C218" s="7">
        <v>8592</v>
      </c>
      <c r="D218" s="7">
        <v>0</v>
      </c>
      <c r="E218" s="7">
        <v>0</v>
      </c>
      <c r="F218" s="7">
        <v>8592</v>
      </c>
      <c r="G218" s="175">
        <v>46266</v>
      </c>
    </row>
    <row r="219" spans="1:7" x14ac:dyDescent="0.15">
      <c r="A219" t="s">
        <v>1004</v>
      </c>
      <c r="B219" s="2">
        <v>2</v>
      </c>
      <c r="C219" s="7">
        <v>1720</v>
      </c>
      <c r="D219" s="7">
        <v>0</v>
      </c>
      <c r="E219" s="7">
        <v>0</v>
      </c>
      <c r="F219" s="7">
        <v>1720</v>
      </c>
      <c r="G219" s="175">
        <v>46266</v>
      </c>
    </row>
    <row r="220" spans="1:7" x14ac:dyDescent="0.15">
      <c r="A220" t="s">
        <v>1001</v>
      </c>
      <c r="B220" s="2">
        <v>1</v>
      </c>
      <c r="C220" s="7">
        <v>385</v>
      </c>
      <c r="D220" s="7">
        <v>0</v>
      </c>
      <c r="E220" s="7">
        <v>0</v>
      </c>
      <c r="F220" s="7">
        <v>385</v>
      </c>
      <c r="G220" s="175">
        <v>46266</v>
      </c>
    </row>
    <row r="221" spans="1:7" x14ac:dyDescent="0.15">
      <c r="A221" t="s">
        <v>340</v>
      </c>
      <c r="B221" s="2">
        <v>1</v>
      </c>
      <c r="C221" s="7">
        <v>1409</v>
      </c>
      <c r="D221" s="7">
        <v>0</v>
      </c>
      <c r="E221" s="7">
        <v>0</v>
      </c>
      <c r="F221" s="7">
        <v>1409</v>
      </c>
      <c r="G221" s="175">
        <v>46266</v>
      </c>
    </row>
    <row r="222" spans="1:7" x14ac:dyDescent="0.15">
      <c r="A222" t="s">
        <v>1002</v>
      </c>
      <c r="B222" s="2">
        <v>1</v>
      </c>
      <c r="C222" s="7">
        <v>635</v>
      </c>
      <c r="D222" s="7">
        <v>0</v>
      </c>
      <c r="E222" s="7">
        <v>0</v>
      </c>
      <c r="F222" s="7">
        <v>635</v>
      </c>
      <c r="G222" s="175">
        <v>46266</v>
      </c>
    </row>
    <row r="223" spans="1:7" x14ac:dyDescent="0.15">
      <c r="A223" t="s">
        <v>1001</v>
      </c>
      <c r="B223" s="2">
        <v>4</v>
      </c>
      <c r="C223" s="7">
        <v>3306</v>
      </c>
      <c r="D223" s="7">
        <v>0</v>
      </c>
      <c r="E223" s="7">
        <v>0</v>
      </c>
      <c r="F223" s="7">
        <v>3306</v>
      </c>
      <c r="G223" s="175">
        <v>46267</v>
      </c>
    </row>
    <row r="224" spans="1:7" x14ac:dyDescent="0.15">
      <c r="A224" t="s">
        <v>343</v>
      </c>
      <c r="B224" s="2">
        <v>7</v>
      </c>
      <c r="C224" s="7">
        <v>2934</v>
      </c>
      <c r="D224" s="7">
        <v>0</v>
      </c>
      <c r="E224" s="7">
        <v>0</v>
      </c>
      <c r="F224" s="7">
        <v>2934</v>
      </c>
      <c r="G224" s="175">
        <v>46267</v>
      </c>
    </row>
    <row r="225" spans="1:7" x14ac:dyDescent="0.15">
      <c r="A225" t="s">
        <v>340</v>
      </c>
      <c r="B225" s="2">
        <v>4</v>
      </c>
      <c r="C225" s="7">
        <v>2588</v>
      </c>
      <c r="D225" s="7">
        <v>0</v>
      </c>
      <c r="E225" s="7">
        <v>0</v>
      </c>
      <c r="F225" s="7">
        <v>2588</v>
      </c>
      <c r="G225" s="175">
        <v>46267</v>
      </c>
    </row>
    <row r="226" spans="1:7" x14ac:dyDescent="0.15">
      <c r="A226" t="s">
        <v>1002</v>
      </c>
      <c r="B226" s="2">
        <v>1</v>
      </c>
      <c r="C226" s="7">
        <v>486</v>
      </c>
      <c r="D226" s="7">
        <v>0</v>
      </c>
      <c r="E226" s="7">
        <v>0</v>
      </c>
      <c r="F226" s="7">
        <v>486</v>
      </c>
      <c r="G226" s="175">
        <v>46267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DC4B-B878-9F4C-9833-27AFFC716AF4}">
  <dimension ref="A1:G106"/>
  <sheetViews>
    <sheetView workbookViewId="0">
      <pane xSplit="1" ySplit="2" topLeftCell="B3" activePane="bottomRight" state="frozen"/>
      <selection pane="topRight" activeCell="B1" sqref="B1"/>
      <selection pane="bottomLeft" activeCell="A3" sqref="A3"/>
      <selection pane="bottomRight" activeCell="E121" sqref="E121"/>
    </sheetView>
  </sheetViews>
  <sheetFormatPr baseColWidth="10" defaultRowHeight="13" outlineLevelRow="1" x14ac:dyDescent="0.15"/>
  <sheetData>
    <row r="1" spans="1:7" x14ac:dyDescent="0.15">
      <c r="A1" s="56"/>
    </row>
    <row r="2" spans="1:7" x14ac:dyDescent="0.15">
      <c r="A2" s="56"/>
      <c r="B2" s="2" t="s">
        <v>52</v>
      </c>
      <c r="C2" s="2" t="s">
        <v>169</v>
      </c>
      <c r="D2" s="2" t="s">
        <v>168</v>
      </c>
      <c r="E2" s="2" t="s">
        <v>172</v>
      </c>
      <c r="F2" s="2" t="s">
        <v>661</v>
      </c>
      <c r="G2" s="2" t="s">
        <v>170</v>
      </c>
    </row>
    <row r="3" spans="1:7" x14ac:dyDescent="0.15">
      <c r="A3" s="2" t="s">
        <v>644</v>
      </c>
      <c r="B3" s="2"/>
      <c r="C3" s="2"/>
      <c r="D3" s="2">
        <v>30</v>
      </c>
      <c r="E3" s="2"/>
      <c r="F3" s="2">
        <v>15</v>
      </c>
      <c r="G3" s="2">
        <v>10</v>
      </c>
    </row>
    <row r="4" spans="1:7" x14ac:dyDescent="0.15">
      <c r="A4" s="2" t="s">
        <v>646</v>
      </c>
      <c r="B4" s="2"/>
      <c r="C4" s="2">
        <v>150</v>
      </c>
      <c r="D4" s="2">
        <v>30</v>
      </c>
      <c r="E4" s="2">
        <v>40</v>
      </c>
      <c r="F4" s="2">
        <v>15</v>
      </c>
      <c r="G4" s="2">
        <v>5</v>
      </c>
    </row>
    <row r="5" spans="1:7" x14ac:dyDescent="0.15">
      <c r="A5" s="2" t="s">
        <v>645</v>
      </c>
      <c r="B5" s="2"/>
      <c r="C5" s="2">
        <v>150</v>
      </c>
      <c r="D5" s="2">
        <v>30</v>
      </c>
      <c r="E5" s="2">
        <v>40</v>
      </c>
      <c r="F5" s="2">
        <v>15</v>
      </c>
      <c r="G5" s="2">
        <v>10</v>
      </c>
    </row>
    <row r="6" spans="1:7" x14ac:dyDescent="0.15">
      <c r="A6" s="2" t="s">
        <v>672</v>
      </c>
      <c r="C6" s="2">
        <v>300</v>
      </c>
      <c r="F6" s="2">
        <v>15</v>
      </c>
    </row>
    <row r="8" spans="1:7" x14ac:dyDescent="0.15">
      <c r="A8" s="2"/>
    </row>
    <row r="9" spans="1:7" x14ac:dyDescent="0.15">
      <c r="A9" s="2" t="s">
        <v>644</v>
      </c>
      <c r="B9" s="2">
        <f>_xlfn.XLOOKUP(A9,'SUM-SALES25'!$AG$4:$BN$4,'SUM-SALES25'!$AG$5:$BN$5)</f>
        <v>0</v>
      </c>
      <c r="C9" s="7">
        <f t="shared" ref="C9:G12" si="0">$B9*C3</f>
        <v>0</v>
      </c>
      <c r="D9" s="7">
        <f t="shared" si="0"/>
        <v>0</v>
      </c>
      <c r="E9" s="7">
        <f t="shared" si="0"/>
        <v>0</v>
      </c>
      <c r="F9" s="7">
        <f t="shared" si="0"/>
        <v>0</v>
      </c>
      <c r="G9" s="7">
        <f t="shared" si="0"/>
        <v>0</v>
      </c>
    </row>
    <row r="10" spans="1:7" x14ac:dyDescent="0.15">
      <c r="A10" s="2" t="s">
        <v>646</v>
      </c>
      <c r="B10" s="2">
        <f>_xlfn.XLOOKUP(A10,'SUM-SALES25'!$AG$4:$BN$4,'SUM-SALES25'!$AG$5:$BN$5)</f>
        <v>0</v>
      </c>
      <c r="C10" s="7">
        <f t="shared" si="0"/>
        <v>0</v>
      </c>
      <c r="D10" s="7">
        <f t="shared" si="0"/>
        <v>0</v>
      </c>
      <c r="E10" s="7">
        <f t="shared" si="0"/>
        <v>0</v>
      </c>
      <c r="F10" s="7">
        <f t="shared" si="0"/>
        <v>0</v>
      </c>
      <c r="G10" s="7">
        <f t="shared" si="0"/>
        <v>0</v>
      </c>
    </row>
    <row r="11" spans="1:7" x14ac:dyDescent="0.15">
      <c r="A11" s="2" t="s">
        <v>645</v>
      </c>
      <c r="B11" s="2">
        <f>_xlfn.XLOOKUP(A11,'SUM-SALES25'!$AG$4:$BN$4,'SUM-SALES25'!$AG$5:$BN$5)</f>
        <v>1</v>
      </c>
      <c r="C11" s="7">
        <f t="shared" si="0"/>
        <v>150</v>
      </c>
      <c r="D11" s="7">
        <f t="shared" si="0"/>
        <v>30</v>
      </c>
      <c r="E11" s="7">
        <f t="shared" si="0"/>
        <v>40</v>
      </c>
      <c r="F11" s="7">
        <f t="shared" si="0"/>
        <v>15</v>
      </c>
      <c r="G11" s="7">
        <f t="shared" si="0"/>
        <v>10</v>
      </c>
    </row>
    <row r="12" spans="1:7" x14ac:dyDescent="0.15">
      <c r="A12" s="2" t="s">
        <v>672</v>
      </c>
      <c r="B12" s="2">
        <f>_xlfn.XLOOKUP(A12,'SUM-SALES25'!$AG$4:$BN$4,'SUM-SALES25'!$AG$5:$BN$5)</f>
        <v>0</v>
      </c>
      <c r="C12" s="7">
        <f t="shared" si="0"/>
        <v>0</v>
      </c>
      <c r="D12" s="7">
        <f t="shared" si="0"/>
        <v>0</v>
      </c>
      <c r="E12" s="7">
        <f t="shared" si="0"/>
        <v>0</v>
      </c>
      <c r="F12" s="7">
        <f t="shared" si="0"/>
        <v>0</v>
      </c>
      <c r="G12" s="7">
        <f t="shared" si="0"/>
        <v>0</v>
      </c>
    </row>
    <row r="13" spans="1:7" x14ac:dyDescent="0.15">
      <c r="C13" s="18">
        <f>SUM(C9:C11)</f>
        <v>150</v>
      </c>
      <c r="D13" s="18">
        <f>SUM(D9:D11)</f>
        <v>30</v>
      </c>
      <c r="E13" s="18">
        <f>SUM(E9:E11)</f>
        <v>40</v>
      </c>
      <c r="F13" s="18">
        <f>SUM(F9:F11)</f>
        <v>15</v>
      </c>
      <c r="G13" s="18">
        <f>SUM(G9:G11)</f>
        <v>10</v>
      </c>
    </row>
    <row r="15" spans="1:7" hidden="1" outlineLevel="1" x14ac:dyDescent="0.15"/>
    <row r="16" spans="1:7" hidden="1" outlineLevel="1" x14ac:dyDescent="0.15"/>
    <row r="17" hidden="1" outlineLevel="1" x14ac:dyDescent="0.15"/>
    <row r="18" hidden="1" outlineLevel="1" x14ac:dyDescent="0.15"/>
    <row r="19" hidden="1" outlineLevel="1" x14ac:dyDescent="0.15"/>
    <row r="20" hidden="1" outlineLevel="1" x14ac:dyDescent="0.15"/>
    <row r="21" hidden="1" outlineLevel="1" x14ac:dyDescent="0.15"/>
    <row r="22" hidden="1" outlineLevel="1" x14ac:dyDescent="0.15"/>
    <row r="23" hidden="1" outlineLevel="1" x14ac:dyDescent="0.15"/>
    <row r="24" hidden="1" outlineLevel="1" x14ac:dyDescent="0.15"/>
    <row r="25" hidden="1" outlineLevel="1" x14ac:dyDescent="0.15"/>
    <row r="26" hidden="1" outlineLevel="1" x14ac:dyDescent="0.15"/>
    <row r="27" hidden="1" outlineLevel="1" x14ac:dyDescent="0.15"/>
    <row r="28" hidden="1" outlineLevel="1" x14ac:dyDescent="0.15"/>
    <row r="29" hidden="1" outlineLevel="1" x14ac:dyDescent="0.15"/>
    <row r="30" hidden="1" outlineLevel="1" x14ac:dyDescent="0.15"/>
    <row r="31" hidden="1" outlineLevel="1" x14ac:dyDescent="0.15"/>
    <row r="32" hidden="1" outlineLevel="1" x14ac:dyDescent="0.15"/>
    <row r="33" hidden="1" outlineLevel="1" x14ac:dyDescent="0.15"/>
    <row r="34" hidden="1" outlineLevel="1" x14ac:dyDescent="0.15"/>
    <row r="35" hidden="1" outlineLevel="1" x14ac:dyDescent="0.15"/>
    <row r="36" hidden="1" outlineLevel="1" x14ac:dyDescent="0.15"/>
    <row r="37" hidden="1" outlineLevel="1" x14ac:dyDescent="0.15"/>
    <row r="38" hidden="1" outlineLevel="1" x14ac:dyDescent="0.15"/>
    <row r="39" hidden="1" outlineLevel="1" x14ac:dyDescent="0.15"/>
    <row r="40" hidden="1" outlineLevel="1" x14ac:dyDescent="0.15"/>
    <row r="41" hidden="1" outlineLevel="1" x14ac:dyDescent="0.15"/>
    <row r="42" hidden="1" outlineLevel="1" x14ac:dyDescent="0.15"/>
    <row r="43" hidden="1" outlineLevel="1" x14ac:dyDescent="0.15"/>
    <row r="44" hidden="1" outlineLevel="1" x14ac:dyDescent="0.15"/>
    <row r="45" collapsed="1" x14ac:dyDescent="0.15"/>
    <row r="46" hidden="1" outlineLevel="1" x14ac:dyDescent="0.15"/>
    <row r="47" hidden="1" outlineLevel="1" x14ac:dyDescent="0.15"/>
    <row r="48" hidden="1" outlineLevel="1" x14ac:dyDescent="0.15"/>
    <row r="49" hidden="1" outlineLevel="1" x14ac:dyDescent="0.15"/>
    <row r="50" hidden="1" outlineLevel="1" x14ac:dyDescent="0.15"/>
    <row r="51" hidden="1" outlineLevel="1" x14ac:dyDescent="0.15"/>
    <row r="52" hidden="1" outlineLevel="1" x14ac:dyDescent="0.15"/>
    <row r="53" hidden="1" outlineLevel="1" x14ac:dyDescent="0.15"/>
    <row r="54" hidden="1" outlineLevel="1" x14ac:dyDescent="0.15"/>
    <row r="55" hidden="1" outlineLevel="1" x14ac:dyDescent="0.15"/>
    <row r="56" hidden="1" outlineLevel="1" x14ac:dyDescent="0.15"/>
    <row r="57" hidden="1" outlineLevel="1" x14ac:dyDescent="0.15"/>
    <row r="58" hidden="1" outlineLevel="1" x14ac:dyDescent="0.15"/>
    <row r="59" hidden="1" outlineLevel="1" x14ac:dyDescent="0.15"/>
    <row r="60" hidden="1" outlineLevel="1" x14ac:dyDescent="0.15"/>
    <row r="61" hidden="1" outlineLevel="1" x14ac:dyDescent="0.15"/>
    <row r="62" hidden="1" outlineLevel="1" x14ac:dyDescent="0.15"/>
    <row r="63" hidden="1" outlineLevel="1" x14ac:dyDescent="0.15"/>
    <row r="64" hidden="1" outlineLevel="1" x14ac:dyDescent="0.15"/>
    <row r="65" hidden="1" outlineLevel="1" x14ac:dyDescent="0.15"/>
    <row r="66" hidden="1" outlineLevel="1" x14ac:dyDescent="0.15"/>
    <row r="67" hidden="1" outlineLevel="1" x14ac:dyDescent="0.15"/>
    <row r="68" hidden="1" outlineLevel="1" x14ac:dyDescent="0.15"/>
    <row r="69" hidden="1" outlineLevel="1" x14ac:dyDescent="0.15"/>
    <row r="70" hidden="1" outlineLevel="1" x14ac:dyDescent="0.15"/>
    <row r="71" hidden="1" outlineLevel="1" x14ac:dyDescent="0.15"/>
    <row r="72" hidden="1" outlineLevel="1" x14ac:dyDescent="0.15"/>
    <row r="73" hidden="1" outlineLevel="1" x14ac:dyDescent="0.15"/>
    <row r="74" hidden="1" outlineLevel="1" x14ac:dyDescent="0.15"/>
    <row r="75" collapsed="1" x14ac:dyDescent="0.15"/>
    <row r="76" hidden="1" outlineLevel="1" x14ac:dyDescent="0.15"/>
    <row r="77" hidden="1" outlineLevel="1" x14ac:dyDescent="0.15"/>
    <row r="78" hidden="1" outlineLevel="1" x14ac:dyDescent="0.15"/>
    <row r="79" hidden="1" outlineLevel="1" x14ac:dyDescent="0.15"/>
    <row r="80" hidden="1" outlineLevel="1" x14ac:dyDescent="0.15"/>
    <row r="81" hidden="1" outlineLevel="1" x14ac:dyDescent="0.15"/>
    <row r="82" hidden="1" outlineLevel="1" x14ac:dyDescent="0.15"/>
    <row r="83" hidden="1" outlineLevel="1" x14ac:dyDescent="0.15"/>
    <row r="84" hidden="1" outlineLevel="1" x14ac:dyDescent="0.15"/>
    <row r="85" hidden="1" outlineLevel="1" x14ac:dyDescent="0.15"/>
    <row r="86" hidden="1" outlineLevel="1" x14ac:dyDescent="0.15"/>
    <row r="87" hidden="1" outlineLevel="1" x14ac:dyDescent="0.15"/>
    <row r="88" hidden="1" outlineLevel="1" x14ac:dyDescent="0.15"/>
    <row r="89" hidden="1" outlineLevel="1" x14ac:dyDescent="0.15"/>
    <row r="90" hidden="1" outlineLevel="1" x14ac:dyDescent="0.15"/>
    <row r="91" hidden="1" outlineLevel="1" x14ac:dyDescent="0.15"/>
    <row r="92" hidden="1" outlineLevel="1" x14ac:dyDescent="0.15"/>
    <row r="93" hidden="1" outlineLevel="1" x14ac:dyDescent="0.15"/>
    <row r="94" hidden="1" outlineLevel="1" x14ac:dyDescent="0.15"/>
    <row r="95" hidden="1" outlineLevel="1" x14ac:dyDescent="0.15"/>
    <row r="96" hidden="1" outlineLevel="1" x14ac:dyDescent="0.15"/>
    <row r="97" hidden="1" outlineLevel="1" x14ac:dyDescent="0.15"/>
    <row r="98" hidden="1" outlineLevel="1" x14ac:dyDescent="0.15"/>
    <row r="99" hidden="1" outlineLevel="1" x14ac:dyDescent="0.15"/>
    <row r="100" hidden="1" outlineLevel="1" x14ac:dyDescent="0.15"/>
    <row r="101" hidden="1" outlineLevel="1" x14ac:dyDescent="0.15"/>
    <row r="102" hidden="1" outlineLevel="1" x14ac:dyDescent="0.15"/>
    <row r="103" hidden="1" outlineLevel="1" x14ac:dyDescent="0.15"/>
    <row r="104" hidden="1" outlineLevel="1" x14ac:dyDescent="0.15"/>
    <row r="105" hidden="1" outlineLevel="1" x14ac:dyDescent="0.15"/>
    <row r="106" collapsed="1" x14ac:dyDescent="0.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6CEB-12BD-2247-9EF7-0B2EE4D1AF50}">
  <dimension ref="A1:M701"/>
  <sheetViews>
    <sheetView zoomScaleNormal="100" workbookViewId="0">
      <pane ySplit="2" topLeftCell="A678" activePane="bottomLeft" state="frozen"/>
      <selection pane="bottomLeft" activeCell="G686" sqref="G686"/>
    </sheetView>
  </sheetViews>
  <sheetFormatPr baseColWidth="10" defaultRowHeight="13" outlineLevelRow="1" outlineLevelCol="1" x14ac:dyDescent="0.15"/>
  <cols>
    <col min="2" max="2" width="24.1640625" customWidth="1"/>
    <col min="6" max="6" width="10.83203125" style="7" customWidth="1" outlineLevel="1"/>
    <col min="7" max="7" width="14.1640625" customWidth="1" outlineLevel="1"/>
    <col min="8" max="8" width="10.83203125" customWidth="1" outlineLevel="1" collapsed="1"/>
    <col min="9" max="10" width="10.83203125" customWidth="1" outlineLevel="1"/>
    <col min="11" max="11" width="15" style="7" customWidth="1"/>
    <col min="13" max="13" width="25.1640625" customWidth="1"/>
  </cols>
  <sheetData>
    <row r="1" spans="1:13" x14ac:dyDescent="0.15">
      <c r="A1" s="2">
        <v>1</v>
      </c>
      <c r="B1" s="2">
        <v>2</v>
      </c>
      <c r="C1" s="2">
        <v>3</v>
      </c>
      <c r="D1" s="2">
        <v>4</v>
      </c>
      <c r="E1" s="2"/>
      <c r="F1" s="2">
        <v>5</v>
      </c>
      <c r="G1" s="2">
        <v>6</v>
      </c>
    </row>
    <row r="2" spans="1:13" x14ac:dyDescent="0.15">
      <c r="A2" s="2"/>
      <c r="B2" s="2"/>
      <c r="C2" s="2"/>
      <c r="D2" t="s">
        <v>52</v>
      </c>
      <c r="E2" t="s">
        <v>53</v>
      </c>
      <c r="F2" s="7" t="s">
        <v>54</v>
      </c>
      <c r="G2" s="2"/>
    </row>
    <row r="3" spans="1:13" x14ac:dyDescent="0.15">
      <c r="A3" t="s">
        <v>210</v>
      </c>
      <c r="I3" s="7"/>
      <c r="J3" s="80">
        <f>5*700*30/K4</f>
        <v>0.35</v>
      </c>
      <c r="K3" s="16" t="s">
        <v>938</v>
      </c>
      <c r="L3" s="2"/>
    </row>
    <row r="4" spans="1:13" ht="14" x14ac:dyDescent="0.15">
      <c r="B4" t="s">
        <v>186</v>
      </c>
      <c r="C4">
        <v>270</v>
      </c>
      <c r="D4">
        <v>120</v>
      </c>
      <c r="F4" s="7">
        <f>C4*1.2/1000*D4</f>
        <v>38.880000000000003</v>
      </c>
      <c r="G4" t="s">
        <v>57</v>
      </c>
      <c r="I4" t="s">
        <v>213</v>
      </c>
      <c r="J4" s="66">
        <v>0.35</v>
      </c>
      <c r="K4" s="7">
        <v>300000</v>
      </c>
      <c r="L4" s="117" t="s">
        <v>261</v>
      </c>
      <c r="M4" s="160" t="s">
        <v>730</v>
      </c>
    </row>
    <row r="5" spans="1:13" ht="14" x14ac:dyDescent="0.15">
      <c r="B5" t="s">
        <v>187</v>
      </c>
      <c r="C5">
        <v>280</v>
      </c>
      <c r="D5">
        <v>50</v>
      </c>
      <c r="F5" s="7">
        <f>C5*1/1000*D5</f>
        <v>14.000000000000002</v>
      </c>
      <c r="I5" t="s">
        <v>220</v>
      </c>
      <c r="J5" s="45">
        <f>K23/K4</f>
        <v>0.255</v>
      </c>
      <c r="L5" s="117" t="s">
        <v>721</v>
      </c>
      <c r="M5" s="160" t="s">
        <v>256</v>
      </c>
    </row>
    <row r="6" spans="1:13" ht="14" x14ac:dyDescent="0.15">
      <c r="B6" t="s">
        <v>192</v>
      </c>
      <c r="C6">
        <v>250</v>
      </c>
      <c r="D6">
        <v>1</v>
      </c>
      <c r="F6" s="7">
        <f>CEILING(C6*D6/30,1)</f>
        <v>9</v>
      </c>
      <c r="I6" t="s">
        <v>214</v>
      </c>
      <c r="J6" s="45">
        <v>0.5</v>
      </c>
      <c r="L6" s="117" t="s">
        <v>415</v>
      </c>
      <c r="M6" s="160" t="s">
        <v>730</v>
      </c>
    </row>
    <row r="7" spans="1:13" ht="14" x14ac:dyDescent="0.15">
      <c r="B7" t="s">
        <v>191</v>
      </c>
      <c r="C7">
        <v>1670</v>
      </c>
      <c r="D7">
        <v>30</v>
      </c>
      <c r="F7" s="7">
        <f>C7/17000*D7</f>
        <v>2.947058823529412</v>
      </c>
      <c r="G7" t="s">
        <v>189</v>
      </c>
      <c r="L7" s="117" t="s">
        <v>722</v>
      </c>
      <c r="M7" s="160" t="s">
        <v>256</v>
      </c>
    </row>
    <row r="8" spans="1:13" ht="14" x14ac:dyDescent="0.15">
      <c r="B8" t="s">
        <v>163</v>
      </c>
      <c r="F8" s="7">
        <v>7</v>
      </c>
      <c r="I8" t="s">
        <v>259</v>
      </c>
      <c r="J8" s="45">
        <v>0.4</v>
      </c>
      <c r="K8" s="7">
        <v>250000</v>
      </c>
      <c r="L8" s="117" t="s">
        <v>265</v>
      </c>
      <c r="M8" s="160" t="s">
        <v>67</v>
      </c>
    </row>
    <row r="9" spans="1:13" ht="14" x14ac:dyDescent="0.15">
      <c r="B9" t="s">
        <v>190</v>
      </c>
      <c r="C9">
        <v>65</v>
      </c>
      <c r="D9">
        <v>50</v>
      </c>
      <c r="F9" s="7">
        <f>C9*1.2/1000*D9</f>
        <v>3.9</v>
      </c>
      <c r="I9" t="s">
        <v>260</v>
      </c>
      <c r="J9" s="45">
        <v>0.35</v>
      </c>
      <c r="L9" s="117" t="s">
        <v>267</v>
      </c>
      <c r="M9" s="160" t="s">
        <v>67</v>
      </c>
    </row>
    <row r="10" spans="1:13" ht="14" x14ac:dyDescent="0.15">
      <c r="B10" t="s">
        <v>202</v>
      </c>
      <c r="F10" s="7">
        <v>0.5</v>
      </c>
      <c r="I10" t="s">
        <v>635</v>
      </c>
      <c r="J10" s="45">
        <v>0.35</v>
      </c>
      <c r="L10" s="117" t="s">
        <v>303</v>
      </c>
      <c r="M10" s="160" t="s">
        <v>67</v>
      </c>
    </row>
    <row r="11" spans="1:13" ht="14" x14ac:dyDescent="0.15">
      <c r="B11" t="s">
        <v>211</v>
      </c>
      <c r="F11" s="7">
        <v>0.25</v>
      </c>
      <c r="L11" s="117" t="s">
        <v>693</v>
      </c>
      <c r="M11" s="160" t="s">
        <v>68</v>
      </c>
    </row>
    <row r="12" spans="1:13" ht="14" x14ac:dyDescent="0.15">
      <c r="B12" t="s">
        <v>212</v>
      </c>
      <c r="F12" s="46">
        <v>0.5</v>
      </c>
      <c r="I12" t="s">
        <v>289</v>
      </c>
      <c r="J12" s="45">
        <v>0.45</v>
      </c>
      <c r="K12" s="7">
        <v>200000</v>
      </c>
      <c r="L12" s="117" t="s">
        <v>266</v>
      </c>
      <c r="M12" s="160" t="s">
        <v>68</v>
      </c>
    </row>
    <row r="13" spans="1:13" ht="14" x14ac:dyDescent="0.15">
      <c r="F13" s="44">
        <f>SUM(F4:F12)</f>
        <v>76.977058823529418</v>
      </c>
      <c r="I13" t="s">
        <v>290</v>
      </c>
      <c r="J13" s="45">
        <v>0.45</v>
      </c>
      <c r="L13" s="117" t="s">
        <v>315</v>
      </c>
      <c r="M13" s="160" t="s">
        <v>222</v>
      </c>
    </row>
    <row r="14" spans="1:13" ht="14" x14ac:dyDescent="0.15">
      <c r="I14" t="s">
        <v>291</v>
      </c>
      <c r="J14" s="45">
        <v>0.5</v>
      </c>
      <c r="L14" s="117" t="s">
        <v>270</v>
      </c>
      <c r="M14" s="160" t="s">
        <v>731</v>
      </c>
    </row>
    <row r="15" spans="1:13" ht="14" x14ac:dyDescent="0.15">
      <c r="A15" s="54" t="s">
        <v>244</v>
      </c>
      <c r="B15" s="54"/>
      <c r="C15" s="54"/>
      <c r="D15" s="54"/>
      <c r="E15" s="54"/>
      <c r="F15" s="55"/>
      <c r="L15" s="117" t="s">
        <v>264</v>
      </c>
      <c r="M15" s="160" t="s">
        <v>731</v>
      </c>
    </row>
    <row r="16" spans="1:13" ht="14" outlineLevel="1" x14ac:dyDescent="0.15">
      <c r="B16" t="s">
        <v>193</v>
      </c>
      <c r="C16">
        <v>230</v>
      </c>
      <c r="D16">
        <v>1</v>
      </c>
      <c r="F16" s="7">
        <f>C16*D16</f>
        <v>230</v>
      </c>
      <c r="G16" t="s">
        <v>215</v>
      </c>
      <c r="L16" s="117" t="s">
        <v>268</v>
      </c>
      <c r="M16" s="160" t="s">
        <v>269</v>
      </c>
    </row>
    <row r="17" spans="2:13" ht="14" outlineLevel="1" x14ac:dyDescent="0.15">
      <c r="B17" t="s">
        <v>194</v>
      </c>
      <c r="C17">
        <v>90</v>
      </c>
      <c r="D17">
        <v>1</v>
      </c>
      <c r="F17" s="7">
        <f>C17/1*D17</f>
        <v>90</v>
      </c>
      <c r="G17" t="s">
        <v>57</v>
      </c>
      <c r="L17" s="117" t="s">
        <v>383</v>
      </c>
      <c r="M17" s="160" t="s">
        <v>269</v>
      </c>
    </row>
    <row r="18" spans="2:13" outlineLevel="1" x14ac:dyDescent="0.15">
      <c r="B18" t="s">
        <v>195</v>
      </c>
      <c r="C18">
        <v>2700</v>
      </c>
      <c r="D18">
        <v>0.5</v>
      </c>
      <c r="F18" s="7">
        <f>C18/18*D18</f>
        <v>75</v>
      </c>
      <c r="G18" t="s">
        <v>204</v>
      </c>
      <c r="K18" s="16" t="s">
        <v>942</v>
      </c>
    </row>
    <row r="19" spans="2:13" outlineLevel="1" x14ac:dyDescent="0.15">
      <c r="B19" t="s">
        <v>197</v>
      </c>
      <c r="C19">
        <v>234</v>
      </c>
      <c r="D19">
        <v>50</v>
      </c>
      <c r="F19" s="7">
        <f>C19/1000*D19</f>
        <v>11.700000000000001</v>
      </c>
      <c r="G19" t="s">
        <v>216</v>
      </c>
      <c r="J19" t="s">
        <v>939</v>
      </c>
      <c r="K19" s="7">
        <v>2500</v>
      </c>
    </row>
    <row r="20" spans="2:13" outlineLevel="1" x14ac:dyDescent="0.15">
      <c r="B20" t="s">
        <v>198</v>
      </c>
      <c r="C20">
        <v>120</v>
      </c>
      <c r="D20">
        <v>30</v>
      </c>
      <c r="F20" s="7">
        <f>C20/250*D20</f>
        <v>14.399999999999999</v>
      </c>
      <c r="G20" t="s">
        <v>217</v>
      </c>
      <c r="J20" t="s">
        <v>940</v>
      </c>
      <c r="K20" s="7">
        <v>24000</v>
      </c>
    </row>
    <row r="21" spans="2:13" outlineLevel="1" x14ac:dyDescent="0.15">
      <c r="B21" t="s">
        <v>199</v>
      </c>
      <c r="C21">
        <v>139</v>
      </c>
      <c r="D21">
        <v>60</v>
      </c>
      <c r="F21" s="7">
        <f>C21/150*D21</f>
        <v>55.6</v>
      </c>
      <c r="G21" t="s">
        <v>203</v>
      </c>
      <c r="J21" t="s">
        <v>941</v>
      </c>
      <c r="K21" s="7">
        <v>35000</v>
      </c>
    </row>
    <row r="22" spans="2:13" outlineLevel="1" x14ac:dyDescent="0.15">
      <c r="B22" t="s">
        <v>202</v>
      </c>
      <c r="C22">
        <v>430</v>
      </c>
      <c r="D22">
        <v>40</v>
      </c>
      <c r="F22" s="7">
        <f>C22/1000*D22</f>
        <v>17.2</v>
      </c>
      <c r="G22" t="s">
        <v>57</v>
      </c>
      <c r="J22" t="s">
        <v>943</v>
      </c>
      <c r="K22" s="7">
        <v>15000</v>
      </c>
    </row>
    <row r="23" spans="2:13" outlineLevel="1" x14ac:dyDescent="0.15">
      <c r="B23" t="s">
        <v>205</v>
      </c>
      <c r="C23">
        <v>83</v>
      </c>
      <c r="D23">
        <v>200</v>
      </c>
      <c r="F23" s="7">
        <f t="shared" ref="F23" si="0">C23/1000*D23</f>
        <v>16.600000000000001</v>
      </c>
      <c r="G23" t="s">
        <v>57</v>
      </c>
      <c r="K23" s="7">
        <f>SUM(K19:K22)</f>
        <v>76500</v>
      </c>
    </row>
    <row r="24" spans="2:13" outlineLevel="1" x14ac:dyDescent="0.15">
      <c r="B24" t="s">
        <v>168</v>
      </c>
      <c r="C24">
        <v>130</v>
      </c>
      <c r="D24">
        <v>20</v>
      </c>
      <c r="F24" s="7">
        <f>C24/1000*D24</f>
        <v>2.6</v>
      </c>
      <c r="G24" t="s">
        <v>57</v>
      </c>
    </row>
    <row r="25" spans="2:13" outlineLevel="1" x14ac:dyDescent="0.15">
      <c r="B25" t="s">
        <v>201</v>
      </c>
      <c r="C25">
        <v>155</v>
      </c>
      <c r="D25">
        <v>50</v>
      </c>
      <c r="F25" s="7">
        <f t="shared" ref="F25" si="1">C25/1000*D25</f>
        <v>7.75</v>
      </c>
      <c r="G25" t="s">
        <v>57</v>
      </c>
    </row>
    <row r="26" spans="2:13" outlineLevel="1" x14ac:dyDescent="0.15">
      <c r="B26" t="s">
        <v>206</v>
      </c>
      <c r="C26">
        <v>50</v>
      </c>
      <c r="D26">
        <v>1</v>
      </c>
      <c r="F26" s="7">
        <f>C26/2*D26</f>
        <v>25</v>
      </c>
      <c r="G26" t="s">
        <v>218</v>
      </c>
    </row>
    <row r="27" spans="2:13" outlineLevel="1" x14ac:dyDescent="0.15">
      <c r="B27" t="s">
        <v>207</v>
      </c>
      <c r="C27">
        <v>50</v>
      </c>
      <c r="D27">
        <v>10</v>
      </c>
      <c r="F27" s="7">
        <f>C27/250*D27</f>
        <v>2</v>
      </c>
      <c r="G27" t="s">
        <v>57</v>
      </c>
    </row>
    <row r="28" spans="2:13" outlineLevel="1" x14ac:dyDescent="0.15">
      <c r="B28" t="s">
        <v>209</v>
      </c>
      <c r="C28">
        <v>112</v>
      </c>
      <c r="D28">
        <v>60</v>
      </c>
      <c r="F28" s="7">
        <f>C28/1000*D28</f>
        <v>6.72</v>
      </c>
      <c r="G28" t="s">
        <v>57</v>
      </c>
    </row>
    <row r="29" spans="2:13" outlineLevel="1" x14ac:dyDescent="0.15">
      <c r="B29" t="s">
        <v>208</v>
      </c>
      <c r="C29">
        <v>50</v>
      </c>
      <c r="D29">
        <v>3</v>
      </c>
      <c r="F29" s="7">
        <f>C29/1*D29</f>
        <v>150</v>
      </c>
      <c r="G29" t="s">
        <v>57</v>
      </c>
    </row>
    <row r="30" spans="2:13" outlineLevel="1" x14ac:dyDescent="0.15">
      <c r="B30" t="s">
        <v>196</v>
      </c>
      <c r="F30" s="46">
        <v>5</v>
      </c>
      <c r="G30" t="s">
        <v>219</v>
      </c>
    </row>
    <row r="31" spans="2:13" outlineLevel="1" x14ac:dyDescent="0.15">
      <c r="F31" s="7">
        <f>SUM(F16:F30)</f>
        <v>709.57</v>
      </c>
    </row>
    <row r="32" spans="2:13" outlineLevel="1" x14ac:dyDescent="0.15">
      <c r="F32" s="47">
        <v>45</v>
      </c>
      <c r="G32" t="s">
        <v>200</v>
      </c>
    </row>
    <row r="33" spans="1:8" x14ac:dyDescent="0.15">
      <c r="B33" t="s">
        <v>223</v>
      </c>
      <c r="F33" s="44">
        <f>F31/F32</f>
        <v>15.768222222222223</v>
      </c>
    </row>
    <row r="35" spans="1:8" x14ac:dyDescent="0.15">
      <c r="A35" s="54" t="s">
        <v>245</v>
      </c>
      <c r="B35" s="54"/>
      <c r="C35" s="54"/>
      <c r="D35" s="54"/>
      <c r="E35" s="54"/>
      <c r="F35" s="55"/>
    </row>
    <row r="36" spans="1:8" outlineLevel="1" x14ac:dyDescent="0.15">
      <c r="B36" t="s">
        <v>246</v>
      </c>
      <c r="C36">
        <v>325</v>
      </c>
      <c r="D36">
        <v>1</v>
      </c>
      <c r="F36" s="7">
        <f>C36/1*D36</f>
        <v>325</v>
      </c>
      <c r="G36" t="s">
        <v>216</v>
      </c>
    </row>
    <row r="37" spans="1:8" outlineLevel="1" x14ac:dyDescent="0.15">
      <c r="B37" t="s">
        <v>247</v>
      </c>
      <c r="C37">
        <v>90</v>
      </c>
      <c r="D37">
        <v>0.5</v>
      </c>
      <c r="F37" s="7">
        <f>C37/1*D37</f>
        <v>45</v>
      </c>
      <c r="G37" t="s">
        <v>57</v>
      </c>
    </row>
    <row r="38" spans="1:8" outlineLevel="1" x14ac:dyDescent="0.15">
      <c r="B38" t="s">
        <v>202</v>
      </c>
      <c r="C38">
        <v>430</v>
      </c>
      <c r="D38">
        <v>40</v>
      </c>
      <c r="F38" s="7">
        <f>C38/1000*D38</f>
        <v>17.2</v>
      </c>
      <c r="G38" t="s">
        <v>57</v>
      </c>
    </row>
    <row r="39" spans="1:8" outlineLevel="1" x14ac:dyDescent="0.15">
      <c r="B39" t="s">
        <v>248</v>
      </c>
      <c r="C39">
        <v>636</v>
      </c>
      <c r="D39">
        <v>5</v>
      </c>
      <c r="F39" s="7">
        <f>C39/3000*D39</f>
        <v>1.06</v>
      </c>
      <c r="G39" t="s">
        <v>216</v>
      </c>
    </row>
    <row r="40" spans="1:8" outlineLevel="1" x14ac:dyDescent="0.15">
      <c r="B40" t="s">
        <v>336</v>
      </c>
      <c r="C40">
        <v>139</v>
      </c>
      <c r="D40">
        <v>60</v>
      </c>
      <c r="F40" s="7">
        <f>C40/150*D40</f>
        <v>55.6</v>
      </c>
      <c r="G40" t="s">
        <v>203</v>
      </c>
    </row>
    <row r="41" spans="1:8" outlineLevel="1" x14ac:dyDescent="0.15">
      <c r="F41" s="44">
        <f>SUM(F36:F40)</f>
        <v>443.86</v>
      </c>
    </row>
    <row r="42" spans="1:8" outlineLevel="1" x14ac:dyDescent="0.15">
      <c r="F42" s="7">
        <v>45</v>
      </c>
      <c r="G42" t="s">
        <v>200</v>
      </c>
    </row>
    <row r="43" spans="1:8" x14ac:dyDescent="0.15">
      <c r="B43" t="s">
        <v>249</v>
      </c>
      <c r="F43" s="44">
        <f>F41/F42</f>
        <v>9.8635555555555552</v>
      </c>
    </row>
    <row r="44" spans="1:8" x14ac:dyDescent="0.15">
      <c r="B44" t="s">
        <v>634</v>
      </c>
      <c r="F44" s="44">
        <f>F43/F42</f>
        <v>0.21919012345679012</v>
      </c>
      <c r="H44" s="17"/>
    </row>
    <row r="46" spans="1:8" x14ac:dyDescent="0.15">
      <c r="A46" s="98" t="s">
        <v>633</v>
      </c>
      <c r="B46" s="98"/>
      <c r="C46" s="99" t="s">
        <v>330</v>
      </c>
      <c r="D46" s="99" t="s">
        <v>331</v>
      </c>
      <c r="E46" s="99"/>
      <c r="F46" s="94">
        <v>8</v>
      </c>
      <c r="G46" t="s">
        <v>332</v>
      </c>
    </row>
    <row r="47" spans="1:8" x14ac:dyDescent="0.15">
      <c r="B47" t="s">
        <v>192</v>
      </c>
      <c r="C47">
        <v>250</v>
      </c>
      <c r="D47" s="93">
        <v>1</v>
      </c>
      <c r="E47" s="93"/>
      <c r="F47" s="7">
        <f>CEILING(C47*D47/30/$F$46,1)</f>
        <v>2</v>
      </c>
    </row>
    <row r="48" spans="1:8" x14ac:dyDescent="0.15">
      <c r="B48" t="s">
        <v>335</v>
      </c>
      <c r="D48" s="93"/>
      <c r="E48" s="93"/>
    </row>
    <row r="49" spans="1:7" x14ac:dyDescent="0.15">
      <c r="B49" t="s">
        <v>190</v>
      </c>
      <c r="C49">
        <v>65</v>
      </c>
      <c r="D49" s="91">
        <f>55/$F$46</f>
        <v>6.875</v>
      </c>
      <c r="E49" s="91"/>
      <c r="F49" s="7">
        <f>C49*1/1000*D49</f>
        <v>0.44687500000000002</v>
      </c>
      <c r="G49" t="s">
        <v>221</v>
      </c>
    </row>
    <row r="50" spans="1:7" x14ac:dyDescent="0.15">
      <c r="B50" t="s">
        <v>209</v>
      </c>
      <c r="C50">
        <v>112</v>
      </c>
      <c r="D50" s="91">
        <f>55/$F$46</f>
        <v>6.875</v>
      </c>
      <c r="E50" s="91"/>
      <c r="F50" s="7">
        <f>C50*1/1000*D50</f>
        <v>0.77</v>
      </c>
      <c r="G50" t="s">
        <v>221</v>
      </c>
    </row>
    <row r="51" spans="1:7" x14ac:dyDescent="0.15">
      <c r="B51" t="s">
        <v>188</v>
      </c>
      <c r="C51">
        <v>1670</v>
      </c>
      <c r="D51" s="92">
        <v>20</v>
      </c>
      <c r="E51" s="92"/>
      <c r="F51" s="7">
        <f>C51/17000*D51</f>
        <v>1.9647058823529413</v>
      </c>
    </row>
    <row r="52" spans="1:7" x14ac:dyDescent="0.15">
      <c r="D52" s="95" t="s">
        <v>641</v>
      </c>
      <c r="E52" s="95"/>
      <c r="F52" s="7">
        <f>SUM(F47:F51)</f>
        <v>5.1815808823529412</v>
      </c>
    </row>
    <row r="55" spans="1:7" x14ac:dyDescent="0.15">
      <c r="A55" s="98" t="s">
        <v>632</v>
      </c>
      <c r="B55" s="98"/>
      <c r="C55" s="99" t="s">
        <v>330</v>
      </c>
      <c r="D55" s="99" t="s">
        <v>331</v>
      </c>
      <c r="E55" s="99"/>
      <c r="F55" s="94">
        <v>4</v>
      </c>
      <c r="G55" t="s">
        <v>332</v>
      </c>
    </row>
    <row r="56" spans="1:7" x14ac:dyDescent="0.15">
      <c r="B56" t="s">
        <v>192</v>
      </c>
      <c r="C56">
        <v>250</v>
      </c>
      <c r="D56" s="93">
        <v>1</v>
      </c>
      <c r="E56" s="93"/>
      <c r="F56" s="7">
        <f>CEILING(C56*D56/30/$F$55,1)</f>
        <v>3</v>
      </c>
    </row>
    <row r="57" spans="1:7" x14ac:dyDescent="0.15">
      <c r="B57" t="s">
        <v>335</v>
      </c>
      <c r="D57" s="93"/>
      <c r="E57" s="93"/>
    </row>
    <row r="58" spans="1:7" x14ac:dyDescent="0.15">
      <c r="B58" t="s">
        <v>190</v>
      </c>
      <c r="C58">
        <v>65</v>
      </c>
      <c r="D58" s="91">
        <f>55/$F$55</f>
        <v>13.75</v>
      </c>
      <c r="E58" s="91"/>
      <c r="F58" s="7">
        <f>C58*1/1000*D58</f>
        <v>0.89375000000000004</v>
      </c>
      <c r="G58" t="s">
        <v>221</v>
      </c>
    </row>
    <row r="59" spans="1:7" x14ac:dyDescent="0.15">
      <c r="B59" t="s">
        <v>209</v>
      </c>
      <c r="C59">
        <v>112</v>
      </c>
      <c r="D59" s="91">
        <f>55/$F$55</f>
        <v>13.75</v>
      </c>
      <c r="E59" s="91"/>
      <c r="F59" s="7">
        <f>C59*1/1000*D59</f>
        <v>1.54</v>
      </c>
      <c r="G59" t="s">
        <v>221</v>
      </c>
    </row>
    <row r="60" spans="1:7" x14ac:dyDescent="0.15">
      <c r="B60" t="s">
        <v>188</v>
      </c>
      <c r="C60">
        <v>1670</v>
      </c>
      <c r="D60" s="92">
        <v>20</v>
      </c>
      <c r="E60" s="92"/>
      <c r="F60" s="7">
        <f>C60/17000*D60</f>
        <v>1.9647058823529413</v>
      </c>
    </row>
    <row r="61" spans="1:7" x14ac:dyDescent="0.15">
      <c r="D61" s="95" t="s">
        <v>632</v>
      </c>
      <c r="E61" s="95"/>
      <c r="F61" s="7">
        <f>SUM(F56:F60)</f>
        <v>7.3984558823529412</v>
      </c>
    </row>
    <row r="63" spans="1:7" x14ac:dyDescent="0.15">
      <c r="A63" s="98" t="s">
        <v>7</v>
      </c>
      <c r="B63" s="98"/>
      <c r="C63" s="99"/>
      <c r="D63" s="99"/>
      <c r="E63" s="99"/>
      <c r="F63" s="94"/>
    </row>
    <row r="64" spans="1:7" x14ac:dyDescent="0.15">
      <c r="B64" t="s">
        <v>163</v>
      </c>
      <c r="F64" s="7">
        <v>7</v>
      </c>
    </row>
    <row r="65" spans="1:11" x14ac:dyDescent="0.15">
      <c r="B65" t="s">
        <v>192</v>
      </c>
      <c r="F65" s="7">
        <v>8</v>
      </c>
    </row>
    <row r="66" spans="1:11" x14ac:dyDescent="0.15">
      <c r="B66" t="s">
        <v>202</v>
      </c>
      <c r="F66" s="7">
        <v>0.1</v>
      </c>
    </row>
    <row r="67" spans="1:11" x14ac:dyDescent="0.15">
      <c r="B67" t="s">
        <v>188</v>
      </c>
      <c r="C67">
        <v>1670</v>
      </c>
      <c r="D67" s="2">
        <v>5</v>
      </c>
      <c r="E67" s="2"/>
      <c r="F67" s="7">
        <f>C67/17000*D67</f>
        <v>0.49117647058823533</v>
      </c>
    </row>
    <row r="68" spans="1:11" x14ac:dyDescent="0.15">
      <c r="B68" t="s">
        <v>228</v>
      </c>
      <c r="C68">
        <v>130</v>
      </c>
      <c r="D68" s="2">
        <v>5</v>
      </c>
      <c r="E68" s="2"/>
      <c r="F68" s="7">
        <f>C68/1000*D68</f>
        <v>0.65</v>
      </c>
    </row>
    <row r="69" spans="1:11" x14ac:dyDescent="0.15">
      <c r="B69" t="s">
        <v>229</v>
      </c>
      <c r="C69">
        <v>120</v>
      </c>
      <c r="D69" s="2">
        <v>5</v>
      </c>
      <c r="E69" s="2"/>
      <c r="F69" s="7">
        <f>C69/1000*D69</f>
        <v>0.6</v>
      </c>
    </row>
    <row r="70" spans="1:11" x14ac:dyDescent="0.15">
      <c r="B70" t="s">
        <v>205</v>
      </c>
      <c r="C70">
        <v>83</v>
      </c>
      <c r="D70" s="2">
        <v>5</v>
      </c>
      <c r="E70" s="2"/>
      <c r="F70" s="7">
        <f t="shared" ref="F70" si="2">C70/1000*D70</f>
        <v>0.41500000000000004</v>
      </c>
    </row>
    <row r="71" spans="1:11" x14ac:dyDescent="0.15">
      <c r="B71" t="s">
        <v>230</v>
      </c>
      <c r="D71" s="2">
        <v>5</v>
      </c>
      <c r="E71" s="2"/>
      <c r="F71" s="7">
        <f>_xlfn.XLOOKUP(B71,'SUPPLY-UR'!C:C,CUM_URG)*D71</f>
        <v>1.9333333333333333</v>
      </c>
    </row>
    <row r="72" spans="1:11" x14ac:dyDescent="0.15">
      <c r="B72" t="s">
        <v>195</v>
      </c>
      <c r="C72">
        <v>2700</v>
      </c>
      <c r="D72">
        <f>5/1000</f>
        <v>5.0000000000000001E-3</v>
      </c>
      <c r="F72" s="7">
        <f>C72/18*D72</f>
        <v>0.75</v>
      </c>
    </row>
    <row r="73" spans="1:11" x14ac:dyDescent="0.15">
      <c r="B73" t="s">
        <v>227</v>
      </c>
      <c r="F73" s="44">
        <f>SUM(F64:F72)</f>
        <v>19.939509803921567</v>
      </c>
    </row>
    <row r="76" spans="1:11" s="2" customFormat="1" x14ac:dyDescent="0.15">
      <c r="A76" t="s">
        <v>231</v>
      </c>
      <c r="F76" s="7"/>
      <c r="K76" s="16"/>
    </row>
    <row r="77" spans="1:11" x14ac:dyDescent="0.15">
      <c r="B77" t="s">
        <v>10</v>
      </c>
      <c r="D77" s="2">
        <v>2</v>
      </c>
      <c r="E77" s="2"/>
      <c r="F77" s="7">
        <f>_xlfn.XLOOKUP(B77,'SUPPLY-UR'!C:C,CUM_URG)*D77</f>
        <v>19.607843137254903</v>
      </c>
    </row>
    <row r="78" spans="1:11" x14ac:dyDescent="0.15">
      <c r="B78" t="s">
        <v>192</v>
      </c>
      <c r="C78">
        <v>250</v>
      </c>
      <c r="D78" s="2">
        <v>1</v>
      </c>
      <c r="E78" s="2"/>
      <c r="F78" s="7">
        <f>CEILING(C78*D78/30/6,1)</f>
        <v>2</v>
      </c>
    </row>
    <row r="79" spans="1:11" x14ac:dyDescent="0.15">
      <c r="B79" t="s">
        <v>190</v>
      </c>
      <c r="C79">
        <v>65</v>
      </c>
      <c r="D79" s="48">
        <f>55/6</f>
        <v>9.1666666666666661</v>
      </c>
      <c r="E79" s="48"/>
      <c r="F79" s="7">
        <f>C79*1.2/1000*D79</f>
        <v>0.71499999999999997</v>
      </c>
      <c r="G79" t="s">
        <v>221</v>
      </c>
    </row>
    <row r="80" spans="1:11" x14ac:dyDescent="0.15">
      <c r="B80" t="s">
        <v>209</v>
      </c>
      <c r="C80">
        <v>112</v>
      </c>
      <c r="D80" s="48">
        <f>55/6</f>
        <v>9.1666666666666661</v>
      </c>
      <c r="E80" s="48"/>
      <c r="F80" s="7">
        <f>C80*1.2/1000*D80</f>
        <v>1.2320000000000002</v>
      </c>
      <c r="G80" t="s">
        <v>221</v>
      </c>
    </row>
    <row r="81" spans="1:7" x14ac:dyDescent="0.15">
      <c r="B81" t="s">
        <v>188</v>
      </c>
      <c r="C81">
        <v>1670</v>
      </c>
      <c r="D81" s="2">
        <v>15</v>
      </c>
      <c r="E81" s="2"/>
      <c r="F81" s="7">
        <f>C81/17000*D81</f>
        <v>1.473529411764706</v>
      </c>
    </row>
    <row r="82" spans="1:7" x14ac:dyDescent="0.15">
      <c r="A82" t="s">
        <v>231</v>
      </c>
      <c r="D82" s="50" t="s">
        <v>233</v>
      </c>
      <c r="E82" s="50"/>
      <c r="F82" s="51">
        <f>SUM(F77:F81)</f>
        <v>25.028372549019608</v>
      </c>
    </row>
    <row r="84" spans="1:7" x14ac:dyDescent="0.15">
      <c r="A84" t="s">
        <v>232</v>
      </c>
    </row>
    <row r="85" spans="1:7" x14ac:dyDescent="0.15">
      <c r="B85" t="s">
        <v>73</v>
      </c>
      <c r="D85" s="2">
        <v>2</v>
      </c>
      <c r="E85" s="2"/>
      <c r="F85" s="7">
        <f>_xlfn.XLOOKUP(B85,'SUPPLY-UR'!C:C,CUM_URG)*D85</f>
        <v>27.368421052631579</v>
      </c>
    </row>
    <row r="86" spans="1:7" x14ac:dyDescent="0.15">
      <c r="B86" t="s">
        <v>192</v>
      </c>
      <c r="C86">
        <v>250</v>
      </c>
      <c r="D86" s="2">
        <v>1</v>
      </c>
      <c r="E86" s="2"/>
      <c r="F86" s="7">
        <f>CEILING(C86*D86/30/6,1)</f>
        <v>2</v>
      </c>
    </row>
    <row r="87" spans="1:7" x14ac:dyDescent="0.15">
      <c r="B87" t="s">
        <v>190</v>
      </c>
      <c r="C87">
        <v>65</v>
      </c>
      <c r="D87" s="48">
        <f>55/6</f>
        <v>9.1666666666666661</v>
      </c>
      <c r="E87" s="48"/>
      <c r="F87" s="7">
        <f>C87*1.2/1000*D87</f>
        <v>0.71499999999999997</v>
      </c>
      <c r="G87" t="s">
        <v>221</v>
      </c>
    </row>
    <row r="88" spans="1:7" x14ac:dyDescent="0.15">
      <c r="B88" t="s">
        <v>209</v>
      </c>
      <c r="C88">
        <v>112</v>
      </c>
      <c r="D88" s="48">
        <f>55/6</f>
        <v>9.1666666666666661</v>
      </c>
      <c r="E88" s="48"/>
      <c r="F88" s="7">
        <f>C88*1.2/1000*D88</f>
        <v>1.2320000000000002</v>
      </c>
      <c r="G88" t="s">
        <v>221</v>
      </c>
    </row>
    <row r="89" spans="1:7" x14ac:dyDescent="0.15">
      <c r="B89" t="s">
        <v>188</v>
      </c>
      <c r="C89">
        <v>1670</v>
      </c>
      <c r="D89" s="2">
        <v>15</v>
      </c>
      <c r="E89" s="2"/>
      <c r="F89" s="7">
        <f>C89/17000*D89</f>
        <v>1.473529411764706</v>
      </c>
    </row>
    <row r="90" spans="1:7" x14ac:dyDescent="0.15">
      <c r="A90" t="s">
        <v>232</v>
      </c>
      <c r="D90" s="50" t="s">
        <v>179</v>
      </c>
      <c r="E90" s="50"/>
      <c r="F90" s="51">
        <f>SUM(F85:F89)</f>
        <v>32.788950464396287</v>
      </c>
    </row>
    <row r="93" spans="1:7" x14ac:dyDescent="0.15">
      <c r="A93" t="s">
        <v>225</v>
      </c>
      <c r="F93" s="147">
        <f>F104</f>
        <v>183</v>
      </c>
    </row>
    <row r="94" spans="1:7" x14ac:dyDescent="0.15">
      <c r="B94" t="s">
        <v>222</v>
      </c>
      <c r="C94">
        <v>270</v>
      </c>
      <c r="D94">
        <v>80</v>
      </c>
      <c r="F94" s="7">
        <f>C94*1.2/1000*D94</f>
        <v>25.92</v>
      </c>
    </row>
    <row r="95" spans="1:7" x14ac:dyDescent="0.15">
      <c r="B95" t="s">
        <v>227</v>
      </c>
      <c r="F95" s="7">
        <f>_xlfn.XLOOKUP(B95,$B$73,$F$73)</f>
        <v>19.939509803921567</v>
      </c>
    </row>
    <row r="96" spans="1:7" x14ac:dyDescent="0.15">
      <c r="B96" t="s">
        <v>223</v>
      </c>
      <c r="F96" s="7">
        <f>_xlfn.XLOOKUP(B96,$B$33,$F$33)</f>
        <v>15.768222222222223</v>
      </c>
    </row>
    <row r="97" spans="1:7" x14ac:dyDescent="0.15">
      <c r="B97" t="s">
        <v>224</v>
      </c>
      <c r="F97" s="7">
        <v>0.1</v>
      </c>
    </row>
    <row r="98" spans="1:7" x14ac:dyDescent="0.15">
      <c r="F98" s="44">
        <f>SUM(F94:F97)</f>
        <v>61.727732026143791</v>
      </c>
    </row>
    <row r="99" spans="1:7" x14ac:dyDescent="0.15">
      <c r="D99" s="50" t="s">
        <v>233</v>
      </c>
      <c r="E99" s="50"/>
      <c r="F99" s="51">
        <f>_xlfn.XLOOKUP(D99,$D$77:$D$90,$F$77:$F$90)</f>
        <v>25.028372549019608</v>
      </c>
    </row>
    <row r="100" spans="1:7" x14ac:dyDescent="0.15">
      <c r="F100" s="44">
        <f>SUM(F98:F99)</f>
        <v>86.756104575163391</v>
      </c>
    </row>
    <row r="101" spans="1:7" x14ac:dyDescent="0.15">
      <c r="D101" s="45">
        <f>_xlfn.XLOOKUP(G101,$I$4:$I$16,$J$4:$J$16)</f>
        <v>0.35</v>
      </c>
      <c r="E101" s="45"/>
      <c r="F101" s="7">
        <f>D101*F100</f>
        <v>30.364636601307186</v>
      </c>
      <c r="G101" t="s">
        <v>213</v>
      </c>
    </row>
    <row r="102" spans="1:7" x14ac:dyDescent="0.15">
      <c r="D102" s="45">
        <f>_xlfn.XLOOKUP(G102,$I$4:$I$16,$J$4:$J$16)</f>
        <v>0.255</v>
      </c>
      <c r="E102" s="45"/>
      <c r="F102" s="7">
        <f>D102*F100</f>
        <v>22.122806666666666</v>
      </c>
      <c r="G102" t="s">
        <v>220</v>
      </c>
    </row>
    <row r="103" spans="1:7" x14ac:dyDescent="0.15">
      <c r="D103" s="45">
        <f>_xlfn.XLOOKUP(G103,$I$4:$I$16,$J$4:$J$16)</f>
        <v>0.5</v>
      </c>
      <c r="E103" s="45"/>
      <c r="F103" s="7">
        <f>D103*F100</f>
        <v>43.378052287581696</v>
      </c>
      <c r="G103" t="s">
        <v>214</v>
      </c>
    </row>
    <row r="104" spans="1:7" x14ac:dyDescent="0.15">
      <c r="A104" t="s">
        <v>225</v>
      </c>
      <c r="D104" s="80">
        <f>F104/F100</f>
        <v>2.1093616512190589</v>
      </c>
      <c r="E104" s="80"/>
      <c r="F104" s="44">
        <f>CEILING(SUM(F100:F103),1)</f>
        <v>183</v>
      </c>
    </row>
    <row r="106" spans="1:7" x14ac:dyDescent="0.15">
      <c r="A106" t="s">
        <v>226</v>
      </c>
      <c r="F106" s="147">
        <f>F117</f>
        <v>199</v>
      </c>
    </row>
    <row r="107" spans="1:7" x14ac:dyDescent="0.15">
      <c r="B107" t="s">
        <v>222</v>
      </c>
      <c r="C107">
        <v>270</v>
      </c>
      <c r="D107">
        <v>80</v>
      </c>
      <c r="F107" s="7">
        <f>C107*1.2/1000*D107</f>
        <v>25.92</v>
      </c>
    </row>
    <row r="108" spans="1:7" x14ac:dyDescent="0.15">
      <c r="B108" t="s">
        <v>227</v>
      </c>
      <c r="F108" s="7">
        <f>_xlfn.XLOOKUP(B108,$B$73,$F$73)</f>
        <v>19.939509803921567</v>
      </c>
    </row>
    <row r="109" spans="1:7" x14ac:dyDescent="0.15">
      <c r="B109" t="s">
        <v>223</v>
      </c>
      <c r="F109" s="7">
        <f>_xlfn.XLOOKUP(B109,$B$33,$F$33)</f>
        <v>15.768222222222223</v>
      </c>
    </row>
    <row r="110" spans="1:7" x14ac:dyDescent="0.15">
      <c r="B110" t="s">
        <v>224</v>
      </c>
      <c r="F110" s="7">
        <v>0.1</v>
      </c>
    </row>
    <row r="111" spans="1:7" x14ac:dyDescent="0.15">
      <c r="F111" s="44">
        <f>SUM(F107:F110)</f>
        <v>61.727732026143791</v>
      </c>
    </row>
    <row r="112" spans="1:7" x14ac:dyDescent="0.15">
      <c r="D112" s="50" t="s">
        <v>179</v>
      </c>
      <c r="E112" s="50"/>
      <c r="F112" s="51">
        <f>_xlfn.XLOOKUP(D112,$D$77:$D$90,$F$77:$F$90)</f>
        <v>32.788950464396287</v>
      </c>
    </row>
    <row r="113" spans="1:7" x14ac:dyDescent="0.15">
      <c r="F113" s="44">
        <f>SUM(F111:F112)</f>
        <v>94.516682490540077</v>
      </c>
    </row>
    <row r="114" spans="1:7" x14ac:dyDescent="0.15">
      <c r="D114" s="45">
        <f>_xlfn.XLOOKUP(G114,$I$4:$I$16,$J$4:$J$16)</f>
        <v>0.35</v>
      </c>
      <c r="E114" s="45"/>
      <c r="F114" s="7">
        <f>D114*F113</f>
        <v>33.080838871689025</v>
      </c>
      <c r="G114" t="s">
        <v>213</v>
      </c>
    </row>
    <row r="115" spans="1:7" x14ac:dyDescent="0.15">
      <c r="D115" s="45">
        <f>_xlfn.XLOOKUP(G115,$I$4:$I$16,$J$4:$J$16)</f>
        <v>0.255</v>
      </c>
      <c r="E115" s="45"/>
      <c r="F115" s="7">
        <f>D115*F113</f>
        <v>24.101754035087719</v>
      </c>
      <c r="G115" t="s">
        <v>220</v>
      </c>
    </row>
    <row r="116" spans="1:7" x14ac:dyDescent="0.15">
      <c r="D116" s="45">
        <f>_xlfn.XLOOKUP(G116,$I$4:$I$16,$J$4:$J$16)</f>
        <v>0.5</v>
      </c>
      <c r="E116" s="45"/>
      <c r="F116" s="7">
        <f>D116*F113</f>
        <v>47.258341245270039</v>
      </c>
      <c r="G116" t="s">
        <v>214</v>
      </c>
    </row>
    <row r="117" spans="1:7" x14ac:dyDescent="0.15">
      <c r="A117" t="s">
        <v>226</v>
      </c>
      <c r="D117" s="80">
        <f>F117/F113</f>
        <v>2.1054484219747915</v>
      </c>
      <c r="E117" s="80"/>
      <c r="F117" s="44">
        <f>CEILING(SUM(F113:F116),1)</f>
        <v>199</v>
      </c>
    </row>
    <row r="119" spans="1:7" x14ac:dyDescent="0.15">
      <c r="A119" t="s">
        <v>252</v>
      </c>
      <c r="E119" t="s">
        <v>631</v>
      </c>
      <c r="F119" s="147">
        <f>F134</f>
        <v>0</v>
      </c>
    </row>
    <row r="120" spans="1:7" x14ac:dyDescent="0.15">
      <c r="B120" t="s">
        <v>11</v>
      </c>
      <c r="D120">
        <v>30</v>
      </c>
      <c r="E120" s="7">
        <f>IFERROR(_xlfn.XLOOKUP(B120,'SUPPLY-UR'!C:C,CUM_URG),0)</f>
        <v>3.4285714285714284</v>
      </c>
      <c r="F120" s="7">
        <f>E120*D120</f>
        <v>102.85714285714285</v>
      </c>
    </row>
    <row r="121" spans="1:7" x14ac:dyDescent="0.15">
      <c r="B121" t="s">
        <v>137</v>
      </c>
      <c r="D121">
        <v>30</v>
      </c>
      <c r="E121" s="7">
        <f>IFERROR(_xlfn.XLOOKUP(B121,'SUPPLY-UR'!C:C,CUM_URG),0)</f>
        <v>0.8</v>
      </c>
      <c r="F121" s="7">
        <f>E121*D121</f>
        <v>24</v>
      </c>
    </row>
    <row r="122" spans="1:7" x14ac:dyDescent="0.15">
      <c r="B122" t="s">
        <v>634</v>
      </c>
      <c r="D122">
        <v>45</v>
      </c>
      <c r="E122" s="7">
        <f>_xlfn.XLOOKUP(B122,$B$43:$B$44,$F$43:$F$44)</f>
        <v>0.21919012345679012</v>
      </c>
      <c r="F122" s="7">
        <f t="shared" ref="F122:F125" si="3">E122*D122</f>
        <v>9.8635555555555552</v>
      </c>
    </row>
    <row r="123" spans="1:7" x14ac:dyDescent="0.15">
      <c r="B123" t="s">
        <v>73</v>
      </c>
      <c r="D123">
        <v>2</v>
      </c>
      <c r="E123" s="7">
        <f>IFERROR(_xlfn.XLOOKUP(B123,'SUPPLY-UR'!C:C,CUM_URG),0)</f>
        <v>13.684210526315789</v>
      </c>
      <c r="F123" s="7">
        <f t="shared" si="3"/>
        <v>27.368421052631579</v>
      </c>
    </row>
    <row r="124" spans="1:7" x14ac:dyDescent="0.15">
      <c r="E124" s="7">
        <f>IFERROR(_xlfn.XLOOKUP(B124,'SUPPLY-UR'!C:C,CUM_URG),0)</f>
        <v>0</v>
      </c>
      <c r="F124" s="7">
        <f t="shared" si="3"/>
        <v>0</v>
      </c>
    </row>
    <row r="125" spans="1:7" x14ac:dyDescent="0.15">
      <c r="E125" s="7">
        <f>IFERROR(_xlfn.XLOOKUP(B125,'SUPPLY-UR'!C:C,CUM_URG),0)</f>
        <v>0</v>
      </c>
      <c r="F125" s="7">
        <f t="shared" si="3"/>
        <v>0</v>
      </c>
    </row>
    <row r="126" spans="1:7" x14ac:dyDescent="0.15">
      <c r="B126" t="s">
        <v>227</v>
      </c>
      <c r="E126" s="7"/>
      <c r="F126" s="7">
        <f>_xlfn.XLOOKUP(B126,$B$73,$F$73)</f>
        <v>19.939509803921567</v>
      </c>
    </row>
    <row r="127" spans="1:7" x14ac:dyDescent="0.15">
      <c r="F127" s="44">
        <f>SUM(F120:F126)</f>
        <v>184.02862926925155</v>
      </c>
    </row>
    <row r="128" spans="1:7" x14ac:dyDescent="0.15">
      <c r="D128" s="50" t="s">
        <v>179</v>
      </c>
      <c r="E128" s="50"/>
      <c r="F128" s="51">
        <f>_xlfn.XLOOKUP(D128,$D$77:$D$90,$F$77:$F$90)</f>
        <v>32.788950464396287</v>
      </c>
    </row>
    <row r="129" spans="1:7" x14ac:dyDescent="0.15">
      <c r="F129" s="44">
        <f>SUM(F127:F128)</f>
        <v>216.81757973364785</v>
      </c>
    </row>
    <row r="130" spans="1:7" x14ac:dyDescent="0.15">
      <c r="D130" s="45">
        <f>_xlfn.XLOOKUP(G130,$I$4:$I$16,$J$4:$J$16)</f>
        <v>0.35</v>
      </c>
      <c r="E130" s="45"/>
      <c r="F130" s="7">
        <f>D130*F129</f>
        <v>75.886152906776744</v>
      </c>
      <c r="G130" t="s">
        <v>213</v>
      </c>
    </row>
    <row r="131" spans="1:7" x14ac:dyDescent="0.15">
      <c r="D131" s="45">
        <f>_xlfn.XLOOKUP(G131,$I$4:$I$16,$J$4:$J$16)</f>
        <v>0.255</v>
      </c>
      <c r="E131" s="45"/>
      <c r="F131" s="7">
        <f>D131*F129</f>
        <v>55.288482832080199</v>
      </c>
      <c r="G131" t="s">
        <v>220</v>
      </c>
    </row>
    <row r="132" spans="1:7" x14ac:dyDescent="0.15">
      <c r="D132" s="45">
        <f>_xlfn.XLOOKUP(G132,$I$4:$I$16,$J$4:$J$16)</f>
        <v>0.35</v>
      </c>
      <c r="E132" s="45"/>
      <c r="F132" s="7">
        <f>D132*F129</f>
        <v>75.886152906776744</v>
      </c>
      <c r="G132" t="s">
        <v>635</v>
      </c>
    </row>
    <row r="133" spans="1:7" x14ac:dyDescent="0.15">
      <c r="A133" t="s">
        <v>252</v>
      </c>
      <c r="D133" s="80">
        <f>F133/F129</f>
        <v>1.9555609859720227</v>
      </c>
      <c r="E133" s="80"/>
      <c r="F133" s="44">
        <f>CEILING(SUM(F129:F132),1)</f>
        <v>424</v>
      </c>
    </row>
    <row r="135" spans="1:7" x14ac:dyDescent="0.15">
      <c r="A135" t="s">
        <v>236</v>
      </c>
      <c r="F135" s="147">
        <f>F148</f>
        <v>187</v>
      </c>
    </row>
    <row r="136" spans="1:7" x14ac:dyDescent="0.15">
      <c r="B136" t="s">
        <v>234</v>
      </c>
      <c r="C136">
        <v>50</v>
      </c>
      <c r="D136" s="2">
        <v>1</v>
      </c>
      <c r="E136" s="2"/>
      <c r="F136" s="7">
        <f>C136/2*D136</f>
        <v>25</v>
      </c>
    </row>
    <row r="137" spans="1:7" x14ac:dyDescent="0.15">
      <c r="B137" t="s">
        <v>227</v>
      </c>
      <c r="F137" s="7">
        <f>_xlfn.XLOOKUP(B137,$B$73,$F$73)</f>
        <v>19.939509803921567</v>
      </c>
    </row>
    <row r="138" spans="1:7" x14ac:dyDescent="0.15">
      <c r="B138" t="s">
        <v>187</v>
      </c>
      <c r="C138">
        <v>280</v>
      </c>
      <c r="D138" s="2">
        <v>30</v>
      </c>
      <c r="E138" s="2"/>
      <c r="F138" s="7">
        <f>C138*1/1000*D138</f>
        <v>8.4</v>
      </c>
    </row>
    <row r="139" spans="1:7" x14ac:dyDescent="0.15">
      <c r="B139" t="s">
        <v>190</v>
      </c>
      <c r="C139">
        <v>65</v>
      </c>
      <c r="D139" s="48">
        <f>55/6</f>
        <v>9.1666666666666661</v>
      </c>
      <c r="E139" s="48"/>
      <c r="F139" s="7">
        <f>C139*1.2/1000*D139</f>
        <v>0.71499999999999997</v>
      </c>
    </row>
    <row r="140" spans="1:7" x14ac:dyDescent="0.15">
      <c r="B140" t="s">
        <v>192</v>
      </c>
      <c r="F140" s="7">
        <v>8</v>
      </c>
    </row>
    <row r="141" spans="1:7" x14ac:dyDescent="0.15">
      <c r="B141" t="s">
        <v>188</v>
      </c>
      <c r="C141">
        <v>1670</v>
      </c>
      <c r="D141" s="2">
        <v>15</v>
      </c>
      <c r="E141" s="2"/>
      <c r="F141" s="7">
        <f>C141/17000*D141</f>
        <v>1.473529411764706</v>
      </c>
    </row>
    <row r="142" spans="1:7" x14ac:dyDescent="0.15">
      <c r="D142" s="45"/>
      <c r="E142" s="45"/>
      <c r="F142" s="44">
        <f>SUM(F136:F141)</f>
        <v>63.528039215686277</v>
      </c>
    </row>
    <row r="143" spans="1:7" x14ac:dyDescent="0.15">
      <c r="D143" s="50" t="s">
        <v>233</v>
      </c>
      <c r="E143" s="50"/>
      <c r="F143" s="51">
        <f>_xlfn.XLOOKUP(D143,$D$77:$D$90,$F$77:$F$90)</f>
        <v>25.028372549019608</v>
      </c>
    </row>
    <row r="144" spans="1:7" x14ac:dyDescent="0.15">
      <c r="F144" s="44">
        <f>SUM(F142:F143)</f>
        <v>88.556411764705885</v>
      </c>
    </row>
    <row r="145" spans="1:7" x14ac:dyDescent="0.15">
      <c r="D145" s="45">
        <f>_xlfn.XLOOKUP(G145,$I$4:$I$16,$J$4:$J$16)</f>
        <v>0.35</v>
      </c>
      <c r="E145" s="45"/>
      <c r="F145" s="7">
        <f>D145*F144</f>
        <v>30.994744117647059</v>
      </c>
      <c r="G145" t="s">
        <v>213</v>
      </c>
    </row>
    <row r="146" spans="1:7" x14ac:dyDescent="0.15">
      <c r="D146" s="45">
        <f>_xlfn.XLOOKUP(G146,$I$4:$I$16,$J$4:$J$16)</f>
        <v>0.255</v>
      </c>
      <c r="E146" s="45"/>
      <c r="F146" s="7">
        <f>D146*F144</f>
        <v>22.581885</v>
      </c>
      <c r="G146" t="s">
        <v>220</v>
      </c>
    </row>
    <row r="147" spans="1:7" x14ac:dyDescent="0.15">
      <c r="D147" s="45">
        <f>_xlfn.XLOOKUP(G147,$I$4:$I$16,$J$4:$J$16)</f>
        <v>0.5</v>
      </c>
      <c r="E147" s="45"/>
      <c r="F147" s="7">
        <f>D147*F144</f>
        <v>44.278205882352943</v>
      </c>
      <c r="G147" t="s">
        <v>214</v>
      </c>
    </row>
    <row r="148" spans="1:7" x14ac:dyDescent="0.15">
      <c r="A148" t="s">
        <v>236</v>
      </c>
      <c r="F148" s="44">
        <f>CEILING(SUM(F144:F147),1)</f>
        <v>187</v>
      </c>
    </row>
    <row r="150" spans="1:7" x14ac:dyDescent="0.15">
      <c r="A150" t="s">
        <v>235</v>
      </c>
      <c r="F150" s="147">
        <f>F163</f>
        <v>203</v>
      </c>
    </row>
    <row r="151" spans="1:7" x14ac:dyDescent="0.15">
      <c r="B151" t="s">
        <v>234</v>
      </c>
      <c r="C151">
        <v>50</v>
      </c>
      <c r="D151" s="2">
        <v>1</v>
      </c>
      <c r="E151" s="2"/>
      <c r="F151" s="7">
        <f>C151/2*D151</f>
        <v>25</v>
      </c>
    </row>
    <row r="152" spans="1:7" x14ac:dyDescent="0.15">
      <c r="B152" t="s">
        <v>227</v>
      </c>
      <c r="F152" s="7">
        <f>_xlfn.XLOOKUP(B152,$B$73,$F$73)</f>
        <v>19.939509803921567</v>
      </c>
    </row>
    <row r="153" spans="1:7" x14ac:dyDescent="0.15">
      <c r="B153" t="s">
        <v>187</v>
      </c>
      <c r="C153">
        <v>280</v>
      </c>
      <c r="D153" s="2">
        <v>30</v>
      </c>
      <c r="E153" s="2"/>
      <c r="F153" s="7">
        <f>C153*1/1000*D153</f>
        <v>8.4</v>
      </c>
    </row>
    <row r="154" spans="1:7" x14ac:dyDescent="0.15">
      <c r="B154" t="s">
        <v>190</v>
      </c>
      <c r="C154">
        <v>65</v>
      </c>
      <c r="D154" s="48">
        <f>55/6</f>
        <v>9.1666666666666661</v>
      </c>
      <c r="E154" s="48"/>
      <c r="F154" s="7">
        <f>C154*1.2/1000*D154</f>
        <v>0.71499999999999997</v>
      </c>
    </row>
    <row r="155" spans="1:7" x14ac:dyDescent="0.15">
      <c r="B155" t="s">
        <v>192</v>
      </c>
      <c r="F155" s="7">
        <v>8</v>
      </c>
    </row>
    <row r="156" spans="1:7" x14ac:dyDescent="0.15">
      <c r="B156" t="s">
        <v>188</v>
      </c>
      <c r="C156">
        <v>1670</v>
      </c>
      <c r="D156" s="2">
        <v>15</v>
      </c>
      <c r="E156" s="2"/>
      <c r="F156" s="7">
        <f>C156/17000*D156</f>
        <v>1.473529411764706</v>
      </c>
    </row>
    <row r="157" spans="1:7" x14ac:dyDescent="0.15">
      <c r="D157" s="45"/>
      <c r="E157" s="45"/>
      <c r="F157" s="44">
        <f>SUM(F151:F156)</f>
        <v>63.528039215686277</v>
      </c>
    </row>
    <row r="158" spans="1:7" x14ac:dyDescent="0.15">
      <c r="D158" s="50" t="s">
        <v>179</v>
      </c>
      <c r="E158" s="50"/>
      <c r="F158" s="51">
        <f>_xlfn.XLOOKUP(D158,$D$77:$D$90,$F$77:$F$90)</f>
        <v>32.788950464396287</v>
      </c>
    </row>
    <row r="159" spans="1:7" x14ac:dyDescent="0.15">
      <c r="F159" s="44">
        <f>SUM(F157:F158)</f>
        <v>96.316989680082571</v>
      </c>
    </row>
    <row r="160" spans="1:7" x14ac:dyDescent="0.15">
      <c r="D160" s="45">
        <f>_xlfn.XLOOKUP(G160,$I$4:$I$16,$J$4:$J$16)</f>
        <v>0.35</v>
      </c>
      <c r="E160" s="45"/>
      <c r="F160" s="7">
        <f>D160*F159</f>
        <v>33.710946388028894</v>
      </c>
      <c r="G160" t="s">
        <v>213</v>
      </c>
    </row>
    <row r="161" spans="1:7" x14ac:dyDescent="0.15">
      <c r="D161" s="45">
        <f>_xlfn.XLOOKUP(G161,$I$4:$I$16,$J$4:$J$16)</f>
        <v>0.255</v>
      </c>
      <c r="E161" s="45"/>
      <c r="F161" s="7">
        <f>D161*F159</f>
        <v>24.560832368421057</v>
      </c>
      <c r="G161" t="s">
        <v>220</v>
      </c>
    </row>
    <row r="162" spans="1:7" x14ac:dyDescent="0.15">
      <c r="D162" s="45">
        <f>_xlfn.XLOOKUP(G162,$I$4:$I$16,$J$4:$J$16)</f>
        <v>0.5</v>
      </c>
      <c r="E162" s="45"/>
      <c r="F162" s="7">
        <f>D162*F159</f>
        <v>48.158494840041286</v>
      </c>
      <c r="G162" t="s">
        <v>214</v>
      </c>
    </row>
    <row r="163" spans="1:7" x14ac:dyDescent="0.15">
      <c r="A163" t="s">
        <v>235</v>
      </c>
      <c r="F163" s="44">
        <f>CEILING(SUM(F159:F162),1)</f>
        <v>203</v>
      </c>
    </row>
    <row r="165" spans="1:7" x14ac:dyDescent="0.15">
      <c r="A165" t="s">
        <v>237</v>
      </c>
      <c r="F165" s="147">
        <f>F178</f>
        <v>168</v>
      </c>
    </row>
    <row r="166" spans="1:7" x14ac:dyDescent="0.15">
      <c r="B166" t="s">
        <v>69</v>
      </c>
      <c r="C166" s="7">
        <f>C4</f>
        <v>270</v>
      </c>
      <c r="D166" s="7">
        <v>50</v>
      </c>
      <c r="E166" s="7"/>
      <c r="F166" s="7">
        <f>C166*1.2/1000*D166</f>
        <v>16.2</v>
      </c>
    </row>
    <row r="167" spans="1:7" x14ac:dyDescent="0.15">
      <c r="B167" t="s">
        <v>187</v>
      </c>
      <c r="C167">
        <v>280</v>
      </c>
      <c r="D167" s="2">
        <v>30</v>
      </c>
      <c r="E167" s="2"/>
      <c r="F167" s="7">
        <f>C167*1/1000*D167</f>
        <v>8.4</v>
      </c>
    </row>
    <row r="168" spans="1:7" x14ac:dyDescent="0.15">
      <c r="B168" t="s">
        <v>190</v>
      </c>
      <c r="C168">
        <v>65</v>
      </c>
      <c r="D168" s="48">
        <f>55/6</f>
        <v>9.1666666666666661</v>
      </c>
      <c r="E168" s="48"/>
      <c r="F168" s="7">
        <f>C168*1.2/1000*D168</f>
        <v>0.71499999999999997</v>
      </c>
    </row>
    <row r="169" spans="1:7" x14ac:dyDescent="0.15">
      <c r="B169" t="s">
        <v>192</v>
      </c>
      <c r="F169" s="7">
        <v>8</v>
      </c>
    </row>
    <row r="170" spans="1:7" x14ac:dyDescent="0.15">
      <c r="B170" t="s">
        <v>188</v>
      </c>
      <c r="C170">
        <v>1670</v>
      </c>
      <c r="D170" s="2">
        <v>15</v>
      </c>
      <c r="E170" s="2"/>
      <c r="F170" s="7">
        <f>C170/17000*D170</f>
        <v>1.473529411764706</v>
      </c>
    </row>
    <row r="171" spans="1:7" x14ac:dyDescent="0.15">
      <c r="F171" s="44">
        <f>SUM(F166:F170)</f>
        <v>34.788529411764706</v>
      </c>
    </row>
    <row r="172" spans="1:7" x14ac:dyDescent="0.15">
      <c r="B172" s="52" t="s">
        <v>227</v>
      </c>
      <c r="C172" s="52"/>
      <c r="D172" s="52"/>
      <c r="E172" s="52"/>
      <c r="F172" s="53">
        <f>_xlfn.XLOOKUP(B172,$B$73,$F$73)</f>
        <v>19.939509803921567</v>
      </c>
    </row>
    <row r="173" spans="1:7" x14ac:dyDescent="0.15">
      <c r="D173" s="50" t="s">
        <v>233</v>
      </c>
      <c r="E173" s="50"/>
      <c r="F173" s="51">
        <f>_xlfn.XLOOKUP(D173,$D$77:$D$90,$F$77:$F$90)</f>
        <v>25.028372549019608</v>
      </c>
    </row>
    <row r="174" spans="1:7" x14ac:dyDescent="0.15">
      <c r="F174" s="44">
        <f>SUM(F171:F173)</f>
        <v>79.756411764705888</v>
      </c>
    </row>
    <row r="175" spans="1:7" x14ac:dyDescent="0.15">
      <c r="D175" s="45">
        <f>_xlfn.XLOOKUP(G175,$I$4:$I$16,$J$4:$J$16)</f>
        <v>0.35</v>
      </c>
      <c r="E175" s="45"/>
      <c r="F175" s="7">
        <f>D175*F174</f>
        <v>27.914744117647061</v>
      </c>
      <c r="G175" t="s">
        <v>213</v>
      </c>
    </row>
    <row r="176" spans="1:7" x14ac:dyDescent="0.15">
      <c r="D176" s="45">
        <f>_xlfn.XLOOKUP(G176,$I$4:$I$16,$J$4:$J$16)</f>
        <v>0.255</v>
      </c>
      <c r="E176" s="45"/>
      <c r="F176" s="7">
        <f>D176*F174</f>
        <v>20.337885</v>
      </c>
      <c r="G176" t="s">
        <v>220</v>
      </c>
    </row>
    <row r="177" spans="1:7" x14ac:dyDescent="0.15">
      <c r="D177" s="45">
        <f>_xlfn.XLOOKUP(G177,$I$4:$I$16,$J$4:$J$16)</f>
        <v>0.5</v>
      </c>
      <c r="E177" s="45"/>
      <c r="F177" s="7">
        <f>D177*F174</f>
        <v>39.878205882352944</v>
      </c>
      <c r="G177" t="s">
        <v>214</v>
      </c>
    </row>
    <row r="178" spans="1:7" x14ac:dyDescent="0.15">
      <c r="A178" t="s">
        <v>237</v>
      </c>
      <c r="F178" s="44">
        <f>CEILING(SUM(F174:F177),1)</f>
        <v>168</v>
      </c>
    </row>
    <row r="180" spans="1:7" x14ac:dyDescent="0.15">
      <c r="A180" t="s">
        <v>238</v>
      </c>
      <c r="F180" s="147">
        <f>F193</f>
        <v>180</v>
      </c>
    </row>
    <row r="181" spans="1:7" x14ac:dyDescent="0.15">
      <c r="B181" t="s">
        <v>69</v>
      </c>
      <c r="C181" s="7">
        <f>C19</f>
        <v>234</v>
      </c>
      <c r="D181" s="7">
        <v>50</v>
      </c>
      <c r="E181" s="7"/>
      <c r="F181" s="7">
        <f>C181*1.2/1000*D181</f>
        <v>14.04</v>
      </c>
    </row>
    <row r="182" spans="1:7" x14ac:dyDescent="0.15">
      <c r="B182" t="s">
        <v>187</v>
      </c>
      <c r="C182">
        <v>280</v>
      </c>
      <c r="D182" s="2">
        <v>30</v>
      </c>
      <c r="E182" s="2"/>
      <c r="F182" s="7">
        <f>C182*1/1000*D182</f>
        <v>8.4</v>
      </c>
    </row>
    <row r="183" spans="1:7" x14ac:dyDescent="0.15">
      <c r="B183" t="s">
        <v>190</v>
      </c>
      <c r="C183">
        <v>65</v>
      </c>
      <c r="D183" s="48">
        <f>55/6</f>
        <v>9.1666666666666661</v>
      </c>
      <c r="E183" s="48"/>
      <c r="F183" s="7">
        <f>C183*1.2/1000*D183</f>
        <v>0.71499999999999997</v>
      </c>
    </row>
    <row r="184" spans="1:7" x14ac:dyDescent="0.15">
      <c r="B184" t="s">
        <v>192</v>
      </c>
      <c r="F184" s="7">
        <v>8</v>
      </c>
    </row>
    <row r="185" spans="1:7" x14ac:dyDescent="0.15">
      <c r="B185" t="s">
        <v>188</v>
      </c>
      <c r="C185">
        <v>1670</v>
      </c>
      <c r="D185" s="2">
        <v>15</v>
      </c>
      <c r="E185" s="2"/>
      <c r="F185" s="7">
        <f>C185/17000*D185</f>
        <v>1.473529411764706</v>
      </c>
    </row>
    <row r="186" spans="1:7" x14ac:dyDescent="0.15">
      <c r="F186" s="44">
        <f>SUM(F181:F185)</f>
        <v>32.628529411764703</v>
      </c>
    </row>
    <row r="187" spans="1:7" x14ac:dyDescent="0.15">
      <c r="B187" s="52" t="s">
        <v>227</v>
      </c>
      <c r="C187" s="52"/>
      <c r="D187" s="52"/>
      <c r="E187" s="52"/>
      <c r="F187" s="53">
        <f>_xlfn.XLOOKUP(B187,$B$73,$F$73)</f>
        <v>19.939509803921567</v>
      </c>
    </row>
    <row r="188" spans="1:7" x14ac:dyDescent="0.15">
      <c r="D188" s="50" t="s">
        <v>179</v>
      </c>
      <c r="E188" s="50"/>
      <c r="F188" s="51">
        <f>_xlfn.XLOOKUP(D188,$D$77:$D$90,$F$77:$F$90)</f>
        <v>32.788950464396287</v>
      </c>
    </row>
    <row r="189" spans="1:7" x14ac:dyDescent="0.15">
      <c r="F189" s="44">
        <f>SUM(F186:F188)</f>
        <v>85.356989680082563</v>
      </c>
    </row>
    <row r="190" spans="1:7" x14ac:dyDescent="0.15">
      <c r="D190" s="45">
        <f>_xlfn.XLOOKUP(G190,$I$4:$I$16,$J$4:$J$16)</f>
        <v>0.35</v>
      </c>
      <c r="E190" s="45"/>
      <c r="F190" s="7">
        <f>D190*F189</f>
        <v>29.874946388028896</v>
      </c>
      <c r="G190" t="s">
        <v>213</v>
      </c>
    </row>
    <row r="191" spans="1:7" x14ac:dyDescent="0.15">
      <c r="D191" s="45">
        <f>_xlfn.XLOOKUP(G191,$I$4:$I$16,$J$4:$J$16)</f>
        <v>0.255</v>
      </c>
      <c r="E191" s="45"/>
      <c r="F191" s="7">
        <f>D191*F189</f>
        <v>21.766032368421055</v>
      </c>
      <c r="G191" t="s">
        <v>220</v>
      </c>
    </row>
    <row r="192" spans="1:7" x14ac:dyDescent="0.15">
      <c r="D192" s="45">
        <f>_xlfn.XLOOKUP(G192,$I$4:$I$16,$J$4:$J$16)</f>
        <v>0.5</v>
      </c>
      <c r="E192" s="45"/>
      <c r="F192" s="7">
        <f>D192*F189</f>
        <v>42.678494840041282</v>
      </c>
      <c r="G192" t="s">
        <v>214</v>
      </c>
    </row>
    <row r="193" spans="1:7" x14ac:dyDescent="0.15">
      <c r="A193" t="s">
        <v>238</v>
      </c>
      <c r="F193" s="44">
        <f>CEILING(SUM(F189:F192),1)</f>
        <v>180</v>
      </c>
    </row>
    <row r="195" spans="1:7" x14ac:dyDescent="0.15">
      <c r="A195" t="s">
        <v>237</v>
      </c>
      <c r="F195" s="147">
        <f>F208</f>
        <v>171</v>
      </c>
    </row>
    <row r="196" spans="1:7" x14ac:dyDescent="0.15">
      <c r="B196" t="s">
        <v>69</v>
      </c>
      <c r="C196" s="7">
        <v>290</v>
      </c>
      <c r="D196" s="7">
        <v>50</v>
      </c>
      <c r="E196" s="7"/>
      <c r="F196" s="7">
        <f>C196*1.2/1000*D196</f>
        <v>17.399999999999999</v>
      </c>
    </row>
    <row r="197" spans="1:7" x14ac:dyDescent="0.15">
      <c r="B197" t="s">
        <v>187</v>
      </c>
      <c r="C197">
        <v>280</v>
      </c>
      <c r="D197" s="2">
        <v>30</v>
      </c>
      <c r="E197" s="2"/>
      <c r="F197" s="7">
        <f>C197*1/1000*D197</f>
        <v>8.4</v>
      </c>
    </row>
    <row r="198" spans="1:7" x14ac:dyDescent="0.15">
      <c r="B198" t="s">
        <v>190</v>
      </c>
      <c r="C198">
        <v>65</v>
      </c>
      <c r="D198" s="48">
        <f>55/6</f>
        <v>9.1666666666666661</v>
      </c>
      <c r="E198" s="48"/>
      <c r="F198" s="7">
        <f>C198*1.2/1000*D198</f>
        <v>0.71499999999999997</v>
      </c>
    </row>
    <row r="199" spans="1:7" x14ac:dyDescent="0.15">
      <c r="B199" t="s">
        <v>192</v>
      </c>
      <c r="F199" s="7">
        <v>8</v>
      </c>
    </row>
    <row r="200" spans="1:7" x14ac:dyDescent="0.15">
      <c r="B200" t="s">
        <v>188</v>
      </c>
      <c r="C200">
        <v>1670</v>
      </c>
      <c r="D200" s="2">
        <v>15</v>
      </c>
      <c r="E200" s="2"/>
      <c r="F200" s="7">
        <f>C200/17000*D200</f>
        <v>1.473529411764706</v>
      </c>
    </row>
    <row r="201" spans="1:7" x14ac:dyDescent="0.15">
      <c r="F201" s="44">
        <f>SUM(F196:F200)</f>
        <v>35.988529411764709</v>
      </c>
    </row>
    <row r="202" spans="1:7" x14ac:dyDescent="0.15">
      <c r="B202" s="52" t="s">
        <v>227</v>
      </c>
      <c r="C202" s="52"/>
      <c r="D202" s="52"/>
      <c r="E202" s="52"/>
      <c r="F202" s="53">
        <f>_xlfn.XLOOKUP(B202,$B$73,$F$73)</f>
        <v>19.939509803921567</v>
      </c>
    </row>
    <row r="203" spans="1:7" x14ac:dyDescent="0.15">
      <c r="D203" s="50" t="s">
        <v>233</v>
      </c>
      <c r="E203" s="50"/>
      <c r="F203" s="51">
        <f>_xlfn.XLOOKUP(D203,$D$77:$D$90,$F$77:$F$90)</f>
        <v>25.028372549019608</v>
      </c>
    </row>
    <row r="204" spans="1:7" x14ac:dyDescent="0.15">
      <c r="F204" s="44">
        <f>SUM(F201:F203)</f>
        <v>80.956411764705877</v>
      </c>
    </row>
    <row r="205" spans="1:7" x14ac:dyDescent="0.15">
      <c r="D205" s="45">
        <f>_xlfn.XLOOKUP(G205,$I$4:$I$16,$J$4:$J$16)</f>
        <v>0.35</v>
      </c>
      <c r="E205" s="45"/>
      <c r="F205" s="7">
        <f>D205*F204</f>
        <v>28.334744117647055</v>
      </c>
      <c r="G205" t="s">
        <v>213</v>
      </c>
    </row>
    <row r="206" spans="1:7" x14ac:dyDescent="0.15">
      <c r="D206" s="45">
        <f>_xlfn.XLOOKUP(G206,$I$4:$I$16,$J$4:$J$16)</f>
        <v>0.255</v>
      </c>
      <c r="E206" s="45"/>
      <c r="F206" s="7">
        <f>D206*F204</f>
        <v>20.643884999999997</v>
      </c>
      <c r="G206" t="s">
        <v>220</v>
      </c>
    </row>
    <row r="207" spans="1:7" x14ac:dyDescent="0.15">
      <c r="D207" s="45">
        <f>_xlfn.XLOOKUP(G207,$I$4:$I$16,$J$4:$J$16)</f>
        <v>0.5</v>
      </c>
      <c r="E207" s="45"/>
      <c r="F207" s="7">
        <f>D207*F204</f>
        <v>40.478205882352938</v>
      </c>
      <c r="G207" t="s">
        <v>214</v>
      </c>
    </row>
    <row r="208" spans="1:7" x14ac:dyDescent="0.15">
      <c r="A208" t="s">
        <v>237</v>
      </c>
      <c r="F208" s="44">
        <f>CEILING(SUM(F204:F207),1)</f>
        <v>171</v>
      </c>
    </row>
    <row r="210" spans="1:7" x14ac:dyDescent="0.15">
      <c r="A210" t="s">
        <v>238</v>
      </c>
      <c r="F210" s="147">
        <f>F223</f>
        <v>187</v>
      </c>
    </row>
    <row r="211" spans="1:7" x14ac:dyDescent="0.15">
      <c r="B211" t="s">
        <v>69</v>
      </c>
      <c r="C211" s="7">
        <v>290</v>
      </c>
      <c r="D211" s="7">
        <v>50</v>
      </c>
      <c r="E211" s="7"/>
      <c r="F211" s="7">
        <f>C211*1.2/1000*D211</f>
        <v>17.399999999999999</v>
      </c>
    </row>
    <row r="212" spans="1:7" x14ac:dyDescent="0.15">
      <c r="B212" t="s">
        <v>187</v>
      </c>
      <c r="C212">
        <v>280</v>
      </c>
      <c r="D212" s="2">
        <v>30</v>
      </c>
      <c r="E212" s="2"/>
      <c r="F212" s="7">
        <f>C212*1/1000*D212</f>
        <v>8.4</v>
      </c>
    </row>
    <row r="213" spans="1:7" x14ac:dyDescent="0.15">
      <c r="B213" t="s">
        <v>190</v>
      </c>
      <c r="C213">
        <v>65</v>
      </c>
      <c r="D213" s="48">
        <f>55/6</f>
        <v>9.1666666666666661</v>
      </c>
      <c r="E213" s="48"/>
      <c r="F213" s="7">
        <f>C213*1.2/1000*D213</f>
        <v>0.71499999999999997</v>
      </c>
    </row>
    <row r="214" spans="1:7" x14ac:dyDescent="0.15">
      <c r="B214" t="s">
        <v>192</v>
      </c>
      <c r="F214" s="7">
        <v>8</v>
      </c>
    </row>
    <row r="215" spans="1:7" x14ac:dyDescent="0.15">
      <c r="B215" t="s">
        <v>188</v>
      </c>
      <c r="C215">
        <v>1670</v>
      </c>
      <c r="D215" s="2">
        <v>15</v>
      </c>
      <c r="E215" s="2"/>
      <c r="F215" s="7">
        <f>C215/17000*D215</f>
        <v>1.473529411764706</v>
      </c>
    </row>
    <row r="216" spans="1:7" x14ac:dyDescent="0.15">
      <c r="F216" s="44">
        <f>SUM(F211:F215)</f>
        <v>35.988529411764709</v>
      </c>
    </row>
    <row r="217" spans="1:7" x14ac:dyDescent="0.15">
      <c r="B217" s="52" t="s">
        <v>227</v>
      </c>
      <c r="C217" s="52"/>
      <c r="D217" s="52"/>
      <c r="E217" s="52"/>
      <c r="F217" s="53">
        <f>_xlfn.XLOOKUP(B217,$B$73,$F$73)</f>
        <v>19.939509803921567</v>
      </c>
    </row>
    <row r="218" spans="1:7" x14ac:dyDescent="0.15">
      <c r="D218" s="50" t="s">
        <v>179</v>
      </c>
      <c r="E218" s="50"/>
      <c r="F218" s="51">
        <f>_xlfn.XLOOKUP(D218,$D$77:$D$90,$F$77:$F$90)</f>
        <v>32.788950464396287</v>
      </c>
    </row>
    <row r="219" spans="1:7" x14ac:dyDescent="0.15">
      <c r="F219" s="44">
        <f>SUM(F216:F218)</f>
        <v>88.716989680082563</v>
      </c>
    </row>
    <row r="220" spans="1:7" x14ac:dyDescent="0.15">
      <c r="D220" s="45">
        <f>_xlfn.XLOOKUP(G220,$I$4:$I$16,$J$4:$J$16)</f>
        <v>0.35</v>
      </c>
      <c r="E220" s="45"/>
      <c r="F220" s="7">
        <f>D220*F219</f>
        <v>31.050946388028894</v>
      </c>
      <c r="G220" t="s">
        <v>213</v>
      </c>
    </row>
    <row r="221" spans="1:7" x14ac:dyDescent="0.15">
      <c r="D221" s="45">
        <f>_xlfn.XLOOKUP(G221,$I$4:$I$16,$J$4:$J$16)</f>
        <v>0.255</v>
      </c>
      <c r="E221" s="45"/>
      <c r="F221" s="7">
        <f>D221*F219</f>
        <v>22.622832368421054</v>
      </c>
      <c r="G221" t="s">
        <v>220</v>
      </c>
    </row>
    <row r="222" spans="1:7" x14ac:dyDescent="0.15">
      <c r="D222" s="45">
        <f>_xlfn.XLOOKUP(G222,$I$4:$I$16,$J$4:$J$16)</f>
        <v>0.5</v>
      </c>
      <c r="E222" s="45"/>
      <c r="F222" s="7">
        <f>D222*F219</f>
        <v>44.358494840041281</v>
      </c>
      <c r="G222" t="s">
        <v>214</v>
      </c>
    </row>
    <row r="223" spans="1:7" x14ac:dyDescent="0.15">
      <c r="A223" t="s">
        <v>238</v>
      </c>
      <c r="F223" s="44">
        <f>CEILING(SUM(F219:F222),1)</f>
        <v>187</v>
      </c>
    </row>
    <row r="225" spans="1:7" x14ac:dyDescent="0.15">
      <c r="A225" t="s">
        <v>240</v>
      </c>
      <c r="F225" s="147">
        <f>F237</f>
        <v>183</v>
      </c>
    </row>
    <row r="226" spans="1:7" x14ac:dyDescent="0.15">
      <c r="B226" t="s">
        <v>239</v>
      </c>
      <c r="C226" s="7"/>
      <c r="D226" s="7">
        <v>50</v>
      </c>
      <c r="E226" s="7"/>
      <c r="F226" s="7">
        <f>_xlfn.XLOOKUP(B226,'SUPPLY-UR'!C:C,CUM_URG)*D226</f>
        <v>40</v>
      </c>
    </row>
    <row r="227" spans="1:7" x14ac:dyDescent="0.15">
      <c r="B227" t="s">
        <v>151</v>
      </c>
      <c r="D227" s="2">
        <v>30</v>
      </c>
      <c r="E227" s="2"/>
      <c r="F227" s="7">
        <f>_xlfn.XLOOKUP(B227,'SUPPLY-UR'!C:C,CUM_URG)*D227</f>
        <v>0</v>
      </c>
    </row>
    <row r="228" spans="1:7" x14ac:dyDescent="0.15">
      <c r="B228" t="s">
        <v>195</v>
      </c>
      <c r="C228">
        <v>2700</v>
      </c>
      <c r="D228">
        <f>5/1000</f>
        <v>5.0000000000000001E-3</v>
      </c>
      <c r="F228" s="7">
        <f>C228/18*D228</f>
        <v>0.75</v>
      </c>
    </row>
    <row r="229" spans="1:7" x14ac:dyDescent="0.15">
      <c r="B229" t="s">
        <v>242</v>
      </c>
      <c r="F229" s="7">
        <v>1</v>
      </c>
    </row>
    <row r="230" spans="1:7" x14ac:dyDescent="0.15">
      <c r="F230" s="44">
        <f>SUM(F226:F229)</f>
        <v>41.75</v>
      </c>
    </row>
    <row r="231" spans="1:7" x14ac:dyDescent="0.15">
      <c r="B231" s="52" t="s">
        <v>227</v>
      </c>
      <c r="C231" s="52"/>
      <c r="D231" s="52"/>
      <c r="E231" s="52"/>
      <c r="F231" s="53">
        <f>_xlfn.XLOOKUP(B231,$B$73,$F$73)</f>
        <v>19.939509803921567</v>
      </c>
    </row>
    <row r="232" spans="1:7" x14ac:dyDescent="0.15">
      <c r="D232" s="50" t="s">
        <v>233</v>
      </c>
      <c r="E232" s="50"/>
      <c r="F232" s="51">
        <f>_xlfn.XLOOKUP(D232,$D$77:$D$90,$F$77:$F$90)</f>
        <v>25.028372549019608</v>
      </c>
    </row>
    <row r="233" spans="1:7" x14ac:dyDescent="0.15">
      <c r="F233" s="44">
        <f>SUM(F230:F232)</f>
        <v>86.717882352941174</v>
      </c>
    </row>
    <row r="234" spans="1:7" x14ac:dyDescent="0.15">
      <c r="D234" s="45">
        <f>_xlfn.XLOOKUP(G234,$I$4:$I$16,$J$4:$J$16)</f>
        <v>0.35</v>
      </c>
      <c r="E234" s="45"/>
      <c r="F234" s="7">
        <f>D234*F233</f>
        <v>30.35125882352941</v>
      </c>
      <c r="G234" t="s">
        <v>213</v>
      </c>
    </row>
    <row r="235" spans="1:7" x14ac:dyDescent="0.15">
      <c r="D235" s="45">
        <f>_xlfn.XLOOKUP(G235,$I$4:$I$16,$J$4:$J$16)</f>
        <v>0.255</v>
      </c>
      <c r="E235" s="45"/>
      <c r="F235" s="7">
        <f>D235*F233</f>
        <v>22.113060000000001</v>
      </c>
      <c r="G235" t="s">
        <v>220</v>
      </c>
    </row>
    <row r="236" spans="1:7" x14ac:dyDescent="0.15">
      <c r="D236" s="45">
        <f>_xlfn.XLOOKUP(G236,$I$4:$I$16,$J$4:$J$16)</f>
        <v>0.5</v>
      </c>
      <c r="E236" s="45"/>
      <c r="F236" s="7">
        <f>D236*F233</f>
        <v>43.358941176470587</v>
      </c>
      <c r="G236" t="s">
        <v>214</v>
      </c>
    </row>
    <row r="237" spans="1:7" x14ac:dyDescent="0.15">
      <c r="A237" t="s">
        <v>240</v>
      </c>
      <c r="F237" s="44">
        <f>CEILING(SUM(F233:F236),1)</f>
        <v>183</v>
      </c>
    </row>
    <row r="239" spans="1:7" x14ac:dyDescent="0.15">
      <c r="A239" t="s">
        <v>241</v>
      </c>
      <c r="F239" s="147">
        <f>F253</f>
        <v>194</v>
      </c>
    </row>
    <row r="240" spans="1:7" x14ac:dyDescent="0.15">
      <c r="B240" t="s">
        <v>239</v>
      </c>
      <c r="C240" s="7"/>
      <c r="D240" s="7">
        <v>50</v>
      </c>
      <c r="E240" s="7"/>
      <c r="F240" s="7">
        <f>_xlfn.XLOOKUP(B240,'SUPPLY-UR'!C:C,CUM_URG)*D240</f>
        <v>40</v>
      </c>
    </row>
    <row r="241" spans="1:7" x14ac:dyDescent="0.15">
      <c r="B241" t="s">
        <v>151</v>
      </c>
      <c r="D241" s="2">
        <v>30</v>
      </c>
      <c r="E241" s="2"/>
      <c r="F241" s="7">
        <f>_xlfn.XLOOKUP(B241,'SUPPLY-UR'!C:C,CUM_URG)*D241</f>
        <v>0</v>
      </c>
    </row>
    <row r="242" spans="1:7" x14ac:dyDescent="0.15">
      <c r="B242" t="s">
        <v>195</v>
      </c>
      <c r="C242">
        <v>2700</v>
      </c>
      <c r="D242">
        <f>5/1000</f>
        <v>5.0000000000000001E-3</v>
      </c>
      <c r="F242" s="7">
        <f>C242/18*D242</f>
        <v>0.75</v>
      </c>
      <c r="G242" s="7"/>
    </row>
    <row r="243" spans="1:7" x14ac:dyDescent="0.15">
      <c r="B243" t="s">
        <v>242</v>
      </c>
      <c r="F243" s="7">
        <v>1</v>
      </c>
    </row>
    <row r="244" spans="1:7" x14ac:dyDescent="0.15">
      <c r="F244" s="44">
        <f>SUM(F240:F243)</f>
        <v>41.75</v>
      </c>
    </row>
    <row r="245" spans="1:7" x14ac:dyDescent="0.15">
      <c r="B245" s="52" t="s">
        <v>227</v>
      </c>
      <c r="C245" s="52"/>
      <c r="D245" s="52"/>
      <c r="E245" s="52"/>
      <c r="F245" s="53">
        <f>_xlfn.XLOOKUP(B245,$B$73,$F$73)</f>
        <v>19.939509803921567</v>
      </c>
    </row>
    <row r="246" spans="1:7" x14ac:dyDescent="0.15">
      <c r="D246" s="50" t="s">
        <v>179</v>
      </c>
      <c r="E246" s="50"/>
      <c r="F246" s="51">
        <f>_xlfn.XLOOKUP(D246,$D$77:$D$90,$F$77:$F$90)</f>
        <v>32.788950464396287</v>
      </c>
    </row>
    <row r="247" spans="1:7" x14ac:dyDescent="0.15">
      <c r="F247" s="44">
        <f>SUM(F244:F246)</f>
        <v>94.47846026831786</v>
      </c>
    </row>
    <row r="248" spans="1:7" x14ac:dyDescent="0.15">
      <c r="D248" s="45">
        <f>_xlfn.XLOOKUP(G248,$I$4:$I$16,$J$4:$J$16)</f>
        <v>0.35</v>
      </c>
      <c r="E248" s="45"/>
      <c r="F248" s="7">
        <f>D248*F247</f>
        <v>33.067461093911248</v>
      </c>
      <c r="G248" t="s">
        <v>213</v>
      </c>
    </row>
    <row r="249" spans="1:7" x14ac:dyDescent="0.15">
      <c r="D249" s="45">
        <f>_xlfn.XLOOKUP(G249,$I$4:$I$16,$J$4:$J$16)</f>
        <v>0.255</v>
      </c>
      <c r="E249" s="45"/>
      <c r="F249" s="7">
        <f>D249*F247</f>
        <v>24.092007368421054</v>
      </c>
      <c r="G249" t="s">
        <v>220</v>
      </c>
    </row>
    <row r="250" spans="1:7" x14ac:dyDescent="0.15">
      <c r="D250" s="45">
        <f>_xlfn.XLOOKUP(G250,$I$4:$I$16,$J$4:$J$16)</f>
        <v>0.5</v>
      </c>
      <c r="E250" s="45"/>
      <c r="F250" s="7">
        <f>D250*F247</f>
        <v>47.23923013415893</v>
      </c>
      <c r="G250" t="s">
        <v>214</v>
      </c>
    </row>
    <row r="251" spans="1:7" x14ac:dyDescent="0.15">
      <c r="A251" t="s">
        <v>241</v>
      </c>
      <c r="D251" s="80">
        <f>F251/F247</f>
        <v>2.106300202552434</v>
      </c>
      <c r="E251" s="80"/>
      <c r="F251" s="44">
        <f>CEILING(SUM(F247:F250),1)</f>
        <v>199</v>
      </c>
    </row>
    <row r="253" spans="1:7" x14ac:dyDescent="0.15">
      <c r="A253" t="s">
        <v>243</v>
      </c>
      <c r="F253" s="147">
        <f>F268</f>
        <v>194</v>
      </c>
    </row>
    <row r="254" spans="1:7" x14ac:dyDescent="0.15">
      <c r="B254" t="s">
        <v>239</v>
      </c>
      <c r="C254" s="7"/>
      <c r="D254" s="7">
        <v>50</v>
      </c>
      <c r="E254" s="7"/>
      <c r="F254" s="7">
        <f>_xlfn.XLOOKUP(B254,'SUPPLY-UR'!C:C,CUM_URG)*D254</f>
        <v>40</v>
      </c>
    </row>
    <row r="255" spans="1:7" x14ac:dyDescent="0.15">
      <c r="B255" t="s">
        <v>163</v>
      </c>
      <c r="F255" s="7">
        <v>7</v>
      </c>
    </row>
    <row r="256" spans="1:7" x14ac:dyDescent="0.15">
      <c r="B256" t="s">
        <v>249</v>
      </c>
      <c r="E256" s="16">
        <f>_xlfn.XLOOKUP(B206,$B$33:$B$43,$F$33:$F$43)</f>
        <v>0</v>
      </c>
      <c r="F256" s="7">
        <f>_xlfn.XLOOKUP(B256,$B$33:$B$43,$F$33:$F$43)</f>
        <v>9.8635555555555552</v>
      </c>
    </row>
    <row r="257" spans="1:7" x14ac:dyDescent="0.15">
      <c r="B257" t="s">
        <v>172</v>
      </c>
      <c r="C257">
        <v>60</v>
      </c>
      <c r="D257">
        <v>20</v>
      </c>
      <c r="F257" s="7">
        <f t="shared" ref="F257:F259" si="4">C257/1000*D257*1.2</f>
        <v>1.44</v>
      </c>
    </row>
    <row r="258" spans="1:7" x14ac:dyDescent="0.15">
      <c r="B258" t="s">
        <v>169</v>
      </c>
      <c r="C258">
        <v>110</v>
      </c>
      <c r="D258">
        <v>15</v>
      </c>
      <c r="F258" s="7">
        <f t="shared" si="4"/>
        <v>1.9799999999999998</v>
      </c>
    </row>
    <row r="259" spans="1:7" x14ac:dyDescent="0.15">
      <c r="B259" t="s">
        <v>168</v>
      </c>
      <c r="C259">
        <v>130</v>
      </c>
      <c r="D259">
        <v>15</v>
      </c>
      <c r="F259" s="7">
        <f t="shared" si="4"/>
        <v>2.3400000000000003</v>
      </c>
    </row>
    <row r="260" spans="1:7" x14ac:dyDescent="0.15">
      <c r="B260" t="s">
        <v>170</v>
      </c>
      <c r="C260">
        <v>50</v>
      </c>
      <c r="D260">
        <f>2/15</f>
        <v>0.13333333333333333</v>
      </c>
      <c r="F260" s="7">
        <f>C260/2*D260</f>
        <v>3.3333333333333335</v>
      </c>
    </row>
    <row r="261" spans="1:7" x14ac:dyDescent="0.15">
      <c r="B261" t="s">
        <v>250</v>
      </c>
      <c r="C261">
        <v>60</v>
      </c>
      <c r="D261">
        <v>10</v>
      </c>
      <c r="F261" s="7">
        <f>C261/1000*D261*1.2</f>
        <v>0.72</v>
      </c>
    </row>
    <row r="262" spans="1:7" x14ac:dyDescent="0.15">
      <c r="F262" s="44">
        <f>SUM(F254:F261)</f>
        <v>66.676888888888882</v>
      </c>
    </row>
    <row r="263" spans="1:7" x14ac:dyDescent="0.15">
      <c r="D263" s="50" t="s">
        <v>233</v>
      </c>
      <c r="E263" s="50"/>
      <c r="F263" s="51">
        <f>_xlfn.XLOOKUP(D263,$D$77:$D$90,$F$77:$F$90)</f>
        <v>25.028372549019608</v>
      </c>
    </row>
    <row r="264" spans="1:7" x14ac:dyDescent="0.15">
      <c r="F264" s="44">
        <f>SUM(F262:F263)</f>
        <v>91.70526143790849</v>
      </c>
    </row>
    <row r="265" spans="1:7" x14ac:dyDescent="0.15">
      <c r="D265" s="45">
        <f>_xlfn.XLOOKUP(G265,$I$4:$I$16,$J$4:$J$16)</f>
        <v>0.35</v>
      </c>
      <c r="E265" s="45"/>
      <c r="F265" s="7">
        <f>D265*F264</f>
        <v>32.096841503267967</v>
      </c>
      <c r="G265" t="s">
        <v>213</v>
      </c>
    </row>
    <row r="266" spans="1:7" x14ac:dyDescent="0.15">
      <c r="D266" s="45">
        <f>_xlfn.XLOOKUP(G266,$I$4:$I$16,$J$4:$J$16)</f>
        <v>0.255</v>
      </c>
      <c r="E266" s="45"/>
      <c r="F266" s="7">
        <f>D266*F264</f>
        <v>23.384841666666667</v>
      </c>
      <c r="G266" t="s">
        <v>220</v>
      </c>
    </row>
    <row r="267" spans="1:7" x14ac:dyDescent="0.15">
      <c r="D267" s="45">
        <f>_xlfn.XLOOKUP(G267,$I$4:$I$16,$J$4:$J$16)</f>
        <v>0.5</v>
      </c>
      <c r="E267" s="45"/>
      <c r="F267" s="7">
        <f>D267*F264</f>
        <v>45.852630718954245</v>
      </c>
      <c r="G267" t="s">
        <v>214</v>
      </c>
    </row>
    <row r="268" spans="1:7" x14ac:dyDescent="0.15">
      <c r="A268" t="s">
        <v>243</v>
      </c>
      <c r="F268" s="44">
        <f>CEILING(SUM(F264:F267),1)</f>
        <v>194</v>
      </c>
    </row>
    <row r="270" spans="1:7" x14ac:dyDescent="0.15">
      <c r="A270" t="s">
        <v>642</v>
      </c>
      <c r="F270" s="147">
        <f>F286</f>
        <v>240</v>
      </c>
      <c r="G270">
        <v>219</v>
      </c>
    </row>
    <row r="271" spans="1:7" x14ac:dyDescent="0.15">
      <c r="B271" t="s">
        <v>239</v>
      </c>
      <c r="C271" s="7"/>
      <c r="D271" s="41">
        <v>40</v>
      </c>
      <c r="E271" s="16">
        <f>_xlfn.XLOOKUP(B271,'SUPPLY-UR'!C:C,CUM_URG)</f>
        <v>0.8</v>
      </c>
      <c r="F271" s="7">
        <f t="shared" ref="F271:F279" si="5">E271*D271</f>
        <v>32</v>
      </c>
    </row>
    <row r="272" spans="1:7" x14ac:dyDescent="0.15">
      <c r="B272" t="s">
        <v>163</v>
      </c>
      <c r="D272" s="2">
        <v>210</v>
      </c>
      <c r="E272" s="16">
        <f>_xlfn.XLOOKUP(B272,'SUPPLY-UR'!C:C,CUM_URG)</f>
        <v>6.4000000000000001E-2</v>
      </c>
      <c r="F272" s="7">
        <f t="shared" si="5"/>
        <v>13.44</v>
      </c>
    </row>
    <row r="273" spans="1:7" x14ac:dyDescent="0.15">
      <c r="B273" t="s">
        <v>634</v>
      </c>
      <c r="D273" s="2">
        <v>50</v>
      </c>
      <c r="E273" s="16">
        <f>_xlfn.XLOOKUP(B273,$B$33:$B$44,$F$33:$F$44)</f>
        <v>0.21919012345679012</v>
      </c>
      <c r="F273" s="7">
        <f t="shared" si="5"/>
        <v>10.959506172839506</v>
      </c>
    </row>
    <row r="274" spans="1:7" x14ac:dyDescent="0.15">
      <c r="B274" t="s">
        <v>172</v>
      </c>
      <c r="C274">
        <v>60</v>
      </c>
      <c r="D274" s="2">
        <v>20</v>
      </c>
      <c r="E274" s="16">
        <f>_xlfn.XLOOKUP(B274,'SUPPLY-UR'!C:C,CUM_URG)</f>
        <v>0.1</v>
      </c>
      <c r="F274" s="7">
        <f t="shared" si="5"/>
        <v>2</v>
      </c>
    </row>
    <row r="275" spans="1:7" x14ac:dyDescent="0.15">
      <c r="B275" t="s">
        <v>169</v>
      </c>
      <c r="C275">
        <v>110</v>
      </c>
      <c r="D275" s="2">
        <v>15</v>
      </c>
      <c r="E275" s="16">
        <f>_xlfn.XLOOKUP(B275,'SUPPLY-UR'!C:C,CUM_URG)</f>
        <v>0.16923076923076924</v>
      </c>
      <c r="F275" s="7">
        <f t="shared" si="5"/>
        <v>2.5384615384615388</v>
      </c>
    </row>
    <row r="276" spans="1:7" x14ac:dyDescent="0.15">
      <c r="B276" t="s">
        <v>168</v>
      </c>
      <c r="C276">
        <v>130</v>
      </c>
      <c r="D276" s="2">
        <v>15</v>
      </c>
      <c r="E276" s="16">
        <f>_xlfn.XLOOKUP(B276,'SUPPLY-UR'!C:C,CUM_URG)</f>
        <v>0.18933333333333333</v>
      </c>
      <c r="F276" s="7">
        <f t="shared" si="5"/>
        <v>2.84</v>
      </c>
    </row>
    <row r="277" spans="1:7" x14ac:dyDescent="0.15">
      <c r="B277" t="s">
        <v>170</v>
      </c>
      <c r="C277">
        <v>50</v>
      </c>
      <c r="D277" s="2">
        <v>8</v>
      </c>
      <c r="E277" s="16">
        <f>_xlfn.XLOOKUP(B277,'SUPPLY-UR'!C:C,CUM_URG)</f>
        <v>0.42857142857142855</v>
      </c>
      <c r="F277" s="7">
        <f t="shared" si="5"/>
        <v>3.4285714285714284</v>
      </c>
    </row>
    <row r="278" spans="1:7" x14ac:dyDescent="0.15">
      <c r="B278" t="s">
        <v>171</v>
      </c>
      <c r="C278">
        <v>60</v>
      </c>
      <c r="D278" s="2">
        <v>10</v>
      </c>
      <c r="E278" s="16">
        <f>_xlfn.XLOOKUP(B278,'SUPPLY-UR'!C:C,CUM_URG)</f>
        <v>0.2</v>
      </c>
      <c r="F278" s="7">
        <f t="shared" si="5"/>
        <v>2</v>
      </c>
    </row>
    <row r="279" spans="1:7" x14ac:dyDescent="0.15">
      <c r="B279" t="s">
        <v>292</v>
      </c>
      <c r="C279" s="2">
        <v>1</v>
      </c>
      <c r="D279" s="41">
        <v>1</v>
      </c>
      <c r="E279" s="16">
        <f>_xlfn.XLOOKUP(B279,'SUPPLY-UR'!C:C,CUM_URG)</f>
        <v>12</v>
      </c>
      <c r="F279" s="7">
        <f t="shared" si="5"/>
        <v>12</v>
      </c>
    </row>
    <row r="280" spans="1:7" x14ac:dyDescent="0.15">
      <c r="F280" s="44">
        <f>SUM(F271:F279)</f>
        <v>81.206539139872476</v>
      </c>
    </row>
    <row r="281" spans="1:7" x14ac:dyDescent="0.15">
      <c r="D281" s="50" t="s">
        <v>179</v>
      </c>
      <c r="E281" s="50"/>
      <c r="F281" s="51">
        <f>_xlfn.XLOOKUP(D281,$D$77:$D$90,$F$77:$F$90)</f>
        <v>32.788950464396287</v>
      </c>
    </row>
    <row r="282" spans="1:7" x14ac:dyDescent="0.15">
      <c r="F282" s="44">
        <f>SUM(F280:F281)</f>
        <v>113.99548960426876</v>
      </c>
    </row>
    <row r="283" spans="1:7" x14ac:dyDescent="0.15">
      <c r="D283" s="45">
        <f>_xlfn.XLOOKUP(G283,$I$4:$I$16,$J$4:$J$16)</f>
        <v>0.35</v>
      </c>
      <c r="E283" s="45"/>
      <c r="F283" s="7">
        <f>D283*F282</f>
        <v>39.898421361494059</v>
      </c>
      <c r="G283" t="s">
        <v>213</v>
      </c>
    </row>
    <row r="284" spans="1:7" x14ac:dyDescent="0.15">
      <c r="D284" s="45">
        <f>_xlfn.XLOOKUP(G284,$I$4:$I$16,$J$4:$J$16)</f>
        <v>0.255</v>
      </c>
      <c r="E284" s="45"/>
      <c r="F284" s="7">
        <f>D284*F282</f>
        <v>29.068849849088533</v>
      </c>
      <c r="G284" t="s">
        <v>220</v>
      </c>
    </row>
    <row r="285" spans="1:7" x14ac:dyDescent="0.15">
      <c r="D285" s="45">
        <f>_xlfn.XLOOKUP(G285,$I$4:$I$16,$J$4:$J$16)</f>
        <v>0.5</v>
      </c>
      <c r="E285" s="45"/>
      <c r="F285" s="7">
        <f>D285*F282</f>
        <v>56.997744802134378</v>
      </c>
      <c r="G285" t="s">
        <v>214</v>
      </c>
    </row>
    <row r="286" spans="1:7" x14ac:dyDescent="0.15">
      <c r="A286" t="s">
        <v>642</v>
      </c>
      <c r="F286" s="44">
        <f>CEILING(SUM(F282:F285),1)</f>
        <v>240</v>
      </c>
    </row>
    <row r="288" spans="1:7" x14ac:dyDescent="0.15">
      <c r="A288" t="s">
        <v>643</v>
      </c>
      <c r="F288" s="147">
        <f>F304</f>
        <v>224</v>
      </c>
    </row>
    <row r="289" spans="1:7" x14ac:dyDescent="0.15">
      <c r="B289" t="s">
        <v>254</v>
      </c>
      <c r="C289" s="7">
        <v>410</v>
      </c>
      <c r="D289" s="41">
        <v>50</v>
      </c>
      <c r="E289" s="16">
        <f>_xlfn.XLOOKUP(B289,'SUPPLY-UR'!C:C,CUM_URG)</f>
        <v>0.64166666666666672</v>
      </c>
      <c r="F289" s="7">
        <f t="shared" ref="F289:F297" si="6">E289*D289</f>
        <v>32.083333333333336</v>
      </c>
    </row>
    <row r="290" spans="1:7" x14ac:dyDescent="0.15">
      <c r="B290" t="s">
        <v>163</v>
      </c>
      <c r="D290" s="2">
        <v>210</v>
      </c>
      <c r="E290" s="16">
        <f>_xlfn.XLOOKUP(B290,'SUPPLY-UR'!C:C,CUM_URG)</f>
        <v>6.4000000000000001E-2</v>
      </c>
      <c r="F290" s="7">
        <f t="shared" si="6"/>
        <v>13.44</v>
      </c>
    </row>
    <row r="291" spans="1:7" x14ac:dyDescent="0.15">
      <c r="B291" t="s">
        <v>634</v>
      </c>
      <c r="D291" s="2">
        <v>50</v>
      </c>
      <c r="E291" s="16">
        <f>_xlfn.XLOOKUP(B291,$B$33:$B$44,$F$33:$F$44)</f>
        <v>0.21919012345679012</v>
      </c>
      <c r="F291" s="7">
        <f t="shared" si="6"/>
        <v>10.959506172839506</v>
      </c>
    </row>
    <row r="292" spans="1:7" x14ac:dyDescent="0.15">
      <c r="B292" t="s">
        <v>172</v>
      </c>
      <c r="C292">
        <v>60</v>
      </c>
      <c r="D292" s="2">
        <v>20</v>
      </c>
      <c r="E292" s="16">
        <f>_xlfn.XLOOKUP(B292,'SUPPLY-UR'!C:C,CUM_URG)</f>
        <v>0.1</v>
      </c>
      <c r="F292" s="7">
        <f t="shared" si="6"/>
        <v>2</v>
      </c>
    </row>
    <row r="293" spans="1:7" x14ac:dyDescent="0.15">
      <c r="B293" t="s">
        <v>169</v>
      </c>
      <c r="C293">
        <v>110</v>
      </c>
      <c r="D293" s="2">
        <v>15</v>
      </c>
      <c r="E293" s="16">
        <f>_xlfn.XLOOKUP(B293,'SUPPLY-UR'!C:C,CUM_URG)</f>
        <v>0.16923076923076924</v>
      </c>
      <c r="F293" s="7">
        <f t="shared" si="6"/>
        <v>2.5384615384615388</v>
      </c>
    </row>
    <row r="294" spans="1:7" x14ac:dyDescent="0.15">
      <c r="B294" t="s">
        <v>168</v>
      </c>
      <c r="C294">
        <v>130</v>
      </c>
      <c r="D294" s="2">
        <v>15</v>
      </c>
      <c r="E294" s="16">
        <f>_xlfn.XLOOKUP(B294,'SUPPLY-UR'!C:C,CUM_URG)</f>
        <v>0.18933333333333333</v>
      </c>
      <c r="F294" s="7">
        <f t="shared" si="6"/>
        <v>2.84</v>
      </c>
    </row>
    <row r="295" spans="1:7" x14ac:dyDescent="0.15">
      <c r="B295" t="s">
        <v>170</v>
      </c>
      <c r="C295">
        <v>50</v>
      </c>
      <c r="D295" s="2">
        <v>8</v>
      </c>
      <c r="E295" s="16">
        <f>_xlfn.XLOOKUP(B295,'SUPPLY-UR'!C:C,CUM_URG)</f>
        <v>0.42857142857142855</v>
      </c>
      <c r="F295" s="7">
        <f t="shared" si="6"/>
        <v>3.4285714285714284</v>
      </c>
    </row>
    <row r="296" spans="1:7" x14ac:dyDescent="0.15">
      <c r="B296" t="s">
        <v>171</v>
      </c>
      <c r="C296">
        <v>60</v>
      </c>
      <c r="D296" s="2">
        <v>10</v>
      </c>
      <c r="E296" s="16">
        <f>_xlfn.XLOOKUP(B296,'SUPPLY-UR'!C:C,CUM_URG)</f>
        <v>0.2</v>
      </c>
      <c r="F296" s="7">
        <f>E296*D296</f>
        <v>2</v>
      </c>
    </row>
    <row r="297" spans="1:7" x14ac:dyDescent="0.15">
      <c r="B297" t="s">
        <v>292</v>
      </c>
      <c r="C297" s="2">
        <v>1</v>
      </c>
      <c r="D297" s="41">
        <v>1</v>
      </c>
      <c r="E297" s="16">
        <f>_xlfn.XLOOKUP(B297,'SUPPLY-UR'!C:C,CUM_URG)</f>
        <v>12</v>
      </c>
      <c r="F297" s="7">
        <f t="shared" si="6"/>
        <v>12</v>
      </c>
    </row>
    <row r="298" spans="1:7" x14ac:dyDescent="0.15">
      <c r="F298" s="44">
        <f>SUM(F289:F297)</f>
        <v>81.289872473205804</v>
      </c>
    </row>
    <row r="299" spans="1:7" x14ac:dyDescent="0.15">
      <c r="D299" s="50" t="s">
        <v>233</v>
      </c>
      <c r="E299" s="50"/>
      <c r="F299" s="51">
        <f>_xlfn.XLOOKUP(D299,$D$77:$D$90,$F$77:$F$90)</f>
        <v>25.028372549019608</v>
      </c>
    </row>
    <row r="300" spans="1:7" x14ac:dyDescent="0.15">
      <c r="F300" s="44">
        <f>SUM(F298:F299)</f>
        <v>106.31824502222541</v>
      </c>
    </row>
    <row r="301" spans="1:7" x14ac:dyDescent="0.15">
      <c r="D301" s="45">
        <f>_xlfn.XLOOKUP(G301,$I$4:$I$16,$J$4:$J$16)</f>
        <v>0.35</v>
      </c>
      <c r="E301" s="45"/>
      <c r="F301" s="7">
        <f>D301*F300</f>
        <v>37.211385757778892</v>
      </c>
      <c r="G301" t="s">
        <v>213</v>
      </c>
    </row>
    <row r="302" spans="1:7" x14ac:dyDescent="0.15">
      <c r="D302" s="45">
        <f>_xlfn.XLOOKUP(G302,$I$4:$I$16,$J$4:$J$16)</f>
        <v>0.255</v>
      </c>
      <c r="E302" s="45"/>
      <c r="F302" s="7">
        <f>D302*F300</f>
        <v>27.111152480667482</v>
      </c>
      <c r="G302" t="s">
        <v>220</v>
      </c>
    </row>
    <row r="303" spans="1:7" x14ac:dyDescent="0.15">
      <c r="D303" s="45">
        <f>_xlfn.XLOOKUP(G303,$I$4:$I$16,$J$4:$J$16)</f>
        <v>0.5</v>
      </c>
      <c r="E303" s="45"/>
      <c r="F303" s="7">
        <f>D303*F300</f>
        <v>53.159122511112706</v>
      </c>
      <c r="G303" t="s">
        <v>214</v>
      </c>
    </row>
    <row r="304" spans="1:7" x14ac:dyDescent="0.15">
      <c r="A304" t="s">
        <v>643</v>
      </c>
      <c r="F304" s="44">
        <f>CEILING(SUM(F300:F303),1)</f>
        <v>224</v>
      </c>
    </row>
    <row r="306" spans="1:7" x14ac:dyDescent="0.15">
      <c r="A306" t="s">
        <v>107</v>
      </c>
      <c r="F306" s="147">
        <f>F320</f>
        <v>228</v>
      </c>
      <c r="G306">
        <v>227</v>
      </c>
    </row>
    <row r="307" spans="1:7" x14ac:dyDescent="0.15">
      <c r="B307" t="s">
        <v>140</v>
      </c>
      <c r="C307" s="41">
        <v>3</v>
      </c>
      <c r="D307" s="100">
        <v>150</v>
      </c>
      <c r="E307" s="16">
        <f>_xlfn.XLOOKUP(B307,'SUPPLY-UR'!C:C,CUM_URG)</f>
        <v>0.35</v>
      </c>
      <c r="F307" s="7">
        <f t="shared" ref="F307:F315" si="7">E307*D307</f>
        <v>52.5</v>
      </c>
    </row>
    <row r="308" spans="1:7" x14ac:dyDescent="0.15">
      <c r="B308" t="s">
        <v>163</v>
      </c>
      <c r="C308" s="2"/>
      <c r="D308" s="2">
        <v>210</v>
      </c>
      <c r="E308" s="16">
        <f>_xlfn.XLOOKUP(B308,'SUPPLY-UR'!C:C,CUM_URG)</f>
        <v>6.4000000000000001E-2</v>
      </c>
      <c r="F308" s="7">
        <f t="shared" si="7"/>
        <v>13.44</v>
      </c>
    </row>
    <row r="309" spans="1:7" x14ac:dyDescent="0.15">
      <c r="B309" t="s">
        <v>223</v>
      </c>
      <c r="C309" s="2"/>
      <c r="D309" s="151">
        <v>1</v>
      </c>
      <c r="E309" s="16">
        <f>_xlfn.XLOOKUP(B309,$B$33:$B$44,$F$33:$F$44)</f>
        <v>15.768222222222223</v>
      </c>
      <c r="F309" s="7">
        <f t="shared" si="7"/>
        <v>15.768222222222223</v>
      </c>
    </row>
    <row r="310" spans="1:7" x14ac:dyDescent="0.15">
      <c r="B310" t="s">
        <v>172</v>
      </c>
      <c r="C310" s="2">
        <v>60</v>
      </c>
      <c r="D310" s="100">
        <v>25</v>
      </c>
      <c r="E310" s="16">
        <f>_xlfn.XLOOKUP(B310,'SUPPLY-UR'!C:C,CUM_URG)</f>
        <v>0.1</v>
      </c>
      <c r="F310" s="7">
        <f t="shared" si="7"/>
        <v>2.5</v>
      </c>
    </row>
    <row r="311" spans="1:7" x14ac:dyDescent="0.15">
      <c r="B311" t="s">
        <v>169</v>
      </c>
      <c r="C311" s="2">
        <v>110</v>
      </c>
      <c r="D311" s="100">
        <v>20</v>
      </c>
      <c r="E311" s="16">
        <f>_xlfn.XLOOKUP(B311,'SUPPLY-UR'!C:C,CUM_URG)</f>
        <v>0.16923076923076924</v>
      </c>
      <c r="F311" s="7">
        <f t="shared" si="7"/>
        <v>3.384615384615385</v>
      </c>
    </row>
    <row r="312" spans="1:7" x14ac:dyDescent="0.15">
      <c r="B312" t="s">
        <v>168</v>
      </c>
      <c r="C312" s="2">
        <v>130</v>
      </c>
      <c r="D312" s="100">
        <v>15</v>
      </c>
      <c r="E312" s="16">
        <f>_xlfn.XLOOKUP(B312,'SUPPLY-UR'!C:C,CUM_URG)</f>
        <v>0.18933333333333333</v>
      </c>
      <c r="F312" s="7">
        <f t="shared" si="7"/>
        <v>2.84</v>
      </c>
    </row>
    <row r="313" spans="1:7" x14ac:dyDescent="0.15">
      <c r="B313" t="s">
        <v>170</v>
      </c>
      <c r="C313" s="2">
        <v>50</v>
      </c>
      <c r="D313" s="2">
        <v>8</v>
      </c>
      <c r="E313" s="16">
        <f>_xlfn.XLOOKUP(B313,'SUPPLY-UR'!C:C,CUM_URG)</f>
        <v>0.42857142857142855</v>
      </c>
      <c r="F313" s="7">
        <f t="shared" si="7"/>
        <v>3.4285714285714284</v>
      </c>
    </row>
    <row r="314" spans="1:7" x14ac:dyDescent="0.15">
      <c r="B314" t="s">
        <v>171</v>
      </c>
      <c r="C314" s="2">
        <v>60</v>
      </c>
      <c r="D314" s="103">
        <v>10</v>
      </c>
      <c r="E314" s="16">
        <f>_xlfn.XLOOKUP(B314,'SUPPLY-UR'!C:C,CUM_URG)</f>
        <v>0.2</v>
      </c>
      <c r="F314" s="7">
        <f t="shared" si="7"/>
        <v>2</v>
      </c>
    </row>
    <row r="315" spans="1:7" x14ac:dyDescent="0.15">
      <c r="B315" t="s">
        <v>292</v>
      </c>
      <c r="C315" s="2">
        <v>1</v>
      </c>
      <c r="D315" s="41">
        <v>1</v>
      </c>
      <c r="E315" s="16">
        <f>_xlfn.XLOOKUP(B315,'SUPPLY-UR'!C:C,CUM_URG)</f>
        <v>12</v>
      </c>
      <c r="F315" s="7">
        <f t="shared" si="7"/>
        <v>12</v>
      </c>
    </row>
    <row r="316" spans="1:7" x14ac:dyDescent="0.15">
      <c r="F316" s="44">
        <f>SUM(F307:F315)</f>
        <v>107.86140903540904</v>
      </c>
    </row>
    <row r="317" spans="1:7" x14ac:dyDescent="0.15">
      <c r="D317" s="45">
        <f>_xlfn.XLOOKUP(G317,$I$4:$I$16,$J$4:$J$16)</f>
        <v>0.35</v>
      </c>
      <c r="E317" s="45"/>
      <c r="F317" s="7">
        <f>D317*F316</f>
        <v>37.75149316239316</v>
      </c>
      <c r="G317" t="s">
        <v>213</v>
      </c>
    </row>
    <row r="318" spans="1:7" x14ac:dyDescent="0.15">
      <c r="D318" s="45">
        <f>_xlfn.XLOOKUP(G318,$I$4:$I$16,$J$4:$J$16)</f>
        <v>0.255</v>
      </c>
      <c r="E318" s="45"/>
      <c r="F318" s="7">
        <f>D318*F316</f>
        <v>27.504659304029307</v>
      </c>
      <c r="G318" t="s">
        <v>220</v>
      </c>
    </row>
    <row r="319" spans="1:7" x14ac:dyDescent="0.15">
      <c r="D319" s="45">
        <f>_xlfn.XLOOKUP(G319,$I$4:$I$16,$J$4:$J$16)</f>
        <v>0.5</v>
      </c>
      <c r="E319" s="45"/>
      <c r="F319" s="7">
        <f>D319*F316</f>
        <v>53.93070451770452</v>
      </c>
      <c r="G319" t="s">
        <v>214</v>
      </c>
    </row>
    <row r="320" spans="1:7" x14ac:dyDescent="0.15">
      <c r="A320" t="s">
        <v>107</v>
      </c>
      <c r="F320" s="44">
        <f>CEILING(SUM(F316:F319),1)</f>
        <v>228</v>
      </c>
    </row>
    <row r="322" spans="1:7" x14ac:dyDescent="0.15">
      <c r="A322" t="s">
        <v>364</v>
      </c>
      <c r="F322" s="147">
        <f>F337</f>
        <v>216</v>
      </c>
      <c r="G322">
        <v>215</v>
      </c>
    </row>
    <row r="323" spans="1:7" x14ac:dyDescent="0.15">
      <c r="B323" t="s">
        <v>69</v>
      </c>
      <c r="C323" s="41">
        <v>3</v>
      </c>
      <c r="D323" s="100">
        <v>120</v>
      </c>
      <c r="E323" s="16">
        <f>_xlfn.XLOOKUP(B323,'SUPPLY-UR'!C:C,CUM_URG)</f>
        <v>0.36875000000000002</v>
      </c>
      <c r="F323" s="7">
        <f t="shared" ref="F323:F332" si="8">E323*D323</f>
        <v>44.25</v>
      </c>
    </row>
    <row r="324" spans="1:7" x14ac:dyDescent="0.15">
      <c r="B324" t="s">
        <v>163</v>
      </c>
      <c r="C324" s="2"/>
      <c r="D324" s="2">
        <v>210</v>
      </c>
      <c r="E324" s="16">
        <f>_xlfn.XLOOKUP(B324,'SUPPLY-UR'!C:C,CUM_URG)</f>
        <v>6.4000000000000001E-2</v>
      </c>
      <c r="F324" s="7">
        <f t="shared" si="8"/>
        <v>13.44</v>
      </c>
    </row>
    <row r="325" spans="1:7" x14ac:dyDescent="0.15">
      <c r="B325" t="s">
        <v>58</v>
      </c>
      <c r="C325" s="2">
        <v>1</v>
      </c>
      <c r="D325" s="92">
        <v>25</v>
      </c>
      <c r="E325" s="16">
        <f>_xlfn.XLOOKUP(B325,'SUPPLY-UR'!C:C,CUM_URG)</f>
        <v>0.6</v>
      </c>
      <c r="F325" s="7">
        <f t="shared" si="8"/>
        <v>15</v>
      </c>
    </row>
    <row r="326" spans="1:7" x14ac:dyDescent="0.15">
      <c r="B326" s="104" t="s">
        <v>6</v>
      </c>
      <c r="C326" s="2">
        <v>1</v>
      </c>
      <c r="D326" s="105">
        <v>20</v>
      </c>
      <c r="E326" s="16">
        <f>_xlfn.XLOOKUP(B326,'SUPPLY-UR'!C:C,CUM_URG)</f>
        <v>0.1875</v>
      </c>
      <c r="F326" s="7">
        <f t="shared" si="8"/>
        <v>3.75</v>
      </c>
    </row>
    <row r="327" spans="1:7" x14ac:dyDescent="0.15">
      <c r="B327" t="s">
        <v>172</v>
      </c>
      <c r="C327" s="2">
        <v>60</v>
      </c>
      <c r="D327" s="100">
        <v>25</v>
      </c>
      <c r="E327" s="16">
        <f>_xlfn.XLOOKUP(B327,'SUPPLY-UR'!C:C,CUM_URG)</f>
        <v>0.1</v>
      </c>
      <c r="F327" s="7">
        <f t="shared" si="8"/>
        <v>2.5</v>
      </c>
    </row>
    <row r="328" spans="1:7" x14ac:dyDescent="0.15">
      <c r="B328" t="s">
        <v>169</v>
      </c>
      <c r="C328" s="2">
        <v>110</v>
      </c>
      <c r="D328" s="100">
        <v>20</v>
      </c>
      <c r="E328" s="16">
        <f>_xlfn.XLOOKUP(B328,'SUPPLY-UR'!C:C,CUM_URG)</f>
        <v>0.16923076923076924</v>
      </c>
      <c r="F328" s="7">
        <f t="shared" si="8"/>
        <v>3.384615384615385</v>
      </c>
    </row>
    <row r="329" spans="1:7" x14ac:dyDescent="0.15">
      <c r="B329" t="s">
        <v>168</v>
      </c>
      <c r="C329" s="2">
        <v>130</v>
      </c>
      <c r="D329" s="100">
        <v>15</v>
      </c>
      <c r="E329" s="16">
        <f>_xlfn.XLOOKUP(B329,'SUPPLY-UR'!C:C,CUM_URG)</f>
        <v>0.18933333333333333</v>
      </c>
      <c r="F329" s="7">
        <f t="shared" si="8"/>
        <v>2.84</v>
      </c>
    </row>
    <row r="330" spans="1:7" x14ac:dyDescent="0.15">
      <c r="B330" t="s">
        <v>170</v>
      </c>
      <c r="C330" s="2">
        <v>50</v>
      </c>
      <c r="D330" s="2">
        <v>8</v>
      </c>
      <c r="E330" s="16">
        <f>_xlfn.XLOOKUP(B330,'SUPPLY-UR'!C:C,CUM_URG)</f>
        <v>0.42857142857142855</v>
      </c>
      <c r="F330" s="7">
        <f t="shared" si="8"/>
        <v>3.4285714285714284</v>
      </c>
    </row>
    <row r="331" spans="1:7" x14ac:dyDescent="0.15">
      <c r="B331" t="s">
        <v>171</v>
      </c>
      <c r="C331" s="2">
        <v>60</v>
      </c>
      <c r="D331" s="103">
        <v>10</v>
      </c>
      <c r="E331" s="16">
        <f>_xlfn.XLOOKUP(B331,'SUPPLY-UR'!C:C,CUM_URG)</f>
        <v>0.2</v>
      </c>
      <c r="F331" s="7">
        <f t="shared" si="8"/>
        <v>2</v>
      </c>
    </row>
    <row r="332" spans="1:7" x14ac:dyDescent="0.15">
      <c r="B332" t="s">
        <v>292</v>
      </c>
      <c r="C332" s="2">
        <f>10+0.7+1.5+1.5</f>
        <v>13.7</v>
      </c>
      <c r="D332" s="41">
        <v>1</v>
      </c>
      <c r="E332" s="16">
        <f>_xlfn.XLOOKUP(B332,'SUPPLY-UR'!C:C,CUM_URG)</f>
        <v>12</v>
      </c>
      <c r="F332" s="7">
        <f t="shared" si="8"/>
        <v>12</v>
      </c>
    </row>
    <row r="333" spans="1:7" x14ac:dyDescent="0.15">
      <c r="F333" s="44">
        <f>SUM(F323:F332)</f>
        <v>102.59318681318682</v>
      </c>
    </row>
    <row r="334" spans="1:7" x14ac:dyDescent="0.15">
      <c r="D334" s="45">
        <f>_xlfn.XLOOKUP(G334,$I$4:$I$16,$J$4:$J$16)</f>
        <v>0.35</v>
      </c>
      <c r="E334" s="45"/>
      <c r="F334" s="7">
        <f>D334*F333</f>
        <v>35.907615384615383</v>
      </c>
      <c r="G334" t="s">
        <v>213</v>
      </c>
    </row>
    <row r="335" spans="1:7" x14ac:dyDescent="0.15">
      <c r="D335" s="45">
        <f>_xlfn.XLOOKUP(G335,$I$4:$I$16,$J$4:$J$16)</f>
        <v>0.255</v>
      </c>
      <c r="E335" s="45"/>
      <c r="F335" s="7">
        <f>D335*F333</f>
        <v>26.16126263736264</v>
      </c>
      <c r="G335" t="s">
        <v>220</v>
      </c>
    </row>
    <row r="336" spans="1:7" x14ac:dyDescent="0.15">
      <c r="D336" s="45">
        <f>_xlfn.XLOOKUP(G336,$I$4:$I$16,$J$4:$J$16)</f>
        <v>0.5</v>
      </c>
      <c r="E336" s="45"/>
      <c r="F336" s="7">
        <f>D336*F333</f>
        <v>51.296593406593409</v>
      </c>
      <c r="G336" t="s">
        <v>214</v>
      </c>
    </row>
    <row r="337" spans="1:8" x14ac:dyDescent="0.15">
      <c r="A337" t="s">
        <v>364</v>
      </c>
      <c r="F337" s="44">
        <f>CEILING(SUM(F333:F336),1)</f>
        <v>216</v>
      </c>
    </row>
    <row r="339" spans="1:8" x14ac:dyDescent="0.15">
      <c r="A339" t="s">
        <v>251</v>
      </c>
      <c r="F339" s="147">
        <f>F354</f>
        <v>264</v>
      </c>
    </row>
    <row r="340" spans="1:8" x14ac:dyDescent="0.15">
      <c r="B340" t="s">
        <v>239</v>
      </c>
      <c r="C340" s="7">
        <v>410</v>
      </c>
      <c r="D340" s="41">
        <v>50</v>
      </c>
      <c r="E340" s="16">
        <f>_xlfn.XLOOKUP(B340,'SUPPLY-UR'!C:C,CUM_URG)</f>
        <v>0.8</v>
      </c>
      <c r="F340" s="7">
        <f t="shared" ref="F340:F347" si="9">E340*D340</f>
        <v>40</v>
      </c>
      <c r="H340" s="17"/>
    </row>
    <row r="341" spans="1:8" x14ac:dyDescent="0.15">
      <c r="B341" t="s">
        <v>163</v>
      </c>
      <c r="D341" s="2">
        <v>210</v>
      </c>
      <c r="E341" s="16">
        <f>_xlfn.XLOOKUP(B341,'SUPPLY-UR'!C:C,CUM_URG)</f>
        <v>6.4000000000000001E-2</v>
      </c>
      <c r="F341" s="7">
        <f t="shared" si="9"/>
        <v>13.44</v>
      </c>
      <c r="H341" s="17"/>
    </row>
    <row r="342" spans="1:8" x14ac:dyDescent="0.15">
      <c r="B342" t="s">
        <v>634</v>
      </c>
      <c r="D342" s="2">
        <v>120</v>
      </c>
      <c r="E342" s="16">
        <f>_xlfn.XLOOKUP(B342,$B$33:$B$44,$F$33:$F$44)</f>
        <v>0.21919012345679012</v>
      </c>
      <c r="F342" s="7">
        <f t="shared" si="9"/>
        <v>26.302814814814816</v>
      </c>
      <c r="H342" s="17"/>
    </row>
    <row r="343" spans="1:8" x14ac:dyDescent="0.15">
      <c r="B343" t="s">
        <v>172</v>
      </c>
      <c r="C343">
        <v>60</v>
      </c>
      <c r="D343" s="2">
        <v>20</v>
      </c>
      <c r="E343" s="16">
        <f>_xlfn.XLOOKUP(B343,'SUPPLY-UR'!C:C,CUM_URG)</f>
        <v>0.1</v>
      </c>
      <c r="F343" s="7">
        <f t="shared" si="9"/>
        <v>2</v>
      </c>
      <c r="H343" s="17"/>
    </row>
    <row r="344" spans="1:8" x14ac:dyDescent="0.15">
      <c r="B344" t="s">
        <v>169</v>
      </c>
      <c r="C344">
        <v>110</v>
      </c>
      <c r="D344" s="2">
        <v>15</v>
      </c>
      <c r="E344" s="16">
        <f>_xlfn.XLOOKUP(B344,'SUPPLY-UR'!C:C,CUM_URG)</f>
        <v>0.16923076923076924</v>
      </c>
      <c r="F344" s="7">
        <f t="shared" si="9"/>
        <v>2.5384615384615388</v>
      </c>
      <c r="H344" s="17"/>
    </row>
    <row r="345" spans="1:8" x14ac:dyDescent="0.15">
      <c r="B345" t="s">
        <v>168</v>
      </c>
      <c r="C345">
        <v>130</v>
      </c>
      <c r="D345" s="2">
        <v>15</v>
      </c>
      <c r="E345" s="16">
        <f>_xlfn.XLOOKUP(B345,'SUPPLY-UR'!C:C,CUM_URG)</f>
        <v>0.18933333333333333</v>
      </c>
      <c r="F345" s="7">
        <f t="shared" si="9"/>
        <v>2.84</v>
      </c>
      <c r="H345" s="17"/>
    </row>
    <row r="346" spans="1:8" x14ac:dyDescent="0.15">
      <c r="B346" t="s">
        <v>170</v>
      </c>
      <c r="C346">
        <v>50</v>
      </c>
      <c r="D346" s="2">
        <v>8</v>
      </c>
      <c r="E346" s="16">
        <f>_xlfn.XLOOKUP(B346,'SUPPLY-UR'!C:C,CUM_URG)</f>
        <v>0.42857142857142855</v>
      </c>
      <c r="F346" s="7">
        <f t="shared" si="9"/>
        <v>3.4285714285714284</v>
      </c>
      <c r="H346" s="17"/>
    </row>
    <row r="347" spans="1:8" x14ac:dyDescent="0.15">
      <c r="B347" t="s">
        <v>171</v>
      </c>
      <c r="C347">
        <v>60</v>
      </c>
      <c r="D347" s="2">
        <v>10</v>
      </c>
      <c r="E347" s="16">
        <f>_xlfn.XLOOKUP(B347,'SUPPLY-UR'!C:C,CUM_URG)</f>
        <v>0.2</v>
      </c>
      <c r="F347" s="7">
        <f t="shared" si="9"/>
        <v>2</v>
      </c>
      <c r="H347" s="17"/>
    </row>
    <row r="348" spans="1:8" x14ac:dyDescent="0.15">
      <c r="F348" s="44">
        <f>SUM(F340:F347)</f>
        <v>92.549847781847774</v>
      </c>
    </row>
    <row r="349" spans="1:8" x14ac:dyDescent="0.15">
      <c r="D349" s="50" t="s">
        <v>179</v>
      </c>
      <c r="E349" s="50"/>
      <c r="F349" s="51">
        <f>_xlfn.XLOOKUP(D349,$D$77:$D$90,$F$77:$F$90)</f>
        <v>32.788950464396287</v>
      </c>
    </row>
    <row r="350" spans="1:8" x14ac:dyDescent="0.15">
      <c r="F350" s="44">
        <f>SUM(F348:F349)</f>
        <v>125.33879824624407</v>
      </c>
    </row>
    <row r="351" spans="1:8" x14ac:dyDescent="0.15">
      <c r="D351" s="45">
        <f>_xlfn.XLOOKUP(G351,$I$4:$I$16,$J$4:$J$16)</f>
        <v>0.35</v>
      </c>
      <c r="E351" s="45"/>
      <c r="F351" s="7">
        <f>D351*F350</f>
        <v>43.868579386185424</v>
      </c>
      <c r="G351" t="s">
        <v>213</v>
      </c>
    </row>
    <row r="352" spans="1:8" x14ac:dyDescent="0.15">
      <c r="D352" s="45">
        <f>_xlfn.XLOOKUP(G352,$I$4:$I$16,$J$4:$J$16)</f>
        <v>0.255</v>
      </c>
      <c r="E352" s="45"/>
      <c r="F352" s="7">
        <f>D352*F350</f>
        <v>31.961393552792238</v>
      </c>
      <c r="G352" t="s">
        <v>220</v>
      </c>
    </row>
    <row r="353" spans="1:11" x14ac:dyDescent="0.15">
      <c r="D353" s="45">
        <f>_xlfn.XLOOKUP(G353,$I$4:$I$16,$J$4:$J$16)</f>
        <v>0.5</v>
      </c>
      <c r="E353" s="45"/>
      <c r="F353" s="7">
        <f>D353*F350</f>
        <v>62.669399123122034</v>
      </c>
      <c r="G353" t="s">
        <v>214</v>
      </c>
    </row>
    <row r="354" spans="1:11" x14ac:dyDescent="0.15">
      <c r="A354" t="s">
        <v>251</v>
      </c>
      <c r="F354" s="44">
        <f>CEILING(SUM(F350:F353),1)</f>
        <v>264</v>
      </c>
    </row>
    <row r="356" spans="1:11" x14ac:dyDescent="0.15">
      <c r="A356" s="63" t="s">
        <v>348</v>
      </c>
      <c r="F356" s="147">
        <f>F374</f>
        <v>365</v>
      </c>
    </row>
    <row r="357" spans="1:11" x14ac:dyDescent="0.15">
      <c r="B357" s="63" t="s">
        <v>320</v>
      </c>
      <c r="C357" s="7"/>
      <c r="D357" s="41">
        <v>60</v>
      </c>
      <c r="E357" s="16">
        <f>_xlfn.XLOOKUP(B357,'SUPPLY-UR'!C:C,CUM_URG)</f>
        <v>0.46666666666666667</v>
      </c>
      <c r="F357" s="7">
        <f>_xlfn.XLOOKUP(B357,'SUPPLY-UR'!C:C,CUM_URG)*D357</f>
        <v>28</v>
      </c>
      <c r="H357" s="17"/>
    </row>
    <row r="358" spans="1:11" x14ac:dyDescent="0.15">
      <c r="B358" t="s">
        <v>71</v>
      </c>
      <c r="D358" s="41">
        <v>100</v>
      </c>
      <c r="E358" s="16">
        <f>_xlfn.XLOOKUP(B358,'SUPPLY-UR'!C:C,CUM_URG)</f>
        <v>0.27500000000000002</v>
      </c>
      <c r="F358" s="7">
        <f>_xlfn.XLOOKUP(B358,'SUPPLY-UR'!C:C,CUM_URG)*D358</f>
        <v>27.500000000000004</v>
      </c>
      <c r="H358" s="17"/>
    </row>
    <row r="359" spans="1:11" x14ac:dyDescent="0.15">
      <c r="B359" s="63" t="s">
        <v>314</v>
      </c>
      <c r="D359" s="2">
        <v>45</v>
      </c>
      <c r="E359" s="16">
        <f>_xlfn.XLOOKUP(B359,'SUPPLY-UR'!C:C,CUM_URG)</f>
        <v>1.1176470588235294</v>
      </c>
      <c r="F359" s="7">
        <f>_xlfn.XLOOKUP(B359,'SUPPLY-UR'!C:C,CUM_URG)*D359</f>
        <v>50.294117647058826</v>
      </c>
      <c r="H359" s="17"/>
    </row>
    <row r="360" spans="1:11" x14ac:dyDescent="0.15">
      <c r="B360" t="s">
        <v>279</v>
      </c>
      <c r="D360" s="2">
        <v>20</v>
      </c>
      <c r="E360" s="16">
        <f>_xlfn.XLOOKUP(B360,'SUPPLY-UR'!C:C,CUM_URG)</f>
        <v>8.727272727272728E-2</v>
      </c>
      <c r="F360" s="7">
        <f>_xlfn.XLOOKUP(B360,'SUPPLY-UR'!C:C,CUM_URG)*D360</f>
        <v>1.7454545454545456</v>
      </c>
      <c r="H360" s="17"/>
    </row>
    <row r="361" spans="1:11" x14ac:dyDescent="0.15">
      <c r="B361" t="s">
        <v>161</v>
      </c>
      <c r="D361" s="2">
        <v>15</v>
      </c>
      <c r="E361" s="16">
        <f>_xlfn.XLOOKUP(B361,'SUPPLY-UR'!C:C,CUM_URG)</f>
        <v>0.76666666666666672</v>
      </c>
      <c r="F361" s="7">
        <f>_xlfn.XLOOKUP(B361,'SUPPLY-UR'!C:C,CUM_URG)*D361</f>
        <v>11.5</v>
      </c>
      <c r="H361" s="17"/>
    </row>
    <row r="362" spans="1:11" x14ac:dyDescent="0.15">
      <c r="B362" t="s">
        <v>276</v>
      </c>
      <c r="D362" s="2">
        <v>15</v>
      </c>
      <c r="E362" s="16">
        <f>_xlfn.XLOOKUP(B362,'SUPPLY-UR'!C:C,CUM_URG)</f>
        <v>0.7142857142857143</v>
      </c>
      <c r="F362" s="7">
        <f>_xlfn.XLOOKUP(B362,'SUPPLY-UR'!C:C,CUM_URG)*D362</f>
        <v>10.714285714285715</v>
      </c>
      <c r="H362" s="17"/>
    </row>
    <row r="363" spans="1:11" x14ac:dyDescent="0.15">
      <c r="B363" t="s">
        <v>277</v>
      </c>
      <c r="D363" s="2">
        <v>15</v>
      </c>
      <c r="E363" s="16">
        <f>_xlfn.XLOOKUP(B363,'SUPPLY-UR'!C:C,CUM_URG)</f>
        <v>0.35714285714285715</v>
      </c>
      <c r="F363" s="7">
        <f>_xlfn.XLOOKUP(B363,'SUPPLY-UR'!C:C,CUM_URG)*D363</f>
        <v>5.3571428571428577</v>
      </c>
      <c r="H363" s="17"/>
    </row>
    <row r="364" spans="1:11" x14ac:dyDescent="0.15">
      <c r="B364" t="s">
        <v>278</v>
      </c>
      <c r="D364" s="2">
        <v>10</v>
      </c>
      <c r="E364" s="16">
        <f>_xlfn.XLOOKUP(B364,'SUPPLY-UR'!C:C,CUM_URG)</f>
        <v>1.2857142857142858</v>
      </c>
      <c r="F364" s="7">
        <f>_xlfn.XLOOKUP(B364,'SUPPLY-UR'!C:C,CUM_URG)*D364</f>
        <v>12.857142857142858</v>
      </c>
      <c r="H364" s="17"/>
    </row>
    <row r="365" spans="1:11" x14ac:dyDescent="0.15">
      <c r="B365" t="s">
        <v>61</v>
      </c>
      <c r="D365" s="2">
        <v>0.25</v>
      </c>
      <c r="E365" s="16">
        <f>_xlfn.XLOOKUP(B365,'SUPPLY-UR'!C:C,CUM_URG)</f>
        <v>8.235294117647058</v>
      </c>
      <c r="F365" s="7">
        <f>_xlfn.XLOOKUP(B365,'SUPPLY-UR'!C:C,CUM_URG)*D365</f>
        <v>2.0588235294117645</v>
      </c>
      <c r="H365" s="17"/>
    </row>
    <row r="366" spans="1:11" x14ac:dyDescent="0.15">
      <c r="B366" t="s">
        <v>192</v>
      </c>
      <c r="D366" s="2">
        <v>1</v>
      </c>
      <c r="E366" s="16">
        <f>_xlfn.XLOOKUP(B366,'SUPPLY-UR'!C:C,CUM_URG)</f>
        <v>11.333333333333334</v>
      </c>
      <c r="F366" s="7">
        <f>_xlfn.XLOOKUP(B366,'SUPPLY-UR'!C:C,CUM_URG)*D366</f>
        <v>11.333333333333334</v>
      </c>
      <c r="H366" s="17"/>
    </row>
    <row r="367" spans="1:11" s="2" customFormat="1" x14ac:dyDescent="0.15">
      <c r="B367" t="s">
        <v>292</v>
      </c>
      <c r="C367"/>
      <c r="D367" s="2">
        <v>1</v>
      </c>
      <c r="E367" s="16">
        <f>_xlfn.XLOOKUP(B367,'SUPPLY-UR'!C:C,CUM_URG)</f>
        <v>12</v>
      </c>
      <c r="F367" s="7">
        <f>_xlfn.XLOOKUP(B367,'SUPPLY-UR'!C:C,CUM_URG)*D367</f>
        <v>12</v>
      </c>
      <c r="H367" s="17"/>
      <c r="K367" s="16"/>
    </row>
    <row r="368" spans="1:11" x14ac:dyDescent="0.15">
      <c r="F368" s="44">
        <f>SUM(F357:F367)</f>
        <v>173.36030048382992</v>
      </c>
      <c r="G368" t="s">
        <v>274</v>
      </c>
    </row>
    <row r="369" spans="1:7" x14ac:dyDescent="0.15">
      <c r="F369" s="44"/>
    </row>
    <row r="370" spans="1:7" x14ac:dyDescent="0.15">
      <c r="D370" s="45">
        <f>_xlfn.XLOOKUP(G370,$I$4:$I$16,$J$4:$J$16)</f>
        <v>0.35</v>
      </c>
      <c r="E370" s="45"/>
      <c r="F370" s="7">
        <f>D370*F368</f>
        <v>60.676105169340467</v>
      </c>
      <c r="G370" t="s">
        <v>213</v>
      </c>
    </row>
    <row r="371" spans="1:7" x14ac:dyDescent="0.15">
      <c r="D371" s="45">
        <f>_xlfn.XLOOKUP(G371,$I$4:$I$16,$J$4:$J$16)</f>
        <v>0.255</v>
      </c>
      <c r="E371" s="45"/>
      <c r="F371" s="7">
        <f>D371*F368</f>
        <v>44.20687662337663</v>
      </c>
      <c r="G371" t="s">
        <v>220</v>
      </c>
    </row>
    <row r="372" spans="1:7" x14ac:dyDescent="0.15">
      <c r="D372" s="45">
        <f>_xlfn.XLOOKUP(G372,$I$4:$I$16,$J$4:$J$16)</f>
        <v>0.5</v>
      </c>
      <c r="E372" s="45"/>
      <c r="F372" s="7">
        <f>D372*F368</f>
        <v>86.680150241914959</v>
      </c>
      <c r="G372" t="s">
        <v>214</v>
      </c>
    </row>
    <row r="373" spans="1:7" x14ac:dyDescent="0.15">
      <c r="D373" s="45"/>
      <c r="E373" s="45"/>
      <c r="F373" s="44">
        <f>SUM(F370:F372)</f>
        <v>191.56313203463205</v>
      </c>
    </row>
    <row r="374" spans="1:7" x14ac:dyDescent="0.15">
      <c r="A374" s="63" t="s">
        <v>348</v>
      </c>
      <c r="F374" s="44">
        <f>CEILING(F373+F368,5)</f>
        <v>365</v>
      </c>
      <c r="G374" t="s">
        <v>275</v>
      </c>
    </row>
    <row r="376" spans="1:7" x14ac:dyDescent="0.15">
      <c r="A376" s="63" t="s">
        <v>101</v>
      </c>
      <c r="F376" s="147">
        <f>F394</f>
        <v>395</v>
      </c>
    </row>
    <row r="377" spans="1:7" x14ac:dyDescent="0.15">
      <c r="B377" t="s">
        <v>68</v>
      </c>
      <c r="C377" s="7"/>
      <c r="D377" s="41">
        <v>100</v>
      </c>
      <c r="E377" s="16">
        <f>_xlfn.XLOOKUP(B377,'SUPPLY-UR'!C:C,CUM_URG)</f>
        <v>0.6</v>
      </c>
      <c r="F377" s="7">
        <f>E377*D377</f>
        <v>60</v>
      </c>
    </row>
    <row r="378" spans="1:7" x14ac:dyDescent="0.15">
      <c r="B378" t="s">
        <v>71</v>
      </c>
      <c r="D378" s="41">
        <v>100</v>
      </c>
      <c r="E378" s="16">
        <f>_xlfn.XLOOKUP(B378,'SUPPLY-UR'!C:C,CUM_URG)</f>
        <v>0.27500000000000002</v>
      </c>
      <c r="F378" s="7">
        <f t="shared" ref="F378:F387" si="10">E378*D378</f>
        <v>27.500000000000004</v>
      </c>
    </row>
    <row r="379" spans="1:7" x14ac:dyDescent="0.15">
      <c r="B379" s="63" t="s">
        <v>184</v>
      </c>
      <c r="D379" s="2">
        <v>46</v>
      </c>
      <c r="E379" s="16">
        <f>_xlfn.XLOOKUP(B379,'SUPPLY-UR'!C:C,CUM_URG)</f>
        <v>0.7010309278350515</v>
      </c>
      <c r="F379" s="7">
        <f t="shared" si="10"/>
        <v>32.24742268041237</v>
      </c>
    </row>
    <row r="380" spans="1:7" x14ac:dyDescent="0.15">
      <c r="B380" t="s">
        <v>279</v>
      </c>
      <c r="D380" s="2">
        <v>20</v>
      </c>
      <c r="E380" s="16">
        <f>_xlfn.XLOOKUP(B380,'SUPPLY-UR'!C:C,CUM_URG)</f>
        <v>8.727272727272728E-2</v>
      </c>
      <c r="F380" s="7">
        <f t="shared" si="10"/>
        <v>1.7454545454545456</v>
      </c>
    </row>
    <row r="381" spans="1:7" x14ac:dyDescent="0.15">
      <c r="B381" t="s">
        <v>161</v>
      </c>
      <c r="D381" s="2">
        <v>15</v>
      </c>
      <c r="E381" s="16">
        <f>_xlfn.XLOOKUP(B381,'SUPPLY-UR'!C:C,CUM_URG)</f>
        <v>0.76666666666666672</v>
      </c>
      <c r="F381" s="7">
        <f t="shared" si="10"/>
        <v>11.5</v>
      </c>
    </row>
    <row r="382" spans="1:7" x14ac:dyDescent="0.15">
      <c r="B382" t="s">
        <v>276</v>
      </c>
      <c r="D382" s="2">
        <v>15</v>
      </c>
      <c r="E382" s="16">
        <f>_xlfn.XLOOKUP(B382,'SUPPLY-UR'!C:C,CUM_URG)</f>
        <v>0.7142857142857143</v>
      </c>
      <c r="F382" s="7">
        <f t="shared" si="10"/>
        <v>10.714285714285715</v>
      </c>
    </row>
    <row r="383" spans="1:7" x14ac:dyDescent="0.15">
      <c r="B383" t="s">
        <v>277</v>
      </c>
      <c r="D383" s="2">
        <v>15</v>
      </c>
      <c r="E383" s="16">
        <f>_xlfn.XLOOKUP(B383,'SUPPLY-UR'!C:C,CUM_URG)</f>
        <v>0.35714285714285715</v>
      </c>
      <c r="F383" s="7">
        <f t="shared" si="10"/>
        <v>5.3571428571428577</v>
      </c>
    </row>
    <row r="384" spans="1:7" x14ac:dyDescent="0.15">
      <c r="B384" t="s">
        <v>278</v>
      </c>
      <c r="D384" s="2">
        <v>10</v>
      </c>
      <c r="E384" s="16">
        <f>_xlfn.XLOOKUP(B384,'SUPPLY-UR'!C:C,CUM_URG)</f>
        <v>1.2857142857142858</v>
      </c>
      <c r="F384" s="7">
        <f t="shared" si="10"/>
        <v>12.857142857142858</v>
      </c>
    </row>
    <row r="385" spans="1:11" x14ac:dyDescent="0.15">
      <c r="B385" t="s">
        <v>61</v>
      </c>
      <c r="D385" s="2">
        <v>0.25</v>
      </c>
      <c r="E385" s="16">
        <f>_xlfn.XLOOKUP(B385,'SUPPLY-UR'!C:C,CUM_URG)</f>
        <v>8.235294117647058</v>
      </c>
      <c r="F385" s="7">
        <f t="shared" si="10"/>
        <v>2.0588235294117645</v>
      </c>
    </row>
    <row r="386" spans="1:11" x14ac:dyDescent="0.15">
      <c r="B386" t="s">
        <v>192</v>
      </c>
      <c r="D386" s="2">
        <v>1</v>
      </c>
      <c r="E386" s="16">
        <f>_xlfn.XLOOKUP(B386,'SUPPLY-UR'!C:C,CUM_URG)</f>
        <v>11.333333333333334</v>
      </c>
      <c r="F386" s="7">
        <f t="shared" si="10"/>
        <v>11.333333333333334</v>
      </c>
    </row>
    <row r="387" spans="1:11" s="2" customFormat="1" x14ac:dyDescent="0.15">
      <c r="B387" t="s">
        <v>292</v>
      </c>
      <c r="C387"/>
      <c r="D387" s="2">
        <v>1</v>
      </c>
      <c r="E387" s="16">
        <f>_xlfn.XLOOKUP(B387,'SUPPLY-UR'!C:C,CUM_URG)</f>
        <v>12</v>
      </c>
      <c r="F387" s="7">
        <f t="shared" si="10"/>
        <v>12</v>
      </c>
      <c r="K387" s="16"/>
    </row>
    <row r="388" spans="1:11" x14ac:dyDescent="0.15">
      <c r="F388" s="44">
        <f>SUM(F377:F387)</f>
        <v>187.31360551718348</v>
      </c>
      <c r="G388" t="s">
        <v>274</v>
      </c>
    </row>
    <row r="389" spans="1:11" x14ac:dyDescent="0.15">
      <c r="F389" s="44"/>
    </row>
    <row r="390" spans="1:11" x14ac:dyDescent="0.15">
      <c r="D390" s="45">
        <f>_xlfn.XLOOKUP(G390,$I$4:$I$16,$J$4:$J$16)</f>
        <v>0.35</v>
      </c>
      <c r="E390" s="45"/>
      <c r="F390" s="7">
        <f>D390*F388</f>
        <v>65.559761931014208</v>
      </c>
      <c r="G390" t="s">
        <v>213</v>
      </c>
      <c r="K390" s="7">
        <f>5*650*30</f>
        <v>97500</v>
      </c>
    </row>
    <row r="391" spans="1:11" x14ac:dyDescent="0.15">
      <c r="D391" s="45">
        <f>_xlfn.XLOOKUP(G391,$I$4:$I$16,$J$4:$J$16)</f>
        <v>0.255</v>
      </c>
      <c r="E391" s="45"/>
      <c r="F391" s="7">
        <f>D391*F388</f>
        <v>47.764969406881789</v>
      </c>
      <c r="G391" t="s">
        <v>220</v>
      </c>
      <c r="K391" s="7">
        <v>300000</v>
      </c>
    </row>
    <row r="392" spans="1:11" x14ac:dyDescent="0.15">
      <c r="D392" s="45">
        <f>_xlfn.XLOOKUP(G392,$I$4:$I$16,$J$4:$J$16)</f>
        <v>0.5</v>
      </c>
      <c r="E392" s="45"/>
      <c r="F392" s="7">
        <f>D392*F388</f>
        <v>93.656802758591738</v>
      </c>
      <c r="G392" t="s">
        <v>214</v>
      </c>
      <c r="K392" s="7">
        <f>K390/K391</f>
        <v>0.32500000000000001</v>
      </c>
    </row>
    <row r="393" spans="1:11" x14ac:dyDescent="0.15">
      <c r="D393" s="45"/>
      <c r="E393" s="45"/>
      <c r="F393" s="44">
        <f>SUM(F390:F392)</f>
        <v>206.98153409648774</v>
      </c>
    </row>
    <row r="394" spans="1:11" x14ac:dyDescent="0.15">
      <c r="A394" s="63" t="s">
        <v>101</v>
      </c>
      <c r="F394" s="44">
        <f>CEILING(F393+F388,5)</f>
        <v>395</v>
      </c>
      <c r="G394" t="s">
        <v>275</v>
      </c>
    </row>
    <row r="396" spans="1:11" x14ac:dyDescent="0.15">
      <c r="A396" s="63" t="s">
        <v>106</v>
      </c>
      <c r="F396" s="147">
        <f>F414</f>
        <v>310</v>
      </c>
    </row>
    <row r="397" spans="1:11" x14ac:dyDescent="0.15">
      <c r="B397" t="s">
        <v>69</v>
      </c>
      <c r="C397" s="7"/>
      <c r="D397" s="41">
        <v>50</v>
      </c>
      <c r="E397" s="16">
        <f>_xlfn.XLOOKUP(B397,'SUPPLY-UR'!C:C,CUM_URG)</f>
        <v>0.36875000000000002</v>
      </c>
      <c r="F397" s="7">
        <f t="shared" ref="F397:F407" si="11">E397*D397</f>
        <v>18.4375</v>
      </c>
    </row>
    <row r="398" spans="1:11" x14ac:dyDescent="0.15">
      <c r="B398" t="s">
        <v>71</v>
      </c>
      <c r="D398" s="41">
        <v>100</v>
      </c>
      <c r="E398" s="16">
        <f>_xlfn.XLOOKUP(B398,'SUPPLY-UR'!C:C,CUM_URG)</f>
        <v>0.27500000000000002</v>
      </c>
      <c r="F398" s="7">
        <f t="shared" si="11"/>
        <v>27.500000000000004</v>
      </c>
    </row>
    <row r="399" spans="1:11" x14ac:dyDescent="0.15">
      <c r="B399" t="s">
        <v>184</v>
      </c>
      <c r="D399" s="2">
        <v>46</v>
      </c>
      <c r="E399" s="16">
        <f>_xlfn.XLOOKUP(B399,'SUPPLY-UR'!C:C,CUM_URG)</f>
        <v>0.7010309278350515</v>
      </c>
      <c r="F399" s="7">
        <f t="shared" si="11"/>
        <v>32.24742268041237</v>
      </c>
    </row>
    <row r="400" spans="1:11" x14ac:dyDescent="0.15">
      <c r="B400" s="63" t="s">
        <v>279</v>
      </c>
      <c r="D400" s="2">
        <v>20</v>
      </c>
      <c r="E400" s="16">
        <f>_xlfn.XLOOKUP(B400,'SUPPLY-UR'!C:C,CUM_URG)</f>
        <v>8.727272727272728E-2</v>
      </c>
      <c r="F400" s="7">
        <f t="shared" si="11"/>
        <v>1.7454545454545456</v>
      </c>
    </row>
    <row r="401" spans="1:7" x14ac:dyDescent="0.15">
      <c r="B401" s="63" t="s">
        <v>161</v>
      </c>
      <c r="D401" s="2">
        <v>15</v>
      </c>
      <c r="E401" s="16">
        <f>_xlfn.XLOOKUP(B401,'SUPPLY-UR'!C:C,CUM_URG)</f>
        <v>0.76666666666666672</v>
      </c>
      <c r="F401" s="7">
        <f t="shared" si="11"/>
        <v>11.5</v>
      </c>
    </row>
    <row r="402" spans="1:7" x14ac:dyDescent="0.15">
      <c r="B402" s="63" t="s">
        <v>276</v>
      </c>
      <c r="D402" s="2">
        <v>15</v>
      </c>
      <c r="E402" s="16">
        <f>_xlfn.XLOOKUP(B402,'SUPPLY-UR'!C:C,CUM_URG)</f>
        <v>0.7142857142857143</v>
      </c>
      <c r="F402" s="7">
        <f t="shared" si="11"/>
        <v>10.714285714285715</v>
      </c>
    </row>
    <row r="403" spans="1:7" x14ac:dyDescent="0.15">
      <c r="B403" s="63" t="s">
        <v>277</v>
      </c>
      <c r="D403" s="2">
        <v>15</v>
      </c>
      <c r="E403" s="16">
        <f>_xlfn.XLOOKUP(B403,'SUPPLY-UR'!C:C,CUM_URG)</f>
        <v>0.35714285714285715</v>
      </c>
      <c r="F403" s="7">
        <f t="shared" si="11"/>
        <v>5.3571428571428577</v>
      </c>
    </row>
    <row r="404" spans="1:7" x14ac:dyDescent="0.15">
      <c r="B404" t="s">
        <v>278</v>
      </c>
      <c r="D404" s="2">
        <v>10</v>
      </c>
      <c r="E404" s="16">
        <f>_xlfn.XLOOKUP(B404,'SUPPLY-UR'!C:C,CUM_URG)</f>
        <v>1.2857142857142858</v>
      </c>
      <c r="F404" s="7">
        <f t="shared" si="11"/>
        <v>12.857142857142858</v>
      </c>
    </row>
    <row r="405" spans="1:7" x14ac:dyDescent="0.15">
      <c r="B405" t="s">
        <v>61</v>
      </c>
      <c r="D405" s="2">
        <v>0.25</v>
      </c>
      <c r="E405" s="16">
        <f>_xlfn.XLOOKUP(B405,'SUPPLY-UR'!C:C,CUM_URG)</f>
        <v>8.235294117647058</v>
      </c>
      <c r="F405" s="7">
        <f t="shared" si="11"/>
        <v>2.0588235294117645</v>
      </c>
    </row>
    <row r="406" spans="1:7" x14ac:dyDescent="0.15">
      <c r="B406" t="s">
        <v>192</v>
      </c>
      <c r="D406" s="2">
        <v>1</v>
      </c>
      <c r="E406" s="16">
        <f>_xlfn.XLOOKUP(B406,'SUPPLY-UR'!C:C,CUM_URG)</f>
        <v>11.333333333333334</v>
      </c>
      <c r="F406" s="7">
        <f t="shared" si="11"/>
        <v>11.333333333333334</v>
      </c>
    </row>
    <row r="407" spans="1:7" x14ac:dyDescent="0.15">
      <c r="B407" t="s">
        <v>292</v>
      </c>
      <c r="D407" s="2">
        <v>1</v>
      </c>
      <c r="E407" s="16">
        <f>_xlfn.XLOOKUP(B407,'SUPPLY-UR'!C:C,CUM_URG)</f>
        <v>12</v>
      </c>
      <c r="F407" s="7">
        <f t="shared" si="11"/>
        <v>12</v>
      </c>
    </row>
    <row r="408" spans="1:7" x14ac:dyDescent="0.15">
      <c r="F408" s="44">
        <f>SUM(F397:F407)</f>
        <v>145.75110551718348</v>
      </c>
      <c r="G408" t="s">
        <v>274</v>
      </c>
    </row>
    <row r="409" spans="1:7" x14ac:dyDescent="0.15">
      <c r="F409" s="44"/>
    </row>
    <row r="410" spans="1:7" x14ac:dyDescent="0.15">
      <c r="D410" s="45">
        <f>_xlfn.XLOOKUP(G410,$I$4:$I$16,$J$4:$J$16)</f>
        <v>0.35</v>
      </c>
      <c r="E410" s="45"/>
      <c r="F410" s="7">
        <f>D410*F408</f>
        <v>51.012886931014215</v>
      </c>
      <c r="G410" t="s">
        <v>213</v>
      </c>
    </row>
    <row r="411" spans="1:7" x14ac:dyDescent="0.15">
      <c r="D411" s="45">
        <f>_xlfn.XLOOKUP(G411,$I$4:$I$16,$J$4:$J$16)</f>
        <v>0.255</v>
      </c>
      <c r="E411" s="45"/>
      <c r="F411" s="7">
        <f>D411*F408</f>
        <v>37.166531906881787</v>
      </c>
      <c r="G411" t="s">
        <v>220</v>
      </c>
    </row>
    <row r="412" spans="1:7" x14ac:dyDescent="0.15">
      <c r="D412" s="45">
        <f>_xlfn.XLOOKUP(G412,$I$4:$I$16,$J$4:$J$16)</f>
        <v>0.5</v>
      </c>
      <c r="E412" s="45"/>
      <c r="F412" s="7">
        <f>D412*F408</f>
        <v>72.875552758591738</v>
      </c>
      <c r="G412" t="s">
        <v>214</v>
      </c>
    </row>
    <row r="413" spans="1:7" x14ac:dyDescent="0.15">
      <c r="D413" s="45"/>
      <c r="E413" s="45"/>
      <c r="F413" s="44">
        <f>SUM(F410:F412)</f>
        <v>161.05497159648775</v>
      </c>
    </row>
    <row r="414" spans="1:7" x14ac:dyDescent="0.15">
      <c r="A414" s="63" t="s">
        <v>106</v>
      </c>
      <c r="F414" s="44">
        <f>CEILING(F413+F408,5)</f>
        <v>310</v>
      </c>
      <c r="G414" t="s">
        <v>275</v>
      </c>
    </row>
    <row r="416" spans="1:7" x14ac:dyDescent="0.15">
      <c r="A416" s="107" t="s">
        <v>21</v>
      </c>
      <c r="B416" s="42"/>
      <c r="C416" s="42"/>
      <c r="D416" s="42"/>
      <c r="E416" s="42"/>
      <c r="F416" s="147">
        <f>F438</f>
        <v>325</v>
      </c>
      <c r="G416" s="42"/>
    </row>
    <row r="417" spans="1:7" x14ac:dyDescent="0.15">
      <c r="A417" s="42"/>
      <c r="B417" s="42" t="s">
        <v>374</v>
      </c>
      <c r="C417" s="108"/>
      <c r="D417" s="109">
        <v>2</v>
      </c>
      <c r="E417" s="109"/>
      <c r="F417" s="108">
        <f>_xlfn.XLOOKUP(B417,'SUPPLY-UR'!C:C,CUM_URG)*D417</f>
        <v>36.111111111111114</v>
      </c>
      <c r="G417" s="42"/>
    </row>
    <row r="418" spans="1:7" x14ac:dyDescent="0.15">
      <c r="A418" s="42"/>
      <c r="B418" s="42" t="s">
        <v>138</v>
      </c>
      <c r="C418" s="42"/>
      <c r="D418" s="113">
        <v>30</v>
      </c>
      <c r="E418" s="113"/>
      <c r="F418" s="108">
        <f>_xlfn.XLOOKUP(B418,'SUPPLY-UR'!C:C,CUM_URG)*D418</f>
        <v>11.6</v>
      </c>
      <c r="G418" s="42"/>
    </row>
    <row r="419" spans="1:7" x14ac:dyDescent="0.15">
      <c r="A419" s="42"/>
      <c r="B419" s="42" t="s">
        <v>375</v>
      </c>
      <c r="C419" s="42"/>
      <c r="D419" s="113">
        <v>30</v>
      </c>
      <c r="E419" s="113"/>
      <c r="F419" s="108"/>
      <c r="G419" s="42"/>
    </row>
    <row r="420" spans="1:7" x14ac:dyDescent="0.15">
      <c r="A420" s="42"/>
      <c r="B420" s="42" t="s">
        <v>71</v>
      </c>
      <c r="C420" s="42"/>
      <c r="D420" s="109">
        <v>100</v>
      </c>
      <c r="E420" s="109"/>
      <c r="F420" s="108">
        <f>_xlfn.XLOOKUP(B420,'SUPPLY-UR'!C:C,CUM_URG)*D420</f>
        <v>27.500000000000004</v>
      </c>
      <c r="G420" s="42"/>
    </row>
    <row r="421" spans="1:7" x14ac:dyDescent="0.15">
      <c r="A421" s="42"/>
      <c r="B421" s="107" t="s">
        <v>58</v>
      </c>
      <c r="C421" s="42"/>
      <c r="D421" s="110">
        <v>20</v>
      </c>
      <c r="E421" s="110"/>
      <c r="F421" s="108">
        <f>_xlfn.XLOOKUP(B421,'SUPPLY-UR'!C:C,CUM_URG)*D421</f>
        <v>12</v>
      </c>
      <c r="G421" s="42"/>
    </row>
    <row r="422" spans="1:7" x14ac:dyDescent="0.15">
      <c r="A422" s="42"/>
      <c r="B422" s="107" t="s">
        <v>376</v>
      </c>
      <c r="C422" s="42"/>
      <c r="D422" s="113">
        <v>5</v>
      </c>
      <c r="E422" s="113"/>
      <c r="F422" s="108"/>
      <c r="G422" s="42"/>
    </row>
    <row r="423" spans="1:7" x14ac:dyDescent="0.15">
      <c r="A423" s="42"/>
      <c r="B423" s="107" t="s">
        <v>377</v>
      </c>
      <c r="C423" s="42"/>
      <c r="D423" s="114">
        <v>5</v>
      </c>
      <c r="E423" s="114"/>
      <c r="F423" s="108"/>
      <c r="G423" s="42"/>
    </row>
    <row r="424" spans="1:7" x14ac:dyDescent="0.15">
      <c r="A424" s="42"/>
      <c r="B424" s="107" t="s">
        <v>161</v>
      </c>
      <c r="C424" s="42"/>
      <c r="D424" s="110">
        <v>15</v>
      </c>
      <c r="E424" s="110"/>
      <c r="F424" s="108">
        <f>_xlfn.XLOOKUP(B424,'SUPPLY-UR'!C:C,CUM_URG)*D424</f>
        <v>11.5</v>
      </c>
      <c r="G424" s="42"/>
    </row>
    <row r="425" spans="1:7" x14ac:dyDescent="0.15">
      <c r="A425" s="42"/>
      <c r="B425" s="107" t="s">
        <v>276</v>
      </c>
      <c r="C425" s="42"/>
      <c r="D425" s="110">
        <v>15</v>
      </c>
      <c r="E425" s="110"/>
      <c r="F425" s="108">
        <f>_xlfn.XLOOKUP(B425,'SUPPLY-UR'!C:C,CUM_URG)*D425</f>
        <v>10.714285714285715</v>
      </c>
      <c r="G425" s="42"/>
    </row>
    <row r="426" spans="1:7" x14ac:dyDescent="0.15">
      <c r="A426" s="42"/>
      <c r="B426" s="107" t="s">
        <v>277</v>
      </c>
      <c r="C426" s="42"/>
      <c r="D426" s="110">
        <v>15</v>
      </c>
      <c r="E426" s="110"/>
      <c r="F426" s="108">
        <f>_xlfn.XLOOKUP(B426,'SUPPLY-UR'!C:C,CUM_URG)*D426</f>
        <v>5.3571428571428577</v>
      </c>
      <c r="G426" s="42"/>
    </row>
    <row r="427" spans="1:7" x14ac:dyDescent="0.15">
      <c r="A427" s="42"/>
      <c r="B427" s="42" t="s">
        <v>278</v>
      </c>
      <c r="C427" s="42"/>
      <c r="D427" s="110">
        <v>10</v>
      </c>
      <c r="E427" s="110"/>
      <c r="F427" s="108">
        <f>_xlfn.XLOOKUP(B427,'SUPPLY-UR'!C:C,CUM_URG)*D427</f>
        <v>12.857142857142858</v>
      </c>
      <c r="G427" s="42"/>
    </row>
    <row r="428" spans="1:7" x14ac:dyDescent="0.15">
      <c r="A428" s="42"/>
      <c r="B428" s="42" t="s">
        <v>61</v>
      </c>
      <c r="C428" s="42"/>
      <c r="D428" s="110">
        <v>0.25</v>
      </c>
      <c r="E428" s="110"/>
      <c r="F428" s="108">
        <f>_xlfn.XLOOKUP(B428,'SUPPLY-UR'!C:C,CUM_URG)*D428</f>
        <v>2.0588235294117645</v>
      </c>
      <c r="G428" s="42"/>
    </row>
    <row r="429" spans="1:7" x14ac:dyDescent="0.15">
      <c r="A429" s="42"/>
      <c r="B429" s="42" t="s">
        <v>248</v>
      </c>
      <c r="C429" s="42"/>
      <c r="D429" s="110"/>
      <c r="E429" s="110"/>
      <c r="F429" s="108"/>
      <c r="G429" s="42"/>
    </row>
    <row r="430" spans="1:7" x14ac:dyDescent="0.15">
      <c r="A430" s="42"/>
      <c r="B430" s="42" t="s">
        <v>192</v>
      </c>
      <c r="C430" s="42"/>
      <c r="D430" s="110">
        <v>1</v>
      </c>
      <c r="E430" s="110"/>
      <c r="F430" s="108">
        <f>_xlfn.XLOOKUP(B430,'SUPPLY-UR'!C:C,CUM_URG)*D430</f>
        <v>11.333333333333334</v>
      </c>
      <c r="G430" s="42"/>
    </row>
    <row r="431" spans="1:7" x14ac:dyDescent="0.15">
      <c r="A431" s="42"/>
      <c r="B431" s="42" t="s">
        <v>292</v>
      </c>
      <c r="C431" s="42"/>
      <c r="D431" s="110">
        <v>1</v>
      </c>
      <c r="E431" s="110"/>
      <c r="F431" s="108">
        <f>_xlfn.XLOOKUP(B431,'SUPPLY-UR'!C:C,CUM_URG)*D431</f>
        <v>12</v>
      </c>
      <c r="G431" s="42"/>
    </row>
    <row r="432" spans="1:7" x14ac:dyDescent="0.15">
      <c r="A432" s="42"/>
      <c r="B432" s="42"/>
      <c r="C432" s="42"/>
      <c r="D432" s="42"/>
      <c r="E432" s="42"/>
      <c r="F432" s="111">
        <f>SUM(F417:F431)</f>
        <v>153.03183940242766</v>
      </c>
      <c r="G432" s="42" t="s">
        <v>274</v>
      </c>
    </row>
    <row r="433" spans="1:7" x14ac:dyDescent="0.15">
      <c r="A433" s="42"/>
      <c r="B433" s="42"/>
      <c r="C433" s="42"/>
      <c r="D433" s="42"/>
      <c r="E433" s="42"/>
      <c r="F433" s="111"/>
      <c r="G433" s="42"/>
    </row>
    <row r="434" spans="1:7" x14ac:dyDescent="0.15">
      <c r="A434" s="42"/>
      <c r="B434" s="42"/>
      <c r="C434" s="42"/>
      <c r="D434" s="112">
        <f>_xlfn.XLOOKUP(G434,$I$4:$I$16,$J$4:$J$16)</f>
        <v>0.35</v>
      </c>
      <c r="E434" s="112"/>
      <c r="F434" s="108">
        <f>D434*F432</f>
        <v>53.561143790849677</v>
      </c>
      <c r="G434" s="42" t="s">
        <v>213</v>
      </c>
    </row>
    <row r="435" spans="1:7" x14ac:dyDescent="0.15">
      <c r="A435" s="42"/>
      <c r="B435" s="42"/>
      <c r="C435" s="42"/>
      <c r="D435" s="112">
        <f>_xlfn.XLOOKUP(G435,$I$4:$I$16,$J$4:$J$16)</f>
        <v>0.255</v>
      </c>
      <c r="E435" s="112"/>
      <c r="F435" s="108">
        <f>D435*F432</f>
        <v>39.023119047619055</v>
      </c>
      <c r="G435" s="42" t="s">
        <v>220</v>
      </c>
    </row>
    <row r="436" spans="1:7" x14ac:dyDescent="0.15">
      <c r="A436" s="42"/>
      <c r="B436" s="42"/>
      <c r="C436" s="42"/>
      <c r="D436" s="112">
        <f>_xlfn.XLOOKUP(G436,$I$4:$I$16,$J$4:$J$16)</f>
        <v>0.5</v>
      </c>
      <c r="E436" s="112"/>
      <c r="F436" s="108">
        <f>D436*F432</f>
        <v>76.515919701213832</v>
      </c>
      <c r="G436" s="42" t="s">
        <v>214</v>
      </c>
    </row>
    <row r="437" spans="1:7" x14ac:dyDescent="0.15">
      <c r="A437" s="42"/>
      <c r="B437" s="42"/>
      <c r="C437" s="42"/>
      <c r="D437" s="112"/>
      <c r="E437" s="112"/>
      <c r="F437" s="111">
        <f>SUM(F434:F436)</f>
        <v>169.10018253968258</v>
      </c>
      <c r="G437" s="42"/>
    </row>
    <row r="438" spans="1:7" x14ac:dyDescent="0.15">
      <c r="A438" s="107" t="s">
        <v>21</v>
      </c>
      <c r="B438" s="42"/>
      <c r="C438" s="42"/>
      <c r="D438" s="42"/>
      <c r="E438" s="42"/>
      <c r="F438" s="111">
        <f>CEILING(F437+F432,5)</f>
        <v>325</v>
      </c>
      <c r="G438" s="42" t="s">
        <v>275</v>
      </c>
    </row>
    <row r="440" spans="1:7" x14ac:dyDescent="0.15">
      <c r="A440" s="10" t="s">
        <v>22</v>
      </c>
      <c r="F440" s="147">
        <f>F457</f>
        <v>375</v>
      </c>
    </row>
    <row r="441" spans="1:7" x14ac:dyDescent="0.15">
      <c r="B441" t="s">
        <v>254</v>
      </c>
      <c r="C441" s="7"/>
      <c r="D441" s="41">
        <v>100</v>
      </c>
      <c r="E441" s="41"/>
      <c r="F441" s="7">
        <f>_xlfn.XLOOKUP(B441,'SUPPLY-UR'!C:C,CUM_URG)*D441</f>
        <v>64.166666666666671</v>
      </c>
    </row>
    <row r="442" spans="1:7" x14ac:dyDescent="0.15">
      <c r="B442" t="s">
        <v>71</v>
      </c>
      <c r="D442" s="41">
        <v>100</v>
      </c>
      <c r="E442" s="41"/>
      <c r="F442" s="7">
        <f>_xlfn.XLOOKUP(B442,'SUPPLY-UR'!C:C,CUM_URG)*D442</f>
        <v>27.500000000000004</v>
      </c>
    </row>
    <row r="443" spans="1:7" x14ac:dyDescent="0.15">
      <c r="B443" t="s">
        <v>147</v>
      </c>
      <c r="D443" s="90">
        <v>50</v>
      </c>
      <c r="E443" s="90"/>
      <c r="F443" s="7">
        <f>_xlfn.XLOOKUP(B443,'SUPPLY-UR'!C:C,CUM_URG)*D443</f>
        <v>31.666666666666664</v>
      </c>
    </row>
    <row r="444" spans="1:7" x14ac:dyDescent="0.15">
      <c r="B444" s="63" t="s">
        <v>279</v>
      </c>
      <c r="D444" s="2">
        <v>20</v>
      </c>
      <c r="E444" s="2"/>
      <c r="F444" s="7">
        <f>_xlfn.XLOOKUP(B444,'SUPPLY-UR'!C:C,CUM_URG)*D444</f>
        <v>1.7454545454545456</v>
      </c>
    </row>
    <row r="445" spans="1:7" x14ac:dyDescent="0.15">
      <c r="B445" s="63" t="s">
        <v>161</v>
      </c>
      <c r="D445" s="2">
        <v>15</v>
      </c>
      <c r="E445" s="2"/>
      <c r="F445" s="7">
        <f>_xlfn.XLOOKUP(B445,'SUPPLY-UR'!C:C,CUM_URG)*D445</f>
        <v>11.5</v>
      </c>
    </row>
    <row r="446" spans="1:7" x14ac:dyDescent="0.15">
      <c r="B446" s="63" t="s">
        <v>276</v>
      </c>
      <c r="D446" s="2">
        <v>15</v>
      </c>
      <c r="E446" s="2"/>
      <c r="F446" s="7">
        <f>_xlfn.XLOOKUP(B446,'SUPPLY-UR'!C:C,CUM_URG)*D446</f>
        <v>10.714285714285715</v>
      </c>
    </row>
    <row r="447" spans="1:7" x14ac:dyDescent="0.15">
      <c r="B447" s="63" t="s">
        <v>277</v>
      </c>
      <c r="D447" s="2">
        <v>15</v>
      </c>
      <c r="E447" s="2"/>
      <c r="F447" s="7">
        <f>_xlfn.XLOOKUP(B447,'SUPPLY-UR'!C:C,CUM_URG)*D447</f>
        <v>5.3571428571428577</v>
      </c>
    </row>
    <row r="448" spans="1:7" x14ac:dyDescent="0.15">
      <c r="B448" t="s">
        <v>61</v>
      </c>
      <c r="D448" s="2">
        <v>0.25</v>
      </c>
      <c r="E448" s="2"/>
      <c r="F448" s="7">
        <f>_xlfn.XLOOKUP(B448,'SUPPLY-UR'!C:C,CUM_URG)*D448</f>
        <v>2.0588235294117645</v>
      </c>
    </row>
    <row r="449" spans="1:7" x14ac:dyDescent="0.15">
      <c r="B449" t="s">
        <v>192</v>
      </c>
      <c r="D449" s="2">
        <v>1</v>
      </c>
      <c r="E449" s="2"/>
      <c r="F449" s="7">
        <f>_xlfn.XLOOKUP(B449,'SUPPLY-UR'!C:C,CUM_URG)*D449</f>
        <v>11.333333333333334</v>
      </c>
    </row>
    <row r="450" spans="1:7" x14ac:dyDescent="0.15">
      <c r="B450" t="s">
        <v>292</v>
      </c>
      <c r="D450" s="2">
        <v>1</v>
      </c>
      <c r="E450" s="2"/>
      <c r="F450" s="7">
        <f>_xlfn.XLOOKUP(B450,'SUPPLY-UR'!C:C,CUM_URG)*D450</f>
        <v>12</v>
      </c>
    </row>
    <row r="451" spans="1:7" x14ac:dyDescent="0.15">
      <c r="F451" s="44">
        <f>SUM(F441:F450)</f>
        <v>178.04237331296159</v>
      </c>
      <c r="G451" t="s">
        <v>274</v>
      </c>
    </row>
    <row r="452" spans="1:7" x14ac:dyDescent="0.15">
      <c r="F452" s="44"/>
    </row>
    <row r="453" spans="1:7" x14ac:dyDescent="0.15">
      <c r="D453" s="45">
        <f>_xlfn.XLOOKUP(G453,$I$4:$I$16,$J$4:$J$16)</f>
        <v>0.35</v>
      </c>
      <c r="E453" s="45"/>
      <c r="F453" s="7">
        <f>D453*F451</f>
        <v>62.314830659536554</v>
      </c>
      <c r="G453" t="s">
        <v>213</v>
      </c>
    </row>
    <row r="454" spans="1:7" x14ac:dyDescent="0.15">
      <c r="D454" s="45">
        <f>_xlfn.XLOOKUP(G454,$I$4:$I$16,$J$4:$J$16)</f>
        <v>0.255</v>
      </c>
      <c r="E454" s="45"/>
      <c r="F454" s="7">
        <f>D454*F451</f>
        <v>45.400805194805208</v>
      </c>
      <c r="G454" t="s">
        <v>220</v>
      </c>
    </row>
    <row r="455" spans="1:7" x14ac:dyDescent="0.15">
      <c r="D455" s="45">
        <f>_xlfn.XLOOKUP(G455,$I$4:$I$16,$J$4:$J$16)</f>
        <v>0.5</v>
      </c>
      <c r="E455" s="45"/>
      <c r="F455" s="7">
        <f>D455*F451</f>
        <v>89.021186656480793</v>
      </c>
      <c r="G455" t="s">
        <v>214</v>
      </c>
    </row>
    <row r="456" spans="1:7" x14ac:dyDescent="0.15">
      <c r="D456" s="45"/>
      <c r="E456" s="45"/>
      <c r="F456" s="44">
        <f>SUM(F453:F455)</f>
        <v>196.73682251082255</v>
      </c>
    </row>
    <row r="457" spans="1:7" x14ac:dyDescent="0.15">
      <c r="A457" s="10" t="s">
        <v>22</v>
      </c>
      <c r="F457" s="44">
        <f>CEILING(F456+F451,5)</f>
        <v>375</v>
      </c>
      <c r="G457" t="s">
        <v>275</v>
      </c>
    </row>
    <row r="459" spans="1:7" x14ac:dyDescent="0.15">
      <c r="A459" s="63" t="s">
        <v>20</v>
      </c>
      <c r="F459" s="147">
        <f>F479</f>
        <v>283</v>
      </c>
    </row>
    <row r="460" spans="1:7" x14ac:dyDescent="0.15">
      <c r="B460" t="s">
        <v>282</v>
      </c>
      <c r="C460" s="7"/>
      <c r="D460" s="41">
        <v>7</v>
      </c>
      <c r="E460" s="41"/>
      <c r="F460" s="7">
        <f>_xlfn.XLOOKUP(B460,'SUPPLY-UR'!C:C,CUM_URG)*D460</f>
        <v>12.105882352941176</v>
      </c>
    </row>
    <row r="461" spans="1:7" x14ac:dyDescent="0.15">
      <c r="B461" t="s">
        <v>71</v>
      </c>
      <c r="D461" s="41">
        <v>100</v>
      </c>
      <c r="E461" s="41"/>
      <c r="F461" s="7">
        <f>_xlfn.XLOOKUP(B461,'SUPPLY-UR'!C:C,CUM_URG)*D461</f>
        <v>27.500000000000004</v>
      </c>
    </row>
    <row r="462" spans="1:7" x14ac:dyDescent="0.15">
      <c r="B462" t="s">
        <v>283</v>
      </c>
      <c r="D462" s="41">
        <v>26</v>
      </c>
      <c r="E462" s="41"/>
      <c r="F462" s="7">
        <f>_xlfn.XLOOKUP(B462,'SUPPLY-UR'!C:C,CUM_URG)*D462</f>
        <v>5.7777777777777777</v>
      </c>
    </row>
    <row r="463" spans="1:7" x14ac:dyDescent="0.15">
      <c r="B463" t="s">
        <v>6</v>
      </c>
      <c r="D463" s="65">
        <v>50</v>
      </c>
      <c r="E463" s="65"/>
      <c r="F463" s="7">
        <f>_xlfn.XLOOKUP(B463,'SUPPLY-UR'!C:C,CUM_URG)*D463</f>
        <v>9.375</v>
      </c>
    </row>
    <row r="464" spans="1:7" x14ac:dyDescent="0.15">
      <c r="B464" t="s">
        <v>58</v>
      </c>
      <c r="D464" s="2">
        <v>20</v>
      </c>
      <c r="E464" s="2"/>
      <c r="F464" s="7">
        <f>_xlfn.XLOOKUP(B464,'SUPPLY-UR'!C:C,CUM_URG)*D464</f>
        <v>12</v>
      </c>
    </row>
    <row r="465" spans="1:7" x14ac:dyDescent="0.15">
      <c r="B465" s="63" t="s">
        <v>279</v>
      </c>
      <c r="D465" s="2">
        <v>20</v>
      </c>
      <c r="E465" s="2"/>
      <c r="F465" s="7">
        <f>_xlfn.XLOOKUP(B465,'SUPPLY-UR'!C:C,CUM_URG)*D465</f>
        <v>1.7454545454545456</v>
      </c>
    </row>
    <row r="466" spans="1:7" x14ac:dyDescent="0.15">
      <c r="B466" s="63" t="s">
        <v>161</v>
      </c>
      <c r="D466" s="2">
        <v>15</v>
      </c>
      <c r="E466" s="2"/>
      <c r="F466" s="7">
        <f>_xlfn.XLOOKUP(B466,'SUPPLY-UR'!C:C,CUM_URG)*D466</f>
        <v>11.5</v>
      </c>
    </row>
    <row r="467" spans="1:7" x14ac:dyDescent="0.15">
      <c r="B467" s="63" t="s">
        <v>276</v>
      </c>
      <c r="D467" s="2">
        <v>15</v>
      </c>
      <c r="E467" s="2"/>
      <c r="F467" s="7">
        <f>_xlfn.XLOOKUP(B467,'SUPPLY-UR'!C:C,CUM_URG)*D467</f>
        <v>10.714285714285715</v>
      </c>
    </row>
    <row r="468" spans="1:7" x14ac:dyDescent="0.15">
      <c r="B468" s="63" t="s">
        <v>277</v>
      </c>
      <c r="D468" s="2">
        <v>15</v>
      </c>
      <c r="E468" s="2"/>
      <c r="F468" s="7">
        <f>_xlfn.XLOOKUP(B468,'SUPPLY-UR'!C:C,CUM_URG)*D468</f>
        <v>5.3571428571428577</v>
      </c>
    </row>
    <row r="469" spans="1:7" x14ac:dyDescent="0.15">
      <c r="B469" t="s">
        <v>278</v>
      </c>
      <c r="D469" s="2">
        <v>10</v>
      </c>
      <c r="E469" s="2"/>
      <c r="F469" s="7">
        <f>_xlfn.XLOOKUP(B469,'SUPPLY-UR'!C:C,CUM_URG)*D469</f>
        <v>12.857142857142858</v>
      </c>
    </row>
    <row r="470" spans="1:7" x14ac:dyDescent="0.15">
      <c r="B470" t="s">
        <v>61</v>
      </c>
      <c r="D470" s="2">
        <v>0.25</v>
      </c>
      <c r="E470" s="2"/>
      <c r="F470" s="7">
        <f>_xlfn.XLOOKUP(B470,'SUPPLY-UR'!C:C,CUM_URG)*D470</f>
        <v>2.0588235294117645</v>
      </c>
    </row>
    <row r="471" spans="1:7" x14ac:dyDescent="0.15">
      <c r="B471" t="s">
        <v>192</v>
      </c>
      <c r="D471" s="2">
        <v>1</v>
      </c>
      <c r="E471" s="2"/>
      <c r="F471" s="7">
        <f>_xlfn.XLOOKUP(B471,'SUPPLY-UR'!C:C,CUM_URG)*D471</f>
        <v>11.333333333333334</v>
      </c>
    </row>
    <row r="472" spans="1:7" x14ac:dyDescent="0.15">
      <c r="B472" t="s">
        <v>292</v>
      </c>
      <c r="D472" s="2">
        <v>1</v>
      </c>
      <c r="E472" s="2"/>
      <c r="F472" s="7">
        <f>_xlfn.XLOOKUP(B472,'SUPPLY-UR'!C:C,CUM_URG)*D472</f>
        <v>12</v>
      </c>
    </row>
    <row r="473" spans="1:7" x14ac:dyDescent="0.15">
      <c r="F473" s="44">
        <f>SUM(F460:F472)</f>
        <v>134.32484296749004</v>
      </c>
      <c r="G473" t="s">
        <v>274</v>
      </c>
    </row>
    <row r="474" spans="1:7" x14ac:dyDescent="0.15">
      <c r="F474" s="44"/>
    </row>
    <row r="475" spans="1:7" x14ac:dyDescent="0.15">
      <c r="D475" s="45">
        <f>_xlfn.XLOOKUP(G475,$I$4:$I$16,$J$4:$J$16)</f>
        <v>0.35</v>
      </c>
      <c r="E475" s="45"/>
      <c r="F475" s="7">
        <f>D475*F473</f>
        <v>47.013695038621513</v>
      </c>
      <c r="G475" t="s">
        <v>213</v>
      </c>
    </row>
    <row r="476" spans="1:7" x14ac:dyDescent="0.15">
      <c r="D476" s="45">
        <f>_xlfn.XLOOKUP(G476,$I$4:$I$16,$J$4:$J$16)</f>
        <v>0.255</v>
      </c>
      <c r="E476" s="45"/>
      <c r="F476" s="7">
        <f>D476*F473</f>
        <v>34.252834956709961</v>
      </c>
      <c r="G476" t="s">
        <v>220</v>
      </c>
    </row>
    <row r="477" spans="1:7" x14ac:dyDescent="0.15">
      <c r="D477" s="45">
        <f>_xlfn.XLOOKUP(G477,$I$4:$I$16,$J$4:$J$16)</f>
        <v>0.5</v>
      </c>
      <c r="E477" s="45"/>
      <c r="F477" s="7">
        <f>D477*F473</f>
        <v>67.162421483745021</v>
      </c>
      <c r="G477" t="s">
        <v>214</v>
      </c>
    </row>
    <row r="478" spans="1:7" x14ac:dyDescent="0.15">
      <c r="D478" s="45"/>
      <c r="E478" s="45"/>
      <c r="F478" s="44">
        <f>SUM(F475:F477)</f>
        <v>148.42895147907649</v>
      </c>
    </row>
    <row r="479" spans="1:7" x14ac:dyDescent="0.15">
      <c r="A479" s="63" t="s">
        <v>20</v>
      </c>
      <c r="F479" s="44">
        <f>CEILING(F478+F473,1)</f>
        <v>283</v>
      </c>
      <c r="G479" t="s">
        <v>275</v>
      </c>
    </row>
    <row r="481" spans="1:7" x14ac:dyDescent="0.15">
      <c r="A481" s="63" t="s">
        <v>106</v>
      </c>
      <c r="F481" s="147">
        <f>F500</f>
        <v>304</v>
      </c>
    </row>
    <row r="482" spans="1:7" x14ac:dyDescent="0.15">
      <c r="B482" t="s">
        <v>69</v>
      </c>
      <c r="C482" s="7"/>
      <c r="D482" s="41">
        <v>60</v>
      </c>
      <c r="E482" s="16">
        <f>_xlfn.XLOOKUP(B482,'SUPPLY-UR'!C:C,CUM_URG)</f>
        <v>0.36875000000000002</v>
      </c>
      <c r="F482" s="7">
        <f>E482*D482</f>
        <v>22.125</v>
      </c>
    </row>
    <row r="483" spans="1:7" x14ac:dyDescent="0.15">
      <c r="B483" t="s">
        <v>71</v>
      </c>
      <c r="D483" s="41">
        <v>100</v>
      </c>
      <c r="E483" s="149">
        <f>_xlfn.XLOOKUP(B483,'SUPPLY-UR'!C:C,CUM_URG)</f>
        <v>0.27500000000000002</v>
      </c>
      <c r="F483" s="7">
        <f>_xlfn.XLOOKUP(B483,'SUPPLY-UR'!C:C,CUM_URG)*D483</f>
        <v>27.500000000000004</v>
      </c>
    </row>
    <row r="484" spans="1:7" x14ac:dyDescent="0.15">
      <c r="B484" t="s">
        <v>632</v>
      </c>
      <c r="C484" s="96"/>
      <c r="D484" s="88">
        <v>2</v>
      </c>
      <c r="E484" s="149">
        <f>_xlfn.XLOOKUP(B484,'SUPPLY-UR'!C:C,CUM_URG)</f>
        <v>0</v>
      </c>
      <c r="F484" s="96">
        <f>_xlfn.XLOOKUP(B484,$D$52:$D$61,$F$52:$F$61)*D484</f>
        <v>14.796911764705882</v>
      </c>
    </row>
    <row r="485" spans="1:7" x14ac:dyDescent="0.15">
      <c r="B485" s="42" t="s">
        <v>58</v>
      </c>
      <c r="D485" s="2">
        <v>20</v>
      </c>
      <c r="E485" s="149">
        <f>_xlfn.XLOOKUP(B485,'SUPPLY-UR'!C:C,CUM_URG)</f>
        <v>0.6</v>
      </c>
      <c r="F485" s="7">
        <f>_xlfn.XLOOKUP(B485,'SUPPLY-UR'!C:C,CUM_URG)*D485</f>
        <v>12</v>
      </c>
    </row>
    <row r="486" spans="1:7" x14ac:dyDescent="0.15">
      <c r="B486" s="63" t="s">
        <v>279</v>
      </c>
      <c r="D486" s="2">
        <v>20</v>
      </c>
      <c r="E486" s="149">
        <f>_xlfn.XLOOKUP(B486,'SUPPLY-UR'!C:C,CUM_URG)</f>
        <v>8.727272727272728E-2</v>
      </c>
      <c r="F486" s="7">
        <f>_xlfn.XLOOKUP(B486,'SUPPLY-UR'!C:C,CUM_URG)*D486</f>
        <v>1.7454545454545456</v>
      </c>
    </row>
    <row r="487" spans="1:7" x14ac:dyDescent="0.15">
      <c r="B487" s="63" t="s">
        <v>161</v>
      </c>
      <c r="D487" s="2">
        <v>15</v>
      </c>
      <c r="E487" s="149">
        <f>_xlfn.XLOOKUP(B487,'SUPPLY-UR'!C:C,CUM_URG)</f>
        <v>0.76666666666666672</v>
      </c>
      <c r="F487" s="7">
        <f>_xlfn.XLOOKUP(B487,'SUPPLY-UR'!C:C,CUM_URG)*D487</f>
        <v>11.5</v>
      </c>
    </row>
    <row r="488" spans="1:7" x14ac:dyDescent="0.15">
      <c r="B488" s="63" t="s">
        <v>276</v>
      </c>
      <c r="D488" s="2">
        <v>15</v>
      </c>
      <c r="E488" s="149">
        <f>_xlfn.XLOOKUP(B488,'SUPPLY-UR'!C:C,CUM_URG)</f>
        <v>0.7142857142857143</v>
      </c>
      <c r="F488" s="7">
        <f>_xlfn.XLOOKUP(B488,'SUPPLY-UR'!C:C,CUM_URG)*D488</f>
        <v>10.714285714285715</v>
      </c>
    </row>
    <row r="489" spans="1:7" x14ac:dyDescent="0.15">
      <c r="B489" s="63" t="s">
        <v>277</v>
      </c>
      <c r="D489" s="2">
        <v>15</v>
      </c>
      <c r="E489" s="149">
        <f>_xlfn.XLOOKUP(B489,'SUPPLY-UR'!C:C,CUM_URG)</f>
        <v>0.35714285714285715</v>
      </c>
      <c r="F489" s="7">
        <f>_xlfn.XLOOKUP(B489,'SUPPLY-UR'!C:C,CUM_URG)*D489</f>
        <v>5.3571428571428577</v>
      </c>
    </row>
    <row r="490" spans="1:7" x14ac:dyDescent="0.15">
      <c r="B490" t="s">
        <v>278</v>
      </c>
      <c r="D490" s="2">
        <v>10</v>
      </c>
      <c r="E490" s="149">
        <f>_xlfn.XLOOKUP(B490,'SUPPLY-UR'!C:C,CUM_URG)</f>
        <v>1.2857142857142858</v>
      </c>
      <c r="F490" s="7">
        <f>_xlfn.XLOOKUP(B490,'SUPPLY-UR'!C:C,CUM_URG)*D490</f>
        <v>12.857142857142858</v>
      </c>
    </row>
    <row r="491" spans="1:7" x14ac:dyDescent="0.15">
      <c r="B491" t="s">
        <v>61</v>
      </c>
      <c r="D491" s="2">
        <v>0.25</v>
      </c>
      <c r="E491" s="149">
        <f>_xlfn.XLOOKUP(B491,'SUPPLY-UR'!C:C,CUM_URG)</f>
        <v>8.235294117647058</v>
      </c>
      <c r="F491" s="7">
        <f>_xlfn.XLOOKUP(B491,'SUPPLY-UR'!C:C,CUM_URG)*D491</f>
        <v>2.0588235294117645</v>
      </c>
    </row>
    <row r="492" spans="1:7" x14ac:dyDescent="0.15">
      <c r="B492" t="s">
        <v>192</v>
      </c>
      <c r="D492" s="2">
        <v>1</v>
      </c>
      <c r="E492" s="149">
        <f>_xlfn.XLOOKUP(B492,'SUPPLY-UR'!C:C,CUM_URG)</f>
        <v>11.333333333333334</v>
      </c>
      <c r="F492" s="7">
        <f>_xlfn.XLOOKUP(B492,'SUPPLY-UR'!C:C,CUM_URG)*D492</f>
        <v>11.333333333333334</v>
      </c>
    </row>
    <row r="493" spans="1:7" x14ac:dyDescent="0.15">
      <c r="B493" t="s">
        <v>292</v>
      </c>
      <c r="D493" s="2">
        <v>1</v>
      </c>
      <c r="E493" s="149">
        <f>_xlfn.XLOOKUP(B493,'SUPPLY-UR'!C:C,CUM_URG)</f>
        <v>12</v>
      </c>
      <c r="F493" s="7">
        <f>_xlfn.XLOOKUP(B493,'SUPPLY-UR'!C:C,CUM_URG)*D493</f>
        <v>12</v>
      </c>
    </row>
    <row r="494" spans="1:7" x14ac:dyDescent="0.15">
      <c r="F494" s="44">
        <f>SUM(F482:F493)</f>
        <v>143.98809460147697</v>
      </c>
      <c r="G494" t="s">
        <v>274</v>
      </c>
    </row>
    <row r="495" spans="1:7" x14ac:dyDescent="0.15">
      <c r="F495" s="44"/>
    </row>
    <row r="496" spans="1:7" x14ac:dyDescent="0.15">
      <c r="D496" s="45">
        <f>_xlfn.XLOOKUP(G496,$I$4:$I$16,$J$4:$J$16)</f>
        <v>0.35</v>
      </c>
      <c r="E496" s="45"/>
      <c r="F496" s="7">
        <f>D496*F494</f>
        <v>50.395833110516939</v>
      </c>
      <c r="G496" t="s">
        <v>213</v>
      </c>
    </row>
    <row r="497" spans="1:7" x14ac:dyDescent="0.15">
      <c r="D497" s="45">
        <f>_xlfn.XLOOKUP(G497,$I$4:$I$16,$J$4:$J$16)</f>
        <v>0.255</v>
      </c>
      <c r="E497" s="45"/>
      <c r="F497" s="7">
        <f>D497*F494</f>
        <v>36.716964123376627</v>
      </c>
      <c r="G497" t="s">
        <v>220</v>
      </c>
    </row>
    <row r="498" spans="1:7" x14ac:dyDescent="0.15">
      <c r="D498" s="45">
        <f>_xlfn.XLOOKUP(G498,$I$4:$I$16,$J$4:$J$16)</f>
        <v>0.5</v>
      </c>
      <c r="E498" s="45"/>
      <c r="F498" s="7">
        <f>D498*F494</f>
        <v>71.994047300738487</v>
      </c>
      <c r="G498" t="s">
        <v>214</v>
      </c>
    </row>
    <row r="499" spans="1:7" x14ac:dyDescent="0.15">
      <c r="D499" s="45"/>
      <c r="E499" s="45"/>
      <c r="F499" s="44">
        <f>SUM(F496:F498)</f>
        <v>159.10684453463205</v>
      </c>
    </row>
    <row r="500" spans="1:7" x14ac:dyDescent="0.15">
      <c r="A500" s="63" t="s">
        <v>106</v>
      </c>
      <c r="F500" s="44">
        <f>CEILING(F499+F494,1)</f>
        <v>304</v>
      </c>
      <c r="G500" t="s">
        <v>275</v>
      </c>
    </row>
    <row r="502" spans="1:7" x14ac:dyDescent="0.15">
      <c r="A502" s="63" t="s">
        <v>333</v>
      </c>
      <c r="F502" s="147" t="e">
        <f>F522</f>
        <v>#N/A</v>
      </c>
    </row>
    <row r="503" spans="1:7" x14ac:dyDescent="0.15">
      <c r="B503" t="s">
        <v>73</v>
      </c>
      <c r="C503" s="96"/>
      <c r="D503" s="88">
        <v>2</v>
      </c>
      <c r="E503" s="149">
        <f>_xlfn.XLOOKUP(B503,'SUPPLY-UR'!C:C,CUM_URG)</f>
        <v>13.684210526315789</v>
      </c>
      <c r="F503" s="96">
        <f>_xlfn.XLOOKUP(B503,'SUPPLY-UR'!C:C,CUM_URG)*D503</f>
        <v>27.368421052631579</v>
      </c>
    </row>
    <row r="504" spans="1:7" x14ac:dyDescent="0.15">
      <c r="B504" t="s">
        <v>633</v>
      </c>
      <c r="C504" s="96"/>
      <c r="D504" s="88">
        <v>2</v>
      </c>
      <c r="E504" s="149" t="e">
        <f>_xlfn.XLOOKUP(B504,'SUPPLY-UR'!C:C,CUM_URG)</f>
        <v>#N/A</v>
      </c>
      <c r="F504" s="96" t="e">
        <f>_xlfn.XLOOKUP(B504,$D$52,$F$52)*D504</f>
        <v>#N/A</v>
      </c>
    </row>
    <row r="505" spans="1:7" x14ac:dyDescent="0.15">
      <c r="B505" t="s">
        <v>71</v>
      </c>
      <c r="D505" s="88">
        <v>100</v>
      </c>
      <c r="E505" s="149">
        <f>_xlfn.XLOOKUP(B505,'SUPPLY-UR'!C:C,CUM_URG)</f>
        <v>0.27500000000000002</v>
      </c>
      <c r="F505" s="96">
        <f>_xlfn.XLOOKUP(B505,'SUPPLY-UR'!C:C,CUM_URG)*D505</f>
        <v>27.500000000000004</v>
      </c>
    </row>
    <row r="506" spans="1:7" x14ac:dyDescent="0.15">
      <c r="B506" t="s">
        <v>283</v>
      </c>
      <c r="D506" s="88">
        <v>26</v>
      </c>
      <c r="E506" s="149">
        <f>_xlfn.XLOOKUP(B506,'SUPPLY-UR'!C:C,CUM_URG)</f>
        <v>0.22222222222222221</v>
      </c>
      <c r="F506" s="96">
        <f>_xlfn.XLOOKUP(B506,'SUPPLY-UR'!C:C,CUM_URG)*D506</f>
        <v>5.7777777777777777</v>
      </c>
    </row>
    <row r="507" spans="1:7" x14ac:dyDescent="0.15">
      <c r="B507" t="s">
        <v>58</v>
      </c>
      <c r="D507" s="2">
        <v>20</v>
      </c>
      <c r="E507" s="149">
        <f>_xlfn.XLOOKUP(B507,'SUPPLY-UR'!C:C,CUM_URG)</f>
        <v>0.6</v>
      </c>
      <c r="F507" s="96">
        <f>_xlfn.XLOOKUP(B507,'SUPPLY-UR'!C:C,CUM_URG)*D507</f>
        <v>12</v>
      </c>
    </row>
    <row r="508" spans="1:7" x14ac:dyDescent="0.15">
      <c r="B508" s="63" t="s">
        <v>334</v>
      </c>
      <c r="D508" s="2">
        <v>30</v>
      </c>
      <c r="E508" s="149">
        <f>_xlfn.XLOOKUP(B508,'SUPPLY-UR'!C:C,CUM_URG)</f>
        <v>0.17142857142857143</v>
      </c>
      <c r="F508" s="96">
        <f>_xlfn.XLOOKUP(B508,'SUPPLY-UR'!C:C,CUM_URG)*D508</f>
        <v>5.1428571428571432</v>
      </c>
    </row>
    <row r="509" spans="1:7" x14ac:dyDescent="0.15">
      <c r="B509" s="63" t="s">
        <v>161</v>
      </c>
      <c r="D509" s="2">
        <v>15</v>
      </c>
      <c r="E509" s="149">
        <f>_xlfn.XLOOKUP(B509,'SUPPLY-UR'!C:C,CUM_URG)</f>
        <v>0.76666666666666672</v>
      </c>
      <c r="F509" s="96">
        <f>_xlfn.XLOOKUP(B509,'SUPPLY-UR'!C:C,CUM_URG)*D509</f>
        <v>11.5</v>
      </c>
    </row>
    <row r="510" spans="1:7" x14ac:dyDescent="0.15">
      <c r="B510" s="63" t="s">
        <v>276</v>
      </c>
      <c r="D510" s="2">
        <v>15</v>
      </c>
      <c r="E510" s="149">
        <f>_xlfn.XLOOKUP(B510,'SUPPLY-UR'!C:C,CUM_URG)</f>
        <v>0.7142857142857143</v>
      </c>
      <c r="F510" s="96">
        <f>_xlfn.XLOOKUP(B510,'SUPPLY-UR'!C:C,CUM_URG)*D510</f>
        <v>10.714285714285715</v>
      </c>
    </row>
    <row r="511" spans="1:7" x14ac:dyDescent="0.15">
      <c r="B511" s="63" t="s">
        <v>277</v>
      </c>
      <c r="D511" s="2">
        <v>15</v>
      </c>
      <c r="E511" s="149">
        <f>_xlfn.XLOOKUP(B511,'SUPPLY-UR'!C:C,CUM_URG)</f>
        <v>0.35714285714285715</v>
      </c>
      <c r="F511" s="96">
        <f>_xlfn.XLOOKUP(B511,'SUPPLY-UR'!C:C,CUM_URG)*D511</f>
        <v>5.3571428571428577</v>
      </c>
    </row>
    <row r="512" spans="1:7" x14ac:dyDescent="0.15">
      <c r="B512" t="s">
        <v>278</v>
      </c>
      <c r="D512" s="2">
        <v>10</v>
      </c>
      <c r="E512" s="149">
        <f>_xlfn.XLOOKUP(B512,'SUPPLY-UR'!C:C,CUM_URG)</f>
        <v>1.2857142857142858</v>
      </c>
      <c r="F512" s="96">
        <f>_xlfn.XLOOKUP(B512,'SUPPLY-UR'!C:C,CUM_URG)*D512</f>
        <v>12.857142857142858</v>
      </c>
    </row>
    <row r="513" spans="1:7" x14ac:dyDescent="0.15">
      <c r="B513" t="s">
        <v>61</v>
      </c>
      <c r="D513" s="2">
        <v>0.25</v>
      </c>
      <c r="E513" s="149">
        <f>_xlfn.XLOOKUP(B513,'SUPPLY-UR'!C:C,CUM_URG)</f>
        <v>8.235294117647058</v>
      </c>
      <c r="F513" s="96">
        <f>_xlfn.XLOOKUP(B513,'SUPPLY-UR'!C:C,CUM_URG)*D513</f>
        <v>2.0588235294117645</v>
      </c>
    </row>
    <row r="514" spans="1:7" x14ac:dyDescent="0.15">
      <c r="B514" t="s">
        <v>192</v>
      </c>
      <c r="D514" s="2">
        <v>1</v>
      </c>
      <c r="E514" s="149">
        <f>_xlfn.XLOOKUP(B514,'SUPPLY-UR'!C:C,CUM_URG)</f>
        <v>11.333333333333334</v>
      </c>
      <c r="F514" s="96">
        <f>_xlfn.XLOOKUP(B514,'SUPPLY-UR'!C:C,CUM_URG)*D514</f>
        <v>11.333333333333334</v>
      </c>
    </row>
    <row r="515" spans="1:7" x14ac:dyDescent="0.15">
      <c r="B515" t="s">
        <v>292</v>
      </c>
      <c r="D515" s="2">
        <v>1</v>
      </c>
      <c r="E515" s="149">
        <f>_xlfn.XLOOKUP(B515,'SUPPLY-UR'!C:C,CUM_URG)</f>
        <v>12</v>
      </c>
      <c r="F515" s="96">
        <f>_xlfn.XLOOKUP(B515,'SUPPLY-UR'!C:C,CUM_URG)*D515</f>
        <v>12</v>
      </c>
    </row>
    <row r="516" spans="1:7" x14ac:dyDescent="0.15">
      <c r="F516" s="97" t="e">
        <f>SUM(F503:F515)</f>
        <v>#N/A</v>
      </c>
      <c r="G516" t="s">
        <v>274</v>
      </c>
    </row>
    <row r="517" spans="1:7" x14ac:dyDescent="0.15">
      <c r="F517" s="97"/>
    </row>
    <row r="518" spans="1:7" x14ac:dyDescent="0.15">
      <c r="D518" s="45">
        <f>_xlfn.XLOOKUP(G518,$I$4:$I$16,$J$4:$J$16)</f>
        <v>0.35</v>
      </c>
      <c r="E518" s="45"/>
      <c r="F518" s="96" t="e">
        <f>D518*F516</f>
        <v>#N/A</v>
      </c>
      <c r="G518" t="s">
        <v>213</v>
      </c>
    </row>
    <row r="519" spans="1:7" x14ac:dyDescent="0.15">
      <c r="D519" s="45">
        <f>_xlfn.XLOOKUP(G519,$I$4:$I$16,$J$4:$J$16)</f>
        <v>0.255</v>
      </c>
      <c r="E519" s="45"/>
      <c r="F519" s="96" t="e">
        <f>D519*F516</f>
        <v>#N/A</v>
      </c>
      <c r="G519" t="s">
        <v>220</v>
      </c>
    </row>
    <row r="520" spans="1:7" x14ac:dyDescent="0.15">
      <c r="D520" s="45">
        <f>_xlfn.XLOOKUP(G520,$I$4:$I$16,$J$4:$J$16)</f>
        <v>0.5</v>
      </c>
      <c r="E520" s="45"/>
      <c r="F520" s="96" t="e">
        <f>D520*F516</f>
        <v>#N/A</v>
      </c>
      <c r="G520" t="s">
        <v>214</v>
      </c>
    </row>
    <row r="521" spans="1:7" x14ac:dyDescent="0.15">
      <c r="D521" s="45"/>
      <c r="E521" s="45"/>
      <c r="F521" s="97" t="e">
        <f>SUM(F518:F520)</f>
        <v>#N/A</v>
      </c>
    </row>
    <row r="522" spans="1:7" x14ac:dyDescent="0.15">
      <c r="A522" s="63" t="s">
        <v>333</v>
      </c>
      <c r="F522" s="97" t="e">
        <f>CEILING(F521+F516,1)</f>
        <v>#N/A</v>
      </c>
      <c r="G522" t="s">
        <v>275</v>
      </c>
    </row>
    <row r="524" spans="1:7" x14ac:dyDescent="0.15">
      <c r="A524" s="63" t="s">
        <v>287</v>
      </c>
      <c r="F524" s="147">
        <f>F543</f>
        <v>300</v>
      </c>
    </row>
    <row r="525" spans="1:7" x14ac:dyDescent="0.15">
      <c r="A525" s="2">
        <v>1</v>
      </c>
      <c r="B525" t="s">
        <v>137</v>
      </c>
      <c r="C525" s="7"/>
      <c r="D525" s="41">
        <v>60</v>
      </c>
      <c r="E525" s="41"/>
      <c r="F525" s="7">
        <f>_xlfn.XLOOKUP(B525,'SUPPLY-UR'!C:C,CUM_URG)*D525</f>
        <v>48</v>
      </c>
    </row>
    <row r="526" spans="1:7" x14ac:dyDescent="0.15">
      <c r="A526" s="2">
        <v>2</v>
      </c>
      <c r="B526" t="s">
        <v>139</v>
      </c>
      <c r="D526" s="41">
        <v>2</v>
      </c>
      <c r="E526" s="41"/>
      <c r="F526" s="7">
        <f>_xlfn.XLOOKUP(B526,'SUPPLY-UR'!C:C,CUM_URG)*D526</f>
        <v>36.111111111111114</v>
      </c>
    </row>
    <row r="527" spans="1:7" x14ac:dyDescent="0.15">
      <c r="A527" s="2">
        <v>3</v>
      </c>
      <c r="B527" t="s">
        <v>138</v>
      </c>
      <c r="D527" s="41">
        <v>40</v>
      </c>
      <c r="E527" s="41"/>
      <c r="F527" s="7">
        <f>_xlfn.XLOOKUP(B527,'SUPPLY-UR'!C:C,CUM_URG)*D527</f>
        <v>15.466666666666667</v>
      </c>
    </row>
    <row r="528" spans="1:7" x14ac:dyDescent="0.15">
      <c r="A528" s="2">
        <v>4</v>
      </c>
      <c r="B528" t="s">
        <v>172</v>
      </c>
      <c r="D528" s="65">
        <v>30</v>
      </c>
      <c r="E528" s="65"/>
      <c r="F528" s="7">
        <f>_xlfn.XLOOKUP(B528,'SUPPLY-UR'!C:C,CUM_URG)*D528</f>
        <v>3</v>
      </c>
    </row>
    <row r="529" spans="1:10" x14ac:dyDescent="0.15">
      <c r="A529" s="2">
        <v>5</v>
      </c>
      <c r="B529" t="s">
        <v>170</v>
      </c>
      <c r="D529" s="2">
        <v>5</v>
      </c>
      <c r="E529" s="2"/>
      <c r="F529" s="7">
        <f>_xlfn.XLOOKUP(B529,'SUPPLY-UR'!C:C,CUM_URG)*D529</f>
        <v>2.1428571428571428</v>
      </c>
    </row>
    <row r="530" spans="1:10" x14ac:dyDescent="0.15">
      <c r="A530" s="2">
        <v>6</v>
      </c>
      <c r="B530" s="63" t="s">
        <v>169</v>
      </c>
      <c r="D530" s="2">
        <v>45</v>
      </c>
      <c r="E530" s="2"/>
      <c r="F530" s="7">
        <f>_xlfn.XLOOKUP(B530,'SUPPLY-UR'!C:C,CUM_URG)*D530</f>
        <v>7.6153846153846159</v>
      </c>
    </row>
    <row r="531" spans="1:10" x14ac:dyDescent="0.15">
      <c r="A531" s="2">
        <v>7</v>
      </c>
      <c r="B531" s="63" t="s">
        <v>171</v>
      </c>
      <c r="D531" s="2">
        <v>15</v>
      </c>
      <c r="E531" s="2"/>
      <c r="F531" s="7">
        <f>_xlfn.XLOOKUP(B531,'SUPPLY-UR'!C:C,CUM_URG)*D531</f>
        <v>3</v>
      </c>
    </row>
    <row r="532" spans="1:10" x14ac:dyDescent="0.15">
      <c r="A532" s="2">
        <v>8</v>
      </c>
      <c r="B532" s="63" t="s">
        <v>141</v>
      </c>
      <c r="D532" s="2">
        <v>20</v>
      </c>
      <c r="E532" s="2"/>
      <c r="F532" s="7">
        <f>_xlfn.XLOOKUP(B532,'SUPPLY-UR'!C:C,CUM_URG)*D532</f>
        <v>2.3194444444444446</v>
      </c>
    </row>
    <row r="533" spans="1:10" x14ac:dyDescent="0.15">
      <c r="A533" s="2">
        <v>9</v>
      </c>
      <c r="B533" s="63" t="s">
        <v>168</v>
      </c>
      <c r="D533" s="2">
        <v>5</v>
      </c>
      <c r="E533" s="2"/>
      <c r="F533" s="7">
        <f>_xlfn.XLOOKUP(B533,'SUPPLY-UR'!C:C,CUM_URG)*D533</f>
        <v>0.94666666666666666</v>
      </c>
    </row>
    <row r="534" spans="1:10" x14ac:dyDescent="0.15">
      <c r="A534" s="2">
        <v>10</v>
      </c>
      <c r="B534" s="63" t="s">
        <v>163</v>
      </c>
      <c r="D534" s="2"/>
      <c r="E534" s="2"/>
      <c r="F534" s="7">
        <v>10</v>
      </c>
    </row>
    <row r="535" spans="1:10" x14ac:dyDescent="0.15">
      <c r="A535" s="2">
        <v>11</v>
      </c>
      <c r="B535" s="63" t="s">
        <v>292</v>
      </c>
      <c r="D535" s="2">
        <v>1</v>
      </c>
      <c r="E535" s="2"/>
      <c r="F535" s="7">
        <f>_xlfn.XLOOKUP(B535,'SUPPLY-UR'!C:C,CUM_URG)*D535</f>
        <v>12</v>
      </c>
    </row>
    <row r="536" spans="1:10" x14ac:dyDescent="0.15">
      <c r="A536" s="2">
        <v>12</v>
      </c>
      <c r="D536" s="2"/>
      <c r="E536" s="2"/>
      <c r="F536" s="7">
        <f>_xlfn.XLOOKUP(B536,'SUPPLY-UR'!C:C,CUM_URG)*D536</f>
        <v>0</v>
      </c>
    </row>
    <row r="537" spans="1:10" x14ac:dyDescent="0.15">
      <c r="F537" s="44">
        <f>SUM(F525:F536)</f>
        <v>140.60213064713065</v>
      </c>
      <c r="G537" t="s">
        <v>274</v>
      </c>
      <c r="I537">
        <f>F537/F543</f>
        <v>0.46867376882376882</v>
      </c>
      <c r="J537" s="17">
        <f>I537*F543</f>
        <v>140.60213064713065</v>
      </c>
    </row>
    <row r="538" spans="1:10" x14ac:dyDescent="0.15">
      <c r="F538" s="44"/>
      <c r="I538">
        <f>1-I537</f>
        <v>0.53132623117623123</v>
      </c>
      <c r="J538" s="17">
        <f>I538*F543</f>
        <v>159.39786935286938</v>
      </c>
    </row>
    <row r="539" spans="1:10" x14ac:dyDescent="0.15">
      <c r="D539" s="45">
        <f>_xlfn.XLOOKUP(G539,$I$4:$I$16,$J$4:$J$16)</f>
        <v>0.35</v>
      </c>
      <c r="E539" s="45"/>
      <c r="F539" s="7">
        <f>D539*F537</f>
        <v>49.210745726495723</v>
      </c>
      <c r="G539" t="s">
        <v>213</v>
      </c>
      <c r="J539" s="17">
        <f>SUM(J537:J538)</f>
        <v>300</v>
      </c>
    </row>
    <row r="540" spans="1:10" x14ac:dyDescent="0.15">
      <c r="D540" s="45">
        <f>_xlfn.XLOOKUP(G540,$I$4:$I$16,$J$4:$J$16)</f>
        <v>0.255</v>
      </c>
      <c r="E540" s="45"/>
      <c r="F540" s="7">
        <f>D540*F537</f>
        <v>35.853543315018314</v>
      </c>
      <c r="G540" t="s">
        <v>220</v>
      </c>
    </row>
    <row r="541" spans="1:10" x14ac:dyDescent="0.15">
      <c r="D541" s="45">
        <f>_xlfn.XLOOKUP(G541,$I$4:$I$16,$J$4:$J$16)</f>
        <v>0.5</v>
      </c>
      <c r="E541" s="45"/>
      <c r="F541" s="7">
        <f>D541*F537</f>
        <v>70.301065323565325</v>
      </c>
      <c r="G541" t="s">
        <v>214</v>
      </c>
    </row>
    <row r="542" spans="1:10" x14ac:dyDescent="0.15">
      <c r="D542" s="45"/>
      <c r="E542" s="45"/>
      <c r="F542" s="44">
        <f>SUM(F539:F541)</f>
        <v>155.36535436507936</v>
      </c>
      <c r="I542" s="17"/>
    </row>
    <row r="543" spans="1:10" x14ac:dyDescent="0.15">
      <c r="D543" s="66"/>
      <c r="E543" s="66"/>
      <c r="F543" s="44">
        <f>CEILING(F542+F537,5)</f>
        <v>300</v>
      </c>
      <c r="G543" t="s">
        <v>275</v>
      </c>
      <c r="I543" s="17"/>
    </row>
    <row r="545" spans="1:7" x14ac:dyDescent="0.15">
      <c r="A545" s="63" t="s">
        <v>288</v>
      </c>
      <c r="F545" s="147">
        <f>F564</f>
        <v>335</v>
      </c>
    </row>
    <row r="546" spans="1:7" x14ac:dyDescent="0.15">
      <c r="A546" s="2">
        <v>1</v>
      </c>
      <c r="B546" t="s">
        <v>137</v>
      </c>
      <c r="C546" s="7"/>
      <c r="D546" s="41">
        <v>100</v>
      </c>
      <c r="E546" s="148">
        <f>_xlfn.XLOOKUP(B546,'SUPPLY-UR'!C:C,CUM_URG)</f>
        <v>0.8</v>
      </c>
      <c r="F546" s="7">
        <f>E546*D546</f>
        <v>80</v>
      </c>
    </row>
    <row r="547" spans="1:7" x14ac:dyDescent="0.15">
      <c r="A547" s="2">
        <v>2</v>
      </c>
      <c r="B547" t="s">
        <v>175</v>
      </c>
      <c r="D547" s="41">
        <v>30</v>
      </c>
      <c r="E547" s="149">
        <f>_xlfn.XLOOKUP(B547,'SUPPLY-UR'!C:C,CUM_URG)</f>
        <v>0.37333333333333335</v>
      </c>
      <c r="F547" s="7">
        <f t="shared" ref="F547:F557" si="12">E547*D547</f>
        <v>11.200000000000001</v>
      </c>
    </row>
    <row r="548" spans="1:7" x14ac:dyDescent="0.15">
      <c r="A548" s="2">
        <v>3</v>
      </c>
      <c r="B548" t="s">
        <v>286</v>
      </c>
      <c r="D548" s="41">
        <v>10</v>
      </c>
      <c r="E548" s="149">
        <f>_xlfn.XLOOKUP(B548,'SUPPLY-UR'!C:C,CUM_URG)</f>
        <v>0.08</v>
      </c>
      <c r="F548" s="7">
        <f t="shared" si="12"/>
        <v>0.8</v>
      </c>
    </row>
    <row r="549" spans="1:7" x14ac:dyDescent="0.15">
      <c r="A549" s="2">
        <v>4</v>
      </c>
      <c r="B549" t="s">
        <v>192</v>
      </c>
      <c r="D549" s="65">
        <v>1</v>
      </c>
      <c r="E549" s="150">
        <f>_xlfn.XLOOKUP(B549,'SUPPLY-UR'!C:C,CUM_URG)</f>
        <v>11.333333333333334</v>
      </c>
      <c r="F549" s="7">
        <f t="shared" si="12"/>
        <v>11.333333333333334</v>
      </c>
    </row>
    <row r="550" spans="1:7" x14ac:dyDescent="0.15">
      <c r="A550" s="2">
        <v>5</v>
      </c>
      <c r="B550" s="63" t="s">
        <v>141</v>
      </c>
      <c r="D550" s="2">
        <v>20</v>
      </c>
      <c r="E550" s="149">
        <f>_xlfn.XLOOKUP(B550,'SUPPLY-UR'!C:C,CUM_URG)</f>
        <v>0.11597222222222223</v>
      </c>
      <c r="F550" s="7">
        <f t="shared" si="12"/>
        <v>2.3194444444444446</v>
      </c>
    </row>
    <row r="551" spans="1:7" x14ac:dyDescent="0.15">
      <c r="A551" s="2">
        <v>6</v>
      </c>
      <c r="B551" s="63" t="s">
        <v>163</v>
      </c>
      <c r="D551" s="2">
        <v>210</v>
      </c>
      <c r="E551" s="149">
        <f>_xlfn.XLOOKUP(B551,'SUPPLY-UR'!C:C,CUM_URG)</f>
        <v>6.4000000000000001E-2</v>
      </c>
      <c r="F551" s="7">
        <f t="shared" si="12"/>
        <v>13.44</v>
      </c>
    </row>
    <row r="552" spans="1:7" x14ac:dyDescent="0.15">
      <c r="A552" s="2">
        <v>7</v>
      </c>
      <c r="B552" t="s">
        <v>172</v>
      </c>
      <c r="D552" s="65">
        <v>45</v>
      </c>
      <c r="E552" s="150">
        <f>_xlfn.XLOOKUP(B552,'SUPPLY-UR'!C:C,CUM_URG)</f>
        <v>0.1</v>
      </c>
      <c r="F552" s="7">
        <f t="shared" si="12"/>
        <v>4.5</v>
      </c>
    </row>
    <row r="553" spans="1:7" x14ac:dyDescent="0.15">
      <c r="A553" s="2">
        <v>8</v>
      </c>
      <c r="B553" t="s">
        <v>170</v>
      </c>
      <c r="D553" s="2">
        <v>5</v>
      </c>
      <c r="E553" s="149">
        <f>_xlfn.XLOOKUP(B553,'SUPPLY-UR'!C:C,CUM_URG)</f>
        <v>0.42857142857142855</v>
      </c>
      <c r="F553" s="7">
        <f t="shared" si="12"/>
        <v>2.1428571428571428</v>
      </c>
    </row>
    <row r="554" spans="1:7" x14ac:dyDescent="0.15">
      <c r="A554" s="2">
        <v>9</v>
      </c>
      <c r="B554" s="63" t="s">
        <v>169</v>
      </c>
      <c r="D554" s="2">
        <v>45</v>
      </c>
      <c r="E554" s="149">
        <f>_xlfn.XLOOKUP(B554,'SUPPLY-UR'!C:C,CUM_URG)</f>
        <v>0.16923076923076924</v>
      </c>
      <c r="F554" s="7">
        <f t="shared" si="12"/>
        <v>7.6153846153846159</v>
      </c>
    </row>
    <row r="555" spans="1:7" x14ac:dyDescent="0.15">
      <c r="A555" s="2">
        <v>10</v>
      </c>
      <c r="B555" s="63" t="s">
        <v>171</v>
      </c>
      <c r="D555" s="2">
        <v>15</v>
      </c>
      <c r="E555" s="149">
        <f>_xlfn.XLOOKUP(B555,'SUPPLY-UR'!C:C,CUM_URG)</f>
        <v>0.2</v>
      </c>
      <c r="F555" s="7">
        <f t="shared" si="12"/>
        <v>3</v>
      </c>
    </row>
    <row r="556" spans="1:7" x14ac:dyDescent="0.15">
      <c r="A556" s="2">
        <v>11</v>
      </c>
      <c r="B556" t="s">
        <v>153</v>
      </c>
      <c r="D556" s="2">
        <v>35</v>
      </c>
      <c r="E556" s="149">
        <f>_xlfn.XLOOKUP(B556,'SUPPLY-UR'!C:C,CUM_URG)</f>
        <v>0.27301587301587299</v>
      </c>
      <c r="F556" s="7">
        <f t="shared" si="12"/>
        <v>9.5555555555555554</v>
      </c>
    </row>
    <row r="557" spans="1:7" x14ac:dyDescent="0.15">
      <c r="A557" s="2">
        <v>12</v>
      </c>
      <c r="B557" s="63" t="s">
        <v>292</v>
      </c>
      <c r="D557" s="2">
        <v>1</v>
      </c>
      <c r="E557" s="149">
        <f>_xlfn.XLOOKUP(B557,'SUPPLY-UR'!C:C,CUM_URG)</f>
        <v>12</v>
      </c>
      <c r="F557" s="7">
        <f t="shared" si="12"/>
        <v>12</v>
      </c>
    </row>
    <row r="558" spans="1:7" x14ac:dyDescent="0.15">
      <c r="F558" s="44">
        <f>SUM(F546:F557)</f>
        <v>157.90657509157506</v>
      </c>
      <c r="G558" t="s">
        <v>274</v>
      </c>
    </row>
    <row r="559" spans="1:7" x14ac:dyDescent="0.15">
      <c r="F559" s="44"/>
    </row>
    <row r="560" spans="1:7" x14ac:dyDescent="0.15">
      <c r="D560" s="45">
        <f>_xlfn.XLOOKUP(G560,$I$4:$I$16,$J$4:$J$16)</f>
        <v>0.35</v>
      </c>
      <c r="E560" s="45"/>
      <c r="F560" s="7">
        <f>D560*F558</f>
        <v>55.267301282051271</v>
      </c>
      <c r="G560" t="s">
        <v>213</v>
      </c>
    </row>
    <row r="561" spans="1:8" x14ac:dyDescent="0.15">
      <c r="D561" s="45">
        <f>_xlfn.XLOOKUP(G561,$I$4:$I$16,$J$4:$J$16)</f>
        <v>0.255</v>
      </c>
      <c r="E561" s="45"/>
      <c r="F561" s="7">
        <f>D561*F558</f>
        <v>40.266176648351639</v>
      </c>
      <c r="G561" t="s">
        <v>220</v>
      </c>
    </row>
    <row r="562" spans="1:8" x14ac:dyDescent="0.15">
      <c r="D562" s="45">
        <f>_xlfn.XLOOKUP(G562,$I$4:$I$16,$J$4:$J$16)</f>
        <v>0.5</v>
      </c>
      <c r="E562" s="45"/>
      <c r="F562" s="7">
        <f>D562*F558</f>
        <v>78.953287545787532</v>
      </c>
      <c r="G562" t="s">
        <v>214</v>
      </c>
    </row>
    <row r="563" spans="1:8" x14ac:dyDescent="0.15">
      <c r="D563" s="45"/>
      <c r="E563" s="45"/>
      <c r="F563" s="44">
        <f>SUM(F560:F562)</f>
        <v>174.48676547619044</v>
      </c>
    </row>
    <row r="564" spans="1:8" x14ac:dyDescent="0.15">
      <c r="D564" s="80">
        <f>F564/F558</f>
        <v>2.1215076054035293</v>
      </c>
      <c r="E564" s="80"/>
      <c r="F564" s="44">
        <f>CEILING(F563+F558,5)</f>
        <v>335</v>
      </c>
      <c r="G564" t="s">
        <v>275</v>
      </c>
      <c r="H564" s="17"/>
    </row>
    <row r="566" spans="1:8" x14ac:dyDescent="0.15">
      <c r="A566" s="63" t="s">
        <v>349</v>
      </c>
    </row>
    <row r="567" spans="1:8" x14ac:dyDescent="0.15">
      <c r="A567" s="2">
        <v>1</v>
      </c>
      <c r="B567" t="s">
        <v>350</v>
      </c>
      <c r="C567" s="7"/>
      <c r="D567" s="41">
        <v>100</v>
      </c>
      <c r="E567" s="41"/>
      <c r="F567" s="7" t="e">
        <f>_xlfn.XLOOKUP(B567,'SUPPLY-UR'!C:C,CUM_URG)*D567</f>
        <v>#N/A</v>
      </c>
    </row>
    <row r="568" spans="1:8" x14ac:dyDescent="0.15">
      <c r="A568" s="2">
        <v>2</v>
      </c>
      <c r="B568" t="s">
        <v>351</v>
      </c>
      <c r="D568" s="41">
        <v>30</v>
      </c>
      <c r="E568" s="41"/>
      <c r="F568" s="7" t="e">
        <f>_xlfn.XLOOKUP(B568,'SUPPLY-UR'!C:C,CUM_URG)*D568</f>
        <v>#N/A</v>
      </c>
    </row>
    <row r="569" spans="1:8" x14ac:dyDescent="0.15">
      <c r="A569" s="2">
        <v>3</v>
      </c>
      <c r="B569" t="s">
        <v>352</v>
      </c>
      <c r="D569" s="41">
        <v>10</v>
      </c>
      <c r="E569" s="41"/>
      <c r="F569" s="7" t="e">
        <f>_xlfn.XLOOKUP(B569,'SUPPLY-UR'!C:C,CUM_URG)*D569</f>
        <v>#N/A</v>
      </c>
    </row>
    <row r="570" spans="1:8" x14ac:dyDescent="0.15">
      <c r="A570" s="2">
        <v>4</v>
      </c>
      <c r="B570" t="s">
        <v>192</v>
      </c>
      <c r="D570" s="65">
        <v>1</v>
      </c>
      <c r="E570" s="65"/>
      <c r="F570" s="7">
        <f>_xlfn.XLOOKUP(B570,'SUPPLY-UR'!C:C,CUM_URG)*D570</f>
        <v>11.333333333333334</v>
      </c>
    </row>
    <row r="571" spans="1:8" x14ac:dyDescent="0.15">
      <c r="A571" s="2">
        <v>5</v>
      </c>
      <c r="B571" s="63" t="s">
        <v>141</v>
      </c>
      <c r="D571" s="2">
        <v>20</v>
      </c>
      <c r="E571" s="2"/>
      <c r="F571" s="7">
        <f>_xlfn.XLOOKUP(B571,'SUPPLY-UR'!C:C,CUM_URG)*D571</f>
        <v>2.3194444444444446</v>
      </c>
    </row>
    <row r="572" spans="1:8" x14ac:dyDescent="0.15">
      <c r="A572" s="2">
        <v>6</v>
      </c>
      <c r="B572" s="63" t="s">
        <v>163</v>
      </c>
      <c r="D572" s="2">
        <v>1</v>
      </c>
      <c r="E572" s="16">
        <f>_xlfn.XLOOKUP(B572,'SUPPLY-UR'!C:C,CUM_URG)</f>
        <v>6.4000000000000001E-2</v>
      </c>
      <c r="F572" s="7">
        <v>10</v>
      </c>
    </row>
    <row r="573" spans="1:8" x14ac:dyDescent="0.15">
      <c r="A573" s="2">
        <v>7</v>
      </c>
      <c r="B573" t="s">
        <v>172</v>
      </c>
      <c r="D573" s="65">
        <v>45</v>
      </c>
      <c r="E573" s="65"/>
      <c r="F573" s="7">
        <f>_xlfn.XLOOKUP(B573,'SUPPLY-UR'!C:C,CUM_URG)*D573</f>
        <v>4.5</v>
      </c>
    </row>
    <row r="574" spans="1:8" x14ac:dyDescent="0.15">
      <c r="A574" s="2">
        <v>8</v>
      </c>
      <c r="B574" t="s">
        <v>170</v>
      </c>
      <c r="D574" s="2">
        <v>5</v>
      </c>
      <c r="E574" s="2"/>
      <c r="F574" s="7">
        <f>_xlfn.XLOOKUP(B574,'SUPPLY-UR'!C:C,CUM_URG)*D574</f>
        <v>2.1428571428571428</v>
      </c>
    </row>
    <row r="575" spans="1:8" x14ac:dyDescent="0.15">
      <c r="A575" s="2">
        <v>9</v>
      </c>
      <c r="B575" s="63" t="s">
        <v>169</v>
      </c>
      <c r="D575" s="2">
        <v>45</v>
      </c>
      <c r="E575" s="2"/>
      <c r="F575" s="7">
        <f>_xlfn.XLOOKUP(B575,'SUPPLY-UR'!C:C,CUM_URG)*D575</f>
        <v>7.6153846153846159</v>
      </c>
    </row>
    <row r="576" spans="1:8" x14ac:dyDescent="0.15">
      <c r="A576" s="2">
        <v>10</v>
      </c>
      <c r="B576" s="63" t="s">
        <v>171</v>
      </c>
      <c r="D576" s="2">
        <v>15</v>
      </c>
      <c r="E576" s="2"/>
      <c r="F576" s="7">
        <f>_xlfn.XLOOKUP(B576,'SUPPLY-UR'!C:C,CUM_URG)*D576</f>
        <v>3</v>
      </c>
    </row>
    <row r="577" spans="1:11" x14ac:dyDescent="0.15">
      <c r="A577" s="2">
        <v>11</v>
      </c>
      <c r="B577" t="s">
        <v>153</v>
      </c>
      <c r="D577" s="2">
        <v>35</v>
      </c>
      <c r="E577" s="2"/>
      <c r="F577" s="7">
        <f>_xlfn.XLOOKUP(B577,'SUPPLY-UR'!C:C,CUM_URG)*D577</f>
        <v>9.5555555555555554</v>
      </c>
    </row>
    <row r="578" spans="1:11" x14ac:dyDescent="0.15">
      <c r="A578" s="2">
        <v>12</v>
      </c>
      <c r="B578" s="63" t="s">
        <v>292</v>
      </c>
      <c r="D578" s="2">
        <v>1</v>
      </c>
      <c r="E578" s="2"/>
      <c r="F578" s="7">
        <f>_xlfn.XLOOKUP(B578,'SUPPLY-UR'!C:C,CUM_URG)*D578</f>
        <v>12</v>
      </c>
    </row>
    <row r="579" spans="1:11" x14ac:dyDescent="0.15">
      <c r="F579" s="44" t="e">
        <f>SUM(F567:F578)</f>
        <v>#N/A</v>
      </c>
      <c r="G579" t="s">
        <v>274</v>
      </c>
    </row>
    <row r="580" spans="1:11" x14ac:dyDescent="0.15">
      <c r="F580" s="44"/>
    </row>
    <row r="581" spans="1:11" x14ac:dyDescent="0.15">
      <c r="D581" s="45">
        <f>_xlfn.XLOOKUP(G581,$I$4:$I$16,$J$4:$J$16)</f>
        <v>0.35</v>
      </c>
      <c r="E581" s="45"/>
      <c r="F581" s="7" t="e">
        <f>D581*F579</f>
        <v>#N/A</v>
      </c>
      <c r="G581" t="s">
        <v>213</v>
      </c>
    </row>
    <row r="582" spans="1:11" x14ac:dyDescent="0.15">
      <c r="D582" s="45">
        <f>_xlfn.XLOOKUP(G582,$I$4:$I$16,$J$4:$J$16)</f>
        <v>0.255</v>
      </c>
      <c r="E582" s="45"/>
      <c r="F582" s="7" t="e">
        <f>D582*F579</f>
        <v>#N/A</v>
      </c>
      <c r="G582" t="s">
        <v>220</v>
      </c>
    </row>
    <row r="583" spans="1:11" x14ac:dyDescent="0.15">
      <c r="D583" s="45">
        <f>_xlfn.XLOOKUP(G583,$I$4:$I$16,$J$4:$J$16)</f>
        <v>0.5</v>
      </c>
      <c r="E583" s="45"/>
      <c r="F583" s="7" t="e">
        <f>D583*F579</f>
        <v>#N/A</v>
      </c>
      <c r="G583" t="s">
        <v>214</v>
      </c>
    </row>
    <row r="584" spans="1:11" x14ac:dyDescent="0.15">
      <c r="D584" s="45"/>
      <c r="E584" s="45"/>
      <c r="F584" s="44" t="e">
        <f>SUM(F581:F583)</f>
        <v>#N/A</v>
      </c>
    </row>
    <row r="585" spans="1:11" x14ac:dyDescent="0.15">
      <c r="D585" s="80" t="e">
        <f>F585/F579</f>
        <v>#N/A</v>
      </c>
      <c r="E585" s="80"/>
      <c r="F585" s="44" t="e">
        <f>CEILING(F584+F579,5)</f>
        <v>#N/A</v>
      </c>
      <c r="G585" t="s">
        <v>275</v>
      </c>
      <c r="H585" s="17"/>
    </row>
    <row r="586" spans="1:11" s="2" customFormat="1" x14ac:dyDescent="0.15">
      <c r="F586" s="16"/>
      <c r="K586" s="16"/>
    </row>
    <row r="587" spans="1:11" x14ac:dyDescent="0.15">
      <c r="A587" s="63" t="s">
        <v>370</v>
      </c>
      <c r="F587" s="147">
        <f>F602</f>
        <v>220</v>
      </c>
    </row>
    <row r="588" spans="1:11" x14ac:dyDescent="0.15">
      <c r="A588" s="2">
        <v>1</v>
      </c>
      <c r="B588" t="s">
        <v>385</v>
      </c>
      <c r="C588" s="7"/>
      <c r="D588" s="41">
        <v>100</v>
      </c>
      <c r="E588" s="41"/>
      <c r="F588" s="7">
        <f>_xlfn.XLOOKUP(B588,'SUPPLY-UR'!C:C,CUM_URG)*D588</f>
        <v>39.555555555555557</v>
      </c>
    </row>
    <row r="589" spans="1:11" x14ac:dyDescent="0.15">
      <c r="A589" s="2">
        <v>2</v>
      </c>
      <c r="B589" t="s">
        <v>61</v>
      </c>
      <c r="D589" s="41">
        <v>0.5</v>
      </c>
      <c r="E589" s="41"/>
      <c r="F589" s="7">
        <f>_xlfn.XLOOKUP(B589,'SUPPLY-UR'!C:C,CUM_URG)*D589</f>
        <v>4.117647058823529</v>
      </c>
    </row>
    <row r="590" spans="1:11" x14ac:dyDescent="0.15">
      <c r="A590" s="2">
        <v>3</v>
      </c>
      <c r="B590" t="s">
        <v>313</v>
      </c>
      <c r="D590" s="103">
        <v>30</v>
      </c>
      <c r="E590" s="103"/>
      <c r="F590" s="7">
        <f>_xlfn.XLOOKUP(B590,'SUPPLY-UR'!C:C,CUM_URG)*D590</f>
        <v>18</v>
      </c>
    </row>
    <row r="591" spans="1:11" x14ac:dyDescent="0.15">
      <c r="A591" s="2">
        <v>4</v>
      </c>
      <c r="B591" t="s">
        <v>10</v>
      </c>
      <c r="D591" s="65">
        <v>1</v>
      </c>
      <c r="E591" s="65"/>
      <c r="F591" s="7">
        <f>_xlfn.XLOOKUP(B591,'SUPPLY-UR'!C:C,CUM_URG)*D591</f>
        <v>9.8039215686274517</v>
      </c>
    </row>
    <row r="592" spans="1:11" x14ac:dyDescent="0.15">
      <c r="A592" s="2">
        <v>5</v>
      </c>
      <c r="B592" s="63" t="s">
        <v>60</v>
      </c>
      <c r="D592" s="103">
        <v>10</v>
      </c>
      <c r="E592" s="103"/>
      <c r="F592" s="7">
        <f>_xlfn.XLOOKUP(B592,'SUPPLY-UR'!C:C,CUM_URG)*D592</f>
        <v>18.478260869565219</v>
      </c>
    </row>
    <row r="593" spans="1:7" x14ac:dyDescent="0.15">
      <c r="A593" s="2">
        <v>6</v>
      </c>
      <c r="B593" s="63" t="s">
        <v>185</v>
      </c>
      <c r="D593" s="103">
        <v>5</v>
      </c>
      <c r="E593" s="103"/>
      <c r="F593" s="7">
        <f>_xlfn.XLOOKUP(B593,'SUPPLY-UR'!C:C,CUM_URG)*D593</f>
        <v>1.8947368421052633</v>
      </c>
    </row>
    <row r="594" spans="1:7" x14ac:dyDescent="0.15">
      <c r="A594" s="2">
        <v>7</v>
      </c>
      <c r="D594" s="2"/>
      <c r="E594" s="2"/>
      <c r="F594" s="7">
        <f>_xlfn.XLOOKUP(B594,'SUPPLY-UR'!C:C,CUM_URG)*D594</f>
        <v>0</v>
      </c>
    </row>
    <row r="595" spans="1:7" x14ac:dyDescent="0.15">
      <c r="A595" s="2">
        <v>8</v>
      </c>
      <c r="B595" s="63" t="s">
        <v>292</v>
      </c>
      <c r="D595" s="2">
        <v>1</v>
      </c>
      <c r="E595" s="2"/>
      <c r="F595" s="7">
        <f>_xlfn.XLOOKUP(B595,'SUPPLY-UR'!C:C,CUM_URG)*D595</f>
        <v>12</v>
      </c>
    </row>
    <row r="596" spans="1:7" x14ac:dyDescent="0.15">
      <c r="F596" s="44">
        <f>SUM(F588:F595)</f>
        <v>103.85012189467702</v>
      </c>
      <c r="G596" t="s">
        <v>274</v>
      </c>
    </row>
    <row r="597" spans="1:7" x14ac:dyDescent="0.15">
      <c r="F597" s="44"/>
    </row>
    <row r="598" spans="1:7" x14ac:dyDescent="0.15">
      <c r="D598" s="45">
        <f>_xlfn.XLOOKUP(G598,$I$4:$I$16,$J$4:$J$16)</f>
        <v>0.35</v>
      </c>
      <c r="E598" s="45"/>
      <c r="F598" s="7">
        <f>D598*F596</f>
        <v>36.347542663136956</v>
      </c>
      <c r="G598" t="s">
        <v>213</v>
      </c>
    </row>
    <row r="599" spans="1:7" x14ac:dyDescent="0.15">
      <c r="D599" s="45">
        <f>_xlfn.XLOOKUP(G599,$I$4:$I$16,$J$4:$J$16)</f>
        <v>0.255</v>
      </c>
      <c r="E599" s="45"/>
      <c r="F599" s="7">
        <f>D599*F596</f>
        <v>26.481781083142639</v>
      </c>
      <c r="G599" t="s">
        <v>220</v>
      </c>
    </row>
    <row r="600" spans="1:7" x14ac:dyDescent="0.15">
      <c r="D600" s="45">
        <f>_xlfn.XLOOKUP(G600,$I$4:$I$16,$J$4:$J$16)</f>
        <v>0.5</v>
      </c>
      <c r="E600" s="45"/>
      <c r="F600" s="7">
        <f>D600*F596</f>
        <v>51.925060947338508</v>
      </c>
      <c r="G600" t="s">
        <v>214</v>
      </c>
    </row>
    <row r="601" spans="1:7" x14ac:dyDescent="0.15">
      <c r="D601" s="45"/>
      <c r="E601" s="45"/>
      <c r="F601" s="44">
        <f>SUM(F598:F600)</f>
        <v>114.75438469361811</v>
      </c>
    </row>
    <row r="602" spans="1:7" x14ac:dyDescent="0.15">
      <c r="D602" s="80">
        <f>F602/F596</f>
        <v>2.1184375712444532</v>
      </c>
      <c r="E602" s="80"/>
      <c r="F602" s="44">
        <f>CEILING(F601+F596,5)</f>
        <v>220</v>
      </c>
      <c r="G602" t="s">
        <v>275</v>
      </c>
    </row>
    <row r="605" spans="1:7" x14ac:dyDescent="0.15">
      <c r="A605" t="s">
        <v>444</v>
      </c>
      <c r="F605" s="147" t="e">
        <f>F627</f>
        <v>#N/A</v>
      </c>
    </row>
    <row r="606" spans="1:7" x14ac:dyDescent="0.15">
      <c r="B606" t="s">
        <v>11</v>
      </c>
      <c r="D606" s="103">
        <v>120</v>
      </c>
      <c r="E606" s="16">
        <f>_xlfn.XLOOKUP(B606,'SUPPLY-UR'!C:C,CUM_URG)</f>
        <v>3.4285714285714284</v>
      </c>
      <c r="F606" s="7">
        <f>E606*D606</f>
        <v>411.42857142857139</v>
      </c>
    </row>
    <row r="607" spans="1:7" x14ac:dyDescent="0.15">
      <c r="B607" t="s">
        <v>137</v>
      </c>
      <c r="D607" s="103">
        <v>120</v>
      </c>
      <c r="E607" s="16">
        <f>_xlfn.XLOOKUP(B607,'SUPPLY-UR'!C:C,CUM_URG)</f>
        <v>0.8</v>
      </c>
      <c r="F607" s="7">
        <f t="shared" ref="F607:F619" si="13">E607*D607</f>
        <v>96</v>
      </c>
    </row>
    <row r="608" spans="1:7" x14ac:dyDescent="0.15">
      <c r="B608" t="s">
        <v>458</v>
      </c>
      <c r="D608" s="2">
        <v>6</v>
      </c>
      <c r="E608" s="16">
        <f>_xlfn.XLOOKUP(B608,'SUPPLY-UR'!C:C,CUM_URG)</f>
        <v>10.588235294117647</v>
      </c>
      <c r="F608" s="7">
        <f t="shared" si="13"/>
        <v>63.529411764705884</v>
      </c>
    </row>
    <row r="609" spans="2:7" x14ac:dyDescent="0.15">
      <c r="B609" t="s">
        <v>73</v>
      </c>
      <c r="D609" s="2">
        <v>4</v>
      </c>
      <c r="E609" s="16">
        <f>_xlfn.XLOOKUP(B609,'SUPPLY-UR'!C:C,CUM_URG)</f>
        <v>13.684210526315789</v>
      </c>
      <c r="F609" s="7">
        <f t="shared" si="13"/>
        <v>54.736842105263158</v>
      </c>
    </row>
    <row r="610" spans="2:7" x14ac:dyDescent="0.15">
      <c r="B610" t="s">
        <v>413</v>
      </c>
      <c r="D610" s="103">
        <v>150</v>
      </c>
      <c r="E610" s="16">
        <f>6*15/390</f>
        <v>0.23076923076923078</v>
      </c>
      <c r="F610" s="7">
        <f t="shared" si="13"/>
        <v>34.61538461538462</v>
      </c>
      <c r="G610" t="s">
        <v>456</v>
      </c>
    </row>
    <row r="611" spans="2:7" x14ac:dyDescent="0.15">
      <c r="B611" t="s">
        <v>420</v>
      </c>
      <c r="D611" s="92">
        <v>30</v>
      </c>
      <c r="E611" s="16">
        <f>_xlfn.XLOOKUP(B611,'SUPPLY-UR'!C:C,CUM_URG)</f>
        <v>0.32250000000000001</v>
      </c>
      <c r="F611" s="7">
        <f t="shared" si="13"/>
        <v>9.6750000000000007</v>
      </c>
    </row>
    <row r="612" spans="2:7" x14ac:dyDescent="0.15">
      <c r="B612" t="s">
        <v>153</v>
      </c>
      <c r="D612" s="92">
        <v>60</v>
      </c>
      <c r="E612" s="149">
        <f>_xlfn.XLOOKUP(B612,'SUPPLY-UR'!C:C,CUM_URG)</f>
        <v>0.27301587301587299</v>
      </c>
      <c r="F612" s="7">
        <f t="shared" si="13"/>
        <v>16.38095238095238</v>
      </c>
    </row>
    <row r="613" spans="2:7" x14ac:dyDescent="0.15">
      <c r="B613" t="s">
        <v>207</v>
      </c>
      <c r="D613" s="2">
        <f>5/1000</f>
        <v>5.0000000000000001E-3</v>
      </c>
      <c r="E613" s="149" t="e">
        <f>_xlfn.XLOOKUP(B613,'SUPPLY-UR'!C:C,CUM_URG)</f>
        <v>#N/A</v>
      </c>
      <c r="F613" s="7" t="e">
        <f t="shared" si="13"/>
        <v>#N/A</v>
      </c>
    </row>
    <row r="614" spans="2:7" x14ac:dyDescent="0.15">
      <c r="B614" t="s">
        <v>453</v>
      </c>
      <c r="D614" s="2">
        <v>20</v>
      </c>
      <c r="E614" s="149" t="e">
        <f>_xlfn.XLOOKUP(B614,'SUPPLY-UR'!C:C,CUM_URG)</f>
        <v>#N/A</v>
      </c>
      <c r="F614" s="7" t="e">
        <f t="shared" si="13"/>
        <v>#N/A</v>
      </c>
    </row>
    <row r="615" spans="2:7" x14ac:dyDescent="0.15">
      <c r="B615" t="s">
        <v>454</v>
      </c>
      <c r="D615" s="2"/>
      <c r="E615" s="149" t="e">
        <f>_xlfn.XLOOKUP(B615,'SUPPLY-UR'!C:C,CUM_URG)</f>
        <v>#N/A</v>
      </c>
      <c r="F615" s="7" t="e">
        <f t="shared" si="13"/>
        <v>#N/A</v>
      </c>
    </row>
    <row r="616" spans="2:7" x14ac:dyDescent="0.15">
      <c r="B616" t="s">
        <v>455</v>
      </c>
      <c r="D616" s="2">
        <v>1</v>
      </c>
      <c r="E616" s="149">
        <f>_xlfn.XLOOKUP(B616,'SUPPLY-UR'!C:C,CUM_URG)</f>
        <v>12</v>
      </c>
      <c r="F616" s="7">
        <f t="shared" si="13"/>
        <v>12</v>
      </c>
    </row>
    <row r="617" spans="2:7" x14ac:dyDescent="0.15">
      <c r="B617" t="s">
        <v>10</v>
      </c>
      <c r="D617" s="2">
        <v>1</v>
      </c>
      <c r="E617" s="16">
        <f>_xlfn.XLOOKUP(B617,'SUPPLY-UR'!C:C,CUM_URG)</f>
        <v>9.8039215686274517</v>
      </c>
      <c r="F617" s="7">
        <f t="shared" si="13"/>
        <v>9.8039215686274517</v>
      </c>
      <c r="G617" t="s">
        <v>457</v>
      </c>
    </row>
    <row r="618" spans="2:7" x14ac:dyDescent="0.15">
      <c r="B618" t="s">
        <v>385</v>
      </c>
      <c r="D618" s="2">
        <v>1</v>
      </c>
      <c r="E618" s="139">
        <f>_xlfn.XLOOKUP(B618,'SUPPLY-UR'!C:C,CUM_URG)</f>
        <v>0.39555555555555555</v>
      </c>
      <c r="F618" s="7">
        <f t="shared" si="13"/>
        <v>0.39555555555555555</v>
      </c>
      <c r="G618" t="s">
        <v>457</v>
      </c>
    </row>
    <row r="619" spans="2:7" x14ac:dyDescent="0.15">
      <c r="B619" t="s">
        <v>61</v>
      </c>
      <c r="D619" s="2">
        <v>1</v>
      </c>
      <c r="E619" s="16">
        <f>_xlfn.XLOOKUP(B619,'SUPPLY-UR'!C:C,CUM_URG)</f>
        <v>8.235294117647058</v>
      </c>
      <c r="F619" s="7">
        <f t="shared" si="13"/>
        <v>8.235294117647058</v>
      </c>
      <c r="G619" t="s">
        <v>457</v>
      </c>
    </row>
    <row r="621" spans="2:7" x14ac:dyDescent="0.15">
      <c r="F621" s="44" t="e">
        <f>SUM(F606:F620)</f>
        <v>#N/A</v>
      </c>
      <c r="G621" t="s">
        <v>274</v>
      </c>
    </row>
    <row r="622" spans="2:7" x14ac:dyDescent="0.15">
      <c r="F622" s="44"/>
    </row>
    <row r="623" spans="2:7" x14ac:dyDescent="0.15">
      <c r="D623" s="45">
        <f>_xlfn.XLOOKUP(G623,$I$4:$I$16,$J$4:$J$16)</f>
        <v>0.35</v>
      </c>
      <c r="E623" s="45"/>
      <c r="F623" s="7" t="e">
        <f>D623*F621</f>
        <v>#N/A</v>
      </c>
      <c r="G623" t="s">
        <v>213</v>
      </c>
    </row>
    <row r="624" spans="2:7" x14ac:dyDescent="0.15">
      <c r="D624" s="45">
        <f>_xlfn.XLOOKUP(G624,$I$4:$I$16,$J$4:$J$16)</f>
        <v>0.255</v>
      </c>
      <c r="E624" s="45"/>
      <c r="F624" s="7" t="e">
        <f>D624*F621</f>
        <v>#N/A</v>
      </c>
      <c r="G624" t="s">
        <v>220</v>
      </c>
    </row>
    <row r="625" spans="1:7" x14ac:dyDescent="0.15">
      <c r="D625" s="45">
        <f>_xlfn.XLOOKUP(G625,$I$4:$I$16,$J$4:$J$16)</f>
        <v>0.5</v>
      </c>
      <c r="E625" s="45"/>
      <c r="F625" s="7" t="e">
        <f>D625*F621</f>
        <v>#N/A</v>
      </c>
      <c r="G625" t="s">
        <v>214</v>
      </c>
    </row>
    <row r="626" spans="1:7" x14ac:dyDescent="0.15">
      <c r="D626" s="45"/>
      <c r="E626" s="45"/>
      <c r="F626" s="44" t="e">
        <f>SUM(F623:F625)</f>
        <v>#N/A</v>
      </c>
    </row>
    <row r="627" spans="1:7" x14ac:dyDescent="0.15">
      <c r="D627" s="80" t="e">
        <f>F627/F621</f>
        <v>#N/A</v>
      </c>
      <c r="E627" s="80"/>
      <c r="F627" s="44" t="e">
        <f>CEILING(F626+F621,5)</f>
        <v>#N/A</v>
      </c>
      <c r="G627" t="s">
        <v>275</v>
      </c>
    </row>
    <row r="630" spans="1:7" x14ac:dyDescent="0.15">
      <c r="A630" s="63" t="s">
        <v>667</v>
      </c>
      <c r="F630" s="147">
        <f>F648</f>
        <v>345</v>
      </c>
    </row>
    <row r="631" spans="1:7" x14ac:dyDescent="0.15">
      <c r="A631" s="2" t="s">
        <v>264</v>
      </c>
      <c r="B631" t="s">
        <v>143</v>
      </c>
      <c r="C631" s="41">
        <v>2</v>
      </c>
      <c r="D631" s="41">
        <v>60</v>
      </c>
      <c r="E631" s="41"/>
      <c r="F631" s="7">
        <f>_xlfn.XLOOKUP(B631,'SUPPLY-UR'!C:C,CUM_URG)*D631*C631</f>
        <v>66.857142857142861</v>
      </c>
    </row>
    <row r="632" spans="1:7" x14ac:dyDescent="0.15">
      <c r="A632" s="2"/>
      <c r="B632" t="s">
        <v>192</v>
      </c>
      <c r="D632" s="41">
        <v>2</v>
      </c>
      <c r="E632" s="41"/>
      <c r="F632" s="7">
        <f>_xlfn.XLOOKUP(B632,'SUPPLY-UR'!C:C,CUM_URG)*D632</f>
        <v>22.666666666666668</v>
      </c>
    </row>
    <row r="633" spans="1:7" x14ac:dyDescent="0.15">
      <c r="A633" s="2"/>
      <c r="B633" t="s">
        <v>153</v>
      </c>
      <c r="D633" s="41">
        <v>130</v>
      </c>
      <c r="E633" s="41"/>
      <c r="F633" s="7">
        <f>_xlfn.XLOOKUP(B633,'SUPPLY-UR'!C:C,CUM_URG)*D633</f>
        <v>35.492063492063487</v>
      </c>
    </row>
    <row r="634" spans="1:7" x14ac:dyDescent="0.15">
      <c r="A634" s="2">
        <v>5</v>
      </c>
      <c r="B634" t="s">
        <v>170</v>
      </c>
      <c r="D634" s="2">
        <v>5</v>
      </c>
      <c r="E634" s="2"/>
      <c r="F634" s="7">
        <f>_xlfn.XLOOKUP(B634,'SUPPLY-UR'!C:C,CUM_URG)*D634</f>
        <v>2.1428571428571428</v>
      </c>
    </row>
    <row r="635" spans="1:7" x14ac:dyDescent="0.15">
      <c r="A635" s="2">
        <v>6</v>
      </c>
      <c r="B635" s="63" t="s">
        <v>169</v>
      </c>
      <c r="D635" s="2">
        <v>45</v>
      </c>
      <c r="E635" s="2"/>
      <c r="F635" s="7">
        <f>_xlfn.XLOOKUP(B635,'SUPPLY-UR'!C:C,CUM_URG)*D635</f>
        <v>7.6153846153846159</v>
      </c>
    </row>
    <row r="636" spans="1:7" x14ac:dyDescent="0.15">
      <c r="A636" s="2">
        <v>7</v>
      </c>
      <c r="B636" s="63" t="s">
        <v>171</v>
      </c>
      <c r="D636" s="2">
        <v>15</v>
      </c>
      <c r="E636" s="2"/>
      <c r="F636" s="7">
        <f>_xlfn.XLOOKUP(B636,'SUPPLY-UR'!C:C,CUM_URG)*D636</f>
        <v>3</v>
      </c>
    </row>
    <row r="637" spans="1:7" x14ac:dyDescent="0.15">
      <c r="A637" s="2">
        <v>8</v>
      </c>
      <c r="B637" s="63" t="s">
        <v>141</v>
      </c>
      <c r="D637" s="2">
        <v>20</v>
      </c>
      <c r="E637" s="2"/>
      <c r="F637" s="7">
        <f>_xlfn.XLOOKUP(B637,'SUPPLY-UR'!C:C,CUM_URG)*D637</f>
        <v>2.3194444444444446</v>
      </c>
    </row>
    <row r="638" spans="1:7" x14ac:dyDescent="0.15">
      <c r="A638" s="2">
        <v>9</v>
      </c>
      <c r="B638" s="63" t="s">
        <v>168</v>
      </c>
      <c r="D638" s="2">
        <v>5</v>
      </c>
      <c r="E638" s="2"/>
      <c r="F638" s="7">
        <f>_xlfn.XLOOKUP(B638,'SUPPLY-UR'!C:C,CUM_URG)*D638</f>
        <v>0.94666666666666666</v>
      </c>
    </row>
    <row r="639" spans="1:7" x14ac:dyDescent="0.15">
      <c r="A639" s="2">
        <v>10</v>
      </c>
      <c r="B639" s="63" t="s">
        <v>163</v>
      </c>
      <c r="D639" s="2"/>
      <c r="E639" s="2"/>
      <c r="F639" s="7">
        <v>10</v>
      </c>
    </row>
    <row r="640" spans="1:7" x14ac:dyDescent="0.15">
      <c r="A640" s="2">
        <v>11</v>
      </c>
      <c r="B640" s="63" t="s">
        <v>292</v>
      </c>
      <c r="D640" s="2">
        <v>1</v>
      </c>
      <c r="E640" s="2"/>
      <c r="F640" s="7">
        <f>_xlfn.XLOOKUP(B640,'SUPPLY-UR'!C:C,CUM_URG)*D640</f>
        <v>12</v>
      </c>
    </row>
    <row r="641" spans="1:7" x14ac:dyDescent="0.15">
      <c r="A641" s="2"/>
      <c r="D641" s="2"/>
      <c r="E641" s="2"/>
      <c r="F641" s="7">
        <f>_xlfn.XLOOKUP(B641,'SUPPLY-UR'!C:C,CUM_URG)*D641</f>
        <v>0</v>
      </c>
    </row>
    <row r="642" spans="1:7" x14ac:dyDescent="0.15">
      <c r="F642" s="44">
        <f>SUM(F631:F641)</f>
        <v>163.04022588522588</v>
      </c>
      <c r="G642" t="s">
        <v>274</v>
      </c>
    </row>
    <row r="643" spans="1:7" x14ac:dyDescent="0.15">
      <c r="F643" s="44"/>
    </row>
    <row r="644" spans="1:7" x14ac:dyDescent="0.15">
      <c r="D644" s="161">
        <f>_xlfn.XLOOKUP(G644,$I$4:$I$16,$J$4:$J$16)</f>
        <v>0.35</v>
      </c>
      <c r="E644" s="45"/>
      <c r="F644" s="7">
        <f>D644*F642</f>
        <v>57.064079059829055</v>
      </c>
      <c r="G644" t="s">
        <v>213</v>
      </c>
    </row>
    <row r="645" spans="1:7" x14ac:dyDescent="0.15">
      <c r="D645" s="161">
        <f>_xlfn.XLOOKUP(G645,$I$4:$I$16,$J$4:$J$16)</f>
        <v>0.255</v>
      </c>
      <c r="E645" s="45"/>
      <c r="F645" s="7">
        <f>D645*F642</f>
        <v>41.575257600732598</v>
      </c>
      <c r="G645" t="s">
        <v>220</v>
      </c>
    </row>
    <row r="646" spans="1:7" x14ac:dyDescent="0.15">
      <c r="D646" s="161">
        <f>_xlfn.XLOOKUP(G646,$I$4:$I$16,$J$4:$J$16)</f>
        <v>0.5</v>
      </c>
      <c r="E646" s="45"/>
      <c r="F646" s="7">
        <f>D646*F642</f>
        <v>81.52011294261294</v>
      </c>
      <c r="G646" t="s">
        <v>214</v>
      </c>
    </row>
    <row r="647" spans="1:7" x14ac:dyDescent="0.15">
      <c r="D647" s="161">
        <f>SUM(D644:D646)</f>
        <v>1.105</v>
      </c>
      <c r="E647" s="45"/>
      <c r="F647" s="44">
        <f>SUM(F644:F646)</f>
        <v>180.15944960317461</v>
      </c>
    </row>
    <row r="648" spans="1:7" x14ac:dyDescent="0.15">
      <c r="D648" s="162">
        <f>F648/F642</f>
        <v>2.1160422106067669</v>
      </c>
      <c r="E648" s="66"/>
      <c r="F648" s="44">
        <f>CEILING(F647+F642,5)</f>
        <v>345</v>
      </c>
      <c r="G648" t="s">
        <v>275</v>
      </c>
    </row>
    <row r="649" spans="1:7" x14ac:dyDescent="0.15">
      <c r="E649" s="17"/>
    </row>
    <row r="650" spans="1:7" x14ac:dyDescent="0.15">
      <c r="D650" s="17"/>
    </row>
    <row r="651" spans="1:7" x14ac:dyDescent="0.15">
      <c r="A651" t="s">
        <v>1008</v>
      </c>
    </row>
    <row r="652" spans="1:7" x14ac:dyDescent="0.15">
      <c r="B652" t="s">
        <v>10</v>
      </c>
      <c r="D652" s="2">
        <v>1</v>
      </c>
      <c r="E652" s="16">
        <f>_xlfn.XLOOKUP(B652,'SUPPLY-UR'!C:C,CUM_URG)</f>
        <v>9.8039215686274517</v>
      </c>
      <c r="F652" s="7">
        <f t="shared" ref="F652:F656" si="14">E652*D652</f>
        <v>9.8039215686274517</v>
      </c>
    </row>
    <row r="653" spans="1:7" x14ac:dyDescent="0.15">
      <c r="B653" t="s">
        <v>385</v>
      </c>
      <c r="D653" s="2">
        <v>100</v>
      </c>
      <c r="E653" s="139">
        <f>_xlfn.XLOOKUP(B653,'SUPPLY-UR'!C:C,CUM_URG)</f>
        <v>0.39555555555555555</v>
      </c>
      <c r="F653" s="7">
        <f t="shared" si="14"/>
        <v>39.555555555555557</v>
      </c>
    </row>
    <row r="654" spans="1:7" x14ac:dyDescent="0.15">
      <c r="B654" t="s">
        <v>61</v>
      </c>
      <c r="D654" s="2">
        <v>1</v>
      </c>
      <c r="E654" s="16">
        <f>_xlfn.XLOOKUP(B654,'SUPPLY-UR'!C:C,CUM_URG)</f>
        <v>8.235294117647058</v>
      </c>
      <c r="F654" s="7">
        <f t="shared" si="14"/>
        <v>8.235294117647058</v>
      </c>
    </row>
    <row r="655" spans="1:7" x14ac:dyDescent="0.15">
      <c r="B655" t="s">
        <v>313</v>
      </c>
      <c r="D655" s="2">
        <v>20</v>
      </c>
      <c r="E655" s="16">
        <f>_xlfn.XLOOKUP(B655,'SUPPLY-UR'!C:C,CUM_URG)</f>
        <v>0.6</v>
      </c>
      <c r="F655" s="7">
        <f t="shared" si="14"/>
        <v>12</v>
      </c>
    </row>
    <row r="656" spans="1:7" x14ac:dyDescent="0.15">
      <c r="B656" t="s">
        <v>794</v>
      </c>
      <c r="D656" s="2">
        <v>20</v>
      </c>
      <c r="E656" s="16">
        <f>_xlfn.XLOOKUP(B656,'SUPPLY-UR'!C:C,CUM_URG)</f>
        <v>0.5</v>
      </c>
      <c r="F656" s="7">
        <f t="shared" si="14"/>
        <v>10</v>
      </c>
    </row>
    <row r="657" spans="1:7" x14ac:dyDescent="0.15">
      <c r="B657" t="s">
        <v>185</v>
      </c>
      <c r="D657" s="2">
        <v>15</v>
      </c>
      <c r="E657" s="16">
        <f>_xlfn.XLOOKUP(B657,'SUPPLY-UR'!C:C,CUM_URG)</f>
        <v>0.37894736842105264</v>
      </c>
      <c r="F657" s="7">
        <f t="shared" ref="F657" si="15">E657*D657</f>
        <v>5.6842105263157894</v>
      </c>
    </row>
    <row r="658" spans="1:7" x14ac:dyDescent="0.15">
      <c r="F658" s="44">
        <f>SUM(F652:F657)</f>
        <v>85.278981768145869</v>
      </c>
      <c r="G658" t="s">
        <v>274</v>
      </c>
    </row>
    <row r="660" spans="1:7" x14ac:dyDescent="0.15">
      <c r="D660" s="161">
        <f>_xlfn.XLOOKUP(G660,$I$4:$I$16,$J$4:$J$16)</f>
        <v>0.35</v>
      </c>
      <c r="E660" s="45"/>
      <c r="F660" s="7">
        <f>D660*F658</f>
        <v>29.847643618851052</v>
      </c>
      <c r="G660" t="s">
        <v>213</v>
      </c>
    </row>
    <row r="661" spans="1:7" x14ac:dyDescent="0.15">
      <c r="D661" s="161">
        <f>_xlfn.XLOOKUP(G661,$I$4:$I$16,$J$4:$J$16)</f>
        <v>0.255</v>
      </c>
      <c r="E661" s="45"/>
      <c r="F661" s="7">
        <f>D661*F658</f>
        <v>21.746140350877198</v>
      </c>
      <c r="G661" t="s">
        <v>220</v>
      </c>
    </row>
    <row r="662" spans="1:7" x14ac:dyDescent="0.15">
      <c r="D662" s="161">
        <f>_xlfn.XLOOKUP(G662,$I$4:$I$16,$J$4:$J$16)</f>
        <v>0.5</v>
      </c>
      <c r="E662" s="45"/>
      <c r="F662" s="7">
        <f>D662*F658</f>
        <v>42.639490884072934</v>
      </c>
      <c r="G662" t="s">
        <v>214</v>
      </c>
    </row>
    <row r="663" spans="1:7" x14ac:dyDescent="0.15">
      <c r="D663" s="161">
        <f>SUM(D660:D662)</f>
        <v>1.105</v>
      </c>
      <c r="E663" s="45"/>
      <c r="F663" s="44">
        <f>SUM(F660:F662)</f>
        <v>94.233274853801191</v>
      </c>
    </row>
    <row r="664" spans="1:7" x14ac:dyDescent="0.15">
      <c r="D664" s="162">
        <f>F664/F658</f>
        <v>2.1107193855735638</v>
      </c>
      <c r="E664" s="66"/>
      <c r="F664" s="44">
        <f>CEILING(F663+F658,5)</f>
        <v>180</v>
      </c>
      <c r="G664" t="s">
        <v>275</v>
      </c>
    </row>
    <row r="667" spans="1:7" x14ac:dyDescent="0.15">
      <c r="A667" t="s">
        <v>907</v>
      </c>
    </row>
    <row r="668" spans="1:7" x14ac:dyDescent="0.15">
      <c r="B668" t="s">
        <v>11</v>
      </c>
      <c r="D668" s="2">
        <v>20</v>
      </c>
      <c r="E668" s="16">
        <f>_xlfn.XLOOKUP(B668,'SUPPLY-UR'!C:C,CUM_URG)</f>
        <v>3.4285714285714284</v>
      </c>
      <c r="F668" s="7">
        <f t="shared" ref="F668:F673" si="16">E668*D668</f>
        <v>68.571428571428569</v>
      </c>
    </row>
    <row r="669" spans="1:7" x14ac:dyDescent="0.15">
      <c r="B669" t="s">
        <v>385</v>
      </c>
      <c r="D669" s="2">
        <v>100</v>
      </c>
      <c r="E669" s="139">
        <f>_xlfn.XLOOKUP(B669,'SUPPLY-UR'!C:C,CUM_URG)</f>
        <v>0.39555555555555555</v>
      </c>
      <c r="F669" s="7">
        <f t="shared" si="16"/>
        <v>39.555555555555557</v>
      </c>
    </row>
    <row r="670" spans="1:7" x14ac:dyDescent="0.15">
      <c r="B670" t="s">
        <v>61</v>
      </c>
      <c r="D670" s="2">
        <v>1</v>
      </c>
      <c r="E670" s="16">
        <f>_xlfn.XLOOKUP(B670,'SUPPLY-UR'!C:C,CUM_URG)</f>
        <v>8.235294117647058</v>
      </c>
      <c r="F670" s="7">
        <f t="shared" si="16"/>
        <v>8.235294117647058</v>
      </c>
    </row>
    <row r="671" spans="1:7" x14ac:dyDescent="0.15">
      <c r="D671" s="2">
        <v>0</v>
      </c>
      <c r="E671" s="16">
        <f>_xlfn.XLOOKUP(B671,'SUPPLY-UR'!C:C,CUM_URG)</f>
        <v>0</v>
      </c>
      <c r="F671" s="7">
        <f t="shared" si="16"/>
        <v>0</v>
      </c>
    </row>
    <row r="672" spans="1:7" x14ac:dyDescent="0.15">
      <c r="D672" s="2">
        <v>0</v>
      </c>
      <c r="E672" s="16">
        <f>_xlfn.XLOOKUP(B672,'SUPPLY-UR'!C:C,CUM_URG)</f>
        <v>0</v>
      </c>
      <c r="F672" s="7">
        <f t="shared" si="16"/>
        <v>0</v>
      </c>
    </row>
    <row r="673" spans="1:7" x14ac:dyDescent="0.15">
      <c r="D673" s="2">
        <v>0</v>
      </c>
      <c r="E673" s="16">
        <f>_xlfn.XLOOKUP(B673,'SUPPLY-UR'!C:C,CUM_URG)</f>
        <v>0</v>
      </c>
      <c r="F673" s="7">
        <f t="shared" si="16"/>
        <v>0</v>
      </c>
    </row>
    <row r="674" spans="1:7" x14ac:dyDescent="0.15">
      <c r="F674" s="44">
        <f>SUM(F668:F673)</f>
        <v>116.36227824463118</v>
      </c>
      <c r="G674" t="s">
        <v>274</v>
      </c>
    </row>
    <row r="676" spans="1:7" x14ac:dyDescent="0.15">
      <c r="D676" s="161">
        <f>_xlfn.XLOOKUP(G676,$I$4:$I$16,$J$4:$J$16)</f>
        <v>0.35</v>
      </c>
      <c r="E676" s="45"/>
      <c r="F676" s="7">
        <f>D676*F674</f>
        <v>40.726797385620912</v>
      </c>
      <c r="G676" t="s">
        <v>213</v>
      </c>
    </row>
    <row r="677" spans="1:7" x14ac:dyDescent="0.15">
      <c r="D677" s="161">
        <f>_xlfn.XLOOKUP(G677,$I$4:$I$16,$J$4:$J$16)</f>
        <v>0.255</v>
      </c>
      <c r="E677" s="45"/>
      <c r="F677" s="7">
        <f>D677*F674</f>
        <v>29.672380952380951</v>
      </c>
      <c r="G677" t="s">
        <v>220</v>
      </c>
    </row>
    <row r="678" spans="1:7" x14ac:dyDescent="0.15">
      <c r="D678" s="161">
        <f>_xlfn.XLOOKUP(G678,$I$4:$I$16,$J$4:$J$16)</f>
        <v>0.5</v>
      </c>
      <c r="E678" s="45"/>
      <c r="F678" s="7">
        <f>D678*F674</f>
        <v>58.181139122315592</v>
      </c>
      <c r="G678" t="s">
        <v>214</v>
      </c>
    </row>
    <row r="679" spans="1:7" x14ac:dyDescent="0.15">
      <c r="D679" s="161">
        <f>SUM(D676:D678)</f>
        <v>1.105</v>
      </c>
      <c r="E679" s="45"/>
      <c r="F679" s="44">
        <f>SUM(F676:F678)</f>
        <v>128.58031746031745</v>
      </c>
    </row>
    <row r="680" spans="1:7" x14ac:dyDescent="0.15">
      <c r="D680" s="162">
        <f>F680/F674</f>
        <v>2.1054933239183464</v>
      </c>
      <c r="E680" s="66"/>
      <c r="F680" s="44">
        <f>CEILING(F679+F674,5)</f>
        <v>245</v>
      </c>
      <c r="G680" t="s">
        <v>275</v>
      </c>
    </row>
    <row r="684" spans="1:7" x14ac:dyDescent="0.15">
      <c r="A684" t="s">
        <v>44</v>
      </c>
    </row>
    <row r="685" spans="1:7" x14ac:dyDescent="0.15">
      <c r="B685" t="s">
        <v>137</v>
      </c>
      <c r="D685" s="103">
        <v>100</v>
      </c>
      <c r="E685" s="16">
        <f>_xlfn.XLOOKUP(B685,'SUPPLY-UR'!C:C,CUM_URG)</f>
        <v>0.8</v>
      </c>
      <c r="F685" s="7">
        <f t="shared" ref="F685:F686" si="17">E685*D685</f>
        <v>80</v>
      </c>
    </row>
    <row r="686" spans="1:7" x14ac:dyDescent="0.15">
      <c r="B686" t="s">
        <v>634</v>
      </c>
      <c r="D686" s="103">
        <v>45</v>
      </c>
      <c r="E686" s="16">
        <f>_xlfn.XLOOKUP(B686,$B$33:$B$44,$F$33:$F$44)</f>
        <v>0.21919012345679012</v>
      </c>
      <c r="F686" s="7">
        <f t="shared" si="17"/>
        <v>9.8635555555555552</v>
      </c>
    </row>
    <row r="687" spans="1:7" x14ac:dyDescent="0.15">
      <c r="B687" t="s">
        <v>170</v>
      </c>
      <c r="D687" s="2">
        <v>5</v>
      </c>
      <c r="E687" s="2"/>
      <c r="F687" s="7">
        <f>_xlfn.XLOOKUP(B687,'SUPPLY-UR'!C:C,CUM_URG)*D687</f>
        <v>2.1428571428571428</v>
      </c>
    </row>
    <row r="688" spans="1:7" x14ac:dyDescent="0.15">
      <c r="B688" s="63" t="s">
        <v>169</v>
      </c>
      <c r="D688" s="2">
        <v>45</v>
      </c>
      <c r="E688" s="2"/>
      <c r="F688" s="7">
        <f>_xlfn.XLOOKUP(B688,'SUPPLY-UR'!C:C,CUM_URG)*D688</f>
        <v>7.6153846153846159</v>
      </c>
    </row>
    <row r="689" spans="1:7" x14ac:dyDescent="0.15">
      <c r="B689" s="63" t="s">
        <v>171</v>
      </c>
      <c r="D689" s="2">
        <v>15</v>
      </c>
      <c r="E689" s="2"/>
      <c r="F689" s="7">
        <f>_xlfn.XLOOKUP(B689,'SUPPLY-UR'!C:C,CUM_URG)*D689</f>
        <v>3</v>
      </c>
    </row>
    <row r="690" spans="1:7" x14ac:dyDescent="0.15">
      <c r="B690" s="63" t="s">
        <v>141</v>
      </c>
      <c r="D690" s="2">
        <v>20</v>
      </c>
      <c r="E690" s="2"/>
      <c r="F690" s="7">
        <f>_xlfn.XLOOKUP(B690,'SUPPLY-UR'!C:C,CUM_URG)*D690</f>
        <v>2.3194444444444446</v>
      </c>
    </row>
    <row r="691" spans="1:7" x14ac:dyDescent="0.15">
      <c r="B691" s="63" t="s">
        <v>168</v>
      </c>
      <c r="D691" s="2">
        <v>5</v>
      </c>
      <c r="E691" s="2"/>
      <c r="F691" s="7">
        <f>_xlfn.XLOOKUP(B691,'SUPPLY-UR'!C:C,CUM_URG)*D691</f>
        <v>0.94666666666666666</v>
      </c>
    </row>
    <row r="692" spans="1:7" x14ac:dyDescent="0.15">
      <c r="B692" s="63" t="s">
        <v>163</v>
      </c>
      <c r="D692" s="2"/>
      <c r="E692" s="2"/>
      <c r="F692" s="7">
        <v>10</v>
      </c>
    </row>
    <row r="693" spans="1:7" x14ac:dyDescent="0.15">
      <c r="B693" s="63" t="s">
        <v>292</v>
      </c>
      <c r="D693" s="2">
        <v>1</v>
      </c>
      <c r="E693" s="2"/>
      <c r="F693" s="7">
        <f>_xlfn.XLOOKUP(B693,'SUPPLY-UR'!C:C,CUM_URG)*D693</f>
        <v>12</v>
      </c>
    </row>
    <row r="695" spans="1:7" x14ac:dyDescent="0.15">
      <c r="F695" s="44">
        <f>SUM(F685:F694)</f>
        <v>127.88790842490842</v>
      </c>
    </row>
    <row r="697" spans="1:7" x14ac:dyDescent="0.15">
      <c r="D697" s="161">
        <f>_xlfn.XLOOKUP(G697,$I$4:$I$16,$J$4:$J$16)</f>
        <v>0.35</v>
      </c>
      <c r="E697" s="45"/>
      <c r="F697" s="7">
        <f>D697*F695</f>
        <v>44.760767948717941</v>
      </c>
      <c r="G697" t="s">
        <v>213</v>
      </c>
    </row>
    <row r="698" spans="1:7" x14ac:dyDescent="0.15">
      <c r="D698" s="161">
        <f>_xlfn.XLOOKUP(G698,$I$4:$I$16,$J$4:$J$16)</f>
        <v>0.255</v>
      </c>
      <c r="E698" s="45"/>
      <c r="F698" s="7">
        <f>D698*F695</f>
        <v>32.61141664835165</v>
      </c>
      <c r="G698" t="s">
        <v>220</v>
      </c>
    </row>
    <row r="699" spans="1:7" x14ac:dyDescent="0.15">
      <c r="D699" s="161">
        <f>_xlfn.XLOOKUP(G699,$I$4:$I$16,$J$4:$J$16)</f>
        <v>0.5</v>
      </c>
      <c r="E699" s="45"/>
      <c r="F699" s="7">
        <f>D699*F695</f>
        <v>63.943954212454209</v>
      </c>
      <c r="G699" t="s">
        <v>214</v>
      </c>
    </row>
    <row r="700" spans="1:7" x14ac:dyDescent="0.15">
      <c r="D700" s="161">
        <f>SUM(D697:D699)</f>
        <v>1.105</v>
      </c>
      <c r="E700" s="45"/>
      <c r="F700" s="44">
        <f>SUM(F697:F699)</f>
        <v>141.31613880952381</v>
      </c>
    </row>
    <row r="701" spans="1:7" x14ac:dyDescent="0.15">
      <c r="A701" t="s">
        <v>44</v>
      </c>
      <c r="D701" s="162">
        <f>F701/F695</f>
        <v>2.1112238312860918</v>
      </c>
      <c r="E701" s="66"/>
      <c r="F701" s="44">
        <f>CEILING(F700+F695,5)</f>
        <v>270</v>
      </c>
      <c r="G701" t="s">
        <v>275</v>
      </c>
    </row>
  </sheetData>
  <autoFilter ref="A1:G680" xr:uid="{69886CEB-12BD-2247-9EF7-0B2EE4D1AF50}"/>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044EA-4675-FD46-8601-8D8287057ABB}">
  <dimension ref="A3:L21"/>
  <sheetViews>
    <sheetView workbookViewId="0">
      <selection activeCell="B4" sqref="B4"/>
    </sheetView>
  </sheetViews>
  <sheetFormatPr baseColWidth="10" defaultRowHeight="13" x14ac:dyDescent="0.15"/>
  <cols>
    <col min="8" max="8" width="12.6640625" bestFit="1" customWidth="1"/>
  </cols>
  <sheetData>
    <row r="3" spans="1:12" x14ac:dyDescent="0.15">
      <c r="A3" t="s">
        <v>16</v>
      </c>
      <c r="B3" s="89" t="s">
        <v>327</v>
      </c>
    </row>
    <row r="4" spans="1:12" x14ac:dyDescent="0.15">
      <c r="A4" t="s">
        <v>328</v>
      </c>
      <c r="B4" s="89" t="s">
        <v>329</v>
      </c>
    </row>
    <row r="16" spans="1:12" x14ac:dyDescent="0.15">
      <c r="H16" t="s">
        <v>401</v>
      </c>
      <c r="I16" s="7">
        <v>0</v>
      </c>
      <c r="J16" s="7">
        <v>0</v>
      </c>
      <c r="K16" s="7"/>
      <c r="L16" s="7"/>
    </row>
    <row r="17" spans="8:12" x14ac:dyDescent="0.15">
      <c r="H17" t="s">
        <v>12</v>
      </c>
      <c r="I17" s="7">
        <v>1800</v>
      </c>
      <c r="J17" s="7">
        <v>1500</v>
      </c>
      <c r="K17" s="7"/>
      <c r="L17" s="7"/>
    </row>
    <row r="18" spans="8:12" x14ac:dyDescent="0.15">
      <c r="H18" t="s">
        <v>32</v>
      </c>
      <c r="I18" s="7">
        <v>724</v>
      </c>
      <c r="J18" s="7">
        <v>724</v>
      </c>
      <c r="K18" s="7"/>
      <c r="L18" s="7"/>
    </row>
    <row r="19" spans="8:12" x14ac:dyDescent="0.15">
      <c r="H19" t="s">
        <v>402</v>
      </c>
      <c r="I19" s="7">
        <v>0</v>
      </c>
      <c r="J19" s="7">
        <v>0</v>
      </c>
      <c r="K19" s="7"/>
      <c r="L19" s="7"/>
    </row>
    <row r="21" spans="8:12" x14ac:dyDescent="0.15">
      <c r="I21" s="17">
        <f>SUM(I16:I20)</f>
        <v>2524</v>
      </c>
      <c r="J21" s="17">
        <f t="shared" ref="J21:L21" si="0">SUM(J16:J20)</f>
        <v>2224</v>
      </c>
      <c r="K21" s="17">
        <f t="shared" si="0"/>
        <v>0</v>
      </c>
      <c r="L21" s="17">
        <f t="shared" si="0"/>
        <v>0</v>
      </c>
    </row>
  </sheetData>
  <hyperlinks>
    <hyperlink ref="B3" r:id="rId1" xr:uid="{6559B6EE-BF8E-AE47-941C-6069EE5F1C07}"/>
    <hyperlink ref="B4" r:id="rId2" xr:uid="{2F6A79F1-D898-E543-A31A-7355842AD51F}"/>
  </hyperlink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E61AA-31D4-234F-A5CA-31356A22103A}">
  <dimension ref="A1:I31"/>
  <sheetViews>
    <sheetView topLeftCell="A4" workbookViewId="0">
      <selection activeCell="H19" sqref="H19"/>
    </sheetView>
  </sheetViews>
  <sheetFormatPr baseColWidth="10" defaultRowHeight="13" x14ac:dyDescent="0.15"/>
  <cols>
    <col min="2" max="2" width="13" bestFit="1" customWidth="1"/>
    <col min="8" max="8" width="12.83203125" bestFit="1" customWidth="1"/>
  </cols>
  <sheetData>
    <row r="1" spans="1:9" x14ac:dyDescent="0.15">
      <c r="A1" t="s">
        <v>323</v>
      </c>
    </row>
    <row r="2" spans="1:9" x14ac:dyDescent="0.15">
      <c r="H2" t="s">
        <v>378</v>
      </c>
      <c r="I2" s="2" t="s">
        <v>381</v>
      </c>
    </row>
    <row r="3" spans="1:9" x14ac:dyDescent="0.15">
      <c r="A3">
        <v>2.65</v>
      </c>
      <c r="B3" t="s">
        <v>324</v>
      </c>
      <c r="C3" t="s">
        <v>325</v>
      </c>
      <c r="H3" t="s">
        <v>379</v>
      </c>
      <c r="I3" s="2">
        <v>60</v>
      </c>
    </row>
    <row r="4" spans="1:9" x14ac:dyDescent="0.15">
      <c r="A4">
        <v>2.63</v>
      </c>
      <c r="B4" t="s">
        <v>324</v>
      </c>
      <c r="C4" t="s">
        <v>430</v>
      </c>
      <c r="H4" t="s">
        <v>380</v>
      </c>
      <c r="I4" s="2">
        <v>30</v>
      </c>
    </row>
    <row r="5" spans="1:9" x14ac:dyDescent="0.15">
      <c r="A5">
        <f>A3-A4</f>
        <v>2.0000000000000018E-2</v>
      </c>
      <c r="H5" t="s">
        <v>318</v>
      </c>
      <c r="I5" s="2">
        <v>1</v>
      </c>
    </row>
    <row r="6" spans="1:9" x14ac:dyDescent="0.15">
      <c r="A6">
        <v>2.0099999999999998</v>
      </c>
      <c r="B6" t="s">
        <v>324</v>
      </c>
      <c r="C6" t="s">
        <v>326</v>
      </c>
      <c r="D6" t="s">
        <v>337</v>
      </c>
    </row>
    <row r="8" spans="1:9" x14ac:dyDescent="0.15">
      <c r="A8">
        <f>A6/A3</f>
        <v>0.75849056603773579</v>
      </c>
      <c r="B8" s="80">
        <f>A8</f>
        <v>0.75849056603773579</v>
      </c>
    </row>
    <row r="9" spans="1:9" x14ac:dyDescent="0.15">
      <c r="A9">
        <f>A3*A8</f>
        <v>2.0099999999999998</v>
      </c>
    </row>
    <row r="11" spans="1:9" x14ac:dyDescent="0.15">
      <c r="A11" t="s">
        <v>338</v>
      </c>
    </row>
    <row r="12" spans="1:9" x14ac:dyDescent="0.15">
      <c r="A12" t="s">
        <v>339</v>
      </c>
    </row>
    <row r="14" spans="1:9" x14ac:dyDescent="0.15">
      <c r="A14">
        <v>1.8</v>
      </c>
    </row>
    <row r="15" spans="1:9" x14ac:dyDescent="0.15">
      <c r="A15">
        <f>A14/A3</f>
        <v>0.679245283018868</v>
      </c>
      <c r="B15" s="80">
        <f>A15</f>
        <v>0.679245283018868</v>
      </c>
    </row>
    <row r="19" spans="1:5" x14ac:dyDescent="0.15">
      <c r="A19" t="s">
        <v>416</v>
      </c>
    </row>
    <row r="20" spans="1:5" x14ac:dyDescent="0.15">
      <c r="B20" t="s">
        <v>169</v>
      </c>
      <c r="C20">
        <v>3</v>
      </c>
      <c r="D20" t="s">
        <v>417</v>
      </c>
    </row>
    <row r="21" spans="1:5" x14ac:dyDescent="0.15">
      <c r="B21" t="s">
        <v>334</v>
      </c>
      <c r="C21">
        <v>3</v>
      </c>
      <c r="D21" t="s">
        <v>417</v>
      </c>
    </row>
    <row r="22" spans="1:5" x14ac:dyDescent="0.15">
      <c r="B22" t="s">
        <v>171</v>
      </c>
      <c r="C22">
        <v>0.5</v>
      </c>
      <c r="D22" t="s">
        <v>417</v>
      </c>
    </row>
    <row r="23" spans="1:5" x14ac:dyDescent="0.15">
      <c r="B23" t="s">
        <v>168</v>
      </c>
      <c r="C23">
        <v>1</v>
      </c>
      <c r="D23" t="s">
        <v>417</v>
      </c>
    </row>
    <row r="24" spans="1:5" x14ac:dyDescent="0.15">
      <c r="B24" t="s">
        <v>321</v>
      </c>
      <c r="C24">
        <v>300</v>
      </c>
      <c r="D24" t="s">
        <v>319</v>
      </c>
      <c r="E24" t="s">
        <v>182</v>
      </c>
    </row>
    <row r="25" spans="1:5" x14ac:dyDescent="0.15">
      <c r="B25" t="s">
        <v>285</v>
      </c>
      <c r="C25">
        <v>0.5</v>
      </c>
      <c r="D25" t="s">
        <v>417</v>
      </c>
    </row>
    <row r="26" spans="1:5" x14ac:dyDescent="0.15">
      <c r="B26" t="s">
        <v>320</v>
      </c>
      <c r="C26">
        <v>0.74</v>
      </c>
      <c r="D26" t="s">
        <v>417</v>
      </c>
    </row>
    <row r="27" spans="1:5" x14ac:dyDescent="0.15">
      <c r="B27" t="s">
        <v>418</v>
      </c>
      <c r="D27" t="s">
        <v>419</v>
      </c>
    </row>
    <row r="28" spans="1:5" x14ac:dyDescent="0.15">
      <c r="B28" t="s">
        <v>420</v>
      </c>
    </row>
    <row r="29" spans="1:5" x14ac:dyDescent="0.15">
      <c r="B29" t="s">
        <v>421</v>
      </c>
    </row>
    <row r="30" spans="1:5" x14ac:dyDescent="0.15">
      <c r="B30" t="s">
        <v>376</v>
      </c>
    </row>
    <row r="31" spans="1:5" x14ac:dyDescent="0.15">
      <c r="B31" t="s">
        <v>422</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49B8-3860-B049-BF89-299E1AD17142}">
  <dimension ref="A1:N174"/>
  <sheetViews>
    <sheetView workbookViewId="0">
      <pane xSplit="1" ySplit="2" topLeftCell="B143" activePane="bottomRight" state="frozen"/>
      <selection pane="topRight" activeCell="B1" sqref="B1"/>
      <selection pane="bottomLeft" activeCell="A3" sqref="A3"/>
      <selection pane="bottomRight" activeCell="I170" sqref="I170"/>
    </sheetView>
  </sheetViews>
  <sheetFormatPr baseColWidth="10" defaultRowHeight="13" x14ac:dyDescent="0.15"/>
  <cols>
    <col min="1" max="1" width="15.6640625" customWidth="1"/>
    <col min="2" max="5" width="10.83203125" style="7"/>
  </cols>
  <sheetData>
    <row r="1" spans="1:14" x14ac:dyDescent="0.15">
      <c r="A1" t="s">
        <v>344</v>
      </c>
    </row>
    <row r="2" spans="1:14" x14ac:dyDescent="0.15">
      <c r="B2" s="41" t="s">
        <v>343</v>
      </c>
      <c r="C2" s="41" t="s">
        <v>340</v>
      </c>
      <c r="D2" s="41" t="s">
        <v>341</v>
      </c>
      <c r="E2" s="41" t="s">
        <v>465</v>
      </c>
      <c r="J2" s="2" t="s">
        <v>343</v>
      </c>
      <c r="K2" s="2" t="s">
        <v>340</v>
      </c>
      <c r="L2" s="2" t="s">
        <v>341</v>
      </c>
      <c r="M2" s="2" t="s">
        <v>342</v>
      </c>
    </row>
    <row r="3" spans="1:14" x14ac:dyDescent="0.15">
      <c r="A3" s="43">
        <v>45658</v>
      </c>
      <c r="F3" s="17">
        <f>SUM(B3:E3)</f>
        <v>0</v>
      </c>
      <c r="I3" s="43">
        <v>45658</v>
      </c>
      <c r="J3" s="7">
        <f t="shared" ref="J3:M6" si="0">SUMIFS(B:B,$A:$A,"&gt;="&amp;$I3,$A:$A,"&lt;"&amp;$I4)</f>
        <v>0</v>
      </c>
      <c r="K3" s="7">
        <f t="shared" si="0"/>
        <v>0</v>
      </c>
      <c r="L3" s="7">
        <f t="shared" si="0"/>
        <v>0</v>
      </c>
      <c r="M3" s="7">
        <f t="shared" si="0"/>
        <v>0</v>
      </c>
      <c r="N3" s="7">
        <f>SUM(J3:M3)</f>
        <v>0</v>
      </c>
    </row>
    <row r="4" spans="1:14" x14ac:dyDescent="0.15">
      <c r="A4" s="43">
        <v>45659</v>
      </c>
      <c r="F4" s="17">
        <f t="shared" ref="F4:F67" si="1">SUM(B4:E4)</f>
        <v>0</v>
      </c>
      <c r="I4" s="43">
        <v>45689</v>
      </c>
      <c r="J4" s="7">
        <f t="shared" si="0"/>
        <v>12444</v>
      </c>
      <c r="K4" s="7">
        <f t="shared" si="0"/>
        <v>7315</v>
      </c>
      <c r="L4" s="7">
        <f t="shared" si="0"/>
        <v>5475</v>
      </c>
      <c r="M4" s="7">
        <f t="shared" si="0"/>
        <v>0</v>
      </c>
      <c r="N4" s="7">
        <f t="shared" ref="N4:N6" si="2">SUM(J4:M4)</f>
        <v>25234</v>
      </c>
    </row>
    <row r="5" spans="1:14" x14ac:dyDescent="0.15">
      <c r="A5" s="43">
        <v>45660</v>
      </c>
      <c r="F5" s="17">
        <f t="shared" si="1"/>
        <v>0</v>
      </c>
      <c r="I5" s="43">
        <v>45717</v>
      </c>
      <c r="J5" s="7">
        <f t="shared" si="0"/>
        <v>23590</v>
      </c>
      <c r="K5" s="7">
        <f t="shared" si="0"/>
        <v>9936</v>
      </c>
      <c r="L5" s="7">
        <f t="shared" si="0"/>
        <v>1370</v>
      </c>
      <c r="M5" s="7">
        <f t="shared" si="0"/>
        <v>0</v>
      </c>
      <c r="N5" s="7">
        <f t="shared" si="2"/>
        <v>34896</v>
      </c>
    </row>
    <row r="6" spans="1:14" x14ac:dyDescent="0.15">
      <c r="A6" s="43">
        <v>45661</v>
      </c>
      <c r="F6" s="17">
        <f t="shared" si="1"/>
        <v>0</v>
      </c>
      <c r="I6" s="43">
        <v>45748</v>
      </c>
      <c r="J6" s="7">
        <f t="shared" si="0"/>
        <v>0</v>
      </c>
      <c r="K6" s="7">
        <f t="shared" si="0"/>
        <v>0</v>
      </c>
      <c r="L6" s="7">
        <f t="shared" si="0"/>
        <v>0</v>
      </c>
      <c r="M6" s="7">
        <f t="shared" si="0"/>
        <v>0</v>
      </c>
      <c r="N6" s="7">
        <f t="shared" si="2"/>
        <v>0</v>
      </c>
    </row>
    <row r="7" spans="1:14" x14ac:dyDescent="0.15">
      <c r="A7" s="43">
        <v>45662</v>
      </c>
      <c r="F7" s="17">
        <f t="shared" si="1"/>
        <v>0</v>
      </c>
      <c r="I7" s="43">
        <v>45778</v>
      </c>
      <c r="J7" s="7">
        <f t="shared" ref="J7:J9" si="3">SUMIFS(B:B,$A:$A,"&gt;="&amp;$I7,$A:$A,"&lt;"&amp;$I8)</f>
        <v>25789</v>
      </c>
      <c r="K7" s="7">
        <f t="shared" ref="K7:K9" si="4">SUMIFS(C:C,$A:$A,"&gt;="&amp;$I7,$A:$A,"&lt;"&amp;$I8)</f>
        <v>12657</v>
      </c>
      <c r="L7" s="7">
        <f t="shared" ref="L7:L9" si="5">SUMIFS(D:D,$A:$A,"&gt;="&amp;$I7,$A:$A,"&lt;"&amp;$I8)</f>
        <v>2020</v>
      </c>
      <c r="M7" s="7">
        <f t="shared" ref="M7:M9" si="6">SUMIFS(E:E,$A:$A,"&gt;="&amp;$I7,$A:$A,"&lt;"&amp;$I8)</f>
        <v>690</v>
      </c>
      <c r="N7" s="7">
        <f t="shared" ref="N7:N9" si="7">SUM(J7:M7)</f>
        <v>41156</v>
      </c>
    </row>
    <row r="8" spans="1:14" x14ac:dyDescent="0.15">
      <c r="A8" s="43">
        <v>45663</v>
      </c>
      <c r="F8" s="17">
        <f t="shared" si="1"/>
        <v>0</v>
      </c>
      <c r="I8" s="43">
        <v>45809</v>
      </c>
      <c r="J8" s="7">
        <f t="shared" si="3"/>
        <v>74352.399999999994</v>
      </c>
      <c r="K8" s="7">
        <f t="shared" si="4"/>
        <v>31011</v>
      </c>
      <c r="L8" s="7">
        <f t="shared" si="5"/>
        <v>8648</v>
      </c>
      <c r="M8" s="7">
        <f t="shared" si="6"/>
        <v>2306</v>
      </c>
      <c r="N8" s="7">
        <f t="shared" si="7"/>
        <v>116317.4</v>
      </c>
    </row>
    <row r="9" spans="1:14" x14ac:dyDescent="0.15">
      <c r="A9" s="43">
        <v>45664</v>
      </c>
      <c r="F9" s="17">
        <f t="shared" si="1"/>
        <v>0</v>
      </c>
      <c r="I9" s="43">
        <v>45839</v>
      </c>
      <c r="J9" s="7">
        <f t="shared" si="3"/>
        <v>0</v>
      </c>
      <c r="K9" s="7">
        <f t="shared" si="4"/>
        <v>0</v>
      </c>
      <c r="L9" s="7">
        <f t="shared" si="5"/>
        <v>0</v>
      </c>
      <c r="M9" s="7">
        <f t="shared" si="6"/>
        <v>0</v>
      </c>
      <c r="N9" s="7">
        <f t="shared" si="7"/>
        <v>0</v>
      </c>
    </row>
    <row r="10" spans="1:14" x14ac:dyDescent="0.15">
      <c r="A10" s="43">
        <v>45665</v>
      </c>
      <c r="F10" s="17">
        <f t="shared" si="1"/>
        <v>0</v>
      </c>
    </row>
    <row r="11" spans="1:14" x14ac:dyDescent="0.15">
      <c r="A11" s="43">
        <v>45666</v>
      </c>
      <c r="F11" s="17">
        <f t="shared" si="1"/>
        <v>0</v>
      </c>
    </row>
    <row r="12" spans="1:14" x14ac:dyDescent="0.15">
      <c r="A12" s="43">
        <v>45667</v>
      </c>
      <c r="F12" s="17">
        <f t="shared" si="1"/>
        <v>0</v>
      </c>
    </row>
    <row r="13" spans="1:14" x14ac:dyDescent="0.15">
      <c r="A13" s="43">
        <v>45668</v>
      </c>
      <c r="F13" s="17">
        <f t="shared" si="1"/>
        <v>0</v>
      </c>
    </row>
    <row r="14" spans="1:14" x14ac:dyDescent="0.15">
      <c r="A14" s="43">
        <v>45669</v>
      </c>
      <c r="F14" s="17">
        <f t="shared" si="1"/>
        <v>0</v>
      </c>
    </row>
    <row r="15" spans="1:14" x14ac:dyDescent="0.15">
      <c r="A15" s="43">
        <v>45670</v>
      </c>
      <c r="F15" s="17">
        <f t="shared" si="1"/>
        <v>0</v>
      </c>
    </row>
    <row r="16" spans="1:14" x14ac:dyDescent="0.15">
      <c r="A16" s="43">
        <v>45671</v>
      </c>
      <c r="F16" s="17">
        <f t="shared" si="1"/>
        <v>0</v>
      </c>
    </row>
    <row r="17" spans="1:6" x14ac:dyDescent="0.15">
      <c r="A17" s="43">
        <v>45672</v>
      </c>
      <c r="F17" s="17">
        <f t="shared" si="1"/>
        <v>0</v>
      </c>
    </row>
    <row r="18" spans="1:6" x14ac:dyDescent="0.15">
      <c r="A18" s="43">
        <v>45673</v>
      </c>
      <c r="F18" s="17">
        <f t="shared" si="1"/>
        <v>0</v>
      </c>
    </row>
    <row r="19" spans="1:6" x14ac:dyDescent="0.15">
      <c r="A19" s="43">
        <v>45674</v>
      </c>
      <c r="F19" s="17">
        <f t="shared" si="1"/>
        <v>0</v>
      </c>
    </row>
    <row r="20" spans="1:6" x14ac:dyDescent="0.15">
      <c r="A20" s="43">
        <v>45675</v>
      </c>
      <c r="F20" s="17">
        <f t="shared" si="1"/>
        <v>0</v>
      </c>
    </row>
    <row r="21" spans="1:6" x14ac:dyDescent="0.15">
      <c r="A21" s="43">
        <v>45676</v>
      </c>
      <c r="F21" s="17">
        <f t="shared" si="1"/>
        <v>0</v>
      </c>
    </row>
    <row r="22" spans="1:6" x14ac:dyDescent="0.15">
      <c r="A22" s="43">
        <v>45677</v>
      </c>
      <c r="F22" s="17">
        <f t="shared" si="1"/>
        <v>0</v>
      </c>
    </row>
    <row r="23" spans="1:6" x14ac:dyDescent="0.15">
      <c r="A23" s="43">
        <v>45678</v>
      </c>
      <c r="F23" s="17">
        <f t="shared" si="1"/>
        <v>0</v>
      </c>
    </row>
    <row r="24" spans="1:6" x14ac:dyDescent="0.15">
      <c r="A24" s="43">
        <v>45679</v>
      </c>
      <c r="F24" s="17">
        <f t="shared" si="1"/>
        <v>0</v>
      </c>
    </row>
    <row r="25" spans="1:6" x14ac:dyDescent="0.15">
      <c r="A25" s="43">
        <v>45680</v>
      </c>
      <c r="F25" s="17">
        <f t="shared" si="1"/>
        <v>0</v>
      </c>
    </row>
    <row r="26" spans="1:6" x14ac:dyDescent="0.15">
      <c r="A26" s="43">
        <v>45681</v>
      </c>
      <c r="F26" s="17">
        <f t="shared" si="1"/>
        <v>0</v>
      </c>
    </row>
    <row r="27" spans="1:6" x14ac:dyDescent="0.15">
      <c r="A27" s="43">
        <v>45682</v>
      </c>
      <c r="F27" s="17">
        <f t="shared" si="1"/>
        <v>0</v>
      </c>
    </row>
    <row r="28" spans="1:6" x14ac:dyDescent="0.15">
      <c r="A28" s="43">
        <v>45683</v>
      </c>
      <c r="F28" s="17">
        <f t="shared" si="1"/>
        <v>0</v>
      </c>
    </row>
    <row r="29" spans="1:6" x14ac:dyDescent="0.15">
      <c r="A29" s="43">
        <v>45684</v>
      </c>
      <c r="F29" s="17">
        <f t="shared" si="1"/>
        <v>0</v>
      </c>
    </row>
    <row r="30" spans="1:6" x14ac:dyDescent="0.15">
      <c r="A30" s="43">
        <v>45685</v>
      </c>
      <c r="F30" s="17">
        <f t="shared" si="1"/>
        <v>0</v>
      </c>
    </row>
    <row r="31" spans="1:6" x14ac:dyDescent="0.15">
      <c r="A31" s="43">
        <v>45686</v>
      </c>
      <c r="F31" s="17">
        <f t="shared" si="1"/>
        <v>0</v>
      </c>
    </row>
    <row r="32" spans="1:6" x14ac:dyDescent="0.15">
      <c r="A32" s="43">
        <v>45687</v>
      </c>
      <c r="F32" s="17">
        <f t="shared" si="1"/>
        <v>0</v>
      </c>
    </row>
    <row r="33" spans="1:6" x14ac:dyDescent="0.15">
      <c r="A33" s="43">
        <v>45688</v>
      </c>
      <c r="F33" s="17">
        <f t="shared" si="1"/>
        <v>0</v>
      </c>
    </row>
    <row r="34" spans="1:6" x14ac:dyDescent="0.15">
      <c r="A34" s="43">
        <v>45689</v>
      </c>
      <c r="F34" s="17">
        <f t="shared" si="1"/>
        <v>0</v>
      </c>
    </row>
    <row r="35" spans="1:6" x14ac:dyDescent="0.15">
      <c r="A35" s="43">
        <v>45690</v>
      </c>
      <c r="F35" s="17">
        <f t="shared" si="1"/>
        <v>0</v>
      </c>
    </row>
    <row r="36" spans="1:6" x14ac:dyDescent="0.15">
      <c r="A36" s="43">
        <v>45691</v>
      </c>
      <c r="F36" s="17">
        <f t="shared" si="1"/>
        <v>0</v>
      </c>
    </row>
    <row r="37" spans="1:6" x14ac:dyDescent="0.15">
      <c r="A37" s="43">
        <v>45692</v>
      </c>
      <c r="F37" s="17">
        <f t="shared" si="1"/>
        <v>0</v>
      </c>
    </row>
    <row r="38" spans="1:6" x14ac:dyDescent="0.15">
      <c r="A38" s="43">
        <v>45693</v>
      </c>
      <c r="F38" s="17">
        <f t="shared" si="1"/>
        <v>0</v>
      </c>
    </row>
    <row r="39" spans="1:6" x14ac:dyDescent="0.15">
      <c r="A39" s="43">
        <v>45694</v>
      </c>
      <c r="F39" s="17">
        <f t="shared" si="1"/>
        <v>0</v>
      </c>
    </row>
    <row r="40" spans="1:6" x14ac:dyDescent="0.15">
      <c r="A40" s="43">
        <v>45695</v>
      </c>
      <c r="F40" s="17">
        <f t="shared" si="1"/>
        <v>0</v>
      </c>
    </row>
    <row r="41" spans="1:6" x14ac:dyDescent="0.15">
      <c r="A41" s="43">
        <v>45696</v>
      </c>
      <c r="F41" s="17">
        <f t="shared" si="1"/>
        <v>0</v>
      </c>
    </row>
    <row r="42" spans="1:6" x14ac:dyDescent="0.15">
      <c r="A42" s="43">
        <v>45697</v>
      </c>
      <c r="F42" s="17">
        <f t="shared" si="1"/>
        <v>0</v>
      </c>
    </row>
    <row r="43" spans="1:6" x14ac:dyDescent="0.15">
      <c r="A43" s="43">
        <v>45698</v>
      </c>
      <c r="F43" s="17">
        <f t="shared" si="1"/>
        <v>0</v>
      </c>
    </row>
    <row r="44" spans="1:6" x14ac:dyDescent="0.15">
      <c r="A44" s="43">
        <v>45699</v>
      </c>
      <c r="F44" s="17">
        <f t="shared" si="1"/>
        <v>0</v>
      </c>
    </row>
    <row r="45" spans="1:6" x14ac:dyDescent="0.15">
      <c r="A45" s="43">
        <v>45700</v>
      </c>
      <c r="F45" s="17">
        <f t="shared" si="1"/>
        <v>0</v>
      </c>
    </row>
    <row r="46" spans="1:6" x14ac:dyDescent="0.15">
      <c r="A46" s="43">
        <v>45701</v>
      </c>
      <c r="F46" s="17">
        <f t="shared" si="1"/>
        <v>0</v>
      </c>
    </row>
    <row r="47" spans="1:6" x14ac:dyDescent="0.15">
      <c r="A47" s="43">
        <v>45702</v>
      </c>
      <c r="B47" s="7">
        <v>7543</v>
      </c>
      <c r="C47" s="7">
        <v>2930</v>
      </c>
      <c r="D47" s="7">
        <v>290</v>
      </c>
      <c r="F47" s="17">
        <f t="shared" si="1"/>
        <v>10763</v>
      </c>
    </row>
    <row r="48" spans="1:6" x14ac:dyDescent="0.15">
      <c r="A48" s="43">
        <v>45703</v>
      </c>
      <c r="B48" s="7">
        <v>3636</v>
      </c>
      <c r="C48" s="7">
        <v>1460</v>
      </c>
      <c r="D48" s="7">
        <v>1575</v>
      </c>
      <c r="F48" s="17">
        <f t="shared" si="1"/>
        <v>6671</v>
      </c>
    </row>
    <row r="49" spans="1:6" x14ac:dyDescent="0.15">
      <c r="A49" s="43">
        <v>45704</v>
      </c>
      <c r="B49" s="7">
        <v>1265</v>
      </c>
      <c r="C49" s="7">
        <v>2925</v>
      </c>
      <c r="D49" s="7">
        <v>3610</v>
      </c>
      <c r="F49" s="17">
        <f t="shared" si="1"/>
        <v>7800</v>
      </c>
    </row>
    <row r="50" spans="1:6" x14ac:dyDescent="0.15">
      <c r="A50" s="43">
        <v>45705</v>
      </c>
      <c r="F50" s="17">
        <f t="shared" si="1"/>
        <v>0</v>
      </c>
    </row>
    <row r="51" spans="1:6" x14ac:dyDescent="0.15">
      <c r="A51" s="43">
        <v>45706</v>
      </c>
      <c r="F51" s="17">
        <f t="shared" si="1"/>
        <v>0</v>
      </c>
    </row>
    <row r="52" spans="1:6" x14ac:dyDescent="0.15">
      <c r="A52" s="43">
        <v>45707</v>
      </c>
      <c r="F52" s="17">
        <f t="shared" si="1"/>
        <v>0</v>
      </c>
    </row>
    <row r="53" spans="1:6" x14ac:dyDescent="0.15">
      <c r="A53" s="43">
        <v>45708</v>
      </c>
      <c r="F53" s="17">
        <f t="shared" si="1"/>
        <v>0</v>
      </c>
    </row>
    <row r="54" spans="1:6" x14ac:dyDescent="0.15">
      <c r="A54" s="43">
        <v>45709</v>
      </c>
      <c r="F54" s="17">
        <f t="shared" si="1"/>
        <v>0</v>
      </c>
    </row>
    <row r="55" spans="1:6" x14ac:dyDescent="0.15">
      <c r="A55" s="43">
        <v>45710</v>
      </c>
      <c r="F55" s="17">
        <f t="shared" si="1"/>
        <v>0</v>
      </c>
    </row>
    <row r="56" spans="1:6" x14ac:dyDescent="0.15">
      <c r="A56" s="43">
        <v>45711</v>
      </c>
      <c r="F56" s="17">
        <f t="shared" si="1"/>
        <v>0</v>
      </c>
    </row>
    <row r="57" spans="1:6" x14ac:dyDescent="0.15">
      <c r="A57" s="43">
        <v>45712</v>
      </c>
      <c r="F57" s="17">
        <f t="shared" si="1"/>
        <v>0</v>
      </c>
    </row>
    <row r="58" spans="1:6" x14ac:dyDescent="0.15">
      <c r="A58" s="43">
        <v>45713</v>
      </c>
      <c r="F58" s="17">
        <f t="shared" si="1"/>
        <v>0</v>
      </c>
    </row>
    <row r="59" spans="1:6" x14ac:dyDescent="0.15">
      <c r="A59" s="43">
        <v>45714</v>
      </c>
      <c r="F59" s="17">
        <f t="shared" si="1"/>
        <v>0</v>
      </c>
    </row>
    <row r="60" spans="1:6" x14ac:dyDescent="0.15">
      <c r="A60" s="43">
        <v>45715</v>
      </c>
      <c r="F60" s="17">
        <f t="shared" si="1"/>
        <v>0</v>
      </c>
    </row>
    <row r="61" spans="1:6" x14ac:dyDescent="0.15">
      <c r="A61" s="43">
        <v>45716</v>
      </c>
      <c r="F61" s="17">
        <f t="shared" si="1"/>
        <v>0</v>
      </c>
    </row>
    <row r="62" spans="1:6" x14ac:dyDescent="0.15">
      <c r="A62" s="43">
        <v>45717</v>
      </c>
      <c r="F62" s="17">
        <f t="shared" si="1"/>
        <v>0</v>
      </c>
    </row>
    <row r="63" spans="1:6" x14ac:dyDescent="0.15">
      <c r="A63" s="43">
        <v>45718</v>
      </c>
      <c r="F63" s="17">
        <f t="shared" si="1"/>
        <v>0</v>
      </c>
    </row>
    <row r="64" spans="1:6" x14ac:dyDescent="0.15">
      <c r="A64" s="43">
        <v>45719</v>
      </c>
      <c r="F64" s="17">
        <f t="shared" si="1"/>
        <v>0</v>
      </c>
    </row>
    <row r="65" spans="1:6" x14ac:dyDescent="0.15">
      <c r="A65" s="43">
        <v>45720</v>
      </c>
      <c r="F65" s="17">
        <f t="shared" si="1"/>
        <v>0</v>
      </c>
    </row>
    <row r="66" spans="1:6" x14ac:dyDescent="0.15">
      <c r="A66" s="43">
        <v>45721</v>
      </c>
      <c r="F66" s="17">
        <f t="shared" si="1"/>
        <v>0</v>
      </c>
    </row>
    <row r="67" spans="1:6" x14ac:dyDescent="0.15">
      <c r="A67" s="43">
        <v>45722</v>
      </c>
      <c r="F67" s="17">
        <f t="shared" si="1"/>
        <v>0</v>
      </c>
    </row>
    <row r="68" spans="1:6" x14ac:dyDescent="0.15">
      <c r="A68" s="43">
        <v>45723</v>
      </c>
      <c r="F68" s="17">
        <f t="shared" ref="F68:F131" si="8">SUM(B68:E68)</f>
        <v>0</v>
      </c>
    </row>
    <row r="69" spans="1:6" x14ac:dyDescent="0.15">
      <c r="A69" s="43">
        <v>45724</v>
      </c>
      <c r="F69" s="17">
        <f t="shared" si="8"/>
        <v>0</v>
      </c>
    </row>
    <row r="70" spans="1:6" x14ac:dyDescent="0.15">
      <c r="A70" s="43">
        <v>45725</v>
      </c>
      <c r="F70" s="17">
        <f t="shared" si="8"/>
        <v>0</v>
      </c>
    </row>
    <row r="71" spans="1:6" x14ac:dyDescent="0.15">
      <c r="A71" s="43">
        <v>45726</v>
      </c>
      <c r="F71" s="17">
        <f t="shared" si="8"/>
        <v>0</v>
      </c>
    </row>
    <row r="72" spans="1:6" x14ac:dyDescent="0.15">
      <c r="A72" s="43">
        <v>45727</v>
      </c>
      <c r="F72" s="17">
        <f t="shared" si="8"/>
        <v>0</v>
      </c>
    </row>
    <row r="73" spans="1:6" x14ac:dyDescent="0.15">
      <c r="A73" s="43">
        <v>45728</v>
      </c>
      <c r="F73" s="17">
        <f t="shared" si="8"/>
        <v>0</v>
      </c>
    </row>
    <row r="74" spans="1:6" x14ac:dyDescent="0.15">
      <c r="A74" s="43">
        <v>45729</v>
      </c>
      <c r="F74" s="17">
        <f t="shared" si="8"/>
        <v>0</v>
      </c>
    </row>
    <row r="75" spans="1:6" x14ac:dyDescent="0.15">
      <c r="A75" s="43">
        <v>45730</v>
      </c>
      <c r="F75" s="17">
        <f t="shared" si="8"/>
        <v>0</v>
      </c>
    </row>
    <row r="76" spans="1:6" x14ac:dyDescent="0.15">
      <c r="A76" s="43">
        <v>45731</v>
      </c>
      <c r="F76" s="17">
        <f t="shared" si="8"/>
        <v>0</v>
      </c>
    </row>
    <row r="77" spans="1:6" x14ac:dyDescent="0.15">
      <c r="A77" s="43">
        <v>45732</v>
      </c>
      <c r="F77" s="17">
        <f t="shared" si="8"/>
        <v>0</v>
      </c>
    </row>
    <row r="78" spans="1:6" x14ac:dyDescent="0.15">
      <c r="A78" s="43">
        <v>45733</v>
      </c>
      <c r="F78" s="17">
        <f t="shared" si="8"/>
        <v>0</v>
      </c>
    </row>
    <row r="79" spans="1:6" x14ac:dyDescent="0.15">
      <c r="A79" s="43">
        <v>45734</v>
      </c>
      <c r="F79" s="17">
        <f t="shared" si="8"/>
        <v>0</v>
      </c>
    </row>
    <row r="80" spans="1:6" x14ac:dyDescent="0.15">
      <c r="A80" s="43">
        <v>45735</v>
      </c>
      <c r="F80" s="17">
        <f t="shared" si="8"/>
        <v>0</v>
      </c>
    </row>
    <row r="81" spans="1:6" x14ac:dyDescent="0.15">
      <c r="A81" s="43">
        <v>45736</v>
      </c>
      <c r="B81" s="7">
        <v>5686</v>
      </c>
      <c r="C81" s="7">
        <v>5421</v>
      </c>
      <c r="F81" s="17">
        <f t="shared" si="8"/>
        <v>11107</v>
      </c>
    </row>
    <row r="82" spans="1:6" x14ac:dyDescent="0.15">
      <c r="A82" s="43">
        <v>45737</v>
      </c>
      <c r="B82" s="7">
        <v>3910</v>
      </c>
      <c r="C82" s="7">
        <v>2780</v>
      </c>
      <c r="D82" s="7">
        <v>820</v>
      </c>
      <c r="F82" s="17">
        <f t="shared" si="8"/>
        <v>7510</v>
      </c>
    </row>
    <row r="83" spans="1:6" x14ac:dyDescent="0.15">
      <c r="A83" s="43">
        <v>45738</v>
      </c>
      <c r="B83" s="7">
        <v>3836</v>
      </c>
      <c r="C83" s="7">
        <v>1735</v>
      </c>
      <c r="F83" s="17">
        <f t="shared" si="8"/>
        <v>5571</v>
      </c>
    </row>
    <row r="84" spans="1:6" x14ac:dyDescent="0.15">
      <c r="A84" s="43">
        <v>45739</v>
      </c>
      <c r="B84" s="101">
        <v>6797</v>
      </c>
      <c r="F84" s="17">
        <f t="shared" si="8"/>
        <v>6797</v>
      </c>
    </row>
    <row r="85" spans="1:6" x14ac:dyDescent="0.15">
      <c r="A85" s="43">
        <v>45740</v>
      </c>
      <c r="B85" s="7">
        <v>3361</v>
      </c>
      <c r="D85" s="7">
        <v>550</v>
      </c>
      <c r="F85" s="17">
        <f t="shared" si="8"/>
        <v>3911</v>
      </c>
    </row>
    <row r="86" spans="1:6" x14ac:dyDescent="0.15">
      <c r="A86" s="43">
        <v>45741</v>
      </c>
      <c r="F86" s="17">
        <f t="shared" si="8"/>
        <v>0</v>
      </c>
    </row>
    <row r="87" spans="1:6" x14ac:dyDescent="0.15">
      <c r="A87" s="43">
        <v>45742</v>
      </c>
      <c r="F87" s="17">
        <f t="shared" si="8"/>
        <v>0</v>
      </c>
    </row>
    <row r="88" spans="1:6" x14ac:dyDescent="0.15">
      <c r="A88" s="43">
        <v>45743</v>
      </c>
      <c r="F88" s="17">
        <f t="shared" si="8"/>
        <v>0</v>
      </c>
    </row>
    <row r="89" spans="1:6" x14ac:dyDescent="0.15">
      <c r="A89" s="43">
        <v>45744</v>
      </c>
      <c r="F89" s="17">
        <f t="shared" si="8"/>
        <v>0</v>
      </c>
    </row>
    <row r="90" spans="1:6" x14ac:dyDescent="0.15">
      <c r="A90" s="43">
        <v>45745</v>
      </c>
      <c r="F90" s="17">
        <f t="shared" si="8"/>
        <v>0</v>
      </c>
    </row>
    <row r="91" spans="1:6" x14ac:dyDescent="0.15">
      <c r="A91" s="43">
        <v>45746</v>
      </c>
      <c r="F91" s="17">
        <f t="shared" si="8"/>
        <v>0</v>
      </c>
    </row>
    <row r="92" spans="1:6" x14ac:dyDescent="0.15">
      <c r="A92" s="43">
        <v>45747</v>
      </c>
      <c r="F92" s="17">
        <f t="shared" si="8"/>
        <v>0</v>
      </c>
    </row>
    <row r="93" spans="1:6" x14ac:dyDescent="0.15">
      <c r="A93" s="43">
        <v>45748</v>
      </c>
      <c r="F93" s="17">
        <f t="shared" si="8"/>
        <v>0</v>
      </c>
    </row>
    <row r="94" spans="1:6" x14ac:dyDescent="0.15">
      <c r="A94" s="43">
        <v>45749</v>
      </c>
      <c r="F94" s="17">
        <f t="shared" si="8"/>
        <v>0</v>
      </c>
    </row>
    <row r="95" spans="1:6" x14ac:dyDescent="0.15">
      <c r="A95" s="43">
        <v>45750</v>
      </c>
      <c r="F95" s="17">
        <f t="shared" si="8"/>
        <v>0</v>
      </c>
    </row>
    <row r="96" spans="1:6" x14ac:dyDescent="0.15">
      <c r="A96" s="43">
        <v>45751</v>
      </c>
      <c r="F96" s="17">
        <f t="shared" si="8"/>
        <v>0</v>
      </c>
    </row>
    <row r="97" spans="1:6" x14ac:dyDescent="0.15">
      <c r="A97" s="43">
        <v>45752</v>
      </c>
      <c r="F97" s="17">
        <f t="shared" si="8"/>
        <v>0</v>
      </c>
    </row>
    <row r="98" spans="1:6" x14ac:dyDescent="0.15">
      <c r="A98" s="43">
        <v>45753</v>
      </c>
      <c r="F98" s="17">
        <f t="shared" si="8"/>
        <v>0</v>
      </c>
    </row>
    <row r="99" spans="1:6" x14ac:dyDescent="0.15">
      <c r="A99" s="43">
        <v>45754</v>
      </c>
      <c r="F99" s="17">
        <f t="shared" si="8"/>
        <v>0</v>
      </c>
    </row>
    <row r="100" spans="1:6" x14ac:dyDescent="0.15">
      <c r="A100" s="43">
        <v>45755</v>
      </c>
      <c r="F100" s="17">
        <f t="shared" si="8"/>
        <v>0</v>
      </c>
    </row>
    <row r="101" spans="1:6" x14ac:dyDescent="0.15">
      <c r="A101" s="43">
        <v>45756</v>
      </c>
      <c r="F101" s="17">
        <f t="shared" si="8"/>
        <v>0</v>
      </c>
    </row>
    <row r="102" spans="1:6" x14ac:dyDescent="0.15">
      <c r="A102" s="43">
        <v>45757</v>
      </c>
      <c r="F102" s="17">
        <f t="shared" si="8"/>
        <v>0</v>
      </c>
    </row>
    <row r="103" spans="1:6" x14ac:dyDescent="0.15">
      <c r="A103" s="43">
        <v>45758</v>
      </c>
      <c r="F103" s="17">
        <f t="shared" si="8"/>
        <v>0</v>
      </c>
    </row>
    <row r="104" spans="1:6" x14ac:dyDescent="0.15">
      <c r="A104" s="43">
        <v>45759</v>
      </c>
      <c r="F104" s="17">
        <f t="shared" si="8"/>
        <v>0</v>
      </c>
    </row>
    <row r="105" spans="1:6" x14ac:dyDescent="0.15">
      <c r="A105" s="43">
        <v>45760</v>
      </c>
      <c r="F105" s="17">
        <f t="shared" si="8"/>
        <v>0</v>
      </c>
    </row>
    <row r="106" spans="1:6" x14ac:dyDescent="0.15">
      <c r="A106" s="43">
        <v>45761</v>
      </c>
      <c r="F106" s="17">
        <f t="shared" si="8"/>
        <v>0</v>
      </c>
    </row>
    <row r="107" spans="1:6" x14ac:dyDescent="0.15">
      <c r="A107" s="43">
        <v>45762</v>
      </c>
      <c r="F107" s="17">
        <f t="shared" si="8"/>
        <v>0</v>
      </c>
    </row>
    <row r="108" spans="1:6" x14ac:dyDescent="0.15">
      <c r="A108" s="43">
        <v>45763</v>
      </c>
      <c r="F108" s="17">
        <f t="shared" si="8"/>
        <v>0</v>
      </c>
    </row>
    <row r="109" spans="1:6" x14ac:dyDescent="0.15">
      <c r="A109" s="43">
        <v>45764</v>
      </c>
      <c r="F109" s="17">
        <f t="shared" si="8"/>
        <v>0</v>
      </c>
    </row>
    <row r="110" spans="1:6" x14ac:dyDescent="0.15">
      <c r="A110" s="43">
        <v>45765</v>
      </c>
      <c r="F110" s="17">
        <f t="shared" si="8"/>
        <v>0</v>
      </c>
    </row>
    <row r="111" spans="1:6" x14ac:dyDescent="0.15">
      <c r="A111" s="43">
        <v>45766</v>
      </c>
      <c r="F111" s="17">
        <f t="shared" si="8"/>
        <v>0</v>
      </c>
    </row>
    <row r="112" spans="1:6" x14ac:dyDescent="0.15">
      <c r="A112" s="43">
        <v>45767</v>
      </c>
      <c r="F112" s="17">
        <f t="shared" si="8"/>
        <v>0</v>
      </c>
    </row>
    <row r="113" spans="1:6" x14ac:dyDescent="0.15">
      <c r="A113" s="43">
        <v>45768</v>
      </c>
      <c r="F113" s="17">
        <f t="shared" si="8"/>
        <v>0</v>
      </c>
    </row>
    <row r="114" spans="1:6" x14ac:dyDescent="0.15">
      <c r="A114" s="43">
        <v>45769</v>
      </c>
      <c r="F114" s="17">
        <f t="shared" si="8"/>
        <v>0</v>
      </c>
    </row>
    <row r="115" spans="1:6" x14ac:dyDescent="0.15">
      <c r="A115" s="43">
        <v>45770</v>
      </c>
      <c r="F115" s="17">
        <f t="shared" si="8"/>
        <v>0</v>
      </c>
    </row>
    <row r="116" spans="1:6" x14ac:dyDescent="0.15">
      <c r="A116" s="43">
        <v>45771</v>
      </c>
      <c r="F116" s="17">
        <f t="shared" si="8"/>
        <v>0</v>
      </c>
    </row>
    <row r="117" spans="1:6" x14ac:dyDescent="0.15">
      <c r="A117" s="43">
        <v>45772</v>
      </c>
      <c r="F117" s="17">
        <f t="shared" si="8"/>
        <v>0</v>
      </c>
    </row>
    <row r="118" spans="1:6" x14ac:dyDescent="0.15">
      <c r="A118" s="43">
        <v>45773</v>
      </c>
      <c r="F118" s="17">
        <f t="shared" si="8"/>
        <v>0</v>
      </c>
    </row>
    <row r="119" spans="1:6" x14ac:dyDescent="0.15">
      <c r="A119" s="43">
        <v>45774</v>
      </c>
      <c r="F119" s="17">
        <f t="shared" si="8"/>
        <v>0</v>
      </c>
    </row>
    <row r="120" spans="1:6" x14ac:dyDescent="0.15">
      <c r="A120" s="43">
        <v>45775</v>
      </c>
      <c r="F120" s="17">
        <f t="shared" si="8"/>
        <v>0</v>
      </c>
    </row>
    <row r="121" spans="1:6" x14ac:dyDescent="0.15">
      <c r="A121" s="43">
        <v>45776</v>
      </c>
      <c r="F121" s="17">
        <f t="shared" si="8"/>
        <v>0</v>
      </c>
    </row>
    <row r="122" spans="1:6" x14ac:dyDescent="0.15">
      <c r="A122" s="43">
        <v>45777</v>
      </c>
      <c r="F122" s="17">
        <f t="shared" si="8"/>
        <v>0</v>
      </c>
    </row>
    <row r="123" spans="1:6" x14ac:dyDescent="0.15">
      <c r="A123" s="43">
        <v>45778</v>
      </c>
      <c r="F123" s="17">
        <f t="shared" si="8"/>
        <v>0</v>
      </c>
    </row>
    <row r="124" spans="1:6" x14ac:dyDescent="0.15">
      <c r="A124" s="43">
        <v>45779</v>
      </c>
      <c r="F124" s="17">
        <f t="shared" si="8"/>
        <v>0</v>
      </c>
    </row>
    <row r="125" spans="1:6" x14ac:dyDescent="0.15">
      <c r="A125" s="43">
        <v>45780</v>
      </c>
      <c r="F125" s="17">
        <f t="shared" si="8"/>
        <v>0</v>
      </c>
    </row>
    <row r="126" spans="1:6" x14ac:dyDescent="0.15">
      <c r="A126" s="43">
        <v>45781</v>
      </c>
      <c r="F126" s="17">
        <f t="shared" si="8"/>
        <v>0</v>
      </c>
    </row>
    <row r="127" spans="1:6" x14ac:dyDescent="0.15">
      <c r="A127" s="43">
        <v>45782</v>
      </c>
      <c r="F127" s="17">
        <f t="shared" si="8"/>
        <v>0</v>
      </c>
    </row>
    <row r="128" spans="1:6" x14ac:dyDescent="0.15">
      <c r="A128" s="43">
        <v>45783</v>
      </c>
      <c r="F128" s="17">
        <f t="shared" si="8"/>
        <v>0</v>
      </c>
    </row>
    <row r="129" spans="1:6" x14ac:dyDescent="0.15">
      <c r="A129" s="43">
        <v>45784</v>
      </c>
      <c r="F129" s="17">
        <f t="shared" si="8"/>
        <v>0</v>
      </c>
    </row>
    <row r="130" spans="1:6" x14ac:dyDescent="0.15">
      <c r="A130" s="43">
        <v>45785</v>
      </c>
      <c r="F130" s="17">
        <f t="shared" si="8"/>
        <v>0</v>
      </c>
    </row>
    <row r="131" spans="1:6" x14ac:dyDescent="0.15">
      <c r="A131" s="43">
        <v>45786</v>
      </c>
      <c r="F131" s="17">
        <f t="shared" si="8"/>
        <v>0</v>
      </c>
    </row>
    <row r="132" spans="1:6" x14ac:dyDescent="0.15">
      <c r="A132" s="43">
        <v>45787</v>
      </c>
      <c r="F132" s="17">
        <f t="shared" ref="F132:F174" si="9">SUM(B132:E132)</f>
        <v>0</v>
      </c>
    </row>
    <row r="133" spans="1:6" x14ac:dyDescent="0.15">
      <c r="A133" s="43">
        <v>45788</v>
      </c>
      <c r="F133" s="17">
        <f t="shared" si="9"/>
        <v>0</v>
      </c>
    </row>
    <row r="134" spans="1:6" x14ac:dyDescent="0.15">
      <c r="A134" s="43">
        <v>45789</v>
      </c>
      <c r="F134" s="17">
        <f t="shared" si="9"/>
        <v>0</v>
      </c>
    </row>
    <row r="135" spans="1:6" x14ac:dyDescent="0.15">
      <c r="A135" s="43">
        <v>45790</v>
      </c>
      <c r="F135" s="17">
        <f t="shared" si="9"/>
        <v>0</v>
      </c>
    </row>
    <row r="136" spans="1:6" x14ac:dyDescent="0.15">
      <c r="A136" s="43">
        <v>45791</v>
      </c>
      <c r="F136" s="17">
        <f t="shared" si="9"/>
        <v>0</v>
      </c>
    </row>
    <row r="137" spans="1:6" x14ac:dyDescent="0.15">
      <c r="A137" s="43">
        <v>45792</v>
      </c>
      <c r="F137" s="17">
        <f t="shared" si="9"/>
        <v>0</v>
      </c>
    </row>
    <row r="138" spans="1:6" x14ac:dyDescent="0.15">
      <c r="A138" s="43">
        <v>45793</v>
      </c>
      <c r="F138" s="17">
        <f t="shared" si="9"/>
        <v>0</v>
      </c>
    </row>
    <row r="139" spans="1:6" x14ac:dyDescent="0.15">
      <c r="A139" s="43">
        <v>45794</v>
      </c>
      <c r="F139" s="17">
        <f t="shared" si="9"/>
        <v>0</v>
      </c>
    </row>
    <row r="140" spans="1:6" x14ac:dyDescent="0.15">
      <c r="A140" s="43">
        <v>45795</v>
      </c>
      <c r="F140" s="17">
        <f t="shared" si="9"/>
        <v>0</v>
      </c>
    </row>
    <row r="141" spans="1:6" x14ac:dyDescent="0.15">
      <c r="A141" s="43">
        <v>45796</v>
      </c>
      <c r="F141" s="17">
        <f t="shared" si="9"/>
        <v>0</v>
      </c>
    </row>
    <row r="142" spans="1:6" x14ac:dyDescent="0.15">
      <c r="A142" s="43">
        <v>45797</v>
      </c>
      <c r="F142" s="17">
        <f t="shared" si="9"/>
        <v>0</v>
      </c>
    </row>
    <row r="143" spans="1:6" x14ac:dyDescent="0.15">
      <c r="A143" s="43">
        <v>45798</v>
      </c>
      <c r="F143" s="17">
        <f t="shared" si="9"/>
        <v>0</v>
      </c>
    </row>
    <row r="144" spans="1:6" x14ac:dyDescent="0.15">
      <c r="A144" s="43">
        <v>45799</v>
      </c>
      <c r="F144" s="17">
        <f t="shared" si="9"/>
        <v>0</v>
      </c>
    </row>
    <row r="145" spans="1:14" x14ac:dyDescent="0.15">
      <c r="A145" s="43">
        <v>45800</v>
      </c>
      <c r="F145" s="17">
        <f t="shared" si="9"/>
        <v>0</v>
      </c>
    </row>
    <row r="146" spans="1:14" x14ac:dyDescent="0.15">
      <c r="A146" s="43">
        <v>45801</v>
      </c>
      <c r="F146" s="17">
        <f t="shared" si="9"/>
        <v>0</v>
      </c>
    </row>
    <row r="147" spans="1:14" x14ac:dyDescent="0.15">
      <c r="A147" s="43">
        <v>45802</v>
      </c>
      <c r="F147" s="17">
        <f t="shared" si="9"/>
        <v>0</v>
      </c>
    </row>
    <row r="148" spans="1:14" x14ac:dyDescent="0.15">
      <c r="A148" s="43">
        <v>45803</v>
      </c>
      <c r="F148" s="17">
        <f t="shared" si="9"/>
        <v>0</v>
      </c>
    </row>
    <row r="149" spans="1:14" x14ac:dyDescent="0.15">
      <c r="A149" s="43">
        <v>45804</v>
      </c>
      <c r="F149" s="17">
        <f t="shared" si="9"/>
        <v>0</v>
      </c>
    </row>
    <row r="150" spans="1:14" x14ac:dyDescent="0.15">
      <c r="A150" s="43">
        <v>45805</v>
      </c>
      <c r="B150" s="7">
        <v>3662</v>
      </c>
      <c r="C150" s="7">
        <v>3165</v>
      </c>
      <c r="D150" s="7">
        <v>2020</v>
      </c>
      <c r="E150" s="7">
        <v>690</v>
      </c>
      <c r="F150" s="17">
        <f t="shared" si="9"/>
        <v>9537</v>
      </c>
    </row>
    <row r="151" spans="1:14" x14ac:dyDescent="0.15">
      <c r="A151" s="43">
        <v>45806</v>
      </c>
      <c r="B151" s="7">
        <v>3008</v>
      </c>
      <c r="C151" s="7">
        <v>663</v>
      </c>
      <c r="F151" s="17">
        <f t="shared" si="9"/>
        <v>3671</v>
      </c>
    </row>
    <row r="152" spans="1:14" x14ac:dyDescent="0.15">
      <c r="A152" s="43">
        <v>45807</v>
      </c>
      <c r="B152" s="7">
        <v>10099</v>
      </c>
      <c r="C152" s="7">
        <v>4287</v>
      </c>
      <c r="F152" s="17">
        <f t="shared" si="9"/>
        <v>14386</v>
      </c>
    </row>
    <row r="153" spans="1:14" x14ac:dyDescent="0.15">
      <c r="A153" s="43">
        <v>45808</v>
      </c>
      <c r="B153" s="7">
        <v>9020</v>
      </c>
      <c r="C153" s="7">
        <v>4542</v>
      </c>
      <c r="F153" s="17">
        <f t="shared" si="9"/>
        <v>13562</v>
      </c>
    </row>
    <row r="154" spans="1:14" x14ac:dyDescent="0.15">
      <c r="A154" s="43">
        <v>45809</v>
      </c>
      <c r="B154" s="7">
        <v>3142</v>
      </c>
      <c r="C154" s="7">
        <v>705</v>
      </c>
      <c r="F154" s="17">
        <f t="shared" si="9"/>
        <v>3847</v>
      </c>
    </row>
    <row r="155" spans="1:14" x14ac:dyDescent="0.15">
      <c r="A155" s="43">
        <v>45810</v>
      </c>
      <c r="B155" s="7">
        <v>5114.3999999999996</v>
      </c>
      <c r="C155" s="7">
        <v>2949</v>
      </c>
      <c r="F155" s="17">
        <f t="shared" si="9"/>
        <v>8063.4</v>
      </c>
    </row>
    <row r="156" spans="1:14" x14ac:dyDescent="0.15">
      <c r="A156" s="43">
        <v>45811</v>
      </c>
      <c r="B156" s="7">
        <v>4546</v>
      </c>
      <c r="C156" s="7">
        <v>1073</v>
      </c>
      <c r="D156" s="7">
        <v>2703</v>
      </c>
      <c r="F156" s="17">
        <f t="shared" si="9"/>
        <v>8322</v>
      </c>
    </row>
    <row r="157" spans="1:14" x14ac:dyDescent="0.15">
      <c r="A157" s="43">
        <v>45812</v>
      </c>
      <c r="B157" s="7">
        <v>9822</v>
      </c>
      <c r="C157" s="7">
        <v>2154</v>
      </c>
      <c r="D157" s="7">
        <v>265</v>
      </c>
      <c r="F157" s="17">
        <f t="shared" si="9"/>
        <v>12241</v>
      </c>
    </row>
    <row r="158" spans="1:14" ht="18" x14ac:dyDescent="0.2">
      <c r="A158" s="43">
        <v>45813</v>
      </c>
      <c r="B158" s="7">
        <v>10304</v>
      </c>
      <c r="F158" s="17">
        <f t="shared" si="9"/>
        <v>10304</v>
      </c>
      <c r="J158" s="143">
        <v>3662</v>
      </c>
      <c r="K158" s="143">
        <v>3165</v>
      </c>
      <c r="M158" s="144"/>
      <c r="N158" s="144"/>
    </row>
    <row r="159" spans="1:14" ht="18" x14ac:dyDescent="0.2">
      <c r="A159" s="43">
        <v>45814</v>
      </c>
      <c r="B159" s="7">
        <v>11763</v>
      </c>
      <c r="C159" s="7">
        <v>4810</v>
      </c>
      <c r="F159" s="17">
        <f t="shared" si="9"/>
        <v>16573</v>
      </c>
      <c r="K159" s="145">
        <v>690</v>
      </c>
    </row>
    <row r="160" spans="1:14" x14ac:dyDescent="0.15">
      <c r="A160" s="43">
        <v>45815</v>
      </c>
      <c r="B160" s="7">
        <v>4391</v>
      </c>
      <c r="C160" s="7">
        <v>335</v>
      </c>
      <c r="D160" s="7">
        <v>2750</v>
      </c>
      <c r="E160" s="7">
        <v>2306</v>
      </c>
      <c r="F160" s="17">
        <f t="shared" si="9"/>
        <v>9782</v>
      </c>
      <c r="K160" s="146">
        <f>SUM(K158:K159)</f>
        <v>3855</v>
      </c>
      <c r="N160" s="144"/>
    </row>
    <row r="161" spans="1:10" x14ac:dyDescent="0.15">
      <c r="A161" s="43">
        <v>45816</v>
      </c>
      <c r="B161" s="7">
        <v>3241</v>
      </c>
      <c r="C161" s="7">
        <v>540</v>
      </c>
      <c r="F161" s="17">
        <f t="shared" si="9"/>
        <v>3781</v>
      </c>
      <c r="J161" s="17"/>
    </row>
    <row r="162" spans="1:10" x14ac:dyDescent="0.15">
      <c r="A162" s="43">
        <v>45817</v>
      </c>
      <c r="B162" s="7">
        <v>6352</v>
      </c>
      <c r="C162" s="7">
        <v>7039</v>
      </c>
      <c r="F162" s="17">
        <f t="shared" si="9"/>
        <v>13391</v>
      </c>
    </row>
    <row r="163" spans="1:10" x14ac:dyDescent="0.15">
      <c r="A163" s="43">
        <v>45818</v>
      </c>
      <c r="B163" s="7">
        <v>7674</v>
      </c>
      <c r="C163" s="7">
        <v>2317</v>
      </c>
      <c r="D163" s="7">
        <v>1230</v>
      </c>
      <c r="F163" s="17">
        <f t="shared" si="9"/>
        <v>11221</v>
      </c>
    </row>
    <row r="164" spans="1:10" x14ac:dyDescent="0.15">
      <c r="A164" s="43">
        <v>45819</v>
      </c>
      <c r="B164" s="7">
        <v>8003</v>
      </c>
      <c r="C164" s="7">
        <f>8030+1059</f>
        <v>9089</v>
      </c>
      <c r="D164" s="7">
        <v>1700</v>
      </c>
      <c r="F164" s="17">
        <f t="shared" si="9"/>
        <v>18792</v>
      </c>
    </row>
    <row r="165" spans="1:10" x14ac:dyDescent="0.15">
      <c r="A165" s="43">
        <v>45820</v>
      </c>
      <c r="F165" s="17">
        <f t="shared" si="9"/>
        <v>0</v>
      </c>
    </row>
    <row r="166" spans="1:10" x14ac:dyDescent="0.15">
      <c r="A166" s="43">
        <v>45821</v>
      </c>
      <c r="F166" s="17">
        <f t="shared" si="9"/>
        <v>0</v>
      </c>
    </row>
    <row r="167" spans="1:10" x14ac:dyDescent="0.15">
      <c r="A167" s="43">
        <v>45822</v>
      </c>
      <c r="F167" s="17">
        <f t="shared" si="9"/>
        <v>0</v>
      </c>
    </row>
    <row r="168" spans="1:10" x14ac:dyDescent="0.15">
      <c r="A168" s="43">
        <v>45823</v>
      </c>
      <c r="F168" s="17">
        <f t="shared" si="9"/>
        <v>0</v>
      </c>
    </row>
    <row r="169" spans="1:10" x14ac:dyDescent="0.15">
      <c r="A169" s="43">
        <v>45824</v>
      </c>
      <c r="F169" s="17">
        <f t="shared" si="9"/>
        <v>0</v>
      </c>
    </row>
    <row r="170" spans="1:10" x14ac:dyDescent="0.15">
      <c r="A170" s="43">
        <v>45825</v>
      </c>
      <c r="F170" s="17">
        <f t="shared" si="9"/>
        <v>0</v>
      </c>
    </row>
    <row r="171" spans="1:10" x14ac:dyDescent="0.15">
      <c r="A171" s="43">
        <v>45826</v>
      </c>
      <c r="F171" s="17">
        <f t="shared" si="9"/>
        <v>0</v>
      </c>
    </row>
    <row r="172" spans="1:10" x14ac:dyDescent="0.15">
      <c r="A172" s="43">
        <v>45827</v>
      </c>
      <c r="F172" s="17">
        <f t="shared" si="9"/>
        <v>0</v>
      </c>
    </row>
    <row r="173" spans="1:10" x14ac:dyDescent="0.15">
      <c r="A173" s="43">
        <v>45828</v>
      </c>
      <c r="F173" s="17">
        <f t="shared" si="9"/>
        <v>0</v>
      </c>
    </row>
    <row r="174" spans="1:10" x14ac:dyDescent="0.15">
      <c r="F174" s="17">
        <f t="shared" si="9"/>
        <v>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MENU2</vt:lpstr>
      <vt:lpstr>SUPPLY-UR</vt:lpstr>
      <vt:lpstr>SUM-SALES25</vt:lpstr>
      <vt:lpstr>SALES'26</vt:lpstr>
      <vt:lpstr>PMTT SUM</vt:lpstr>
      <vt:lpstr>PMT TYPE</vt:lpstr>
      <vt:lpstr>EGG+VEG</vt:lpstr>
      <vt:lpstr>COSTING</vt:lpstr>
      <vt:lpstr>LINKS</vt:lpstr>
      <vt:lpstr>REFERENCES</vt:lpstr>
      <vt:lpstr>PMNTS BRKDWN</vt:lpstr>
      <vt:lpstr>C_VAL</vt:lpstr>
      <vt:lpstr>CODE_ING</vt:lpstr>
      <vt:lpstr>CUM_URG</vt:lpstr>
      <vt:lpstr>MEN_COD</vt:lpstr>
      <vt:lpstr>MEN_DES</vt:lpstr>
      <vt:lpstr>MEN_GMS</vt:lpstr>
      <vt:lpstr>SUM_DIS</vt:lpstr>
      <vt:lpstr>SUM_GRO</vt:lpstr>
      <vt:lpstr>SUM_GRS</vt:lpstr>
      <vt:lpstr>SUM_NET</vt:lpstr>
      <vt:lpstr>SUM_PER</vt:lpstr>
      <vt:lpstr>SUM_PRO</vt:lpstr>
      <vt:lpstr>SUM_QTY</vt:lpstr>
    </vt:vector>
  </TitlesOfParts>
  <Company>BRVZ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 Jerusalem Astoriano</dc:creator>
  <cp:lastModifiedBy>rolanjastoriano@outlook.com</cp:lastModifiedBy>
  <cp:lastPrinted>2025-04-11T02:00:24Z</cp:lastPrinted>
  <dcterms:created xsi:type="dcterms:W3CDTF">2018-06-13T11:03:49Z</dcterms:created>
  <dcterms:modified xsi:type="dcterms:W3CDTF">2026-09-10T06:52:33Z</dcterms:modified>
</cp:coreProperties>
</file>